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hidePivotFieldList="1" defaultThemeVersion="124226"/>
  <bookViews>
    <workbookView xWindow="240" yWindow="105" windowWidth="14805" windowHeight="8010" activeTab="9"/>
  </bookViews>
  <sheets>
    <sheet name="规则库" sheetId="2" r:id="rId1"/>
    <sheet name="店铺测试数据" sheetId="7" state="hidden" r:id="rId2"/>
    <sheet name="页面数据12-14" sheetId="9" r:id="rId3"/>
    <sheet name="C" sheetId="10" r:id="rId4"/>
    <sheet name="B" sheetId="16" r:id="rId5"/>
    <sheet name="结果集" sheetId="12" r:id="rId6"/>
    <sheet name="Sheet1" sheetId="13" state="hidden" r:id="rId7"/>
    <sheet name="Sheet2" sheetId="14" state="hidden" r:id="rId8"/>
    <sheet name="Sheet3" sheetId="15" state="hidden" r:id="rId9"/>
    <sheet name="Sheet4" sheetId="17" r:id="rId10"/>
  </sheets>
  <definedNames>
    <definedName name="_xlnm._FilterDatabase" localSheetId="3" hidden="1">'C'!$A$5:$BJ$5</definedName>
    <definedName name="_xlnm._FilterDatabase" localSheetId="2" hidden="1">'页面数据12-14'!$A$1:$BK$1058</definedName>
  </definedNames>
  <calcPr calcId="124519"/>
</workbook>
</file>

<file path=xl/calcChain.xml><?xml version="1.0" encoding="utf-8"?>
<calcChain xmlns="http://schemas.openxmlformats.org/spreadsheetml/2006/main">
  <c r="AI6" i="10"/>
  <c r="AH6"/>
  <c r="AN6"/>
  <c r="AO6"/>
  <c r="F8" i="15" l="1"/>
  <c r="F7"/>
  <c r="F6"/>
  <c r="BC7" i="10"/>
  <c r="BC8"/>
  <c r="BC9"/>
  <c r="BC10"/>
  <c r="BC11"/>
  <c r="BC12"/>
  <c r="BC13"/>
  <c r="BC14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3"/>
  <c r="BC224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6"/>
  <c r="BB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6"/>
  <c r="AY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6"/>
  <c r="AW6"/>
  <c r="AU7"/>
  <c r="AU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6"/>
  <c r="AT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6"/>
  <c r="AR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6"/>
  <c r="AP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6"/>
  <c r="AL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6"/>
  <c r="AJ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6"/>
  <c r="Y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6"/>
  <c r="W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6"/>
  <c r="T6"/>
  <c r="D5" i="14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4"/>
  <c r="H7" i="15" l="1"/>
  <c r="F9"/>
  <c r="H6" s="1"/>
  <c r="BB7" i="10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2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AW7"/>
  <c r="AY7"/>
  <c r="AW8"/>
  <c r="AY8"/>
  <c r="AW9"/>
  <c r="AY9"/>
  <c r="AW10"/>
  <c r="AY10"/>
  <c r="AW11"/>
  <c r="AY11"/>
  <c r="AW12"/>
  <c r="AY12"/>
  <c r="AW13"/>
  <c r="AY13"/>
  <c r="AW14"/>
  <c r="AY14"/>
  <c r="AW15"/>
  <c r="AY15"/>
  <c r="AW16"/>
  <c r="AY16"/>
  <c r="AW17"/>
  <c r="AY17"/>
  <c r="AW18"/>
  <c r="AY18"/>
  <c r="AW19"/>
  <c r="AY19"/>
  <c r="AW20"/>
  <c r="AY20"/>
  <c r="AW21"/>
  <c r="AY21"/>
  <c r="AW22"/>
  <c r="AY22"/>
  <c r="AW23"/>
  <c r="AY23"/>
  <c r="AW24"/>
  <c r="AY24"/>
  <c r="AW25"/>
  <c r="AY25"/>
  <c r="AW26"/>
  <c r="AY26"/>
  <c r="AW27"/>
  <c r="AY27"/>
  <c r="AW28"/>
  <c r="AY28"/>
  <c r="AW29"/>
  <c r="AY29"/>
  <c r="AW30"/>
  <c r="AY30"/>
  <c r="AW31"/>
  <c r="AY31"/>
  <c r="AW32"/>
  <c r="AY32"/>
  <c r="AW33"/>
  <c r="AY33"/>
  <c r="AW34"/>
  <c r="AY34"/>
  <c r="AW35"/>
  <c r="AY35"/>
  <c r="AW36"/>
  <c r="AY36"/>
  <c r="AW37"/>
  <c r="AY37"/>
  <c r="AW38"/>
  <c r="AY38"/>
  <c r="AW39"/>
  <c r="AY39"/>
  <c r="AW40"/>
  <c r="AY40"/>
  <c r="AW41"/>
  <c r="AY41"/>
  <c r="AW42"/>
  <c r="AY42"/>
  <c r="AW43"/>
  <c r="AY43"/>
  <c r="AW44"/>
  <c r="AY44"/>
  <c r="AW45"/>
  <c r="AY45"/>
  <c r="AW46"/>
  <c r="AY46"/>
  <c r="AW47"/>
  <c r="AY47"/>
  <c r="AW48"/>
  <c r="AY48"/>
  <c r="AW49"/>
  <c r="AY49"/>
  <c r="AW50"/>
  <c r="AY50"/>
  <c r="AW51"/>
  <c r="AY51"/>
  <c r="AW52"/>
  <c r="AY52"/>
  <c r="AW53"/>
  <c r="AY53"/>
  <c r="AW54"/>
  <c r="AY54"/>
  <c r="AW55"/>
  <c r="AY55"/>
  <c r="AW56"/>
  <c r="AY56"/>
  <c r="AW57"/>
  <c r="AY57"/>
  <c r="AW58"/>
  <c r="AY58"/>
  <c r="AW59"/>
  <c r="AY59"/>
  <c r="AW60"/>
  <c r="AY60"/>
  <c r="AW61"/>
  <c r="AY61"/>
  <c r="AW62"/>
  <c r="AY62"/>
  <c r="AW63"/>
  <c r="AY63"/>
  <c r="AW64"/>
  <c r="AY64"/>
  <c r="AW65"/>
  <c r="AY65"/>
  <c r="AW66"/>
  <c r="AY66"/>
  <c r="AW67"/>
  <c r="AY67"/>
  <c r="AW68"/>
  <c r="AY68"/>
  <c r="AW69"/>
  <c r="AY69"/>
  <c r="AW70"/>
  <c r="AY70"/>
  <c r="AW71"/>
  <c r="AY71"/>
  <c r="AW72"/>
  <c r="AY72"/>
  <c r="AW73"/>
  <c r="AY73"/>
  <c r="AW74"/>
  <c r="AY74"/>
  <c r="AW75"/>
  <c r="AY75"/>
  <c r="AW76"/>
  <c r="AY76"/>
  <c r="AW77"/>
  <c r="AY77"/>
  <c r="AW78"/>
  <c r="AY78"/>
  <c r="AW79"/>
  <c r="AY79"/>
  <c r="AW80"/>
  <c r="AY80"/>
  <c r="AW81"/>
  <c r="AY81"/>
  <c r="AW82"/>
  <c r="AY82"/>
  <c r="AW83"/>
  <c r="AY83"/>
  <c r="AW84"/>
  <c r="AY84"/>
  <c r="AW85"/>
  <c r="AY85"/>
  <c r="AW86"/>
  <c r="AY86"/>
  <c r="AW87"/>
  <c r="AY87"/>
  <c r="AW88"/>
  <c r="AY88"/>
  <c r="AW89"/>
  <c r="AY89"/>
  <c r="AW90"/>
  <c r="AY90"/>
  <c r="AW91"/>
  <c r="AY91"/>
  <c r="AW92"/>
  <c r="AY92"/>
  <c r="AW93"/>
  <c r="AY93"/>
  <c r="AW94"/>
  <c r="AY94"/>
  <c r="AW95"/>
  <c r="AY95"/>
  <c r="AW96"/>
  <c r="AY96"/>
  <c r="AW97"/>
  <c r="AY97"/>
  <c r="AW98"/>
  <c r="AY98"/>
  <c r="AW99"/>
  <c r="AY99"/>
  <c r="AW100"/>
  <c r="AY100"/>
  <c r="AW101"/>
  <c r="AY101"/>
  <c r="AW102"/>
  <c r="AY102"/>
  <c r="AW103"/>
  <c r="AY103"/>
  <c r="AW104"/>
  <c r="AY104"/>
  <c r="AW105"/>
  <c r="AY105"/>
  <c r="AW106"/>
  <c r="AY106"/>
  <c r="AW107"/>
  <c r="AY107"/>
  <c r="AW108"/>
  <c r="AY108"/>
  <c r="AW109"/>
  <c r="AY109"/>
  <c r="AW110"/>
  <c r="AY110"/>
  <c r="AW111"/>
  <c r="AY111"/>
  <c r="AW112"/>
  <c r="AY112"/>
  <c r="AW113"/>
  <c r="AY113"/>
  <c r="AW114"/>
  <c r="AY114"/>
  <c r="AW115"/>
  <c r="AY115"/>
  <c r="AW116"/>
  <c r="AY116"/>
  <c r="AW117"/>
  <c r="AY117"/>
  <c r="AW118"/>
  <c r="AY118"/>
  <c r="AW119"/>
  <c r="AY119"/>
  <c r="AW120"/>
  <c r="AY120"/>
  <c r="AW121"/>
  <c r="AY121"/>
  <c r="AW122"/>
  <c r="AY122"/>
  <c r="AW123"/>
  <c r="AY123"/>
  <c r="AW124"/>
  <c r="AY124"/>
  <c r="AW125"/>
  <c r="AY125"/>
  <c r="AW126"/>
  <c r="AY126"/>
  <c r="AW127"/>
  <c r="AY127"/>
  <c r="AW128"/>
  <c r="AY128"/>
  <c r="AW129"/>
  <c r="AY129"/>
  <c r="AW130"/>
  <c r="AY130"/>
  <c r="AW131"/>
  <c r="AY131"/>
  <c r="AW132"/>
  <c r="AY132"/>
  <c r="AW133"/>
  <c r="AY133"/>
  <c r="AW134"/>
  <c r="AY134"/>
  <c r="AW135"/>
  <c r="AY135"/>
  <c r="AW136"/>
  <c r="AY136"/>
  <c r="AW137"/>
  <c r="AY137"/>
  <c r="AW138"/>
  <c r="AY138"/>
  <c r="AW139"/>
  <c r="AY139"/>
  <c r="AW140"/>
  <c r="AY140"/>
  <c r="AW141"/>
  <c r="AY141"/>
  <c r="AW142"/>
  <c r="AY142"/>
  <c r="AW143"/>
  <c r="AY143"/>
  <c r="AW144"/>
  <c r="AY144"/>
  <c r="AW145"/>
  <c r="AY145"/>
  <c r="AW146"/>
  <c r="AY146"/>
  <c r="AW147"/>
  <c r="AY147"/>
  <c r="AW148"/>
  <c r="AY148"/>
  <c r="AW149"/>
  <c r="AY149"/>
  <c r="AW150"/>
  <c r="AY150"/>
  <c r="AW151"/>
  <c r="AY151"/>
  <c r="AW152"/>
  <c r="AY152"/>
  <c r="AW153"/>
  <c r="AY153"/>
  <c r="AW154"/>
  <c r="AY154"/>
  <c r="AW155"/>
  <c r="AY155"/>
  <c r="AW156"/>
  <c r="AY156"/>
  <c r="AW157"/>
  <c r="AY157"/>
  <c r="AW158"/>
  <c r="AY158"/>
  <c r="AW159"/>
  <c r="AY159"/>
  <c r="AW160"/>
  <c r="AY160"/>
  <c r="AW161"/>
  <c r="AY161"/>
  <c r="AW162"/>
  <c r="AY162"/>
  <c r="AW163"/>
  <c r="AY163"/>
  <c r="AW164"/>
  <c r="AY164"/>
  <c r="AW165"/>
  <c r="AY165"/>
  <c r="AW166"/>
  <c r="AY166"/>
  <c r="AW167"/>
  <c r="AY167"/>
  <c r="AW168"/>
  <c r="AY168"/>
  <c r="AW169"/>
  <c r="AY169"/>
  <c r="AW170"/>
  <c r="AY170"/>
  <c r="AW171"/>
  <c r="AY171"/>
  <c r="AW172"/>
  <c r="AY172"/>
  <c r="AW173"/>
  <c r="AY173"/>
  <c r="AW174"/>
  <c r="AY174"/>
  <c r="AW175"/>
  <c r="AY175"/>
  <c r="AW176"/>
  <c r="AY176"/>
  <c r="AW177"/>
  <c r="AY177"/>
  <c r="AW178"/>
  <c r="AY178"/>
  <c r="AW179"/>
  <c r="AY179"/>
  <c r="AW180"/>
  <c r="AY180"/>
  <c r="AW181"/>
  <c r="AY181"/>
  <c r="AW182"/>
  <c r="AY182"/>
  <c r="AW183"/>
  <c r="AY183"/>
  <c r="AW184"/>
  <c r="AY184"/>
  <c r="AW185"/>
  <c r="AY185"/>
  <c r="AW186"/>
  <c r="AY186"/>
  <c r="AW187"/>
  <c r="AY187"/>
  <c r="AW188"/>
  <c r="AY188"/>
  <c r="AW189"/>
  <c r="AY189"/>
  <c r="AW190"/>
  <c r="AY190"/>
  <c r="AW191"/>
  <c r="AY191"/>
  <c r="AW192"/>
  <c r="AY192"/>
  <c r="AW193"/>
  <c r="AY193"/>
  <c r="AW194"/>
  <c r="AY194"/>
  <c r="AW195"/>
  <c r="AY195"/>
  <c r="AW196"/>
  <c r="AY196"/>
  <c r="AW197"/>
  <c r="AY197"/>
  <c r="AW198"/>
  <c r="AY198"/>
  <c r="AW199"/>
  <c r="AY199"/>
  <c r="AW200"/>
  <c r="AY200"/>
  <c r="AW201"/>
  <c r="AY201"/>
  <c r="AW202"/>
  <c r="AY202"/>
  <c r="AW203"/>
  <c r="AY203"/>
  <c r="AW204"/>
  <c r="AY204"/>
  <c r="AW205"/>
  <c r="AY205"/>
  <c r="AW206"/>
  <c r="AY206"/>
  <c r="AW207"/>
  <c r="AY207"/>
  <c r="AW208"/>
  <c r="AY208"/>
  <c r="AW209"/>
  <c r="AY209"/>
  <c r="AW210"/>
  <c r="AY210"/>
  <c r="AW211"/>
  <c r="AY211"/>
  <c r="AW212"/>
  <c r="AY212"/>
  <c r="AW213"/>
  <c r="AY213"/>
  <c r="AW214"/>
  <c r="AY214"/>
  <c r="AW215"/>
  <c r="AY215"/>
  <c r="AW216"/>
  <c r="AY216"/>
  <c r="AW217"/>
  <c r="AY217"/>
  <c r="AW218"/>
  <c r="AY218"/>
  <c r="AW219"/>
  <c r="AY219"/>
  <c r="AW220"/>
  <c r="AY220"/>
  <c r="AW221"/>
  <c r="AY221"/>
  <c r="AW222"/>
  <c r="AY222"/>
  <c r="AW223"/>
  <c r="AY223"/>
  <c r="AW224"/>
  <c r="AY224"/>
  <c r="AW225"/>
  <c r="AY225"/>
  <c r="AW226"/>
  <c r="AY226"/>
  <c r="AW227"/>
  <c r="AY227"/>
  <c r="AW228"/>
  <c r="AY228"/>
  <c r="AW229"/>
  <c r="AY229"/>
  <c r="AW230"/>
  <c r="AY230"/>
  <c r="AW231"/>
  <c r="AY231"/>
  <c r="AW232"/>
  <c r="AY232"/>
  <c r="AW233"/>
  <c r="AY233"/>
  <c r="AW234"/>
  <c r="AY234"/>
  <c r="AW235"/>
  <c r="AY235"/>
  <c r="AW236"/>
  <c r="AY236"/>
  <c r="AW237"/>
  <c r="AY237"/>
  <c r="AW238"/>
  <c r="AY238"/>
  <c r="AW239"/>
  <c r="AY239"/>
  <c r="AW240"/>
  <c r="AY240"/>
  <c r="AW241"/>
  <c r="AY241"/>
  <c r="AW242"/>
  <c r="AY242"/>
  <c r="AW243"/>
  <c r="AY243"/>
  <c r="AW244"/>
  <c r="AY244"/>
  <c r="AW245"/>
  <c r="AY245"/>
  <c r="AW246"/>
  <c r="AY246"/>
  <c r="AW247"/>
  <c r="AY247"/>
  <c r="AW248"/>
  <c r="AY248"/>
  <c r="AW249"/>
  <c r="AY249"/>
  <c r="AW250"/>
  <c r="AY250"/>
  <c r="AW251"/>
  <c r="AY251"/>
  <c r="AW252"/>
  <c r="AY252"/>
  <c r="AW253"/>
  <c r="AY253"/>
  <c r="AW254"/>
  <c r="AY254"/>
  <c r="AW255"/>
  <c r="AY255"/>
  <c r="AW256"/>
  <c r="AY256"/>
  <c r="AW257"/>
  <c r="AY257"/>
  <c r="AW258"/>
  <c r="AY258"/>
  <c r="AW259"/>
  <c r="AY259"/>
  <c r="AW260"/>
  <c r="AY260"/>
  <c r="AW261"/>
  <c r="AY261"/>
  <c r="AW262"/>
  <c r="AY262"/>
  <c r="AW263"/>
  <c r="AY263"/>
  <c r="AW264"/>
  <c r="AY264"/>
  <c r="AW265"/>
  <c r="AY265"/>
  <c r="AW266"/>
  <c r="AY266"/>
  <c r="AW267"/>
  <c r="AY267"/>
  <c r="AW268"/>
  <c r="AY268"/>
  <c r="AW269"/>
  <c r="AY269"/>
  <c r="AW270"/>
  <c r="AY270"/>
  <c r="AW271"/>
  <c r="AY271"/>
  <c r="AW272"/>
  <c r="AY272"/>
  <c r="AW273"/>
  <c r="AY273"/>
  <c r="AW274"/>
  <c r="AY274"/>
  <c r="AW275"/>
  <c r="AY275"/>
  <c r="AW276"/>
  <c r="AY276"/>
  <c r="AW277"/>
  <c r="AY277"/>
  <c r="AW278"/>
  <c r="AY278"/>
  <c r="AW279"/>
  <c r="AY279"/>
  <c r="AW280"/>
  <c r="AY280"/>
  <c r="AW281"/>
  <c r="AY281"/>
  <c r="AW282"/>
  <c r="AY282"/>
  <c r="AW283"/>
  <c r="AY283"/>
  <c r="AW284"/>
  <c r="AY284"/>
  <c r="AW285"/>
  <c r="AY285"/>
  <c r="AW286"/>
  <c r="AY286"/>
  <c r="AW287"/>
  <c r="AY287"/>
  <c r="AW288"/>
  <c r="AY288"/>
  <c r="AW289"/>
  <c r="AY289"/>
  <c r="AW290"/>
  <c r="AY290"/>
  <c r="AW291"/>
  <c r="AY291"/>
  <c r="AW292"/>
  <c r="AY292"/>
  <c r="AW293"/>
  <c r="AY293"/>
  <c r="AW294"/>
  <c r="AY294"/>
  <c r="AW295"/>
  <c r="AY295"/>
  <c r="AW296"/>
  <c r="AY296"/>
  <c r="AW297"/>
  <c r="AY297"/>
  <c r="AW298"/>
  <c r="AY298"/>
  <c r="AW299"/>
  <c r="AY299"/>
  <c r="AW300"/>
  <c r="AY300"/>
  <c r="AW301"/>
  <c r="AY301"/>
  <c r="AW302"/>
  <c r="AY302"/>
  <c r="AW303"/>
  <c r="AY303"/>
  <c r="AW304"/>
  <c r="AY304"/>
  <c r="AW305"/>
  <c r="AY305"/>
  <c r="AW306"/>
  <c r="AY306"/>
  <c r="AW307"/>
  <c r="AY307"/>
  <c r="AW308"/>
  <c r="AY308"/>
  <c r="AW309"/>
  <c r="AY309"/>
  <c r="AW310"/>
  <c r="AY310"/>
  <c r="AW311"/>
  <c r="AY311"/>
  <c r="AW312"/>
  <c r="AY312"/>
  <c r="AW313"/>
  <c r="AY313"/>
  <c r="AW314"/>
  <c r="AY314"/>
  <c r="AW315"/>
  <c r="AY315"/>
  <c r="AW316"/>
  <c r="AY316"/>
  <c r="AW317"/>
  <c r="AY317"/>
  <c r="AW318"/>
  <c r="AY318"/>
  <c r="AW319"/>
  <c r="AY319"/>
  <c r="AW320"/>
  <c r="AY320"/>
  <c r="AW321"/>
  <c r="AY321"/>
  <c r="AW322"/>
  <c r="AY322"/>
  <c r="AW323"/>
  <c r="AY323"/>
  <c r="AW324"/>
  <c r="AY324"/>
  <c r="AW325"/>
  <c r="AY325"/>
  <c r="AW326"/>
  <c r="AY326"/>
  <c r="AW327"/>
  <c r="AY327"/>
  <c r="AW328"/>
  <c r="AY328"/>
  <c r="AW329"/>
  <c r="AY329"/>
  <c r="AW330"/>
  <c r="AY330"/>
  <c r="AW331"/>
  <c r="AY331"/>
  <c r="AW332"/>
  <c r="AY332"/>
  <c r="AW333"/>
  <c r="AY333"/>
  <c r="AW334"/>
  <c r="AY334"/>
  <c r="AW335"/>
  <c r="AY335"/>
  <c r="AW336"/>
  <c r="AY336"/>
  <c r="AW337"/>
  <c r="AY337"/>
  <c r="AW338"/>
  <c r="AY338"/>
  <c r="AW339"/>
  <c r="AY339"/>
  <c r="AW340"/>
  <c r="AY340"/>
  <c r="AW341"/>
  <c r="AY341"/>
  <c r="AW342"/>
  <c r="AY342"/>
  <c r="AW343"/>
  <c r="AY343"/>
  <c r="AW344"/>
  <c r="AY344"/>
  <c r="AW345"/>
  <c r="AY345"/>
  <c r="AW346"/>
  <c r="AY346"/>
  <c r="AW347"/>
  <c r="AY347"/>
  <c r="AW348"/>
  <c r="AY348"/>
  <c r="AW349"/>
  <c r="AY349"/>
  <c r="AW350"/>
  <c r="AY350"/>
  <c r="AW351"/>
  <c r="AY351"/>
  <c r="AW352"/>
  <c r="AY352"/>
  <c r="AW353"/>
  <c r="AY353"/>
  <c r="AW354"/>
  <c r="AY354"/>
  <c r="AW355"/>
  <c r="AY355"/>
  <c r="AW356"/>
  <c r="AY356"/>
  <c r="AW357"/>
  <c r="AY357"/>
  <c r="AW358"/>
  <c r="AY358"/>
  <c r="AW359"/>
  <c r="AY359"/>
  <c r="AW360"/>
  <c r="AY360"/>
  <c r="AW361"/>
  <c r="AY361"/>
  <c r="AW362"/>
  <c r="AY362"/>
  <c r="AW363"/>
  <c r="AY363"/>
  <c r="AW364"/>
  <c r="AY364"/>
  <c r="AW365"/>
  <c r="AY365"/>
  <c r="AW366"/>
  <c r="AY366"/>
  <c r="AW367"/>
  <c r="AY367"/>
  <c r="AW368"/>
  <c r="AY368"/>
  <c r="AW369"/>
  <c r="AY369"/>
  <c r="AW370"/>
  <c r="AY370"/>
  <c r="AW371"/>
  <c r="AY371"/>
  <c r="AW372"/>
  <c r="AY372"/>
  <c r="AW373"/>
  <c r="AY373"/>
  <c r="AW374"/>
  <c r="AY374"/>
  <c r="AW375"/>
  <c r="AY375"/>
  <c r="AW376"/>
  <c r="AY376"/>
  <c r="AW377"/>
  <c r="AY377"/>
  <c r="AW378"/>
  <c r="AY378"/>
  <c r="AW379"/>
  <c r="AY379"/>
  <c r="AW380"/>
  <c r="AY380"/>
  <c r="AW381"/>
  <c r="AY381"/>
  <c r="AW382"/>
  <c r="AY382"/>
  <c r="AW383"/>
  <c r="AY383"/>
  <c r="AW384"/>
  <c r="AY384"/>
  <c r="AW385"/>
  <c r="AY385"/>
  <c r="AW386"/>
  <c r="AY386"/>
  <c r="AW387"/>
  <c r="AY387"/>
  <c r="AW388"/>
  <c r="AY388"/>
  <c r="AW389"/>
  <c r="AY389"/>
  <c r="AW390"/>
  <c r="AY390"/>
  <c r="AW391"/>
  <c r="AY391"/>
  <c r="AW392"/>
  <c r="AY392"/>
  <c r="AW393"/>
  <c r="AY393"/>
  <c r="AW394"/>
  <c r="AY394"/>
  <c r="AW395"/>
  <c r="AY395"/>
  <c r="AW396"/>
  <c r="AY396"/>
  <c r="AW397"/>
  <c r="AY397"/>
  <c r="AW398"/>
  <c r="AY398"/>
  <c r="AW399"/>
  <c r="AY399"/>
  <c r="AW400"/>
  <c r="AY400"/>
  <c r="AW401"/>
  <c r="AY401"/>
  <c r="AW402"/>
  <c r="AY402"/>
  <c r="AW403"/>
  <c r="AY403"/>
  <c r="AW404"/>
  <c r="AY404"/>
  <c r="AW405"/>
  <c r="AY405"/>
  <c r="AW406"/>
  <c r="AY406"/>
  <c r="AW407"/>
  <c r="AY407"/>
  <c r="AW408"/>
  <c r="AY408"/>
  <c r="AW409"/>
  <c r="AY409"/>
  <c r="AW410"/>
  <c r="AY410"/>
  <c r="AW411"/>
  <c r="AY411"/>
  <c r="AW412"/>
  <c r="AY412"/>
  <c r="AW413"/>
  <c r="AY413"/>
  <c r="AW414"/>
  <c r="AY414"/>
  <c r="AW415"/>
  <c r="AY415"/>
  <c r="AW416"/>
  <c r="AY416"/>
  <c r="AW417"/>
  <c r="AY417"/>
  <c r="AW418"/>
  <c r="AY418"/>
  <c r="AW419"/>
  <c r="AY419"/>
  <c r="AW420"/>
  <c r="AY420"/>
  <c r="AW421"/>
  <c r="AY421"/>
  <c r="AW422"/>
  <c r="AY422"/>
  <c r="AW423"/>
  <c r="AY423"/>
  <c r="AW424"/>
  <c r="AY424"/>
  <c r="AW425"/>
  <c r="AY425"/>
  <c r="AW426"/>
  <c r="AY426"/>
  <c r="AW427"/>
  <c r="AY427"/>
  <c r="AW428"/>
  <c r="AY428"/>
  <c r="AW429"/>
  <c r="AY429"/>
  <c r="AW430"/>
  <c r="AY430"/>
  <c r="AW431"/>
  <c r="AY431"/>
  <c r="AW432"/>
  <c r="AY432"/>
  <c r="AW433"/>
  <c r="AY433"/>
  <c r="AW434"/>
  <c r="AY434"/>
  <c r="AW435"/>
  <c r="AY435"/>
  <c r="AW436"/>
  <c r="AY436"/>
  <c r="AW437"/>
  <c r="AY437"/>
  <c r="AW438"/>
  <c r="AY438"/>
  <c r="AW439"/>
  <c r="AY439"/>
  <c r="AW440"/>
  <c r="AY440"/>
  <c r="AW441"/>
  <c r="AY441"/>
  <c r="AW442"/>
  <c r="AY442"/>
  <c r="AW443"/>
  <c r="AY443"/>
  <c r="AW444"/>
  <c r="AY444"/>
  <c r="AW445"/>
  <c r="AY445"/>
  <c r="AW446"/>
  <c r="AY446"/>
  <c r="AW447"/>
  <c r="AY447"/>
  <c r="AW448"/>
  <c r="AY448"/>
  <c r="AW449"/>
  <c r="AY449"/>
  <c r="AW450"/>
  <c r="AY450"/>
  <c r="AW451"/>
  <c r="AY451"/>
  <c r="AW452"/>
  <c r="AY452"/>
  <c r="AW453"/>
  <c r="AY453"/>
  <c r="AW454"/>
  <c r="AY454"/>
  <c r="AW455"/>
  <c r="AY455"/>
  <c r="AW456"/>
  <c r="AY456"/>
  <c r="AW457"/>
  <c r="AY457"/>
  <c r="AW458"/>
  <c r="AY458"/>
  <c r="AW459"/>
  <c r="AY459"/>
  <c r="AW460"/>
  <c r="AY460"/>
  <c r="AW461"/>
  <c r="AY461"/>
  <c r="AW462"/>
  <c r="AY462"/>
  <c r="AW463"/>
  <c r="AY463"/>
  <c r="AW464"/>
  <c r="AY464"/>
  <c r="AW465"/>
  <c r="AY465"/>
  <c r="AW466"/>
  <c r="AY466"/>
  <c r="AW467"/>
  <c r="AY467"/>
  <c r="AW468"/>
  <c r="AY468"/>
  <c r="AW469"/>
  <c r="AY469"/>
  <c r="AW470"/>
  <c r="AY470"/>
  <c r="AW471"/>
  <c r="AY471"/>
  <c r="AW472"/>
  <c r="AY472"/>
  <c r="AW473"/>
  <c r="AY473"/>
  <c r="AW474"/>
  <c r="AY474"/>
  <c r="AW475"/>
  <c r="AY475"/>
  <c r="AW476"/>
  <c r="AY476"/>
  <c r="AW477"/>
  <c r="AY477"/>
  <c r="AW478"/>
  <c r="AY478"/>
  <c r="AW479"/>
  <c r="AY479"/>
  <c r="AH7"/>
  <c r="AJ7"/>
  <c r="AL7"/>
  <c r="AN7"/>
  <c r="AP7"/>
  <c r="AR7"/>
  <c r="AT7"/>
  <c r="AH8"/>
  <c r="AJ8"/>
  <c r="AL8"/>
  <c r="AN8"/>
  <c r="AP8"/>
  <c r="AR8"/>
  <c r="AT8"/>
  <c r="AH9"/>
  <c r="AJ9"/>
  <c r="AL9"/>
  <c r="AN9"/>
  <c r="AP9"/>
  <c r="AR9"/>
  <c r="AT9"/>
  <c r="AH10"/>
  <c r="AJ10"/>
  <c r="AL10"/>
  <c r="AN10"/>
  <c r="AP10"/>
  <c r="AR10"/>
  <c r="AT10"/>
  <c r="AH11"/>
  <c r="AJ11"/>
  <c r="AL11"/>
  <c r="AN11"/>
  <c r="AP11"/>
  <c r="AR11"/>
  <c r="AT11"/>
  <c r="AH12"/>
  <c r="AJ12"/>
  <c r="AL12"/>
  <c r="AN12"/>
  <c r="AP12"/>
  <c r="AR12"/>
  <c r="AT12"/>
  <c r="AH13"/>
  <c r="AJ13"/>
  <c r="AL13"/>
  <c r="AN13"/>
  <c r="AP13"/>
  <c r="AR13"/>
  <c r="AT13"/>
  <c r="AH14"/>
  <c r="AJ14"/>
  <c r="AL14"/>
  <c r="AN14"/>
  <c r="AP14"/>
  <c r="AR14"/>
  <c r="AT14"/>
  <c r="AH15"/>
  <c r="AJ15"/>
  <c r="AL15"/>
  <c r="AN15"/>
  <c r="AP15"/>
  <c r="AR15"/>
  <c r="AT15"/>
  <c r="AH16"/>
  <c r="AJ16"/>
  <c r="AL16"/>
  <c r="AN16"/>
  <c r="AP16"/>
  <c r="AR16"/>
  <c r="AT16"/>
  <c r="AH17"/>
  <c r="AJ17"/>
  <c r="AL17"/>
  <c r="AN17"/>
  <c r="AP17"/>
  <c r="AR17"/>
  <c r="AT17"/>
  <c r="AH18"/>
  <c r="AJ18"/>
  <c r="AL18"/>
  <c r="AN18"/>
  <c r="AP18"/>
  <c r="AR18"/>
  <c r="AT18"/>
  <c r="AH19"/>
  <c r="AJ19"/>
  <c r="AL19"/>
  <c r="AN19"/>
  <c r="AP19"/>
  <c r="AR19"/>
  <c r="AT19"/>
  <c r="AH20"/>
  <c r="AJ20"/>
  <c r="AL20"/>
  <c r="AN20"/>
  <c r="AP20"/>
  <c r="AR20"/>
  <c r="AT20"/>
  <c r="AH21"/>
  <c r="AJ21"/>
  <c r="AL21"/>
  <c r="AN21"/>
  <c r="AP21"/>
  <c r="AR21"/>
  <c r="AT21"/>
  <c r="AH22"/>
  <c r="AJ22"/>
  <c r="AL22"/>
  <c r="AN22"/>
  <c r="AP22"/>
  <c r="AR22"/>
  <c r="AT22"/>
  <c r="AH23"/>
  <c r="AJ23"/>
  <c r="AL23"/>
  <c r="AN23"/>
  <c r="AP23"/>
  <c r="AR23"/>
  <c r="AT23"/>
  <c r="AH24"/>
  <c r="AJ24"/>
  <c r="AL24"/>
  <c r="AN24"/>
  <c r="AP24"/>
  <c r="AR24"/>
  <c r="AT24"/>
  <c r="AH25"/>
  <c r="AJ25"/>
  <c r="AL25"/>
  <c r="AN25"/>
  <c r="AP25"/>
  <c r="AR25"/>
  <c r="AT25"/>
  <c r="AH26"/>
  <c r="AJ26"/>
  <c r="AL26"/>
  <c r="AN26"/>
  <c r="AP26"/>
  <c r="AR26"/>
  <c r="AT26"/>
  <c r="AH27"/>
  <c r="AJ27"/>
  <c r="AL27"/>
  <c r="AN27"/>
  <c r="AP27"/>
  <c r="AR27"/>
  <c r="AT27"/>
  <c r="AH28"/>
  <c r="AJ28"/>
  <c r="AL28"/>
  <c r="AN28"/>
  <c r="AP28"/>
  <c r="AR28"/>
  <c r="AT28"/>
  <c r="AH29"/>
  <c r="AJ29"/>
  <c r="AL29"/>
  <c r="AN29"/>
  <c r="AP29"/>
  <c r="AR29"/>
  <c r="AT29"/>
  <c r="AH30"/>
  <c r="AJ30"/>
  <c r="AL30"/>
  <c r="AN30"/>
  <c r="AP30"/>
  <c r="AR30"/>
  <c r="AT30"/>
  <c r="AH31"/>
  <c r="AJ31"/>
  <c r="AL31"/>
  <c r="AN31"/>
  <c r="AP31"/>
  <c r="AR31"/>
  <c r="AT31"/>
  <c r="AH32"/>
  <c r="AJ32"/>
  <c r="AL32"/>
  <c r="AN32"/>
  <c r="AP32"/>
  <c r="AR32"/>
  <c r="AT32"/>
  <c r="AH33"/>
  <c r="AJ33"/>
  <c r="AL33"/>
  <c r="AN33"/>
  <c r="AP33"/>
  <c r="AR33"/>
  <c r="AT33"/>
  <c r="AH34"/>
  <c r="AJ34"/>
  <c r="AL34"/>
  <c r="AN34"/>
  <c r="AP34"/>
  <c r="AR34"/>
  <c r="AT34"/>
  <c r="AH35"/>
  <c r="AJ35"/>
  <c r="AL35"/>
  <c r="AN35"/>
  <c r="AP35"/>
  <c r="AR35"/>
  <c r="AT35"/>
  <c r="AH36"/>
  <c r="AJ36"/>
  <c r="AL36"/>
  <c r="AN36"/>
  <c r="AP36"/>
  <c r="AR36"/>
  <c r="AT36"/>
  <c r="AH37"/>
  <c r="AJ37"/>
  <c r="AL37"/>
  <c r="AN37"/>
  <c r="AP37"/>
  <c r="AR37"/>
  <c r="AT37"/>
  <c r="AH38"/>
  <c r="AJ38"/>
  <c r="AL38"/>
  <c r="AN38"/>
  <c r="AP38"/>
  <c r="AR38"/>
  <c r="AT38"/>
  <c r="AH39"/>
  <c r="AJ39"/>
  <c r="AL39"/>
  <c r="AN39"/>
  <c r="AP39"/>
  <c r="AR39"/>
  <c r="AT39"/>
  <c r="AH40"/>
  <c r="AJ40"/>
  <c r="AL40"/>
  <c r="AN40"/>
  <c r="AP40"/>
  <c r="AR40"/>
  <c r="AT40"/>
  <c r="AH41"/>
  <c r="AJ41"/>
  <c r="AL41"/>
  <c r="AN41"/>
  <c r="AP41"/>
  <c r="AR41"/>
  <c r="AT41"/>
  <c r="AH42"/>
  <c r="AJ42"/>
  <c r="AL42"/>
  <c r="AN42"/>
  <c r="AP42"/>
  <c r="AR42"/>
  <c r="AT42"/>
  <c r="AH43"/>
  <c r="AJ43"/>
  <c r="AL43"/>
  <c r="AN43"/>
  <c r="AP43"/>
  <c r="AR43"/>
  <c r="AT43"/>
  <c r="AH44"/>
  <c r="AJ44"/>
  <c r="AL44"/>
  <c r="AN44"/>
  <c r="AP44"/>
  <c r="AR44"/>
  <c r="AT44"/>
  <c r="AH45"/>
  <c r="AJ45"/>
  <c r="AL45"/>
  <c r="AN45"/>
  <c r="AP45"/>
  <c r="AR45"/>
  <c r="AT45"/>
  <c r="AH46"/>
  <c r="AJ46"/>
  <c r="AL46"/>
  <c r="AN46"/>
  <c r="AP46"/>
  <c r="AR46"/>
  <c r="AT46"/>
  <c r="AH47"/>
  <c r="AJ47"/>
  <c r="AL47"/>
  <c r="AN47"/>
  <c r="AP47"/>
  <c r="AR47"/>
  <c r="AT47"/>
  <c r="AH48"/>
  <c r="AJ48"/>
  <c r="AL48"/>
  <c r="AN48"/>
  <c r="AP48"/>
  <c r="AR48"/>
  <c r="AT48"/>
  <c r="AH49"/>
  <c r="AJ49"/>
  <c r="AL49"/>
  <c r="AN49"/>
  <c r="AP49"/>
  <c r="AR49"/>
  <c r="AT49"/>
  <c r="AH50"/>
  <c r="AJ50"/>
  <c r="AL50"/>
  <c r="AN50"/>
  <c r="AP50"/>
  <c r="AR50"/>
  <c r="AT50"/>
  <c r="AH51"/>
  <c r="AJ51"/>
  <c r="AL51"/>
  <c r="AN51"/>
  <c r="AP51"/>
  <c r="AR51"/>
  <c r="AT51"/>
  <c r="AH52"/>
  <c r="AJ52"/>
  <c r="AL52"/>
  <c r="AN52"/>
  <c r="AP52"/>
  <c r="AR52"/>
  <c r="AT52"/>
  <c r="AH53"/>
  <c r="AJ53"/>
  <c r="AL53"/>
  <c r="AN53"/>
  <c r="AP53"/>
  <c r="AR53"/>
  <c r="AT53"/>
  <c r="AH54"/>
  <c r="AJ54"/>
  <c r="AL54"/>
  <c r="AN54"/>
  <c r="AP54"/>
  <c r="AR54"/>
  <c r="AT54"/>
  <c r="AH55"/>
  <c r="AJ55"/>
  <c r="AL55"/>
  <c r="AN55"/>
  <c r="AP55"/>
  <c r="AR55"/>
  <c r="AT55"/>
  <c r="AH56"/>
  <c r="AJ56"/>
  <c r="AL56"/>
  <c r="AN56"/>
  <c r="AP56"/>
  <c r="AR56"/>
  <c r="AT56"/>
  <c r="AH57"/>
  <c r="AJ57"/>
  <c r="AL57"/>
  <c r="AN57"/>
  <c r="AP57"/>
  <c r="AR57"/>
  <c r="AT57"/>
  <c r="AH58"/>
  <c r="AJ58"/>
  <c r="AL58"/>
  <c r="AN58"/>
  <c r="AP58"/>
  <c r="AR58"/>
  <c r="AT58"/>
  <c r="AH59"/>
  <c r="AJ59"/>
  <c r="AL59"/>
  <c r="AN59"/>
  <c r="AP59"/>
  <c r="AR59"/>
  <c r="AT59"/>
  <c r="AH60"/>
  <c r="AJ60"/>
  <c r="AL60"/>
  <c r="AN60"/>
  <c r="AP60"/>
  <c r="AR60"/>
  <c r="AT60"/>
  <c r="AH61"/>
  <c r="AJ61"/>
  <c r="AL61"/>
  <c r="AN61"/>
  <c r="AP61"/>
  <c r="AR61"/>
  <c r="AT61"/>
  <c r="AH62"/>
  <c r="AJ62"/>
  <c r="AL62"/>
  <c r="AN62"/>
  <c r="AP62"/>
  <c r="AR62"/>
  <c r="AT62"/>
  <c r="AH63"/>
  <c r="AJ63"/>
  <c r="AL63"/>
  <c r="AN63"/>
  <c r="AP63"/>
  <c r="AR63"/>
  <c r="AT63"/>
  <c r="AH64"/>
  <c r="AJ64"/>
  <c r="AL64"/>
  <c r="AN64"/>
  <c r="AP64"/>
  <c r="AR64"/>
  <c r="AT64"/>
  <c r="AH65"/>
  <c r="AJ65"/>
  <c r="AL65"/>
  <c r="AN65"/>
  <c r="AP65"/>
  <c r="AR65"/>
  <c r="AT65"/>
  <c r="AH66"/>
  <c r="AJ66"/>
  <c r="AL66"/>
  <c r="AN66"/>
  <c r="AP66"/>
  <c r="AR66"/>
  <c r="AT66"/>
  <c r="AH67"/>
  <c r="AJ67"/>
  <c r="AL67"/>
  <c r="AN67"/>
  <c r="AP67"/>
  <c r="AR67"/>
  <c r="AT67"/>
  <c r="AH68"/>
  <c r="AJ68"/>
  <c r="AL68"/>
  <c r="AN68"/>
  <c r="AP68"/>
  <c r="AR68"/>
  <c r="AT68"/>
  <c r="AH69"/>
  <c r="AJ69"/>
  <c r="AL69"/>
  <c r="AN69"/>
  <c r="AP69"/>
  <c r="AR69"/>
  <c r="AT69"/>
  <c r="AH70"/>
  <c r="AJ70"/>
  <c r="AL70"/>
  <c r="AN70"/>
  <c r="AP70"/>
  <c r="AR70"/>
  <c r="AT70"/>
  <c r="AH71"/>
  <c r="AJ71"/>
  <c r="AL71"/>
  <c r="AN71"/>
  <c r="AP71"/>
  <c r="AR71"/>
  <c r="AT71"/>
  <c r="AH72"/>
  <c r="AJ72"/>
  <c r="AL72"/>
  <c r="AN72"/>
  <c r="AP72"/>
  <c r="AR72"/>
  <c r="AT72"/>
  <c r="AH73"/>
  <c r="AJ73"/>
  <c r="AL73"/>
  <c r="AN73"/>
  <c r="AP73"/>
  <c r="AR73"/>
  <c r="AT73"/>
  <c r="AH74"/>
  <c r="AJ74"/>
  <c r="AL74"/>
  <c r="AN74"/>
  <c r="AP74"/>
  <c r="AR74"/>
  <c r="AT74"/>
  <c r="AH75"/>
  <c r="AJ75"/>
  <c r="AL75"/>
  <c r="AN75"/>
  <c r="AP75"/>
  <c r="AR75"/>
  <c r="AT75"/>
  <c r="AH76"/>
  <c r="AJ76"/>
  <c r="AL76"/>
  <c r="AN76"/>
  <c r="AP76"/>
  <c r="AR76"/>
  <c r="AT76"/>
  <c r="AH77"/>
  <c r="AJ77"/>
  <c r="AL77"/>
  <c r="AN77"/>
  <c r="AP77"/>
  <c r="AR77"/>
  <c r="AT77"/>
  <c r="AH78"/>
  <c r="AJ78"/>
  <c r="AL78"/>
  <c r="AN78"/>
  <c r="AP78"/>
  <c r="AR78"/>
  <c r="AT78"/>
  <c r="AH79"/>
  <c r="AJ79"/>
  <c r="AL79"/>
  <c r="AN79"/>
  <c r="AP79"/>
  <c r="AR79"/>
  <c r="AT79"/>
  <c r="AH80"/>
  <c r="AJ80"/>
  <c r="AL80"/>
  <c r="AN80"/>
  <c r="AP80"/>
  <c r="AR80"/>
  <c r="AT80"/>
  <c r="AH81"/>
  <c r="AJ81"/>
  <c r="AL81"/>
  <c r="AN81"/>
  <c r="AP81"/>
  <c r="AR81"/>
  <c r="AT81"/>
  <c r="AH82"/>
  <c r="AJ82"/>
  <c r="AL82"/>
  <c r="AN82"/>
  <c r="AP82"/>
  <c r="AR82"/>
  <c r="AT82"/>
  <c r="AH83"/>
  <c r="AJ83"/>
  <c r="AL83"/>
  <c r="AN83"/>
  <c r="AP83"/>
  <c r="AR83"/>
  <c r="AT83"/>
  <c r="AH84"/>
  <c r="AJ84"/>
  <c r="AL84"/>
  <c r="AN84"/>
  <c r="AP84"/>
  <c r="AR84"/>
  <c r="AT84"/>
  <c r="AH85"/>
  <c r="AJ85"/>
  <c r="AL85"/>
  <c r="AN85"/>
  <c r="AP85"/>
  <c r="AR85"/>
  <c r="AT85"/>
  <c r="AH86"/>
  <c r="AJ86"/>
  <c r="AL86"/>
  <c r="AN86"/>
  <c r="AP86"/>
  <c r="AR86"/>
  <c r="AT86"/>
  <c r="AH87"/>
  <c r="AJ87"/>
  <c r="AL87"/>
  <c r="AN87"/>
  <c r="AP87"/>
  <c r="AR87"/>
  <c r="AT87"/>
  <c r="AH88"/>
  <c r="AJ88"/>
  <c r="AL88"/>
  <c r="AN88"/>
  <c r="AP88"/>
  <c r="AR88"/>
  <c r="AT88"/>
  <c r="AH89"/>
  <c r="AJ89"/>
  <c r="AL89"/>
  <c r="AN89"/>
  <c r="AP89"/>
  <c r="AR89"/>
  <c r="AT89"/>
  <c r="AH90"/>
  <c r="AJ90"/>
  <c r="AL90"/>
  <c r="AN90"/>
  <c r="AP90"/>
  <c r="AR90"/>
  <c r="AT90"/>
  <c r="AH91"/>
  <c r="AJ91"/>
  <c r="AL91"/>
  <c r="AN91"/>
  <c r="AP91"/>
  <c r="AR91"/>
  <c r="AT91"/>
  <c r="AH92"/>
  <c r="AJ92"/>
  <c r="AL92"/>
  <c r="AN92"/>
  <c r="AP92"/>
  <c r="AR92"/>
  <c r="AT92"/>
  <c r="AH93"/>
  <c r="AJ93"/>
  <c r="AL93"/>
  <c r="AN93"/>
  <c r="AP93"/>
  <c r="AR93"/>
  <c r="AT93"/>
  <c r="AH94"/>
  <c r="AJ94"/>
  <c r="AL94"/>
  <c r="AN94"/>
  <c r="AP94"/>
  <c r="AR94"/>
  <c r="AT94"/>
  <c r="AH95"/>
  <c r="AJ95"/>
  <c r="AL95"/>
  <c r="AN95"/>
  <c r="AP95"/>
  <c r="AR95"/>
  <c r="AT95"/>
  <c r="AH96"/>
  <c r="AJ96"/>
  <c r="AL96"/>
  <c r="AN96"/>
  <c r="AP96"/>
  <c r="AR96"/>
  <c r="AT96"/>
  <c r="AH97"/>
  <c r="AJ97"/>
  <c r="AL97"/>
  <c r="AN97"/>
  <c r="AP97"/>
  <c r="AR97"/>
  <c r="AT97"/>
  <c r="AH98"/>
  <c r="AJ98"/>
  <c r="AL98"/>
  <c r="AN98"/>
  <c r="AP98"/>
  <c r="AR98"/>
  <c r="AT98"/>
  <c r="AH99"/>
  <c r="AJ99"/>
  <c r="AL99"/>
  <c r="AN99"/>
  <c r="AP99"/>
  <c r="AR99"/>
  <c r="AT99"/>
  <c r="AH100"/>
  <c r="AJ100"/>
  <c r="AL100"/>
  <c r="AN100"/>
  <c r="AP100"/>
  <c r="AR100"/>
  <c r="AT100"/>
  <c r="AH101"/>
  <c r="AJ101"/>
  <c r="AL101"/>
  <c r="AN101"/>
  <c r="AP101"/>
  <c r="AR101"/>
  <c r="AT101"/>
  <c r="AH102"/>
  <c r="AJ102"/>
  <c r="AL102"/>
  <c r="AN102"/>
  <c r="AP102"/>
  <c r="AR102"/>
  <c r="AT102"/>
  <c r="AH103"/>
  <c r="AJ103"/>
  <c r="AL103"/>
  <c r="AN103"/>
  <c r="AP103"/>
  <c r="AR103"/>
  <c r="AT103"/>
  <c r="AH104"/>
  <c r="AJ104"/>
  <c r="AL104"/>
  <c r="AN104"/>
  <c r="AP104"/>
  <c r="AR104"/>
  <c r="AT104"/>
  <c r="AH105"/>
  <c r="AJ105"/>
  <c r="AL105"/>
  <c r="AN105"/>
  <c r="AP105"/>
  <c r="AR105"/>
  <c r="AT105"/>
  <c r="AH106"/>
  <c r="AJ106"/>
  <c r="AL106"/>
  <c r="AN106"/>
  <c r="AP106"/>
  <c r="AR106"/>
  <c r="AT106"/>
  <c r="AH107"/>
  <c r="AJ107"/>
  <c r="AL107"/>
  <c r="AN107"/>
  <c r="AP107"/>
  <c r="AR107"/>
  <c r="AT107"/>
  <c r="AH108"/>
  <c r="AJ108"/>
  <c r="AL108"/>
  <c r="AN108"/>
  <c r="AP108"/>
  <c r="AR108"/>
  <c r="AT108"/>
  <c r="AH109"/>
  <c r="AJ109"/>
  <c r="AL109"/>
  <c r="AN109"/>
  <c r="AP109"/>
  <c r="AR109"/>
  <c r="AT109"/>
  <c r="AH110"/>
  <c r="AJ110"/>
  <c r="AL110"/>
  <c r="AN110"/>
  <c r="AP110"/>
  <c r="AR110"/>
  <c r="AT110"/>
  <c r="AH111"/>
  <c r="AJ111"/>
  <c r="AL111"/>
  <c r="AN111"/>
  <c r="AP111"/>
  <c r="AR111"/>
  <c r="AT111"/>
  <c r="AH112"/>
  <c r="AJ112"/>
  <c r="AL112"/>
  <c r="AN112"/>
  <c r="AP112"/>
  <c r="AR112"/>
  <c r="AT112"/>
  <c r="AH113"/>
  <c r="AJ113"/>
  <c r="AL113"/>
  <c r="AN113"/>
  <c r="AP113"/>
  <c r="AR113"/>
  <c r="AT113"/>
  <c r="AH114"/>
  <c r="AJ114"/>
  <c r="AL114"/>
  <c r="AN114"/>
  <c r="AP114"/>
  <c r="AR114"/>
  <c r="AT114"/>
  <c r="AH115"/>
  <c r="AJ115"/>
  <c r="AL115"/>
  <c r="AN115"/>
  <c r="AP115"/>
  <c r="AR115"/>
  <c r="AT115"/>
  <c r="AH116"/>
  <c r="AJ116"/>
  <c r="AL116"/>
  <c r="AN116"/>
  <c r="AP116"/>
  <c r="AR116"/>
  <c r="AT116"/>
  <c r="AH117"/>
  <c r="AJ117"/>
  <c r="AL117"/>
  <c r="AN117"/>
  <c r="AP117"/>
  <c r="AR117"/>
  <c r="AT117"/>
  <c r="AH118"/>
  <c r="AJ118"/>
  <c r="AL118"/>
  <c r="AN118"/>
  <c r="AP118"/>
  <c r="AR118"/>
  <c r="AT118"/>
  <c r="AH119"/>
  <c r="AJ119"/>
  <c r="AL119"/>
  <c r="AN119"/>
  <c r="AP119"/>
  <c r="AR119"/>
  <c r="AT119"/>
  <c r="AH120"/>
  <c r="AJ120"/>
  <c r="AL120"/>
  <c r="AN120"/>
  <c r="AP120"/>
  <c r="AR120"/>
  <c r="AT120"/>
  <c r="AH121"/>
  <c r="AJ121"/>
  <c r="AL121"/>
  <c r="AN121"/>
  <c r="AP121"/>
  <c r="AR121"/>
  <c r="AT121"/>
  <c r="AH122"/>
  <c r="AJ122"/>
  <c r="AL122"/>
  <c r="AN122"/>
  <c r="AP122"/>
  <c r="AR122"/>
  <c r="AT122"/>
  <c r="AH123"/>
  <c r="AJ123"/>
  <c r="AL123"/>
  <c r="AN123"/>
  <c r="AP123"/>
  <c r="AR123"/>
  <c r="AT123"/>
  <c r="AH124"/>
  <c r="AJ124"/>
  <c r="AL124"/>
  <c r="AN124"/>
  <c r="AP124"/>
  <c r="AR124"/>
  <c r="AT124"/>
  <c r="AH125"/>
  <c r="AJ125"/>
  <c r="AL125"/>
  <c r="AN125"/>
  <c r="AP125"/>
  <c r="AR125"/>
  <c r="AT125"/>
  <c r="AH126"/>
  <c r="AJ126"/>
  <c r="AL126"/>
  <c r="AN126"/>
  <c r="AP126"/>
  <c r="AR126"/>
  <c r="AT126"/>
  <c r="AH127"/>
  <c r="AJ127"/>
  <c r="AL127"/>
  <c r="AN127"/>
  <c r="AP127"/>
  <c r="AR127"/>
  <c r="AT127"/>
  <c r="AH128"/>
  <c r="AJ128"/>
  <c r="AL128"/>
  <c r="AN128"/>
  <c r="AP128"/>
  <c r="AR128"/>
  <c r="AT128"/>
  <c r="AH129"/>
  <c r="AJ129"/>
  <c r="AL129"/>
  <c r="AN129"/>
  <c r="AP129"/>
  <c r="AR129"/>
  <c r="AT129"/>
  <c r="AH130"/>
  <c r="AJ130"/>
  <c r="AL130"/>
  <c r="AN130"/>
  <c r="AP130"/>
  <c r="AR130"/>
  <c r="AT130"/>
  <c r="AH131"/>
  <c r="AJ131"/>
  <c r="AL131"/>
  <c r="AN131"/>
  <c r="AP131"/>
  <c r="AR131"/>
  <c r="AT131"/>
  <c r="AH132"/>
  <c r="AJ132"/>
  <c r="AL132"/>
  <c r="AN132"/>
  <c r="AP132"/>
  <c r="AR132"/>
  <c r="AT132"/>
  <c r="AH133"/>
  <c r="AJ133"/>
  <c r="AL133"/>
  <c r="AN133"/>
  <c r="AP133"/>
  <c r="AR133"/>
  <c r="AT133"/>
  <c r="AH134"/>
  <c r="AJ134"/>
  <c r="AL134"/>
  <c r="AN134"/>
  <c r="AP134"/>
  <c r="AR134"/>
  <c r="AT134"/>
  <c r="AH135"/>
  <c r="AJ135"/>
  <c r="AL135"/>
  <c r="AN135"/>
  <c r="AP135"/>
  <c r="AR135"/>
  <c r="AT135"/>
  <c r="AH136"/>
  <c r="AJ136"/>
  <c r="AL136"/>
  <c r="AN136"/>
  <c r="AP136"/>
  <c r="AR136"/>
  <c r="AT136"/>
  <c r="AH137"/>
  <c r="AJ137"/>
  <c r="AL137"/>
  <c r="AN137"/>
  <c r="AP137"/>
  <c r="AR137"/>
  <c r="AT137"/>
  <c r="AH138"/>
  <c r="AJ138"/>
  <c r="AL138"/>
  <c r="AN138"/>
  <c r="AP138"/>
  <c r="AR138"/>
  <c r="AT138"/>
  <c r="AH139"/>
  <c r="AJ139"/>
  <c r="AL139"/>
  <c r="AN139"/>
  <c r="AP139"/>
  <c r="AR139"/>
  <c r="AT139"/>
  <c r="AH140"/>
  <c r="AJ140"/>
  <c r="AL140"/>
  <c r="AN140"/>
  <c r="AP140"/>
  <c r="AR140"/>
  <c r="AT140"/>
  <c r="AH141"/>
  <c r="AJ141"/>
  <c r="AL141"/>
  <c r="AN141"/>
  <c r="AP141"/>
  <c r="AR141"/>
  <c r="AT141"/>
  <c r="AH142"/>
  <c r="AJ142"/>
  <c r="AL142"/>
  <c r="AN142"/>
  <c r="AP142"/>
  <c r="AR142"/>
  <c r="AT142"/>
  <c r="AH143"/>
  <c r="AJ143"/>
  <c r="AL143"/>
  <c r="AN143"/>
  <c r="AP143"/>
  <c r="AR143"/>
  <c r="AT143"/>
  <c r="AH144"/>
  <c r="AJ144"/>
  <c r="AL144"/>
  <c r="AN144"/>
  <c r="AP144"/>
  <c r="AR144"/>
  <c r="AT144"/>
  <c r="AH145"/>
  <c r="AJ145"/>
  <c r="AL145"/>
  <c r="AN145"/>
  <c r="AP145"/>
  <c r="AR145"/>
  <c r="AT145"/>
  <c r="AH146"/>
  <c r="AJ146"/>
  <c r="AL146"/>
  <c r="AN146"/>
  <c r="AP146"/>
  <c r="AR146"/>
  <c r="AT146"/>
  <c r="AH147"/>
  <c r="AJ147"/>
  <c r="AL147"/>
  <c r="AN147"/>
  <c r="AP147"/>
  <c r="AR147"/>
  <c r="AT147"/>
  <c r="AH148"/>
  <c r="AJ148"/>
  <c r="AL148"/>
  <c r="AN148"/>
  <c r="AP148"/>
  <c r="AR148"/>
  <c r="AT148"/>
  <c r="AH149"/>
  <c r="AJ149"/>
  <c r="AL149"/>
  <c r="AN149"/>
  <c r="AP149"/>
  <c r="AR149"/>
  <c r="AT149"/>
  <c r="AH150"/>
  <c r="AJ150"/>
  <c r="AL150"/>
  <c r="AN150"/>
  <c r="AP150"/>
  <c r="AR150"/>
  <c r="AT150"/>
  <c r="AH151"/>
  <c r="AJ151"/>
  <c r="AL151"/>
  <c r="AN151"/>
  <c r="AP151"/>
  <c r="AR151"/>
  <c r="AT151"/>
  <c r="AH152"/>
  <c r="AJ152"/>
  <c r="AL152"/>
  <c r="AN152"/>
  <c r="AP152"/>
  <c r="AR152"/>
  <c r="AT152"/>
  <c r="AH153"/>
  <c r="AJ153"/>
  <c r="AL153"/>
  <c r="AN153"/>
  <c r="AP153"/>
  <c r="AR153"/>
  <c r="AT153"/>
  <c r="AH154"/>
  <c r="AJ154"/>
  <c r="AL154"/>
  <c r="AN154"/>
  <c r="AP154"/>
  <c r="AR154"/>
  <c r="AT154"/>
  <c r="AH155"/>
  <c r="AJ155"/>
  <c r="AL155"/>
  <c r="AN155"/>
  <c r="AP155"/>
  <c r="AR155"/>
  <c r="AT155"/>
  <c r="AH156"/>
  <c r="AJ156"/>
  <c r="AL156"/>
  <c r="AN156"/>
  <c r="AP156"/>
  <c r="AR156"/>
  <c r="AT156"/>
  <c r="AH157"/>
  <c r="AJ157"/>
  <c r="AL157"/>
  <c r="AN157"/>
  <c r="AP157"/>
  <c r="AR157"/>
  <c r="AT157"/>
  <c r="AH158"/>
  <c r="AJ158"/>
  <c r="AL158"/>
  <c r="AN158"/>
  <c r="AP158"/>
  <c r="AR158"/>
  <c r="AT158"/>
  <c r="AH159"/>
  <c r="AJ159"/>
  <c r="AL159"/>
  <c r="AN159"/>
  <c r="AP159"/>
  <c r="AR159"/>
  <c r="AT159"/>
  <c r="AH160"/>
  <c r="AJ160"/>
  <c r="AL160"/>
  <c r="AN160"/>
  <c r="AP160"/>
  <c r="AR160"/>
  <c r="AT160"/>
  <c r="AH161"/>
  <c r="AJ161"/>
  <c r="AL161"/>
  <c r="AN161"/>
  <c r="AP161"/>
  <c r="AR161"/>
  <c r="AT161"/>
  <c r="AH162"/>
  <c r="AJ162"/>
  <c r="AL162"/>
  <c r="AN162"/>
  <c r="AP162"/>
  <c r="AR162"/>
  <c r="AT162"/>
  <c r="AH163"/>
  <c r="AJ163"/>
  <c r="AL163"/>
  <c r="AN163"/>
  <c r="AP163"/>
  <c r="AR163"/>
  <c r="AT163"/>
  <c r="AH164"/>
  <c r="AJ164"/>
  <c r="AL164"/>
  <c r="AN164"/>
  <c r="AP164"/>
  <c r="AR164"/>
  <c r="AT164"/>
  <c r="AH165"/>
  <c r="AJ165"/>
  <c r="AL165"/>
  <c r="AN165"/>
  <c r="AP165"/>
  <c r="AR165"/>
  <c r="AT165"/>
  <c r="AH166"/>
  <c r="AJ166"/>
  <c r="AL166"/>
  <c r="AN166"/>
  <c r="AP166"/>
  <c r="AR166"/>
  <c r="AT166"/>
  <c r="AH167"/>
  <c r="AJ167"/>
  <c r="AL167"/>
  <c r="AN167"/>
  <c r="AP167"/>
  <c r="AR167"/>
  <c r="AT167"/>
  <c r="AH168"/>
  <c r="AJ168"/>
  <c r="AL168"/>
  <c r="AN168"/>
  <c r="AP168"/>
  <c r="AR168"/>
  <c r="AT168"/>
  <c r="AH169"/>
  <c r="AJ169"/>
  <c r="AL169"/>
  <c r="AN169"/>
  <c r="AP169"/>
  <c r="AR169"/>
  <c r="AT169"/>
  <c r="AH170"/>
  <c r="AJ170"/>
  <c r="AL170"/>
  <c r="AN170"/>
  <c r="AP170"/>
  <c r="AR170"/>
  <c r="AT170"/>
  <c r="AH171"/>
  <c r="AJ171"/>
  <c r="AL171"/>
  <c r="AN171"/>
  <c r="AP171"/>
  <c r="AR171"/>
  <c r="AT171"/>
  <c r="AH172"/>
  <c r="AJ172"/>
  <c r="AL172"/>
  <c r="AN172"/>
  <c r="AP172"/>
  <c r="AR172"/>
  <c r="AT172"/>
  <c r="AH173"/>
  <c r="AJ173"/>
  <c r="AL173"/>
  <c r="AN173"/>
  <c r="AP173"/>
  <c r="AR173"/>
  <c r="AT173"/>
  <c r="AH174"/>
  <c r="AJ174"/>
  <c r="AL174"/>
  <c r="AN174"/>
  <c r="AP174"/>
  <c r="AR174"/>
  <c r="AT174"/>
  <c r="AH175"/>
  <c r="AJ175"/>
  <c r="AL175"/>
  <c r="AN175"/>
  <c r="AP175"/>
  <c r="AR175"/>
  <c r="AT175"/>
  <c r="AH176"/>
  <c r="AJ176"/>
  <c r="AL176"/>
  <c r="AN176"/>
  <c r="AP176"/>
  <c r="AR176"/>
  <c r="AT176"/>
  <c r="AH177"/>
  <c r="AJ177"/>
  <c r="AL177"/>
  <c r="AN177"/>
  <c r="AP177"/>
  <c r="AR177"/>
  <c r="AT177"/>
  <c r="AH178"/>
  <c r="AJ178"/>
  <c r="AL178"/>
  <c r="AN178"/>
  <c r="AP178"/>
  <c r="AR178"/>
  <c r="AT178"/>
  <c r="AH179"/>
  <c r="AJ179"/>
  <c r="AL179"/>
  <c r="AN179"/>
  <c r="AP179"/>
  <c r="AR179"/>
  <c r="AT179"/>
  <c r="AH180"/>
  <c r="AJ180"/>
  <c r="AL180"/>
  <c r="AN180"/>
  <c r="AP180"/>
  <c r="AR180"/>
  <c r="AT180"/>
  <c r="AH181"/>
  <c r="AJ181"/>
  <c r="AL181"/>
  <c r="AN181"/>
  <c r="AP181"/>
  <c r="AR181"/>
  <c r="AT181"/>
  <c r="AH182"/>
  <c r="AJ182"/>
  <c r="AL182"/>
  <c r="AN182"/>
  <c r="AP182"/>
  <c r="AR182"/>
  <c r="AT182"/>
  <c r="AH183"/>
  <c r="AJ183"/>
  <c r="AL183"/>
  <c r="AN183"/>
  <c r="AP183"/>
  <c r="AR183"/>
  <c r="AT183"/>
  <c r="AH184"/>
  <c r="AJ184"/>
  <c r="AL184"/>
  <c r="AN184"/>
  <c r="AP184"/>
  <c r="AR184"/>
  <c r="AT184"/>
  <c r="AH185"/>
  <c r="AJ185"/>
  <c r="AL185"/>
  <c r="AN185"/>
  <c r="AP185"/>
  <c r="AR185"/>
  <c r="AT185"/>
  <c r="AH186"/>
  <c r="AJ186"/>
  <c r="AL186"/>
  <c r="AN186"/>
  <c r="AP186"/>
  <c r="AR186"/>
  <c r="AT186"/>
  <c r="AH187"/>
  <c r="AJ187"/>
  <c r="AL187"/>
  <c r="AN187"/>
  <c r="AP187"/>
  <c r="AR187"/>
  <c r="AT187"/>
  <c r="AH188"/>
  <c r="AJ188"/>
  <c r="AL188"/>
  <c r="AN188"/>
  <c r="AP188"/>
  <c r="AR188"/>
  <c r="AT188"/>
  <c r="AH189"/>
  <c r="AJ189"/>
  <c r="AL189"/>
  <c r="AN189"/>
  <c r="AP189"/>
  <c r="AR189"/>
  <c r="AT189"/>
  <c r="AH190"/>
  <c r="AJ190"/>
  <c r="AL190"/>
  <c r="AN190"/>
  <c r="AP190"/>
  <c r="AR190"/>
  <c r="AT190"/>
  <c r="AH191"/>
  <c r="AJ191"/>
  <c r="AL191"/>
  <c r="AN191"/>
  <c r="AP191"/>
  <c r="AR191"/>
  <c r="AT191"/>
  <c r="AH192"/>
  <c r="AJ192"/>
  <c r="AL192"/>
  <c r="AN192"/>
  <c r="AP192"/>
  <c r="AR192"/>
  <c r="AT192"/>
  <c r="AH193"/>
  <c r="AJ193"/>
  <c r="AL193"/>
  <c r="AN193"/>
  <c r="AP193"/>
  <c r="AR193"/>
  <c r="AT193"/>
  <c r="AH194"/>
  <c r="AJ194"/>
  <c r="AL194"/>
  <c r="AN194"/>
  <c r="AP194"/>
  <c r="AR194"/>
  <c r="AT194"/>
  <c r="AH195"/>
  <c r="AJ195"/>
  <c r="AL195"/>
  <c r="AN195"/>
  <c r="AP195"/>
  <c r="AR195"/>
  <c r="AT195"/>
  <c r="AH196"/>
  <c r="AJ196"/>
  <c r="AL196"/>
  <c r="AN196"/>
  <c r="AP196"/>
  <c r="AR196"/>
  <c r="AT196"/>
  <c r="AH197"/>
  <c r="AJ197"/>
  <c r="AL197"/>
  <c r="AN197"/>
  <c r="AP197"/>
  <c r="AR197"/>
  <c r="AT197"/>
  <c r="AH198"/>
  <c r="AJ198"/>
  <c r="AL198"/>
  <c r="AN198"/>
  <c r="AP198"/>
  <c r="AR198"/>
  <c r="AT198"/>
  <c r="AH199"/>
  <c r="AJ199"/>
  <c r="AL199"/>
  <c r="AN199"/>
  <c r="AP199"/>
  <c r="AR199"/>
  <c r="AT199"/>
  <c r="AH200"/>
  <c r="AJ200"/>
  <c r="AL200"/>
  <c r="AN200"/>
  <c r="AP200"/>
  <c r="AR200"/>
  <c r="AT200"/>
  <c r="AH201"/>
  <c r="AJ201"/>
  <c r="AL201"/>
  <c r="AN201"/>
  <c r="AP201"/>
  <c r="AR201"/>
  <c r="AT201"/>
  <c r="AH202"/>
  <c r="AJ202"/>
  <c r="AL202"/>
  <c r="AN202"/>
  <c r="AP202"/>
  <c r="AR202"/>
  <c r="AT202"/>
  <c r="AH203"/>
  <c r="AJ203"/>
  <c r="AL203"/>
  <c r="AN203"/>
  <c r="AP203"/>
  <c r="AR203"/>
  <c r="AT203"/>
  <c r="AH204"/>
  <c r="AJ204"/>
  <c r="AL204"/>
  <c r="AN204"/>
  <c r="AP204"/>
  <c r="AR204"/>
  <c r="AT204"/>
  <c r="AH205"/>
  <c r="AJ205"/>
  <c r="AL205"/>
  <c r="AN205"/>
  <c r="AP205"/>
  <c r="AR205"/>
  <c r="AT205"/>
  <c r="AH206"/>
  <c r="AJ206"/>
  <c r="AL206"/>
  <c r="AN206"/>
  <c r="AP206"/>
  <c r="AR206"/>
  <c r="AT206"/>
  <c r="AH207"/>
  <c r="AJ207"/>
  <c r="AL207"/>
  <c r="AN207"/>
  <c r="AP207"/>
  <c r="AR207"/>
  <c r="AT207"/>
  <c r="AH208"/>
  <c r="AJ208"/>
  <c r="AL208"/>
  <c r="AN208"/>
  <c r="AP208"/>
  <c r="AR208"/>
  <c r="AT208"/>
  <c r="AH209"/>
  <c r="AJ209"/>
  <c r="AL209"/>
  <c r="AN209"/>
  <c r="AP209"/>
  <c r="AR209"/>
  <c r="AT209"/>
  <c r="AH210"/>
  <c r="AJ210"/>
  <c r="AL210"/>
  <c r="AN210"/>
  <c r="AP210"/>
  <c r="AR210"/>
  <c r="AT210"/>
  <c r="AH211"/>
  <c r="AJ211"/>
  <c r="AL211"/>
  <c r="AN211"/>
  <c r="AP211"/>
  <c r="AR211"/>
  <c r="AT211"/>
  <c r="AH212"/>
  <c r="AJ212"/>
  <c r="AL212"/>
  <c r="AN212"/>
  <c r="AP212"/>
  <c r="AR212"/>
  <c r="AT212"/>
  <c r="AH213"/>
  <c r="AJ213"/>
  <c r="AL213"/>
  <c r="AN213"/>
  <c r="AP213"/>
  <c r="AR213"/>
  <c r="AT213"/>
  <c r="AH214"/>
  <c r="AJ214"/>
  <c r="AL214"/>
  <c r="AN214"/>
  <c r="AP214"/>
  <c r="AR214"/>
  <c r="AT214"/>
  <c r="AH215"/>
  <c r="AJ215"/>
  <c r="AL215"/>
  <c r="AN215"/>
  <c r="AP215"/>
  <c r="AR215"/>
  <c r="AT215"/>
  <c r="AH216"/>
  <c r="AJ216"/>
  <c r="AL216"/>
  <c r="AN216"/>
  <c r="AP216"/>
  <c r="AR216"/>
  <c r="AT216"/>
  <c r="AH217"/>
  <c r="AJ217"/>
  <c r="AL217"/>
  <c r="AN217"/>
  <c r="AP217"/>
  <c r="AR217"/>
  <c r="AT217"/>
  <c r="AH218"/>
  <c r="AJ218"/>
  <c r="AL218"/>
  <c r="AN218"/>
  <c r="AP218"/>
  <c r="AR218"/>
  <c r="AT218"/>
  <c r="AH219"/>
  <c r="AJ219"/>
  <c r="AL219"/>
  <c r="AN219"/>
  <c r="AP219"/>
  <c r="AR219"/>
  <c r="AT219"/>
  <c r="AH220"/>
  <c r="AJ220"/>
  <c r="AL220"/>
  <c r="AN220"/>
  <c r="AP220"/>
  <c r="AR220"/>
  <c r="AT220"/>
  <c r="AH221"/>
  <c r="AJ221"/>
  <c r="AL221"/>
  <c r="AN221"/>
  <c r="AP221"/>
  <c r="AR221"/>
  <c r="AT221"/>
  <c r="AH222"/>
  <c r="AJ222"/>
  <c r="AL222"/>
  <c r="AN222"/>
  <c r="AP222"/>
  <c r="AR222"/>
  <c r="AT222"/>
  <c r="AH223"/>
  <c r="AJ223"/>
  <c r="AL223"/>
  <c r="AN223"/>
  <c r="AP223"/>
  <c r="AR223"/>
  <c r="AT223"/>
  <c r="AH224"/>
  <c r="AJ224"/>
  <c r="AL224"/>
  <c r="AN224"/>
  <c r="AP224"/>
  <c r="AR224"/>
  <c r="AT224"/>
  <c r="AH225"/>
  <c r="AJ225"/>
  <c r="AL225"/>
  <c r="AN225"/>
  <c r="AP225"/>
  <c r="AR225"/>
  <c r="AT225"/>
  <c r="AH226"/>
  <c r="AJ226"/>
  <c r="AL226"/>
  <c r="AN226"/>
  <c r="AP226"/>
  <c r="AR226"/>
  <c r="AT226"/>
  <c r="AH227"/>
  <c r="AJ227"/>
  <c r="AL227"/>
  <c r="AN227"/>
  <c r="AP227"/>
  <c r="AR227"/>
  <c r="AT227"/>
  <c r="AH228"/>
  <c r="AJ228"/>
  <c r="AL228"/>
  <c r="AN228"/>
  <c r="AP228"/>
  <c r="AR228"/>
  <c r="AT228"/>
  <c r="AH229"/>
  <c r="AJ229"/>
  <c r="AL229"/>
  <c r="AN229"/>
  <c r="AP229"/>
  <c r="AR229"/>
  <c r="AT229"/>
  <c r="AH230"/>
  <c r="AJ230"/>
  <c r="AL230"/>
  <c r="AN230"/>
  <c r="AP230"/>
  <c r="AR230"/>
  <c r="AT230"/>
  <c r="AH231"/>
  <c r="AJ231"/>
  <c r="AL231"/>
  <c r="AN231"/>
  <c r="AP231"/>
  <c r="AR231"/>
  <c r="AT231"/>
  <c r="AH232"/>
  <c r="AJ232"/>
  <c r="AL232"/>
  <c r="AN232"/>
  <c r="AP232"/>
  <c r="AR232"/>
  <c r="AT232"/>
  <c r="AH233"/>
  <c r="AJ233"/>
  <c r="AL233"/>
  <c r="AN233"/>
  <c r="AP233"/>
  <c r="AR233"/>
  <c r="AT233"/>
  <c r="AH234"/>
  <c r="AJ234"/>
  <c r="AL234"/>
  <c r="AN234"/>
  <c r="AP234"/>
  <c r="AR234"/>
  <c r="AT234"/>
  <c r="AH235"/>
  <c r="AJ235"/>
  <c r="AL235"/>
  <c r="AN235"/>
  <c r="AP235"/>
  <c r="AR235"/>
  <c r="AT235"/>
  <c r="AH236"/>
  <c r="AJ236"/>
  <c r="AL236"/>
  <c r="AN236"/>
  <c r="AP236"/>
  <c r="AR236"/>
  <c r="AT236"/>
  <c r="AH237"/>
  <c r="AJ237"/>
  <c r="AL237"/>
  <c r="AN237"/>
  <c r="AP237"/>
  <c r="AR237"/>
  <c r="AT237"/>
  <c r="AH238"/>
  <c r="AJ238"/>
  <c r="AL238"/>
  <c r="AN238"/>
  <c r="AP238"/>
  <c r="AR238"/>
  <c r="AT238"/>
  <c r="AH239"/>
  <c r="AJ239"/>
  <c r="AL239"/>
  <c r="AN239"/>
  <c r="AP239"/>
  <c r="AR239"/>
  <c r="AT239"/>
  <c r="AH240"/>
  <c r="AJ240"/>
  <c r="AL240"/>
  <c r="AN240"/>
  <c r="AP240"/>
  <c r="AR240"/>
  <c r="AT240"/>
  <c r="AH241"/>
  <c r="AJ241"/>
  <c r="AL241"/>
  <c r="AN241"/>
  <c r="AP241"/>
  <c r="AR241"/>
  <c r="AT241"/>
  <c r="AH242"/>
  <c r="AJ242"/>
  <c r="AL242"/>
  <c r="AN242"/>
  <c r="AP242"/>
  <c r="AR242"/>
  <c r="AT242"/>
  <c r="AH243"/>
  <c r="AJ243"/>
  <c r="AL243"/>
  <c r="AN243"/>
  <c r="AP243"/>
  <c r="AR243"/>
  <c r="AT243"/>
  <c r="AH244"/>
  <c r="AJ244"/>
  <c r="AL244"/>
  <c r="AN244"/>
  <c r="AP244"/>
  <c r="AR244"/>
  <c r="AT244"/>
  <c r="AH245"/>
  <c r="AJ245"/>
  <c r="AL245"/>
  <c r="AN245"/>
  <c r="AP245"/>
  <c r="AR245"/>
  <c r="AT245"/>
  <c r="AH246"/>
  <c r="AJ246"/>
  <c r="AL246"/>
  <c r="AN246"/>
  <c r="AP246"/>
  <c r="AR246"/>
  <c r="AT246"/>
  <c r="AH247"/>
  <c r="AJ247"/>
  <c r="AL247"/>
  <c r="AN247"/>
  <c r="AP247"/>
  <c r="AR247"/>
  <c r="AT247"/>
  <c r="AH248"/>
  <c r="AJ248"/>
  <c r="AL248"/>
  <c r="AN248"/>
  <c r="AP248"/>
  <c r="AR248"/>
  <c r="AT248"/>
  <c r="AH249"/>
  <c r="AJ249"/>
  <c r="AL249"/>
  <c r="AN249"/>
  <c r="AP249"/>
  <c r="AR249"/>
  <c r="AT249"/>
  <c r="AH250"/>
  <c r="AJ250"/>
  <c r="AL250"/>
  <c r="AN250"/>
  <c r="AP250"/>
  <c r="AR250"/>
  <c r="AT250"/>
  <c r="AH251"/>
  <c r="AJ251"/>
  <c r="AL251"/>
  <c r="AN251"/>
  <c r="AP251"/>
  <c r="AR251"/>
  <c r="AT251"/>
  <c r="AH252"/>
  <c r="AJ252"/>
  <c r="AL252"/>
  <c r="AN252"/>
  <c r="AP252"/>
  <c r="AR252"/>
  <c r="AT252"/>
  <c r="AH253"/>
  <c r="AJ253"/>
  <c r="AL253"/>
  <c r="AN253"/>
  <c r="AP253"/>
  <c r="AR253"/>
  <c r="AT253"/>
  <c r="AH254"/>
  <c r="AJ254"/>
  <c r="AL254"/>
  <c r="AN254"/>
  <c r="AP254"/>
  <c r="AR254"/>
  <c r="AT254"/>
  <c r="AH255"/>
  <c r="AJ255"/>
  <c r="AL255"/>
  <c r="AN255"/>
  <c r="AP255"/>
  <c r="AR255"/>
  <c r="AT255"/>
  <c r="AH256"/>
  <c r="AJ256"/>
  <c r="AL256"/>
  <c r="AN256"/>
  <c r="AP256"/>
  <c r="AR256"/>
  <c r="AT256"/>
  <c r="AH257"/>
  <c r="AJ257"/>
  <c r="AL257"/>
  <c r="AN257"/>
  <c r="AP257"/>
  <c r="AR257"/>
  <c r="AT257"/>
  <c r="AH258"/>
  <c r="AJ258"/>
  <c r="AL258"/>
  <c r="AN258"/>
  <c r="AP258"/>
  <c r="AR258"/>
  <c r="AT258"/>
  <c r="AH259"/>
  <c r="AJ259"/>
  <c r="AL259"/>
  <c r="AN259"/>
  <c r="AP259"/>
  <c r="AR259"/>
  <c r="AT259"/>
  <c r="AH260"/>
  <c r="AJ260"/>
  <c r="AL260"/>
  <c r="AN260"/>
  <c r="AP260"/>
  <c r="AR260"/>
  <c r="AT260"/>
  <c r="AH261"/>
  <c r="AJ261"/>
  <c r="AL261"/>
  <c r="AN261"/>
  <c r="AP261"/>
  <c r="AR261"/>
  <c r="AT261"/>
  <c r="AH262"/>
  <c r="AJ262"/>
  <c r="AL262"/>
  <c r="AN262"/>
  <c r="AP262"/>
  <c r="AR262"/>
  <c r="AT262"/>
  <c r="AH263"/>
  <c r="AJ263"/>
  <c r="AL263"/>
  <c r="AN263"/>
  <c r="AP263"/>
  <c r="AR263"/>
  <c r="AT263"/>
  <c r="AH264"/>
  <c r="AJ264"/>
  <c r="AL264"/>
  <c r="AN264"/>
  <c r="AP264"/>
  <c r="AR264"/>
  <c r="AT264"/>
  <c r="AH265"/>
  <c r="AJ265"/>
  <c r="AL265"/>
  <c r="AN265"/>
  <c r="AP265"/>
  <c r="AR265"/>
  <c r="AT265"/>
  <c r="AH266"/>
  <c r="AJ266"/>
  <c r="AL266"/>
  <c r="AN266"/>
  <c r="AP266"/>
  <c r="AR266"/>
  <c r="AT266"/>
  <c r="AH267"/>
  <c r="AJ267"/>
  <c r="AL267"/>
  <c r="AN267"/>
  <c r="AP267"/>
  <c r="AR267"/>
  <c r="AT267"/>
  <c r="AH268"/>
  <c r="AJ268"/>
  <c r="AL268"/>
  <c r="AN268"/>
  <c r="AP268"/>
  <c r="AR268"/>
  <c r="AT268"/>
  <c r="AH269"/>
  <c r="AJ269"/>
  <c r="AL269"/>
  <c r="AN269"/>
  <c r="AP269"/>
  <c r="AR269"/>
  <c r="AT269"/>
  <c r="AH270"/>
  <c r="AJ270"/>
  <c r="AL270"/>
  <c r="AN270"/>
  <c r="AP270"/>
  <c r="AR270"/>
  <c r="AT270"/>
  <c r="AH271"/>
  <c r="AJ271"/>
  <c r="AL271"/>
  <c r="AN271"/>
  <c r="AP271"/>
  <c r="AR271"/>
  <c r="AT271"/>
  <c r="AH272"/>
  <c r="AJ272"/>
  <c r="AL272"/>
  <c r="AN272"/>
  <c r="AP272"/>
  <c r="AR272"/>
  <c r="AT272"/>
  <c r="AH273"/>
  <c r="AJ273"/>
  <c r="AL273"/>
  <c r="AN273"/>
  <c r="AP273"/>
  <c r="AR273"/>
  <c r="AT273"/>
  <c r="AH274"/>
  <c r="AJ274"/>
  <c r="AL274"/>
  <c r="AN274"/>
  <c r="AP274"/>
  <c r="AR274"/>
  <c r="AT274"/>
  <c r="AH275"/>
  <c r="AJ275"/>
  <c r="AL275"/>
  <c r="AN275"/>
  <c r="AP275"/>
  <c r="AR275"/>
  <c r="AT275"/>
  <c r="AH276"/>
  <c r="AJ276"/>
  <c r="AL276"/>
  <c r="AN276"/>
  <c r="AP276"/>
  <c r="AR276"/>
  <c r="AT276"/>
  <c r="AH277"/>
  <c r="AJ277"/>
  <c r="AL277"/>
  <c r="AN277"/>
  <c r="AP277"/>
  <c r="AR277"/>
  <c r="AT277"/>
  <c r="AH278"/>
  <c r="AJ278"/>
  <c r="AL278"/>
  <c r="AN278"/>
  <c r="AP278"/>
  <c r="AR278"/>
  <c r="AT278"/>
  <c r="AH279"/>
  <c r="AJ279"/>
  <c r="AL279"/>
  <c r="AN279"/>
  <c r="AP279"/>
  <c r="AR279"/>
  <c r="AT279"/>
  <c r="AH280"/>
  <c r="AJ280"/>
  <c r="AL280"/>
  <c r="AN280"/>
  <c r="AP280"/>
  <c r="AR280"/>
  <c r="AT280"/>
  <c r="AH281"/>
  <c r="AJ281"/>
  <c r="AL281"/>
  <c r="AN281"/>
  <c r="AP281"/>
  <c r="AR281"/>
  <c r="AT281"/>
  <c r="AH282"/>
  <c r="AJ282"/>
  <c r="AL282"/>
  <c r="AN282"/>
  <c r="AP282"/>
  <c r="AR282"/>
  <c r="AT282"/>
  <c r="AH283"/>
  <c r="AJ283"/>
  <c r="AL283"/>
  <c r="AN283"/>
  <c r="AP283"/>
  <c r="AR283"/>
  <c r="AT283"/>
  <c r="AH284"/>
  <c r="AJ284"/>
  <c r="AL284"/>
  <c r="AN284"/>
  <c r="AP284"/>
  <c r="AR284"/>
  <c r="AT284"/>
  <c r="AH285"/>
  <c r="AJ285"/>
  <c r="AL285"/>
  <c r="AN285"/>
  <c r="AP285"/>
  <c r="AR285"/>
  <c r="AT285"/>
  <c r="AH286"/>
  <c r="AJ286"/>
  <c r="AL286"/>
  <c r="AN286"/>
  <c r="AP286"/>
  <c r="AR286"/>
  <c r="AT286"/>
  <c r="AH287"/>
  <c r="AJ287"/>
  <c r="AL287"/>
  <c r="AN287"/>
  <c r="AP287"/>
  <c r="AR287"/>
  <c r="AT287"/>
  <c r="AH288"/>
  <c r="AJ288"/>
  <c r="AL288"/>
  <c r="AN288"/>
  <c r="AP288"/>
  <c r="AR288"/>
  <c r="AT288"/>
  <c r="AH289"/>
  <c r="AJ289"/>
  <c r="AL289"/>
  <c r="AN289"/>
  <c r="AP289"/>
  <c r="AR289"/>
  <c r="AT289"/>
  <c r="AH290"/>
  <c r="AJ290"/>
  <c r="AL290"/>
  <c r="AN290"/>
  <c r="AP290"/>
  <c r="AR290"/>
  <c r="AT290"/>
  <c r="AH291"/>
  <c r="AJ291"/>
  <c r="AL291"/>
  <c r="AN291"/>
  <c r="AP291"/>
  <c r="AR291"/>
  <c r="AT291"/>
  <c r="AH292"/>
  <c r="AJ292"/>
  <c r="AL292"/>
  <c r="AN292"/>
  <c r="AP292"/>
  <c r="AR292"/>
  <c r="AT292"/>
  <c r="AH293"/>
  <c r="AJ293"/>
  <c r="AL293"/>
  <c r="AN293"/>
  <c r="AP293"/>
  <c r="AR293"/>
  <c r="AT293"/>
  <c r="AH294"/>
  <c r="AJ294"/>
  <c r="AL294"/>
  <c r="AN294"/>
  <c r="AP294"/>
  <c r="AR294"/>
  <c r="AT294"/>
  <c r="AH295"/>
  <c r="AJ295"/>
  <c r="AL295"/>
  <c r="AN295"/>
  <c r="AP295"/>
  <c r="AR295"/>
  <c r="AT295"/>
  <c r="AH296"/>
  <c r="AJ296"/>
  <c r="AL296"/>
  <c r="AN296"/>
  <c r="AP296"/>
  <c r="AR296"/>
  <c r="AT296"/>
  <c r="AH297"/>
  <c r="AJ297"/>
  <c r="AL297"/>
  <c r="AN297"/>
  <c r="AP297"/>
  <c r="AR297"/>
  <c r="AT297"/>
  <c r="AH298"/>
  <c r="AJ298"/>
  <c r="AL298"/>
  <c r="AN298"/>
  <c r="AP298"/>
  <c r="AR298"/>
  <c r="AT298"/>
  <c r="AH299"/>
  <c r="AJ299"/>
  <c r="AL299"/>
  <c r="AN299"/>
  <c r="AP299"/>
  <c r="AR299"/>
  <c r="AT299"/>
  <c r="AH300"/>
  <c r="AJ300"/>
  <c r="AL300"/>
  <c r="AN300"/>
  <c r="AP300"/>
  <c r="AR300"/>
  <c r="AT300"/>
  <c r="AH301"/>
  <c r="AJ301"/>
  <c r="AL301"/>
  <c r="AN301"/>
  <c r="AP301"/>
  <c r="AR301"/>
  <c r="AT301"/>
  <c r="AH302"/>
  <c r="AJ302"/>
  <c r="AL302"/>
  <c r="AN302"/>
  <c r="AP302"/>
  <c r="AR302"/>
  <c r="AT302"/>
  <c r="AH303"/>
  <c r="AJ303"/>
  <c r="AL303"/>
  <c r="AN303"/>
  <c r="AP303"/>
  <c r="AR303"/>
  <c r="AT303"/>
  <c r="AH304"/>
  <c r="AJ304"/>
  <c r="AL304"/>
  <c r="AN304"/>
  <c r="AP304"/>
  <c r="AR304"/>
  <c r="AT304"/>
  <c r="AH305"/>
  <c r="AJ305"/>
  <c r="AL305"/>
  <c r="AN305"/>
  <c r="AP305"/>
  <c r="AR305"/>
  <c r="AT305"/>
  <c r="AH306"/>
  <c r="AJ306"/>
  <c r="AL306"/>
  <c r="AN306"/>
  <c r="AP306"/>
  <c r="AR306"/>
  <c r="AT306"/>
  <c r="AH307"/>
  <c r="AJ307"/>
  <c r="AL307"/>
  <c r="AN307"/>
  <c r="AP307"/>
  <c r="AR307"/>
  <c r="AT307"/>
  <c r="AH308"/>
  <c r="AJ308"/>
  <c r="AL308"/>
  <c r="AN308"/>
  <c r="AP308"/>
  <c r="AR308"/>
  <c r="AT308"/>
  <c r="AH309"/>
  <c r="AJ309"/>
  <c r="AL309"/>
  <c r="AN309"/>
  <c r="AP309"/>
  <c r="AR309"/>
  <c r="AT309"/>
  <c r="AH310"/>
  <c r="AJ310"/>
  <c r="AL310"/>
  <c r="AN310"/>
  <c r="AP310"/>
  <c r="AR310"/>
  <c r="AT310"/>
  <c r="AH311"/>
  <c r="AJ311"/>
  <c r="AL311"/>
  <c r="AN311"/>
  <c r="AP311"/>
  <c r="AR311"/>
  <c r="AT311"/>
  <c r="AH312"/>
  <c r="AJ312"/>
  <c r="AL312"/>
  <c r="AN312"/>
  <c r="AP312"/>
  <c r="AR312"/>
  <c r="AT312"/>
  <c r="AH313"/>
  <c r="AJ313"/>
  <c r="AL313"/>
  <c r="AN313"/>
  <c r="AP313"/>
  <c r="AR313"/>
  <c r="AT313"/>
  <c r="AH314"/>
  <c r="AJ314"/>
  <c r="AL314"/>
  <c r="AN314"/>
  <c r="AP314"/>
  <c r="AR314"/>
  <c r="AT314"/>
  <c r="AH315"/>
  <c r="AJ315"/>
  <c r="AL315"/>
  <c r="AN315"/>
  <c r="AP315"/>
  <c r="AR315"/>
  <c r="AT315"/>
  <c r="AH316"/>
  <c r="AJ316"/>
  <c r="AL316"/>
  <c r="AN316"/>
  <c r="AP316"/>
  <c r="AR316"/>
  <c r="AT316"/>
  <c r="AH317"/>
  <c r="AJ317"/>
  <c r="AL317"/>
  <c r="AN317"/>
  <c r="AP317"/>
  <c r="AR317"/>
  <c r="AT317"/>
  <c r="AH318"/>
  <c r="AJ318"/>
  <c r="AL318"/>
  <c r="AN318"/>
  <c r="AP318"/>
  <c r="AR318"/>
  <c r="AT318"/>
  <c r="AH319"/>
  <c r="AJ319"/>
  <c r="AL319"/>
  <c r="AN319"/>
  <c r="AP319"/>
  <c r="AR319"/>
  <c r="AT319"/>
  <c r="AH320"/>
  <c r="AJ320"/>
  <c r="AL320"/>
  <c r="AN320"/>
  <c r="AP320"/>
  <c r="AR320"/>
  <c r="AT320"/>
  <c r="AH321"/>
  <c r="AJ321"/>
  <c r="AL321"/>
  <c r="AN321"/>
  <c r="AP321"/>
  <c r="AR321"/>
  <c r="AT321"/>
  <c r="AH322"/>
  <c r="AJ322"/>
  <c r="AL322"/>
  <c r="AN322"/>
  <c r="AP322"/>
  <c r="AR322"/>
  <c r="AT322"/>
  <c r="AH323"/>
  <c r="AJ323"/>
  <c r="AL323"/>
  <c r="AN323"/>
  <c r="AP323"/>
  <c r="AR323"/>
  <c r="AT323"/>
  <c r="AH324"/>
  <c r="AJ324"/>
  <c r="AL324"/>
  <c r="AN324"/>
  <c r="AP324"/>
  <c r="AR324"/>
  <c r="AT324"/>
  <c r="AH325"/>
  <c r="AJ325"/>
  <c r="AL325"/>
  <c r="AN325"/>
  <c r="AP325"/>
  <c r="AR325"/>
  <c r="AT325"/>
  <c r="AH326"/>
  <c r="AJ326"/>
  <c r="AL326"/>
  <c r="AN326"/>
  <c r="AP326"/>
  <c r="AR326"/>
  <c r="AT326"/>
  <c r="AH327"/>
  <c r="AJ327"/>
  <c r="AL327"/>
  <c r="AN327"/>
  <c r="AP327"/>
  <c r="AR327"/>
  <c r="AT327"/>
  <c r="AH328"/>
  <c r="AJ328"/>
  <c r="AL328"/>
  <c r="AN328"/>
  <c r="AP328"/>
  <c r="AR328"/>
  <c r="AT328"/>
  <c r="AH329"/>
  <c r="AJ329"/>
  <c r="AL329"/>
  <c r="AN329"/>
  <c r="AP329"/>
  <c r="AR329"/>
  <c r="AT329"/>
  <c r="AH330"/>
  <c r="AJ330"/>
  <c r="AL330"/>
  <c r="AN330"/>
  <c r="AP330"/>
  <c r="AR330"/>
  <c r="AT330"/>
  <c r="AH331"/>
  <c r="AJ331"/>
  <c r="AL331"/>
  <c r="AN331"/>
  <c r="AP331"/>
  <c r="AR331"/>
  <c r="AT331"/>
  <c r="AH332"/>
  <c r="AJ332"/>
  <c r="AL332"/>
  <c r="AN332"/>
  <c r="AP332"/>
  <c r="AR332"/>
  <c r="AT332"/>
  <c r="AH333"/>
  <c r="AJ333"/>
  <c r="AL333"/>
  <c r="AN333"/>
  <c r="AP333"/>
  <c r="AR333"/>
  <c r="AT333"/>
  <c r="AH334"/>
  <c r="AJ334"/>
  <c r="AL334"/>
  <c r="AN334"/>
  <c r="AP334"/>
  <c r="AR334"/>
  <c r="AT334"/>
  <c r="AH335"/>
  <c r="AJ335"/>
  <c r="AL335"/>
  <c r="AN335"/>
  <c r="AP335"/>
  <c r="AR335"/>
  <c r="AT335"/>
  <c r="AH336"/>
  <c r="AJ336"/>
  <c r="AL336"/>
  <c r="AN336"/>
  <c r="AP336"/>
  <c r="AR336"/>
  <c r="AT336"/>
  <c r="AH337"/>
  <c r="AJ337"/>
  <c r="AL337"/>
  <c r="AN337"/>
  <c r="AP337"/>
  <c r="AR337"/>
  <c r="AT337"/>
  <c r="AH338"/>
  <c r="AJ338"/>
  <c r="AL338"/>
  <c r="AN338"/>
  <c r="AP338"/>
  <c r="AR338"/>
  <c r="AT338"/>
  <c r="AH339"/>
  <c r="AJ339"/>
  <c r="AL339"/>
  <c r="AN339"/>
  <c r="AP339"/>
  <c r="AR339"/>
  <c r="AT339"/>
  <c r="AH340"/>
  <c r="AJ340"/>
  <c r="AL340"/>
  <c r="AN340"/>
  <c r="AP340"/>
  <c r="AR340"/>
  <c r="AT340"/>
  <c r="AH341"/>
  <c r="AJ341"/>
  <c r="AL341"/>
  <c r="AN341"/>
  <c r="AP341"/>
  <c r="AR341"/>
  <c r="AT341"/>
  <c r="AH342"/>
  <c r="AJ342"/>
  <c r="AL342"/>
  <c r="AN342"/>
  <c r="AP342"/>
  <c r="AR342"/>
  <c r="AT342"/>
  <c r="AH343"/>
  <c r="AJ343"/>
  <c r="AL343"/>
  <c r="AN343"/>
  <c r="AP343"/>
  <c r="AR343"/>
  <c r="AT343"/>
  <c r="AH344"/>
  <c r="AJ344"/>
  <c r="AL344"/>
  <c r="AN344"/>
  <c r="AP344"/>
  <c r="AR344"/>
  <c r="AT344"/>
  <c r="AH345"/>
  <c r="AJ345"/>
  <c r="AL345"/>
  <c r="AN345"/>
  <c r="AP345"/>
  <c r="AR345"/>
  <c r="AT345"/>
  <c r="AH346"/>
  <c r="AJ346"/>
  <c r="AL346"/>
  <c r="AN346"/>
  <c r="AP346"/>
  <c r="AR346"/>
  <c r="AT346"/>
  <c r="AH347"/>
  <c r="AJ347"/>
  <c r="AL347"/>
  <c r="AN347"/>
  <c r="AP347"/>
  <c r="AR347"/>
  <c r="AT347"/>
  <c r="AH348"/>
  <c r="AJ348"/>
  <c r="AL348"/>
  <c r="AN348"/>
  <c r="AP348"/>
  <c r="AR348"/>
  <c r="AT348"/>
  <c r="AH349"/>
  <c r="AJ349"/>
  <c r="AL349"/>
  <c r="AN349"/>
  <c r="AP349"/>
  <c r="AR349"/>
  <c r="AT349"/>
  <c r="AH350"/>
  <c r="AJ350"/>
  <c r="AL350"/>
  <c r="AN350"/>
  <c r="AP350"/>
  <c r="AR350"/>
  <c r="AT350"/>
  <c r="AH351"/>
  <c r="AJ351"/>
  <c r="AL351"/>
  <c r="AN351"/>
  <c r="AP351"/>
  <c r="AR351"/>
  <c r="AT351"/>
  <c r="AH352"/>
  <c r="AJ352"/>
  <c r="AL352"/>
  <c r="AN352"/>
  <c r="AP352"/>
  <c r="AR352"/>
  <c r="AT352"/>
  <c r="AH353"/>
  <c r="AJ353"/>
  <c r="AL353"/>
  <c r="AN353"/>
  <c r="AP353"/>
  <c r="AR353"/>
  <c r="AT353"/>
  <c r="AH354"/>
  <c r="AJ354"/>
  <c r="AL354"/>
  <c r="AN354"/>
  <c r="AP354"/>
  <c r="AR354"/>
  <c r="AT354"/>
  <c r="AH355"/>
  <c r="AJ355"/>
  <c r="AL355"/>
  <c r="AN355"/>
  <c r="AP355"/>
  <c r="AR355"/>
  <c r="AT355"/>
  <c r="AH356"/>
  <c r="AJ356"/>
  <c r="AL356"/>
  <c r="AN356"/>
  <c r="AP356"/>
  <c r="AR356"/>
  <c r="AT356"/>
  <c r="AH357"/>
  <c r="AJ357"/>
  <c r="AL357"/>
  <c r="AN357"/>
  <c r="AP357"/>
  <c r="AR357"/>
  <c r="AT357"/>
  <c r="AH358"/>
  <c r="AJ358"/>
  <c r="AL358"/>
  <c r="AN358"/>
  <c r="AP358"/>
  <c r="AR358"/>
  <c r="AT358"/>
  <c r="AH359"/>
  <c r="AJ359"/>
  <c r="AL359"/>
  <c r="AN359"/>
  <c r="AP359"/>
  <c r="AR359"/>
  <c r="AT359"/>
  <c r="AH360"/>
  <c r="AJ360"/>
  <c r="AL360"/>
  <c r="AN360"/>
  <c r="AP360"/>
  <c r="AR360"/>
  <c r="AT360"/>
  <c r="AH361"/>
  <c r="AJ361"/>
  <c r="AL361"/>
  <c r="AN361"/>
  <c r="AP361"/>
  <c r="AR361"/>
  <c r="AT361"/>
  <c r="AH362"/>
  <c r="AJ362"/>
  <c r="AL362"/>
  <c r="AN362"/>
  <c r="AP362"/>
  <c r="AR362"/>
  <c r="AT362"/>
  <c r="AH363"/>
  <c r="AJ363"/>
  <c r="AL363"/>
  <c r="AN363"/>
  <c r="AP363"/>
  <c r="AR363"/>
  <c r="AT363"/>
  <c r="AH364"/>
  <c r="AJ364"/>
  <c r="AL364"/>
  <c r="AN364"/>
  <c r="AP364"/>
  <c r="AR364"/>
  <c r="AT364"/>
  <c r="AH365"/>
  <c r="AJ365"/>
  <c r="AL365"/>
  <c r="AN365"/>
  <c r="AP365"/>
  <c r="AR365"/>
  <c r="AT365"/>
  <c r="AH366"/>
  <c r="AJ366"/>
  <c r="AL366"/>
  <c r="AN366"/>
  <c r="AP366"/>
  <c r="AR366"/>
  <c r="AT366"/>
  <c r="AH367"/>
  <c r="AJ367"/>
  <c r="AL367"/>
  <c r="AN367"/>
  <c r="AP367"/>
  <c r="AR367"/>
  <c r="AT367"/>
  <c r="AH368"/>
  <c r="AJ368"/>
  <c r="AL368"/>
  <c r="AN368"/>
  <c r="AP368"/>
  <c r="AR368"/>
  <c r="AT368"/>
  <c r="AH369"/>
  <c r="AJ369"/>
  <c r="AL369"/>
  <c r="AN369"/>
  <c r="AP369"/>
  <c r="AR369"/>
  <c r="AT369"/>
  <c r="AH370"/>
  <c r="AJ370"/>
  <c r="AL370"/>
  <c r="AN370"/>
  <c r="AP370"/>
  <c r="AR370"/>
  <c r="AT370"/>
  <c r="AH371"/>
  <c r="AJ371"/>
  <c r="AL371"/>
  <c r="AN371"/>
  <c r="AP371"/>
  <c r="AR371"/>
  <c r="AT371"/>
  <c r="AH372"/>
  <c r="AJ372"/>
  <c r="AL372"/>
  <c r="AN372"/>
  <c r="AP372"/>
  <c r="AR372"/>
  <c r="AT372"/>
  <c r="AH373"/>
  <c r="AJ373"/>
  <c r="AL373"/>
  <c r="AN373"/>
  <c r="AP373"/>
  <c r="AR373"/>
  <c r="AT373"/>
  <c r="AH374"/>
  <c r="AJ374"/>
  <c r="AL374"/>
  <c r="AN374"/>
  <c r="AP374"/>
  <c r="AR374"/>
  <c r="AT374"/>
  <c r="AH375"/>
  <c r="AJ375"/>
  <c r="AL375"/>
  <c r="AN375"/>
  <c r="AP375"/>
  <c r="AR375"/>
  <c r="AT375"/>
  <c r="AH376"/>
  <c r="AJ376"/>
  <c r="AL376"/>
  <c r="AN376"/>
  <c r="AP376"/>
  <c r="AR376"/>
  <c r="AT376"/>
  <c r="AH377"/>
  <c r="AJ377"/>
  <c r="AL377"/>
  <c r="AN377"/>
  <c r="AP377"/>
  <c r="AR377"/>
  <c r="AT377"/>
  <c r="AH378"/>
  <c r="AJ378"/>
  <c r="AL378"/>
  <c r="AN378"/>
  <c r="AP378"/>
  <c r="AR378"/>
  <c r="AT378"/>
  <c r="AH379"/>
  <c r="AJ379"/>
  <c r="AL379"/>
  <c r="AN379"/>
  <c r="AP379"/>
  <c r="AR379"/>
  <c r="AT379"/>
  <c r="AH380"/>
  <c r="AJ380"/>
  <c r="AL380"/>
  <c r="AN380"/>
  <c r="AP380"/>
  <c r="AR380"/>
  <c r="AT380"/>
  <c r="AH381"/>
  <c r="AJ381"/>
  <c r="AL381"/>
  <c r="AN381"/>
  <c r="AP381"/>
  <c r="AR381"/>
  <c r="AT381"/>
  <c r="AH382"/>
  <c r="AJ382"/>
  <c r="AL382"/>
  <c r="AN382"/>
  <c r="AP382"/>
  <c r="AR382"/>
  <c r="AT382"/>
  <c r="AH383"/>
  <c r="AJ383"/>
  <c r="AL383"/>
  <c r="AN383"/>
  <c r="AP383"/>
  <c r="AR383"/>
  <c r="AT383"/>
  <c r="AH384"/>
  <c r="AJ384"/>
  <c r="AL384"/>
  <c r="AN384"/>
  <c r="AP384"/>
  <c r="AR384"/>
  <c r="AT384"/>
  <c r="AH385"/>
  <c r="AJ385"/>
  <c r="AL385"/>
  <c r="AN385"/>
  <c r="AP385"/>
  <c r="AR385"/>
  <c r="AT385"/>
  <c r="AH386"/>
  <c r="AJ386"/>
  <c r="AL386"/>
  <c r="AN386"/>
  <c r="AP386"/>
  <c r="AR386"/>
  <c r="AT386"/>
  <c r="AH387"/>
  <c r="AJ387"/>
  <c r="AL387"/>
  <c r="AN387"/>
  <c r="AP387"/>
  <c r="AR387"/>
  <c r="AT387"/>
  <c r="AH388"/>
  <c r="AJ388"/>
  <c r="AL388"/>
  <c r="AN388"/>
  <c r="AP388"/>
  <c r="AR388"/>
  <c r="AT388"/>
  <c r="AH389"/>
  <c r="AJ389"/>
  <c r="AL389"/>
  <c r="AN389"/>
  <c r="AP389"/>
  <c r="AR389"/>
  <c r="AT389"/>
  <c r="AH390"/>
  <c r="AJ390"/>
  <c r="AL390"/>
  <c r="AN390"/>
  <c r="AP390"/>
  <c r="AR390"/>
  <c r="AT390"/>
  <c r="AH391"/>
  <c r="AJ391"/>
  <c r="AL391"/>
  <c r="AN391"/>
  <c r="AP391"/>
  <c r="AR391"/>
  <c r="AT391"/>
  <c r="AH392"/>
  <c r="AJ392"/>
  <c r="AL392"/>
  <c r="AN392"/>
  <c r="AP392"/>
  <c r="AR392"/>
  <c r="AT392"/>
  <c r="AH393"/>
  <c r="AJ393"/>
  <c r="AL393"/>
  <c r="AN393"/>
  <c r="AP393"/>
  <c r="AR393"/>
  <c r="AT393"/>
  <c r="AH394"/>
  <c r="AJ394"/>
  <c r="AL394"/>
  <c r="AN394"/>
  <c r="AP394"/>
  <c r="AR394"/>
  <c r="AT394"/>
  <c r="AH395"/>
  <c r="AJ395"/>
  <c r="AL395"/>
  <c r="AN395"/>
  <c r="AP395"/>
  <c r="AR395"/>
  <c r="AT395"/>
  <c r="AH396"/>
  <c r="AJ396"/>
  <c r="AL396"/>
  <c r="AN396"/>
  <c r="AP396"/>
  <c r="AR396"/>
  <c r="AT396"/>
  <c r="AH397"/>
  <c r="AJ397"/>
  <c r="AL397"/>
  <c r="AN397"/>
  <c r="AP397"/>
  <c r="AR397"/>
  <c r="AT397"/>
  <c r="AH398"/>
  <c r="AJ398"/>
  <c r="AL398"/>
  <c r="AN398"/>
  <c r="AP398"/>
  <c r="AR398"/>
  <c r="AT398"/>
  <c r="AH399"/>
  <c r="AJ399"/>
  <c r="AL399"/>
  <c r="AN399"/>
  <c r="AP399"/>
  <c r="AR399"/>
  <c r="AT399"/>
  <c r="AH400"/>
  <c r="AJ400"/>
  <c r="AL400"/>
  <c r="AN400"/>
  <c r="AP400"/>
  <c r="AR400"/>
  <c r="AT400"/>
  <c r="AH401"/>
  <c r="AJ401"/>
  <c r="AL401"/>
  <c r="AN401"/>
  <c r="AP401"/>
  <c r="AR401"/>
  <c r="AT401"/>
  <c r="AH402"/>
  <c r="AJ402"/>
  <c r="AL402"/>
  <c r="AN402"/>
  <c r="AP402"/>
  <c r="AR402"/>
  <c r="AT402"/>
  <c r="AH403"/>
  <c r="AJ403"/>
  <c r="AL403"/>
  <c r="AN403"/>
  <c r="AP403"/>
  <c r="AR403"/>
  <c r="AT403"/>
  <c r="AH404"/>
  <c r="AJ404"/>
  <c r="AL404"/>
  <c r="AN404"/>
  <c r="AP404"/>
  <c r="AR404"/>
  <c r="AT404"/>
  <c r="AH405"/>
  <c r="AJ405"/>
  <c r="AL405"/>
  <c r="AN405"/>
  <c r="AP405"/>
  <c r="AR405"/>
  <c r="AT405"/>
  <c r="AH406"/>
  <c r="AJ406"/>
  <c r="AL406"/>
  <c r="AN406"/>
  <c r="AP406"/>
  <c r="AR406"/>
  <c r="AT406"/>
  <c r="AH407"/>
  <c r="AJ407"/>
  <c r="AL407"/>
  <c r="AN407"/>
  <c r="AP407"/>
  <c r="AR407"/>
  <c r="AT407"/>
  <c r="AH408"/>
  <c r="AJ408"/>
  <c r="AL408"/>
  <c r="AN408"/>
  <c r="AP408"/>
  <c r="AR408"/>
  <c r="AT408"/>
  <c r="AH409"/>
  <c r="AJ409"/>
  <c r="AL409"/>
  <c r="AN409"/>
  <c r="AP409"/>
  <c r="AR409"/>
  <c r="AT409"/>
  <c r="AH410"/>
  <c r="AJ410"/>
  <c r="AL410"/>
  <c r="AN410"/>
  <c r="AP410"/>
  <c r="AR410"/>
  <c r="AT410"/>
  <c r="AH411"/>
  <c r="AJ411"/>
  <c r="AL411"/>
  <c r="AN411"/>
  <c r="AP411"/>
  <c r="AR411"/>
  <c r="AT411"/>
  <c r="AH412"/>
  <c r="AJ412"/>
  <c r="AL412"/>
  <c r="AN412"/>
  <c r="AP412"/>
  <c r="AR412"/>
  <c r="AT412"/>
  <c r="AH413"/>
  <c r="AJ413"/>
  <c r="AL413"/>
  <c r="AN413"/>
  <c r="AP413"/>
  <c r="AR413"/>
  <c r="AT413"/>
  <c r="AH414"/>
  <c r="AJ414"/>
  <c r="AL414"/>
  <c r="AN414"/>
  <c r="AP414"/>
  <c r="AR414"/>
  <c r="AT414"/>
  <c r="AH415"/>
  <c r="AJ415"/>
  <c r="AL415"/>
  <c r="AN415"/>
  <c r="AP415"/>
  <c r="AR415"/>
  <c r="AT415"/>
  <c r="AH416"/>
  <c r="AJ416"/>
  <c r="AL416"/>
  <c r="AN416"/>
  <c r="AP416"/>
  <c r="AR416"/>
  <c r="AT416"/>
  <c r="AH417"/>
  <c r="AJ417"/>
  <c r="AL417"/>
  <c r="AN417"/>
  <c r="AP417"/>
  <c r="AR417"/>
  <c r="AT417"/>
  <c r="AH418"/>
  <c r="AJ418"/>
  <c r="AL418"/>
  <c r="AN418"/>
  <c r="AP418"/>
  <c r="AR418"/>
  <c r="AT418"/>
  <c r="AH419"/>
  <c r="AJ419"/>
  <c r="AL419"/>
  <c r="AN419"/>
  <c r="AP419"/>
  <c r="AR419"/>
  <c r="AT419"/>
  <c r="AH420"/>
  <c r="AJ420"/>
  <c r="AL420"/>
  <c r="AN420"/>
  <c r="AP420"/>
  <c r="AR420"/>
  <c r="AT420"/>
  <c r="AH421"/>
  <c r="AJ421"/>
  <c r="AL421"/>
  <c r="AN421"/>
  <c r="AP421"/>
  <c r="AR421"/>
  <c r="AT421"/>
  <c r="AH422"/>
  <c r="AJ422"/>
  <c r="AL422"/>
  <c r="AN422"/>
  <c r="AP422"/>
  <c r="AR422"/>
  <c r="AT422"/>
  <c r="AH423"/>
  <c r="AJ423"/>
  <c r="AL423"/>
  <c r="AN423"/>
  <c r="AP423"/>
  <c r="AR423"/>
  <c r="AT423"/>
  <c r="AH424"/>
  <c r="AJ424"/>
  <c r="AL424"/>
  <c r="AN424"/>
  <c r="AP424"/>
  <c r="AR424"/>
  <c r="AT424"/>
  <c r="AH425"/>
  <c r="AJ425"/>
  <c r="AL425"/>
  <c r="AN425"/>
  <c r="AP425"/>
  <c r="AR425"/>
  <c r="AT425"/>
  <c r="AH426"/>
  <c r="AJ426"/>
  <c r="AL426"/>
  <c r="AN426"/>
  <c r="AP426"/>
  <c r="AR426"/>
  <c r="AT426"/>
  <c r="AH427"/>
  <c r="AJ427"/>
  <c r="AL427"/>
  <c r="AN427"/>
  <c r="AP427"/>
  <c r="AR427"/>
  <c r="AT427"/>
  <c r="AH428"/>
  <c r="AJ428"/>
  <c r="AL428"/>
  <c r="AN428"/>
  <c r="AP428"/>
  <c r="AR428"/>
  <c r="AT428"/>
  <c r="AH429"/>
  <c r="AJ429"/>
  <c r="AL429"/>
  <c r="AN429"/>
  <c r="AP429"/>
  <c r="AR429"/>
  <c r="AT429"/>
  <c r="AH430"/>
  <c r="AJ430"/>
  <c r="AL430"/>
  <c r="AN430"/>
  <c r="AP430"/>
  <c r="AR430"/>
  <c r="AT430"/>
  <c r="AH431"/>
  <c r="AJ431"/>
  <c r="AL431"/>
  <c r="AN431"/>
  <c r="AP431"/>
  <c r="AR431"/>
  <c r="AT431"/>
  <c r="AH432"/>
  <c r="AJ432"/>
  <c r="AL432"/>
  <c r="AN432"/>
  <c r="AP432"/>
  <c r="AR432"/>
  <c r="AT432"/>
  <c r="AH433"/>
  <c r="AJ433"/>
  <c r="AL433"/>
  <c r="AN433"/>
  <c r="AP433"/>
  <c r="AR433"/>
  <c r="AT433"/>
  <c r="AH434"/>
  <c r="AJ434"/>
  <c r="AL434"/>
  <c r="AN434"/>
  <c r="AP434"/>
  <c r="AR434"/>
  <c r="AT434"/>
  <c r="AH435"/>
  <c r="AJ435"/>
  <c r="AL435"/>
  <c r="AN435"/>
  <c r="AP435"/>
  <c r="AR435"/>
  <c r="AT435"/>
  <c r="AH436"/>
  <c r="AJ436"/>
  <c r="AL436"/>
  <c r="AN436"/>
  <c r="AP436"/>
  <c r="AR436"/>
  <c r="AT436"/>
  <c r="AH437"/>
  <c r="AJ437"/>
  <c r="AL437"/>
  <c r="AN437"/>
  <c r="AP437"/>
  <c r="AR437"/>
  <c r="AT437"/>
  <c r="AH438"/>
  <c r="AJ438"/>
  <c r="AL438"/>
  <c r="AN438"/>
  <c r="AP438"/>
  <c r="AR438"/>
  <c r="AT438"/>
  <c r="AH439"/>
  <c r="AJ439"/>
  <c r="AL439"/>
  <c r="AN439"/>
  <c r="AP439"/>
  <c r="AR439"/>
  <c r="AT439"/>
  <c r="AH440"/>
  <c r="AJ440"/>
  <c r="AL440"/>
  <c r="AN440"/>
  <c r="AP440"/>
  <c r="AR440"/>
  <c r="AT440"/>
  <c r="AH441"/>
  <c r="AJ441"/>
  <c r="AL441"/>
  <c r="AN441"/>
  <c r="AP441"/>
  <c r="AR441"/>
  <c r="AT441"/>
  <c r="AH442"/>
  <c r="AJ442"/>
  <c r="AL442"/>
  <c r="AN442"/>
  <c r="AP442"/>
  <c r="AR442"/>
  <c r="AT442"/>
  <c r="AH443"/>
  <c r="AJ443"/>
  <c r="AL443"/>
  <c r="AN443"/>
  <c r="AP443"/>
  <c r="AR443"/>
  <c r="AT443"/>
  <c r="AH444"/>
  <c r="AJ444"/>
  <c r="AL444"/>
  <c r="AN444"/>
  <c r="AP444"/>
  <c r="AR444"/>
  <c r="AT444"/>
  <c r="AH445"/>
  <c r="AJ445"/>
  <c r="AL445"/>
  <c r="AN445"/>
  <c r="AP445"/>
  <c r="AR445"/>
  <c r="AT445"/>
  <c r="AH446"/>
  <c r="AJ446"/>
  <c r="AL446"/>
  <c r="AN446"/>
  <c r="AP446"/>
  <c r="AR446"/>
  <c r="AT446"/>
  <c r="AH447"/>
  <c r="AJ447"/>
  <c r="AL447"/>
  <c r="AN447"/>
  <c r="AP447"/>
  <c r="AR447"/>
  <c r="AT447"/>
  <c r="AH448"/>
  <c r="AJ448"/>
  <c r="AL448"/>
  <c r="AN448"/>
  <c r="AP448"/>
  <c r="AR448"/>
  <c r="AT448"/>
  <c r="AH449"/>
  <c r="AJ449"/>
  <c r="AL449"/>
  <c r="AN449"/>
  <c r="AP449"/>
  <c r="AR449"/>
  <c r="AT449"/>
  <c r="AH450"/>
  <c r="AJ450"/>
  <c r="AL450"/>
  <c r="AN450"/>
  <c r="AP450"/>
  <c r="AR450"/>
  <c r="AT450"/>
  <c r="AH451"/>
  <c r="AJ451"/>
  <c r="AL451"/>
  <c r="AN451"/>
  <c r="AP451"/>
  <c r="AR451"/>
  <c r="AT451"/>
  <c r="AH452"/>
  <c r="AJ452"/>
  <c r="AL452"/>
  <c r="AN452"/>
  <c r="AP452"/>
  <c r="AR452"/>
  <c r="AT452"/>
  <c r="AH453"/>
  <c r="AJ453"/>
  <c r="AL453"/>
  <c r="AN453"/>
  <c r="AP453"/>
  <c r="AR453"/>
  <c r="AT453"/>
  <c r="AH454"/>
  <c r="AJ454"/>
  <c r="AL454"/>
  <c r="AN454"/>
  <c r="AP454"/>
  <c r="AR454"/>
  <c r="AT454"/>
  <c r="AH455"/>
  <c r="AJ455"/>
  <c r="AL455"/>
  <c r="AN455"/>
  <c r="AP455"/>
  <c r="AR455"/>
  <c r="AT455"/>
  <c r="AH456"/>
  <c r="AJ456"/>
  <c r="AL456"/>
  <c r="AN456"/>
  <c r="AP456"/>
  <c r="AR456"/>
  <c r="AT456"/>
  <c r="AH457"/>
  <c r="AJ457"/>
  <c r="AL457"/>
  <c r="AN457"/>
  <c r="AP457"/>
  <c r="AR457"/>
  <c r="AT457"/>
  <c r="AH458"/>
  <c r="AJ458"/>
  <c r="AL458"/>
  <c r="AN458"/>
  <c r="AP458"/>
  <c r="AR458"/>
  <c r="AT458"/>
  <c r="AH459"/>
  <c r="AJ459"/>
  <c r="AL459"/>
  <c r="AN459"/>
  <c r="AP459"/>
  <c r="AR459"/>
  <c r="AT459"/>
  <c r="AH460"/>
  <c r="AJ460"/>
  <c r="AL460"/>
  <c r="AN460"/>
  <c r="AP460"/>
  <c r="AR460"/>
  <c r="AT460"/>
  <c r="AH461"/>
  <c r="AJ461"/>
  <c r="AL461"/>
  <c r="AN461"/>
  <c r="AP461"/>
  <c r="AR461"/>
  <c r="AT461"/>
  <c r="AH462"/>
  <c r="AJ462"/>
  <c r="AL462"/>
  <c r="AN462"/>
  <c r="AP462"/>
  <c r="AR462"/>
  <c r="AT462"/>
  <c r="AH463"/>
  <c r="AJ463"/>
  <c r="AL463"/>
  <c r="AN463"/>
  <c r="AP463"/>
  <c r="AR463"/>
  <c r="AT463"/>
  <c r="AH464"/>
  <c r="AJ464"/>
  <c r="AL464"/>
  <c r="AN464"/>
  <c r="AP464"/>
  <c r="AR464"/>
  <c r="AT464"/>
  <c r="AH465"/>
  <c r="AJ465"/>
  <c r="AL465"/>
  <c r="AN465"/>
  <c r="AP465"/>
  <c r="AR465"/>
  <c r="AT465"/>
  <c r="AH466"/>
  <c r="AJ466"/>
  <c r="AL466"/>
  <c r="AN466"/>
  <c r="AP466"/>
  <c r="AR466"/>
  <c r="AT466"/>
  <c r="AH467"/>
  <c r="AJ467"/>
  <c r="AL467"/>
  <c r="AN467"/>
  <c r="AP467"/>
  <c r="AR467"/>
  <c r="AT467"/>
  <c r="AH468"/>
  <c r="AJ468"/>
  <c r="AL468"/>
  <c r="AN468"/>
  <c r="AP468"/>
  <c r="AR468"/>
  <c r="AT468"/>
  <c r="AH469"/>
  <c r="AJ469"/>
  <c r="AL469"/>
  <c r="AN469"/>
  <c r="AP469"/>
  <c r="AR469"/>
  <c r="AT469"/>
  <c r="AH470"/>
  <c r="AJ470"/>
  <c r="AL470"/>
  <c r="AN470"/>
  <c r="AP470"/>
  <c r="AR470"/>
  <c r="AT470"/>
  <c r="AH471"/>
  <c r="AJ471"/>
  <c r="AL471"/>
  <c r="AN471"/>
  <c r="AP471"/>
  <c r="AR471"/>
  <c r="AT471"/>
  <c r="AH472"/>
  <c r="AJ472"/>
  <c r="AL472"/>
  <c r="AN472"/>
  <c r="AP472"/>
  <c r="AR472"/>
  <c r="AT472"/>
  <c r="AH473"/>
  <c r="AJ473"/>
  <c r="AL473"/>
  <c r="AN473"/>
  <c r="AP473"/>
  <c r="AR473"/>
  <c r="AT473"/>
  <c r="AH474"/>
  <c r="AJ474"/>
  <c r="AL474"/>
  <c r="AN474"/>
  <c r="AP474"/>
  <c r="AR474"/>
  <c r="AT474"/>
  <c r="AH475"/>
  <c r="AJ475"/>
  <c r="AL475"/>
  <c r="AN475"/>
  <c r="AP475"/>
  <c r="AR475"/>
  <c r="AT475"/>
  <c r="AH476"/>
  <c r="AJ476"/>
  <c r="AL476"/>
  <c r="AN476"/>
  <c r="AP476"/>
  <c r="AR476"/>
  <c r="AT476"/>
  <c r="AH477"/>
  <c r="AJ477"/>
  <c r="AL477"/>
  <c r="AN477"/>
  <c r="AP477"/>
  <c r="AR477"/>
  <c r="AT477"/>
  <c r="AH478"/>
  <c r="AJ478"/>
  <c r="AL478"/>
  <c r="AN478"/>
  <c r="AP478"/>
  <c r="AR478"/>
  <c r="AT478"/>
  <c r="AH479"/>
  <c r="AJ479"/>
  <c r="AL479"/>
  <c r="AN479"/>
  <c r="AP479"/>
  <c r="AR479"/>
  <c r="AT479"/>
  <c r="W7"/>
  <c r="Y7"/>
  <c r="W8"/>
  <c r="Y8"/>
  <c r="W9"/>
  <c r="Y9"/>
  <c r="W10"/>
  <c r="Y10"/>
  <c r="W11"/>
  <c r="Y11"/>
  <c r="W12"/>
  <c r="Y12"/>
  <c r="W13"/>
  <c r="Y13"/>
  <c r="W14"/>
  <c r="Y14"/>
  <c r="W15"/>
  <c r="Y15"/>
  <c r="W16"/>
  <c r="Y16"/>
  <c r="W17"/>
  <c r="Y17"/>
  <c r="W18"/>
  <c r="Y18"/>
  <c r="W19"/>
  <c r="Y19"/>
  <c r="W20"/>
  <c r="Y20"/>
  <c r="W21"/>
  <c r="Y21"/>
  <c r="W22"/>
  <c r="Y22"/>
  <c r="W23"/>
  <c r="Y23"/>
  <c r="W24"/>
  <c r="Y24"/>
  <c r="W25"/>
  <c r="Y25"/>
  <c r="W26"/>
  <c r="Y26"/>
  <c r="W27"/>
  <c r="Y27"/>
  <c r="W28"/>
  <c r="Y28"/>
  <c r="W29"/>
  <c r="Y29"/>
  <c r="W30"/>
  <c r="Y30"/>
  <c r="W31"/>
  <c r="Y31"/>
  <c r="W32"/>
  <c r="Y32"/>
  <c r="W33"/>
  <c r="Y33"/>
  <c r="W34"/>
  <c r="Y34"/>
  <c r="W35"/>
  <c r="Y35"/>
  <c r="W36"/>
  <c r="Y36"/>
  <c r="W37"/>
  <c r="Y37"/>
  <c r="W38"/>
  <c r="Y38"/>
  <c r="W39"/>
  <c r="Y39"/>
  <c r="W40"/>
  <c r="Y40"/>
  <c r="W41"/>
  <c r="Y41"/>
  <c r="W42"/>
  <c r="Y42"/>
  <c r="W43"/>
  <c r="Y43"/>
  <c r="W44"/>
  <c r="Y44"/>
  <c r="W45"/>
  <c r="Y45"/>
  <c r="W46"/>
  <c r="Y46"/>
  <c r="W47"/>
  <c r="Y47"/>
  <c r="W48"/>
  <c r="Y48"/>
  <c r="W49"/>
  <c r="Y49"/>
  <c r="W50"/>
  <c r="Y50"/>
  <c r="W51"/>
  <c r="Y51"/>
  <c r="W52"/>
  <c r="Y52"/>
  <c r="W53"/>
  <c r="Y53"/>
  <c r="W54"/>
  <c r="Y54"/>
  <c r="W55"/>
  <c r="Y55"/>
  <c r="W56"/>
  <c r="Y56"/>
  <c r="W57"/>
  <c r="Y57"/>
  <c r="W58"/>
  <c r="Y58"/>
  <c r="W59"/>
  <c r="Y59"/>
  <c r="W60"/>
  <c r="Y60"/>
  <c r="W61"/>
  <c r="Y61"/>
  <c r="W62"/>
  <c r="Y62"/>
  <c r="W63"/>
  <c r="Y63"/>
  <c r="W64"/>
  <c r="Y64"/>
  <c r="W65"/>
  <c r="Y65"/>
  <c r="W66"/>
  <c r="Y66"/>
  <c r="W67"/>
  <c r="Y67"/>
  <c r="W68"/>
  <c r="Y68"/>
  <c r="W69"/>
  <c r="Y69"/>
  <c r="W70"/>
  <c r="Y70"/>
  <c r="W71"/>
  <c r="Y71"/>
  <c r="W72"/>
  <c r="Y72"/>
  <c r="W73"/>
  <c r="Y73"/>
  <c r="W74"/>
  <c r="Y74"/>
  <c r="W75"/>
  <c r="Y75"/>
  <c r="W76"/>
  <c r="Y76"/>
  <c r="W77"/>
  <c r="Y77"/>
  <c r="W78"/>
  <c r="Y78"/>
  <c r="W79"/>
  <c r="Y79"/>
  <c r="W80"/>
  <c r="Y80"/>
  <c r="W81"/>
  <c r="Y81"/>
  <c r="W82"/>
  <c r="Y82"/>
  <c r="W83"/>
  <c r="Y83"/>
  <c r="W84"/>
  <c r="Y84"/>
  <c r="W85"/>
  <c r="Y85"/>
  <c r="W86"/>
  <c r="Y86"/>
  <c r="W87"/>
  <c r="Y87"/>
  <c r="W88"/>
  <c r="Y88"/>
  <c r="W89"/>
  <c r="Y89"/>
  <c r="W90"/>
  <c r="Y90"/>
  <c r="W91"/>
  <c r="Y91"/>
  <c r="W92"/>
  <c r="Y92"/>
  <c r="W93"/>
  <c r="Y93"/>
  <c r="W94"/>
  <c r="Y94"/>
  <c r="W95"/>
  <c r="Y95"/>
  <c r="W96"/>
  <c r="Y96"/>
  <c r="W97"/>
  <c r="Y97"/>
  <c r="W98"/>
  <c r="Y98"/>
  <c r="W99"/>
  <c r="Y99"/>
  <c r="W100"/>
  <c r="Y100"/>
  <c r="W101"/>
  <c r="Y101"/>
  <c r="W102"/>
  <c r="Y102"/>
  <c r="W103"/>
  <c r="Y103"/>
  <c r="W104"/>
  <c r="Y104"/>
  <c r="W105"/>
  <c r="Y105"/>
  <c r="W106"/>
  <c r="Y106"/>
  <c r="W107"/>
  <c r="Y107"/>
  <c r="W108"/>
  <c r="Y108"/>
  <c r="W109"/>
  <c r="Y109"/>
  <c r="W110"/>
  <c r="Y110"/>
  <c r="W111"/>
  <c r="Y111"/>
  <c r="W112"/>
  <c r="Y112"/>
  <c r="W113"/>
  <c r="Y113"/>
  <c r="W114"/>
  <c r="Y114"/>
  <c r="W115"/>
  <c r="Y115"/>
  <c r="W116"/>
  <c r="Y116"/>
  <c r="W117"/>
  <c r="Y117"/>
  <c r="W118"/>
  <c r="Y118"/>
  <c r="W119"/>
  <c r="Y119"/>
  <c r="W120"/>
  <c r="Y120"/>
  <c r="W121"/>
  <c r="Y121"/>
  <c r="W122"/>
  <c r="Y122"/>
  <c r="W123"/>
  <c r="Y123"/>
  <c r="W124"/>
  <c r="Y124"/>
  <c r="W125"/>
  <c r="Y125"/>
  <c r="W126"/>
  <c r="Y126"/>
  <c r="W127"/>
  <c r="Y127"/>
  <c r="W128"/>
  <c r="Y128"/>
  <c r="W129"/>
  <c r="Y129"/>
  <c r="W130"/>
  <c r="Y130"/>
  <c r="W131"/>
  <c r="Y131"/>
  <c r="W132"/>
  <c r="Y132"/>
  <c r="W133"/>
  <c r="Y133"/>
  <c r="W134"/>
  <c r="Y134"/>
  <c r="W135"/>
  <c r="Y135"/>
  <c r="W136"/>
  <c r="Y136"/>
  <c r="W137"/>
  <c r="Y137"/>
  <c r="W138"/>
  <c r="Y138"/>
  <c r="W139"/>
  <c r="Y139"/>
  <c r="W140"/>
  <c r="Y140"/>
  <c r="W141"/>
  <c r="Y141"/>
  <c r="W142"/>
  <c r="Y142"/>
  <c r="W143"/>
  <c r="Y143"/>
  <c r="W144"/>
  <c r="Y144"/>
  <c r="W145"/>
  <c r="Y145"/>
  <c r="W146"/>
  <c r="Y146"/>
  <c r="W147"/>
  <c r="Y147"/>
  <c r="W148"/>
  <c r="Y148"/>
  <c r="W149"/>
  <c r="Y149"/>
  <c r="W150"/>
  <c r="Y150"/>
  <c r="W151"/>
  <c r="Y151"/>
  <c r="W152"/>
  <c r="Y152"/>
  <c r="W153"/>
  <c r="Y153"/>
  <c r="W154"/>
  <c r="Y154"/>
  <c r="W155"/>
  <c r="Y155"/>
  <c r="W156"/>
  <c r="Y156"/>
  <c r="W157"/>
  <c r="Y157"/>
  <c r="W158"/>
  <c r="Y158"/>
  <c r="W159"/>
  <c r="Y159"/>
  <c r="W160"/>
  <c r="Y160"/>
  <c r="W161"/>
  <c r="Y161"/>
  <c r="W162"/>
  <c r="Y162"/>
  <c r="W163"/>
  <c r="Y163"/>
  <c r="W164"/>
  <c r="Y164"/>
  <c r="W165"/>
  <c r="Y165"/>
  <c r="W166"/>
  <c r="Y166"/>
  <c r="W167"/>
  <c r="Y167"/>
  <c r="W168"/>
  <c r="Y168"/>
  <c r="W169"/>
  <c r="Y169"/>
  <c r="W170"/>
  <c r="Y170"/>
  <c r="W171"/>
  <c r="Y171"/>
  <c r="W172"/>
  <c r="Y172"/>
  <c r="W173"/>
  <c r="Y173"/>
  <c r="W174"/>
  <c r="Y174"/>
  <c r="W175"/>
  <c r="Y175"/>
  <c r="W176"/>
  <c r="Y176"/>
  <c r="W177"/>
  <c r="Y177"/>
  <c r="W178"/>
  <c r="Y178"/>
  <c r="W179"/>
  <c r="Y179"/>
  <c r="W180"/>
  <c r="Y180"/>
  <c r="W181"/>
  <c r="Y181"/>
  <c r="W182"/>
  <c r="Y182"/>
  <c r="W183"/>
  <c r="Y183"/>
  <c r="W184"/>
  <c r="Y184"/>
  <c r="W185"/>
  <c r="Y185"/>
  <c r="W186"/>
  <c r="Y186"/>
  <c r="W187"/>
  <c r="Y187"/>
  <c r="W188"/>
  <c r="Y188"/>
  <c r="W189"/>
  <c r="Y189"/>
  <c r="W190"/>
  <c r="Y190"/>
  <c r="W191"/>
  <c r="Y191"/>
  <c r="W192"/>
  <c r="Y192"/>
  <c r="W193"/>
  <c r="Y193"/>
  <c r="W194"/>
  <c r="Y194"/>
  <c r="W195"/>
  <c r="Y195"/>
  <c r="W196"/>
  <c r="Y196"/>
  <c r="W197"/>
  <c r="Y197"/>
  <c r="W198"/>
  <c r="Y198"/>
  <c r="W199"/>
  <c r="Y199"/>
  <c r="W200"/>
  <c r="Y200"/>
  <c r="W201"/>
  <c r="Y201"/>
  <c r="W202"/>
  <c r="Y202"/>
  <c r="W203"/>
  <c r="Y203"/>
  <c r="W204"/>
  <c r="Y204"/>
  <c r="W205"/>
  <c r="Y205"/>
  <c r="W206"/>
  <c r="Y206"/>
  <c r="W207"/>
  <c r="Y207"/>
  <c r="W208"/>
  <c r="Y208"/>
  <c r="W209"/>
  <c r="Y209"/>
  <c r="W210"/>
  <c r="Y210"/>
  <c r="W211"/>
  <c r="Y211"/>
  <c r="W212"/>
  <c r="Y212"/>
  <c r="W213"/>
  <c r="Y213"/>
  <c r="W214"/>
  <c r="Y214"/>
  <c r="W215"/>
  <c r="Y215"/>
  <c r="W216"/>
  <c r="Y216"/>
  <c r="W217"/>
  <c r="Y217"/>
  <c r="W218"/>
  <c r="Y218"/>
  <c r="W219"/>
  <c r="Y219"/>
  <c r="W220"/>
  <c r="Y220"/>
  <c r="W221"/>
  <c r="Y221"/>
  <c r="W222"/>
  <c r="Y222"/>
  <c r="W223"/>
  <c r="Y223"/>
  <c r="W224"/>
  <c r="Y224"/>
  <c r="W225"/>
  <c r="Y225"/>
  <c r="W226"/>
  <c r="Y226"/>
  <c r="W227"/>
  <c r="Y227"/>
  <c r="W228"/>
  <c r="Y228"/>
  <c r="W229"/>
  <c r="Y229"/>
  <c r="W230"/>
  <c r="Y230"/>
  <c r="W231"/>
  <c r="Y231"/>
  <c r="W232"/>
  <c r="Y232"/>
  <c r="W233"/>
  <c r="Y233"/>
  <c r="W234"/>
  <c r="Y234"/>
  <c r="W235"/>
  <c r="Y235"/>
  <c r="W236"/>
  <c r="Y236"/>
  <c r="W237"/>
  <c r="Y237"/>
  <c r="W238"/>
  <c r="Y238"/>
  <c r="W239"/>
  <c r="Y239"/>
  <c r="W240"/>
  <c r="Y240"/>
  <c r="W241"/>
  <c r="Y241"/>
  <c r="W242"/>
  <c r="Y242"/>
  <c r="W243"/>
  <c r="Y243"/>
  <c r="W244"/>
  <c r="Y244"/>
  <c r="W245"/>
  <c r="Y245"/>
  <c r="W246"/>
  <c r="Y246"/>
  <c r="W247"/>
  <c r="Y247"/>
  <c r="W248"/>
  <c r="Y248"/>
  <c r="W249"/>
  <c r="Y249"/>
  <c r="W250"/>
  <c r="Y250"/>
  <c r="W251"/>
  <c r="Y251"/>
  <c r="W252"/>
  <c r="Y252"/>
  <c r="W253"/>
  <c r="Y253"/>
  <c r="W254"/>
  <c r="Y254"/>
  <c r="W255"/>
  <c r="Y255"/>
  <c r="W256"/>
  <c r="Y256"/>
  <c r="W257"/>
  <c r="Y257"/>
  <c r="W258"/>
  <c r="Y258"/>
  <c r="W259"/>
  <c r="Y259"/>
  <c r="W260"/>
  <c r="Y260"/>
  <c r="W261"/>
  <c r="Y261"/>
  <c r="W262"/>
  <c r="Y262"/>
  <c r="W263"/>
  <c r="Y263"/>
  <c r="W264"/>
  <c r="Y264"/>
  <c r="W265"/>
  <c r="Y265"/>
  <c r="W266"/>
  <c r="Y266"/>
  <c r="W267"/>
  <c r="Y267"/>
  <c r="W268"/>
  <c r="Y268"/>
  <c r="W269"/>
  <c r="Y269"/>
  <c r="W270"/>
  <c r="Y270"/>
  <c r="W271"/>
  <c r="Y271"/>
  <c r="W272"/>
  <c r="Y272"/>
  <c r="W273"/>
  <c r="Y273"/>
  <c r="W274"/>
  <c r="Y274"/>
  <c r="W275"/>
  <c r="Y275"/>
  <c r="W276"/>
  <c r="Y276"/>
  <c r="W277"/>
  <c r="Y277"/>
  <c r="W278"/>
  <c r="Y278"/>
  <c r="W279"/>
  <c r="Y279"/>
  <c r="W280"/>
  <c r="Y280"/>
  <c r="W281"/>
  <c r="Y281"/>
  <c r="W282"/>
  <c r="Y282"/>
  <c r="W283"/>
  <c r="Y283"/>
  <c r="W284"/>
  <c r="Y284"/>
  <c r="W285"/>
  <c r="Y285"/>
  <c r="W286"/>
  <c r="Y286"/>
  <c r="W287"/>
  <c r="Y287"/>
  <c r="W288"/>
  <c r="Y288"/>
  <c r="W289"/>
  <c r="Y289"/>
  <c r="W290"/>
  <c r="Y290"/>
  <c r="W291"/>
  <c r="Y291"/>
  <c r="W292"/>
  <c r="Y292"/>
  <c r="W293"/>
  <c r="Y293"/>
  <c r="W294"/>
  <c r="Y294"/>
  <c r="W295"/>
  <c r="Y295"/>
  <c r="W296"/>
  <c r="Y296"/>
  <c r="W297"/>
  <c r="Y297"/>
  <c r="W298"/>
  <c r="Y298"/>
  <c r="W299"/>
  <c r="Y299"/>
  <c r="W300"/>
  <c r="Y300"/>
  <c r="W301"/>
  <c r="Y301"/>
  <c r="W302"/>
  <c r="Y302"/>
  <c r="W303"/>
  <c r="Y303"/>
  <c r="W304"/>
  <c r="Y304"/>
  <c r="W305"/>
  <c r="Y305"/>
  <c r="W306"/>
  <c r="Y306"/>
  <c r="W307"/>
  <c r="Y307"/>
  <c r="W308"/>
  <c r="Y308"/>
  <c r="W309"/>
  <c r="Y309"/>
  <c r="W310"/>
  <c r="Y310"/>
  <c r="W311"/>
  <c r="Y311"/>
  <c r="W312"/>
  <c r="Y312"/>
  <c r="W313"/>
  <c r="Y313"/>
  <c r="W314"/>
  <c r="Y314"/>
  <c r="W315"/>
  <c r="Y315"/>
  <c r="W316"/>
  <c r="Y316"/>
  <c r="W317"/>
  <c r="Y317"/>
  <c r="W318"/>
  <c r="Y318"/>
  <c r="W319"/>
  <c r="Y319"/>
  <c r="W320"/>
  <c r="Y320"/>
  <c r="W321"/>
  <c r="Y321"/>
  <c r="W322"/>
  <c r="Y322"/>
  <c r="W323"/>
  <c r="Y323"/>
  <c r="W324"/>
  <c r="Y324"/>
  <c r="W325"/>
  <c r="Y325"/>
  <c r="W326"/>
  <c r="Y326"/>
  <c r="W327"/>
  <c r="Y327"/>
  <c r="W328"/>
  <c r="Y328"/>
  <c r="W329"/>
  <c r="Y329"/>
  <c r="W330"/>
  <c r="Y330"/>
  <c r="W331"/>
  <c r="Y331"/>
  <c r="W332"/>
  <c r="Y332"/>
  <c r="W333"/>
  <c r="Y333"/>
  <c r="W334"/>
  <c r="Y334"/>
  <c r="W335"/>
  <c r="Y335"/>
  <c r="W336"/>
  <c r="Y336"/>
  <c r="W337"/>
  <c r="Y337"/>
  <c r="W338"/>
  <c r="Y338"/>
  <c r="W339"/>
  <c r="Y339"/>
  <c r="W340"/>
  <c r="Y340"/>
  <c r="W341"/>
  <c r="Y341"/>
  <c r="W342"/>
  <c r="Y342"/>
  <c r="W343"/>
  <c r="Y343"/>
  <c r="W344"/>
  <c r="Y344"/>
  <c r="W345"/>
  <c r="Y345"/>
  <c r="W346"/>
  <c r="Y346"/>
  <c r="W347"/>
  <c r="Y347"/>
  <c r="W348"/>
  <c r="Y348"/>
  <c r="W349"/>
  <c r="Y349"/>
  <c r="W350"/>
  <c r="Y350"/>
  <c r="W351"/>
  <c r="Y351"/>
  <c r="W352"/>
  <c r="Y352"/>
  <c r="W353"/>
  <c r="Y353"/>
  <c r="W354"/>
  <c r="Y354"/>
  <c r="W355"/>
  <c r="Y355"/>
  <c r="W356"/>
  <c r="Y356"/>
  <c r="W357"/>
  <c r="Y357"/>
  <c r="W358"/>
  <c r="Y358"/>
  <c r="W359"/>
  <c r="Y359"/>
  <c r="W360"/>
  <c r="Y360"/>
  <c r="W361"/>
  <c r="Y361"/>
  <c r="W362"/>
  <c r="Y362"/>
  <c r="W363"/>
  <c r="Y363"/>
  <c r="W364"/>
  <c r="Y364"/>
  <c r="W365"/>
  <c r="Y365"/>
  <c r="W366"/>
  <c r="Y366"/>
  <c r="W367"/>
  <c r="Y367"/>
  <c r="W368"/>
  <c r="Y368"/>
  <c r="W369"/>
  <c r="Y369"/>
  <c r="W370"/>
  <c r="Y370"/>
  <c r="W371"/>
  <c r="Y371"/>
  <c r="W372"/>
  <c r="Y372"/>
  <c r="W373"/>
  <c r="Y373"/>
  <c r="W374"/>
  <c r="Y374"/>
  <c r="W375"/>
  <c r="Y375"/>
  <c r="W376"/>
  <c r="Y376"/>
  <c r="W377"/>
  <c r="Y377"/>
  <c r="W378"/>
  <c r="Y378"/>
  <c r="W379"/>
  <c r="Y379"/>
  <c r="W380"/>
  <c r="Y380"/>
  <c r="W381"/>
  <c r="Y381"/>
  <c r="W382"/>
  <c r="Y382"/>
  <c r="W383"/>
  <c r="Y383"/>
  <c r="W384"/>
  <c r="Y384"/>
  <c r="W385"/>
  <c r="Y385"/>
  <c r="W386"/>
  <c r="Y386"/>
  <c r="W387"/>
  <c r="Y387"/>
  <c r="W388"/>
  <c r="Y388"/>
  <c r="W389"/>
  <c r="Y389"/>
  <c r="W390"/>
  <c r="Y390"/>
  <c r="W391"/>
  <c r="Y391"/>
  <c r="W392"/>
  <c r="Y392"/>
  <c r="W393"/>
  <c r="Y393"/>
  <c r="W394"/>
  <c r="Y394"/>
  <c r="W395"/>
  <c r="Y395"/>
  <c r="W396"/>
  <c r="Y396"/>
  <c r="W397"/>
  <c r="Y397"/>
  <c r="W398"/>
  <c r="Y398"/>
  <c r="W399"/>
  <c r="Y399"/>
  <c r="W400"/>
  <c r="Y400"/>
  <c r="W401"/>
  <c r="Y401"/>
  <c r="W402"/>
  <c r="Y402"/>
  <c r="W403"/>
  <c r="Y403"/>
  <c r="W404"/>
  <c r="Y404"/>
  <c r="W405"/>
  <c r="Y405"/>
  <c r="W406"/>
  <c r="Y406"/>
  <c r="W407"/>
  <c r="Y407"/>
  <c r="W408"/>
  <c r="Y408"/>
  <c r="W409"/>
  <c r="Y409"/>
  <c r="W410"/>
  <c r="Y410"/>
  <c r="W411"/>
  <c r="Y411"/>
  <c r="W412"/>
  <c r="Y412"/>
  <c r="W413"/>
  <c r="Y413"/>
  <c r="W414"/>
  <c r="Y414"/>
  <c r="W415"/>
  <c r="Y415"/>
  <c r="W416"/>
  <c r="Y416"/>
  <c r="W417"/>
  <c r="Y417"/>
  <c r="W418"/>
  <c r="Y418"/>
  <c r="W419"/>
  <c r="Y419"/>
  <c r="W420"/>
  <c r="Y420"/>
  <c r="W421"/>
  <c r="Y421"/>
  <c r="W422"/>
  <c r="Y422"/>
  <c r="W423"/>
  <c r="Y423"/>
  <c r="W424"/>
  <c r="Y424"/>
  <c r="W425"/>
  <c r="Y425"/>
  <c r="W426"/>
  <c r="Y426"/>
  <c r="W427"/>
  <c r="Y427"/>
  <c r="W428"/>
  <c r="Y428"/>
  <c r="W429"/>
  <c r="Y429"/>
  <c r="W430"/>
  <c r="Y430"/>
  <c r="W431"/>
  <c r="Y431"/>
  <c r="W432"/>
  <c r="Y432"/>
  <c r="W433"/>
  <c r="Y433"/>
  <c r="W434"/>
  <c r="Y434"/>
  <c r="W435"/>
  <c r="Y435"/>
  <c r="W436"/>
  <c r="Y436"/>
  <c r="W437"/>
  <c r="Y437"/>
  <c r="W438"/>
  <c r="Y438"/>
  <c r="W439"/>
  <c r="Y439"/>
  <c r="W440"/>
  <c r="Y440"/>
  <c r="W441"/>
  <c r="Y441"/>
  <c r="W442"/>
  <c r="Y442"/>
  <c r="W443"/>
  <c r="Y443"/>
  <c r="W444"/>
  <c r="Y444"/>
  <c r="W445"/>
  <c r="Y445"/>
  <c r="W446"/>
  <c r="Y446"/>
  <c r="W447"/>
  <c r="Y447"/>
  <c r="W448"/>
  <c r="Y448"/>
  <c r="W449"/>
  <c r="Y449"/>
  <c r="W450"/>
  <c r="Y450"/>
  <c r="W451"/>
  <c r="Y451"/>
  <c r="W452"/>
  <c r="Y452"/>
  <c r="W453"/>
  <c r="Y453"/>
  <c r="W454"/>
  <c r="Y454"/>
  <c r="W455"/>
  <c r="Y455"/>
  <c r="W456"/>
  <c r="Y456"/>
  <c r="W457"/>
  <c r="Y457"/>
  <c r="W458"/>
  <c r="Y458"/>
  <c r="W459"/>
  <c r="Y459"/>
  <c r="W460"/>
  <c r="Y460"/>
  <c r="W461"/>
  <c r="Y461"/>
  <c r="W462"/>
  <c r="Y462"/>
  <c r="W463"/>
  <c r="Y463"/>
  <c r="W464"/>
  <c r="Y464"/>
  <c r="W465"/>
  <c r="Y465"/>
  <c r="W466"/>
  <c r="Y466"/>
  <c r="W467"/>
  <c r="Y467"/>
  <c r="W468"/>
  <c r="Y468"/>
  <c r="W469"/>
  <c r="Y469"/>
  <c r="W470"/>
  <c r="Y470"/>
  <c r="W471"/>
  <c r="Y471"/>
  <c r="W472"/>
  <c r="Y472"/>
  <c r="W473"/>
  <c r="Y473"/>
  <c r="W474"/>
  <c r="Y474"/>
  <c r="W475"/>
  <c r="Y475"/>
  <c r="W476"/>
  <c r="Y476"/>
  <c r="W477"/>
  <c r="Y477"/>
  <c r="W478"/>
  <c r="Y478"/>
  <c r="W479"/>
  <c r="Y479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H8" i="15" l="1"/>
  <c r="P224" i="10"/>
  <c r="BD224" l="1"/>
  <c r="BF224" s="1"/>
  <c r="BE224"/>
  <c r="BG224" s="1"/>
  <c r="P364"/>
  <c r="P195"/>
  <c r="P453"/>
  <c r="P135"/>
  <c r="P265"/>
  <c r="P407"/>
  <c r="P12"/>
  <c r="P232"/>
  <c r="P418"/>
  <c r="P104"/>
  <c r="P268"/>
  <c r="P352"/>
  <c r="P292"/>
  <c r="P188"/>
  <c r="P163"/>
  <c r="P65"/>
  <c r="P178"/>
  <c r="P132"/>
  <c r="P13"/>
  <c r="P334"/>
  <c r="P22"/>
  <c r="P318"/>
  <c r="P175"/>
  <c r="P136"/>
  <c r="P429"/>
  <c r="P426"/>
  <c r="P388"/>
  <c r="P425"/>
  <c r="P329"/>
  <c r="P393"/>
  <c r="P399"/>
  <c r="P200"/>
  <c r="P396"/>
  <c r="P235"/>
  <c r="P88"/>
  <c r="P401"/>
  <c r="P228"/>
  <c r="P322"/>
  <c r="P172"/>
  <c r="P67"/>
  <c r="P30"/>
  <c r="P433"/>
  <c r="P350"/>
  <c r="P260"/>
  <c r="P110"/>
  <c r="P402"/>
  <c r="P428"/>
  <c r="P406"/>
  <c r="P465"/>
  <c r="P378"/>
  <c r="P102"/>
  <c r="P367"/>
  <c r="P50"/>
  <c r="P472"/>
  <c r="P73"/>
  <c r="P149"/>
  <c r="P342"/>
  <c r="P201"/>
  <c r="P157"/>
  <c r="P121"/>
  <c r="P124"/>
  <c r="P186"/>
  <c r="P468"/>
  <c r="P51"/>
  <c r="P32"/>
  <c r="P440"/>
  <c r="P459"/>
  <c r="P365"/>
  <c r="P466"/>
  <c r="P202"/>
  <c r="P271"/>
  <c r="P382"/>
  <c r="P249"/>
  <c r="P304"/>
  <c r="P257"/>
  <c r="P49"/>
  <c r="P263"/>
  <c r="P26"/>
  <c r="P227"/>
  <c r="P44"/>
  <c r="P122"/>
  <c r="P417"/>
  <c r="P126"/>
  <c r="P340"/>
  <c r="P119"/>
  <c r="P53"/>
  <c r="P98"/>
  <c r="P368"/>
  <c r="P479"/>
  <c r="P272"/>
  <c r="P267"/>
  <c r="P289"/>
  <c r="P173"/>
  <c r="P451"/>
  <c r="P427"/>
  <c r="P92"/>
  <c r="P325"/>
  <c r="P81"/>
  <c r="P139"/>
  <c r="P55"/>
  <c r="P19"/>
  <c r="P108"/>
  <c r="P330"/>
  <c r="P414"/>
  <c r="P143"/>
  <c r="P145"/>
  <c r="P63"/>
  <c r="P210"/>
  <c r="P278"/>
  <c r="P288"/>
  <c r="P158"/>
  <c r="P238"/>
  <c r="P366"/>
  <c r="P282"/>
  <c r="P148"/>
  <c r="P299"/>
  <c r="P74"/>
  <c r="P230"/>
  <c r="P300"/>
  <c r="P390"/>
  <c r="P69"/>
  <c r="P174"/>
  <c r="P415"/>
  <c r="P225"/>
  <c r="P356"/>
  <c r="P245"/>
  <c r="P151"/>
  <c r="P162"/>
  <c r="P127"/>
  <c r="P398"/>
  <c r="P296"/>
  <c r="P155"/>
  <c r="P285"/>
  <c r="P203"/>
  <c r="P462"/>
  <c r="P286"/>
  <c r="P246"/>
  <c r="P430"/>
  <c r="P332"/>
  <c r="P199"/>
  <c r="P248"/>
  <c r="P100"/>
  <c r="P192"/>
  <c r="P319"/>
  <c r="P463"/>
  <c r="P72"/>
  <c r="P431"/>
  <c r="P66"/>
  <c r="P112"/>
  <c r="P20"/>
  <c r="P77"/>
  <c r="P464"/>
  <c r="P115"/>
  <c r="P138"/>
  <c r="P222"/>
  <c r="P460"/>
  <c r="P46"/>
  <c r="P294"/>
  <c r="P70"/>
  <c r="P166"/>
  <c r="P109"/>
  <c r="P239"/>
  <c r="P6"/>
  <c r="P314"/>
  <c r="P129"/>
  <c r="P305"/>
  <c r="P95"/>
  <c r="P114"/>
  <c r="P336"/>
  <c r="P106"/>
  <c r="P373"/>
  <c r="P363"/>
  <c r="P458"/>
  <c r="P159"/>
  <c r="P226"/>
  <c r="P383"/>
  <c r="P435"/>
  <c r="P209"/>
  <c r="P443"/>
  <c r="P354"/>
  <c r="P134"/>
  <c r="P184"/>
  <c r="P467"/>
  <c r="P371"/>
  <c r="P190"/>
  <c r="P374"/>
  <c r="P218"/>
  <c r="P171"/>
  <c r="P204"/>
  <c r="P391"/>
  <c r="P264"/>
  <c r="P445"/>
  <c r="P461"/>
  <c r="P261"/>
  <c r="P437"/>
  <c r="P52"/>
  <c r="P262"/>
  <c r="P42"/>
  <c r="P327"/>
  <c r="P82"/>
  <c r="P269"/>
  <c r="P375"/>
  <c r="P62"/>
  <c r="P281"/>
  <c r="P56"/>
  <c r="P40"/>
  <c r="P478"/>
  <c r="P432"/>
  <c r="P353"/>
  <c r="P187"/>
  <c r="P276"/>
  <c r="P131"/>
  <c r="P94"/>
  <c r="P324"/>
  <c r="P477"/>
  <c r="P316"/>
  <c r="P141"/>
  <c r="P169"/>
  <c r="P128"/>
  <c r="P11"/>
  <c r="P357"/>
  <c r="P48"/>
  <c r="P208"/>
  <c r="P120"/>
  <c r="P469"/>
  <c r="P434"/>
  <c r="P372"/>
  <c r="P241"/>
  <c r="P317"/>
  <c r="P29"/>
  <c r="P320"/>
  <c r="P78"/>
  <c r="P105"/>
  <c r="P377"/>
  <c r="P7"/>
  <c r="P403"/>
  <c r="P293"/>
  <c r="P410"/>
  <c r="P35"/>
  <c r="P326"/>
  <c r="P146"/>
  <c r="P170"/>
  <c r="P310"/>
  <c r="P349"/>
  <c r="P450"/>
  <c r="P150"/>
  <c r="P301"/>
  <c r="P83"/>
  <c r="P61"/>
  <c r="P240"/>
  <c r="P182"/>
  <c r="P18"/>
  <c r="P242"/>
  <c r="P351"/>
  <c r="P90"/>
  <c r="P212"/>
  <c r="P380"/>
  <c r="P237"/>
  <c r="P360"/>
  <c r="P185"/>
  <c r="P177"/>
  <c r="P25"/>
  <c r="P345"/>
  <c r="P338"/>
  <c r="P87"/>
  <c r="P236"/>
  <c r="P436"/>
  <c r="P419"/>
  <c r="P191"/>
  <c r="P302"/>
  <c r="P93"/>
  <c r="P84"/>
  <c r="P16"/>
  <c r="P244"/>
  <c r="P58"/>
  <c r="P21"/>
  <c r="P266"/>
  <c r="P101"/>
  <c r="P216"/>
  <c r="P452"/>
  <c r="P57"/>
  <c r="P252"/>
  <c r="P470"/>
  <c r="P75"/>
  <c r="P277"/>
  <c r="P420"/>
  <c r="P270"/>
  <c r="P24"/>
  <c r="P39"/>
  <c r="P379"/>
  <c r="P442"/>
  <c r="P291"/>
  <c r="P197"/>
  <c r="P14"/>
  <c r="P355"/>
  <c r="P361"/>
  <c r="P315"/>
  <c r="P274"/>
  <c r="P116"/>
  <c r="P258"/>
  <c r="P339"/>
  <c r="P233"/>
  <c r="P259"/>
  <c r="P213"/>
  <c r="P79"/>
  <c r="P205"/>
  <c r="P43"/>
  <c r="P189"/>
  <c r="P193"/>
  <c r="P80"/>
  <c r="P10"/>
  <c r="P142"/>
  <c r="P37"/>
  <c r="P256"/>
  <c r="P85"/>
  <c r="P422"/>
  <c r="P394"/>
  <c r="P311"/>
  <c r="P359"/>
  <c r="P295"/>
  <c r="P251"/>
  <c r="P321"/>
  <c r="P33"/>
  <c r="P231"/>
  <c r="P194"/>
  <c r="P389"/>
  <c r="P160"/>
  <c r="P347"/>
  <c r="P405"/>
  <c r="P111"/>
  <c r="P369"/>
  <c r="P306"/>
  <c r="P341"/>
  <c r="P215"/>
  <c r="P17"/>
  <c r="P91"/>
  <c r="P181"/>
  <c r="P198"/>
  <c r="P386"/>
  <c r="P392"/>
  <c r="P71"/>
  <c r="P438"/>
  <c r="P337"/>
  <c r="P180"/>
  <c r="P448"/>
  <c r="P123"/>
  <c r="P229"/>
  <c r="P164"/>
  <c r="P358"/>
  <c r="P333"/>
  <c r="P290"/>
  <c r="P103"/>
  <c r="P214"/>
  <c r="P156"/>
  <c r="P313"/>
  <c r="P413"/>
  <c r="P154"/>
  <c r="P96"/>
  <c r="P423"/>
  <c r="P421"/>
  <c r="P455"/>
  <c r="P283"/>
  <c r="P328"/>
  <c r="P28"/>
  <c r="P476"/>
  <c r="P439"/>
  <c r="P346"/>
  <c r="P303"/>
  <c r="P36"/>
  <c r="P97"/>
  <c r="P60"/>
  <c r="P335"/>
  <c r="P9"/>
  <c r="P45"/>
  <c r="P284"/>
  <c r="P147"/>
  <c r="P68"/>
  <c r="P473"/>
  <c r="P179"/>
  <c r="P385"/>
  <c r="P312"/>
  <c r="P161"/>
  <c r="P89"/>
  <c r="P34"/>
  <c r="P348"/>
  <c r="P211"/>
  <c r="P133"/>
  <c r="P99"/>
  <c r="P395"/>
  <c r="P474"/>
  <c r="P38"/>
  <c r="P376"/>
  <c r="P47"/>
  <c r="P297"/>
  <c r="P207"/>
  <c r="P411"/>
  <c r="P247"/>
  <c r="P76"/>
  <c r="P444"/>
  <c r="P118"/>
  <c r="P140"/>
  <c r="P219"/>
  <c r="P130"/>
  <c r="P217"/>
  <c r="P400"/>
  <c r="P323"/>
  <c r="P273"/>
  <c r="P309"/>
  <c r="P41"/>
  <c r="P31"/>
  <c r="P107"/>
  <c r="P331"/>
  <c r="P344"/>
  <c r="P408"/>
  <c r="P254"/>
  <c r="P167"/>
  <c r="P424"/>
  <c r="P86"/>
  <c r="P447"/>
  <c r="P113"/>
  <c r="P412"/>
  <c r="P457"/>
  <c r="P279"/>
  <c r="P64"/>
  <c r="P441"/>
  <c r="P15"/>
  <c r="P307"/>
  <c r="P117"/>
  <c r="P370"/>
  <c r="P404"/>
  <c r="P471"/>
  <c r="P475"/>
  <c r="P255"/>
  <c r="P280"/>
  <c r="P176"/>
  <c r="P384"/>
  <c r="P234"/>
  <c r="P223"/>
  <c r="P137"/>
  <c r="P27"/>
  <c r="P206"/>
  <c r="P275"/>
  <c r="P449"/>
  <c r="P153"/>
  <c r="P183"/>
  <c r="P343"/>
  <c r="P59"/>
  <c r="P221"/>
  <c r="P381"/>
  <c r="P446"/>
  <c r="P220"/>
  <c r="P298"/>
  <c r="P253"/>
  <c r="P397"/>
  <c r="P125"/>
  <c r="P144"/>
  <c r="P168"/>
  <c r="P456"/>
  <c r="P8"/>
  <c r="P362"/>
  <c r="P308"/>
  <c r="P196"/>
  <c r="P54"/>
  <c r="P416"/>
  <c r="P250"/>
  <c r="P243"/>
  <c r="P409"/>
  <c r="P287"/>
  <c r="P387"/>
  <c r="P23"/>
  <c r="P152"/>
  <c r="P165"/>
  <c r="P454"/>
  <c r="BD165" l="1"/>
  <c r="BF165" s="1"/>
  <c r="BE165"/>
  <c r="BG165" s="1"/>
  <c r="BD416"/>
  <c r="BF416" s="1"/>
  <c r="BE416"/>
  <c r="BG416" s="1"/>
  <c r="BD362"/>
  <c r="BF362" s="1"/>
  <c r="BE362"/>
  <c r="BG362" s="1"/>
  <c r="BD298"/>
  <c r="BF298" s="1"/>
  <c r="BE298"/>
  <c r="BG298" s="1"/>
  <c r="BD221"/>
  <c r="BF221" s="1"/>
  <c r="BE221"/>
  <c r="BG221" s="1"/>
  <c r="BD153"/>
  <c r="BF153" s="1"/>
  <c r="BE153"/>
  <c r="BG153" s="1"/>
  <c r="BD27"/>
  <c r="BF27" s="1"/>
  <c r="BE27"/>
  <c r="BG27" s="1"/>
  <c r="BD475"/>
  <c r="BF475" s="1"/>
  <c r="BE475"/>
  <c r="BG475" s="1"/>
  <c r="BD117"/>
  <c r="BF117" s="1"/>
  <c r="BE117"/>
  <c r="BG117" s="1"/>
  <c r="BD64"/>
  <c r="BF64" s="1"/>
  <c r="BE64"/>
  <c r="BG64" s="1"/>
  <c r="BD167"/>
  <c r="BF167" s="1"/>
  <c r="BE167"/>
  <c r="BG167" s="1"/>
  <c r="BD331"/>
  <c r="BF331" s="1"/>
  <c r="BE331"/>
  <c r="BG331" s="1"/>
  <c r="BD217"/>
  <c r="BF217" s="1"/>
  <c r="BE217"/>
  <c r="BG217" s="1"/>
  <c r="BD118"/>
  <c r="BF118" s="1"/>
  <c r="BE118"/>
  <c r="BG118" s="1"/>
  <c r="BD376"/>
  <c r="BF376" s="1"/>
  <c r="BE376"/>
  <c r="BG376" s="1"/>
  <c r="BD34"/>
  <c r="BF34" s="1"/>
  <c r="BE34"/>
  <c r="BG34" s="1"/>
  <c r="BD385"/>
  <c r="BF385" s="1"/>
  <c r="BE385"/>
  <c r="BG385" s="1"/>
  <c r="BD335"/>
  <c r="BF335" s="1"/>
  <c r="BE335"/>
  <c r="BG335" s="1"/>
  <c r="BD303"/>
  <c r="BF303" s="1"/>
  <c r="BE303"/>
  <c r="BG303" s="1"/>
  <c r="BD421"/>
  <c r="BF421" s="1"/>
  <c r="BE421"/>
  <c r="BG421" s="1"/>
  <c r="BD413"/>
  <c r="BF413" s="1"/>
  <c r="BE413"/>
  <c r="BG413" s="1"/>
  <c r="BD103"/>
  <c r="BF103" s="1"/>
  <c r="BE103"/>
  <c r="BG103" s="1"/>
  <c r="BD180"/>
  <c r="BF180" s="1"/>
  <c r="BE180"/>
  <c r="BG180" s="1"/>
  <c r="BD392"/>
  <c r="BF392" s="1"/>
  <c r="BE392"/>
  <c r="BG392" s="1"/>
  <c r="BD91"/>
  <c r="BF91" s="1"/>
  <c r="BE91"/>
  <c r="BG91" s="1"/>
  <c r="BD347"/>
  <c r="BF347" s="1"/>
  <c r="BE347"/>
  <c r="BG347" s="1"/>
  <c r="BD231"/>
  <c r="BF231" s="1"/>
  <c r="BE231"/>
  <c r="BG231" s="1"/>
  <c r="BD295"/>
  <c r="BF295" s="1"/>
  <c r="BE295"/>
  <c r="BG295" s="1"/>
  <c r="BD142"/>
  <c r="BF142" s="1"/>
  <c r="BE142"/>
  <c r="BG142" s="1"/>
  <c r="BD189"/>
  <c r="BF189" s="1"/>
  <c r="BE189"/>
  <c r="BG189" s="1"/>
  <c r="BD213"/>
  <c r="BF213" s="1"/>
  <c r="BE213"/>
  <c r="BG213" s="1"/>
  <c r="BD361"/>
  <c r="BF361" s="1"/>
  <c r="BE361"/>
  <c r="BG361" s="1"/>
  <c r="BD291"/>
  <c r="BF291" s="1"/>
  <c r="BE291"/>
  <c r="BG291" s="1"/>
  <c r="BD24"/>
  <c r="BF24" s="1"/>
  <c r="BE24"/>
  <c r="BG24" s="1"/>
  <c r="BD452"/>
  <c r="BF452" s="1"/>
  <c r="BE452"/>
  <c r="BG452" s="1"/>
  <c r="BD21"/>
  <c r="BF21" s="1"/>
  <c r="BE21"/>
  <c r="BG21" s="1"/>
  <c r="BD419"/>
  <c r="BF419" s="1"/>
  <c r="BE419"/>
  <c r="BG419" s="1"/>
  <c r="BD185"/>
  <c r="BF185" s="1"/>
  <c r="BE185"/>
  <c r="BG185" s="1"/>
  <c r="BD212"/>
  <c r="BF212" s="1"/>
  <c r="BE212"/>
  <c r="BG212" s="1"/>
  <c r="BD83"/>
  <c r="BF83" s="1"/>
  <c r="BE83"/>
  <c r="BG83" s="1"/>
  <c r="BD349"/>
  <c r="BF349" s="1"/>
  <c r="BE349"/>
  <c r="BG349" s="1"/>
  <c r="BD403"/>
  <c r="BF403" s="1"/>
  <c r="BE403"/>
  <c r="BG403" s="1"/>
  <c r="BD78"/>
  <c r="BF78" s="1"/>
  <c r="BE78"/>
  <c r="BG78" s="1"/>
  <c r="BD120"/>
  <c r="BF120" s="1"/>
  <c r="BE120"/>
  <c r="BG120" s="1"/>
  <c r="BD11"/>
  <c r="BF11" s="1"/>
  <c r="BE11"/>
  <c r="BG11" s="1"/>
  <c r="BD131"/>
  <c r="BF131" s="1"/>
  <c r="BE131"/>
  <c r="BG131" s="1"/>
  <c r="BD82"/>
  <c r="BF82" s="1"/>
  <c r="BE82"/>
  <c r="BG82" s="1"/>
  <c r="BD445"/>
  <c r="BF445" s="1"/>
  <c r="BE445"/>
  <c r="BG445" s="1"/>
  <c r="BD354"/>
  <c r="BF354" s="1"/>
  <c r="BE354"/>
  <c r="BG354" s="1"/>
  <c r="BD286"/>
  <c r="BF286" s="1"/>
  <c r="BE286"/>
  <c r="BG286" s="1"/>
  <c r="BD23"/>
  <c r="BF23" s="1"/>
  <c r="BE23"/>
  <c r="BG23" s="1"/>
  <c r="BD243"/>
  <c r="BF243" s="1"/>
  <c r="BE243"/>
  <c r="BG243" s="1"/>
  <c r="BD196"/>
  <c r="BF196" s="1"/>
  <c r="BE196"/>
  <c r="BG196" s="1"/>
  <c r="BD456"/>
  <c r="BF456" s="1"/>
  <c r="BE456"/>
  <c r="BG456" s="1"/>
  <c r="BD397"/>
  <c r="BF397" s="1"/>
  <c r="BE397"/>
  <c r="BG397" s="1"/>
  <c r="BD446"/>
  <c r="BF446" s="1"/>
  <c r="BE446"/>
  <c r="BG446" s="1"/>
  <c r="BD343"/>
  <c r="BF343" s="1"/>
  <c r="BE343"/>
  <c r="BG343" s="1"/>
  <c r="BD275"/>
  <c r="BF275" s="1"/>
  <c r="BE275"/>
  <c r="BG275" s="1"/>
  <c r="BD223"/>
  <c r="BF223" s="1"/>
  <c r="BE223"/>
  <c r="BG223" s="1"/>
  <c r="BD280"/>
  <c r="BF280" s="1"/>
  <c r="BE280"/>
  <c r="BG280" s="1"/>
  <c r="BD404"/>
  <c r="BF404" s="1"/>
  <c r="BE404"/>
  <c r="BG404" s="1"/>
  <c r="BD15"/>
  <c r="BF15" s="1"/>
  <c r="BE15"/>
  <c r="BG15" s="1"/>
  <c r="BD457"/>
  <c r="BF457" s="1"/>
  <c r="BE457"/>
  <c r="BG457" s="1"/>
  <c r="BD86"/>
  <c r="BF86" s="1"/>
  <c r="BE86"/>
  <c r="BG86" s="1"/>
  <c r="BD408"/>
  <c r="BF408" s="1"/>
  <c r="BE408"/>
  <c r="BG408" s="1"/>
  <c r="BD31"/>
  <c r="BF31" s="1"/>
  <c r="BE31"/>
  <c r="BG31" s="1"/>
  <c r="BD323"/>
  <c r="BF323" s="1"/>
  <c r="BE323"/>
  <c r="BG323" s="1"/>
  <c r="BD219"/>
  <c r="BF219" s="1"/>
  <c r="BE219"/>
  <c r="BG219" s="1"/>
  <c r="BD76"/>
  <c r="BF76" s="1"/>
  <c r="BE76"/>
  <c r="BG76" s="1"/>
  <c r="BD297"/>
  <c r="BF297" s="1"/>
  <c r="BE297"/>
  <c r="BG297" s="1"/>
  <c r="BD474"/>
  <c r="BF474" s="1"/>
  <c r="BE474"/>
  <c r="BG474" s="1"/>
  <c r="BD211"/>
  <c r="BF211" s="1"/>
  <c r="BE211"/>
  <c r="BG211" s="1"/>
  <c r="BD161"/>
  <c r="BF161" s="1"/>
  <c r="BE161"/>
  <c r="BG161" s="1"/>
  <c r="BD473"/>
  <c r="BF473" s="1"/>
  <c r="BE473"/>
  <c r="BG473" s="1"/>
  <c r="BD45"/>
  <c r="BF45" s="1"/>
  <c r="BE45"/>
  <c r="BG45" s="1"/>
  <c r="BD97"/>
  <c r="BF97" s="1"/>
  <c r="BE97"/>
  <c r="BG97" s="1"/>
  <c r="BD439"/>
  <c r="BF439" s="1"/>
  <c r="BE439"/>
  <c r="BG439" s="1"/>
  <c r="BD283"/>
  <c r="BF283" s="1"/>
  <c r="BE283"/>
  <c r="BG283" s="1"/>
  <c r="BD96"/>
  <c r="BF96" s="1"/>
  <c r="BE96"/>
  <c r="BG96" s="1"/>
  <c r="BD156"/>
  <c r="BF156" s="1"/>
  <c r="BE156"/>
  <c r="BG156" s="1"/>
  <c r="BD333"/>
  <c r="BF333" s="1"/>
  <c r="BE333"/>
  <c r="BG333" s="1"/>
  <c r="BD123"/>
  <c r="BF123" s="1"/>
  <c r="BE123"/>
  <c r="BG123" s="1"/>
  <c r="BD438"/>
  <c r="BF438" s="1"/>
  <c r="BE438"/>
  <c r="BG438" s="1"/>
  <c r="BD198"/>
  <c r="BF198" s="1"/>
  <c r="BE198"/>
  <c r="BG198" s="1"/>
  <c r="BD215"/>
  <c r="BF215" s="1"/>
  <c r="BE215"/>
  <c r="BG215" s="1"/>
  <c r="BD111"/>
  <c r="BF111" s="1"/>
  <c r="BE111"/>
  <c r="BG111" s="1"/>
  <c r="BD389"/>
  <c r="BF389" s="1"/>
  <c r="BE389"/>
  <c r="BG389" s="1"/>
  <c r="BD321"/>
  <c r="BF321" s="1"/>
  <c r="BE321"/>
  <c r="BG321" s="1"/>
  <c r="BD311"/>
  <c r="BF311" s="1"/>
  <c r="BE311"/>
  <c r="BG311" s="1"/>
  <c r="BD256"/>
  <c r="BF256" s="1"/>
  <c r="BE256"/>
  <c r="BG256" s="1"/>
  <c r="BD80"/>
  <c r="BF80" s="1"/>
  <c r="BE80"/>
  <c r="BG80" s="1"/>
  <c r="BD205"/>
  <c r="BF205" s="1"/>
  <c r="BE205"/>
  <c r="BG205" s="1"/>
  <c r="BD233"/>
  <c r="BF233" s="1"/>
  <c r="BE233"/>
  <c r="BG233" s="1"/>
  <c r="BD274"/>
  <c r="BF274" s="1"/>
  <c r="BE274"/>
  <c r="BG274" s="1"/>
  <c r="BD14"/>
  <c r="BF14" s="1"/>
  <c r="BE14"/>
  <c r="BG14" s="1"/>
  <c r="BD379"/>
  <c r="BF379" s="1"/>
  <c r="BE379"/>
  <c r="BG379" s="1"/>
  <c r="BD420"/>
  <c r="BF420" s="1"/>
  <c r="BE420"/>
  <c r="BG420" s="1"/>
  <c r="BD252"/>
  <c r="BF252" s="1"/>
  <c r="BE252"/>
  <c r="BG252" s="1"/>
  <c r="BD101"/>
  <c r="BF101" s="1"/>
  <c r="BE101"/>
  <c r="BG101" s="1"/>
  <c r="BD244"/>
  <c r="BF244" s="1"/>
  <c r="BE244"/>
  <c r="BG244" s="1"/>
  <c r="BD302"/>
  <c r="BF302" s="1"/>
  <c r="BE302"/>
  <c r="BG302" s="1"/>
  <c r="BD236"/>
  <c r="BF236" s="1"/>
  <c r="BE236"/>
  <c r="BG236" s="1"/>
  <c r="BD25"/>
  <c r="BF25" s="1"/>
  <c r="BE25"/>
  <c r="BG25" s="1"/>
  <c r="BD237"/>
  <c r="BF237" s="1"/>
  <c r="BE237"/>
  <c r="BG237" s="1"/>
  <c r="BD351"/>
  <c r="BF351" s="1"/>
  <c r="BE351"/>
  <c r="BG351" s="1"/>
  <c r="BD240"/>
  <c r="BF240" s="1"/>
  <c r="BE240"/>
  <c r="BG240" s="1"/>
  <c r="BD150"/>
  <c r="BF150" s="1"/>
  <c r="BE150"/>
  <c r="BG150" s="1"/>
  <c r="BD170"/>
  <c r="BF170" s="1"/>
  <c r="BE170"/>
  <c r="BG170" s="1"/>
  <c r="BD410"/>
  <c r="BF410" s="1"/>
  <c r="BE410"/>
  <c r="BG410" s="1"/>
  <c r="BD377"/>
  <c r="BF377" s="1"/>
  <c r="BE377"/>
  <c r="BG377" s="1"/>
  <c r="BD29"/>
  <c r="BF29" s="1"/>
  <c r="BE29"/>
  <c r="BG29" s="1"/>
  <c r="BD434"/>
  <c r="BF434" s="1"/>
  <c r="BE434"/>
  <c r="BG434" s="1"/>
  <c r="BD48"/>
  <c r="BF48" s="1"/>
  <c r="BE48"/>
  <c r="BG48" s="1"/>
  <c r="BD169"/>
  <c r="BF169" s="1"/>
  <c r="BE169"/>
  <c r="BG169" s="1"/>
  <c r="BD324"/>
  <c r="BF324" s="1"/>
  <c r="BE324"/>
  <c r="BG324" s="1"/>
  <c r="BD187"/>
  <c r="BF187" s="1"/>
  <c r="BE187"/>
  <c r="BG187" s="1"/>
  <c r="BD40"/>
  <c r="BF40" s="1"/>
  <c r="BE40"/>
  <c r="BG40" s="1"/>
  <c r="BD375"/>
  <c r="BF375" s="1"/>
  <c r="BE375"/>
  <c r="BG375" s="1"/>
  <c r="BD42"/>
  <c r="BF42" s="1"/>
  <c r="BE42"/>
  <c r="BG42" s="1"/>
  <c r="BD261"/>
  <c r="BF261" s="1"/>
  <c r="BE261"/>
  <c r="BG261" s="1"/>
  <c r="BD391"/>
  <c r="BF391" s="1"/>
  <c r="BE391"/>
  <c r="BG391" s="1"/>
  <c r="BD374"/>
  <c r="BF374" s="1"/>
  <c r="BE374"/>
  <c r="BG374" s="1"/>
  <c r="BD184"/>
  <c r="BF184" s="1"/>
  <c r="BE184"/>
  <c r="BG184" s="1"/>
  <c r="BD209"/>
  <c r="BF209" s="1"/>
  <c r="BE209"/>
  <c r="BG209" s="1"/>
  <c r="BD159"/>
  <c r="BF159" s="1"/>
  <c r="BE159"/>
  <c r="BG159" s="1"/>
  <c r="BD106"/>
  <c r="BF106" s="1"/>
  <c r="BE106"/>
  <c r="BG106" s="1"/>
  <c r="BD305"/>
  <c r="BF305" s="1"/>
  <c r="BE305"/>
  <c r="BG305" s="1"/>
  <c r="BD239"/>
  <c r="BF239" s="1"/>
  <c r="BE239"/>
  <c r="BG239" s="1"/>
  <c r="BD294"/>
  <c r="BF294" s="1"/>
  <c r="BE294"/>
  <c r="BG294" s="1"/>
  <c r="BD138"/>
  <c r="BF138" s="1"/>
  <c r="BE138"/>
  <c r="BG138" s="1"/>
  <c r="BD20"/>
  <c r="BF20" s="1"/>
  <c r="BE20"/>
  <c r="BG20" s="1"/>
  <c r="BD72"/>
  <c r="BF72" s="1"/>
  <c r="BE72"/>
  <c r="BG72" s="1"/>
  <c r="BD100"/>
  <c r="BF100" s="1"/>
  <c r="BE100"/>
  <c r="BG100" s="1"/>
  <c r="BD430"/>
  <c r="BF430" s="1"/>
  <c r="BE430"/>
  <c r="BG430" s="1"/>
  <c r="BD203"/>
  <c r="BF203" s="1"/>
  <c r="BE203"/>
  <c r="BG203" s="1"/>
  <c r="BD398"/>
  <c r="BF398" s="1"/>
  <c r="BE398"/>
  <c r="BG398" s="1"/>
  <c r="BD245"/>
  <c r="BF245" s="1"/>
  <c r="BE245"/>
  <c r="BG245" s="1"/>
  <c r="BD174"/>
  <c r="BF174" s="1"/>
  <c r="BE174"/>
  <c r="BG174" s="1"/>
  <c r="BD230"/>
  <c r="BF230" s="1"/>
  <c r="BE230"/>
  <c r="BG230" s="1"/>
  <c r="BD282"/>
  <c r="BF282" s="1"/>
  <c r="BE282"/>
  <c r="BG282" s="1"/>
  <c r="BD288"/>
  <c r="BF288" s="1"/>
  <c r="BE288"/>
  <c r="BG288" s="1"/>
  <c r="BD145"/>
  <c r="BF145" s="1"/>
  <c r="BE145"/>
  <c r="BG145" s="1"/>
  <c r="BD108"/>
  <c r="BF108" s="1"/>
  <c r="BE108"/>
  <c r="BG108" s="1"/>
  <c r="BD81"/>
  <c r="BF81" s="1"/>
  <c r="BE81"/>
  <c r="BG81" s="1"/>
  <c r="BD451"/>
  <c r="BF451" s="1"/>
  <c r="BE451"/>
  <c r="BG451" s="1"/>
  <c r="BD272"/>
  <c r="BF272" s="1"/>
  <c r="BE272"/>
  <c r="BG272" s="1"/>
  <c r="BD53"/>
  <c r="BF53" s="1"/>
  <c r="BE53"/>
  <c r="BG53" s="1"/>
  <c r="BD417"/>
  <c r="BF417" s="1"/>
  <c r="BE417"/>
  <c r="BG417" s="1"/>
  <c r="BD26"/>
  <c r="BF26" s="1"/>
  <c r="BE26"/>
  <c r="BG26" s="1"/>
  <c r="BD304"/>
  <c r="BF304" s="1"/>
  <c r="BE304"/>
  <c r="BG304" s="1"/>
  <c r="BD202"/>
  <c r="BF202" s="1"/>
  <c r="BE202"/>
  <c r="BG202" s="1"/>
  <c r="BD440"/>
  <c r="BF440" s="1"/>
  <c r="BE440"/>
  <c r="BG440" s="1"/>
  <c r="BD186"/>
  <c r="BF186" s="1"/>
  <c r="BE186"/>
  <c r="BG186" s="1"/>
  <c r="BD201"/>
  <c r="BF201" s="1"/>
  <c r="BE201"/>
  <c r="BG201" s="1"/>
  <c r="BD472"/>
  <c r="BF472" s="1"/>
  <c r="BE472"/>
  <c r="BG472" s="1"/>
  <c r="BD378"/>
  <c r="BF378" s="1"/>
  <c r="BE378"/>
  <c r="BG378" s="1"/>
  <c r="BD402"/>
  <c r="BF402" s="1"/>
  <c r="BE402"/>
  <c r="BG402" s="1"/>
  <c r="BD433"/>
  <c r="BF433" s="1"/>
  <c r="BE433"/>
  <c r="BG433" s="1"/>
  <c r="BD322"/>
  <c r="BF322" s="1"/>
  <c r="BE322"/>
  <c r="BG322" s="1"/>
  <c r="BD235"/>
  <c r="BF235" s="1"/>
  <c r="BE235"/>
  <c r="BG235" s="1"/>
  <c r="BD393"/>
  <c r="BF393" s="1"/>
  <c r="BE393"/>
  <c r="BG393" s="1"/>
  <c r="BD426"/>
  <c r="BF426" s="1"/>
  <c r="BE426"/>
  <c r="BG426" s="1"/>
  <c r="BD318"/>
  <c r="BF318" s="1"/>
  <c r="BE318"/>
  <c r="BG318" s="1"/>
  <c r="BD132"/>
  <c r="BF132" s="1"/>
  <c r="BE132"/>
  <c r="BG132" s="1"/>
  <c r="BD188"/>
  <c r="BF188" s="1"/>
  <c r="BE188"/>
  <c r="BG188" s="1"/>
  <c r="BD104"/>
  <c r="BF104" s="1"/>
  <c r="BE104"/>
  <c r="BG104" s="1"/>
  <c r="BD407"/>
  <c r="BF407" s="1"/>
  <c r="BE407"/>
  <c r="BG407" s="1"/>
  <c r="BD195"/>
  <c r="BF195" s="1"/>
  <c r="BE195"/>
  <c r="BG195" s="1"/>
  <c r="BD454"/>
  <c r="BF454" s="1"/>
  <c r="BE454"/>
  <c r="BG454" s="1"/>
  <c r="BD387"/>
  <c r="BF387" s="1"/>
  <c r="BE387"/>
  <c r="BG387" s="1"/>
  <c r="BD250"/>
  <c r="BF250" s="1"/>
  <c r="BE250"/>
  <c r="BG250" s="1"/>
  <c r="BD308"/>
  <c r="BF308" s="1"/>
  <c r="BE308"/>
  <c r="BG308" s="1"/>
  <c r="BD168"/>
  <c r="BF168" s="1"/>
  <c r="BE168"/>
  <c r="BG168" s="1"/>
  <c r="BD253"/>
  <c r="BF253" s="1"/>
  <c r="BE253"/>
  <c r="BG253" s="1"/>
  <c r="BD381"/>
  <c r="BF381" s="1"/>
  <c r="BE381"/>
  <c r="BG381" s="1"/>
  <c r="BD183"/>
  <c r="BF183" s="1"/>
  <c r="BE183"/>
  <c r="BG183" s="1"/>
  <c r="BD206"/>
  <c r="BF206" s="1"/>
  <c r="BE206"/>
  <c r="BG206" s="1"/>
  <c r="BD234"/>
  <c r="BF234" s="1"/>
  <c r="BE234"/>
  <c r="BG234" s="1"/>
  <c r="BD255"/>
  <c r="BF255" s="1"/>
  <c r="BE255"/>
  <c r="BG255" s="1"/>
  <c r="BD370"/>
  <c r="BF370" s="1"/>
  <c r="BE370"/>
  <c r="BG370" s="1"/>
  <c r="BD441"/>
  <c r="BF441" s="1"/>
  <c r="BE441"/>
  <c r="BG441" s="1"/>
  <c r="BD412"/>
  <c r="BF412" s="1"/>
  <c r="BE412"/>
  <c r="BG412" s="1"/>
  <c r="BD424"/>
  <c r="BF424" s="1"/>
  <c r="BE424"/>
  <c r="BG424" s="1"/>
  <c r="BD344"/>
  <c r="BF344" s="1"/>
  <c r="BE344"/>
  <c r="BG344" s="1"/>
  <c r="BD41"/>
  <c r="BF41" s="1"/>
  <c r="BE41"/>
  <c r="BG41" s="1"/>
  <c r="BD400"/>
  <c r="BF400" s="1"/>
  <c r="BE400"/>
  <c r="BG400" s="1"/>
  <c r="BD140"/>
  <c r="BF140" s="1"/>
  <c r="BE140"/>
  <c r="BG140" s="1"/>
  <c r="BD247"/>
  <c r="BF247" s="1"/>
  <c r="BE247"/>
  <c r="BG247" s="1"/>
  <c r="BD47"/>
  <c r="BF47" s="1"/>
  <c r="BE47"/>
  <c r="BG47" s="1"/>
  <c r="BD395"/>
  <c r="BF395" s="1"/>
  <c r="BE395"/>
  <c r="BG395" s="1"/>
  <c r="BD348"/>
  <c r="BF348" s="1"/>
  <c r="BE348"/>
  <c r="BG348" s="1"/>
  <c r="BD312"/>
  <c r="BF312" s="1"/>
  <c r="BE312"/>
  <c r="BG312" s="1"/>
  <c r="BD68"/>
  <c r="BF68" s="1"/>
  <c r="BE68"/>
  <c r="BG68" s="1"/>
  <c r="BD9"/>
  <c r="BF9" s="1"/>
  <c r="BE9"/>
  <c r="BG9" s="1"/>
  <c r="BD36"/>
  <c r="BF36" s="1"/>
  <c r="BE36"/>
  <c r="BG36" s="1"/>
  <c r="BD476"/>
  <c r="BF476" s="1"/>
  <c r="BE476"/>
  <c r="BG476" s="1"/>
  <c r="BD455"/>
  <c r="BF455" s="1"/>
  <c r="BE455"/>
  <c r="BG455" s="1"/>
  <c r="BD154"/>
  <c r="BF154" s="1"/>
  <c r="BE154"/>
  <c r="BG154" s="1"/>
  <c r="BD214"/>
  <c r="BF214" s="1"/>
  <c r="BE214"/>
  <c r="BG214" s="1"/>
  <c r="BD358"/>
  <c r="BF358" s="1"/>
  <c r="BE358"/>
  <c r="BG358" s="1"/>
  <c r="BD448"/>
  <c r="BF448" s="1"/>
  <c r="BE448"/>
  <c r="BG448" s="1"/>
  <c r="BD71"/>
  <c r="BF71" s="1"/>
  <c r="BE71"/>
  <c r="BG71" s="1"/>
  <c r="BD181"/>
  <c r="BF181" s="1"/>
  <c r="BE181"/>
  <c r="BG181" s="1"/>
  <c r="BD341"/>
  <c r="BF341" s="1"/>
  <c r="BE341"/>
  <c r="BG341" s="1"/>
  <c r="BD405"/>
  <c r="BF405" s="1"/>
  <c r="BE405"/>
  <c r="BG405" s="1"/>
  <c r="BD194"/>
  <c r="BF194" s="1"/>
  <c r="BE194"/>
  <c r="BG194" s="1"/>
  <c r="BD251"/>
  <c r="BF251" s="1"/>
  <c r="BE251"/>
  <c r="BG251" s="1"/>
  <c r="BD394"/>
  <c r="BF394" s="1"/>
  <c r="BE394"/>
  <c r="BG394" s="1"/>
  <c r="BD37"/>
  <c r="BF37" s="1"/>
  <c r="BE37"/>
  <c r="BG37" s="1"/>
  <c r="BD193"/>
  <c r="BF193" s="1"/>
  <c r="BE193"/>
  <c r="BG193" s="1"/>
  <c r="BD79"/>
  <c r="BF79" s="1"/>
  <c r="BE79"/>
  <c r="BG79" s="1"/>
  <c r="BD339"/>
  <c r="BF339" s="1"/>
  <c r="BE339"/>
  <c r="BG339" s="1"/>
  <c r="BD315"/>
  <c r="BF315" s="1"/>
  <c r="BE315"/>
  <c r="BG315" s="1"/>
  <c r="BD197"/>
  <c r="BF197" s="1"/>
  <c r="BE197"/>
  <c r="BG197" s="1"/>
  <c r="BD39"/>
  <c r="BF39" s="1"/>
  <c r="BE39"/>
  <c r="BG39" s="1"/>
  <c r="BD277"/>
  <c r="BF277" s="1"/>
  <c r="BE277"/>
  <c r="BG277" s="1"/>
  <c r="BD57"/>
  <c r="BF57" s="1"/>
  <c r="BE57"/>
  <c r="BG57" s="1"/>
  <c r="BD266"/>
  <c r="BF266" s="1"/>
  <c r="BE266"/>
  <c r="BG266" s="1"/>
  <c r="BD16"/>
  <c r="BF16" s="1"/>
  <c r="BE16"/>
  <c r="BG16" s="1"/>
  <c r="BD191"/>
  <c r="BF191" s="1"/>
  <c r="BE191"/>
  <c r="BG191" s="1"/>
  <c r="BD87"/>
  <c r="BF87" s="1"/>
  <c r="BE87"/>
  <c r="BG87" s="1"/>
  <c r="BD177"/>
  <c r="BF177" s="1"/>
  <c r="BE177"/>
  <c r="BG177" s="1"/>
  <c r="BD380"/>
  <c r="BF380" s="1"/>
  <c r="BE380"/>
  <c r="BG380" s="1"/>
  <c r="BD242"/>
  <c r="BF242" s="1"/>
  <c r="BE242"/>
  <c r="BG242" s="1"/>
  <c r="BD61"/>
  <c r="BF61" s="1"/>
  <c r="BE61"/>
  <c r="BG61" s="1"/>
  <c r="BD450"/>
  <c r="BF450" s="1"/>
  <c r="BE450"/>
  <c r="BG450" s="1"/>
  <c r="BD146"/>
  <c r="BF146" s="1"/>
  <c r="BE146"/>
  <c r="BG146" s="1"/>
  <c r="BD293"/>
  <c r="BF293" s="1"/>
  <c r="BE293"/>
  <c r="BG293" s="1"/>
  <c r="BD105"/>
  <c r="BF105" s="1"/>
  <c r="BE105"/>
  <c r="BG105" s="1"/>
  <c r="BD317"/>
  <c r="BF317" s="1"/>
  <c r="BE317"/>
  <c r="BG317" s="1"/>
  <c r="BD469"/>
  <c r="BF469" s="1"/>
  <c r="BE469"/>
  <c r="BG469" s="1"/>
  <c r="BD357"/>
  <c r="BF357" s="1"/>
  <c r="BE357"/>
  <c r="BG357" s="1"/>
  <c r="BD141"/>
  <c r="BF141" s="1"/>
  <c r="BE141"/>
  <c r="BG141" s="1"/>
  <c r="BD94"/>
  <c r="BF94" s="1"/>
  <c r="BE94"/>
  <c r="BG94" s="1"/>
  <c r="BD353"/>
  <c r="BF353" s="1"/>
  <c r="BE353"/>
  <c r="BG353" s="1"/>
  <c r="BD56"/>
  <c r="BF56" s="1"/>
  <c r="BE56"/>
  <c r="BG56" s="1"/>
  <c r="BD269"/>
  <c r="BF269" s="1"/>
  <c r="BE269"/>
  <c r="BG269" s="1"/>
  <c r="BD262"/>
  <c r="BF262" s="1"/>
  <c r="BE262"/>
  <c r="BG262" s="1"/>
  <c r="BD461"/>
  <c r="BF461" s="1"/>
  <c r="BE461"/>
  <c r="BG461" s="1"/>
  <c r="BD204"/>
  <c r="BF204" s="1"/>
  <c r="BE204"/>
  <c r="BG204" s="1"/>
  <c r="BD190"/>
  <c r="BF190" s="1"/>
  <c r="BE190"/>
  <c r="BG190" s="1"/>
  <c r="BD134"/>
  <c r="BF134" s="1"/>
  <c r="BE134"/>
  <c r="BG134" s="1"/>
  <c r="BD435"/>
  <c r="BF435" s="1"/>
  <c r="BE435"/>
  <c r="BG435" s="1"/>
  <c r="BD458"/>
  <c r="BF458" s="1"/>
  <c r="BE458"/>
  <c r="BG458" s="1"/>
  <c r="BD336"/>
  <c r="BF336" s="1"/>
  <c r="BE336"/>
  <c r="BG336" s="1"/>
  <c r="BD129"/>
  <c r="BF129" s="1"/>
  <c r="BE129"/>
  <c r="BG129" s="1"/>
  <c r="BD109"/>
  <c r="BF109" s="1"/>
  <c r="BE109"/>
  <c r="BG109" s="1"/>
  <c r="BD46"/>
  <c r="BF46" s="1"/>
  <c r="BE46"/>
  <c r="BG46" s="1"/>
  <c r="BD115"/>
  <c r="BF115" s="1"/>
  <c r="BE115"/>
  <c r="BG115" s="1"/>
  <c r="BD112"/>
  <c r="BF112" s="1"/>
  <c r="BE112"/>
  <c r="BG112" s="1"/>
  <c r="BD463"/>
  <c r="BF463" s="1"/>
  <c r="BE463"/>
  <c r="BG463" s="1"/>
  <c r="BD248"/>
  <c r="BF248" s="1"/>
  <c r="BE248"/>
  <c r="BG248" s="1"/>
  <c r="BD246"/>
  <c r="BF246" s="1"/>
  <c r="BE246"/>
  <c r="BG246" s="1"/>
  <c r="BD285"/>
  <c r="BF285" s="1"/>
  <c r="BE285"/>
  <c r="BG285" s="1"/>
  <c r="BD127"/>
  <c r="BF127" s="1"/>
  <c r="BE127"/>
  <c r="BG127" s="1"/>
  <c r="BD356"/>
  <c r="BF356" s="1"/>
  <c r="BE356"/>
  <c r="BG356" s="1"/>
  <c r="BD69"/>
  <c r="BF69" s="1"/>
  <c r="BE69"/>
  <c r="BG69" s="1"/>
  <c r="BD74"/>
  <c r="BF74" s="1"/>
  <c r="BE74"/>
  <c r="BG74" s="1"/>
  <c r="BD366"/>
  <c r="BF366" s="1"/>
  <c r="BE366"/>
  <c r="BG366" s="1"/>
  <c r="BD278"/>
  <c r="BF278" s="1"/>
  <c r="BE278"/>
  <c r="BG278" s="1"/>
  <c r="BD143"/>
  <c r="BF143" s="1"/>
  <c r="BE143"/>
  <c r="BG143" s="1"/>
  <c r="BD19"/>
  <c r="BF19" s="1"/>
  <c r="BE19"/>
  <c r="BG19" s="1"/>
  <c r="BD325"/>
  <c r="BF325" s="1"/>
  <c r="BE325"/>
  <c r="BG325" s="1"/>
  <c r="BD173"/>
  <c r="BF173" s="1"/>
  <c r="BE173"/>
  <c r="BG173" s="1"/>
  <c r="BD479"/>
  <c r="BF479" s="1"/>
  <c r="BE479"/>
  <c r="BG479" s="1"/>
  <c r="BD119"/>
  <c r="BF119" s="1"/>
  <c r="BE119"/>
  <c r="BG119" s="1"/>
  <c r="BD122"/>
  <c r="BF122" s="1"/>
  <c r="BE122"/>
  <c r="BG122" s="1"/>
  <c r="BD263"/>
  <c r="BF263" s="1"/>
  <c r="BE263"/>
  <c r="BG263" s="1"/>
  <c r="BD249"/>
  <c r="BF249" s="1"/>
  <c r="BE249"/>
  <c r="BG249" s="1"/>
  <c r="BD466"/>
  <c r="BF466" s="1"/>
  <c r="BE466"/>
  <c r="BG466" s="1"/>
  <c r="BD32"/>
  <c r="BF32" s="1"/>
  <c r="BE32"/>
  <c r="BG32" s="1"/>
  <c r="BD124"/>
  <c r="BF124" s="1"/>
  <c r="BE124"/>
  <c r="BG124" s="1"/>
  <c r="BD342"/>
  <c r="BF342" s="1"/>
  <c r="BE342"/>
  <c r="BG342" s="1"/>
  <c r="BD50"/>
  <c r="BF50" s="1"/>
  <c r="BE50"/>
  <c r="BG50" s="1"/>
  <c r="BD465"/>
  <c r="BF465" s="1"/>
  <c r="BE465"/>
  <c r="BG465" s="1"/>
  <c r="BD110"/>
  <c r="BF110" s="1"/>
  <c r="BE110"/>
  <c r="BG110" s="1"/>
  <c r="BD30"/>
  <c r="BF30" s="1"/>
  <c r="BE30"/>
  <c r="BG30" s="1"/>
  <c r="BD228"/>
  <c r="BF228" s="1"/>
  <c r="BE228"/>
  <c r="BG228" s="1"/>
  <c r="BD396"/>
  <c r="BF396" s="1"/>
  <c r="BE396"/>
  <c r="BG396" s="1"/>
  <c r="BD329"/>
  <c r="BF329" s="1"/>
  <c r="BE329"/>
  <c r="BG329" s="1"/>
  <c r="BD429"/>
  <c r="BF429" s="1"/>
  <c r="BE429"/>
  <c r="BG429" s="1"/>
  <c r="BD22"/>
  <c r="BF22" s="1"/>
  <c r="BE22"/>
  <c r="BG22" s="1"/>
  <c r="BD178"/>
  <c r="BF178" s="1"/>
  <c r="BE178"/>
  <c r="BG178" s="1"/>
  <c r="BD292"/>
  <c r="BF292" s="1"/>
  <c r="BE292"/>
  <c r="BG292" s="1"/>
  <c r="BD418"/>
  <c r="BF418" s="1"/>
  <c r="BE418"/>
  <c r="BG418" s="1"/>
  <c r="BD265"/>
  <c r="BF265" s="1"/>
  <c r="BE265"/>
  <c r="BG265" s="1"/>
  <c r="BD364"/>
  <c r="BF364" s="1"/>
  <c r="BE364"/>
  <c r="BG364" s="1"/>
  <c r="BD287"/>
  <c r="BF287" s="1"/>
  <c r="BE287"/>
  <c r="BG287" s="1"/>
  <c r="BD144"/>
  <c r="BF144" s="1"/>
  <c r="BE144"/>
  <c r="BG144" s="1"/>
  <c r="BD384"/>
  <c r="BF384" s="1"/>
  <c r="BE384"/>
  <c r="BG384" s="1"/>
  <c r="BD113"/>
  <c r="BF113" s="1"/>
  <c r="BE113"/>
  <c r="BG113" s="1"/>
  <c r="BD309"/>
  <c r="BF309" s="1"/>
  <c r="BE309"/>
  <c r="BG309" s="1"/>
  <c r="BD411"/>
  <c r="BF411" s="1"/>
  <c r="BE411"/>
  <c r="BG411" s="1"/>
  <c r="BD99"/>
  <c r="BF99" s="1"/>
  <c r="BE99"/>
  <c r="BG99" s="1"/>
  <c r="BD147"/>
  <c r="BF147" s="1"/>
  <c r="BE147"/>
  <c r="BG147" s="1"/>
  <c r="BD28"/>
  <c r="BF28" s="1"/>
  <c r="BE28"/>
  <c r="BG28" s="1"/>
  <c r="BD164"/>
  <c r="BF164" s="1"/>
  <c r="BE164"/>
  <c r="BG164" s="1"/>
  <c r="BD306"/>
  <c r="BF306" s="1"/>
  <c r="BE306"/>
  <c r="BG306" s="1"/>
  <c r="BD422"/>
  <c r="BF422" s="1"/>
  <c r="BE422"/>
  <c r="BG422" s="1"/>
  <c r="BD258"/>
  <c r="BF258" s="1"/>
  <c r="BE258"/>
  <c r="BG258" s="1"/>
  <c r="BD75"/>
  <c r="BF75" s="1"/>
  <c r="BE75"/>
  <c r="BG75" s="1"/>
  <c r="BD84"/>
  <c r="BF84" s="1"/>
  <c r="BE84"/>
  <c r="BG84" s="1"/>
  <c r="BD338"/>
  <c r="BF338" s="1"/>
  <c r="BE338"/>
  <c r="BG338" s="1"/>
  <c r="BD18"/>
  <c r="BF18" s="1"/>
  <c r="BE18"/>
  <c r="BG18" s="1"/>
  <c r="BD326"/>
  <c r="BF326" s="1"/>
  <c r="BE326"/>
  <c r="BG326" s="1"/>
  <c r="BD241"/>
  <c r="BF241" s="1"/>
  <c r="BE241"/>
  <c r="BG241" s="1"/>
  <c r="BD316"/>
  <c r="BF316" s="1"/>
  <c r="BE316"/>
  <c r="BG316" s="1"/>
  <c r="BD432"/>
  <c r="BF432" s="1"/>
  <c r="BE432"/>
  <c r="BG432" s="1"/>
  <c r="BD281"/>
  <c r="BF281" s="1"/>
  <c r="BE281"/>
  <c r="BG281" s="1"/>
  <c r="BD52"/>
  <c r="BF52" s="1"/>
  <c r="BE52"/>
  <c r="BG52" s="1"/>
  <c r="BD171"/>
  <c r="BF171" s="1"/>
  <c r="BE171"/>
  <c r="BG171" s="1"/>
  <c r="BD371"/>
  <c r="BF371" s="1"/>
  <c r="BE371"/>
  <c r="BG371" s="1"/>
  <c r="BD383"/>
  <c r="BF383" s="1"/>
  <c r="BE383"/>
  <c r="BG383" s="1"/>
  <c r="BD363"/>
  <c r="BF363" s="1"/>
  <c r="BE363"/>
  <c r="BG363" s="1"/>
  <c r="BD114"/>
  <c r="BF114" s="1"/>
  <c r="BE114"/>
  <c r="BG114" s="1"/>
  <c r="BD314"/>
  <c r="BF314" s="1"/>
  <c r="BE314"/>
  <c r="BG314" s="1"/>
  <c r="BD166"/>
  <c r="BF166" s="1"/>
  <c r="BE166"/>
  <c r="BG166" s="1"/>
  <c r="BD460"/>
  <c r="BF460" s="1"/>
  <c r="BE460"/>
  <c r="BG460" s="1"/>
  <c r="BD464"/>
  <c r="BF464" s="1"/>
  <c r="BE464"/>
  <c r="BG464" s="1"/>
  <c r="BD66"/>
  <c r="BF66" s="1"/>
  <c r="BE66"/>
  <c r="BG66" s="1"/>
  <c r="BD319"/>
  <c r="BF319" s="1"/>
  <c r="BE319"/>
  <c r="BG319" s="1"/>
  <c r="BD199"/>
  <c r="BF199" s="1"/>
  <c r="BE199"/>
  <c r="BG199" s="1"/>
  <c r="BD155"/>
  <c r="BF155" s="1"/>
  <c r="BE155"/>
  <c r="BG155" s="1"/>
  <c r="BD162"/>
  <c r="BF162" s="1"/>
  <c r="BE162"/>
  <c r="BG162" s="1"/>
  <c r="BD225"/>
  <c r="BF225" s="1"/>
  <c r="BE225"/>
  <c r="BG225" s="1"/>
  <c r="BD390"/>
  <c r="BF390" s="1"/>
  <c r="BE390"/>
  <c r="BG390" s="1"/>
  <c r="BD299"/>
  <c r="BF299" s="1"/>
  <c r="BE299"/>
  <c r="BG299" s="1"/>
  <c r="BD238"/>
  <c r="BF238" s="1"/>
  <c r="BE238"/>
  <c r="BG238" s="1"/>
  <c r="BD210"/>
  <c r="BF210" s="1"/>
  <c r="BE210"/>
  <c r="BG210" s="1"/>
  <c r="BD414"/>
  <c r="BF414" s="1"/>
  <c r="BE414"/>
  <c r="BG414" s="1"/>
  <c r="BD55"/>
  <c r="BF55" s="1"/>
  <c r="BE55"/>
  <c r="BG55" s="1"/>
  <c r="BD92"/>
  <c r="BF92" s="1"/>
  <c r="BE92"/>
  <c r="BG92" s="1"/>
  <c r="BD289"/>
  <c r="BF289" s="1"/>
  <c r="BE289"/>
  <c r="BG289" s="1"/>
  <c r="BD368"/>
  <c r="BF368" s="1"/>
  <c r="BE368"/>
  <c r="BG368" s="1"/>
  <c r="BD340"/>
  <c r="BF340" s="1"/>
  <c r="BE340"/>
  <c r="BG340" s="1"/>
  <c r="BD44"/>
  <c r="BF44" s="1"/>
  <c r="BE44"/>
  <c r="BG44" s="1"/>
  <c r="BD49"/>
  <c r="BF49" s="1"/>
  <c r="BE49"/>
  <c r="BG49" s="1"/>
  <c r="BD382"/>
  <c r="BF382" s="1"/>
  <c r="BE382"/>
  <c r="BG382" s="1"/>
  <c r="BD365"/>
  <c r="BF365" s="1"/>
  <c r="BE365"/>
  <c r="BG365" s="1"/>
  <c r="BD51"/>
  <c r="BF51" s="1"/>
  <c r="BE51"/>
  <c r="BG51" s="1"/>
  <c r="BD121"/>
  <c r="BF121" s="1"/>
  <c r="BE121"/>
  <c r="BG121" s="1"/>
  <c r="BD149"/>
  <c r="BF149" s="1"/>
  <c r="BE149"/>
  <c r="BG149" s="1"/>
  <c r="BD367"/>
  <c r="BF367" s="1"/>
  <c r="BE367"/>
  <c r="BG367" s="1"/>
  <c r="BD406"/>
  <c r="BF406" s="1"/>
  <c r="BE406"/>
  <c r="BG406" s="1"/>
  <c r="BD260"/>
  <c r="BF260" s="1"/>
  <c r="BE260"/>
  <c r="BG260" s="1"/>
  <c r="BD67"/>
  <c r="BF67" s="1"/>
  <c r="BE67"/>
  <c r="BG67" s="1"/>
  <c r="BD401"/>
  <c r="BF401" s="1"/>
  <c r="BE401"/>
  <c r="BG401" s="1"/>
  <c r="BD200"/>
  <c r="BF200" s="1"/>
  <c r="BE200"/>
  <c r="BG200" s="1"/>
  <c r="BD425"/>
  <c r="BF425" s="1"/>
  <c r="BE425"/>
  <c r="BG425" s="1"/>
  <c r="BD136"/>
  <c r="BF136" s="1"/>
  <c r="BE136"/>
  <c r="BG136" s="1"/>
  <c r="BD334"/>
  <c r="BF334" s="1"/>
  <c r="BE334"/>
  <c r="BG334" s="1"/>
  <c r="BD65"/>
  <c r="BF65" s="1"/>
  <c r="BE65"/>
  <c r="BG65" s="1"/>
  <c r="BD352"/>
  <c r="BF352" s="1"/>
  <c r="BE352"/>
  <c r="BG352" s="1"/>
  <c r="BD232"/>
  <c r="BF232" s="1"/>
  <c r="BE232"/>
  <c r="BG232" s="1"/>
  <c r="BD135"/>
  <c r="BF135" s="1"/>
  <c r="BE135"/>
  <c r="BG135" s="1"/>
  <c r="BD152"/>
  <c r="BF152" s="1"/>
  <c r="BE152"/>
  <c r="BG152" s="1"/>
  <c r="BD409"/>
  <c r="BF409" s="1"/>
  <c r="BE409"/>
  <c r="BG409" s="1"/>
  <c r="BD54"/>
  <c r="BF54" s="1"/>
  <c r="BE54"/>
  <c r="BG54" s="1"/>
  <c r="BD8"/>
  <c r="BF8" s="1"/>
  <c r="BE8"/>
  <c r="BG8" s="1"/>
  <c r="BD125"/>
  <c r="BF125" s="1"/>
  <c r="BE125"/>
  <c r="BG125" s="1"/>
  <c r="BD220"/>
  <c r="BF220" s="1"/>
  <c r="BE220"/>
  <c r="BG220" s="1"/>
  <c r="BD59"/>
  <c r="BF59" s="1"/>
  <c r="BE59"/>
  <c r="BG59" s="1"/>
  <c r="BD449"/>
  <c r="BF449" s="1"/>
  <c r="BE449"/>
  <c r="BG449" s="1"/>
  <c r="BD137"/>
  <c r="BF137" s="1"/>
  <c r="BE137"/>
  <c r="BG137" s="1"/>
  <c r="BD176"/>
  <c r="BF176" s="1"/>
  <c r="BE176"/>
  <c r="BG176" s="1"/>
  <c r="BD471"/>
  <c r="BF471" s="1"/>
  <c r="BE471"/>
  <c r="BG471" s="1"/>
  <c r="BD307"/>
  <c r="BF307" s="1"/>
  <c r="BE307"/>
  <c r="BG307" s="1"/>
  <c r="BD279"/>
  <c r="BF279" s="1"/>
  <c r="BE279"/>
  <c r="BG279" s="1"/>
  <c r="BD447"/>
  <c r="BF447" s="1"/>
  <c r="BE447"/>
  <c r="BG447" s="1"/>
  <c r="BD254"/>
  <c r="BF254" s="1"/>
  <c r="BE254"/>
  <c r="BG254" s="1"/>
  <c r="BD107"/>
  <c r="BF107" s="1"/>
  <c r="BE107"/>
  <c r="BG107" s="1"/>
  <c r="BD273"/>
  <c r="BF273" s="1"/>
  <c r="BE273"/>
  <c r="BG273" s="1"/>
  <c r="BD130"/>
  <c r="BF130" s="1"/>
  <c r="BE130"/>
  <c r="BG130" s="1"/>
  <c r="BD444"/>
  <c r="BF444" s="1"/>
  <c r="BE444"/>
  <c r="BG444" s="1"/>
  <c r="BD207"/>
  <c r="BF207" s="1"/>
  <c r="BE207"/>
  <c r="BG207" s="1"/>
  <c r="BD38"/>
  <c r="BF38" s="1"/>
  <c r="BE38"/>
  <c r="BG38" s="1"/>
  <c r="BD133"/>
  <c r="BF133" s="1"/>
  <c r="BE133"/>
  <c r="BG133" s="1"/>
  <c r="BD89"/>
  <c r="BF89" s="1"/>
  <c r="BE89"/>
  <c r="BG89" s="1"/>
  <c r="BD179"/>
  <c r="BF179" s="1"/>
  <c r="BE179"/>
  <c r="BG179" s="1"/>
  <c r="BD284"/>
  <c r="BF284" s="1"/>
  <c r="BE284"/>
  <c r="BG284" s="1"/>
  <c r="BD60"/>
  <c r="BF60" s="1"/>
  <c r="BE60"/>
  <c r="BG60" s="1"/>
  <c r="BD346"/>
  <c r="BF346" s="1"/>
  <c r="BE346"/>
  <c r="BG346" s="1"/>
  <c r="BD328"/>
  <c r="BF328" s="1"/>
  <c r="BE328"/>
  <c r="BG328" s="1"/>
  <c r="BD423"/>
  <c r="BF423" s="1"/>
  <c r="BE423"/>
  <c r="BG423" s="1"/>
  <c r="BD313"/>
  <c r="BF313" s="1"/>
  <c r="BE313"/>
  <c r="BG313" s="1"/>
  <c r="BD290"/>
  <c r="BF290" s="1"/>
  <c r="BE290"/>
  <c r="BG290" s="1"/>
  <c r="BD229"/>
  <c r="BF229" s="1"/>
  <c r="BE229"/>
  <c r="BG229" s="1"/>
  <c r="BD337"/>
  <c r="BF337" s="1"/>
  <c r="BE337"/>
  <c r="BG337" s="1"/>
  <c r="BD386"/>
  <c r="BF386" s="1"/>
  <c r="BE386"/>
  <c r="BG386" s="1"/>
  <c r="BD17"/>
  <c r="BF17" s="1"/>
  <c r="BE17"/>
  <c r="BG17" s="1"/>
  <c r="BD369"/>
  <c r="BF369" s="1"/>
  <c r="BE369"/>
  <c r="BG369" s="1"/>
  <c r="BD160"/>
  <c r="BF160" s="1"/>
  <c r="BE160"/>
  <c r="BG160" s="1"/>
  <c r="BD33"/>
  <c r="BF33" s="1"/>
  <c r="BE33"/>
  <c r="BG33" s="1"/>
  <c r="BD359"/>
  <c r="BF359" s="1"/>
  <c r="BE359"/>
  <c r="BG359" s="1"/>
  <c r="BD85"/>
  <c r="BF85" s="1"/>
  <c r="BE85"/>
  <c r="BG85" s="1"/>
  <c r="BD10"/>
  <c r="BF10" s="1"/>
  <c r="BE10"/>
  <c r="BG10" s="1"/>
  <c r="BD43"/>
  <c r="BF43" s="1"/>
  <c r="BE43"/>
  <c r="BG43" s="1"/>
  <c r="BD259"/>
  <c r="BF259" s="1"/>
  <c r="BE259"/>
  <c r="BG259" s="1"/>
  <c r="BD116"/>
  <c r="BF116" s="1"/>
  <c r="BE116"/>
  <c r="BG116" s="1"/>
  <c r="BD355"/>
  <c r="BF355" s="1"/>
  <c r="BE355"/>
  <c r="BG355" s="1"/>
  <c r="BD442"/>
  <c r="BF442" s="1"/>
  <c r="BE442"/>
  <c r="BG442" s="1"/>
  <c r="BD270"/>
  <c r="BF270" s="1"/>
  <c r="BE270"/>
  <c r="BG270" s="1"/>
  <c r="BD470"/>
  <c r="BF470" s="1"/>
  <c r="BE470"/>
  <c r="BG470" s="1"/>
  <c r="BD216"/>
  <c r="BF216" s="1"/>
  <c r="BE216"/>
  <c r="BG216" s="1"/>
  <c r="BD58"/>
  <c r="BF58" s="1"/>
  <c r="BE58"/>
  <c r="BG58" s="1"/>
  <c r="BD93"/>
  <c r="BF93" s="1"/>
  <c r="BE93"/>
  <c r="BG93" s="1"/>
  <c r="BD436"/>
  <c r="BF436" s="1"/>
  <c r="BE436"/>
  <c r="BG436" s="1"/>
  <c r="BD345"/>
  <c r="BF345" s="1"/>
  <c r="BE345"/>
  <c r="BG345" s="1"/>
  <c r="BD360"/>
  <c r="BF360" s="1"/>
  <c r="BE360"/>
  <c r="BG360" s="1"/>
  <c r="BD90"/>
  <c r="BF90" s="1"/>
  <c r="BE90"/>
  <c r="BG90" s="1"/>
  <c r="BD182"/>
  <c r="BF182" s="1"/>
  <c r="BE182"/>
  <c r="BG182" s="1"/>
  <c r="BD301"/>
  <c r="BF301" s="1"/>
  <c r="BE301"/>
  <c r="BG301" s="1"/>
  <c r="BD310"/>
  <c r="BF310" s="1"/>
  <c r="BE310"/>
  <c r="BG310" s="1"/>
  <c r="BD35"/>
  <c r="BF35" s="1"/>
  <c r="BE35"/>
  <c r="BG35" s="1"/>
  <c r="BD7"/>
  <c r="BF7" s="1"/>
  <c r="BE7"/>
  <c r="BG7" s="1"/>
  <c r="BD320"/>
  <c r="BF320" s="1"/>
  <c r="BE320"/>
  <c r="BG320" s="1"/>
  <c r="BD372"/>
  <c r="BF372" s="1"/>
  <c r="BE372"/>
  <c r="BG372" s="1"/>
  <c r="BD208"/>
  <c r="BF208" s="1"/>
  <c r="BE208"/>
  <c r="BG208" s="1"/>
  <c r="BD128"/>
  <c r="BF128" s="1"/>
  <c r="BE128"/>
  <c r="BG128" s="1"/>
  <c r="BD477"/>
  <c r="BF477" s="1"/>
  <c r="BE477"/>
  <c r="BG477" s="1"/>
  <c r="BD276"/>
  <c r="BF276" s="1"/>
  <c r="BE276"/>
  <c r="BG276" s="1"/>
  <c r="BD478"/>
  <c r="BF478" s="1"/>
  <c r="BE478"/>
  <c r="BG478" s="1"/>
  <c r="BD62"/>
  <c r="BF62" s="1"/>
  <c r="BE62"/>
  <c r="BG62" s="1"/>
  <c r="BD327"/>
  <c r="BF327" s="1"/>
  <c r="BE327"/>
  <c r="BG327" s="1"/>
  <c r="BD437"/>
  <c r="BF437" s="1"/>
  <c r="BE437"/>
  <c r="BG437" s="1"/>
  <c r="BD264"/>
  <c r="BF264" s="1"/>
  <c r="BE264"/>
  <c r="BG264" s="1"/>
  <c r="BD218"/>
  <c r="BF218" s="1"/>
  <c r="BE218"/>
  <c r="BG218" s="1"/>
  <c r="BD467"/>
  <c r="BF467" s="1"/>
  <c r="BE467"/>
  <c r="BG467" s="1"/>
  <c r="BD443"/>
  <c r="BF443" s="1"/>
  <c r="BE443"/>
  <c r="BG443" s="1"/>
  <c r="BD226"/>
  <c r="BF226" s="1"/>
  <c r="BE226"/>
  <c r="BG226" s="1"/>
  <c r="BD373"/>
  <c r="BF373" s="1"/>
  <c r="BE373"/>
  <c r="BG373" s="1"/>
  <c r="BD95"/>
  <c r="BF95" s="1"/>
  <c r="BE95"/>
  <c r="BG95" s="1"/>
  <c r="BD6"/>
  <c r="BF6" s="1"/>
  <c r="BE6"/>
  <c r="BG6" s="1"/>
  <c r="BD70"/>
  <c r="BF70" s="1"/>
  <c r="BE70"/>
  <c r="BG70" s="1"/>
  <c r="BD222"/>
  <c r="BF222" s="1"/>
  <c r="BE222"/>
  <c r="BG222" s="1"/>
  <c r="BD77"/>
  <c r="BF77" s="1"/>
  <c r="BE77"/>
  <c r="BG77" s="1"/>
  <c r="BD431"/>
  <c r="BF431" s="1"/>
  <c r="BE431"/>
  <c r="BG431" s="1"/>
  <c r="BD192"/>
  <c r="BF192" s="1"/>
  <c r="BE192"/>
  <c r="BG192" s="1"/>
  <c r="BD332"/>
  <c r="BF332" s="1"/>
  <c r="BE332"/>
  <c r="BG332" s="1"/>
  <c r="BD462"/>
  <c r="BF462" s="1"/>
  <c r="BE462"/>
  <c r="BG462" s="1"/>
  <c r="BD296"/>
  <c r="BF296" s="1"/>
  <c r="BE296"/>
  <c r="BG296" s="1"/>
  <c r="BD151"/>
  <c r="BF151" s="1"/>
  <c r="BE151"/>
  <c r="BG151" s="1"/>
  <c r="BD415"/>
  <c r="BF415" s="1"/>
  <c r="BE415"/>
  <c r="BG415" s="1"/>
  <c r="BD300"/>
  <c r="BF300" s="1"/>
  <c r="BE300"/>
  <c r="BG300" s="1"/>
  <c r="BD148"/>
  <c r="BF148" s="1"/>
  <c r="BE148"/>
  <c r="BG148" s="1"/>
  <c r="BD158"/>
  <c r="BF158" s="1"/>
  <c r="BE158"/>
  <c r="BG158" s="1"/>
  <c r="BD63"/>
  <c r="BF63" s="1"/>
  <c r="BE63"/>
  <c r="BG63" s="1"/>
  <c r="BD330"/>
  <c r="BF330" s="1"/>
  <c r="BE330"/>
  <c r="BG330" s="1"/>
  <c r="BD139"/>
  <c r="BF139" s="1"/>
  <c r="BE139"/>
  <c r="BG139" s="1"/>
  <c r="BD427"/>
  <c r="BF427" s="1"/>
  <c r="BE427"/>
  <c r="BG427" s="1"/>
  <c r="BD267"/>
  <c r="BF267" s="1"/>
  <c r="BE267"/>
  <c r="BG267" s="1"/>
  <c r="BD98"/>
  <c r="BF98" s="1"/>
  <c r="BE98"/>
  <c r="BG98" s="1"/>
  <c r="BD126"/>
  <c r="BF126" s="1"/>
  <c r="BE126"/>
  <c r="BG126" s="1"/>
  <c r="BD227"/>
  <c r="BF227" s="1"/>
  <c r="BE227"/>
  <c r="BG227" s="1"/>
  <c r="BD257"/>
  <c r="BF257" s="1"/>
  <c r="BE257"/>
  <c r="BG257" s="1"/>
  <c r="BD271"/>
  <c r="BF271" s="1"/>
  <c r="BE271"/>
  <c r="BG271" s="1"/>
  <c r="BD459"/>
  <c r="BF459" s="1"/>
  <c r="BE459"/>
  <c r="BG459" s="1"/>
  <c r="BD468"/>
  <c r="BF468" s="1"/>
  <c r="BE468"/>
  <c r="BG468" s="1"/>
  <c r="BD157"/>
  <c r="BF157" s="1"/>
  <c r="BE157"/>
  <c r="BG157" s="1"/>
  <c r="BD73"/>
  <c r="BF73" s="1"/>
  <c r="BE73"/>
  <c r="BG73" s="1"/>
  <c r="BD102"/>
  <c r="BF102" s="1"/>
  <c r="BE102"/>
  <c r="BG102" s="1"/>
  <c r="BD428"/>
  <c r="BF428" s="1"/>
  <c r="BE428"/>
  <c r="BG428" s="1"/>
  <c r="BD350"/>
  <c r="BF350" s="1"/>
  <c r="BE350"/>
  <c r="BG350" s="1"/>
  <c r="BD172"/>
  <c r="BF172" s="1"/>
  <c r="BE172"/>
  <c r="BG172" s="1"/>
  <c r="BD88"/>
  <c r="BF88" s="1"/>
  <c r="BE88"/>
  <c r="BG88" s="1"/>
  <c r="BD399"/>
  <c r="BF399" s="1"/>
  <c r="BE399"/>
  <c r="BG399" s="1"/>
  <c r="BD388"/>
  <c r="BF388" s="1"/>
  <c r="BE388"/>
  <c r="BG388" s="1"/>
  <c r="BD175"/>
  <c r="BF175" s="1"/>
  <c r="BE175"/>
  <c r="BG175" s="1"/>
  <c r="BD13"/>
  <c r="BF13" s="1"/>
  <c r="BE13"/>
  <c r="BG13" s="1"/>
  <c r="BD163"/>
  <c r="BF163" s="1"/>
  <c r="BE163"/>
  <c r="BG163" s="1"/>
  <c r="BD268"/>
  <c r="BF268" s="1"/>
  <c r="BE268"/>
  <c r="BG268" s="1"/>
  <c r="BD12"/>
  <c r="BF12" s="1"/>
  <c r="BE12"/>
  <c r="BG12" s="1"/>
  <c r="BD453"/>
  <c r="BF453" s="1"/>
  <c r="BE453"/>
  <c r="BG453" s="1"/>
  <c r="AK4" i="9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3"/>
  <c r="AK2"/>
  <c r="AV426" l="1"/>
  <c r="AW426"/>
  <c r="AX426"/>
  <c r="AV427"/>
  <c r="AW427"/>
  <c r="AX427"/>
  <c r="AV428"/>
  <c r="AW428"/>
  <c r="AX428"/>
  <c r="AV429"/>
  <c r="AW429"/>
  <c r="AX429"/>
  <c r="AV430"/>
  <c r="AW430"/>
  <c r="AX430"/>
  <c r="AV431"/>
  <c r="AW431"/>
  <c r="AX431"/>
  <c r="AV432"/>
  <c r="AW432"/>
  <c r="AX432"/>
  <c r="AV433"/>
  <c r="AW433"/>
  <c r="AX433"/>
  <c r="AV434"/>
  <c r="AW434"/>
  <c r="AX434"/>
  <c r="AV435"/>
  <c r="AW435"/>
  <c r="AX435"/>
  <c r="AV436"/>
  <c r="AW436"/>
  <c r="AX436"/>
  <c r="AV437"/>
  <c r="AW437"/>
  <c r="AX437"/>
  <c r="AV438"/>
  <c r="AW438"/>
  <c r="AX438"/>
  <c r="AV439"/>
  <c r="AW439"/>
  <c r="AX439"/>
  <c r="AV440"/>
  <c r="AW440"/>
  <c r="AX440"/>
  <c r="AV441"/>
  <c r="AW441"/>
  <c r="AX441"/>
  <c r="AV442"/>
  <c r="AW442"/>
  <c r="AX442"/>
  <c r="AV443"/>
  <c r="AW443"/>
  <c r="AX443"/>
  <c r="AV444"/>
  <c r="AW444"/>
  <c r="AX444"/>
  <c r="AV445"/>
  <c r="AW445"/>
  <c r="AX445"/>
  <c r="AV446"/>
  <c r="AW446"/>
  <c r="AX446"/>
  <c r="AV447"/>
  <c r="AW447"/>
  <c r="AX447"/>
  <c r="AV448"/>
  <c r="AW448"/>
  <c r="AX448"/>
  <c r="AV449"/>
  <c r="AW449"/>
  <c r="AX449"/>
  <c r="AV450"/>
  <c r="AW450"/>
  <c r="AX450"/>
  <c r="AV451"/>
  <c r="AW451"/>
  <c r="AX451"/>
  <c r="AV452"/>
  <c r="AW452"/>
  <c r="AX452"/>
  <c r="AV453"/>
  <c r="AW453"/>
  <c r="AX453"/>
  <c r="AV454"/>
  <c r="AW454"/>
  <c r="AX454"/>
  <c r="AV455"/>
  <c r="AW455"/>
  <c r="AX455"/>
  <c r="AV456"/>
  <c r="AW456"/>
  <c r="AX456"/>
  <c r="AV457"/>
  <c r="AW457"/>
  <c r="AX457"/>
  <c r="AV458"/>
  <c r="AW458"/>
  <c r="AX458"/>
  <c r="AV459"/>
  <c r="AW459"/>
  <c r="AX459"/>
  <c r="AV460"/>
  <c r="AW460"/>
  <c r="AX460"/>
  <c r="AV461"/>
  <c r="AW461"/>
  <c r="AX461"/>
  <c r="AV462"/>
  <c r="AW462"/>
  <c r="AX462"/>
  <c r="AV463"/>
  <c r="AW463"/>
  <c r="AX463"/>
  <c r="AV464"/>
  <c r="AW464"/>
  <c r="AX464"/>
  <c r="AV465"/>
  <c r="AW465"/>
  <c r="AX465"/>
  <c r="AV466"/>
  <c r="AW466"/>
  <c r="AX466"/>
  <c r="AV467"/>
  <c r="AW467"/>
  <c r="AX467"/>
  <c r="AV468"/>
  <c r="AW468"/>
  <c r="AX468"/>
  <c r="AV469"/>
  <c r="AW469"/>
  <c r="AX469"/>
  <c r="AV470"/>
  <c r="AW470"/>
  <c r="AX470"/>
  <c r="AV471"/>
  <c r="AW471"/>
  <c r="AX471"/>
  <c r="AV472"/>
  <c r="AW472"/>
  <c r="AX472"/>
  <c r="AV473"/>
  <c r="AW473"/>
  <c r="AX473"/>
  <c r="AV474"/>
  <c r="AW474"/>
  <c r="AX474"/>
  <c r="AV475"/>
  <c r="AW475"/>
  <c r="AX475"/>
  <c r="AV476"/>
  <c r="AW476"/>
  <c r="AX476"/>
  <c r="AV477"/>
  <c r="AW477"/>
  <c r="AX477"/>
  <c r="AV478"/>
  <c r="AW478"/>
  <c r="AX478"/>
  <c r="AV479"/>
  <c r="AW479"/>
  <c r="AX479"/>
  <c r="AV480"/>
  <c r="AW480"/>
  <c r="AX480"/>
  <c r="AV481"/>
  <c r="AW481"/>
  <c r="AX481"/>
  <c r="AV482"/>
  <c r="AW482"/>
  <c r="AX482"/>
  <c r="AV483"/>
  <c r="AW483"/>
  <c r="AX483"/>
  <c r="AV484"/>
  <c r="AW484"/>
  <c r="AX484"/>
  <c r="AV485"/>
  <c r="AW485"/>
  <c r="AX485"/>
  <c r="AV486"/>
  <c r="AW486"/>
  <c r="AX486"/>
  <c r="AV487"/>
  <c r="AW487"/>
  <c r="AX487"/>
  <c r="AV488"/>
  <c r="AW488"/>
  <c r="AX488"/>
  <c r="AV489"/>
  <c r="AW489"/>
  <c r="AX489"/>
  <c r="AV490"/>
  <c r="AW490"/>
  <c r="AX490"/>
  <c r="AV491"/>
  <c r="AW491"/>
  <c r="AX491"/>
  <c r="AV492"/>
  <c r="AW492"/>
  <c r="AX492"/>
  <c r="AV493"/>
  <c r="AW493"/>
  <c r="AX493"/>
  <c r="AV494"/>
  <c r="AW494"/>
  <c r="AX494"/>
  <c r="AV495"/>
  <c r="AW495"/>
  <c r="AX495"/>
  <c r="AV496"/>
  <c r="AW496"/>
  <c r="AX496"/>
  <c r="AV497"/>
  <c r="AW497"/>
  <c r="AX497"/>
  <c r="AV498"/>
  <c r="AW498"/>
  <c r="AX498"/>
  <c r="AV499"/>
  <c r="AW499"/>
  <c r="AX499"/>
  <c r="AV500"/>
  <c r="AW500"/>
  <c r="AX500"/>
  <c r="AV501"/>
  <c r="AW501"/>
  <c r="AX501"/>
  <c r="AV502"/>
  <c r="AW502"/>
  <c r="AX502"/>
  <c r="AV503"/>
  <c r="AW503"/>
  <c r="AX503"/>
  <c r="AV504"/>
  <c r="AW504"/>
  <c r="AX504"/>
  <c r="AV505"/>
  <c r="AW505"/>
  <c r="AX505"/>
  <c r="AV506"/>
  <c r="AW506"/>
  <c r="AX506"/>
  <c r="AV507"/>
  <c r="AW507"/>
  <c r="AX507"/>
  <c r="AV508"/>
  <c r="AW508"/>
  <c r="AX508"/>
  <c r="AV509"/>
  <c r="AW509"/>
  <c r="AX509"/>
  <c r="AV510"/>
  <c r="AW510"/>
  <c r="AX510"/>
  <c r="AV511"/>
  <c r="AW511"/>
  <c r="AX511"/>
  <c r="AV512"/>
  <c r="AW512"/>
  <c r="AX512"/>
  <c r="AV513"/>
  <c r="AW513"/>
  <c r="AX513"/>
  <c r="AV514"/>
  <c r="AW514"/>
  <c r="AX514"/>
  <c r="AV515"/>
  <c r="AW515"/>
  <c r="AX515"/>
  <c r="AV516"/>
  <c r="AW516"/>
  <c r="AX516"/>
  <c r="AV517"/>
  <c r="AW517"/>
  <c r="AX517"/>
  <c r="AV518"/>
  <c r="AW518"/>
  <c r="AX518"/>
  <c r="AV519"/>
  <c r="AW519"/>
  <c r="AX519"/>
  <c r="AV520"/>
  <c r="AW520"/>
  <c r="AX520"/>
  <c r="AV521"/>
  <c r="AW521"/>
  <c r="AX521"/>
  <c r="AV522"/>
  <c r="AW522"/>
  <c r="AX522"/>
  <c r="AV523"/>
  <c r="AW523"/>
  <c r="AX523"/>
  <c r="AV524"/>
  <c r="AW524"/>
  <c r="AX524"/>
  <c r="AV525"/>
  <c r="AW525"/>
  <c r="AX525"/>
  <c r="AV526"/>
  <c r="AW526"/>
  <c r="AX526"/>
  <c r="AV527"/>
  <c r="AW527"/>
  <c r="AX527"/>
  <c r="AV528"/>
  <c r="AW528"/>
  <c r="AX528"/>
  <c r="AV529"/>
  <c r="AW529"/>
  <c r="AX529"/>
  <c r="AV530"/>
  <c r="AW530"/>
  <c r="AX530"/>
  <c r="AV531"/>
  <c r="AW531"/>
  <c r="AX531"/>
  <c r="AV532"/>
  <c r="AW532"/>
  <c r="AX532"/>
  <c r="AV533"/>
  <c r="AW533"/>
  <c r="AX533"/>
  <c r="AV534"/>
  <c r="AW534"/>
  <c r="AX534"/>
  <c r="AV535"/>
  <c r="AW535"/>
  <c r="AX535"/>
  <c r="AV536"/>
  <c r="AW536"/>
  <c r="AX536"/>
  <c r="AV537"/>
  <c r="AW537"/>
  <c r="AX537"/>
  <c r="AV538"/>
  <c r="AW538"/>
  <c r="AX538"/>
  <c r="AV539"/>
  <c r="AW539"/>
  <c r="AX539"/>
  <c r="AV540"/>
  <c r="AW540"/>
  <c r="AX540"/>
  <c r="AV541"/>
  <c r="AW541"/>
  <c r="AX541"/>
  <c r="AV542"/>
  <c r="AW542"/>
  <c r="AX542"/>
  <c r="AV543"/>
  <c r="AW543"/>
  <c r="AX543"/>
  <c r="AV544"/>
  <c r="AW544"/>
  <c r="AX544"/>
  <c r="AV545"/>
  <c r="AW545"/>
  <c r="AX545"/>
  <c r="AV546"/>
  <c r="AW546"/>
  <c r="AX546"/>
  <c r="AV547"/>
  <c r="AW547"/>
  <c r="AX547"/>
  <c r="AV548"/>
  <c r="AW548"/>
  <c r="AX548"/>
  <c r="AV549"/>
  <c r="AW549"/>
  <c r="AX549"/>
  <c r="AV550"/>
  <c r="AW550"/>
  <c r="AX550"/>
  <c r="AV551"/>
  <c r="AW551"/>
  <c r="AX551"/>
  <c r="AV552"/>
  <c r="AW552"/>
  <c r="AX552"/>
  <c r="AV553"/>
  <c r="AW553"/>
  <c r="AX553"/>
  <c r="AV554"/>
  <c r="AW554"/>
  <c r="AX554"/>
  <c r="AV555"/>
  <c r="AW555"/>
  <c r="AX555"/>
  <c r="AV556"/>
  <c r="AW556"/>
  <c r="AX556"/>
  <c r="AV557"/>
  <c r="AW557"/>
  <c r="AX557"/>
  <c r="AV558"/>
  <c r="AW558"/>
  <c r="AX558"/>
  <c r="AV559"/>
  <c r="AW559"/>
  <c r="AX559"/>
  <c r="AV560"/>
  <c r="AW560"/>
  <c r="AX560"/>
  <c r="AV561"/>
  <c r="AW561"/>
  <c r="AX561"/>
  <c r="AV562"/>
  <c r="AW562"/>
  <c r="AX562"/>
  <c r="AV563"/>
  <c r="AW563"/>
  <c r="AX563"/>
  <c r="AV564"/>
  <c r="AW564"/>
  <c r="AX564"/>
  <c r="AV565"/>
  <c r="AW565"/>
  <c r="AX565"/>
  <c r="AV566"/>
  <c r="AW566"/>
  <c r="AX566"/>
  <c r="AV567"/>
  <c r="AW567"/>
  <c r="AX567"/>
  <c r="AV568"/>
  <c r="AW568"/>
  <c r="AX568"/>
  <c r="AV569"/>
  <c r="AW569"/>
  <c r="AX569"/>
  <c r="AV570"/>
  <c r="AW570"/>
  <c r="AX570"/>
  <c r="AV571"/>
  <c r="AW571"/>
  <c r="AX571"/>
  <c r="AV572"/>
  <c r="AW572"/>
  <c r="AX572"/>
  <c r="AV573"/>
  <c r="AW573"/>
  <c r="AX573"/>
  <c r="AV574"/>
  <c r="AW574"/>
  <c r="AX574"/>
  <c r="AV575"/>
  <c r="AW575"/>
  <c r="AX575"/>
  <c r="AV576"/>
  <c r="AW576"/>
  <c r="AX576"/>
  <c r="AV577"/>
  <c r="AW577"/>
  <c r="AX577"/>
  <c r="AV578"/>
  <c r="AW578"/>
  <c r="AX578"/>
  <c r="AV579"/>
  <c r="AW579"/>
  <c r="AX579"/>
  <c r="AV580"/>
  <c r="AW580"/>
  <c r="AX580"/>
  <c r="AV581"/>
  <c r="AW581"/>
  <c r="AX581"/>
  <c r="AV582"/>
  <c r="AW582"/>
  <c r="AX582"/>
  <c r="AV583"/>
  <c r="AW583"/>
  <c r="AX583"/>
  <c r="AV584"/>
  <c r="AW584"/>
  <c r="AX584"/>
  <c r="AV585"/>
  <c r="AW585"/>
  <c r="AX585"/>
  <c r="AV586"/>
  <c r="AW586"/>
  <c r="AX586"/>
  <c r="AV587"/>
  <c r="AW587"/>
  <c r="AX587"/>
  <c r="AV588"/>
  <c r="AW588"/>
  <c r="AX588"/>
  <c r="AV589"/>
  <c r="AW589"/>
  <c r="AX589"/>
  <c r="AV590"/>
  <c r="AW590"/>
  <c r="AX590"/>
  <c r="AV591"/>
  <c r="AW591"/>
  <c r="AX591"/>
  <c r="AV592"/>
  <c r="AW592"/>
  <c r="AX592"/>
  <c r="AV593"/>
  <c r="AW593"/>
  <c r="AX593"/>
  <c r="AV594"/>
  <c r="AW594"/>
  <c r="AX594"/>
  <c r="AV595"/>
  <c r="AW595"/>
  <c r="AX595"/>
  <c r="AV596"/>
  <c r="AW596"/>
  <c r="AX596"/>
  <c r="AV597"/>
  <c r="AW597"/>
  <c r="AX597"/>
  <c r="AV598"/>
  <c r="AW598"/>
  <c r="AX598"/>
  <c r="AV599"/>
  <c r="AW599"/>
  <c r="AX599"/>
  <c r="AV600"/>
  <c r="AW600"/>
  <c r="AX600"/>
  <c r="AV601"/>
  <c r="AW601"/>
  <c r="AX601"/>
  <c r="AV602"/>
  <c r="AW602"/>
  <c r="AX602"/>
  <c r="AV603"/>
  <c r="AW603"/>
  <c r="AX603"/>
  <c r="AV604"/>
  <c r="AW604"/>
  <c r="AX604"/>
  <c r="AV605"/>
  <c r="AW605"/>
  <c r="AX605"/>
  <c r="AV606"/>
  <c r="AW606"/>
  <c r="AX606"/>
  <c r="AV607"/>
  <c r="AW607"/>
  <c r="AX607"/>
  <c r="AV608"/>
  <c r="AW608"/>
  <c r="AX608"/>
  <c r="AV609"/>
  <c r="AW609"/>
  <c r="AX609"/>
  <c r="AV610"/>
  <c r="AW610"/>
  <c r="AX610"/>
  <c r="AV611"/>
  <c r="AW611"/>
  <c r="AX611"/>
  <c r="AV612"/>
  <c r="AW612"/>
  <c r="AX612"/>
  <c r="AV613"/>
  <c r="AW613"/>
  <c r="AX613"/>
  <c r="AV614"/>
  <c r="AW614"/>
  <c r="AX614"/>
  <c r="AV615"/>
  <c r="AW615"/>
  <c r="AX615"/>
  <c r="AV616"/>
  <c r="AW616"/>
  <c r="AX616"/>
  <c r="AV617"/>
  <c r="AW617"/>
  <c r="AX617"/>
  <c r="AV618"/>
  <c r="AW618"/>
  <c r="AX618"/>
  <c r="AV619"/>
  <c r="AW619"/>
  <c r="AX619"/>
  <c r="AV620"/>
  <c r="AW620"/>
  <c r="AX620"/>
  <c r="AV621"/>
  <c r="AW621"/>
  <c r="AX621"/>
  <c r="AV622"/>
  <c r="AW622"/>
  <c r="AX622"/>
  <c r="AV623"/>
  <c r="AW623"/>
  <c r="AX623"/>
  <c r="AV624"/>
  <c r="AW624"/>
  <c r="AX624"/>
  <c r="AV625"/>
  <c r="AW625"/>
  <c r="AX625"/>
  <c r="AV626"/>
  <c r="AW626"/>
  <c r="AX626"/>
  <c r="AV627"/>
  <c r="AW627"/>
  <c r="AX627"/>
  <c r="AV628"/>
  <c r="AW628"/>
  <c r="AX628"/>
  <c r="AV629"/>
  <c r="AW629"/>
  <c r="AX629"/>
  <c r="AV630"/>
  <c r="AW630"/>
  <c r="AX630"/>
  <c r="AV631"/>
  <c r="AW631"/>
  <c r="AX631"/>
  <c r="AV632"/>
  <c r="AW632"/>
  <c r="AX632"/>
  <c r="AV633"/>
  <c r="AW633"/>
  <c r="AX633"/>
  <c r="AV634"/>
  <c r="AW634"/>
  <c r="AX634"/>
  <c r="AV635"/>
  <c r="AW635"/>
  <c r="AX635"/>
  <c r="AV636"/>
  <c r="AW636"/>
  <c r="AX636"/>
  <c r="AV637"/>
  <c r="AW637"/>
  <c r="AX637"/>
  <c r="AV638"/>
  <c r="AW638"/>
  <c r="AX638"/>
  <c r="AV639"/>
  <c r="AW639"/>
  <c r="AX639"/>
  <c r="AV640"/>
  <c r="AW640"/>
  <c r="AX640"/>
  <c r="AV641"/>
  <c r="AW641"/>
  <c r="AX641"/>
  <c r="AV642"/>
  <c r="AW642"/>
  <c r="AX642"/>
  <c r="AV643"/>
  <c r="AW643"/>
  <c r="AX643"/>
  <c r="AV644"/>
  <c r="AW644"/>
  <c r="AX644"/>
  <c r="AV645"/>
  <c r="AW645"/>
  <c r="AX645"/>
  <c r="AV646"/>
  <c r="AW646"/>
  <c r="AX646"/>
  <c r="AV647"/>
  <c r="AW647"/>
  <c r="AX647"/>
  <c r="AV648"/>
  <c r="AW648"/>
  <c r="AX648"/>
  <c r="AV649"/>
  <c r="AW649"/>
  <c r="AX649"/>
  <c r="AV650"/>
  <c r="AW650"/>
  <c r="AX650"/>
  <c r="AV651"/>
  <c r="AW651"/>
  <c r="AX651"/>
  <c r="AV652"/>
  <c r="AW652"/>
  <c r="AX652"/>
  <c r="AV653"/>
  <c r="AW653"/>
  <c r="AX653"/>
  <c r="AV654"/>
  <c r="AW654"/>
  <c r="AX654"/>
  <c r="AV655"/>
  <c r="AW655"/>
  <c r="AX655"/>
  <c r="AV656"/>
  <c r="AW656"/>
  <c r="AX656"/>
  <c r="AV657"/>
  <c r="AW657"/>
  <c r="AX657"/>
  <c r="AV658"/>
  <c r="AW658"/>
  <c r="AX658"/>
  <c r="AV659"/>
  <c r="AW659"/>
  <c r="AX659"/>
  <c r="AV660"/>
  <c r="AW660"/>
  <c r="AX660"/>
  <c r="AV661"/>
  <c r="AW661"/>
  <c r="AX661"/>
  <c r="AV662"/>
  <c r="AW662"/>
  <c r="AX662"/>
  <c r="AV663"/>
  <c r="AW663"/>
  <c r="AX663"/>
  <c r="AV664"/>
  <c r="AW664"/>
  <c r="AX664"/>
  <c r="AV665"/>
  <c r="AW665"/>
  <c r="AX665"/>
  <c r="AV666"/>
  <c r="AW666"/>
  <c r="AX666"/>
  <c r="AV667"/>
  <c r="AW667"/>
  <c r="AX667"/>
  <c r="AV668"/>
  <c r="AW668"/>
  <c r="AX668"/>
  <c r="AV669"/>
  <c r="AW669"/>
  <c r="AX669"/>
  <c r="AV670"/>
  <c r="AW670"/>
  <c r="AX670"/>
  <c r="AV671"/>
  <c r="AW671"/>
  <c r="AX671"/>
  <c r="AV672"/>
  <c r="AW672"/>
  <c r="AX672"/>
  <c r="AV673"/>
  <c r="AW673"/>
  <c r="AX673"/>
  <c r="AV674"/>
  <c r="AW674"/>
  <c r="AX674"/>
  <c r="AV675"/>
  <c r="AW675"/>
  <c r="AX675"/>
  <c r="AV676"/>
  <c r="AW676"/>
  <c r="AX676"/>
  <c r="AV677"/>
  <c r="AW677"/>
  <c r="AX677"/>
  <c r="AV678"/>
  <c r="AW678"/>
  <c r="AX678"/>
  <c r="AV679"/>
  <c r="AW679"/>
  <c r="AX679"/>
  <c r="AV680"/>
  <c r="AW680"/>
  <c r="AX680"/>
  <c r="AV681"/>
  <c r="AW681"/>
  <c r="AX681"/>
  <c r="AV682"/>
  <c r="AW682"/>
  <c r="AX682"/>
  <c r="AV683"/>
  <c r="AW683"/>
  <c r="AX683"/>
  <c r="AV684"/>
  <c r="AW684"/>
  <c r="AX684"/>
  <c r="AV685"/>
  <c r="AW685"/>
  <c r="AX685"/>
  <c r="AV686"/>
  <c r="AW686"/>
  <c r="AX686"/>
  <c r="AV687"/>
  <c r="AW687"/>
  <c r="AX687"/>
  <c r="AV688"/>
  <c r="AW688"/>
  <c r="AX688"/>
  <c r="AV689"/>
  <c r="AW689"/>
  <c r="AX689"/>
  <c r="AV690"/>
  <c r="AW690"/>
  <c r="AX690"/>
  <c r="AV691"/>
  <c r="AW691"/>
  <c r="AX691"/>
  <c r="AV692"/>
  <c r="AW692"/>
  <c r="AX692"/>
  <c r="AV693"/>
  <c r="AW693"/>
  <c r="AX693"/>
  <c r="AV694"/>
  <c r="AW694"/>
  <c r="AX694"/>
  <c r="AV695"/>
  <c r="AW695"/>
  <c r="AX695"/>
  <c r="AV696"/>
  <c r="AW696"/>
  <c r="AX696"/>
  <c r="AV697"/>
  <c r="AW697"/>
  <c r="AX697"/>
  <c r="AV698"/>
  <c r="AW698"/>
  <c r="AX698"/>
  <c r="AV699"/>
  <c r="AW699"/>
  <c r="AX699"/>
  <c r="AV700"/>
  <c r="AW700"/>
  <c r="AX700"/>
  <c r="AV701"/>
  <c r="AW701"/>
  <c r="AX701"/>
  <c r="AV702"/>
  <c r="AW702"/>
  <c r="AX702"/>
  <c r="AV703"/>
  <c r="AW703"/>
  <c r="AX703"/>
  <c r="AV704"/>
  <c r="AW704"/>
  <c r="AX704"/>
  <c r="AV705"/>
  <c r="AW705"/>
  <c r="AX705"/>
  <c r="AV706"/>
  <c r="AW706"/>
  <c r="AX706"/>
  <c r="AV707"/>
  <c r="AW707"/>
  <c r="AX707"/>
  <c r="AV708"/>
  <c r="AW708"/>
  <c r="AX708"/>
  <c r="AV709"/>
  <c r="AW709"/>
  <c r="AX709"/>
  <c r="AV710"/>
  <c r="AW710"/>
  <c r="AX710"/>
  <c r="AV711"/>
  <c r="AW711"/>
  <c r="AX711"/>
  <c r="AV712"/>
  <c r="AW712"/>
  <c r="AX712"/>
  <c r="AV713"/>
  <c r="AW713"/>
  <c r="AX713"/>
  <c r="AV714"/>
  <c r="AW714"/>
  <c r="AX714"/>
  <c r="AV715"/>
  <c r="AW715"/>
  <c r="AX715"/>
  <c r="AV716"/>
  <c r="AW716"/>
  <c r="AX716"/>
  <c r="AV717"/>
  <c r="AW717"/>
  <c r="AX717"/>
  <c r="AV718"/>
  <c r="AW718"/>
  <c r="AX718"/>
  <c r="AV719"/>
  <c r="AW719"/>
  <c r="AX719"/>
  <c r="AV720"/>
  <c r="AW720"/>
  <c r="AX720"/>
  <c r="AV721"/>
  <c r="AW721"/>
  <c r="AX721"/>
  <c r="AV722"/>
  <c r="AW722"/>
  <c r="AX722"/>
  <c r="AV723"/>
  <c r="AW723"/>
  <c r="AX723"/>
  <c r="AV724"/>
  <c r="AW724"/>
  <c r="AX724"/>
  <c r="AV725"/>
  <c r="AW725"/>
  <c r="AX725"/>
  <c r="AV726"/>
  <c r="AW726"/>
  <c r="AX726"/>
  <c r="AV727"/>
  <c r="AW727"/>
  <c r="AX727"/>
  <c r="AV728"/>
  <c r="AW728"/>
  <c r="AX728"/>
  <c r="AV729"/>
  <c r="AW729"/>
  <c r="AX729"/>
  <c r="AV730"/>
  <c r="AW730"/>
  <c r="AX730"/>
  <c r="AV731"/>
  <c r="AW731"/>
  <c r="AX731"/>
  <c r="AV732"/>
  <c r="AW732"/>
  <c r="AX732"/>
  <c r="AV733"/>
  <c r="AW733"/>
  <c r="AX733"/>
  <c r="AV734"/>
  <c r="AW734"/>
  <c r="AX734"/>
  <c r="AV735"/>
  <c r="AW735"/>
  <c r="AX735"/>
  <c r="AV736"/>
  <c r="AW736"/>
  <c r="AX736"/>
  <c r="AV737"/>
  <c r="AW737"/>
  <c r="AX737"/>
  <c r="AV738"/>
  <c r="AW738"/>
  <c r="AX738"/>
  <c r="AV739"/>
  <c r="AW739"/>
  <c r="AX739"/>
  <c r="AV740"/>
  <c r="AW740"/>
  <c r="AX740"/>
  <c r="AV741"/>
  <c r="AW741"/>
  <c r="AX741"/>
  <c r="AV742"/>
  <c r="AW742"/>
  <c r="AX742"/>
  <c r="AV743"/>
  <c r="AW743"/>
  <c r="AX743"/>
  <c r="AV744"/>
  <c r="AW744"/>
  <c r="AX744"/>
  <c r="AV745"/>
  <c r="AW745"/>
  <c r="AX745"/>
  <c r="AV746"/>
  <c r="AW746"/>
  <c r="AX746"/>
  <c r="AV747"/>
  <c r="AW747"/>
  <c r="AX747"/>
  <c r="AV748"/>
  <c r="AW748"/>
  <c r="AX748"/>
  <c r="AV749"/>
  <c r="AW749"/>
  <c r="AX749"/>
  <c r="AV750"/>
  <c r="AW750"/>
  <c r="AX750"/>
  <c r="AV751"/>
  <c r="AW751"/>
  <c r="AX751"/>
  <c r="AV752"/>
  <c r="AW752"/>
  <c r="AX752"/>
  <c r="AV753"/>
  <c r="AW753"/>
  <c r="AX753"/>
  <c r="AV754"/>
  <c r="AW754"/>
  <c r="AX754"/>
  <c r="AV755"/>
  <c r="AW755"/>
  <c r="AX755"/>
  <c r="AV756"/>
  <c r="AW756"/>
  <c r="AX756"/>
  <c r="AV757"/>
  <c r="AW757"/>
  <c r="AX757"/>
  <c r="AV758"/>
  <c r="AW758"/>
  <c r="AX758"/>
  <c r="AV759"/>
  <c r="AW759"/>
  <c r="AX759"/>
  <c r="AV760"/>
  <c r="AW760"/>
  <c r="AX760"/>
  <c r="AV761"/>
  <c r="AW761"/>
  <c r="AX761"/>
  <c r="AV762"/>
  <c r="AW762"/>
  <c r="AX762"/>
  <c r="AV763"/>
  <c r="AW763"/>
  <c r="AX763"/>
  <c r="AV764"/>
  <c r="AW764"/>
  <c r="AX764"/>
  <c r="AV765"/>
  <c r="AW765"/>
  <c r="AX765"/>
  <c r="AV766"/>
  <c r="AW766"/>
  <c r="AX766"/>
  <c r="AV767"/>
  <c r="AW767"/>
  <c r="AX767"/>
  <c r="AV768"/>
  <c r="AW768"/>
  <c r="AX768"/>
  <c r="AV769"/>
  <c r="AW769"/>
  <c r="AX769"/>
  <c r="AV770"/>
  <c r="AW770"/>
  <c r="AX770"/>
  <c r="AV771"/>
  <c r="AW771"/>
  <c r="AX771"/>
  <c r="AV772"/>
  <c r="AW772"/>
  <c r="AX772"/>
  <c r="AV773"/>
  <c r="AW773"/>
  <c r="AX773"/>
  <c r="AV774"/>
  <c r="AW774"/>
  <c r="AX774"/>
  <c r="AV775"/>
  <c r="AW775"/>
  <c r="AX775"/>
  <c r="AV776"/>
  <c r="AW776"/>
  <c r="AX776"/>
  <c r="AV777"/>
  <c r="AW777"/>
  <c r="AX777"/>
  <c r="AV778"/>
  <c r="AW778"/>
  <c r="AX778"/>
  <c r="AV779"/>
  <c r="AW779"/>
  <c r="AX779"/>
  <c r="AV780"/>
  <c r="AW780"/>
  <c r="AX780"/>
  <c r="AV781"/>
  <c r="AW781"/>
  <c r="AX781"/>
  <c r="AV782"/>
  <c r="AW782"/>
  <c r="AX782"/>
  <c r="AV783"/>
  <c r="AW783"/>
  <c r="AX783"/>
  <c r="AV784"/>
  <c r="AW784"/>
  <c r="AX784"/>
  <c r="AV785"/>
  <c r="AW785"/>
  <c r="AX785"/>
  <c r="AV786"/>
  <c r="AW786"/>
  <c r="AX786"/>
  <c r="AV787"/>
  <c r="AW787"/>
  <c r="AX787"/>
  <c r="AV788"/>
  <c r="AW788"/>
  <c r="AX788"/>
  <c r="AV789"/>
  <c r="AW789"/>
  <c r="AX789"/>
  <c r="AV790"/>
  <c r="AW790"/>
  <c r="AX790"/>
  <c r="AV791"/>
  <c r="AW791"/>
  <c r="AX791"/>
  <c r="AV792"/>
  <c r="AW792"/>
  <c r="AX792"/>
  <c r="AV793"/>
  <c r="AW793"/>
  <c r="AX793"/>
  <c r="AV794"/>
  <c r="AW794"/>
  <c r="AX794"/>
  <c r="AV795"/>
  <c r="AW795"/>
  <c r="AX795"/>
  <c r="AV796"/>
  <c r="AW796"/>
  <c r="AX796"/>
  <c r="AV797"/>
  <c r="AW797"/>
  <c r="AX797"/>
  <c r="AV798"/>
  <c r="AW798"/>
  <c r="AX798"/>
  <c r="AV799"/>
  <c r="AW799"/>
  <c r="AX799"/>
  <c r="AV800"/>
  <c r="AW800"/>
  <c r="AX800"/>
  <c r="AV801"/>
  <c r="AW801"/>
  <c r="AX801"/>
  <c r="AV802"/>
  <c r="AW802"/>
  <c r="AX802"/>
  <c r="AV803"/>
  <c r="AW803"/>
  <c r="AX803"/>
  <c r="AV804"/>
  <c r="AW804"/>
  <c r="AX804"/>
  <c r="AV805"/>
  <c r="AW805"/>
  <c r="AX805"/>
  <c r="AV806"/>
  <c r="AW806"/>
  <c r="AX806"/>
  <c r="AV807"/>
  <c r="AW807"/>
  <c r="AX807"/>
  <c r="AV808"/>
  <c r="AW808"/>
  <c r="AX808"/>
  <c r="AV809"/>
  <c r="AW809"/>
  <c r="AX809"/>
  <c r="AV810"/>
  <c r="AW810"/>
  <c r="AX810"/>
  <c r="AV811"/>
  <c r="AW811"/>
  <c r="AX811"/>
  <c r="AV812"/>
  <c r="AW812"/>
  <c r="AX812"/>
  <c r="AV813"/>
  <c r="AW813"/>
  <c r="AX813"/>
  <c r="AV814"/>
  <c r="AW814"/>
  <c r="AX814"/>
  <c r="AV815"/>
  <c r="AW815"/>
  <c r="AX815"/>
  <c r="AV816"/>
  <c r="AW816"/>
  <c r="AX816"/>
  <c r="AV817"/>
  <c r="AW817"/>
  <c r="AX817"/>
  <c r="AV818"/>
  <c r="AW818"/>
  <c r="AX818"/>
  <c r="AV819"/>
  <c r="AW819"/>
  <c r="AX819"/>
  <c r="AV820"/>
  <c r="AW820"/>
  <c r="AX820"/>
  <c r="AV821"/>
  <c r="AW821"/>
  <c r="AX821"/>
  <c r="AV822"/>
  <c r="AW822"/>
  <c r="AX822"/>
  <c r="AV823"/>
  <c r="AW823"/>
  <c r="AX823"/>
  <c r="AV824"/>
  <c r="AW824"/>
  <c r="AX824"/>
  <c r="AV825"/>
  <c r="AW825"/>
  <c r="AX825"/>
  <c r="AV826"/>
  <c r="AW826"/>
  <c r="AX826"/>
  <c r="AV827"/>
  <c r="AW827"/>
  <c r="AX827"/>
  <c r="AV828"/>
  <c r="AW828"/>
  <c r="AX828"/>
  <c r="AV829"/>
  <c r="AW829"/>
  <c r="AX829"/>
  <c r="AV830"/>
  <c r="AW830"/>
  <c r="AX830"/>
  <c r="AV831"/>
  <c r="AW831"/>
  <c r="AX831"/>
  <c r="AV832"/>
  <c r="AW832"/>
  <c r="AX832"/>
  <c r="AV833"/>
  <c r="AW833"/>
  <c r="AX833"/>
  <c r="AV834"/>
  <c r="AW834"/>
  <c r="AX834"/>
  <c r="AV835"/>
  <c r="AW835"/>
  <c r="AX835"/>
  <c r="AV836"/>
  <c r="AW836"/>
  <c r="AX836"/>
  <c r="AV837"/>
  <c r="AW837"/>
  <c r="AX837"/>
  <c r="AV838"/>
  <c r="AW838"/>
  <c r="AX838"/>
  <c r="AV839"/>
  <c r="AW839"/>
  <c r="AX839"/>
  <c r="AV840"/>
  <c r="AW840"/>
  <c r="AX840"/>
  <c r="AV841"/>
  <c r="AW841"/>
  <c r="AX841"/>
  <c r="AV842"/>
  <c r="AW842"/>
  <c r="AX842"/>
  <c r="AV843"/>
  <c r="AW843"/>
  <c r="AX843"/>
  <c r="AV844"/>
  <c r="AW844"/>
  <c r="AX844"/>
  <c r="AV845"/>
  <c r="AW845"/>
  <c r="AX845"/>
  <c r="AV846"/>
  <c r="AW846"/>
  <c r="AX846"/>
  <c r="AV847"/>
  <c r="AW847"/>
  <c r="AX847"/>
  <c r="AV848"/>
  <c r="AW848"/>
  <c r="AX848"/>
  <c r="AV849"/>
  <c r="AW849"/>
  <c r="AX849"/>
  <c r="AV850"/>
  <c r="AW850"/>
  <c r="AX850"/>
  <c r="AV851"/>
  <c r="AW851"/>
  <c r="AX851"/>
  <c r="AV852"/>
  <c r="AW852"/>
  <c r="AX852"/>
  <c r="AV853"/>
  <c r="AW853"/>
  <c r="AX853"/>
  <c r="AV854"/>
  <c r="AW854"/>
  <c r="AX854"/>
  <c r="AV855"/>
  <c r="AW855"/>
  <c r="AX855"/>
  <c r="AV856"/>
  <c r="AW856"/>
  <c r="AX856"/>
  <c r="AV857"/>
  <c r="AW857"/>
  <c r="AX857"/>
  <c r="AV858"/>
  <c r="AW858"/>
  <c r="AX858"/>
  <c r="AV859"/>
  <c r="AW859"/>
  <c r="AX859"/>
  <c r="AV860"/>
  <c r="AW860"/>
  <c r="AX860"/>
  <c r="AV861"/>
  <c r="AW861"/>
  <c r="AX861"/>
  <c r="AV862"/>
  <c r="AW862"/>
  <c r="AX862"/>
  <c r="AV863"/>
  <c r="AW863"/>
  <c r="AX863"/>
  <c r="AV864"/>
  <c r="AW864"/>
  <c r="AX864"/>
  <c r="AV865"/>
  <c r="AW865"/>
  <c r="AX865"/>
  <c r="AV866"/>
  <c r="AW866"/>
  <c r="AX866"/>
  <c r="AV867"/>
  <c r="AW867"/>
  <c r="AX867"/>
  <c r="AV868"/>
  <c r="AW868"/>
  <c r="AX868"/>
  <c r="AV869"/>
  <c r="AW869"/>
  <c r="AX869"/>
  <c r="AV870"/>
  <c r="AW870"/>
  <c r="AX870"/>
  <c r="AV871"/>
  <c r="AW871"/>
  <c r="AX871"/>
  <c r="AV872"/>
  <c r="AW872"/>
  <c r="AX872"/>
  <c r="AV873"/>
  <c r="AW873"/>
  <c r="AX873"/>
  <c r="AV874"/>
  <c r="AW874"/>
  <c r="AX874"/>
  <c r="AV875"/>
  <c r="AW875"/>
  <c r="AX875"/>
  <c r="AV876"/>
  <c r="AW876"/>
  <c r="AX876"/>
  <c r="AV877"/>
  <c r="AW877"/>
  <c r="AX877"/>
  <c r="AV878"/>
  <c r="AW878"/>
  <c r="AX878"/>
  <c r="AV879"/>
  <c r="AW879"/>
  <c r="AX879"/>
  <c r="AV880"/>
  <c r="AW880"/>
  <c r="AX880"/>
  <c r="AV881"/>
  <c r="AW881"/>
  <c r="AX881"/>
  <c r="AV882"/>
  <c r="AW882"/>
  <c r="AX882"/>
  <c r="AV883"/>
  <c r="AW883"/>
  <c r="AX883"/>
  <c r="AV884"/>
  <c r="AW884"/>
  <c r="AX884"/>
  <c r="AV885"/>
  <c r="AW885"/>
  <c r="AX885"/>
  <c r="AV886"/>
  <c r="AW886"/>
  <c r="AX886"/>
  <c r="AV887"/>
  <c r="AW887"/>
  <c r="AX887"/>
  <c r="AV888"/>
  <c r="AW888"/>
  <c r="AX888"/>
  <c r="AV889"/>
  <c r="AW889"/>
  <c r="AX889"/>
  <c r="AV890"/>
  <c r="AW890"/>
  <c r="AX890"/>
  <c r="AV891"/>
  <c r="AW891"/>
  <c r="AX891"/>
  <c r="AV892"/>
  <c r="AW892"/>
  <c r="AX892"/>
  <c r="AV893"/>
  <c r="AW893"/>
  <c r="AX893"/>
  <c r="AV894"/>
  <c r="AW894"/>
  <c r="AX894"/>
  <c r="AV895"/>
  <c r="AW895"/>
  <c r="AX895"/>
  <c r="AV896"/>
  <c r="AW896"/>
  <c r="AX896"/>
  <c r="AV897"/>
  <c r="AW897"/>
  <c r="AX897"/>
  <c r="AV898"/>
  <c r="AW898"/>
  <c r="AX898"/>
  <c r="AV899"/>
  <c r="AW899"/>
  <c r="AX899"/>
  <c r="AV900"/>
  <c r="AW900"/>
  <c r="AX900"/>
  <c r="AV901"/>
  <c r="AW901"/>
  <c r="AX901"/>
  <c r="AV902"/>
  <c r="AW902"/>
  <c r="AX902"/>
  <c r="AV903"/>
  <c r="AW903"/>
  <c r="AX903"/>
  <c r="AV904"/>
  <c r="AW904"/>
  <c r="AX904"/>
  <c r="AV905"/>
  <c r="AW905"/>
  <c r="AX905"/>
  <c r="AV906"/>
  <c r="AW906"/>
  <c r="AX906"/>
  <c r="AV907"/>
  <c r="AW907"/>
  <c r="AX907"/>
  <c r="AV908"/>
  <c r="AW908"/>
  <c r="AX908"/>
  <c r="AV909"/>
  <c r="AW909"/>
  <c r="AX909"/>
  <c r="AV910"/>
  <c r="AW910"/>
  <c r="AX910"/>
  <c r="AV911"/>
  <c r="AW911"/>
  <c r="AX911"/>
  <c r="AV912"/>
  <c r="AW912"/>
  <c r="AX912"/>
  <c r="AV913"/>
  <c r="AW913"/>
  <c r="AX913"/>
  <c r="AV914"/>
  <c r="AW914"/>
  <c r="AX914"/>
  <c r="AV915"/>
  <c r="AW915"/>
  <c r="AX915"/>
  <c r="AV916"/>
  <c r="AW916"/>
  <c r="AX916"/>
  <c r="AV917"/>
  <c r="AW917"/>
  <c r="AX917"/>
  <c r="AV918"/>
  <c r="AW918"/>
  <c r="AX918"/>
  <c r="AV919"/>
  <c r="AW919"/>
  <c r="AX919"/>
  <c r="AV920"/>
  <c r="AW920"/>
  <c r="AX920"/>
  <c r="AV921"/>
  <c r="AW921"/>
  <c r="AX921"/>
  <c r="AV922"/>
  <c r="AW922"/>
  <c r="AX922"/>
  <c r="AV923"/>
  <c r="AW923"/>
  <c r="AX923"/>
  <c r="AV924"/>
  <c r="AW924"/>
  <c r="AX924"/>
  <c r="AV925"/>
  <c r="AW925"/>
  <c r="AX925"/>
  <c r="AV926"/>
  <c r="AW926"/>
  <c r="AX926"/>
  <c r="AV927"/>
  <c r="AW927"/>
  <c r="AX927"/>
  <c r="AV928"/>
  <c r="AW928"/>
  <c r="AX928"/>
  <c r="AV929"/>
  <c r="AW929"/>
  <c r="AX929"/>
  <c r="AV930"/>
  <c r="AW930"/>
  <c r="AX930"/>
  <c r="AV931"/>
  <c r="AW931"/>
  <c r="AX931"/>
  <c r="AV932"/>
  <c r="AW932"/>
  <c r="AX932"/>
  <c r="AV933"/>
  <c r="AW933"/>
  <c r="AX933"/>
  <c r="AV934"/>
  <c r="AW934"/>
  <c r="AX934"/>
  <c r="AV935"/>
  <c r="AW935"/>
  <c r="AX935"/>
  <c r="AV936"/>
  <c r="AW936"/>
  <c r="AX936"/>
  <c r="AV937"/>
  <c r="AW937"/>
  <c r="AX937"/>
  <c r="AV938"/>
  <c r="AW938"/>
  <c r="AX938"/>
  <c r="AV939"/>
  <c r="AW939"/>
  <c r="AX939"/>
  <c r="AV940"/>
  <c r="AW940"/>
  <c r="AX940"/>
  <c r="AV941"/>
  <c r="AW941"/>
  <c r="AX941"/>
  <c r="AV942"/>
  <c r="AW942"/>
  <c r="AX942"/>
  <c r="AV943"/>
  <c r="AW943"/>
  <c r="AX943"/>
  <c r="AV944"/>
  <c r="AW944"/>
  <c r="AX944"/>
  <c r="AV945"/>
  <c r="AW945"/>
  <c r="AX945"/>
  <c r="AV946"/>
  <c r="AW946"/>
  <c r="AX946"/>
  <c r="AV947"/>
  <c r="AW947"/>
  <c r="AX947"/>
  <c r="AV948"/>
  <c r="AW948"/>
  <c r="AX948"/>
  <c r="AV949"/>
  <c r="AW949"/>
  <c r="AX949"/>
  <c r="AV950"/>
  <c r="AW950"/>
  <c r="AX950"/>
  <c r="AV951"/>
  <c r="AW951"/>
  <c r="AX951"/>
  <c r="AV952"/>
  <c r="AW952"/>
  <c r="AX952"/>
  <c r="AV953"/>
  <c r="AW953"/>
  <c r="AX953"/>
  <c r="AV954"/>
  <c r="AW954"/>
  <c r="AX954"/>
  <c r="AV955"/>
  <c r="AW955"/>
  <c r="AX955"/>
  <c r="AV956"/>
  <c r="AW956"/>
  <c r="AX956"/>
  <c r="AV957"/>
  <c r="AW957"/>
  <c r="AX957"/>
  <c r="AV958"/>
  <c r="AW958"/>
  <c r="AX958"/>
  <c r="AV959"/>
  <c r="AW959"/>
  <c r="AX959"/>
  <c r="AV960"/>
  <c r="AW960"/>
  <c r="AX960"/>
  <c r="AV961"/>
  <c r="AW961"/>
  <c r="AX961"/>
  <c r="AV962"/>
  <c r="AW962"/>
  <c r="AX962"/>
  <c r="AV963"/>
  <c r="AW963"/>
  <c r="AX963"/>
  <c r="AV964"/>
  <c r="AW964"/>
  <c r="AX964"/>
  <c r="AV965"/>
  <c r="AW965"/>
  <c r="AX965"/>
  <c r="AV966"/>
  <c r="AW966"/>
  <c r="AX966"/>
  <c r="AV967"/>
  <c r="AW967"/>
  <c r="AX967"/>
  <c r="AV968"/>
  <c r="AW968"/>
  <c r="AX968"/>
  <c r="AV969"/>
  <c r="AW969"/>
  <c r="AX969"/>
  <c r="AV970"/>
  <c r="AW970"/>
  <c r="AX970"/>
  <c r="AV971"/>
  <c r="AW971"/>
  <c r="AX971"/>
  <c r="AV972"/>
  <c r="AW972"/>
  <c r="AX972"/>
  <c r="AV973"/>
  <c r="AW973"/>
  <c r="AX973"/>
  <c r="AV974"/>
  <c r="AW974"/>
  <c r="AX974"/>
  <c r="AV975"/>
  <c r="AW975"/>
  <c r="AX975"/>
  <c r="AV976"/>
  <c r="AW976"/>
  <c r="AX976"/>
  <c r="AV977"/>
  <c r="AW977"/>
  <c r="AX977"/>
  <c r="AV978"/>
  <c r="AW978"/>
  <c r="AX978"/>
  <c r="AV979"/>
  <c r="AW979"/>
  <c r="AX979"/>
  <c r="AV980"/>
  <c r="AW980"/>
  <c r="AX980"/>
  <c r="AV981"/>
  <c r="AW981"/>
  <c r="AX981"/>
  <c r="AV982"/>
  <c r="AW982"/>
  <c r="AX982"/>
  <c r="AV983"/>
  <c r="AW983"/>
  <c r="AX983"/>
  <c r="AV984"/>
  <c r="AW984"/>
  <c r="AX984"/>
  <c r="AV985"/>
  <c r="AW985"/>
  <c r="AX985"/>
  <c r="AV986"/>
  <c r="AW986"/>
  <c r="AX986"/>
  <c r="AV987"/>
  <c r="AW987"/>
  <c r="AX987"/>
  <c r="AV988"/>
  <c r="AW988"/>
  <c r="AX988"/>
  <c r="AV989"/>
  <c r="AW989"/>
  <c r="AX989"/>
  <c r="AV990"/>
  <c r="AW990"/>
  <c r="AX990"/>
  <c r="AV991"/>
  <c r="AW991"/>
  <c r="AX991"/>
  <c r="AV992"/>
  <c r="AW992"/>
  <c r="AX992"/>
  <c r="AV993"/>
  <c r="AW993"/>
  <c r="AX993"/>
  <c r="AV994"/>
  <c r="AW994"/>
  <c r="AX994"/>
  <c r="AV995"/>
  <c r="AW995"/>
  <c r="AX995"/>
  <c r="AV996"/>
  <c r="AW996"/>
  <c r="AX996"/>
  <c r="AV997"/>
  <c r="AW997"/>
  <c r="AX997"/>
  <c r="AV998"/>
  <c r="AW998"/>
  <c r="AX998"/>
  <c r="AV999"/>
  <c r="AW999"/>
  <c r="AX999"/>
  <c r="AV1000"/>
  <c r="AW1000"/>
  <c r="AX1000"/>
  <c r="AV1001"/>
  <c r="AW1001"/>
  <c r="AX1001"/>
  <c r="AV1002"/>
  <c r="AW1002"/>
  <c r="AX1002"/>
  <c r="AV1003"/>
  <c r="AW1003"/>
  <c r="AX1003"/>
  <c r="AV1004"/>
  <c r="AW1004"/>
  <c r="AX1004"/>
  <c r="AV1005"/>
  <c r="AW1005"/>
  <c r="AX1005"/>
  <c r="AV1006"/>
  <c r="AW1006"/>
  <c r="AX1006"/>
  <c r="AV1007"/>
  <c r="AW1007"/>
  <c r="AX1007"/>
  <c r="AV1008"/>
  <c r="AW1008"/>
  <c r="AX1008"/>
  <c r="AV1009"/>
  <c r="AW1009"/>
  <c r="AX1009"/>
  <c r="AV1010"/>
  <c r="AW1010"/>
  <c r="AX1010"/>
  <c r="AV1011"/>
  <c r="AW1011"/>
  <c r="AX1011"/>
  <c r="AV1012"/>
  <c r="AW1012"/>
  <c r="AX1012"/>
  <c r="AV1013"/>
  <c r="AW1013"/>
  <c r="AX1013"/>
  <c r="AV1014"/>
  <c r="AW1014"/>
  <c r="AX1014"/>
  <c r="AV1015"/>
  <c r="AW1015"/>
  <c r="AX1015"/>
  <c r="AV1016"/>
  <c r="AW1016"/>
  <c r="AX1016"/>
  <c r="AV1017"/>
  <c r="AW1017"/>
  <c r="AX1017"/>
  <c r="AV1018"/>
  <c r="AW1018"/>
  <c r="AX1018"/>
  <c r="AV1019"/>
  <c r="AW1019"/>
  <c r="AX1019"/>
  <c r="AV1020"/>
  <c r="AW1020"/>
  <c r="AX1020"/>
  <c r="AV1021"/>
  <c r="AW1021"/>
  <c r="AX1021"/>
  <c r="AV1022"/>
  <c r="AW1022"/>
  <c r="AX1022"/>
  <c r="AV1023"/>
  <c r="AW1023"/>
  <c r="AX1023"/>
  <c r="AV1024"/>
  <c r="AW1024"/>
  <c r="AX1024"/>
  <c r="AV1025"/>
  <c r="AW1025"/>
  <c r="AX1025"/>
  <c r="AV1026"/>
  <c r="AW1026"/>
  <c r="AX1026"/>
  <c r="AV1027"/>
  <c r="AW1027"/>
  <c r="AX1027"/>
  <c r="AV1028"/>
  <c r="AW1028"/>
  <c r="AX1028"/>
  <c r="AV1029"/>
  <c r="AW1029"/>
  <c r="AX1029"/>
  <c r="AV1030"/>
  <c r="AW1030"/>
  <c r="AX1030"/>
  <c r="AV1031"/>
  <c r="AW1031"/>
  <c r="AX1031"/>
  <c r="AV1032"/>
  <c r="AW1032"/>
  <c r="AX1032"/>
  <c r="AV1033"/>
  <c r="AW1033"/>
  <c r="AX1033"/>
  <c r="AV1034"/>
  <c r="AW1034"/>
  <c r="AX1034"/>
  <c r="AV1035"/>
  <c r="AW1035"/>
  <c r="AX1035"/>
  <c r="AV1036"/>
  <c r="AW1036"/>
  <c r="AX1036"/>
  <c r="AV1037"/>
  <c r="AW1037"/>
  <c r="AX1037"/>
  <c r="AV1038"/>
  <c r="AW1038"/>
  <c r="AX1038"/>
  <c r="AV1039"/>
  <c r="AW1039"/>
  <c r="AX1039"/>
  <c r="AV1040"/>
  <c r="AW1040"/>
  <c r="AX1040"/>
  <c r="AV1041"/>
  <c r="AW1041"/>
  <c r="AX1041"/>
  <c r="AV1042"/>
  <c r="AW1042"/>
  <c r="AX1042"/>
  <c r="AV1043"/>
  <c r="AW1043"/>
  <c r="AX1043"/>
  <c r="AV1044"/>
  <c r="AW1044"/>
  <c r="AX1044"/>
  <c r="AV1045"/>
  <c r="AW1045"/>
  <c r="AX1045"/>
  <c r="AV1046"/>
  <c r="AW1046"/>
  <c r="AX1046"/>
  <c r="AV1047"/>
  <c r="AW1047"/>
  <c r="AX1047"/>
  <c r="AV1048"/>
  <c r="AW1048"/>
  <c r="AX1048"/>
  <c r="AV1049"/>
  <c r="AW1049"/>
  <c r="AX1049"/>
  <c r="AV1050"/>
  <c r="AW1050"/>
  <c r="AX1050"/>
  <c r="AV1051"/>
  <c r="AW1051"/>
  <c r="AX1051"/>
  <c r="AV1052"/>
  <c r="AW1052"/>
  <c r="AX1052"/>
  <c r="AV1053"/>
  <c r="AW1053"/>
  <c r="AX1053"/>
  <c r="AV1054"/>
  <c r="AW1054"/>
  <c r="AX1054"/>
  <c r="AV1055"/>
  <c r="AW1055"/>
  <c r="AX1055"/>
  <c r="AV1056"/>
  <c r="AW1056"/>
  <c r="AX1056"/>
  <c r="AV1057"/>
  <c r="AW1057"/>
  <c r="AX1057"/>
  <c r="AV1058"/>
  <c r="AW1058"/>
  <c r="AX1058"/>
  <c r="AW8"/>
  <c r="AX8"/>
  <c r="AW9"/>
  <c r="AX9"/>
  <c r="AW10"/>
  <c r="AX10"/>
  <c r="AW11"/>
  <c r="AX11"/>
  <c r="AW12"/>
  <c r="AX12"/>
  <c r="AW13"/>
  <c r="AX13"/>
  <c r="AW14"/>
  <c r="AX14"/>
  <c r="AW15"/>
  <c r="AX15"/>
  <c r="AW16"/>
  <c r="AX16"/>
  <c r="AW17"/>
  <c r="AX17"/>
  <c r="AW18"/>
  <c r="AX18"/>
  <c r="AW19"/>
  <c r="AX19"/>
  <c r="AW20"/>
  <c r="AX20"/>
  <c r="AW21"/>
  <c r="AX21"/>
  <c r="AW22"/>
  <c r="AX22"/>
  <c r="AW23"/>
  <c r="AX23"/>
  <c r="AW24"/>
  <c r="AX24"/>
  <c r="AW25"/>
  <c r="AX25"/>
  <c r="AW26"/>
  <c r="AX26"/>
  <c r="AW27"/>
  <c r="AX27"/>
  <c r="AW28"/>
  <c r="AX28"/>
  <c r="AW29"/>
  <c r="AX29"/>
  <c r="AW30"/>
  <c r="AX30"/>
  <c r="AW31"/>
  <c r="AX31"/>
  <c r="AW32"/>
  <c r="AX32"/>
  <c r="AW33"/>
  <c r="AX33"/>
  <c r="AW34"/>
  <c r="AX34"/>
  <c r="AW35"/>
  <c r="AX35"/>
  <c r="AW36"/>
  <c r="AX36"/>
  <c r="AW37"/>
  <c r="AX37"/>
  <c r="AW38"/>
  <c r="AX38"/>
  <c r="AW39"/>
  <c r="AX39"/>
  <c r="AW40"/>
  <c r="AX40"/>
  <c r="AW41"/>
  <c r="AX41"/>
  <c r="AW42"/>
  <c r="AX42"/>
  <c r="AW43"/>
  <c r="AX43"/>
  <c r="AW44"/>
  <c r="AX44"/>
  <c r="AW45"/>
  <c r="AX45"/>
  <c r="AW46"/>
  <c r="AX46"/>
  <c r="AW47"/>
  <c r="AX47"/>
  <c r="AW48"/>
  <c r="AX48"/>
  <c r="AW49"/>
  <c r="AX49"/>
  <c r="AW50"/>
  <c r="AX50"/>
  <c r="AW51"/>
  <c r="AX51"/>
  <c r="AW52"/>
  <c r="AX52"/>
  <c r="AW53"/>
  <c r="AX53"/>
  <c r="AW54"/>
  <c r="AX54"/>
  <c r="AW55"/>
  <c r="AX55"/>
  <c r="AW56"/>
  <c r="AX56"/>
  <c r="AW57"/>
  <c r="AX57"/>
  <c r="AW58"/>
  <c r="AX58"/>
  <c r="AW59"/>
  <c r="AX59"/>
  <c r="AW60"/>
  <c r="AX60"/>
  <c r="AW61"/>
  <c r="AX61"/>
  <c r="AW62"/>
  <c r="AX62"/>
  <c r="AW63"/>
  <c r="AX63"/>
  <c r="AW64"/>
  <c r="AX64"/>
  <c r="AW65"/>
  <c r="AX65"/>
  <c r="AW66"/>
  <c r="AX66"/>
  <c r="AW67"/>
  <c r="AX67"/>
  <c r="AW68"/>
  <c r="AX68"/>
  <c r="AW69"/>
  <c r="AX69"/>
  <c r="AW70"/>
  <c r="AX70"/>
  <c r="AW71"/>
  <c r="AX71"/>
  <c r="AW72"/>
  <c r="AX72"/>
  <c r="AW73"/>
  <c r="AX73"/>
  <c r="AW74"/>
  <c r="AX74"/>
  <c r="AW75"/>
  <c r="AX75"/>
  <c r="AW76"/>
  <c r="AX76"/>
  <c r="AW77"/>
  <c r="AX77"/>
  <c r="AW78"/>
  <c r="AX78"/>
  <c r="AW79"/>
  <c r="AX79"/>
  <c r="AW80"/>
  <c r="AX80"/>
  <c r="AW81"/>
  <c r="AX81"/>
  <c r="AW82"/>
  <c r="AX82"/>
  <c r="AW83"/>
  <c r="AX83"/>
  <c r="AW84"/>
  <c r="AX84"/>
  <c r="AW85"/>
  <c r="AX85"/>
  <c r="AW86"/>
  <c r="AX86"/>
  <c r="AW87"/>
  <c r="AX87"/>
  <c r="AW88"/>
  <c r="AX88"/>
  <c r="AW89"/>
  <c r="AX89"/>
  <c r="AW90"/>
  <c r="AX90"/>
  <c r="AW91"/>
  <c r="AX91"/>
  <c r="AW92"/>
  <c r="AX92"/>
  <c r="AW93"/>
  <c r="AX93"/>
  <c r="AW94"/>
  <c r="AX94"/>
  <c r="AW95"/>
  <c r="AX95"/>
  <c r="AW96"/>
  <c r="AX96"/>
  <c r="AW97"/>
  <c r="AX97"/>
  <c r="AW98"/>
  <c r="AX98"/>
  <c r="AW99"/>
  <c r="AX99"/>
  <c r="AW100"/>
  <c r="AX100"/>
  <c r="AW101"/>
  <c r="AX101"/>
  <c r="AW102"/>
  <c r="AX102"/>
  <c r="AW103"/>
  <c r="AX103"/>
  <c r="AW104"/>
  <c r="AX104"/>
  <c r="AW105"/>
  <c r="AX105"/>
  <c r="AW106"/>
  <c r="AX106"/>
  <c r="AW107"/>
  <c r="AX107"/>
  <c r="AW108"/>
  <c r="AX108"/>
  <c r="AW109"/>
  <c r="AX109"/>
  <c r="AW110"/>
  <c r="AX110"/>
  <c r="AW111"/>
  <c r="AX111"/>
  <c r="AW112"/>
  <c r="AX112"/>
  <c r="AW113"/>
  <c r="AX113"/>
  <c r="AW114"/>
  <c r="AX114"/>
  <c r="AW115"/>
  <c r="AX115"/>
  <c r="AW116"/>
  <c r="AX116"/>
  <c r="AW117"/>
  <c r="AX117"/>
  <c r="AW118"/>
  <c r="AX118"/>
  <c r="AW119"/>
  <c r="AX119"/>
  <c r="AW120"/>
  <c r="AX120"/>
  <c r="AW121"/>
  <c r="AX121"/>
  <c r="AW122"/>
  <c r="AX122"/>
  <c r="AW123"/>
  <c r="AX123"/>
  <c r="AW124"/>
  <c r="AX124"/>
  <c r="AW125"/>
  <c r="AX125"/>
  <c r="AW126"/>
  <c r="AX126"/>
  <c r="AW127"/>
  <c r="AX127"/>
  <c r="AW128"/>
  <c r="AX128"/>
  <c r="AW129"/>
  <c r="AX129"/>
  <c r="AW130"/>
  <c r="AX130"/>
  <c r="AW131"/>
  <c r="AX131"/>
  <c r="AW132"/>
  <c r="AX132"/>
  <c r="AW133"/>
  <c r="AX133"/>
  <c r="AW134"/>
  <c r="AX134"/>
  <c r="AW135"/>
  <c r="AX135"/>
  <c r="AW136"/>
  <c r="AX136"/>
  <c r="AW137"/>
  <c r="AX137"/>
  <c r="AW138"/>
  <c r="AX138"/>
  <c r="AW139"/>
  <c r="AX139"/>
  <c r="AW140"/>
  <c r="AX140"/>
  <c r="AW141"/>
  <c r="AX141"/>
  <c r="AW142"/>
  <c r="AX142"/>
  <c r="AW143"/>
  <c r="AX143"/>
  <c r="AW144"/>
  <c r="AX144"/>
  <c r="AW145"/>
  <c r="AX145"/>
  <c r="AW146"/>
  <c r="AX146"/>
  <c r="AW147"/>
  <c r="AX147"/>
  <c r="AW148"/>
  <c r="AX148"/>
  <c r="AW149"/>
  <c r="AX149"/>
  <c r="AW150"/>
  <c r="AX150"/>
  <c r="AW151"/>
  <c r="AX151"/>
  <c r="AW152"/>
  <c r="AX152"/>
  <c r="AW153"/>
  <c r="AX153"/>
  <c r="AW154"/>
  <c r="AX154"/>
  <c r="AW155"/>
  <c r="AX155"/>
  <c r="AW156"/>
  <c r="AX156"/>
  <c r="AW157"/>
  <c r="AX157"/>
  <c r="AW158"/>
  <c r="AX158"/>
  <c r="AW159"/>
  <c r="AX159"/>
  <c r="AW160"/>
  <c r="AX160"/>
  <c r="AW161"/>
  <c r="AX161"/>
  <c r="AW162"/>
  <c r="AX162"/>
  <c r="AW163"/>
  <c r="AX163"/>
  <c r="AW164"/>
  <c r="AX164"/>
  <c r="AW165"/>
  <c r="AX165"/>
  <c r="AW166"/>
  <c r="AX166"/>
  <c r="AW167"/>
  <c r="AX167"/>
  <c r="AW168"/>
  <c r="AX168"/>
  <c r="AW169"/>
  <c r="AX169"/>
  <c r="AW170"/>
  <c r="AX170"/>
  <c r="AW171"/>
  <c r="AX171"/>
  <c r="AW172"/>
  <c r="AX172"/>
  <c r="AW173"/>
  <c r="AX173"/>
  <c r="AW174"/>
  <c r="AX174"/>
  <c r="AW175"/>
  <c r="AX175"/>
  <c r="AW176"/>
  <c r="AX176"/>
  <c r="AW177"/>
  <c r="AX177"/>
  <c r="AW178"/>
  <c r="AX178"/>
  <c r="AW179"/>
  <c r="AX179"/>
  <c r="AW180"/>
  <c r="AX180"/>
  <c r="AW181"/>
  <c r="AX181"/>
  <c r="AW182"/>
  <c r="AX182"/>
  <c r="AW183"/>
  <c r="AX183"/>
  <c r="AW184"/>
  <c r="AX184"/>
  <c r="AW185"/>
  <c r="AX185"/>
  <c r="AW186"/>
  <c r="AX186"/>
  <c r="AW187"/>
  <c r="AX187"/>
  <c r="AW188"/>
  <c r="AX188"/>
  <c r="AW189"/>
  <c r="AX189"/>
  <c r="AW190"/>
  <c r="AX190"/>
  <c r="AW191"/>
  <c r="AX191"/>
  <c r="AW192"/>
  <c r="AX192"/>
  <c r="AW193"/>
  <c r="AX193"/>
  <c r="AW194"/>
  <c r="AX194"/>
  <c r="AW195"/>
  <c r="AX195"/>
  <c r="AW196"/>
  <c r="AX196"/>
  <c r="AW197"/>
  <c r="AX197"/>
  <c r="AW198"/>
  <c r="AX198"/>
  <c r="AW199"/>
  <c r="AX199"/>
  <c r="AW200"/>
  <c r="AX200"/>
  <c r="AW201"/>
  <c r="AX201"/>
  <c r="AW202"/>
  <c r="AX202"/>
  <c r="AW203"/>
  <c r="AX203"/>
  <c r="AW204"/>
  <c r="AX204"/>
  <c r="AW205"/>
  <c r="AX205"/>
  <c r="AW206"/>
  <c r="AX206"/>
  <c r="AW207"/>
  <c r="AX207"/>
  <c r="AW208"/>
  <c r="AX208"/>
  <c r="AW209"/>
  <c r="AX209"/>
  <c r="AW210"/>
  <c r="AX210"/>
  <c r="AW211"/>
  <c r="AX211"/>
  <c r="AW212"/>
  <c r="AX212"/>
  <c r="AW213"/>
  <c r="AX213"/>
  <c r="AW214"/>
  <c r="AX214"/>
  <c r="AW215"/>
  <c r="AX215"/>
  <c r="AW216"/>
  <c r="AX216"/>
  <c r="AW217"/>
  <c r="AX217"/>
  <c r="AW218"/>
  <c r="AX218"/>
  <c r="AW219"/>
  <c r="AX219"/>
  <c r="AW220"/>
  <c r="AX220"/>
  <c r="AW221"/>
  <c r="AX221"/>
  <c r="AW222"/>
  <c r="AX222"/>
  <c r="AW223"/>
  <c r="AX223"/>
  <c r="AW224"/>
  <c r="AX224"/>
  <c r="AW225"/>
  <c r="AX225"/>
  <c r="AW226"/>
  <c r="AX226"/>
  <c r="AW227"/>
  <c r="AX227"/>
  <c r="AW228"/>
  <c r="AX228"/>
  <c r="AW229"/>
  <c r="AX229"/>
  <c r="AW230"/>
  <c r="AX230"/>
  <c r="AW231"/>
  <c r="AX231"/>
  <c r="AW232"/>
  <c r="AX232"/>
  <c r="AW233"/>
  <c r="AX233"/>
  <c r="AW234"/>
  <c r="AX234"/>
  <c r="AW235"/>
  <c r="AX235"/>
  <c r="AW236"/>
  <c r="AX236"/>
  <c r="AW237"/>
  <c r="AX237"/>
  <c r="AW238"/>
  <c r="AX238"/>
  <c r="AW239"/>
  <c r="AX239"/>
  <c r="AW240"/>
  <c r="AX240"/>
  <c r="AW241"/>
  <c r="AX241"/>
  <c r="AW242"/>
  <c r="AX242"/>
  <c r="AW243"/>
  <c r="AX243"/>
  <c r="AW244"/>
  <c r="AX244"/>
  <c r="AW245"/>
  <c r="AX245"/>
  <c r="AW246"/>
  <c r="AX246"/>
  <c r="AW247"/>
  <c r="AX247"/>
  <c r="AW248"/>
  <c r="AX248"/>
  <c r="AW249"/>
  <c r="AX249"/>
  <c r="AW250"/>
  <c r="AX250"/>
  <c r="AW251"/>
  <c r="AX251"/>
  <c r="AW252"/>
  <c r="AX252"/>
  <c r="AW253"/>
  <c r="AX253"/>
  <c r="AW254"/>
  <c r="AX254"/>
  <c r="AW255"/>
  <c r="AX255"/>
  <c r="AW256"/>
  <c r="AX256"/>
  <c r="AW257"/>
  <c r="AX257"/>
  <c r="AW258"/>
  <c r="AX258"/>
  <c r="AW259"/>
  <c r="AX259"/>
  <c r="AW260"/>
  <c r="AX260"/>
  <c r="AW261"/>
  <c r="AX261"/>
  <c r="AW262"/>
  <c r="AX262"/>
  <c r="AW263"/>
  <c r="AX263"/>
  <c r="AW264"/>
  <c r="AX264"/>
  <c r="AW265"/>
  <c r="AX265"/>
  <c r="AW266"/>
  <c r="AX266"/>
  <c r="AW267"/>
  <c r="AX267"/>
  <c r="AW268"/>
  <c r="AX268"/>
  <c r="AW269"/>
  <c r="AX269"/>
  <c r="AW270"/>
  <c r="AX270"/>
  <c r="AW271"/>
  <c r="AX271"/>
  <c r="AW272"/>
  <c r="AX272"/>
  <c r="AW273"/>
  <c r="AX273"/>
  <c r="AW274"/>
  <c r="AX274"/>
  <c r="AW275"/>
  <c r="AX275"/>
  <c r="AW276"/>
  <c r="AX276"/>
  <c r="AW277"/>
  <c r="AX277"/>
  <c r="AW278"/>
  <c r="AX278"/>
  <c r="AW279"/>
  <c r="AX279"/>
  <c r="AW280"/>
  <c r="AX280"/>
  <c r="AW281"/>
  <c r="AX281"/>
  <c r="AW282"/>
  <c r="AX282"/>
  <c r="AW283"/>
  <c r="AX283"/>
  <c r="AW284"/>
  <c r="AX284"/>
  <c r="AW285"/>
  <c r="AX285"/>
  <c r="AW286"/>
  <c r="AX286"/>
  <c r="AW287"/>
  <c r="AX287"/>
  <c r="AW288"/>
  <c r="AX288"/>
  <c r="AW289"/>
  <c r="AX289"/>
  <c r="AW290"/>
  <c r="AX290"/>
  <c r="AW291"/>
  <c r="AX291"/>
  <c r="AW292"/>
  <c r="AX292"/>
  <c r="AW293"/>
  <c r="AX293"/>
  <c r="AW294"/>
  <c r="AX294"/>
  <c r="AW295"/>
  <c r="AX295"/>
  <c r="AW296"/>
  <c r="AX296"/>
  <c r="AW297"/>
  <c r="AX297"/>
  <c r="AW298"/>
  <c r="AX298"/>
  <c r="AW299"/>
  <c r="AX299"/>
  <c r="AW300"/>
  <c r="AX300"/>
  <c r="AW301"/>
  <c r="AX301"/>
  <c r="AW302"/>
  <c r="AX302"/>
  <c r="AW303"/>
  <c r="AX303"/>
  <c r="AW304"/>
  <c r="AX304"/>
  <c r="AW305"/>
  <c r="AX305"/>
  <c r="AW306"/>
  <c r="AX306"/>
  <c r="AW307"/>
  <c r="AX307"/>
  <c r="AW308"/>
  <c r="AX308"/>
  <c r="AW309"/>
  <c r="AX309"/>
  <c r="AW310"/>
  <c r="AX310"/>
  <c r="AW311"/>
  <c r="AX311"/>
  <c r="AW312"/>
  <c r="AX312"/>
  <c r="AW313"/>
  <c r="AX313"/>
  <c r="AW314"/>
  <c r="AX314"/>
  <c r="AW315"/>
  <c r="AX315"/>
  <c r="AW316"/>
  <c r="AX316"/>
  <c r="AW317"/>
  <c r="AX317"/>
  <c r="AW318"/>
  <c r="AX318"/>
  <c r="AW319"/>
  <c r="AX319"/>
  <c r="AW320"/>
  <c r="AX320"/>
  <c r="AW321"/>
  <c r="AX321"/>
  <c r="AW322"/>
  <c r="AX322"/>
  <c r="AW323"/>
  <c r="AX323"/>
  <c r="AW324"/>
  <c r="AX324"/>
  <c r="AW325"/>
  <c r="AX325"/>
  <c r="AW326"/>
  <c r="AX326"/>
  <c r="AW327"/>
  <c r="AX327"/>
  <c r="AW328"/>
  <c r="AX328"/>
  <c r="AW329"/>
  <c r="AX329"/>
  <c r="AW330"/>
  <c r="AX330"/>
  <c r="AW331"/>
  <c r="AX331"/>
  <c r="AW332"/>
  <c r="AX332"/>
  <c r="AW333"/>
  <c r="AX333"/>
  <c r="AW334"/>
  <c r="AX334"/>
  <c r="AW335"/>
  <c r="AX335"/>
  <c r="AW336"/>
  <c r="AX336"/>
  <c r="AW337"/>
  <c r="AX337"/>
  <c r="AW338"/>
  <c r="AX338"/>
  <c r="AW339"/>
  <c r="AX339"/>
  <c r="AW340"/>
  <c r="AX340"/>
  <c r="AW341"/>
  <c r="AX341"/>
  <c r="AW342"/>
  <c r="AX342"/>
  <c r="AW343"/>
  <c r="AX343"/>
  <c r="AW344"/>
  <c r="AX344"/>
  <c r="AW345"/>
  <c r="AX345"/>
  <c r="AW346"/>
  <c r="AX346"/>
  <c r="AW347"/>
  <c r="AX347"/>
  <c r="AW348"/>
  <c r="AX348"/>
  <c r="AW349"/>
  <c r="AX349"/>
  <c r="AW350"/>
  <c r="AX350"/>
  <c r="AW351"/>
  <c r="AX351"/>
  <c r="AW352"/>
  <c r="AX352"/>
  <c r="AW353"/>
  <c r="AX353"/>
  <c r="AW354"/>
  <c r="AX354"/>
  <c r="AW355"/>
  <c r="AX355"/>
  <c r="AW356"/>
  <c r="AX356"/>
  <c r="AW357"/>
  <c r="AX357"/>
  <c r="AW358"/>
  <c r="AX358"/>
  <c r="AW359"/>
  <c r="AX359"/>
  <c r="AW360"/>
  <c r="AX360"/>
  <c r="AW361"/>
  <c r="AX361"/>
  <c r="AW362"/>
  <c r="AX362"/>
  <c r="AW363"/>
  <c r="AX363"/>
  <c r="AW364"/>
  <c r="AX364"/>
  <c r="AW365"/>
  <c r="AX365"/>
  <c r="AW366"/>
  <c r="AX366"/>
  <c r="AW367"/>
  <c r="AX367"/>
  <c r="AW368"/>
  <c r="AX368"/>
  <c r="AW369"/>
  <c r="AX369"/>
  <c r="AW370"/>
  <c r="AX370"/>
  <c r="AW371"/>
  <c r="AX371"/>
  <c r="AW372"/>
  <c r="AX372"/>
  <c r="AW373"/>
  <c r="AX373"/>
  <c r="AW374"/>
  <c r="AX374"/>
  <c r="AW375"/>
  <c r="AX375"/>
  <c r="AW376"/>
  <c r="AX376"/>
  <c r="AW377"/>
  <c r="AX377"/>
  <c r="AW378"/>
  <c r="AX378"/>
  <c r="AW379"/>
  <c r="AX379"/>
  <c r="AW380"/>
  <c r="AX380"/>
  <c r="AW381"/>
  <c r="AX381"/>
  <c r="AW382"/>
  <c r="AX382"/>
  <c r="AW383"/>
  <c r="AX383"/>
  <c r="AW384"/>
  <c r="AX384"/>
  <c r="AW385"/>
  <c r="AX385"/>
  <c r="AW386"/>
  <c r="AX386"/>
  <c r="AW387"/>
  <c r="AX387"/>
  <c r="AW388"/>
  <c r="AX388"/>
  <c r="AW389"/>
  <c r="AX389"/>
  <c r="AW390"/>
  <c r="AX390"/>
  <c r="AW391"/>
  <c r="AX391"/>
  <c r="AW392"/>
  <c r="AX392"/>
  <c r="AW393"/>
  <c r="AX393"/>
  <c r="AW394"/>
  <c r="AX394"/>
  <c r="AW395"/>
  <c r="AX395"/>
  <c r="AW396"/>
  <c r="AX396"/>
  <c r="AW397"/>
  <c r="AX397"/>
  <c r="AW398"/>
  <c r="AX398"/>
  <c r="AW399"/>
  <c r="AX399"/>
  <c r="AW400"/>
  <c r="AX400"/>
  <c r="AW401"/>
  <c r="AX401"/>
  <c r="AW402"/>
  <c r="AX402"/>
  <c r="AW403"/>
  <c r="AX403"/>
  <c r="AW404"/>
  <c r="AX404"/>
  <c r="AW405"/>
  <c r="AX405"/>
  <c r="AW406"/>
  <c r="AX406"/>
  <c r="AW407"/>
  <c r="AX407"/>
  <c r="AW408"/>
  <c r="AX408"/>
  <c r="AW409"/>
  <c r="AX409"/>
  <c r="AW410"/>
  <c r="AX410"/>
  <c r="AW411"/>
  <c r="AX411"/>
  <c r="AW412"/>
  <c r="AX412"/>
  <c r="AW413"/>
  <c r="AX413"/>
  <c r="AW414"/>
  <c r="AX414"/>
  <c r="AW415"/>
  <c r="AX415"/>
  <c r="AW416"/>
  <c r="AX416"/>
  <c r="AW417"/>
  <c r="AX417"/>
  <c r="AW418"/>
  <c r="AX418"/>
  <c r="AW419"/>
  <c r="AX419"/>
  <c r="AW420"/>
  <c r="AX420"/>
  <c r="AW421"/>
  <c r="AX421"/>
  <c r="AW422"/>
  <c r="AX422"/>
  <c r="AW423"/>
  <c r="AX423"/>
  <c r="AW424"/>
  <c r="AX424"/>
  <c r="AW425"/>
  <c r="AX425"/>
  <c r="AW3"/>
  <c r="AX3"/>
  <c r="AW4"/>
  <c r="AX4"/>
  <c r="AW5"/>
  <c r="AX5"/>
  <c r="AW6"/>
  <c r="AX6"/>
  <c r="AW7"/>
  <c r="AX7"/>
  <c r="AX2"/>
  <c r="AW2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425"/>
  <c r="AV4"/>
  <c r="AV5"/>
  <c r="AV6"/>
  <c r="AV7"/>
  <c r="AV8"/>
  <c r="AV9"/>
  <c r="AV3"/>
  <c r="AV2"/>
  <c r="AT3"/>
  <c r="AU3"/>
  <c r="AT4"/>
  <c r="AT5"/>
  <c r="AU5"/>
  <c r="AT6"/>
  <c r="AU6"/>
  <c r="AT7"/>
  <c r="AU7"/>
  <c r="AT8"/>
  <c r="AU8"/>
  <c r="AT9"/>
  <c r="AU9"/>
  <c r="AT10"/>
  <c r="AU10"/>
  <c r="AT11"/>
  <c r="AU11"/>
  <c r="AT12"/>
  <c r="AU12"/>
  <c r="AT13"/>
  <c r="AU13"/>
  <c r="AT14"/>
  <c r="AU14"/>
  <c r="AT15"/>
  <c r="AU15"/>
  <c r="AT16"/>
  <c r="AU16"/>
  <c r="AT17"/>
  <c r="AU17"/>
  <c r="AT18"/>
  <c r="AU18"/>
  <c r="AT19"/>
  <c r="AU19"/>
  <c r="AT20"/>
  <c r="AU20"/>
  <c r="AT21"/>
  <c r="AU21"/>
  <c r="AT22"/>
  <c r="AU22"/>
  <c r="AT23"/>
  <c r="AU23"/>
  <c r="AT24"/>
  <c r="AU24"/>
  <c r="AT25"/>
  <c r="AU25"/>
  <c r="AT26"/>
  <c r="AU26"/>
  <c r="AT27"/>
  <c r="AU27"/>
  <c r="AT28"/>
  <c r="AU28"/>
  <c r="AT29"/>
  <c r="AU29"/>
  <c r="AT30"/>
  <c r="AU30"/>
  <c r="AT31"/>
  <c r="AU31"/>
  <c r="AT32"/>
  <c r="AU32"/>
  <c r="AT33"/>
  <c r="AU33"/>
  <c r="AT34"/>
  <c r="AU34"/>
  <c r="AT35"/>
  <c r="AU35"/>
  <c r="AT36"/>
  <c r="AU36"/>
  <c r="AT37"/>
  <c r="AU37"/>
  <c r="AT38"/>
  <c r="AU38"/>
  <c r="AT39"/>
  <c r="AU39"/>
  <c r="AT40"/>
  <c r="AU40"/>
  <c r="AT41"/>
  <c r="AU41"/>
  <c r="AT42"/>
  <c r="AU42"/>
  <c r="AT43"/>
  <c r="AU43"/>
  <c r="AT44"/>
  <c r="AU44"/>
  <c r="AT45"/>
  <c r="AU45"/>
  <c r="AT46"/>
  <c r="AU46"/>
  <c r="AT47"/>
  <c r="AU47"/>
  <c r="AT48"/>
  <c r="AU48"/>
  <c r="AT49"/>
  <c r="AU49"/>
  <c r="AT50"/>
  <c r="AU50"/>
  <c r="AT51"/>
  <c r="AU51"/>
  <c r="AT52"/>
  <c r="AU52"/>
  <c r="AT53"/>
  <c r="AU53"/>
  <c r="AT54"/>
  <c r="AU54"/>
  <c r="AT55"/>
  <c r="AU55"/>
  <c r="AT56"/>
  <c r="AU56"/>
  <c r="AT57"/>
  <c r="AU57"/>
  <c r="AT58"/>
  <c r="AU58"/>
  <c r="AT59"/>
  <c r="AU59"/>
  <c r="AT60"/>
  <c r="AU60"/>
  <c r="AT61"/>
  <c r="AU61"/>
  <c r="AT62"/>
  <c r="AU62"/>
  <c r="AT63"/>
  <c r="AU63"/>
  <c r="AT64"/>
  <c r="AU64"/>
  <c r="AT65"/>
  <c r="AU65"/>
  <c r="AT66"/>
  <c r="AU66"/>
  <c r="AT67"/>
  <c r="AU67"/>
  <c r="AT68"/>
  <c r="AU68"/>
  <c r="AT69"/>
  <c r="AU69"/>
  <c r="AT70"/>
  <c r="AU70"/>
  <c r="AT71"/>
  <c r="AU71"/>
  <c r="AT72"/>
  <c r="AU72"/>
  <c r="AT73"/>
  <c r="AU73"/>
  <c r="AT74"/>
  <c r="AU74"/>
  <c r="AT75"/>
  <c r="AU75"/>
  <c r="AT76"/>
  <c r="AU76"/>
  <c r="AT77"/>
  <c r="AU77"/>
  <c r="AT78"/>
  <c r="AU78"/>
  <c r="AT79"/>
  <c r="AU79"/>
  <c r="AT80"/>
  <c r="AU80"/>
  <c r="AT81"/>
  <c r="AU81"/>
  <c r="AT82"/>
  <c r="AU82"/>
  <c r="AT83"/>
  <c r="AU83"/>
  <c r="AT84"/>
  <c r="AU84"/>
  <c r="AT85"/>
  <c r="AU85"/>
  <c r="AT86"/>
  <c r="AU86"/>
  <c r="AT87"/>
  <c r="AU87"/>
  <c r="AT88"/>
  <c r="AU88"/>
  <c r="AT89"/>
  <c r="AU89"/>
  <c r="AT90"/>
  <c r="AU90"/>
  <c r="AT91"/>
  <c r="AU91"/>
  <c r="AT92"/>
  <c r="AU92"/>
  <c r="AT93"/>
  <c r="AU93"/>
  <c r="AT94"/>
  <c r="AU94"/>
  <c r="AT95"/>
  <c r="AU95"/>
  <c r="AT96"/>
  <c r="AU96"/>
  <c r="AT97"/>
  <c r="AU97"/>
  <c r="AT98"/>
  <c r="AU98"/>
  <c r="AT99"/>
  <c r="AU99"/>
  <c r="AT100"/>
  <c r="AU100"/>
  <c r="AT101"/>
  <c r="AU101"/>
  <c r="AT102"/>
  <c r="AU102"/>
  <c r="AT103"/>
  <c r="AU103"/>
  <c r="AT104"/>
  <c r="AU104"/>
  <c r="AT105"/>
  <c r="AU105"/>
  <c r="AT106"/>
  <c r="AU106"/>
  <c r="AT107"/>
  <c r="AU107"/>
  <c r="AT108"/>
  <c r="AU108"/>
  <c r="AT109"/>
  <c r="AU109"/>
  <c r="AT110"/>
  <c r="AU110"/>
  <c r="AT111"/>
  <c r="AU111"/>
  <c r="AT112"/>
  <c r="AU112"/>
  <c r="AT113"/>
  <c r="AU113"/>
  <c r="AT114"/>
  <c r="AU114"/>
  <c r="AT115"/>
  <c r="AU115"/>
  <c r="AT116"/>
  <c r="AU116"/>
  <c r="AT117"/>
  <c r="AU117"/>
  <c r="AT118"/>
  <c r="AU118"/>
  <c r="AT119"/>
  <c r="AU119"/>
  <c r="AT120"/>
  <c r="AU120"/>
  <c r="AT121"/>
  <c r="AU121"/>
  <c r="AT122"/>
  <c r="AU122"/>
  <c r="AT123"/>
  <c r="AU123"/>
  <c r="AT124"/>
  <c r="AU124"/>
  <c r="AT125"/>
  <c r="AU125"/>
  <c r="AT126"/>
  <c r="AU126"/>
  <c r="AT127"/>
  <c r="AU127"/>
  <c r="AT128"/>
  <c r="AU128"/>
  <c r="AT129"/>
  <c r="AU129"/>
  <c r="AT130"/>
  <c r="AU130"/>
  <c r="AT131"/>
  <c r="AU131"/>
  <c r="AT132"/>
  <c r="AU132"/>
  <c r="AT133"/>
  <c r="AU133"/>
  <c r="AT134"/>
  <c r="AU134"/>
  <c r="AT135"/>
  <c r="AU135"/>
  <c r="AT136"/>
  <c r="AU136"/>
  <c r="AT137"/>
  <c r="AU137"/>
  <c r="AT138"/>
  <c r="AU138"/>
  <c r="AT139"/>
  <c r="AU139"/>
  <c r="AT140"/>
  <c r="AU140"/>
  <c r="AT141"/>
  <c r="AU141"/>
  <c r="AT142"/>
  <c r="AU142"/>
  <c r="AT143"/>
  <c r="AU143"/>
  <c r="AT144"/>
  <c r="AU144"/>
  <c r="AT145"/>
  <c r="AU145"/>
  <c r="AT146"/>
  <c r="AU146"/>
  <c r="AT147"/>
  <c r="AU147"/>
  <c r="AT148"/>
  <c r="AU148"/>
  <c r="AT149"/>
  <c r="AU149"/>
  <c r="AT150"/>
  <c r="AU150"/>
  <c r="AT151"/>
  <c r="AU151"/>
  <c r="AT152"/>
  <c r="AU152"/>
  <c r="AT153"/>
  <c r="AU153"/>
  <c r="AT154"/>
  <c r="AU154"/>
  <c r="AT155"/>
  <c r="AU155"/>
  <c r="AT156"/>
  <c r="AU156"/>
  <c r="AT157"/>
  <c r="AU157"/>
  <c r="AT158"/>
  <c r="AU158"/>
  <c r="AT159"/>
  <c r="AU159"/>
  <c r="AT160"/>
  <c r="AU160"/>
  <c r="AT161"/>
  <c r="AU161"/>
  <c r="AT162"/>
  <c r="AU162"/>
  <c r="AT163"/>
  <c r="AU163"/>
  <c r="AT164"/>
  <c r="AU164"/>
  <c r="AT165"/>
  <c r="AU165"/>
  <c r="AT166"/>
  <c r="AU166"/>
  <c r="AT167"/>
  <c r="AU167"/>
  <c r="AT168"/>
  <c r="AU168"/>
  <c r="AT169"/>
  <c r="AU169"/>
  <c r="AT170"/>
  <c r="AU170"/>
  <c r="AT171"/>
  <c r="AU171"/>
  <c r="AT172"/>
  <c r="AU172"/>
  <c r="AT173"/>
  <c r="AU173"/>
  <c r="AT174"/>
  <c r="AU174"/>
  <c r="AT175"/>
  <c r="AU175"/>
  <c r="AT176"/>
  <c r="AU176"/>
  <c r="AT177"/>
  <c r="AU177"/>
  <c r="AT178"/>
  <c r="AU178"/>
  <c r="AT179"/>
  <c r="AU179"/>
  <c r="AT180"/>
  <c r="AU180"/>
  <c r="AT181"/>
  <c r="AU181"/>
  <c r="AT182"/>
  <c r="AU182"/>
  <c r="AT183"/>
  <c r="AU183"/>
  <c r="AT184"/>
  <c r="AU184"/>
  <c r="AT185"/>
  <c r="AU185"/>
  <c r="AT186"/>
  <c r="AU186"/>
  <c r="AT187"/>
  <c r="AU187"/>
  <c r="AT188"/>
  <c r="AU188"/>
  <c r="AT189"/>
  <c r="AU189"/>
  <c r="AT190"/>
  <c r="AU190"/>
  <c r="AT191"/>
  <c r="AU191"/>
  <c r="AT192"/>
  <c r="AU192"/>
  <c r="AT193"/>
  <c r="AU193"/>
  <c r="AT194"/>
  <c r="AU194"/>
  <c r="AT195"/>
  <c r="AU195"/>
  <c r="AT196"/>
  <c r="AU196"/>
  <c r="AT197"/>
  <c r="AU197"/>
  <c r="AT198"/>
  <c r="AU198"/>
  <c r="AT199"/>
  <c r="AU199"/>
  <c r="AT200"/>
  <c r="AU200"/>
  <c r="AT201"/>
  <c r="AU201"/>
  <c r="AT202"/>
  <c r="AU202"/>
  <c r="AT203"/>
  <c r="AU203"/>
  <c r="AT204"/>
  <c r="AU204"/>
  <c r="AT205"/>
  <c r="AU205"/>
  <c r="AT206"/>
  <c r="AU206"/>
  <c r="AT207"/>
  <c r="AU207"/>
  <c r="AT208"/>
  <c r="AU208"/>
  <c r="AT209"/>
  <c r="AU209"/>
  <c r="AT210"/>
  <c r="AU210"/>
  <c r="AT211"/>
  <c r="AU211"/>
  <c r="AT212"/>
  <c r="AU212"/>
  <c r="AT213"/>
  <c r="AU213"/>
  <c r="AT214"/>
  <c r="AU214"/>
  <c r="AT215"/>
  <c r="AU215"/>
  <c r="AT216"/>
  <c r="AU216"/>
  <c r="AT217"/>
  <c r="AU217"/>
  <c r="AT218"/>
  <c r="AU218"/>
  <c r="AT219"/>
  <c r="AU219"/>
  <c r="AT220"/>
  <c r="AU220"/>
  <c r="AT221"/>
  <c r="AU221"/>
  <c r="AT222"/>
  <c r="AU222"/>
  <c r="AT223"/>
  <c r="AU223"/>
  <c r="AT224"/>
  <c r="AU224"/>
  <c r="AT225"/>
  <c r="AU225"/>
  <c r="AT226"/>
  <c r="AU226"/>
  <c r="AT227"/>
  <c r="AU227"/>
  <c r="AT228"/>
  <c r="AU228"/>
  <c r="AT229"/>
  <c r="AU229"/>
  <c r="AT230"/>
  <c r="AU230"/>
  <c r="AT231"/>
  <c r="AU231"/>
  <c r="AT232"/>
  <c r="AU232"/>
  <c r="AT233"/>
  <c r="AU233"/>
  <c r="AT234"/>
  <c r="AU234"/>
  <c r="AT235"/>
  <c r="AU235"/>
  <c r="AT236"/>
  <c r="AU236"/>
  <c r="AT237"/>
  <c r="AU237"/>
  <c r="AT238"/>
  <c r="AU238"/>
  <c r="AT239"/>
  <c r="AU239"/>
  <c r="AT240"/>
  <c r="AU240"/>
  <c r="AT241"/>
  <c r="AU241"/>
  <c r="AT242"/>
  <c r="AU242"/>
  <c r="AT243"/>
  <c r="AU243"/>
  <c r="AT244"/>
  <c r="AU244"/>
  <c r="AT245"/>
  <c r="AU245"/>
  <c r="AT246"/>
  <c r="AU246"/>
  <c r="AT247"/>
  <c r="AU247"/>
  <c r="AT248"/>
  <c r="AU248"/>
  <c r="AT249"/>
  <c r="AU249"/>
  <c r="AT250"/>
  <c r="AU250"/>
  <c r="AT251"/>
  <c r="AU251"/>
  <c r="AT252"/>
  <c r="AU252"/>
  <c r="AT253"/>
  <c r="AU253"/>
  <c r="AT254"/>
  <c r="AU254"/>
  <c r="AT255"/>
  <c r="AU255"/>
  <c r="AT256"/>
  <c r="AU256"/>
  <c r="AT257"/>
  <c r="AU257"/>
  <c r="AT258"/>
  <c r="AU258"/>
  <c r="AT259"/>
  <c r="AU259"/>
  <c r="AT260"/>
  <c r="AU260"/>
  <c r="AT261"/>
  <c r="AU261"/>
  <c r="AT262"/>
  <c r="AU262"/>
  <c r="AT263"/>
  <c r="AU263"/>
  <c r="AT264"/>
  <c r="AU264"/>
  <c r="AT265"/>
  <c r="AU265"/>
  <c r="AT266"/>
  <c r="AU266"/>
  <c r="AT267"/>
  <c r="AU267"/>
  <c r="AT268"/>
  <c r="AU268"/>
  <c r="AT269"/>
  <c r="AU269"/>
  <c r="AT270"/>
  <c r="AU270"/>
  <c r="AT271"/>
  <c r="AU271"/>
  <c r="AT272"/>
  <c r="AU272"/>
  <c r="AT273"/>
  <c r="AU273"/>
  <c r="AT274"/>
  <c r="AU274"/>
  <c r="AT275"/>
  <c r="AU275"/>
  <c r="AT276"/>
  <c r="AU276"/>
  <c r="AT277"/>
  <c r="AU277"/>
  <c r="AT278"/>
  <c r="AU278"/>
  <c r="AT279"/>
  <c r="AU279"/>
  <c r="AT280"/>
  <c r="AU280"/>
  <c r="AT281"/>
  <c r="AU281"/>
  <c r="AT282"/>
  <c r="AU282"/>
  <c r="AT283"/>
  <c r="AU283"/>
  <c r="AT284"/>
  <c r="AU284"/>
  <c r="AT285"/>
  <c r="AU285"/>
  <c r="AT286"/>
  <c r="AU286"/>
  <c r="AT287"/>
  <c r="AU287"/>
  <c r="AT288"/>
  <c r="AU288"/>
  <c r="AT289"/>
  <c r="AU289"/>
  <c r="AT290"/>
  <c r="AU290"/>
  <c r="AT291"/>
  <c r="AU291"/>
  <c r="AT292"/>
  <c r="AU292"/>
  <c r="AT293"/>
  <c r="AU293"/>
  <c r="AT294"/>
  <c r="AU294"/>
  <c r="AT295"/>
  <c r="AU295"/>
  <c r="AT296"/>
  <c r="AU296"/>
  <c r="AT297"/>
  <c r="AU297"/>
  <c r="AT298"/>
  <c r="AU298"/>
  <c r="AT299"/>
  <c r="AU299"/>
  <c r="AT300"/>
  <c r="AU300"/>
  <c r="AT301"/>
  <c r="AU301"/>
  <c r="AT302"/>
  <c r="AU302"/>
  <c r="AT303"/>
  <c r="AU303"/>
  <c r="AT304"/>
  <c r="AU304"/>
  <c r="AT305"/>
  <c r="AU305"/>
  <c r="AT306"/>
  <c r="AU306"/>
  <c r="AT307"/>
  <c r="AU307"/>
  <c r="AT308"/>
  <c r="AU308"/>
  <c r="AT309"/>
  <c r="AU309"/>
  <c r="AT310"/>
  <c r="AU310"/>
  <c r="AT311"/>
  <c r="AU311"/>
  <c r="AT312"/>
  <c r="AU312"/>
  <c r="AT313"/>
  <c r="AU313"/>
  <c r="AT314"/>
  <c r="AU314"/>
  <c r="AT315"/>
  <c r="AU315"/>
  <c r="AT316"/>
  <c r="AU316"/>
  <c r="AT317"/>
  <c r="AU317"/>
  <c r="AT318"/>
  <c r="AU318"/>
  <c r="AT319"/>
  <c r="AU319"/>
  <c r="AT320"/>
  <c r="AU320"/>
  <c r="AT321"/>
  <c r="AU321"/>
  <c r="AT322"/>
  <c r="AU322"/>
  <c r="AT323"/>
  <c r="AU323"/>
  <c r="AT324"/>
  <c r="AU324"/>
  <c r="AT325"/>
  <c r="AU325"/>
  <c r="AT326"/>
  <c r="AU326"/>
  <c r="AT327"/>
  <c r="AU327"/>
  <c r="AT328"/>
  <c r="AU328"/>
  <c r="AT329"/>
  <c r="AU329"/>
  <c r="AT330"/>
  <c r="AU330"/>
  <c r="AT331"/>
  <c r="AU331"/>
  <c r="AT332"/>
  <c r="AU332"/>
  <c r="AT333"/>
  <c r="AU333"/>
  <c r="AT334"/>
  <c r="AU334"/>
  <c r="AT335"/>
  <c r="AU335"/>
  <c r="AT336"/>
  <c r="AU336"/>
  <c r="AT337"/>
  <c r="AU337"/>
  <c r="AT338"/>
  <c r="AU338"/>
  <c r="AT339"/>
  <c r="AU339"/>
  <c r="AT340"/>
  <c r="AU340"/>
  <c r="AT341"/>
  <c r="AU341"/>
  <c r="AT342"/>
  <c r="AU342"/>
  <c r="AT343"/>
  <c r="AU343"/>
  <c r="AT344"/>
  <c r="AU344"/>
  <c r="AT345"/>
  <c r="AU345"/>
  <c r="AT346"/>
  <c r="AU346"/>
  <c r="AT347"/>
  <c r="AU347"/>
  <c r="AT348"/>
  <c r="AU348"/>
  <c r="AT349"/>
  <c r="AU349"/>
  <c r="AT350"/>
  <c r="AU350"/>
  <c r="AT351"/>
  <c r="AU351"/>
  <c r="AT352"/>
  <c r="AU352"/>
  <c r="AT353"/>
  <c r="AU353"/>
  <c r="AT354"/>
  <c r="AU354"/>
  <c r="AT355"/>
  <c r="AU355"/>
  <c r="AT356"/>
  <c r="AU356"/>
  <c r="AT357"/>
  <c r="AU357"/>
  <c r="AT358"/>
  <c r="AU358"/>
  <c r="AT359"/>
  <c r="AU359"/>
  <c r="AT360"/>
  <c r="AU360"/>
  <c r="AT361"/>
  <c r="AU361"/>
  <c r="AT362"/>
  <c r="AU362"/>
  <c r="AT363"/>
  <c r="AU363"/>
  <c r="AT364"/>
  <c r="AU364"/>
  <c r="AT365"/>
  <c r="AU365"/>
  <c r="AT366"/>
  <c r="AU366"/>
  <c r="AT367"/>
  <c r="AU367"/>
  <c r="AT368"/>
  <c r="AU368"/>
  <c r="AT369"/>
  <c r="AU369"/>
  <c r="AT370"/>
  <c r="AU370"/>
  <c r="AT371"/>
  <c r="AU371"/>
  <c r="AT372"/>
  <c r="AU372"/>
  <c r="AT373"/>
  <c r="AU373"/>
  <c r="AT374"/>
  <c r="AU374"/>
  <c r="AT375"/>
  <c r="AU375"/>
  <c r="AT376"/>
  <c r="AU376"/>
  <c r="AT377"/>
  <c r="AU377"/>
  <c r="AT378"/>
  <c r="AU378"/>
  <c r="AT379"/>
  <c r="AU379"/>
  <c r="AT380"/>
  <c r="AU380"/>
  <c r="AT381"/>
  <c r="AU381"/>
  <c r="AT382"/>
  <c r="AU382"/>
  <c r="AT383"/>
  <c r="AU383"/>
  <c r="AT384"/>
  <c r="AU384"/>
  <c r="AT385"/>
  <c r="AU385"/>
  <c r="AT386"/>
  <c r="AU386"/>
  <c r="AT387"/>
  <c r="AU387"/>
  <c r="AT388"/>
  <c r="AU388"/>
  <c r="AT389"/>
  <c r="AU389"/>
  <c r="AT390"/>
  <c r="AU390"/>
  <c r="AT391"/>
  <c r="AU391"/>
  <c r="AT392"/>
  <c r="AU392"/>
  <c r="AT393"/>
  <c r="AU393"/>
  <c r="AT394"/>
  <c r="AU394"/>
  <c r="AT395"/>
  <c r="AU395"/>
  <c r="AT396"/>
  <c r="AU396"/>
  <c r="AT397"/>
  <c r="AU397"/>
  <c r="AT398"/>
  <c r="AU398"/>
  <c r="AT399"/>
  <c r="AU399"/>
  <c r="AT400"/>
  <c r="AU400"/>
  <c r="AT401"/>
  <c r="AU401"/>
  <c r="AT402"/>
  <c r="AU402"/>
  <c r="AT403"/>
  <c r="AU403"/>
  <c r="AT404"/>
  <c r="AU404"/>
  <c r="AT405"/>
  <c r="AU405"/>
  <c r="AT406"/>
  <c r="AU406"/>
  <c r="AT407"/>
  <c r="AU407"/>
  <c r="AT408"/>
  <c r="AU408"/>
  <c r="AT409"/>
  <c r="AU409"/>
  <c r="AT410"/>
  <c r="AU410"/>
  <c r="AT411"/>
  <c r="AU411"/>
  <c r="AT412"/>
  <c r="AU412"/>
  <c r="AT413"/>
  <c r="AU413"/>
  <c r="AT414"/>
  <c r="AU414"/>
  <c r="AT415"/>
  <c r="AU415"/>
  <c r="AT416"/>
  <c r="AU416"/>
  <c r="AT417"/>
  <c r="AU417"/>
  <c r="AT418"/>
  <c r="AU418"/>
  <c r="AT419"/>
  <c r="AU419"/>
  <c r="AT420"/>
  <c r="AU420"/>
  <c r="AT421"/>
  <c r="AU421"/>
  <c r="AT422"/>
  <c r="AU422"/>
  <c r="AT423"/>
  <c r="AU423"/>
  <c r="AT424"/>
  <c r="AU424"/>
  <c r="AT425"/>
  <c r="AU425"/>
  <c r="AT426"/>
  <c r="AU426"/>
  <c r="AT427"/>
  <c r="AU427"/>
  <c r="AT428"/>
  <c r="AU428"/>
  <c r="AT429"/>
  <c r="AU429"/>
  <c r="AT430"/>
  <c r="AU430"/>
  <c r="AT431"/>
  <c r="AU431"/>
  <c r="AT432"/>
  <c r="AU432"/>
  <c r="AT433"/>
  <c r="AU433"/>
  <c r="AT434"/>
  <c r="AU434"/>
  <c r="AT435"/>
  <c r="AU435"/>
  <c r="AT436"/>
  <c r="AU436"/>
  <c r="AT437"/>
  <c r="AU437"/>
  <c r="AT438"/>
  <c r="AU438"/>
  <c r="AT439"/>
  <c r="AU439"/>
  <c r="AT440"/>
  <c r="AU440"/>
  <c r="AT441"/>
  <c r="AU441"/>
  <c r="AT442"/>
  <c r="AU442"/>
  <c r="AT443"/>
  <c r="AU443"/>
  <c r="AT444"/>
  <c r="AU444"/>
  <c r="AT445"/>
  <c r="AU445"/>
  <c r="AT446"/>
  <c r="AU446"/>
  <c r="AT447"/>
  <c r="AU447"/>
  <c r="AT448"/>
  <c r="AU448"/>
  <c r="AT449"/>
  <c r="AU449"/>
  <c r="AT450"/>
  <c r="AU450"/>
  <c r="AT451"/>
  <c r="AU451"/>
  <c r="AT452"/>
  <c r="AU452"/>
  <c r="AT453"/>
  <c r="AU453"/>
  <c r="AT454"/>
  <c r="AU454"/>
  <c r="AT455"/>
  <c r="AU455"/>
  <c r="AT456"/>
  <c r="AU456"/>
  <c r="AT457"/>
  <c r="AU457"/>
  <c r="AT458"/>
  <c r="AU458"/>
  <c r="AT459"/>
  <c r="AU459"/>
  <c r="AT460"/>
  <c r="AU460"/>
  <c r="AT461"/>
  <c r="AU461"/>
  <c r="AT462"/>
  <c r="AU462"/>
  <c r="AT463"/>
  <c r="AU463"/>
  <c r="AT464"/>
  <c r="AU464"/>
  <c r="AT465"/>
  <c r="AU465"/>
  <c r="AT466"/>
  <c r="AU466"/>
  <c r="AT467"/>
  <c r="AU467"/>
  <c r="AT468"/>
  <c r="AU468"/>
  <c r="AT469"/>
  <c r="AU469"/>
  <c r="AT470"/>
  <c r="AU470"/>
  <c r="AT471"/>
  <c r="AU471"/>
  <c r="AT472"/>
  <c r="AU472"/>
  <c r="AT473"/>
  <c r="AU473"/>
  <c r="AT474"/>
  <c r="AU474"/>
  <c r="AT475"/>
  <c r="AU475"/>
  <c r="AT476"/>
  <c r="AU476"/>
  <c r="AT477"/>
  <c r="AU477"/>
  <c r="AT478"/>
  <c r="AU478"/>
  <c r="AT479"/>
  <c r="AU479"/>
  <c r="AT480"/>
  <c r="AU480"/>
  <c r="AT481"/>
  <c r="AU481"/>
  <c r="AT482"/>
  <c r="AU482"/>
  <c r="AT483"/>
  <c r="AU483"/>
  <c r="AT484"/>
  <c r="AU484"/>
  <c r="AT485"/>
  <c r="AU485"/>
  <c r="AT486"/>
  <c r="AU486"/>
  <c r="AT487"/>
  <c r="AU487"/>
  <c r="AT488"/>
  <c r="AU488"/>
  <c r="AT489"/>
  <c r="AU489"/>
  <c r="AT490"/>
  <c r="AU490"/>
  <c r="AT491"/>
  <c r="AU491"/>
  <c r="AT492"/>
  <c r="AU492"/>
  <c r="AT493"/>
  <c r="AU493"/>
  <c r="AT494"/>
  <c r="AU494"/>
  <c r="AT495"/>
  <c r="AU495"/>
  <c r="AT496"/>
  <c r="AU496"/>
  <c r="AT497"/>
  <c r="AU497"/>
  <c r="AT498"/>
  <c r="AU498"/>
  <c r="AT499"/>
  <c r="AU499"/>
  <c r="AT500"/>
  <c r="AU500"/>
  <c r="AT501"/>
  <c r="AU501"/>
  <c r="AT502"/>
  <c r="AU502"/>
  <c r="AT503"/>
  <c r="AU503"/>
  <c r="AT504"/>
  <c r="AU504"/>
  <c r="AT505"/>
  <c r="AU505"/>
  <c r="AT506"/>
  <c r="AU506"/>
  <c r="AT507"/>
  <c r="AU507"/>
  <c r="AT508"/>
  <c r="AU508"/>
  <c r="AT509"/>
  <c r="AU509"/>
  <c r="AT510"/>
  <c r="AU510"/>
  <c r="AT511"/>
  <c r="AU511"/>
  <c r="AT512"/>
  <c r="AU512"/>
  <c r="AT513"/>
  <c r="AU513"/>
  <c r="AT514"/>
  <c r="AU514"/>
  <c r="AT515"/>
  <c r="AU515"/>
  <c r="AT516"/>
  <c r="AU516"/>
  <c r="AT517"/>
  <c r="AU517"/>
  <c r="AT518"/>
  <c r="AU518"/>
  <c r="AT519"/>
  <c r="AU519"/>
  <c r="AT520"/>
  <c r="AU520"/>
  <c r="AT521"/>
  <c r="AU521"/>
  <c r="AT522"/>
  <c r="AU522"/>
  <c r="AT523"/>
  <c r="AU523"/>
  <c r="AT524"/>
  <c r="AU524"/>
  <c r="AT525"/>
  <c r="AU525"/>
  <c r="AT526"/>
  <c r="AU526"/>
  <c r="AT527"/>
  <c r="AU527"/>
  <c r="AT528"/>
  <c r="AU528"/>
  <c r="AT529"/>
  <c r="AU529"/>
  <c r="AT530"/>
  <c r="AU530"/>
  <c r="AT531"/>
  <c r="AU531"/>
  <c r="AT532"/>
  <c r="AU532"/>
  <c r="AT533"/>
  <c r="AU533"/>
  <c r="AT534"/>
  <c r="AU534"/>
  <c r="AT535"/>
  <c r="AU535"/>
  <c r="AT536"/>
  <c r="AU536"/>
  <c r="AT537"/>
  <c r="AU537"/>
  <c r="AT538"/>
  <c r="AU538"/>
  <c r="AT539"/>
  <c r="AU539"/>
  <c r="AT540"/>
  <c r="AU540"/>
  <c r="AT541"/>
  <c r="AU541"/>
  <c r="AT542"/>
  <c r="AU542"/>
  <c r="AT543"/>
  <c r="AU543"/>
  <c r="AT544"/>
  <c r="AU544"/>
  <c r="AT545"/>
  <c r="AU545"/>
  <c r="AT546"/>
  <c r="AU546"/>
  <c r="AT547"/>
  <c r="AU547"/>
  <c r="AT548"/>
  <c r="AU548"/>
  <c r="AT549"/>
  <c r="AU549"/>
  <c r="AT550"/>
  <c r="AU550"/>
  <c r="AT551"/>
  <c r="AU551"/>
  <c r="AT552"/>
  <c r="AU552"/>
  <c r="AT553"/>
  <c r="AU553"/>
  <c r="AT554"/>
  <c r="AU554"/>
  <c r="AT555"/>
  <c r="AU555"/>
  <c r="AT556"/>
  <c r="AU556"/>
  <c r="AT557"/>
  <c r="AU557"/>
  <c r="AT558"/>
  <c r="AU558"/>
  <c r="AT559"/>
  <c r="AU559"/>
  <c r="AT560"/>
  <c r="AU560"/>
  <c r="AT561"/>
  <c r="AU561"/>
  <c r="AT562"/>
  <c r="AU562"/>
  <c r="AT563"/>
  <c r="AU563"/>
  <c r="AT564"/>
  <c r="AU564"/>
  <c r="AT565"/>
  <c r="AU565"/>
  <c r="AT566"/>
  <c r="AU566"/>
  <c r="AT567"/>
  <c r="AU567"/>
  <c r="AT568"/>
  <c r="AU568"/>
  <c r="AT569"/>
  <c r="AU569"/>
  <c r="AT570"/>
  <c r="AU570"/>
  <c r="AT571"/>
  <c r="AU571"/>
  <c r="AT572"/>
  <c r="AU572"/>
  <c r="AT573"/>
  <c r="AU573"/>
  <c r="AT574"/>
  <c r="AU574"/>
  <c r="AT575"/>
  <c r="AU575"/>
  <c r="AT576"/>
  <c r="AU576"/>
  <c r="AT577"/>
  <c r="AU577"/>
  <c r="AT578"/>
  <c r="AU578"/>
  <c r="AT579"/>
  <c r="AU579"/>
  <c r="AT580"/>
  <c r="AU580"/>
  <c r="AT581"/>
  <c r="AU581"/>
  <c r="AT582"/>
  <c r="AU582"/>
  <c r="AT583"/>
  <c r="AU583"/>
  <c r="AT584"/>
  <c r="AU584"/>
  <c r="AT585"/>
  <c r="AU585"/>
  <c r="AT586"/>
  <c r="AU586"/>
  <c r="AT587"/>
  <c r="AU587"/>
  <c r="AT588"/>
  <c r="AU588"/>
  <c r="AT589"/>
  <c r="AU589"/>
  <c r="AT590"/>
  <c r="AU590"/>
  <c r="AT591"/>
  <c r="AU591"/>
  <c r="AT592"/>
  <c r="AU592"/>
  <c r="AT593"/>
  <c r="AU593"/>
  <c r="AT594"/>
  <c r="AU594"/>
  <c r="AT595"/>
  <c r="AU595"/>
  <c r="AT596"/>
  <c r="AU596"/>
  <c r="AT597"/>
  <c r="AU597"/>
  <c r="AT598"/>
  <c r="AU598"/>
  <c r="AT599"/>
  <c r="AU599"/>
  <c r="AT600"/>
  <c r="AU600"/>
  <c r="AT601"/>
  <c r="AU601"/>
  <c r="AT602"/>
  <c r="AU602"/>
  <c r="AT603"/>
  <c r="AU603"/>
  <c r="AT604"/>
  <c r="AU604"/>
  <c r="AT605"/>
  <c r="AU605"/>
  <c r="AT606"/>
  <c r="AU606"/>
  <c r="AT607"/>
  <c r="AU607"/>
  <c r="AT608"/>
  <c r="AU608"/>
  <c r="AT609"/>
  <c r="AU609"/>
  <c r="AT610"/>
  <c r="AU610"/>
  <c r="AT611"/>
  <c r="AU611"/>
  <c r="AT612"/>
  <c r="AU612"/>
  <c r="AT613"/>
  <c r="AU613"/>
  <c r="AT614"/>
  <c r="AU614"/>
  <c r="AT615"/>
  <c r="AU615"/>
  <c r="AT616"/>
  <c r="AU616"/>
  <c r="AT617"/>
  <c r="AU617"/>
  <c r="AT618"/>
  <c r="AU618"/>
  <c r="AT619"/>
  <c r="AU619"/>
  <c r="AT620"/>
  <c r="AU620"/>
  <c r="AT621"/>
  <c r="AU621"/>
  <c r="AT622"/>
  <c r="AU622"/>
  <c r="AT623"/>
  <c r="AU623"/>
  <c r="AT624"/>
  <c r="AU624"/>
  <c r="AT625"/>
  <c r="AU625"/>
  <c r="AT626"/>
  <c r="AU626"/>
  <c r="AT627"/>
  <c r="AU627"/>
  <c r="AT628"/>
  <c r="AU628"/>
  <c r="AT629"/>
  <c r="AU629"/>
  <c r="AT630"/>
  <c r="AU630"/>
  <c r="AT631"/>
  <c r="AU631"/>
  <c r="AT632"/>
  <c r="AU632"/>
  <c r="AT633"/>
  <c r="AU633"/>
  <c r="AT634"/>
  <c r="AU634"/>
  <c r="AT635"/>
  <c r="AU635"/>
  <c r="AT636"/>
  <c r="AU636"/>
  <c r="AT637"/>
  <c r="AU637"/>
  <c r="AT638"/>
  <c r="AU638"/>
  <c r="AT639"/>
  <c r="AU639"/>
  <c r="AT640"/>
  <c r="AU640"/>
  <c r="AT641"/>
  <c r="AU641"/>
  <c r="AT642"/>
  <c r="AU642"/>
  <c r="AT643"/>
  <c r="AU643"/>
  <c r="AT644"/>
  <c r="AU644"/>
  <c r="AT645"/>
  <c r="AU645"/>
  <c r="AT646"/>
  <c r="AU646"/>
  <c r="AT647"/>
  <c r="AU647"/>
  <c r="AT648"/>
  <c r="AU648"/>
  <c r="AT649"/>
  <c r="AU649"/>
  <c r="AT650"/>
  <c r="AU650"/>
  <c r="AT651"/>
  <c r="AU651"/>
  <c r="AT652"/>
  <c r="AU652"/>
  <c r="AT653"/>
  <c r="AU653"/>
  <c r="AT654"/>
  <c r="AU654"/>
  <c r="AT655"/>
  <c r="AU655"/>
  <c r="AT656"/>
  <c r="AU656"/>
  <c r="AT657"/>
  <c r="AU657"/>
  <c r="AT658"/>
  <c r="AU658"/>
  <c r="AT659"/>
  <c r="AU659"/>
  <c r="AT660"/>
  <c r="AU660"/>
  <c r="AT661"/>
  <c r="AU661"/>
  <c r="AT662"/>
  <c r="AU662"/>
  <c r="AT663"/>
  <c r="AU663"/>
  <c r="AT664"/>
  <c r="AU664"/>
  <c r="AT665"/>
  <c r="AU665"/>
  <c r="AT666"/>
  <c r="AU666"/>
  <c r="AT667"/>
  <c r="AU667"/>
  <c r="AT668"/>
  <c r="AU668"/>
  <c r="AT669"/>
  <c r="AU669"/>
  <c r="AT670"/>
  <c r="AU670"/>
  <c r="AT671"/>
  <c r="AU671"/>
  <c r="AT672"/>
  <c r="AU672"/>
  <c r="AT673"/>
  <c r="AU673"/>
  <c r="AT674"/>
  <c r="AU674"/>
  <c r="AT675"/>
  <c r="AU675"/>
  <c r="AT676"/>
  <c r="AU676"/>
  <c r="AT677"/>
  <c r="AU677"/>
  <c r="AT678"/>
  <c r="AU678"/>
  <c r="AT679"/>
  <c r="AU679"/>
  <c r="AT680"/>
  <c r="AU680"/>
  <c r="AT681"/>
  <c r="AU681"/>
  <c r="AT682"/>
  <c r="AU682"/>
  <c r="AT683"/>
  <c r="AU683"/>
  <c r="AT684"/>
  <c r="AU684"/>
  <c r="AT685"/>
  <c r="AU685"/>
  <c r="AT686"/>
  <c r="AU686"/>
  <c r="AT687"/>
  <c r="AU687"/>
  <c r="AT688"/>
  <c r="AU688"/>
  <c r="AT689"/>
  <c r="AU689"/>
  <c r="AT690"/>
  <c r="AU690"/>
  <c r="AT691"/>
  <c r="AU691"/>
  <c r="AT692"/>
  <c r="AU692"/>
  <c r="AT693"/>
  <c r="AU693"/>
  <c r="AT694"/>
  <c r="AU694"/>
  <c r="AT695"/>
  <c r="AU695"/>
  <c r="AT696"/>
  <c r="AU696"/>
  <c r="AT697"/>
  <c r="AU697"/>
  <c r="AT698"/>
  <c r="AU698"/>
  <c r="AT699"/>
  <c r="AU699"/>
  <c r="AT700"/>
  <c r="AU700"/>
  <c r="AT701"/>
  <c r="AU701"/>
  <c r="AT702"/>
  <c r="AU702"/>
  <c r="AT703"/>
  <c r="AU703"/>
  <c r="AT704"/>
  <c r="AU704"/>
  <c r="AT705"/>
  <c r="AU705"/>
  <c r="AT706"/>
  <c r="AU706"/>
  <c r="AT707"/>
  <c r="AU707"/>
  <c r="AT708"/>
  <c r="AU708"/>
  <c r="AT709"/>
  <c r="AU709"/>
  <c r="AT710"/>
  <c r="AU710"/>
  <c r="AT711"/>
  <c r="AU711"/>
  <c r="AT712"/>
  <c r="AU712"/>
  <c r="AT713"/>
  <c r="AU713"/>
  <c r="AT714"/>
  <c r="AU714"/>
  <c r="AT715"/>
  <c r="AU715"/>
  <c r="AT716"/>
  <c r="AU716"/>
  <c r="AT717"/>
  <c r="AU717"/>
  <c r="AT718"/>
  <c r="AU718"/>
  <c r="AT719"/>
  <c r="AU719"/>
  <c r="AT720"/>
  <c r="AU720"/>
  <c r="AT721"/>
  <c r="AU721"/>
  <c r="AT722"/>
  <c r="AU722"/>
  <c r="AT723"/>
  <c r="AU723"/>
  <c r="AT724"/>
  <c r="AU724"/>
  <c r="AT725"/>
  <c r="AU725"/>
  <c r="AT726"/>
  <c r="AU726"/>
  <c r="AT727"/>
  <c r="AU727"/>
  <c r="AT728"/>
  <c r="AU728"/>
  <c r="AT729"/>
  <c r="AU729"/>
  <c r="AT730"/>
  <c r="AU730"/>
  <c r="AT731"/>
  <c r="AU731"/>
  <c r="AT732"/>
  <c r="AU732"/>
  <c r="AT733"/>
  <c r="AU733"/>
  <c r="AT734"/>
  <c r="AU734"/>
  <c r="AT735"/>
  <c r="AU735"/>
  <c r="AT736"/>
  <c r="AU736"/>
  <c r="AT737"/>
  <c r="AU737"/>
  <c r="AT738"/>
  <c r="AU738"/>
  <c r="AT739"/>
  <c r="AU739"/>
  <c r="AT740"/>
  <c r="AU740"/>
  <c r="AT741"/>
  <c r="AU741"/>
  <c r="AT742"/>
  <c r="AU742"/>
  <c r="AT743"/>
  <c r="AU743"/>
  <c r="AT744"/>
  <c r="AU744"/>
  <c r="AT745"/>
  <c r="AU745"/>
  <c r="AT746"/>
  <c r="AU746"/>
  <c r="AT747"/>
  <c r="AU747"/>
  <c r="AT748"/>
  <c r="AU748"/>
  <c r="AT749"/>
  <c r="AU749"/>
  <c r="AT750"/>
  <c r="AU750"/>
  <c r="AT751"/>
  <c r="AU751"/>
  <c r="AT752"/>
  <c r="AU752"/>
  <c r="AT753"/>
  <c r="AU753"/>
  <c r="AT754"/>
  <c r="AU754"/>
  <c r="AT755"/>
  <c r="AU755"/>
  <c r="AT756"/>
  <c r="AU756"/>
  <c r="AT757"/>
  <c r="AU757"/>
  <c r="AT758"/>
  <c r="AU758"/>
  <c r="AT759"/>
  <c r="AU759"/>
  <c r="AT760"/>
  <c r="AU760"/>
  <c r="AT761"/>
  <c r="AU761"/>
  <c r="AT762"/>
  <c r="AU762"/>
  <c r="AT763"/>
  <c r="AU763"/>
  <c r="AT764"/>
  <c r="AU764"/>
  <c r="AT765"/>
  <c r="AU765"/>
  <c r="AT766"/>
  <c r="AU766"/>
  <c r="AT767"/>
  <c r="AU767"/>
  <c r="AT768"/>
  <c r="AU768"/>
  <c r="AT769"/>
  <c r="AU769"/>
  <c r="AT770"/>
  <c r="AU770"/>
  <c r="AT771"/>
  <c r="AU771"/>
  <c r="AT772"/>
  <c r="AU772"/>
  <c r="AT773"/>
  <c r="AU773"/>
  <c r="AT774"/>
  <c r="AU774"/>
  <c r="AT775"/>
  <c r="AU775"/>
  <c r="AT776"/>
  <c r="AU776"/>
  <c r="AT777"/>
  <c r="AU777"/>
  <c r="AT778"/>
  <c r="AU778"/>
  <c r="AT779"/>
  <c r="AU779"/>
  <c r="AT780"/>
  <c r="AU780"/>
  <c r="AT781"/>
  <c r="AU781"/>
  <c r="AT782"/>
  <c r="AU782"/>
  <c r="AT783"/>
  <c r="AU783"/>
  <c r="AT784"/>
  <c r="AU784"/>
  <c r="AT785"/>
  <c r="AU785"/>
  <c r="AT786"/>
  <c r="AU786"/>
  <c r="AT787"/>
  <c r="AU787"/>
  <c r="AT788"/>
  <c r="AU788"/>
  <c r="AT789"/>
  <c r="AU789"/>
  <c r="AT790"/>
  <c r="AU790"/>
  <c r="AT791"/>
  <c r="AU791"/>
  <c r="AT792"/>
  <c r="AU792"/>
  <c r="AT793"/>
  <c r="AU793"/>
  <c r="AT794"/>
  <c r="AU794"/>
  <c r="AT795"/>
  <c r="AU795"/>
  <c r="AT796"/>
  <c r="AU796"/>
  <c r="AT797"/>
  <c r="AU797"/>
  <c r="AT798"/>
  <c r="AU798"/>
  <c r="AT799"/>
  <c r="AU799"/>
  <c r="AT800"/>
  <c r="AU800"/>
  <c r="AT801"/>
  <c r="AU801"/>
  <c r="AT802"/>
  <c r="AU802"/>
  <c r="AT803"/>
  <c r="AU803"/>
  <c r="AT804"/>
  <c r="AU804"/>
  <c r="AT805"/>
  <c r="AU805"/>
  <c r="AT806"/>
  <c r="AU806"/>
  <c r="AT807"/>
  <c r="AU807"/>
  <c r="AT808"/>
  <c r="AU808"/>
  <c r="AT809"/>
  <c r="AU809"/>
  <c r="AT810"/>
  <c r="AU810"/>
  <c r="AT811"/>
  <c r="AU811"/>
  <c r="AT812"/>
  <c r="AU812"/>
  <c r="AT813"/>
  <c r="AU813"/>
  <c r="AT814"/>
  <c r="AU814"/>
  <c r="AT815"/>
  <c r="AU815"/>
  <c r="AT816"/>
  <c r="AU816"/>
  <c r="AT817"/>
  <c r="AU817"/>
  <c r="AT818"/>
  <c r="AU818"/>
  <c r="AT819"/>
  <c r="AU819"/>
  <c r="AT820"/>
  <c r="AU820"/>
  <c r="AT821"/>
  <c r="AU821"/>
  <c r="AT822"/>
  <c r="AU822"/>
  <c r="AT823"/>
  <c r="AU823"/>
  <c r="AT824"/>
  <c r="AU824"/>
  <c r="AT825"/>
  <c r="AU825"/>
  <c r="AT826"/>
  <c r="AU826"/>
  <c r="AT827"/>
  <c r="AU827"/>
  <c r="AT828"/>
  <c r="AU828"/>
  <c r="AT829"/>
  <c r="AU829"/>
  <c r="AT830"/>
  <c r="AU830"/>
  <c r="AT831"/>
  <c r="AU831"/>
  <c r="AT832"/>
  <c r="AU832"/>
  <c r="AT833"/>
  <c r="AU833"/>
  <c r="AT834"/>
  <c r="AU834"/>
  <c r="AT835"/>
  <c r="AU835"/>
  <c r="AT836"/>
  <c r="AU836"/>
  <c r="AT837"/>
  <c r="AU837"/>
  <c r="AT838"/>
  <c r="AU838"/>
  <c r="AT839"/>
  <c r="AU839"/>
  <c r="AT840"/>
  <c r="AU840"/>
  <c r="AT841"/>
  <c r="AU841"/>
  <c r="AT842"/>
  <c r="AU842"/>
  <c r="AT843"/>
  <c r="AU843"/>
  <c r="AT844"/>
  <c r="AU844"/>
  <c r="AT845"/>
  <c r="AU845"/>
  <c r="AT846"/>
  <c r="AU846"/>
  <c r="AT847"/>
  <c r="AU847"/>
  <c r="AT848"/>
  <c r="AU848"/>
  <c r="AT849"/>
  <c r="AU849"/>
  <c r="AT850"/>
  <c r="AU850"/>
  <c r="AT851"/>
  <c r="AU851"/>
  <c r="AT852"/>
  <c r="AU852"/>
  <c r="AT853"/>
  <c r="AU853"/>
  <c r="AT854"/>
  <c r="AU854"/>
  <c r="AT855"/>
  <c r="AU855"/>
  <c r="AT856"/>
  <c r="AU856"/>
  <c r="AT857"/>
  <c r="AU857"/>
  <c r="AT858"/>
  <c r="AU858"/>
  <c r="AT859"/>
  <c r="AU859"/>
  <c r="AT860"/>
  <c r="AU860"/>
  <c r="AT861"/>
  <c r="AU861"/>
  <c r="AT862"/>
  <c r="AU862"/>
  <c r="AT863"/>
  <c r="AU863"/>
  <c r="AT864"/>
  <c r="AU864"/>
  <c r="AT865"/>
  <c r="AU865"/>
  <c r="AT866"/>
  <c r="AU866"/>
  <c r="AT867"/>
  <c r="AU867"/>
  <c r="AT868"/>
  <c r="AU868"/>
  <c r="AT869"/>
  <c r="AU869"/>
  <c r="AT870"/>
  <c r="AU870"/>
  <c r="AT871"/>
  <c r="AU871"/>
  <c r="AT872"/>
  <c r="AU872"/>
  <c r="AT873"/>
  <c r="AU873"/>
  <c r="AT874"/>
  <c r="AU874"/>
  <c r="AT875"/>
  <c r="AU875"/>
  <c r="AT876"/>
  <c r="AU876"/>
  <c r="AT877"/>
  <c r="AU877"/>
  <c r="AT878"/>
  <c r="AU878"/>
  <c r="AT879"/>
  <c r="AU879"/>
  <c r="AT880"/>
  <c r="AU880"/>
  <c r="AT881"/>
  <c r="AU881"/>
  <c r="AT882"/>
  <c r="AU882"/>
  <c r="AT883"/>
  <c r="AU883"/>
  <c r="AT884"/>
  <c r="AU884"/>
  <c r="AT885"/>
  <c r="AU885"/>
  <c r="AT886"/>
  <c r="AU886"/>
  <c r="AT887"/>
  <c r="AU887"/>
  <c r="AT888"/>
  <c r="AU888"/>
  <c r="AT889"/>
  <c r="AU889"/>
  <c r="AT890"/>
  <c r="AU890"/>
  <c r="AT891"/>
  <c r="AU891"/>
  <c r="AT892"/>
  <c r="AU892"/>
  <c r="AT893"/>
  <c r="AU893"/>
  <c r="AT894"/>
  <c r="AU894"/>
  <c r="AT895"/>
  <c r="AU895"/>
  <c r="AT896"/>
  <c r="AU896"/>
  <c r="AT897"/>
  <c r="AU897"/>
  <c r="AT898"/>
  <c r="AU898"/>
  <c r="AT899"/>
  <c r="AU899"/>
  <c r="AT900"/>
  <c r="AU900"/>
  <c r="AT901"/>
  <c r="AU901"/>
  <c r="AT902"/>
  <c r="AU902"/>
  <c r="AT903"/>
  <c r="AU903"/>
  <c r="AT904"/>
  <c r="AU904"/>
  <c r="AT905"/>
  <c r="AU905"/>
  <c r="AT906"/>
  <c r="AU906"/>
  <c r="AT907"/>
  <c r="AU907"/>
  <c r="AT908"/>
  <c r="AU908"/>
  <c r="AT909"/>
  <c r="AU909"/>
  <c r="AT910"/>
  <c r="AU910"/>
  <c r="AT911"/>
  <c r="AU911"/>
  <c r="AT912"/>
  <c r="AU912"/>
  <c r="AT913"/>
  <c r="AU913"/>
  <c r="AT914"/>
  <c r="AU914"/>
  <c r="AT915"/>
  <c r="AU915"/>
  <c r="AT916"/>
  <c r="AU916"/>
  <c r="AT917"/>
  <c r="AU917"/>
  <c r="AT918"/>
  <c r="AU918"/>
  <c r="AT919"/>
  <c r="AU919"/>
  <c r="AT920"/>
  <c r="AU920"/>
  <c r="AT921"/>
  <c r="AU921"/>
  <c r="AT922"/>
  <c r="AU922"/>
  <c r="AT923"/>
  <c r="AU923"/>
  <c r="AT924"/>
  <c r="AU924"/>
  <c r="AT925"/>
  <c r="AU925"/>
  <c r="AT926"/>
  <c r="AU926"/>
  <c r="AT927"/>
  <c r="AU927"/>
  <c r="AT928"/>
  <c r="AU928"/>
  <c r="AT929"/>
  <c r="AU929"/>
  <c r="AT930"/>
  <c r="AU930"/>
  <c r="AT931"/>
  <c r="AU931"/>
  <c r="AT932"/>
  <c r="AU932"/>
  <c r="AT933"/>
  <c r="AU933"/>
  <c r="AT934"/>
  <c r="AU934"/>
  <c r="AT935"/>
  <c r="AU935"/>
  <c r="AT936"/>
  <c r="AU936"/>
  <c r="AT937"/>
  <c r="AU937"/>
  <c r="AT938"/>
  <c r="AU938"/>
  <c r="AT939"/>
  <c r="AU939"/>
  <c r="AT940"/>
  <c r="AU940"/>
  <c r="AT941"/>
  <c r="AU941"/>
  <c r="AT942"/>
  <c r="AU942"/>
  <c r="AT943"/>
  <c r="AU943"/>
  <c r="AT944"/>
  <c r="AU944"/>
  <c r="AT945"/>
  <c r="AU945"/>
  <c r="AT946"/>
  <c r="AU946"/>
  <c r="AT947"/>
  <c r="AU947"/>
  <c r="AT948"/>
  <c r="AU948"/>
  <c r="AT949"/>
  <c r="AU949"/>
  <c r="AT950"/>
  <c r="AU950"/>
  <c r="AT951"/>
  <c r="AU951"/>
  <c r="AT952"/>
  <c r="AU952"/>
  <c r="AT953"/>
  <c r="AU953"/>
  <c r="AT954"/>
  <c r="AU954"/>
  <c r="AT955"/>
  <c r="AU955"/>
  <c r="AT956"/>
  <c r="AU956"/>
  <c r="AT957"/>
  <c r="AU957"/>
  <c r="AT958"/>
  <c r="AU958"/>
  <c r="AT959"/>
  <c r="AU959"/>
  <c r="AT960"/>
  <c r="AU960"/>
  <c r="AT961"/>
  <c r="AU961"/>
  <c r="AT962"/>
  <c r="AU962"/>
  <c r="AT963"/>
  <c r="AU963"/>
  <c r="AT964"/>
  <c r="AU964"/>
  <c r="AT965"/>
  <c r="AU965"/>
  <c r="AT966"/>
  <c r="AU966"/>
  <c r="AT967"/>
  <c r="AU967"/>
  <c r="AT968"/>
  <c r="AU968"/>
  <c r="AT969"/>
  <c r="AU969"/>
  <c r="AT970"/>
  <c r="AU970"/>
  <c r="AT971"/>
  <c r="AU971"/>
  <c r="AT972"/>
  <c r="AU972"/>
  <c r="AT973"/>
  <c r="AU973"/>
  <c r="AT974"/>
  <c r="AU974"/>
  <c r="AT975"/>
  <c r="AU975"/>
  <c r="AT976"/>
  <c r="AU976"/>
  <c r="AT977"/>
  <c r="AU977"/>
  <c r="AT978"/>
  <c r="AU978"/>
  <c r="AT979"/>
  <c r="AU979"/>
  <c r="AT980"/>
  <c r="AU980"/>
  <c r="AT981"/>
  <c r="AU981"/>
  <c r="AT982"/>
  <c r="AU982"/>
  <c r="AT983"/>
  <c r="AU983"/>
  <c r="AT984"/>
  <c r="AU984"/>
  <c r="AT985"/>
  <c r="AU985"/>
  <c r="AT986"/>
  <c r="AU986"/>
  <c r="AT987"/>
  <c r="AU987"/>
  <c r="AT988"/>
  <c r="AU988"/>
  <c r="AT989"/>
  <c r="AU989"/>
  <c r="AT990"/>
  <c r="AU990"/>
  <c r="AT991"/>
  <c r="AU991"/>
  <c r="AT992"/>
  <c r="AU992"/>
  <c r="AT993"/>
  <c r="AU993"/>
  <c r="AT994"/>
  <c r="AU994"/>
  <c r="AT995"/>
  <c r="AU995"/>
  <c r="AT996"/>
  <c r="AU996"/>
  <c r="AT997"/>
  <c r="AU997"/>
  <c r="AT998"/>
  <c r="AU998"/>
  <c r="AT999"/>
  <c r="AU999"/>
  <c r="AT1000"/>
  <c r="AU1000"/>
  <c r="AT1001"/>
  <c r="AU1001"/>
  <c r="AT1002"/>
  <c r="AU1002"/>
  <c r="AT1003"/>
  <c r="AU1003"/>
  <c r="AT1004"/>
  <c r="AU1004"/>
  <c r="AT1005"/>
  <c r="AU1005"/>
  <c r="AT1006"/>
  <c r="AU1006"/>
  <c r="AT1007"/>
  <c r="AU1007"/>
  <c r="AT1008"/>
  <c r="AU1008"/>
  <c r="AT1009"/>
  <c r="AU1009"/>
  <c r="AT1010"/>
  <c r="AU1010"/>
  <c r="AT1011"/>
  <c r="AU1011"/>
  <c r="AT1012"/>
  <c r="AU1012"/>
  <c r="AT1013"/>
  <c r="AU1013"/>
  <c r="AT1014"/>
  <c r="AU1014"/>
  <c r="AT1015"/>
  <c r="AU1015"/>
  <c r="AT1016"/>
  <c r="AU1016"/>
  <c r="AT1017"/>
  <c r="AU1017"/>
  <c r="AT1018"/>
  <c r="AU1018"/>
  <c r="AT1019"/>
  <c r="AU1019"/>
  <c r="AT1020"/>
  <c r="AU1020"/>
  <c r="AT1021"/>
  <c r="AU1021"/>
  <c r="AT1022"/>
  <c r="AU1022"/>
  <c r="AT1023"/>
  <c r="AU1023"/>
  <c r="AT1024"/>
  <c r="AU1024"/>
  <c r="AT1025"/>
  <c r="AU1025"/>
  <c r="AT1026"/>
  <c r="AU1026"/>
  <c r="AT1027"/>
  <c r="AU1027"/>
  <c r="AT1028"/>
  <c r="AU1028"/>
  <c r="AT1029"/>
  <c r="AU1029"/>
  <c r="AT1030"/>
  <c r="AU1030"/>
  <c r="AT1031"/>
  <c r="AU1031"/>
  <c r="AT1032"/>
  <c r="AU1032"/>
  <c r="AT1033"/>
  <c r="AU1033"/>
  <c r="AT1034"/>
  <c r="AU1034"/>
  <c r="AT1035"/>
  <c r="AU1035"/>
  <c r="AT1036"/>
  <c r="AU1036"/>
  <c r="AT1037"/>
  <c r="AU1037"/>
  <c r="AT1038"/>
  <c r="AU1038"/>
  <c r="AT1039"/>
  <c r="AU1039"/>
  <c r="AT1040"/>
  <c r="AU1040"/>
  <c r="AT1041"/>
  <c r="AU1041"/>
  <c r="AT1042"/>
  <c r="AU1042"/>
  <c r="AT1043"/>
  <c r="AU1043"/>
  <c r="AT1044"/>
  <c r="AU1044"/>
  <c r="AT1045"/>
  <c r="AU1045"/>
  <c r="AT1046"/>
  <c r="AU1046"/>
  <c r="AT1047"/>
  <c r="AU1047"/>
  <c r="AT1048"/>
  <c r="AU1048"/>
  <c r="AT1049"/>
  <c r="AU1049"/>
  <c r="AT1050"/>
  <c r="AU1050"/>
  <c r="AT1051"/>
  <c r="AU1051"/>
  <c r="AT1052"/>
  <c r="AU1052"/>
  <c r="AT1053"/>
  <c r="AU1053"/>
  <c r="AT1054"/>
  <c r="AU1054"/>
  <c r="AT1055"/>
  <c r="AU1055"/>
  <c r="AT1056"/>
  <c r="AU1056"/>
  <c r="AT1057"/>
  <c r="AU1057"/>
  <c r="AT1058"/>
  <c r="AU1058"/>
  <c r="AU2"/>
  <c r="AT2"/>
  <c r="AR3"/>
  <c r="AS3" s="1"/>
  <c r="AR4"/>
  <c r="AS4" s="1"/>
  <c r="AR5"/>
  <c r="AS5" s="1"/>
  <c r="AR6"/>
  <c r="AS6" s="1"/>
  <c r="AR7"/>
  <c r="AS7" s="1"/>
  <c r="AR8"/>
  <c r="AS8" s="1"/>
  <c r="AR9"/>
  <c r="AS9" s="1"/>
  <c r="AR10"/>
  <c r="AS10" s="1"/>
  <c r="AR11"/>
  <c r="AS11" s="1"/>
  <c r="AR12"/>
  <c r="AS12" s="1"/>
  <c r="AR13"/>
  <c r="AS13" s="1"/>
  <c r="AR14"/>
  <c r="AS14" s="1"/>
  <c r="AR15"/>
  <c r="AS15" s="1"/>
  <c r="AR16"/>
  <c r="AS16" s="1"/>
  <c r="AR17"/>
  <c r="AS17" s="1"/>
  <c r="AR18"/>
  <c r="AS18" s="1"/>
  <c r="AR19"/>
  <c r="AS19" s="1"/>
  <c r="AR20"/>
  <c r="AS20" s="1"/>
  <c r="AR21"/>
  <c r="AS21" s="1"/>
  <c r="AR22"/>
  <c r="AS22" s="1"/>
  <c r="AR23"/>
  <c r="AS23" s="1"/>
  <c r="AR24"/>
  <c r="AS24" s="1"/>
  <c r="AR25"/>
  <c r="AS25" s="1"/>
  <c r="AR26"/>
  <c r="AS26" s="1"/>
  <c r="AR27"/>
  <c r="AS27" s="1"/>
  <c r="AR28"/>
  <c r="AS28" s="1"/>
  <c r="AR29"/>
  <c r="AS29" s="1"/>
  <c r="AR30"/>
  <c r="AS30" s="1"/>
  <c r="AR31"/>
  <c r="AS31" s="1"/>
  <c r="AR32"/>
  <c r="AS32" s="1"/>
  <c r="AR33"/>
  <c r="AS33" s="1"/>
  <c r="AR34"/>
  <c r="AS34" s="1"/>
  <c r="AR35"/>
  <c r="AS35" s="1"/>
  <c r="AR36"/>
  <c r="AS36" s="1"/>
  <c r="AR37"/>
  <c r="AS37" s="1"/>
  <c r="AR38"/>
  <c r="AS38" s="1"/>
  <c r="AR39"/>
  <c r="AS39" s="1"/>
  <c r="AR40"/>
  <c r="AS40" s="1"/>
  <c r="AR41"/>
  <c r="AS41" s="1"/>
  <c r="AR42"/>
  <c r="AS42" s="1"/>
  <c r="AR43"/>
  <c r="AS43" s="1"/>
  <c r="AR44"/>
  <c r="AS44" s="1"/>
  <c r="AR45"/>
  <c r="AS45" s="1"/>
  <c r="AR46"/>
  <c r="AS46" s="1"/>
  <c r="AR47"/>
  <c r="AS47" s="1"/>
  <c r="AR48"/>
  <c r="AS48" s="1"/>
  <c r="AR49"/>
  <c r="AS49" s="1"/>
  <c r="AR50"/>
  <c r="AS50" s="1"/>
  <c r="AR51"/>
  <c r="AS51" s="1"/>
  <c r="AR52"/>
  <c r="AS52" s="1"/>
  <c r="AR53"/>
  <c r="AS53" s="1"/>
  <c r="AR54"/>
  <c r="AS54" s="1"/>
  <c r="AR55"/>
  <c r="AS55" s="1"/>
  <c r="AR56"/>
  <c r="AS56" s="1"/>
  <c r="AR57"/>
  <c r="AS57" s="1"/>
  <c r="AR58"/>
  <c r="AS58" s="1"/>
  <c r="AR59"/>
  <c r="AS59" s="1"/>
  <c r="AR60"/>
  <c r="AS60" s="1"/>
  <c r="AR61"/>
  <c r="AS61" s="1"/>
  <c r="AR62"/>
  <c r="AS62" s="1"/>
  <c r="AR63"/>
  <c r="AS63" s="1"/>
  <c r="AR64"/>
  <c r="AS64" s="1"/>
  <c r="AR65"/>
  <c r="AS65" s="1"/>
  <c r="AR66"/>
  <c r="AS66" s="1"/>
  <c r="AR67"/>
  <c r="AS67" s="1"/>
  <c r="AR68"/>
  <c r="AS68" s="1"/>
  <c r="AR69"/>
  <c r="AS69" s="1"/>
  <c r="AR70"/>
  <c r="AS70" s="1"/>
  <c r="AR71"/>
  <c r="AS71" s="1"/>
  <c r="AR72"/>
  <c r="AS72" s="1"/>
  <c r="AR73"/>
  <c r="AS73" s="1"/>
  <c r="AR74"/>
  <c r="AS74" s="1"/>
  <c r="AR75"/>
  <c r="AS75" s="1"/>
  <c r="AR76"/>
  <c r="AS76" s="1"/>
  <c r="AR77"/>
  <c r="AS77" s="1"/>
  <c r="AR78"/>
  <c r="AS78" s="1"/>
  <c r="AR79"/>
  <c r="AS79" s="1"/>
  <c r="AR80"/>
  <c r="AS80" s="1"/>
  <c r="AR81"/>
  <c r="AS81" s="1"/>
  <c r="AR82"/>
  <c r="AS82" s="1"/>
  <c r="AR83"/>
  <c r="AS83" s="1"/>
  <c r="AR84"/>
  <c r="AS84" s="1"/>
  <c r="AR85"/>
  <c r="AS85" s="1"/>
  <c r="AR86"/>
  <c r="AS86" s="1"/>
  <c r="AR87"/>
  <c r="AS87" s="1"/>
  <c r="AR88"/>
  <c r="AS88" s="1"/>
  <c r="AR89"/>
  <c r="AS89" s="1"/>
  <c r="AR90"/>
  <c r="AS90" s="1"/>
  <c r="AR91"/>
  <c r="AS91" s="1"/>
  <c r="AR92"/>
  <c r="AS92" s="1"/>
  <c r="AR93"/>
  <c r="AS93" s="1"/>
  <c r="AR94"/>
  <c r="AS94" s="1"/>
  <c r="AR95"/>
  <c r="AS95" s="1"/>
  <c r="AR96"/>
  <c r="AS96" s="1"/>
  <c r="AR97"/>
  <c r="AS97" s="1"/>
  <c r="AR98"/>
  <c r="AS98" s="1"/>
  <c r="AR99"/>
  <c r="AS99" s="1"/>
  <c r="AR100"/>
  <c r="AS100" s="1"/>
  <c r="AR101"/>
  <c r="AS101" s="1"/>
  <c r="AR102"/>
  <c r="AS102" s="1"/>
  <c r="AR103"/>
  <c r="AS103" s="1"/>
  <c r="AR104"/>
  <c r="AS104" s="1"/>
  <c r="AR105"/>
  <c r="AS105" s="1"/>
  <c r="AR106"/>
  <c r="AS106" s="1"/>
  <c r="AR107"/>
  <c r="AS107" s="1"/>
  <c r="AR108"/>
  <c r="AS108" s="1"/>
  <c r="AR109"/>
  <c r="AS109" s="1"/>
  <c r="AR110"/>
  <c r="AS110" s="1"/>
  <c r="AR111"/>
  <c r="AS111" s="1"/>
  <c r="AR112"/>
  <c r="AS112" s="1"/>
  <c r="AR113"/>
  <c r="AS113" s="1"/>
  <c r="AR114"/>
  <c r="AS114" s="1"/>
  <c r="AR115"/>
  <c r="AS115" s="1"/>
  <c r="AR116"/>
  <c r="AS116" s="1"/>
  <c r="AR117"/>
  <c r="AS117" s="1"/>
  <c r="AR118"/>
  <c r="AS118" s="1"/>
  <c r="AR119"/>
  <c r="AS119" s="1"/>
  <c r="AR120"/>
  <c r="AS120" s="1"/>
  <c r="AR121"/>
  <c r="AS121" s="1"/>
  <c r="AR122"/>
  <c r="AS122" s="1"/>
  <c r="AR123"/>
  <c r="AS123" s="1"/>
  <c r="AR124"/>
  <c r="AS124" s="1"/>
  <c r="AR125"/>
  <c r="AS125" s="1"/>
  <c r="AR126"/>
  <c r="AS126" s="1"/>
  <c r="AR127"/>
  <c r="AS127" s="1"/>
  <c r="AR128"/>
  <c r="AS128" s="1"/>
  <c r="AR129"/>
  <c r="AS129" s="1"/>
  <c r="AR130"/>
  <c r="AS130" s="1"/>
  <c r="AR131"/>
  <c r="AS131" s="1"/>
  <c r="AR132"/>
  <c r="AS132" s="1"/>
  <c r="AR133"/>
  <c r="AS133" s="1"/>
  <c r="AR134"/>
  <c r="AS134" s="1"/>
  <c r="AR135"/>
  <c r="AS135" s="1"/>
  <c r="AR136"/>
  <c r="AS136" s="1"/>
  <c r="AR137"/>
  <c r="AS137" s="1"/>
  <c r="AR138"/>
  <c r="AS138" s="1"/>
  <c r="AR139"/>
  <c r="AS139" s="1"/>
  <c r="AR140"/>
  <c r="AS140" s="1"/>
  <c r="AR141"/>
  <c r="AS141" s="1"/>
  <c r="AR142"/>
  <c r="AS142" s="1"/>
  <c r="AR143"/>
  <c r="AS143" s="1"/>
  <c r="AR144"/>
  <c r="AS144" s="1"/>
  <c r="AR145"/>
  <c r="AS145" s="1"/>
  <c r="AR146"/>
  <c r="AS146" s="1"/>
  <c r="AR147"/>
  <c r="AS147" s="1"/>
  <c r="AR148"/>
  <c r="AS148" s="1"/>
  <c r="AR149"/>
  <c r="AS149" s="1"/>
  <c r="AR150"/>
  <c r="AS150" s="1"/>
  <c r="AR151"/>
  <c r="AS151" s="1"/>
  <c r="AR152"/>
  <c r="AS152" s="1"/>
  <c r="AR153"/>
  <c r="AS153" s="1"/>
  <c r="AR154"/>
  <c r="AS154" s="1"/>
  <c r="AR155"/>
  <c r="AS155" s="1"/>
  <c r="AR156"/>
  <c r="AS156" s="1"/>
  <c r="AR157"/>
  <c r="AS157" s="1"/>
  <c r="AR158"/>
  <c r="AS158" s="1"/>
  <c r="AR159"/>
  <c r="AS159" s="1"/>
  <c r="AR160"/>
  <c r="AS160" s="1"/>
  <c r="AR161"/>
  <c r="AS161" s="1"/>
  <c r="AR162"/>
  <c r="AS162" s="1"/>
  <c r="AR163"/>
  <c r="AS163" s="1"/>
  <c r="AR164"/>
  <c r="AS164" s="1"/>
  <c r="AR165"/>
  <c r="AS165" s="1"/>
  <c r="AR166"/>
  <c r="AS166" s="1"/>
  <c r="AR167"/>
  <c r="AS167" s="1"/>
  <c r="AR168"/>
  <c r="AS168" s="1"/>
  <c r="AR169"/>
  <c r="AS169" s="1"/>
  <c r="AR170"/>
  <c r="AS170" s="1"/>
  <c r="AR171"/>
  <c r="AS171" s="1"/>
  <c r="AR172"/>
  <c r="AS172" s="1"/>
  <c r="AR173"/>
  <c r="AS173" s="1"/>
  <c r="AR174"/>
  <c r="AS174" s="1"/>
  <c r="AR175"/>
  <c r="AS175" s="1"/>
  <c r="AR176"/>
  <c r="AS176" s="1"/>
  <c r="AR177"/>
  <c r="AS177" s="1"/>
  <c r="AR178"/>
  <c r="AS178" s="1"/>
  <c r="AR179"/>
  <c r="AS179" s="1"/>
  <c r="AR180"/>
  <c r="AS180" s="1"/>
  <c r="AR181"/>
  <c r="AS181" s="1"/>
  <c r="AR182"/>
  <c r="AS182" s="1"/>
  <c r="AR183"/>
  <c r="AS183" s="1"/>
  <c r="AR184"/>
  <c r="AS184" s="1"/>
  <c r="AR185"/>
  <c r="AS185" s="1"/>
  <c r="AR186"/>
  <c r="AS186" s="1"/>
  <c r="AR187"/>
  <c r="AS187" s="1"/>
  <c r="AR188"/>
  <c r="AS188" s="1"/>
  <c r="AR189"/>
  <c r="AS189" s="1"/>
  <c r="AR190"/>
  <c r="AS190" s="1"/>
  <c r="AR191"/>
  <c r="AS191" s="1"/>
  <c r="AR192"/>
  <c r="AS192" s="1"/>
  <c r="AR193"/>
  <c r="AS193" s="1"/>
  <c r="AR194"/>
  <c r="AS194" s="1"/>
  <c r="AR195"/>
  <c r="AS195" s="1"/>
  <c r="AR196"/>
  <c r="AS196" s="1"/>
  <c r="AR197"/>
  <c r="AS197" s="1"/>
  <c r="AR198"/>
  <c r="AS198" s="1"/>
  <c r="AR199"/>
  <c r="AS199" s="1"/>
  <c r="AR200"/>
  <c r="AS200" s="1"/>
  <c r="AR201"/>
  <c r="AS201" s="1"/>
  <c r="AR202"/>
  <c r="AS202" s="1"/>
  <c r="AR203"/>
  <c r="AS203" s="1"/>
  <c r="AR204"/>
  <c r="AS204" s="1"/>
  <c r="AR205"/>
  <c r="AS205" s="1"/>
  <c r="AR206"/>
  <c r="AS206" s="1"/>
  <c r="AR207"/>
  <c r="AS207" s="1"/>
  <c r="AR208"/>
  <c r="AS208" s="1"/>
  <c r="AR209"/>
  <c r="AS209" s="1"/>
  <c r="AR210"/>
  <c r="AS210" s="1"/>
  <c r="AR211"/>
  <c r="AS211" s="1"/>
  <c r="AR212"/>
  <c r="AS212" s="1"/>
  <c r="AR213"/>
  <c r="AS213" s="1"/>
  <c r="AR214"/>
  <c r="AS214" s="1"/>
  <c r="AR215"/>
  <c r="AS215" s="1"/>
  <c r="AR216"/>
  <c r="AS216" s="1"/>
  <c r="AR217"/>
  <c r="AS217" s="1"/>
  <c r="AR218"/>
  <c r="AS218" s="1"/>
  <c r="AR219"/>
  <c r="AS219" s="1"/>
  <c r="AR220"/>
  <c r="AS220" s="1"/>
  <c r="AR221"/>
  <c r="AS221" s="1"/>
  <c r="AR222"/>
  <c r="AS222" s="1"/>
  <c r="AR223"/>
  <c r="AS223" s="1"/>
  <c r="AR224"/>
  <c r="AS224" s="1"/>
  <c r="AR225"/>
  <c r="AS225" s="1"/>
  <c r="AR226"/>
  <c r="AS226" s="1"/>
  <c r="AR227"/>
  <c r="AS227" s="1"/>
  <c r="AR228"/>
  <c r="AS228" s="1"/>
  <c r="AR229"/>
  <c r="AS229" s="1"/>
  <c r="AR230"/>
  <c r="AS230" s="1"/>
  <c r="AR231"/>
  <c r="AS231" s="1"/>
  <c r="AR232"/>
  <c r="AS232" s="1"/>
  <c r="AR233"/>
  <c r="AS233" s="1"/>
  <c r="AR234"/>
  <c r="AS234" s="1"/>
  <c r="AR235"/>
  <c r="AS235" s="1"/>
  <c r="AR236"/>
  <c r="AS236" s="1"/>
  <c r="AR237"/>
  <c r="AS237" s="1"/>
  <c r="AR238"/>
  <c r="AS238" s="1"/>
  <c r="AR239"/>
  <c r="AS239" s="1"/>
  <c r="AR240"/>
  <c r="AS240" s="1"/>
  <c r="AR241"/>
  <c r="AS241" s="1"/>
  <c r="AR242"/>
  <c r="AS242" s="1"/>
  <c r="AR243"/>
  <c r="AS243" s="1"/>
  <c r="AR244"/>
  <c r="AS244" s="1"/>
  <c r="AR245"/>
  <c r="AS245" s="1"/>
  <c r="AR246"/>
  <c r="AS246" s="1"/>
  <c r="AR247"/>
  <c r="AS247" s="1"/>
  <c r="AR248"/>
  <c r="AS248" s="1"/>
  <c r="AR249"/>
  <c r="AS249" s="1"/>
  <c r="AR250"/>
  <c r="AS250" s="1"/>
  <c r="AR251"/>
  <c r="AS251" s="1"/>
  <c r="AR252"/>
  <c r="AS252" s="1"/>
  <c r="AR253"/>
  <c r="AS253" s="1"/>
  <c r="AR254"/>
  <c r="AS254" s="1"/>
  <c r="AR255"/>
  <c r="AS255" s="1"/>
  <c r="AR256"/>
  <c r="AS256" s="1"/>
  <c r="AR257"/>
  <c r="AS257" s="1"/>
  <c r="AR258"/>
  <c r="AS258" s="1"/>
  <c r="AR259"/>
  <c r="AS259" s="1"/>
  <c r="AR260"/>
  <c r="AS260" s="1"/>
  <c r="AR261"/>
  <c r="AS261" s="1"/>
  <c r="AR262"/>
  <c r="AS262" s="1"/>
  <c r="AR263"/>
  <c r="AS263" s="1"/>
  <c r="AR264"/>
  <c r="AS264" s="1"/>
  <c r="AR265"/>
  <c r="AS265" s="1"/>
  <c r="AR266"/>
  <c r="AS266" s="1"/>
  <c r="AR267"/>
  <c r="AS267" s="1"/>
  <c r="AR268"/>
  <c r="AS268" s="1"/>
  <c r="AR269"/>
  <c r="AS269" s="1"/>
  <c r="AR270"/>
  <c r="AS270" s="1"/>
  <c r="AR271"/>
  <c r="AS271" s="1"/>
  <c r="AR272"/>
  <c r="AS272" s="1"/>
  <c r="AR273"/>
  <c r="AS273" s="1"/>
  <c r="AR274"/>
  <c r="AS274" s="1"/>
  <c r="AR275"/>
  <c r="AS275" s="1"/>
  <c r="AR276"/>
  <c r="AS276" s="1"/>
  <c r="AR277"/>
  <c r="AS277" s="1"/>
  <c r="AR278"/>
  <c r="AS278" s="1"/>
  <c r="AR279"/>
  <c r="AS279" s="1"/>
  <c r="AR280"/>
  <c r="AS280" s="1"/>
  <c r="AR281"/>
  <c r="AS281" s="1"/>
  <c r="AR282"/>
  <c r="AS282" s="1"/>
  <c r="AR283"/>
  <c r="AS283" s="1"/>
  <c r="AR284"/>
  <c r="AS284" s="1"/>
  <c r="AR285"/>
  <c r="AS285" s="1"/>
  <c r="AR286"/>
  <c r="AS286" s="1"/>
  <c r="AR287"/>
  <c r="AS287" s="1"/>
  <c r="AR288"/>
  <c r="AS288" s="1"/>
  <c r="AR289"/>
  <c r="AS289" s="1"/>
  <c r="AR290"/>
  <c r="AS290" s="1"/>
  <c r="AR291"/>
  <c r="AS291" s="1"/>
  <c r="AR292"/>
  <c r="AS292" s="1"/>
  <c r="AR293"/>
  <c r="AS293" s="1"/>
  <c r="AR294"/>
  <c r="AS294" s="1"/>
  <c r="AR295"/>
  <c r="AS295" s="1"/>
  <c r="AR296"/>
  <c r="AS296" s="1"/>
  <c r="AR297"/>
  <c r="AS297" s="1"/>
  <c r="AR298"/>
  <c r="AS298" s="1"/>
  <c r="AR299"/>
  <c r="AS299" s="1"/>
  <c r="AR300"/>
  <c r="AS300" s="1"/>
  <c r="AR301"/>
  <c r="AS301" s="1"/>
  <c r="AR302"/>
  <c r="AS302" s="1"/>
  <c r="AR303"/>
  <c r="AS303" s="1"/>
  <c r="AR304"/>
  <c r="AS304" s="1"/>
  <c r="AR305"/>
  <c r="AS305" s="1"/>
  <c r="AR306"/>
  <c r="AS306" s="1"/>
  <c r="AR307"/>
  <c r="AS307" s="1"/>
  <c r="AR308"/>
  <c r="AS308" s="1"/>
  <c r="AR309"/>
  <c r="AS309" s="1"/>
  <c r="AR310"/>
  <c r="AS310" s="1"/>
  <c r="AR311"/>
  <c r="AS311" s="1"/>
  <c r="AR312"/>
  <c r="AS312" s="1"/>
  <c r="AR313"/>
  <c r="AS313" s="1"/>
  <c r="AR314"/>
  <c r="AS314" s="1"/>
  <c r="AR315"/>
  <c r="AS315" s="1"/>
  <c r="AR316"/>
  <c r="AS316" s="1"/>
  <c r="AR317"/>
  <c r="AS317" s="1"/>
  <c r="AR318"/>
  <c r="AS318" s="1"/>
  <c r="AR319"/>
  <c r="AS319" s="1"/>
  <c r="AR320"/>
  <c r="AS320" s="1"/>
  <c r="AR321"/>
  <c r="AS321" s="1"/>
  <c r="AR322"/>
  <c r="AS322" s="1"/>
  <c r="AR323"/>
  <c r="AS323" s="1"/>
  <c r="AR324"/>
  <c r="AS324" s="1"/>
  <c r="AR325"/>
  <c r="AS325" s="1"/>
  <c r="AR326"/>
  <c r="AS326" s="1"/>
  <c r="AR327"/>
  <c r="AS327" s="1"/>
  <c r="AR328"/>
  <c r="AS328" s="1"/>
  <c r="AR329"/>
  <c r="AS329" s="1"/>
  <c r="AR330"/>
  <c r="AS330" s="1"/>
  <c r="AR331"/>
  <c r="AS331" s="1"/>
  <c r="AR332"/>
  <c r="AS332" s="1"/>
  <c r="AR333"/>
  <c r="AS333" s="1"/>
  <c r="AR334"/>
  <c r="AS334" s="1"/>
  <c r="AR335"/>
  <c r="AS335" s="1"/>
  <c r="AR336"/>
  <c r="AS336" s="1"/>
  <c r="AR337"/>
  <c r="AS337" s="1"/>
  <c r="AR338"/>
  <c r="AS338" s="1"/>
  <c r="AR339"/>
  <c r="AS339" s="1"/>
  <c r="AR340"/>
  <c r="AS340" s="1"/>
  <c r="AR341"/>
  <c r="AS341" s="1"/>
  <c r="AR342"/>
  <c r="AS342" s="1"/>
  <c r="AR343"/>
  <c r="AS343" s="1"/>
  <c r="AR344"/>
  <c r="AS344" s="1"/>
  <c r="AR345"/>
  <c r="AS345" s="1"/>
  <c r="AR346"/>
  <c r="AS346" s="1"/>
  <c r="AR347"/>
  <c r="AS347" s="1"/>
  <c r="AR348"/>
  <c r="AS348" s="1"/>
  <c r="AR349"/>
  <c r="AS349" s="1"/>
  <c r="AR350"/>
  <c r="AS350" s="1"/>
  <c r="AR351"/>
  <c r="AS351" s="1"/>
  <c r="AR352"/>
  <c r="AS352" s="1"/>
  <c r="AR353"/>
  <c r="AS353" s="1"/>
  <c r="AR354"/>
  <c r="AS354" s="1"/>
  <c r="AR355"/>
  <c r="AS355" s="1"/>
  <c r="AR356"/>
  <c r="AS356" s="1"/>
  <c r="AR357"/>
  <c r="AS357" s="1"/>
  <c r="AR358"/>
  <c r="AS358" s="1"/>
  <c r="AR359"/>
  <c r="AS359" s="1"/>
  <c r="AR360"/>
  <c r="AS360" s="1"/>
  <c r="AR361"/>
  <c r="AS361" s="1"/>
  <c r="AR362"/>
  <c r="AS362" s="1"/>
  <c r="AR363"/>
  <c r="AS363" s="1"/>
  <c r="AR364"/>
  <c r="AS364" s="1"/>
  <c r="AR365"/>
  <c r="AS365" s="1"/>
  <c r="AR366"/>
  <c r="AS366" s="1"/>
  <c r="AR367"/>
  <c r="AS367" s="1"/>
  <c r="AR368"/>
  <c r="AS368" s="1"/>
  <c r="AR369"/>
  <c r="AS369" s="1"/>
  <c r="AR370"/>
  <c r="AS370" s="1"/>
  <c r="AR371"/>
  <c r="AS371" s="1"/>
  <c r="AR372"/>
  <c r="AS372" s="1"/>
  <c r="AR373"/>
  <c r="AS373" s="1"/>
  <c r="AR374"/>
  <c r="AS374" s="1"/>
  <c r="AR375"/>
  <c r="AS375" s="1"/>
  <c r="AR376"/>
  <c r="AS376" s="1"/>
  <c r="AR377"/>
  <c r="AS377" s="1"/>
  <c r="AR378"/>
  <c r="AS378" s="1"/>
  <c r="AR379"/>
  <c r="AS379" s="1"/>
  <c r="AR380"/>
  <c r="AS380" s="1"/>
  <c r="AR381"/>
  <c r="AS381" s="1"/>
  <c r="AR382"/>
  <c r="AS382" s="1"/>
  <c r="AR383"/>
  <c r="AS383" s="1"/>
  <c r="AR384"/>
  <c r="AS384" s="1"/>
  <c r="AR385"/>
  <c r="AS385" s="1"/>
  <c r="AR386"/>
  <c r="AS386" s="1"/>
  <c r="AR387"/>
  <c r="AS387" s="1"/>
  <c r="AR388"/>
  <c r="AS388" s="1"/>
  <c r="AR389"/>
  <c r="AS389" s="1"/>
  <c r="AR390"/>
  <c r="AS390" s="1"/>
  <c r="AR391"/>
  <c r="AS391" s="1"/>
  <c r="AR392"/>
  <c r="AS392" s="1"/>
  <c r="AR393"/>
  <c r="AS393" s="1"/>
  <c r="AR394"/>
  <c r="AS394" s="1"/>
  <c r="AR395"/>
  <c r="AS395" s="1"/>
  <c r="AR396"/>
  <c r="AS396" s="1"/>
  <c r="AR397"/>
  <c r="AS397" s="1"/>
  <c r="AR398"/>
  <c r="AS398" s="1"/>
  <c r="AR399"/>
  <c r="AS399" s="1"/>
  <c r="AR400"/>
  <c r="AS400" s="1"/>
  <c r="AR401"/>
  <c r="AS401" s="1"/>
  <c r="AR402"/>
  <c r="AS402" s="1"/>
  <c r="AR403"/>
  <c r="AS403" s="1"/>
  <c r="AR404"/>
  <c r="AS404" s="1"/>
  <c r="AR405"/>
  <c r="AS405" s="1"/>
  <c r="AR406"/>
  <c r="AS406" s="1"/>
  <c r="AR407"/>
  <c r="AS407" s="1"/>
  <c r="AR408"/>
  <c r="AS408" s="1"/>
  <c r="AR409"/>
  <c r="AS409" s="1"/>
  <c r="AR410"/>
  <c r="AS410" s="1"/>
  <c r="AR411"/>
  <c r="AS411" s="1"/>
  <c r="AR412"/>
  <c r="AS412" s="1"/>
  <c r="AR413"/>
  <c r="AS413" s="1"/>
  <c r="AR414"/>
  <c r="AS414" s="1"/>
  <c r="AR415"/>
  <c r="AS415" s="1"/>
  <c r="AR416"/>
  <c r="AS416" s="1"/>
  <c r="AR417"/>
  <c r="AS417" s="1"/>
  <c r="AR418"/>
  <c r="AS418" s="1"/>
  <c r="AR419"/>
  <c r="AS419" s="1"/>
  <c r="AR420"/>
  <c r="AS420" s="1"/>
  <c r="AR421"/>
  <c r="AS421" s="1"/>
  <c r="AR422"/>
  <c r="AS422" s="1"/>
  <c r="AR423"/>
  <c r="AS423" s="1"/>
  <c r="AR424"/>
  <c r="AS424" s="1"/>
  <c r="AR425"/>
  <c r="AS425" s="1"/>
  <c r="AR426"/>
  <c r="AS426" s="1"/>
  <c r="AR427"/>
  <c r="AS427" s="1"/>
  <c r="AR428"/>
  <c r="AS428" s="1"/>
  <c r="AR429"/>
  <c r="AS429" s="1"/>
  <c r="AR430"/>
  <c r="AS430" s="1"/>
  <c r="AR431"/>
  <c r="AS431" s="1"/>
  <c r="AR432"/>
  <c r="AS432" s="1"/>
  <c r="AR433"/>
  <c r="AS433" s="1"/>
  <c r="AR434"/>
  <c r="AS434" s="1"/>
  <c r="AR435"/>
  <c r="AS435" s="1"/>
  <c r="AR436"/>
  <c r="AS436" s="1"/>
  <c r="AR437"/>
  <c r="AS437" s="1"/>
  <c r="AR438"/>
  <c r="AS438" s="1"/>
  <c r="AR439"/>
  <c r="AS439" s="1"/>
  <c r="AR440"/>
  <c r="AS440" s="1"/>
  <c r="AR441"/>
  <c r="AS441" s="1"/>
  <c r="AR442"/>
  <c r="AS442" s="1"/>
  <c r="AR443"/>
  <c r="AS443" s="1"/>
  <c r="AR444"/>
  <c r="AS444" s="1"/>
  <c r="AR445"/>
  <c r="AS445" s="1"/>
  <c r="AR446"/>
  <c r="AS446" s="1"/>
  <c r="AR447"/>
  <c r="AS447" s="1"/>
  <c r="AR448"/>
  <c r="AS448" s="1"/>
  <c r="AR449"/>
  <c r="AS449" s="1"/>
  <c r="AR450"/>
  <c r="AS450" s="1"/>
  <c r="AR451"/>
  <c r="AS451" s="1"/>
  <c r="AR452"/>
  <c r="AS452" s="1"/>
  <c r="AR453"/>
  <c r="AS453" s="1"/>
  <c r="AR454"/>
  <c r="AS454" s="1"/>
  <c r="AR455"/>
  <c r="AS455" s="1"/>
  <c r="AR456"/>
  <c r="AS456" s="1"/>
  <c r="AR457"/>
  <c r="AS457" s="1"/>
  <c r="AR458"/>
  <c r="AS458" s="1"/>
  <c r="AR459"/>
  <c r="AS459" s="1"/>
  <c r="AR460"/>
  <c r="AS460" s="1"/>
  <c r="AR461"/>
  <c r="AS461" s="1"/>
  <c r="AR462"/>
  <c r="AS462" s="1"/>
  <c r="AR463"/>
  <c r="AS463" s="1"/>
  <c r="AR464"/>
  <c r="AS464" s="1"/>
  <c r="AR465"/>
  <c r="AS465" s="1"/>
  <c r="AR466"/>
  <c r="AS466" s="1"/>
  <c r="AR467"/>
  <c r="AS467" s="1"/>
  <c r="AR468"/>
  <c r="AS468" s="1"/>
  <c r="AR469"/>
  <c r="AS469" s="1"/>
  <c r="AR470"/>
  <c r="AS470" s="1"/>
  <c r="AR471"/>
  <c r="AS471" s="1"/>
  <c r="AR472"/>
  <c r="AS472" s="1"/>
  <c r="AR473"/>
  <c r="AS473" s="1"/>
  <c r="AR474"/>
  <c r="AS474" s="1"/>
  <c r="AR475"/>
  <c r="AS475" s="1"/>
  <c r="AR476"/>
  <c r="AS476" s="1"/>
  <c r="AR477"/>
  <c r="AS477" s="1"/>
  <c r="AR478"/>
  <c r="AS478" s="1"/>
  <c r="AR479"/>
  <c r="AS479" s="1"/>
  <c r="AR480"/>
  <c r="AS480" s="1"/>
  <c r="AR481"/>
  <c r="AS481" s="1"/>
  <c r="AR482"/>
  <c r="AS482" s="1"/>
  <c r="AR483"/>
  <c r="AS483" s="1"/>
  <c r="AR484"/>
  <c r="AS484" s="1"/>
  <c r="AR485"/>
  <c r="AS485" s="1"/>
  <c r="AR486"/>
  <c r="AS486" s="1"/>
  <c r="AR487"/>
  <c r="AS487" s="1"/>
  <c r="AR488"/>
  <c r="AS488" s="1"/>
  <c r="AR489"/>
  <c r="AS489" s="1"/>
  <c r="AR490"/>
  <c r="AS490" s="1"/>
  <c r="AR491"/>
  <c r="AS491" s="1"/>
  <c r="AR492"/>
  <c r="AS492" s="1"/>
  <c r="AR493"/>
  <c r="AS493" s="1"/>
  <c r="AR494"/>
  <c r="AS494" s="1"/>
  <c r="AR495"/>
  <c r="AS495" s="1"/>
  <c r="AR496"/>
  <c r="AS496" s="1"/>
  <c r="AR497"/>
  <c r="AS497" s="1"/>
  <c r="AR498"/>
  <c r="AS498" s="1"/>
  <c r="AR499"/>
  <c r="AS499" s="1"/>
  <c r="AR500"/>
  <c r="AS500" s="1"/>
  <c r="AR501"/>
  <c r="AS501" s="1"/>
  <c r="AR502"/>
  <c r="AS502" s="1"/>
  <c r="AR503"/>
  <c r="AS503" s="1"/>
  <c r="AR504"/>
  <c r="AS504" s="1"/>
  <c r="AR505"/>
  <c r="AS505" s="1"/>
  <c r="AR506"/>
  <c r="AS506" s="1"/>
  <c r="AR507"/>
  <c r="AS507" s="1"/>
  <c r="AR508"/>
  <c r="AS508" s="1"/>
  <c r="AR509"/>
  <c r="AS509" s="1"/>
  <c r="AR510"/>
  <c r="AS510" s="1"/>
  <c r="AR511"/>
  <c r="AS511" s="1"/>
  <c r="AR512"/>
  <c r="AS512" s="1"/>
  <c r="AR513"/>
  <c r="AS513" s="1"/>
  <c r="AR514"/>
  <c r="AS514" s="1"/>
  <c r="AR515"/>
  <c r="AS515" s="1"/>
  <c r="AR516"/>
  <c r="AS516" s="1"/>
  <c r="AR517"/>
  <c r="AS517" s="1"/>
  <c r="AR518"/>
  <c r="AS518" s="1"/>
  <c r="AR519"/>
  <c r="AS519" s="1"/>
  <c r="AR520"/>
  <c r="AS520" s="1"/>
  <c r="AR521"/>
  <c r="AS521" s="1"/>
  <c r="AR522"/>
  <c r="AS522" s="1"/>
  <c r="AR523"/>
  <c r="AS523" s="1"/>
  <c r="AR524"/>
  <c r="AS524" s="1"/>
  <c r="AR525"/>
  <c r="AS525" s="1"/>
  <c r="AR526"/>
  <c r="AS526" s="1"/>
  <c r="AR527"/>
  <c r="AS527" s="1"/>
  <c r="AR528"/>
  <c r="AS528" s="1"/>
  <c r="AR529"/>
  <c r="AS529" s="1"/>
  <c r="AR530"/>
  <c r="AS530" s="1"/>
  <c r="AR531"/>
  <c r="AS531" s="1"/>
  <c r="AR532"/>
  <c r="AS532" s="1"/>
  <c r="AR533"/>
  <c r="AS533" s="1"/>
  <c r="AR534"/>
  <c r="AS534" s="1"/>
  <c r="AR535"/>
  <c r="AS535" s="1"/>
  <c r="AR536"/>
  <c r="AS536" s="1"/>
  <c r="AR537"/>
  <c r="AS537" s="1"/>
  <c r="AR538"/>
  <c r="AS538" s="1"/>
  <c r="AR539"/>
  <c r="AS539" s="1"/>
  <c r="AR540"/>
  <c r="AS540" s="1"/>
  <c r="AR541"/>
  <c r="AS541" s="1"/>
  <c r="AR542"/>
  <c r="AS542" s="1"/>
  <c r="AR543"/>
  <c r="AS543" s="1"/>
  <c r="AR544"/>
  <c r="AS544" s="1"/>
  <c r="AR545"/>
  <c r="AS545" s="1"/>
  <c r="AR546"/>
  <c r="AS546" s="1"/>
  <c r="AR547"/>
  <c r="AS547" s="1"/>
  <c r="AR548"/>
  <c r="AS548" s="1"/>
  <c r="AR549"/>
  <c r="AS549" s="1"/>
  <c r="AR550"/>
  <c r="AS550" s="1"/>
  <c r="AR551"/>
  <c r="AS551" s="1"/>
  <c r="AR552"/>
  <c r="AS552" s="1"/>
  <c r="AR553"/>
  <c r="AS553" s="1"/>
  <c r="AR554"/>
  <c r="AS554" s="1"/>
  <c r="AR555"/>
  <c r="AS555" s="1"/>
  <c r="AR556"/>
  <c r="AS556" s="1"/>
  <c r="AR557"/>
  <c r="AS557" s="1"/>
  <c r="AR558"/>
  <c r="AS558" s="1"/>
  <c r="AR559"/>
  <c r="AS559" s="1"/>
  <c r="AR560"/>
  <c r="AS560" s="1"/>
  <c r="AR561"/>
  <c r="AS561" s="1"/>
  <c r="AR562"/>
  <c r="AS562" s="1"/>
  <c r="AR563"/>
  <c r="AS563" s="1"/>
  <c r="AR564"/>
  <c r="AS564" s="1"/>
  <c r="AR565"/>
  <c r="AS565" s="1"/>
  <c r="AR566"/>
  <c r="AS566" s="1"/>
  <c r="AR567"/>
  <c r="AS567" s="1"/>
  <c r="AR568"/>
  <c r="AS568" s="1"/>
  <c r="AR569"/>
  <c r="AS569" s="1"/>
  <c r="AR570"/>
  <c r="AS570" s="1"/>
  <c r="AR571"/>
  <c r="AS571" s="1"/>
  <c r="AR572"/>
  <c r="AS572" s="1"/>
  <c r="AR573"/>
  <c r="AS573" s="1"/>
  <c r="AR574"/>
  <c r="AS574" s="1"/>
  <c r="AR575"/>
  <c r="AS575" s="1"/>
  <c r="AR576"/>
  <c r="AS576" s="1"/>
  <c r="AR577"/>
  <c r="AS577" s="1"/>
  <c r="AR578"/>
  <c r="AS578" s="1"/>
  <c r="AR579"/>
  <c r="AS579" s="1"/>
  <c r="AR580"/>
  <c r="AS580" s="1"/>
  <c r="AR581"/>
  <c r="AS581" s="1"/>
  <c r="AR582"/>
  <c r="AS582" s="1"/>
  <c r="AR583"/>
  <c r="AS583" s="1"/>
  <c r="AR584"/>
  <c r="AS584" s="1"/>
  <c r="AR585"/>
  <c r="AS585" s="1"/>
  <c r="AR586"/>
  <c r="AS586" s="1"/>
  <c r="AR587"/>
  <c r="AS587" s="1"/>
  <c r="AR588"/>
  <c r="AS588" s="1"/>
  <c r="AR589"/>
  <c r="AS589" s="1"/>
  <c r="AR590"/>
  <c r="AS590" s="1"/>
  <c r="AR591"/>
  <c r="AS591" s="1"/>
  <c r="AR592"/>
  <c r="AS592" s="1"/>
  <c r="AR593"/>
  <c r="AS593" s="1"/>
  <c r="AR594"/>
  <c r="AS594" s="1"/>
  <c r="AR595"/>
  <c r="AS595" s="1"/>
  <c r="AR596"/>
  <c r="AS596" s="1"/>
  <c r="AR597"/>
  <c r="AS597" s="1"/>
  <c r="AR598"/>
  <c r="AS598" s="1"/>
  <c r="AR599"/>
  <c r="AS599" s="1"/>
  <c r="AR600"/>
  <c r="AS600" s="1"/>
  <c r="AR601"/>
  <c r="AS601" s="1"/>
  <c r="AR602"/>
  <c r="AS602" s="1"/>
  <c r="AR603"/>
  <c r="AS603" s="1"/>
  <c r="AR604"/>
  <c r="AS604" s="1"/>
  <c r="AR605"/>
  <c r="AS605" s="1"/>
  <c r="AR606"/>
  <c r="AS606" s="1"/>
  <c r="AR607"/>
  <c r="AS607" s="1"/>
  <c r="AR608"/>
  <c r="AS608" s="1"/>
  <c r="AR609"/>
  <c r="AS609" s="1"/>
  <c r="AR610"/>
  <c r="AS610" s="1"/>
  <c r="AR611"/>
  <c r="AS611" s="1"/>
  <c r="AR612"/>
  <c r="AS612" s="1"/>
  <c r="AR613"/>
  <c r="AS613" s="1"/>
  <c r="AR614"/>
  <c r="AS614" s="1"/>
  <c r="AR615"/>
  <c r="AS615" s="1"/>
  <c r="AR616"/>
  <c r="AS616" s="1"/>
  <c r="AR617"/>
  <c r="AS617" s="1"/>
  <c r="AR618"/>
  <c r="AS618" s="1"/>
  <c r="AR619"/>
  <c r="AS619" s="1"/>
  <c r="AR620"/>
  <c r="AS620" s="1"/>
  <c r="AR621"/>
  <c r="AS621" s="1"/>
  <c r="AR622"/>
  <c r="AS622" s="1"/>
  <c r="AR623"/>
  <c r="AS623" s="1"/>
  <c r="AR624"/>
  <c r="AS624" s="1"/>
  <c r="AR625"/>
  <c r="AS625" s="1"/>
  <c r="AR626"/>
  <c r="AS626" s="1"/>
  <c r="AR627"/>
  <c r="AS627" s="1"/>
  <c r="AR628"/>
  <c r="AS628" s="1"/>
  <c r="AR629"/>
  <c r="AS629" s="1"/>
  <c r="AR630"/>
  <c r="AS630" s="1"/>
  <c r="AR631"/>
  <c r="AS631" s="1"/>
  <c r="AR632"/>
  <c r="AS632" s="1"/>
  <c r="AR633"/>
  <c r="AS633" s="1"/>
  <c r="AR634"/>
  <c r="AS634" s="1"/>
  <c r="AR635"/>
  <c r="AS635" s="1"/>
  <c r="AR636"/>
  <c r="AS636" s="1"/>
  <c r="AR637"/>
  <c r="AS637" s="1"/>
  <c r="AR638"/>
  <c r="AS638" s="1"/>
  <c r="AR639"/>
  <c r="AS639" s="1"/>
  <c r="AR640"/>
  <c r="AS640" s="1"/>
  <c r="AR641"/>
  <c r="AS641" s="1"/>
  <c r="AR642"/>
  <c r="AS642" s="1"/>
  <c r="AR643"/>
  <c r="AS643" s="1"/>
  <c r="AR644"/>
  <c r="AS644" s="1"/>
  <c r="AR645"/>
  <c r="AS645" s="1"/>
  <c r="AR646"/>
  <c r="AS646" s="1"/>
  <c r="AR647"/>
  <c r="AS647" s="1"/>
  <c r="AR648"/>
  <c r="AS648" s="1"/>
  <c r="AR649"/>
  <c r="AS649" s="1"/>
  <c r="AR650"/>
  <c r="AS650" s="1"/>
  <c r="AR651"/>
  <c r="AS651" s="1"/>
  <c r="AR652"/>
  <c r="AS652" s="1"/>
  <c r="AR653"/>
  <c r="AS653" s="1"/>
  <c r="AR654"/>
  <c r="AS654" s="1"/>
  <c r="AR655"/>
  <c r="AS655" s="1"/>
  <c r="AR656"/>
  <c r="AS656" s="1"/>
  <c r="AR657"/>
  <c r="AS657" s="1"/>
  <c r="AR658"/>
  <c r="AS658" s="1"/>
  <c r="AR659"/>
  <c r="AS659" s="1"/>
  <c r="AR660"/>
  <c r="AS660" s="1"/>
  <c r="AR661"/>
  <c r="AS661" s="1"/>
  <c r="AR662"/>
  <c r="AS662" s="1"/>
  <c r="AR663"/>
  <c r="AS663" s="1"/>
  <c r="AR664"/>
  <c r="AS664" s="1"/>
  <c r="AR665"/>
  <c r="AS665" s="1"/>
  <c r="AR666"/>
  <c r="AS666" s="1"/>
  <c r="AR667"/>
  <c r="AS667" s="1"/>
  <c r="AR668"/>
  <c r="AS668" s="1"/>
  <c r="AR669"/>
  <c r="AS669" s="1"/>
  <c r="AR670"/>
  <c r="AS670" s="1"/>
  <c r="AR671"/>
  <c r="AS671" s="1"/>
  <c r="AR672"/>
  <c r="AS672" s="1"/>
  <c r="AR673"/>
  <c r="AS673" s="1"/>
  <c r="AR674"/>
  <c r="AS674" s="1"/>
  <c r="AR675"/>
  <c r="AS675" s="1"/>
  <c r="AR676"/>
  <c r="AS676" s="1"/>
  <c r="AR677"/>
  <c r="AS677" s="1"/>
  <c r="AR678"/>
  <c r="AS678" s="1"/>
  <c r="AR679"/>
  <c r="AS679" s="1"/>
  <c r="AR680"/>
  <c r="AS680" s="1"/>
  <c r="AR681"/>
  <c r="AS681" s="1"/>
  <c r="AR682"/>
  <c r="AS682" s="1"/>
  <c r="AR683"/>
  <c r="AS683" s="1"/>
  <c r="AR684"/>
  <c r="AS684" s="1"/>
  <c r="AR685"/>
  <c r="AS685" s="1"/>
  <c r="AR686"/>
  <c r="AS686" s="1"/>
  <c r="AR687"/>
  <c r="AS687" s="1"/>
  <c r="AR688"/>
  <c r="AS688" s="1"/>
  <c r="AR689"/>
  <c r="AS689" s="1"/>
  <c r="AR690"/>
  <c r="AS690" s="1"/>
  <c r="AR691"/>
  <c r="AS691" s="1"/>
  <c r="AR692"/>
  <c r="AS692" s="1"/>
  <c r="AR693"/>
  <c r="AS693" s="1"/>
  <c r="AR694"/>
  <c r="AS694" s="1"/>
  <c r="AR695"/>
  <c r="AS695" s="1"/>
  <c r="AR696"/>
  <c r="AS696" s="1"/>
  <c r="AR697"/>
  <c r="AS697" s="1"/>
  <c r="AR698"/>
  <c r="AS698" s="1"/>
  <c r="AR699"/>
  <c r="AS699" s="1"/>
  <c r="AR700"/>
  <c r="AS700" s="1"/>
  <c r="AR701"/>
  <c r="AS701" s="1"/>
  <c r="AR702"/>
  <c r="AS702" s="1"/>
  <c r="AR703"/>
  <c r="AS703" s="1"/>
  <c r="AR704"/>
  <c r="AS704" s="1"/>
  <c r="AR705"/>
  <c r="AS705" s="1"/>
  <c r="AR706"/>
  <c r="AS706" s="1"/>
  <c r="AR707"/>
  <c r="AS707" s="1"/>
  <c r="AR708"/>
  <c r="AS708" s="1"/>
  <c r="AR709"/>
  <c r="AS709" s="1"/>
  <c r="AR710"/>
  <c r="AS710" s="1"/>
  <c r="AR711"/>
  <c r="AS711" s="1"/>
  <c r="AR712"/>
  <c r="AS712" s="1"/>
  <c r="AR713"/>
  <c r="AS713" s="1"/>
  <c r="AR714"/>
  <c r="AS714" s="1"/>
  <c r="AR715"/>
  <c r="AS715" s="1"/>
  <c r="AR716"/>
  <c r="AS716" s="1"/>
  <c r="AR717"/>
  <c r="AS717" s="1"/>
  <c r="AR718"/>
  <c r="AS718" s="1"/>
  <c r="AR719"/>
  <c r="AS719" s="1"/>
  <c r="AR720"/>
  <c r="AS720" s="1"/>
  <c r="AR721"/>
  <c r="AS721" s="1"/>
  <c r="AR722"/>
  <c r="AS722" s="1"/>
  <c r="AR723"/>
  <c r="AS723" s="1"/>
  <c r="AR724"/>
  <c r="AS724" s="1"/>
  <c r="AR725"/>
  <c r="AS725" s="1"/>
  <c r="AR726"/>
  <c r="AS726" s="1"/>
  <c r="AR727"/>
  <c r="AS727" s="1"/>
  <c r="AR728"/>
  <c r="AS728" s="1"/>
  <c r="AR729"/>
  <c r="AS729" s="1"/>
  <c r="AR730"/>
  <c r="AS730" s="1"/>
  <c r="AR731"/>
  <c r="AS731" s="1"/>
  <c r="AR732"/>
  <c r="AS732" s="1"/>
  <c r="AR733"/>
  <c r="AS733" s="1"/>
  <c r="AR734"/>
  <c r="AS734" s="1"/>
  <c r="AR735"/>
  <c r="AS735" s="1"/>
  <c r="AR736"/>
  <c r="AS736" s="1"/>
  <c r="AR737"/>
  <c r="AS737" s="1"/>
  <c r="AR738"/>
  <c r="AS738" s="1"/>
  <c r="AR739"/>
  <c r="AS739" s="1"/>
  <c r="AR740"/>
  <c r="AS740" s="1"/>
  <c r="AR741"/>
  <c r="AS741" s="1"/>
  <c r="AR742"/>
  <c r="AS742" s="1"/>
  <c r="AR743"/>
  <c r="AS743" s="1"/>
  <c r="AR744"/>
  <c r="AS744" s="1"/>
  <c r="AR745"/>
  <c r="AS745" s="1"/>
  <c r="AR746"/>
  <c r="AS746" s="1"/>
  <c r="AR747"/>
  <c r="AS747" s="1"/>
  <c r="AR748"/>
  <c r="AS748" s="1"/>
  <c r="AR749"/>
  <c r="AS749" s="1"/>
  <c r="AR750"/>
  <c r="AS750" s="1"/>
  <c r="AR751"/>
  <c r="AS751" s="1"/>
  <c r="AR752"/>
  <c r="AS752" s="1"/>
  <c r="AR753"/>
  <c r="AS753" s="1"/>
  <c r="AR754"/>
  <c r="AS754" s="1"/>
  <c r="AR755"/>
  <c r="AS755" s="1"/>
  <c r="AR756"/>
  <c r="AS756" s="1"/>
  <c r="AR757"/>
  <c r="AS757" s="1"/>
  <c r="AR758"/>
  <c r="AS758" s="1"/>
  <c r="AR759"/>
  <c r="AS759" s="1"/>
  <c r="AR760"/>
  <c r="AS760" s="1"/>
  <c r="AR761"/>
  <c r="AS761" s="1"/>
  <c r="AR762"/>
  <c r="AS762" s="1"/>
  <c r="AR763"/>
  <c r="AS763" s="1"/>
  <c r="AR764"/>
  <c r="AS764" s="1"/>
  <c r="AR765"/>
  <c r="AS765" s="1"/>
  <c r="AR766"/>
  <c r="AS766" s="1"/>
  <c r="AR767"/>
  <c r="AS767" s="1"/>
  <c r="AR768"/>
  <c r="AS768" s="1"/>
  <c r="AR769"/>
  <c r="AS769" s="1"/>
  <c r="AR770"/>
  <c r="AS770" s="1"/>
  <c r="AR771"/>
  <c r="AS771" s="1"/>
  <c r="AR772"/>
  <c r="AS772" s="1"/>
  <c r="AR773"/>
  <c r="AS773" s="1"/>
  <c r="AR774"/>
  <c r="AS774" s="1"/>
  <c r="AR775"/>
  <c r="AS775" s="1"/>
  <c r="AR776"/>
  <c r="AS776" s="1"/>
  <c r="AR777"/>
  <c r="AS777" s="1"/>
  <c r="AR778"/>
  <c r="AS778" s="1"/>
  <c r="AR779"/>
  <c r="AS779" s="1"/>
  <c r="AR780"/>
  <c r="AS780" s="1"/>
  <c r="AR781"/>
  <c r="AS781" s="1"/>
  <c r="AR782"/>
  <c r="AS782" s="1"/>
  <c r="AR783"/>
  <c r="AS783" s="1"/>
  <c r="AR784"/>
  <c r="AS784" s="1"/>
  <c r="AR785"/>
  <c r="AS785" s="1"/>
  <c r="AR786"/>
  <c r="AS786" s="1"/>
  <c r="AR787"/>
  <c r="AS787" s="1"/>
  <c r="AR788"/>
  <c r="AS788" s="1"/>
  <c r="AR789"/>
  <c r="AS789" s="1"/>
  <c r="AR790"/>
  <c r="AS790" s="1"/>
  <c r="AR791"/>
  <c r="AS791" s="1"/>
  <c r="AR792"/>
  <c r="AS792" s="1"/>
  <c r="AR793"/>
  <c r="AS793" s="1"/>
  <c r="AR794"/>
  <c r="AS794" s="1"/>
  <c r="AR795"/>
  <c r="AS795" s="1"/>
  <c r="AR796"/>
  <c r="AS796" s="1"/>
  <c r="AR797"/>
  <c r="AS797" s="1"/>
  <c r="AR798"/>
  <c r="AS798" s="1"/>
  <c r="AR799"/>
  <c r="AS799" s="1"/>
  <c r="AR800"/>
  <c r="AS800" s="1"/>
  <c r="AR801"/>
  <c r="AS801" s="1"/>
  <c r="AR802"/>
  <c r="AS802" s="1"/>
  <c r="AR803"/>
  <c r="AS803" s="1"/>
  <c r="AR804"/>
  <c r="AS804" s="1"/>
  <c r="AR805"/>
  <c r="AS805" s="1"/>
  <c r="AR806"/>
  <c r="AS806" s="1"/>
  <c r="AR807"/>
  <c r="AS807" s="1"/>
  <c r="AR808"/>
  <c r="AS808" s="1"/>
  <c r="AR809"/>
  <c r="AS809" s="1"/>
  <c r="AR810"/>
  <c r="AS810" s="1"/>
  <c r="AR811"/>
  <c r="AS811" s="1"/>
  <c r="AR812"/>
  <c r="AS812" s="1"/>
  <c r="AR813"/>
  <c r="AS813" s="1"/>
  <c r="AR814"/>
  <c r="AS814" s="1"/>
  <c r="AR815"/>
  <c r="AS815" s="1"/>
  <c r="AR816"/>
  <c r="AS816" s="1"/>
  <c r="AR817"/>
  <c r="AS817" s="1"/>
  <c r="AR818"/>
  <c r="AS818" s="1"/>
  <c r="AR819"/>
  <c r="AS819" s="1"/>
  <c r="AR820"/>
  <c r="AS820" s="1"/>
  <c r="AR821"/>
  <c r="AS821" s="1"/>
  <c r="AR822"/>
  <c r="AS822" s="1"/>
  <c r="AR823"/>
  <c r="AS823" s="1"/>
  <c r="AR824"/>
  <c r="AS824" s="1"/>
  <c r="AR825"/>
  <c r="AS825" s="1"/>
  <c r="AR826"/>
  <c r="AS826" s="1"/>
  <c r="AR827"/>
  <c r="AS827" s="1"/>
  <c r="AR828"/>
  <c r="AS828" s="1"/>
  <c r="AR829"/>
  <c r="AS829" s="1"/>
  <c r="AR830"/>
  <c r="AS830" s="1"/>
  <c r="AR831"/>
  <c r="AS831" s="1"/>
  <c r="AR832"/>
  <c r="AS832" s="1"/>
  <c r="AR833"/>
  <c r="AS833" s="1"/>
  <c r="AR834"/>
  <c r="AS834" s="1"/>
  <c r="AR835"/>
  <c r="AS835" s="1"/>
  <c r="AR836"/>
  <c r="AS836" s="1"/>
  <c r="AR837"/>
  <c r="AS837" s="1"/>
  <c r="AR838"/>
  <c r="AS838" s="1"/>
  <c r="AR839"/>
  <c r="AS839" s="1"/>
  <c r="AR840"/>
  <c r="AS840" s="1"/>
  <c r="AR841"/>
  <c r="AS841" s="1"/>
  <c r="AR842"/>
  <c r="AS842" s="1"/>
  <c r="AR843"/>
  <c r="AS843" s="1"/>
  <c r="AR844"/>
  <c r="AS844" s="1"/>
  <c r="AR845"/>
  <c r="AS845" s="1"/>
  <c r="AR846"/>
  <c r="AS846" s="1"/>
  <c r="AR847"/>
  <c r="AS847" s="1"/>
  <c r="AR848"/>
  <c r="AS848" s="1"/>
  <c r="AR849"/>
  <c r="AS849" s="1"/>
  <c r="AR850"/>
  <c r="AS850" s="1"/>
  <c r="AR851"/>
  <c r="AS851" s="1"/>
  <c r="AR852"/>
  <c r="AS852" s="1"/>
  <c r="AR853"/>
  <c r="AS853" s="1"/>
  <c r="AR854"/>
  <c r="AS854" s="1"/>
  <c r="AR855"/>
  <c r="AS855" s="1"/>
  <c r="AR856"/>
  <c r="AS856" s="1"/>
  <c r="AR857"/>
  <c r="AS857" s="1"/>
  <c r="AR858"/>
  <c r="AS858" s="1"/>
  <c r="AR859"/>
  <c r="AS859" s="1"/>
  <c r="AR860"/>
  <c r="AS860" s="1"/>
  <c r="AR861"/>
  <c r="AS861" s="1"/>
  <c r="AR862"/>
  <c r="AS862" s="1"/>
  <c r="AR863"/>
  <c r="AS863" s="1"/>
  <c r="AR864"/>
  <c r="AS864" s="1"/>
  <c r="AR865"/>
  <c r="AS865" s="1"/>
  <c r="AR866"/>
  <c r="AS866" s="1"/>
  <c r="AR867"/>
  <c r="AS867" s="1"/>
  <c r="AR868"/>
  <c r="AS868" s="1"/>
  <c r="AR869"/>
  <c r="AS869" s="1"/>
  <c r="AR870"/>
  <c r="AS870" s="1"/>
  <c r="AR871"/>
  <c r="AS871" s="1"/>
  <c r="AR872"/>
  <c r="AS872" s="1"/>
  <c r="AR873"/>
  <c r="AS873" s="1"/>
  <c r="AR874"/>
  <c r="AS874" s="1"/>
  <c r="AR875"/>
  <c r="AS875" s="1"/>
  <c r="AR876"/>
  <c r="AS876" s="1"/>
  <c r="AR877"/>
  <c r="AS877" s="1"/>
  <c r="AR878"/>
  <c r="AS878" s="1"/>
  <c r="AR879"/>
  <c r="AS879" s="1"/>
  <c r="AR880"/>
  <c r="AS880" s="1"/>
  <c r="AR881"/>
  <c r="AS881" s="1"/>
  <c r="AR882"/>
  <c r="AS882" s="1"/>
  <c r="AR883"/>
  <c r="AS883" s="1"/>
  <c r="AR884"/>
  <c r="AS884" s="1"/>
  <c r="AR885"/>
  <c r="AS885" s="1"/>
  <c r="AR886"/>
  <c r="AS886" s="1"/>
  <c r="AR887"/>
  <c r="AS887" s="1"/>
  <c r="AR888"/>
  <c r="AS888" s="1"/>
  <c r="AR889"/>
  <c r="AS889" s="1"/>
  <c r="AR890"/>
  <c r="AS890" s="1"/>
  <c r="AR891"/>
  <c r="AS891" s="1"/>
  <c r="AR892"/>
  <c r="AS892" s="1"/>
  <c r="AR893"/>
  <c r="AS893" s="1"/>
  <c r="AR894"/>
  <c r="AS894" s="1"/>
  <c r="AR895"/>
  <c r="AS895" s="1"/>
  <c r="AR896"/>
  <c r="AS896" s="1"/>
  <c r="AR897"/>
  <c r="AS897" s="1"/>
  <c r="AR898"/>
  <c r="AS898" s="1"/>
  <c r="AR899"/>
  <c r="AS899" s="1"/>
  <c r="AR900"/>
  <c r="AS900" s="1"/>
  <c r="AR901"/>
  <c r="AS901" s="1"/>
  <c r="AR902"/>
  <c r="AS902" s="1"/>
  <c r="AR903"/>
  <c r="AS903" s="1"/>
  <c r="AR904"/>
  <c r="AS904" s="1"/>
  <c r="AR905"/>
  <c r="AS905" s="1"/>
  <c r="AR906"/>
  <c r="AS906" s="1"/>
  <c r="AR907"/>
  <c r="AS907" s="1"/>
  <c r="AR908"/>
  <c r="AS908" s="1"/>
  <c r="AR909"/>
  <c r="AS909" s="1"/>
  <c r="AR910"/>
  <c r="AS910" s="1"/>
  <c r="AR911"/>
  <c r="AS911" s="1"/>
  <c r="AR912"/>
  <c r="AS912" s="1"/>
  <c r="AR913"/>
  <c r="AS913" s="1"/>
  <c r="AR914"/>
  <c r="AS914" s="1"/>
  <c r="AR915"/>
  <c r="AS915" s="1"/>
  <c r="AR916"/>
  <c r="AS916" s="1"/>
  <c r="AR917"/>
  <c r="AS917" s="1"/>
  <c r="AR918"/>
  <c r="AS918" s="1"/>
  <c r="AR919"/>
  <c r="AS919" s="1"/>
  <c r="AR920"/>
  <c r="AS920" s="1"/>
  <c r="AR921"/>
  <c r="AS921" s="1"/>
  <c r="AR922"/>
  <c r="AS922" s="1"/>
  <c r="AR923"/>
  <c r="AS923" s="1"/>
  <c r="AR924"/>
  <c r="AS924" s="1"/>
  <c r="AR925"/>
  <c r="AS925" s="1"/>
  <c r="AR926"/>
  <c r="AS926" s="1"/>
  <c r="AR927"/>
  <c r="AS927" s="1"/>
  <c r="AR928"/>
  <c r="AS928" s="1"/>
  <c r="AR929"/>
  <c r="AS929" s="1"/>
  <c r="AR930"/>
  <c r="AS930" s="1"/>
  <c r="AR931"/>
  <c r="AS931" s="1"/>
  <c r="AR932"/>
  <c r="AS932" s="1"/>
  <c r="AR933"/>
  <c r="AS933" s="1"/>
  <c r="AR934"/>
  <c r="AS934" s="1"/>
  <c r="AR935"/>
  <c r="AS935" s="1"/>
  <c r="AR936"/>
  <c r="AS936" s="1"/>
  <c r="AR937"/>
  <c r="AS937" s="1"/>
  <c r="AR938"/>
  <c r="AS938" s="1"/>
  <c r="AR939"/>
  <c r="AS939" s="1"/>
  <c r="AR940"/>
  <c r="AS940" s="1"/>
  <c r="AR941"/>
  <c r="AS941" s="1"/>
  <c r="AR942"/>
  <c r="AS942" s="1"/>
  <c r="AR943"/>
  <c r="AS943" s="1"/>
  <c r="AR944"/>
  <c r="AS944" s="1"/>
  <c r="AR945"/>
  <c r="AS945" s="1"/>
  <c r="AR946"/>
  <c r="AS946" s="1"/>
  <c r="AR947"/>
  <c r="AS947" s="1"/>
  <c r="AR948"/>
  <c r="AS948" s="1"/>
  <c r="AR949"/>
  <c r="AS949" s="1"/>
  <c r="AR950"/>
  <c r="AS950" s="1"/>
  <c r="AR951"/>
  <c r="AS951" s="1"/>
  <c r="AR952"/>
  <c r="AS952" s="1"/>
  <c r="AR953"/>
  <c r="AS953" s="1"/>
  <c r="AR954"/>
  <c r="AS954" s="1"/>
  <c r="AR955"/>
  <c r="AS955" s="1"/>
  <c r="AR956"/>
  <c r="AS956" s="1"/>
  <c r="AR957"/>
  <c r="AS957" s="1"/>
  <c r="AR958"/>
  <c r="AS958" s="1"/>
  <c r="AR959"/>
  <c r="AS959" s="1"/>
  <c r="AR960"/>
  <c r="AS960" s="1"/>
  <c r="AR961"/>
  <c r="AS961" s="1"/>
  <c r="AR962"/>
  <c r="AS962" s="1"/>
  <c r="AR963"/>
  <c r="AS963" s="1"/>
  <c r="AR964"/>
  <c r="AS964" s="1"/>
  <c r="AR965"/>
  <c r="AS965" s="1"/>
  <c r="AR966"/>
  <c r="AS966" s="1"/>
  <c r="AR967"/>
  <c r="AS967" s="1"/>
  <c r="AR968"/>
  <c r="AS968" s="1"/>
  <c r="AR969"/>
  <c r="AS969" s="1"/>
  <c r="AR970"/>
  <c r="AS970" s="1"/>
  <c r="AR971"/>
  <c r="AS971" s="1"/>
  <c r="AR972"/>
  <c r="AS972" s="1"/>
  <c r="AR973"/>
  <c r="AS973" s="1"/>
  <c r="AR974"/>
  <c r="AS974" s="1"/>
  <c r="AR975"/>
  <c r="AS975" s="1"/>
  <c r="AR976"/>
  <c r="AS976" s="1"/>
  <c r="AR977"/>
  <c r="AS977" s="1"/>
  <c r="AR978"/>
  <c r="AS978" s="1"/>
  <c r="AR979"/>
  <c r="AS979" s="1"/>
  <c r="AR980"/>
  <c r="AS980" s="1"/>
  <c r="AR981"/>
  <c r="AS981" s="1"/>
  <c r="AR982"/>
  <c r="AS982" s="1"/>
  <c r="AR983"/>
  <c r="AS983" s="1"/>
  <c r="AR984"/>
  <c r="AS984" s="1"/>
  <c r="AR985"/>
  <c r="AS985" s="1"/>
  <c r="AR986"/>
  <c r="AS986" s="1"/>
  <c r="AR987"/>
  <c r="AS987" s="1"/>
  <c r="AR988"/>
  <c r="AS988" s="1"/>
  <c r="AR989"/>
  <c r="AS989" s="1"/>
  <c r="AR990"/>
  <c r="AS990" s="1"/>
  <c r="AR991"/>
  <c r="AS991" s="1"/>
  <c r="AR992"/>
  <c r="AS992" s="1"/>
  <c r="AR993"/>
  <c r="AS993" s="1"/>
  <c r="AR994"/>
  <c r="AS994" s="1"/>
  <c r="AR995"/>
  <c r="AS995" s="1"/>
  <c r="AR996"/>
  <c r="AS996" s="1"/>
  <c r="AR997"/>
  <c r="AS997" s="1"/>
  <c r="AR998"/>
  <c r="AS998" s="1"/>
  <c r="AR999"/>
  <c r="AS999" s="1"/>
  <c r="AR1000"/>
  <c r="AS1000" s="1"/>
  <c r="AR1001"/>
  <c r="AS1001" s="1"/>
  <c r="AR1002"/>
  <c r="AS1002" s="1"/>
  <c r="AR1003"/>
  <c r="AS1003" s="1"/>
  <c r="AR1004"/>
  <c r="AS1004" s="1"/>
  <c r="AR1005"/>
  <c r="AS1005" s="1"/>
  <c r="AR1006"/>
  <c r="AS1006" s="1"/>
  <c r="AR1007"/>
  <c r="AS1007" s="1"/>
  <c r="AR1008"/>
  <c r="AS1008" s="1"/>
  <c r="AR1009"/>
  <c r="AS1009" s="1"/>
  <c r="AR1010"/>
  <c r="AS1010" s="1"/>
  <c r="AR1011"/>
  <c r="AS1011" s="1"/>
  <c r="AR1012"/>
  <c r="AS1012" s="1"/>
  <c r="AR1013"/>
  <c r="AS1013" s="1"/>
  <c r="AR1014"/>
  <c r="AS1014" s="1"/>
  <c r="AR1015"/>
  <c r="AS1015" s="1"/>
  <c r="AR1016"/>
  <c r="AS1016" s="1"/>
  <c r="AR1017"/>
  <c r="AS1017" s="1"/>
  <c r="AR1018"/>
  <c r="AS1018" s="1"/>
  <c r="AR1019"/>
  <c r="AS1019" s="1"/>
  <c r="AR1020"/>
  <c r="AS1020" s="1"/>
  <c r="AR1021"/>
  <c r="AS1021" s="1"/>
  <c r="AR1022"/>
  <c r="AS1022" s="1"/>
  <c r="AR1023"/>
  <c r="AS1023" s="1"/>
  <c r="AR1024"/>
  <c r="AS1024" s="1"/>
  <c r="AR1025"/>
  <c r="AS1025" s="1"/>
  <c r="AR1026"/>
  <c r="AS1026" s="1"/>
  <c r="AR1027"/>
  <c r="AS1027" s="1"/>
  <c r="AR1028"/>
  <c r="AS1028" s="1"/>
  <c r="AR1029"/>
  <c r="AS1029" s="1"/>
  <c r="AR1030"/>
  <c r="AS1030" s="1"/>
  <c r="AR1031"/>
  <c r="AS1031" s="1"/>
  <c r="AR1032"/>
  <c r="AS1032" s="1"/>
  <c r="AR1033"/>
  <c r="AS1033" s="1"/>
  <c r="AR1034"/>
  <c r="AS1034" s="1"/>
  <c r="AR1035"/>
  <c r="AS1035" s="1"/>
  <c r="AR1036"/>
  <c r="AS1036" s="1"/>
  <c r="AR1037"/>
  <c r="AS1037" s="1"/>
  <c r="AR1038"/>
  <c r="AS1038" s="1"/>
  <c r="AR1039"/>
  <c r="AS1039" s="1"/>
  <c r="AR1040"/>
  <c r="AS1040" s="1"/>
  <c r="AR1041"/>
  <c r="AS1041" s="1"/>
  <c r="AR1042"/>
  <c r="AS1042" s="1"/>
  <c r="AR1043"/>
  <c r="AS1043" s="1"/>
  <c r="AR1044"/>
  <c r="AS1044" s="1"/>
  <c r="AR1045"/>
  <c r="AS1045" s="1"/>
  <c r="AR1046"/>
  <c r="AS1046" s="1"/>
  <c r="AR1047"/>
  <c r="AS1047" s="1"/>
  <c r="AR1048"/>
  <c r="AS1048" s="1"/>
  <c r="AR1049"/>
  <c r="AS1049" s="1"/>
  <c r="AR1050"/>
  <c r="AS1050" s="1"/>
  <c r="AR1051"/>
  <c r="AS1051" s="1"/>
  <c r="AR1052"/>
  <c r="AS1052" s="1"/>
  <c r="AR1053"/>
  <c r="AS1053" s="1"/>
  <c r="AR1054"/>
  <c r="AS1054" s="1"/>
  <c r="AR1055"/>
  <c r="AS1055" s="1"/>
  <c r="AR1056"/>
  <c r="AS1056" s="1"/>
  <c r="AR1057"/>
  <c r="AS1057" s="1"/>
  <c r="AR1058"/>
  <c r="AS1058" s="1"/>
  <c r="AR2"/>
  <c r="AS2" s="1"/>
  <c r="AP4"/>
  <c r="AQ4" s="1"/>
  <c r="AP5"/>
  <c r="AQ5" s="1"/>
  <c r="AP6"/>
  <c r="AQ6" s="1"/>
  <c r="AP7"/>
  <c r="AQ7" s="1"/>
  <c r="AP8"/>
  <c r="AQ8" s="1"/>
  <c r="AP9"/>
  <c r="AQ9" s="1"/>
  <c r="AP10"/>
  <c r="AQ10" s="1"/>
  <c r="AP11"/>
  <c r="AQ11" s="1"/>
  <c r="AP12"/>
  <c r="AQ12" s="1"/>
  <c r="AP13"/>
  <c r="AQ13" s="1"/>
  <c r="AP14"/>
  <c r="AQ14" s="1"/>
  <c r="AP15"/>
  <c r="AQ15" s="1"/>
  <c r="AP16"/>
  <c r="AQ16" s="1"/>
  <c r="AP17"/>
  <c r="AQ17" s="1"/>
  <c r="AP18"/>
  <c r="AQ18" s="1"/>
  <c r="AP19"/>
  <c r="AQ19" s="1"/>
  <c r="AP20"/>
  <c r="AQ20" s="1"/>
  <c r="AP21"/>
  <c r="AQ21" s="1"/>
  <c r="AP22"/>
  <c r="AQ22" s="1"/>
  <c r="AP23"/>
  <c r="AQ23" s="1"/>
  <c r="AP24"/>
  <c r="AQ24" s="1"/>
  <c r="AP25"/>
  <c r="AQ25" s="1"/>
  <c r="AP26"/>
  <c r="AQ26" s="1"/>
  <c r="AP27"/>
  <c r="AQ27" s="1"/>
  <c r="AP28"/>
  <c r="AQ28" s="1"/>
  <c r="AP29"/>
  <c r="AQ29" s="1"/>
  <c r="AP30"/>
  <c r="AQ30" s="1"/>
  <c r="AP31"/>
  <c r="AQ31" s="1"/>
  <c r="AP32"/>
  <c r="AQ32" s="1"/>
  <c r="AP33"/>
  <c r="AQ33" s="1"/>
  <c r="AP34"/>
  <c r="AQ34" s="1"/>
  <c r="AP35"/>
  <c r="AQ35" s="1"/>
  <c r="AP36"/>
  <c r="AQ36" s="1"/>
  <c r="AP37"/>
  <c r="AQ37" s="1"/>
  <c r="AP38"/>
  <c r="AQ38" s="1"/>
  <c r="AP39"/>
  <c r="AQ39" s="1"/>
  <c r="AP40"/>
  <c r="AQ40" s="1"/>
  <c r="AP41"/>
  <c r="AQ41" s="1"/>
  <c r="AP42"/>
  <c r="AQ42" s="1"/>
  <c r="AP43"/>
  <c r="AQ43" s="1"/>
  <c r="AP44"/>
  <c r="AQ44" s="1"/>
  <c r="AP45"/>
  <c r="AQ45" s="1"/>
  <c r="AP46"/>
  <c r="AQ46" s="1"/>
  <c r="AP47"/>
  <c r="AQ47" s="1"/>
  <c r="AP48"/>
  <c r="AQ48" s="1"/>
  <c r="AP49"/>
  <c r="AQ49" s="1"/>
  <c r="AP50"/>
  <c r="AQ50" s="1"/>
  <c r="AP51"/>
  <c r="AQ51" s="1"/>
  <c r="AP52"/>
  <c r="AQ52" s="1"/>
  <c r="AP53"/>
  <c r="AQ53" s="1"/>
  <c r="AP54"/>
  <c r="AQ54" s="1"/>
  <c r="AP55"/>
  <c r="AQ55" s="1"/>
  <c r="AP56"/>
  <c r="AQ56" s="1"/>
  <c r="AP57"/>
  <c r="AQ57" s="1"/>
  <c r="AP58"/>
  <c r="AQ58" s="1"/>
  <c r="AP59"/>
  <c r="AQ59" s="1"/>
  <c r="AP60"/>
  <c r="AQ60" s="1"/>
  <c r="AP61"/>
  <c r="AQ61" s="1"/>
  <c r="AP62"/>
  <c r="AQ62" s="1"/>
  <c r="AP63"/>
  <c r="AQ63" s="1"/>
  <c r="AP64"/>
  <c r="AQ64" s="1"/>
  <c r="AP65"/>
  <c r="AQ65" s="1"/>
  <c r="AP66"/>
  <c r="AQ66" s="1"/>
  <c r="AP67"/>
  <c r="AQ67" s="1"/>
  <c r="AP68"/>
  <c r="AQ68" s="1"/>
  <c r="AP69"/>
  <c r="AQ69" s="1"/>
  <c r="AP70"/>
  <c r="AQ70" s="1"/>
  <c r="AP71"/>
  <c r="AQ71" s="1"/>
  <c r="AP72"/>
  <c r="AQ72" s="1"/>
  <c r="AP73"/>
  <c r="AQ73" s="1"/>
  <c r="AP74"/>
  <c r="AQ74" s="1"/>
  <c r="AP75"/>
  <c r="AQ75" s="1"/>
  <c r="AP76"/>
  <c r="AQ76" s="1"/>
  <c r="AP77"/>
  <c r="AQ77" s="1"/>
  <c r="AP78"/>
  <c r="AQ78" s="1"/>
  <c r="AP79"/>
  <c r="AQ79" s="1"/>
  <c r="AP80"/>
  <c r="AQ80" s="1"/>
  <c r="AP81"/>
  <c r="AQ81" s="1"/>
  <c r="AP82"/>
  <c r="AQ82" s="1"/>
  <c r="AP83"/>
  <c r="AQ83" s="1"/>
  <c r="AP84"/>
  <c r="AQ84" s="1"/>
  <c r="AP85"/>
  <c r="AQ85" s="1"/>
  <c r="AP86"/>
  <c r="AQ86" s="1"/>
  <c r="AP87"/>
  <c r="AQ87" s="1"/>
  <c r="AP88"/>
  <c r="AQ88" s="1"/>
  <c r="AP89"/>
  <c r="AQ89" s="1"/>
  <c r="AP90"/>
  <c r="AQ90" s="1"/>
  <c r="AP91"/>
  <c r="AQ91" s="1"/>
  <c r="AP92"/>
  <c r="AQ92" s="1"/>
  <c r="AP93"/>
  <c r="AQ93" s="1"/>
  <c r="AP94"/>
  <c r="AQ94" s="1"/>
  <c r="AP95"/>
  <c r="AQ95" s="1"/>
  <c r="AP96"/>
  <c r="AQ96" s="1"/>
  <c r="AP97"/>
  <c r="AQ97" s="1"/>
  <c r="AP98"/>
  <c r="AQ98" s="1"/>
  <c r="AP99"/>
  <c r="AQ99" s="1"/>
  <c r="AP100"/>
  <c r="AQ100" s="1"/>
  <c r="AP101"/>
  <c r="AQ101" s="1"/>
  <c r="AP102"/>
  <c r="AQ102" s="1"/>
  <c r="AP103"/>
  <c r="AQ103" s="1"/>
  <c r="AP104"/>
  <c r="AQ104" s="1"/>
  <c r="AP105"/>
  <c r="AQ105" s="1"/>
  <c r="AP106"/>
  <c r="AQ106" s="1"/>
  <c r="AP107"/>
  <c r="AQ107" s="1"/>
  <c r="AP108"/>
  <c r="AQ108" s="1"/>
  <c r="AP109"/>
  <c r="AQ109" s="1"/>
  <c r="AP110"/>
  <c r="AQ110" s="1"/>
  <c r="AP111"/>
  <c r="AQ111" s="1"/>
  <c r="AP112"/>
  <c r="AQ112" s="1"/>
  <c r="AP113"/>
  <c r="AQ113" s="1"/>
  <c r="AP114"/>
  <c r="AQ114" s="1"/>
  <c r="AP115"/>
  <c r="AQ115" s="1"/>
  <c r="AP116"/>
  <c r="AQ116" s="1"/>
  <c r="AP117"/>
  <c r="AQ117" s="1"/>
  <c r="AP118"/>
  <c r="AQ118" s="1"/>
  <c r="AP119"/>
  <c r="AQ119" s="1"/>
  <c r="AP120"/>
  <c r="AQ120" s="1"/>
  <c r="AP121"/>
  <c r="AQ121" s="1"/>
  <c r="AP122"/>
  <c r="AQ122" s="1"/>
  <c r="AP123"/>
  <c r="AQ123" s="1"/>
  <c r="AP124"/>
  <c r="AQ124" s="1"/>
  <c r="AP125"/>
  <c r="AQ125" s="1"/>
  <c r="AP126"/>
  <c r="AQ126" s="1"/>
  <c r="AP127"/>
  <c r="AQ127" s="1"/>
  <c r="AP128"/>
  <c r="AQ128" s="1"/>
  <c r="AP129"/>
  <c r="AQ129" s="1"/>
  <c r="AP130"/>
  <c r="AQ130" s="1"/>
  <c r="AP131"/>
  <c r="AQ131" s="1"/>
  <c r="AP132"/>
  <c r="AQ132" s="1"/>
  <c r="AP133"/>
  <c r="AQ133" s="1"/>
  <c r="AP134"/>
  <c r="AQ134" s="1"/>
  <c r="AP135"/>
  <c r="AQ135" s="1"/>
  <c r="AP136"/>
  <c r="AQ136" s="1"/>
  <c r="AP137"/>
  <c r="AQ137" s="1"/>
  <c r="AP138"/>
  <c r="AQ138" s="1"/>
  <c r="AP139"/>
  <c r="AQ139" s="1"/>
  <c r="AP140"/>
  <c r="AQ140" s="1"/>
  <c r="AP141"/>
  <c r="AQ141" s="1"/>
  <c r="AP142"/>
  <c r="AQ142" s="1"/>
  <c r="AP143"/>
  <c r="AQ143" s="1"/>
  <c r="AP144"/>
  <c r="AQ144" s="1"/>
  <c r="AP145"/>
  <c r="AQ145" s="1"/>
  <c r="AP146"/>
  <c r="AQ146" s="1"/>
  <c r="AP147"/>
  <c r="AQ147" s="1"/>
  <c r="AP148"/>
  <c r="AQ148" s="1"/>
  <c r="AP149"/>
  <c r="AQ149" s="1"/>
  <c r="AP150"/>
  <c r="AQ150" s="1"/>
  <c r="AP151"/>
  <c r="AQ151" s="1"/>
  <c r="AP152"/>
  <c r="AQ152" s="1"/>
  <c r="AP153"/>
  <c r="AQ153" s="1"/>
  <c r="AP154"/>
  <c r="AQ154" s="1"/>
  <c r="AP155"/>
  <c r="AQ155" s="1"/>
  <c r="AP156"/>
  <c r="AQ156" s="1"/>
  <c r="AP157"/>
  <c r="AQ157" s="1"/>
  <c r="AP158"/>
  <c r="AQ158" s="1"/>
  <c r="AP159"/>
  <c r="AQ159" s="1"/>
  <c r="AP160"/>
  <c r="AQ160" s="1"/>
  <c r="AP161"/>
  <c r="AQ161" s="1"/>
  <c r="AP162"/>
  <c r="AQ162" s="1"/>
  <c r="AP163"/>
  <c r="AQ163" s="1"/>
  <c r="AP164"/>
  <c r="AQ164" s="1"/>
  <c r="AP165"/>
  <c r="AQ165" s="1"/>
  <c r="AP166"/>
  <c r="AQ166" s="1"/>
  <c r="AP167"/>
  <c r="AQ167" s="1"/>
  <c r="AP168"/>
  <c r="AQ168" s="1"/>
  <c r="AP169"/>
  <c r="AQ169" s="1"/>
  <c r="AP170"/>
  <c r="AQ170" s="1"/>
  <c r="AP171"/>
  <c r="AQ171" s="1"/>
  <c r="AP172"/>
  <c r="AQ172" s="1"/>
  <c r="AP173"/>
  <c r="AQ173" s="1"/>
  <c r="AP174"/>
  <c r="AQ174" s="1"/>
  <c r="AP175"/>
  <c r="AQ175" s="1"/>
  <c r="AP176"/>
  <c r="AQ176" s="1"/>
  <c r="AP177"/>
  <c r="AQ177" s="1"/>
  <c r="AP178"/>
  <c r="AQ178" s="1"/>
  <c r="AP179"/>
  <c r="AQ179" s="1"/>
  <c r="AP180"/>
  <c r="AQ180" s="1"/>
  <c r="AP181"/>
  <c r="AQ181" s="1"/>
  <c r="AP182"/>
  <c r="AQ182" s="1"/>
  <c r="AP183"/>
  <c r="AQ183" s="1"/>
  <c r="AP184"/>
  <c r="AQ184" s="1"/>
  <c r="AP185"/>
  <c r="AQ185" s="1"/>
  <c r="AP186"/>
  <c r="AQ186" s="1"/>
  <c r="AP187"/>
  <c r="AQ187" s="1"/>
  <c r="AP188"/>
  <c r="AQ188" s="1"/>
  <c r="AP189"/>
  <c r="AQ189" s="1"/>
  <c r="AP190"/>
  <c r="AQ190" s="1"/>
  <c r="AP191"/>
  <c r="AQ191" s="1"/>
  <c r="AP192"/>
  <c r="AQ192" s="1"/>
  <c r="AP193"/>
  <c r="AQ193" s="1"/>
  <c r="AP194"/>
  <c r="AQ194" s="1"/>
  <c r="AP195"/>
  <c r="AQ195" s="1"/>
  <c r="AP196"/>
  <c r="AQ196" s="1"/>
  <c r="AP197"/>
  <c r="AQ197" s="1"/>
  <c r="AP198"/>
  <c r="AQ198" s="1"/>
  <c r="AP199"/>
  <c r="AQ199" s="1"/>
  <c r="AP200"/>
  <c r="AQ200" s="1"/>
  <c r="AP201"/>
  <c r="AQ201" s="1"/>
  <c r="AP202"/>
  <c r="AQ202" s="1"/>
  <c r="AP203"/>
  <c r="AQ203" s="1"/>
  <c r="AP204"/>
  <c r="AQ204" s="1"/>
  <c r="AP205"/>
  <c r="AQ205" s="1"/>
  <c r="AP206"/>
  <c r="AQ206" s="1"/>
  <c r="AP207"/>
  <c r="AQ207" s="1"/>
  <c r="AP208"/>
  <c r="AQ208" s="1"/>
  <c r="AP209"/>
  <c r="AQ209" s="1"/>
  <c r="AP210"/>
  <c r="AQ210" s="1"/>
  <c r="AP211"/>
  <c r="AQ211" s="1"/>
  <c r="AP212"/>
  <c r="AQ212" s="1"/>
  <c r="AP213"/>
  <c r="AQ213" s="1"/>
  <c r="AP214"/>
  <c r="AQ214" s="1"/>
  <c r="AP215"/>
  <c r="AQ215" s="1"/>
  <c r="AP216"/>
  <c r="AQ216" s="1"/>
  <c r="AP217"/>
  <c r="AQ217" s="1"/>
  <c r="AP218"/>
  <c r="AQ218" s="1"/>
  <c r="AP219"/>
  <c r="AQ219" s="1"/>
  <c r="AP220"/>
  <c r="AQ220" s="1"/>
  <c r="AP221"/>
  <c r="AQ221" s="1"/>
  <c r="AP222"/>
  <c r="AQ222" s="1"/>
  <c r="AP223"/>
  <c r="AQ223" s="1"/>
  <c r="AP224"/>
  <c r="AQ224" s="1"/>
  <c r="AP225"/>
  <c r="AQ225" s="1"/>
  <c r="AP226"/>
  <c r="AQ226" s="1"/>
  <c r="AP227"/>
  <c r="AQ227" s="1"/>
  <c r="AP228"/>
  <c r="AQ228" s="1"/>
  <c r="AP229"/>
  <c r="AQ229" s="1"/>
  <c r="AP230"/>
  <c r="AQ230" s="1"/>
  <c r="AP231"/>
  <c r="AQ231" s="1"/>
  <c r="AP232"/>
  <c r="AQ232" s="1"/>
  <c r="AP233"/>
  <c r="AQ233" s="1"/>
  <c r="AP234"/>
  <c r="AQ234" s="1"/>
  <c r="AP235"/>
  <c r="AQ235" s="1"/>
  <c r="AP236"/>
  <c r="AQ236" s="1"/>
  <c r="AP237"/>
  <c r="AQ237" s="1"/>
  <c r="AP238"/>
  <c r="AQ238" s="1"/>
  <c r="AP239"/>
  <c r="AQ239" s="1"/>
  <c r="AP240"/>
  <c r="AQ240" s="1"/>
  <c r="AP241"/>
  <c r="AQ241" s="1"/>
  <c r="AP242"/>
  <c r="AQ242" s="1"/>
  <c r="AP243"/>
  <c r="AQ243" s="1"/>
  <c r="AP244"/>
  <c r="AQ244" s="1"/>
  <c r="AP245"/>
  <c r="AQ245" s="1"/>
  <c r="AP246"/>
  <c r="AQ246" s="1"/>
  <c r="AP247"/>
  <c r="AQ247" s="1"/>
  <c r="AP248"/>
  <c r="AQ248" s="1"/>
  <c r="AP249"/>
  <c r="AQ249" s="1"/>
  <c r="AP250"/>
  <c r="AQ250" s="1"/>
  <c r="AP251"/>
  <c r="AQ251" s="1"/>
  <c r="AP252"/>
  <c r="AQ252" s="1"/>
  <c r="AP253"/>
  <c r="AQ253" s="1"/>
  <c r="AP254"/>
  <c r="AQ254" s="1"/>
  <c r="AP255"/>
  <c r="AQ255" s="1"/>
  <c r="AP256"/>
  <c r="AQ256" s="1"/>
  <c r="AP257"/>
  <c r="AQ257" s="1"/>
  <c r="AP258"/>
  <c r="AQ258" s="1"/>
  <c r="AP259"/>
  <c r="AQ259" s="1"/>
  <c r="AP260"/>
  <c r="AQ260" s="1"/>
  <c r="AP261"/>
  <c r="AQ261" s="1"/>
  <c r="AP262"/>
  <c r="AQ262" s="1"/>
  <c r="AP263"/>
  <c r="AQ263" s="1"/>
  <c r="AP264"/>
  <c r="AQ264" s="1"/>
  <c r="AP265"/>
  <c r="AQ265" s="1"/>
  <c r="AP266"/>
  <c r="AQ266" s="1"/>
  <c r="AP267"/>
  <c r="AQ267" s="1"/>
  <c r="AP268"/>
  <c r="AQ268" s="1"/>
  <c r="AP269"/>
  <c r="AQ269" s="1"/>
  <c r="AP270"/>
  <c r="AQ270" s="1"/>
  <c r="AP271"/>
  <c r="AQ271" s="1"/>
  <c r="AP272"/>
  <c r="AQ272" s="1"/>
  <c r="AP273"/>
  <c r="AQ273" s="1"/>
  <c r="AP274"/>
  <c r="AQ274" s="1"/>
  <c r="AP275"/>
  <c r="AQ275" s="1"/>
  <c r="AP276"/>
  <c r="AQ276" s="1"/>
  <c r="AP277"/>
  <c r="AQ277" s="1"/>
  <c r="AP278"/>
  <c r="AQ278" s="1"/>
  <c r="AP279"/>
  <c r="AQ279" s="1"/>
  <c r="AP280"/>
  <c r="AQ280" s="1"/>
  <c r="AP281"/>
  <c r="AQ281" s="1"/>
  <c r="AP282"/>
  <c r="AQ282" s="1"/>
  <c r="AP283"/>
  <c r="AQ283" s="1"/>
  <c r="AP284"/>
  <c r="AQ284" s="1"/>
  <c r="AP285"/>
  <c r="AQ285" s="1"/>
  <c r="AP286"/>
  <c r="AQ286" s="1"/>
  <c r="AP287"/>
  <c r="AQ287" s="1"/>
  <c r="AP288"/>
  <c r="AQ288" s="1"/>
  <c r="AP289"/>
  <c r="AQ289" s="1"/>
  <c r="AP290"/>
  <c r="AQ290" s="1"/>
  <c r="AP291"/>
  <c r="AQ291" s="1"/>
  <c r="AP292"/>
  <c r="AQ292" s="1"/>
  <c r="AP293"/>
  <c r="AQ293" s="1"/>
  <c r="AP294"/>
  <c r="AQ294" s="1"/>
  <c r="AP295"/>
  <c r="AQ295" s="1"/>
  <c r="AP296"/>
  <c r="AQ296" s="1"/>
  <c r="AP297"/>
  <c r="AQ297" s="1"/>
  <c r="AP298"/>
  <c r="AQ298" s="1"/>
  <c r="AP299"/>
  <c r="AQ299" s="1"/>
  <c r="AP300"/>
  <c r="AQ300" s="1"/>
  <c r="AP301"/>
  <c r="AQ301" s="1"/>
  <c r="AP302"/>
  <c r="AQ302" s="1"/>
  <c r="AP303"/>
  <c r="AQ303" s="1"/>
  <c r="AP304"/>
  <c r="AQ304" s="1"/>
  <c r="AP305"/>
  <c r="AQ305" s="1"/>
  <c r="AP306"/>
  <c r="AQ306" s="1"/>
  <c r="AP307"/>
  <c r="AQ307" s="1"/>
  <c r="AP308"/>
  <c r="AQ308" s="1"/>
  <c r="AP309"/>
  <c r="AQ309" s="1"/>
  <c r="AP310"/>
  <c r="AQ310" s="1"/>
  <c r="AP311"/>
  <c r="AQ311" s="1"/>
  <c r="AP312"/>
  <c r="AQ312" s="1"/>
  <c r="AP313"/>
  <c r="AQ313" s="1"/>
  <c r="AP314"/>
  <c r="AQ314" s="1"/>
  <c r="AP315"/>
  <c r="AQ315" s="1"/>
  <c r="AP316"/>
  <c r="AQ316" s="1"/>
  <c r="AP317"/>
  <c r="AQ317" s="1"/>
  <c r="AP318"/>
  <c r="AQ318" s="1"/>
  <c r="AP319"/>
  <c r="AQ319" s="1"/>
  <c r="AP320"/>
  <c r="AQ320" s="1"/>
  <c r="AP321"/>
  <c r="AQ321" s="1"/>
  <c r="AP322"/>
  <c r="AQ322" s="1"/>
  <c r="AP323"/>
  <c r="AQ323" s="1"/>
  <c r="AP324"/>
  <c r="AQ324" s="1"/>
  <c r="AP325"/>
  <c r="AQ325" s="1"/>
  <c r="AP326"/>
  <c r="AQ326" s="1"/>
  <c r="AP327"/>
  <c r="AQ327" s="1"/>
  <c r="AP328"/>
  <c r="AQ328" s="1"/>
  <c r="AP329"/>
  <c r="AQ329" s="1"/>
  <c r="AP330"/>
  <c r="AQ330" s="1"/>
  <c r="AP331"/>
  <c r="AQ331" s="1"/>
  <c r="AP332"/>
  <c r="AQ332" s="1"/>
  <c r="AP333"/>
  <c r="AQ333" s="1"/>
  <c r="AP334"/>
  <c r="AQ334" s="1"/>
  <c r="AP335"/>
  <c r="AQ335" s="1"/>
  <c r="AP336"/>
  <c r="AQ336" s="1"/>
  <c r="AP337"/>
  <c r="AQ337" s="1"/>
  <c r="AP338"/>
  <c r="AQ338" s="1"/>
  <c r="AP339"/>
  <c r="AQ339" s="1"/>
  <c r="AP340"/>
  <c r="AQ340" s="1"/>
  <c r="AP341"/>
  <c r="AQ341" s="1"/>
  <c r="AP342"/>
  <c r="AQ342" s="1"/>
  <c r="AP343"/>
  <c r="AQ343" s="1"/>
  <c r="AP344"/>
  <c r="AQ344" s="1"/>
  <c r="AP345"/>
  <c r="AQ345" s="1"/>
  <c r="AP346"/>
  <c r="AQ346" s="1"/>
  <c r="AP347"/>
  <c r="AQ347" s="1"/>
  <c r="AP348"/>
  <c r="AQ348" s="1"/>
  <c r="AP349"/>
  <c r="AQ349" s="1"/>
  <c r="AP350"/>
  <c r="AQ350" s="1"/>
  <c r="AP351"/>
  <c r="AQ351" s="1"/>
  <c r="AP352"/>
  <c r="AQ352" s="1"/>
  <c r="AP353"/>
  <c r="AQ353" s="1"/>
  <c r="AP354"/>
  <c r="AQ354" s="1"/>
  <c r="AP355"/>
  <c r="AQ355" s="1"/>
  <c r="AP356"/>
  <c r="AQ356" s="1"/>
  <c r="AP357"/>
  <c r="AQ357" s="1"/>
  <c r="AP358"/>
  <c r="AQ358" s="1"/>
  <c r="AP359"/>
  <c r="AQ359" s="1"/>
  <c r="AP360"/>
  <c r="AQ360" s="1"/>
  <c r="AP361"/>
  <c r="AQ361" s="1"/>
  <c r="AP362"/>
  <c r="AQ362" s="1"/>
  <c r="AP363"/>
  <c r="AQ363" s="1"/>
  <c r="AP364"/>
  <c r="AQ364" s="1"/>
  <c r="AP365"/>
  <c r="AQ365" s="1"/>
  <c r="AP366"/>
  <c r="AQ366" s="1"/>
  <c r="AP367"/>
  <c r="AQ367" s="1"/>
  <c r="AP368"/>
  <c r="AQ368" s="1"/>
  <c r="AP369"/>
  <c r="AQ369" s="1"/>
  <c r="AP370"/>
  <c r="AQ370" s="1"/>
  <c r="AP371"/>
  <c r="AQ371" s="1"/>
  <c r="AP372"/>
  <c r="AQ372" s="1"/>
  <c r="AP373"/>
  <c r="AQ373" s="1"/>
  <c r="AP374"/>
  <c r="AQ374" s="1"/>
  <c r="AP375"/>
  <c r="AQ375" s="1"/>
  <c r="AP376"/>
  <c r="AQ376" s="1"/>
  <c r="AP377"/>
  <c r="AQ377" s="1"/>
  <c r="AP378"/>
  <c r="AQ378" s="1"/>
  <c r="AP379"/>
  <c r="AQ379" s="1"/>
  <c r="AP380"/>
  <c r="AQ380" s="1"/>
  <c r="AP381"/>
  <c r="AQ381" s="1"/>
  <c r="AP382"/>
  <c r="AQ382" s="1"/>
  <c r="AP383"/>
  <c r="AQ383" s="1"/>
  <c r="AP384"/>
  <c r="AQ384" s="1"/>
  <c r="AP385"/>
  <c r="AQ385" s="1"/>
  <c r="AP386"/>
  <c r="AQ386" s="1"/>
  <c r="AP387"/>
  <c r="AQ387" s="1"/>
  <c r="AP388"/>
  <c r="AQ388" s="1"/>
  <c r="AP389"/>
  <c r="AQ389" s="1"/>
  <c r="AP390"/>
  <c r="AQ390" s="1"/>
  <c r="AP391"/>
  <c r="AQ391" s="1"/>
  <c r="AP392"/>
  <c r="AQ392" s="1"/>
  <c r="AP393"/>
  <c r="AQ393" s="1"/>
  <c r="AP394"/>
  <c r="AQ394" s="1"/>
  <c r="AP395"/>
  <c r="AQ395" s="1"/>
  <c r="AP396"/>
  <c r="AQ396" s="1"/>
  <c r="AP397"/>
  <c r="AQ397" s="1"/>
  <c r="AP398"/>
  <c r="AQ398" s="1"/>
  <c r="AP399"/>
  <c r="AQ399" s="1"/>
  <c r="AP400"/>
  <c r="AQ400" s="1"/>
  <c r="AP401"/>
  <c r="AQ401" s="1"/>
  <c r="AP402"/>
  <c r="AQ402" s="1"/>
  <c r="AP403"/>
  <c r="AQ403" s="1"/>
  <c r="AP404"/>
  <c r="AQ404" s="1"/>
  <c r="AP405"/>
  <c r="AQ405" s="1"/>
  <c r="AP406"/>
  <c r="AQ406" s="1"/>
  <c r="AP407"/>
  <c r="AQ407" s="1"/>
  <c r="AP408"/>
  <c r="AQ408" s="1"/>
  <c r="AP409"/>
  <c r="AQ409" s="1"/>
  <c r="AP410"/>
  <c r="AQ410" s="1"/>
  <c r="AP411"/>
  <c r="AQ411" s="1"/>
  <c r="AP412"/>
  <c r="AQ412" s="1"/>
  <c r="AP413"/>
  <c r="AQ413" s="1"/>
  <c r="AP414"/>
  <c r="AQ414" s="1"/>
  <c r="AP415"/>
  <c r="AQ415" s="1"/>
  <c r="AP416"/>
  <c r="AQ416" s="1"/>
  <c r="AP417"/>
  <c r="AQ417" s="1"/>
  <c r="AP418"/>
  <c r="AQ418" s="1"/>
  <c r="AP419"/>
  <c r="AQ419" s="1"/>
  <c r="AP420"/>
  <c r="AQ420" s="1"/>
  <c r="AP421"/>
  <c r="AQ421" s="1"/>
  <c r="AP422"/>
  <c r="AQ422" s="1"/>
  <c r="AP423"/>
  <c r="AQ423" s="1"/>
  <c r="AP424"/>
  <c r="AQ424" s="1"/>
  <c r="AP425"/>
  <c r="AQ425" s="1"/>
  <c r="AP426"/>
  <c r="AQ426" s="1"/>
  <c r="AP427"/>
  <c r="AQ427" s="1"/>
  <c r="AP428"/>
  <c r="AQ428" s="1"/>
  <c r="AP429"/>
  <c r="AQ429" s="1"/>
  <c r="AP430"/>
  <c r="AQ430" s="1"/>
  <c r="AP431"/>
  <c r="AQ431" s="1"/>
  <c r="AP432"/>
  <c r="AQ432" s="1"/>
  <c r="AP433"/>
  <c r="AQ433" s="1"/>
  <c r="AP434"/>
  <c r="AQ434" s="1"/>
  <c r="AP435"/>
  <c r="AQ435" s="1"/>
  <c r="AP436"/>
  <c r="AQ436" s="1"/>
  <c r="AP437"/>
  <c r="AQ437" s="1"/>
  <c r="AP438"/>
  <c r="AQ438" s="1"/>
  <c r="AP439"/>
  <c r="AQ439" s="1"/>
  <c r="AP440"/>
  <c r="AQ440" s="1"/>
  <c r="AP441"/>
  <c r="AQ441" s="1"/>
  <c r="AP442"/>
  <c r="AQ442" s="1"/>
  <c r="AP443"/>
  <c r="AQ443" s="1"/>
  <c r="AP444"/>
  <c r="AQ444" s="1"/>
  <c r="AP445"/>
  <c r="AQ445" s="1"/>
  <c r="AP446"/>
  <c r="AQ446" s="1"/>
  <c r="AP447"/>
  <c r="AQ447" s="1"/>
  <c r="AP448"/>
  <c r="AQ448" s="1"/>
  <c r="AP449"/>
  <c r="AQ449" s="1"/>
  <c r="AP450"/>
  <c r="AQ450" s="1"/>
  <c r="AP451"/>
  <c r="AQ451" s="1"/>
  <c r="AP452"/>
  <c r="AQ452" s="1"/>
  <c r="AP453"/>
  <c r="AQ453" s="1"/>
  <c r="AP454"/>
  <c r="AQ454" s="1"/>
  <c r="AP455"/>
  <c r="AQ455" s="1"/>
  <c r="AP456"/>
  <c r="AQ456" s="1"/>
  <c r="AP457"/>
  <c r="AQ457" s="1"/>
  <c r="AP458"/>
  <c r="AQ458" s="1"/>
  <c r="AP459"/>
  <c r="AQ459" s="1"/>
  <c r="AP460"/>
  <c r="AQ460" s="1"/>
  <c r="AP461"/>
  <c r="AQ461" s="1"/>
  <c r="AP462"/>
  <c r="AQ462" s="1"/>
  <c r="AP463"/>
  <c r="AQ463" s="1"/>
  <c r="AP464"/>
  <c r="AQ464" s="1"/>
  <c r="AP465"/>
  <c r="AQ465" s="1"/>
  <c r="AP466"/>
  <c r="AQ466" s="1"/>
  <c r="AP467"/>
  <c r="AQ467" s="1"/>
  <c r="AP468"/>
  <c r="AQ468" s="1"/>
  <c r="AP469"/>
  <c r="AQ469" s="1"/>
  <c r="AP470"/>
  <c r="AQ470" s="1"/>
  <c r="AP471"/>
  <c r="AQ471" s="1"/>
  <c r="AP472"/>
  <c r="AQ472" s="1"/>
  <c r="AP473"/>
  <c r="AQ473" s="1"/>
  <c r="AP474"/>
  <c r="AQ474" s="1"/>
  <c r="AP475"/>
  <c r="AQ475" s="1"/>
  <c r="AP476"/>
  <c r="AQ476" s="1"/>
  <c r="AP477"/>
  <c r="AQ477" s="1"/>
  <c r="AP478"/>
  <c r="AQ478" s="1"/>
  <c r="AP479"/>
  <c r="AQ479" s="1"/>
  <c r="AP480"/>
  <c r="AQ480" s="1"/>
  <c r="AP481"/>
  <c r="AQ481" s="1"/>
  <c r="AP482"/>
  <c r="AQ482" s="1"/>
  <c r="AP483"/>
  <c r="AQ483" s="1"/>
  <c r="AP484"/>
  <c r="AQ484" s="1"/>
  <c r="AP485"/>
  <c r="AQ485" s="1"/>
  <c r="AP486"/>
  <c r="AQ486" s="1"/>
  <c r="AP487"/>
  <c r="AQ487" s="1"/>
  <c r="AP488"/>
  <c r="AQ488" s="1"/>
  <c r="AP489"/>
  <c r="AQ489" s="1"/>
  <c r="AP490"/>
  <c r="AQ490" s="1"/>
  <c r="AP491"/>
  <c r="AQ491" s="1"/>
  <c r="AP492"/>
  <c r="AQ492" s="1"/>
  <c r="AP493"/>
  <c r="AQ493" s="1"/>
  <c r="AP494"/>
  <c r="AQ494" s="1"/>
  <c r="AP495"/>
  <c r="AQ495" s="1"/>
  <c r="AP496"/>
  <c r="AQ496" s="1"/>
  <c r="AP497"/>
  <c r="AQ497" s="1"/>
  <c r="AP498"/>
  <c r="AQ498" s="1"/>
  <c r="AP499"/>
  <c r="AQ499" s="1"/>
  <c r="AP500"/>
  <c r="AQ500" s="1"/>
  <c r="AP501"/>
  <c r="AQ501" s="1"/>
  <c r="AP502"/>
  <c r="AQ502" s="1"/>
  <c r="AP503"/>
  <c r="AQ503" s="1"/>
  <c r="AP504"/>
  <c r="AQ504" s="1"/>
  <c r="AP505"/>
  <c r="AQ505" s="1"/>
  <c r="AP506"/>
  <c r="AQ506" s="1"/>
  <c r="AP507"/>
  <c r="AQ507" s="1"/>
  <c r="AP508"/>
  <c r="AQ508" s="1"/>
  <c r="AP509"/>
  <c r="AQ509" s="1"/>
  <c r="AP510"/>
  <c r="AQ510" s="1"/>
  <c r="AP511"/>
  <c r="AQ511" s="1"/>
  <c r="AP512"/>
  <c r="AQ512" s="1"/>
  <c r="AP513"/>
  <c r="AQ513" s="1"/>
  <c r="AP514"/>
  <c r="AQ514" s="1"/>
  <c r="AP515"/>
  <c r="AQ515" s="1"/>
  <c r="AP516"/>
  <c r="AQ516" s="1"/>
  <c r="AP517"/>
  <c r="AQ517" s="1"/>
  <c r="AP518"/>
  <c r="AQ518" s="1"/>
  <c r="AP519"/>
  <c r="AQ519" s="1"/>
  <c r="AP520"/>
  <c r="AQ520" s="1"/>
  <c r="AP521"/>
  <c r="AQ521" s="1"/>
  <c r="AP522"/>
  <c r="AQ522" s="1"/>
  <c r="AP523"/>
  <c r="AQ523" s="1"/>
  <c r="AP524"/>
  <c r="AQ524" s="1"/>
  <c r="AP525"/>
  <c r="AQ525" s="1"/>
  <c r="AP526"/>
  <c r="AQ526" s="1"/>
  <c r="AP527"/>
  <c r="AQ527" s="1"/>
  <c r="AP528"/>
  <c r="AQ528" s="1"/>
  <c r="AP529"/>
  <c r="AQ529" s="1"/>
  <c r="AP530"/>
  <c r="AQ530" s="1"/>
  <c r="AP531"/>
  <c r="AQ531" s="1"/>
  <c r="AP532"/>
  <c r="AQ532" s="1"/>
  <c r="AP533"/>
  <c r="AQ533" s="1"/>
  <c r="AP534"/>
  <c r="AQ534" s="1"/>
  <c r="AP535"/>
  <c r="AQ535" s="1"/>
  <c r="AP536"/>
  <c r="AQ536" s="1"/>
  <c r="AP537"/>
  <c r="AQ537" s="1"/>
  <c r="AP538"/>
  <c r="AQ538" s="1"/>
  <c r="AP539"/>
  <c r="AQ539" s="1"/>
  <c r="AP540"/>
  <c r="AQ540" s="1"/>
  <c r="AP541"/>
  <c r="AQ541" s="1"/>
  <c r="AP542"/>
  <c r="AQ542" s="1"/>
  <c r="AP543"/>
  <c r="AQ543" s="1"/>
  <c r="AP544"/>
  <c r="AQ544" s="1"/>
  <c r="AP545"/>
  <c r="AQ545" s="1"/>
  <c r="AP546"/>
  <c r="AQ546" s="1"/>
  <c r="AP547"/>
  <c r="AQ547" s="1"/>
  <c r="AP548"/>
  <c r="AQ548" s="1"/>
  <c r="AP549"/>
  <c r="AQ549" s="1"/>
  <c r="AP550"/>
  <c r="AQ550" s="1"/>
  <c r="AP551"/>
  <c r="AQ551" s="1"/>
  <c r="AP552"/>
  <c r="AQ552" s="1"/>
  <c r="AP553"/>
  <c r="AQ553" s="1"/>
  <c r="AP554"/>
  <c r="AQ554" s="1"/>
  <c r="AP555"/>
  <c r="AQ555" s="1"/>
  <c r="AP556"/>
  <c r="AQ556" s="1"/>
  <c r="AP557"/>
  <c r="AQ557" s="1"/>
  <c r="AP558"/>
  <c r="AQ558" s="1"/>
  <c r="AP559"/>
  <c r="AQ559" s="1"/>
  <c r="AP560"/>
  <c r="AQ560" s="1"/>
  <c r="AP561"/>
  <c r="AQ561" s="1"/>
  <c r="AP562"/>
  <c r="AQ562" s="1"/>
  <c r="AP563"/>
  <c r="AQ563" s="1"/>
  <c r="AP564"/>
  <c r="AQ564" s="1"/>
  <c r="AP565"/>
  <c r="AQ565" s="1"/>
  <c r="AP566"/>
  <c r="AQ566" s="1"/>
  <c r="AP567"/>
  <c r="AQ567" s="1"/>
  <c r="AP568"/>
  <c r="AQ568" s="1"/>
  <c r="AP569"/>
  <c r="AQ569" s="1"/>
  <c r="AP570"/>
  <c r="AQ570" s="1"/>
  <c r="AP571"/>
  <c r="AQ571" s="1"/>
  <c r="AP572"/>
  <c r="AQ572" s="1"/>
  <c r="AP573"/>
  <c r="AQ573" s="1"/>
  <c r="AP574"/>
  <c r="AQ574" s="1"/>
  <c r="AP575"/>
  <c r="AQ575" s="1"/>
  <c r="AP576"/>
  <c r="AQ576" s="1"/>
  <c r="AP577"/>
  <c r="AQ577" s="1"/>
  <c r="AP578"/>
  <c r="AQ578" s="1"/>
  <c r="AP579"/>
  <c r="AQ579" s="1"/>
  <c r="AP580"/>
  <c r="AQ580" s="1"/>
  <c r="AP581"/>
  <c r="AQ581" s="1"/>
  <c r="AP582"/>
  <c r="AQ582" s="1"/>
  <c r="AP583"/>
  <c r="AQ583" s="1"/>
  <c r="AP584"/>
  <c r="AQ584" s="1"/>
  <c r="AP585"/>
  <c r="AQ585" s="1"/>
  <c r="AP586"/>
  <c r="AQ586" s="1"/>
  <c r="AP587"/>
  <c r="AQ587" s="1"/>
  <c r="AP588"/>
  <c r="AQ588" s="1"/>
  <c r="AP589"/>
  <c r="AQ589" s="1"/>
  <c r="AP590"/>
  <c r="AQ590" s="1"/>
  <c r="AP591"/>
  <c r="AQ591" s="1"/>
  <c r="AP592"/>
  <c r="AQ592" s="1"/>
  <c r="AP593"/>
  <c r="AQ593" s="1"/>
  <c r="AP594"/>
  <c r="AQ594" s="1"/>
  <c r="AP595"/>
  <c r="AQ595" s="1"/>
  <c r="AP596"/>
  <c r="AQ596" s="1"/>
  <c r="AP597"/>
  <c r="AQ597" s="1"/>
  <c r="AP598"/>
  <c r="AQ598" s="1"/>
  <c r="AP599"/>
  <c r="AQ599" s="1"/>
  <c r="AP600"/>
  <c r="AQ600" s="1"/>
  <c r="AP601"/>
  <c r="AQ601" s="1"/>
  <c r="AP602"/>
  <c r="AQ602" s="1"/>
  <c r="AP603"/>
  <c r="AQ603" s="1"/>
  <c r="AP604"/>
  <c r="AQ604" s="1"/>
  <c r="AP605"/>
  <c r="AQ605" s="1"/>
  <c r="AP606"/>
  <c r="AQ606" s="1"/>
  <c r="AP607"/>
  <c r="AQ607" s="1"/>
  <c r="AP608"/>
  <c r="AQ608" s="1"/>
  <c r="AP609"/>
  <c r="AQ609" s="1"/>
  <c r="AP610"/>
  <c r="AQ610" s="1"/>
  <c r="AP611"/>
  <c r="AQ611" s="1"/>
  <c r="AP612"/>
  <c r="AQ612" s="1"/>
  <c r="AP613"/>
  <c r="AQ613" s="1"/>
  <c r="AP614"/>
  <c r="AQ614" s="1"/>
  <c r="AP615"/>
  <c r="AQ615" s="1"/>
  <c r="AP616"/>
  <c r="AQ616" s="1"/>
  <c r="AP617"/>
  <c r="AQ617" s="1"/>
  <c r="AP618"/>
  <c r="AQ618" s="1"/>
  <c r="AP619"/>
  <c r="AQ619" s="1"/>
  <c r="AP620"/>
  <c r="AQ620" s="1"/>
  <c r="AP621"/>
  <c r="AQ621" s="1"/>
  <c r="AP622"/>
  <c r="AQ622" s="1"/>
  <c r="AP623"/>
  <c r="AQ623" s="1"/>
  <c r="AP624"/>
  <c r="AQ624" s="1"/>
  <c r="AP625"/>
  <c r="AQ625" s="1"/>
  <c r="AP626"/>
  <c r="AQ626" s="1"/>
  <c r="AP627"/>
  <c r="AQ627" s="1"/>
  <c r="AP628"/>
  <c r="AQ628" s="1"/>
  <c r="AP629"/>
  <c r="AQ629" s="1"/>
  <c r="AP630"/>
  <c r="AQ630" s="1"/>
  <c r="AP631"/>
  <c r="AQ631" s="1"/>
  <c r="AP632"/>
  <c r="AQ632" s="1"/>
  <c r="AP633"/>
  <c r="AQ633" s="1"/>
  <c r="AP634"/>
  <c r="AQ634" s="1"/>
  <c r="AP635"/>
  <c r="AQ635" s="1"/>
  <c r="AP636"/>
  <c r="AQ636" s="1"/>
  <c r="AP637"/>
  <c r="AQ637" s="1"/>
  <c r="AP638"/>
  <c r="AQ638" s="1"/>
  <c r="AP639"/>
  <c r="AQ639" s="1"/>
  <c r="AP640"/>
  <c r="AQ640" s="1"/>
  <c r="AP641"/>
  <c r="AQ641" s="1"/>
  <c r="AP642"/>
  <c r="AQ642" s="1"/>
  <c r="AP643"/>
  <c r="AQ643" s="1"/>
  <c r="AP644"/>
  <c r="AQ644" s="1"/>
  <c r="AP645"/>
  <c r="AQ645" s="1"/>
  <c r="AP646"/>
  <c r="AQ646" s="1"/>
  <c r="AP647"/>
  <c r="AQ647" s="1"/>
  <c r="AP648"/>
  <c r="AQ648" s="1"/>
  <c r="AP649"/>
  <c r="AQ649" s="1"/>
  <c r="AP650"/>
  <c r="AQ650" s="1"/>
  <c r="AP651"/>
  <c r="AQ651" s="1"/>
  <c r="AP652"/>
  <c r="AQ652" s="1"/>
  <c r="AP653"/>
  <c r="AQ653" s="1"/>
  <c r="AP654"/>
  <c r="AQ654" s="1"/>
  <c r="AP655"/>
  <c r="AQ655" s="1"/>
  <c r="AP656"/>
  <c r="AQ656" s="1"/>
  <c r="AP657"/>
  <c r="AQ657" s="1"/>
  <c r="AP658"/>
  <c r="AQ658" s="1"/>
  <c r="AP659"/>
  <c r="AQ659" s="1"/>
  <c r="AP660"/>
  <c r="AQ660" s="1"/>
  <c r="AP661"/>
  <c r="AQ661" s="1"/>
  <c r="AP662"/>
  <c r="AQ662" s="1"/>
  <c r="AP663"/>
  <c r="AQ663" s="1"/>
  <c r="AP664"/>
  <c r="AQ664" s="1"/>
  <c r="AP665"/>
  <c r="AQ665" s="1"/>
  <c r="AP666"/>
  <c r="AQ666" s="1"/>
  <c r="AP667"/>
  <c r="AQ667" s="1"/>
  <c r="AP668"/>
  <c r="AQ668" s="1"/>
  <c r="AP669"/>
  <c r="AQ669" s="1"/>
  <c r="AP670"/>
  <c r="AQ670" s="1"/>
  <c r="AP671"/>
  <c r="AQ671" s="1"/>
  <c r="AP672"/>
  <c r="AQ672" s="1"/>
  <c r="AP673"/>
  <c r="AQ673" s="1"/>
  <c r="AP674"/>
  <c r="AQ674" s="1"/>
  <c r="AP675"/>
  <c r="AQ675" s="1"/>
  <c r="AP676"/>
  <c r="AQ676" s="1"/>
  <c r="AP677"/>
  <c r="AQ677" s="1"/>
  <c r="AP678"/>
  <c r="AQ678" s="1"/>
  <c r="AP679"/>
  <c r="AQ679" s="1"/>
  <c r="AP680"/>
  <c r="AQ680" s="1"/>
  <c r="AP681"/>
  <c r="AQ681" s="1"/>
  <c r="AP682"/>
  <c r="AQ682" s="1"/>
  <c r="AP683"/>
  <c r="AQ683" s="1"/>
  <c r="AP684"/>
  <c r="AQ684" s="1"/>
  <c r="AP685"/>
  <c r="AQ685" s="1"/>
  <c r="AP686"/>
  <c r="AQ686" s="1"/>
  <c r="AP687"/>
  <c r="AQ687" s="1"/>
  <c r="AP688"/>
  <c r="AQ688" s="1"/>
  <c r="AP689"/>
  <c r="AQ689" s="1"/>
  <c r="AP690"/>
  <c r="AQ690" s="1"/>
  <c r="AP691"/>
  <c r="AQ691" s="1"/>
  <c r="AP692"/>
  <c r="AQ692" s="1"/>
  <c r="AP693"/>
  <c r="AQ693" s="1"/>
  <c r="AP694"/>
  <c r="AQ694" s="1"/>
  <c r="AP695"/>
  <c r="AQ695" s="1"/>
  <c r="AP696"/>
  <c r="AQ696" s="1"/>
  <c r="AP697"/>
  <c r="AQ697" s="1"/>
  <c r="AP698"/>
  <c r="AQ698" s="1"/>
  <c r="AP699"/>
  <c r="AQ699" s="1"/>
  <c r="AP700"/>
  <c r="AQ700" s="1"/>
  <c r="AP701"/>
  <c r="AQ701" s="1"/>
  <c r="AP702"/>
  <c r="AQ702" s="1"/>
  <c r="AP703"/>
  <c r="AQ703" s="1"/>
  <c r="AP704"/>
  <c r="AQ704" s="1"/>
  <c r="AP705"/>
  <c r="AQ705" s="1"/>
  <c r="AP706"/>
  <c r="AQ706" s="1"/>
  <c r="AP707"/>
  <c r="AQ707" s="1"/>
  <c r="AP708"/>
  <c r="AQ708" s="1"/>
  <c r="AP709"/>
  <c r="AQ709" s="1"/>
  <c r="AP710"/>
  <c r="AQ710" s="1"/>
  <c r="AP711"/>
  <c r="AQ711" s="1"/>
  <c r="AP712"/>
  <c r="AQ712" s="1"/>
  <c r="AP713"/>
  <c r="AQ713" s="1"/>
  <c r="AP714"/>
  <c r="AQ714" s="1"/>
  <c r="AP715"/>
  <c r="AQ715" s="1"/>
  <c r="AP716"/>
  <c r="AQ716" s="1"/>
  <c r="AP717"/>
  <c r="AQ717" s="1"/>
  <c r="AP718"/>
  <c r="AQ718" s="1"/>
  <c r="AP719"/>
  <c r="AQ719" s="1"/>
  <c r="AP720"/>
  <c r="AQ720" s="1"/>
  <c r="AP721"/>
  <c r="AQ721" s="1"/>
  <c r="AP722"/>
  <c r="AQ722" s="1"/>
  <c r="AP723"/>
  <c r="AQ723" s="1"/>
  <c r="AP724"/>
  <c r="AQ724" s="1"/>
  <c r="AP725"/>
  <c r="AQ725" s="1"/>
  <c r="AP726"/>
  <c r="AQ726" s="1"/>
  <c r="AP727"/>
  <c r="AQ727" s="1"/>
  <c r="AP728"/>
  <c r="AQ728" s="1"/>
  <c r="AP729"/>
  <c r="AQ729" s="1"/>
  <c r="AP730"/>
  <c r="AQ730" s="1"/>
  <c r="AP731"/>
  <c r="AQ731" s="1"/>
  <c r="AP732"/>
  <c r="AQ732" s="1"/>
  <c r="AP733"/>
  <c r="AQ733" s="1"/>
  <c r="AP734"/>
  <c r="AQ734" s="1"/>
  <c r="AP735"/>
  <c r="AQ735" s="1"/>
  <c r="AP736"/>
  <c r="AQ736" s="1"/>
  <c r="AP737"/>
  <c r="AQ737" s="1"/>
  <c r="AP738"/>
  <c r="AQ738" s="1"/>
  <c r="AP739"/>
  <c r="AQ739" s="1"/>
  <c r="AP740"/>
  <c r="AQ740" s="1"/>
  <c r="AP741"/>
  <c r="AQ741" s="1"/>
  <c r="AP742"/>
  <c r="AQ742" s="1"/>
  <c r="AP743"/>
  <c r="AQ743" s="1"/>
  <c r="AP744"/>
  <c r="AQ744" s="1"/>
  <c r="AP745"/>
  <c r="AQ745" s="1"/>
  <c r="AP746"/>
  <c r="AQ746" s="1"/>
  <c r="AP747"/>
  <c r="AQ747" s="1"/>
  <c r="AP748"/>
  <c r="AQ748" s="1"/>
  <c r="AP749"/>
  <c r="AQ749" s="1"/>
  <c r="AP750"/>
  <c r="AQ750" s="1"/>
  <c r="AP751"/>
  <c r="AQ751" s="1"/>
  <c r="AP752"/>
  <c r="AQ752" s="1"/>
  <c r="AP753"/>
  <c r="AQ753" s="1"/>
  <c r="AP754"/>
  <c r="AQ754" s="1"/>
  <c r="AP755"/>
  <c r="AQ755" s="1"/>
  <c r="AP756"/>
  <c r="AQ756" s="1"/>
  <c r="AP757"/>
  <c r="AQ757" s="1"/>
  <c r="AP758"/>
  <c r="AQ758" s="1"/>
  <c r="AP759"/>
  <c r="AQ759" s="1"/>
  <c r="AP760"/>
  <c r="AQ760" s="1"/>
  <c r="AP761"/>
  <c r="AQ761" s="1"/>
  <c r="AP762"/>
  <c r="AQ762" s="1"/>
  <c r="AP763"/>
  <c r="AQ763" s="1"/>
  <c r="AP764"/>
  <c r="AQ764" s="1"/>
  <c r="AP765"/>
  <c r="AQ765" s="1"/>
  <c r="AP766"/>
  <c r="AQ766" s="1"/>
  <c r="AP767"/>
  <c r="AQ767" s="1"/>
  <c r="AP768"/>
  <c r="AQ768" s="1"/>
  <c r="AP769"/>
  <c r="AQ769" s="1"/>
  <c r="AP770"/>
  <c r="AQ770" s="1"/>
  <c r="AP771"/>
  <c r="AQ771" s="1"/>
  <c r="AP772"/>
  <c r="AQ772" s="1"/>
  <c r="AP773"/>
  <c r="AQ773" s="1"/>
  <c r="AP774"/>
  <c r="AQ774" s="1"/>
  <c r="AP775"/>
  <c r="AQ775" s="1"/>
  <c r="AP776"/>
  <c r="AQ776" s="1"/>
  <c r="AP777"/>
  <c r="AQ777" s="1"/>
  <c r="AP778"/>
  <c r="AQ778" s="1"/>
  <c r="AP779"/>
  <c r="AQ779" s="1"/>
  <c r="AP780"/>
  <c r="AQ780" s="1"/>
  <c r="AP781"/>
  <c r="AQ781" s="1"/>
  <c r="AP782"/>
  <c r="AQ782" s="1"/>
  <c r="AP783"/>
  <c r="AQ783" s="1"/>
  <c r="AP784"/>
  <c r="AQ784" s="1"/>
  <c r="AP785"/>
  <c r="AQ785" s="1"/>
  <c r="AP786"/>
  <c r="AQ786" s="1"/>
  <c r="AP787"/>
  <c r="AQ787" s="1"/>
  <c r="AP788"/>
  <c r="AQ788" s="1"/>
  <c r="AP789"/>
  <c r="AQ789" s="1"/>
  <c r="AP790"/>
  <c r="AQ790" s="1"/>
  <c r="AP791"/>
  <c r="AQ791" s="1"/>
  <c r="AP792"/>
  <c r="AQ792" s="1"/>
  <c r="AP793"/>
  <c r="AQ793" s="1"/>
  <c r="AP794"/>
  <c r="AQ794" s="1"/>
  <c r="AP795"/>
  <c r="AQ795" s="1"/>
  <c r="AP796"/>
  <c r="AQ796" s="1"/>
  <c r="AP797"/>
  <c r="AQ797" s="1"/>
  <c r="AP798"/>
  <c r="AQ798" s="1"/>
  <c r="AP799"/>
  <c r="AQ799" s="1"/>
  <c r="AP800"/>
  <c r="AQ800" s="1"/>
  <c r="AP801"/>
  <c r="AQ801" s="1"/>
  <c r="AP802"/>
  <c r="AQ802" s="1"/>
  <c r="AP803"/>
  <c r="AQ803" s="1"/>
  <c r="AP804"/>
  <c r="AQ804" s="1"/>
  <c r="AP805"/>
  <c r="AQ805" s="1"/>
  <c r="AP806"/>
  <c r="AQ806" s="1"/>
  <c r="AP807"/>
  <c r="AQ807" s="1"/>
  <c r="AP808"/>
  <c r="AQ808" s="1"/>
  <c r="AP809"/>
  <c r="AQ809" s="1"/>
  <c r="AP810"/>
  <c r="AQ810" s="1"/>
  <c r="AP811"/>
  <c r="AQ811" s="1"/>
  <c r="AP812"/>
  <c r="AQ812" s="1"/>
  <c r="AP813"/>
  <c r="AQ813" s="1"/>
  <c r="AP814"/>
  <c r="AQ814" s="1"/>
  <c r="AP815"/>
  <c r="AQ815" s="1"/>
  <c r="AP816"/>
  <c r="AQ816" s="1"/>
  <c r="AP817"/>
  <c r="AQ817" s="1"/>
  <c r="AP818"/>
  <c r="AQ818" s="1"/>
  <c r="AP819"/>
  <c r="AQ819" s="1"/>
  <c r="AP820"/>
  <c r="AQ820" s="1"/>
  <c r="AP821"/>
  <c r="AQ821" s="1"/>
  <c r="AP822"/>
  <c r="AQ822" s="1"/>
  <c r="AP823"/>
  <c r="AQ823" s="1"/>
  <c r="AP824"/>
  <c r="AQ824" s="1"/>
  <c r="AP825"/>
  <c r="AQ825" s="1"/>
  <c r="AP826"/>
  <c r="AQ826" s="1"/>
  <c r="AP827"/>
  <c r="AQ827" s="1"/>
  <c r="AP828"/>
  <c r="AQ828" s="1"/>
  <c r="AP829"/>
  <c r="AQ829" s="1"/>
  <c r="AP830"/>
  <c r="AQ830" s="1"/>
  <c r="AP831"/>
  <c r="AQ831" s="1"/>
  <c r="AP832"/>
  <c r="AQ832" s="1"/>
  <c r="AP833"/>
  <c r="AQ833" s="1"/>
  <c r="AP834"/>
  <c r="AQ834" s="1"/>
  <c r="AP835"/>
  <c r="AQ835" s="1"/>
  <c r="AP836"/>
  <c r="AQ836" s="1"/>
  <c r="AP837"/>
  <c r="AQ837" s="1"/>
  <c r="AP838"/>
  <c r="AQ838" s="1"/>
  <c r="AP839"/>
  <c r="AQ839" s="1"/>
  <c r="AP840"/>
  <c r="AQ840" s="1"/>
  <c r="AP841"/>
  <c r="AQ841" s="1"/>
  <c r="AP842"/>
  <c r="AQ842" s="1"/>
  <c r="AP843"/>
  <c r="AQ843" s="1"/>
  <c r="AP844"/>
  <c r="AQ844" s="1"/>
  <c r="AP845"/>
  <c r="AQ845" s="1"/>
  <c r="AP846"/>
  <c r="AQ846" s="1"/>
  <c r="AP847"/>
  <c r="AQ847" s="1"/>
  <c r="AP848"/>
  <c r="AQ848" s="1"/>
  <c r="AP849"/>
  <c r="AQ849" s="1"/>
  <c r="AP850"/>
  <c r="AQ850" s="1"/>
  <c r="AP851"/>
  <c r="AQ851" s="1"/>
  <c r="AP852"/>
  <c r="AQ852" s="1"/>
  <c r="AP853"/>
  <c r="AQ853" s="1"/>
  <c r="AP854"/>
  <c r="AQ854" s="1"/>
  <c r="AP855"/>
  <c r="AQ855" s="1"/>
  <c r="AP856"/>
  <c r="AQ856" s="1"/>
  <c r="AP857"/>
  <c r="AQ857" s="1"/>
  <c r="AP858"/>
  <c r="AQ858" s="1"/>
  <c r="AP859"/>
  <c r="AQ859" s="1"/>
  <c r="AP860"/>
  <c r="AQ860" s="1"/>
  <c r="AP861"/>
  <c r="AQ861" s="1"/>
  <c r="AP862"/>
  <c r="AQ862" s="1"/>
  <c r="AP863"/>
  <c r="AQ863" s="1"/>
  <c r="AP864"/>
  <c r="AQ864" s="1"/>
  <c r="AP865"/>
  <c r="AQ865" s="1"/>
  <c r="AP866"/>
  <c r="AQ866" s="1"/>
  <c r="AP867"/>
  <c r="AQ867" s="1"/>
  <c r="AP868"/>
  <c r="AQ868" s="1"/>
  <c r="AP869"/>
  <c r="AQ869" s="1"/>
  <c r="AP870"/>
  <c r="AQ870" s="1"/>
  <c r="AP871"/>
  <c r="AQ871" s="1"/>
  <c r="AP872"/>
  <c r="AQ872" s="1"/>
  <c r="AP873"/>
  <c r="AQ873" s="1"/>
  <c r="AP874"/>
  <c r="AQ874" s="1"/>
  <c r="AP875"/>
  <c r="AQ875" s="1"/>
  <c r="AP876"/>
  <c r="AQ876" s="1"/>
  <c r="AP877"/>
  <c r="AQ877" s="1"/>
  <c r="AP878"/>
  <c r="AQ878" s="1"/>
  <c r="AP879"/>
  <c r="AQ879" s="1"/>
  <c r="AP880"/>
  <c r="AQ880" s="1"/>
  <c r="AP881"/>
  <c r="AQ881" s="1"/>
  <c r="AP882"/>
  <c r="AQ882" s="1"/>
  <c r="AP883"/>
  <c r="AQ883" s="1"/>
  <c r="AP884"/>
  <c r="AQ884" s="1"/>
  <c r="AP885"/>
  <c r="AQ885" s="1"/>
  <c r="AP886"/>
  <c r="AQ886" s="1"/>
  <c r="AP887"/>
  <c r="AQ887" s="1"/>
  <c r="AP888"/>
  <c r="AQ888" s="1"/>
  <c r="AP889"/>
  <c r="AQ889" s="1"/>
  <c r="AP890"/>
  <c r="AQ890" s="1"/>
  <c r="AP891"/>
  <c r="AQ891" s="1"/>
  <c r="AP892"/>
  <c r="AQ892" s="1"/>
  <c r="AP893"/>
  <c r="AQ893" s="1"/>
  <c r="AP894"/>
  <c r="AQ894" s="1"/>
  <c r="AP895"/>
  <c r="AQ895" s="1"/>
  <c r="AP896"/>
  <c r="AQ896" s="1"/>
  <c r="AP897"/>
  <c r="AQ897" s="1"/>
  <c r="AP898"/>
  <c r="AQ898" s="1"/>
  <c r="AP899"/>
  <c r="AQ899" s="1"/>
  <c r="AP900"/>
  <c r="AQ900" s="1"/>
  <c r="AP901"/>
  <c r="AQ901" s="1"/>
  <c r="AP902"/>
  <c r="AQ902" s="1"/>
  <c r="AP903"/>
  <c r="AQ903" s="1"/>
  <c r="AP904"/>
  <c r="AQ904" s="1"/>
  <c r="AP905"/>
  <c r="AQ905" s="1"/>
  <c r="AP906"/>
  <c r="AQ906" s="1"/>
  <c r="AP907"/>
  <c r="AQ907" s="1"/>
  <c r="AP908"/>
  <c r="AQ908" s="1"/>
  <c r="AP909"/>
  <c r="AQ909" s="1"/>
  <c r="AP910"/>
  <c r="AQ910" s="1"/>
  <c r="AP911"/>
  <c r="AQ911" s="1"/>
  <c r="AP912"/>
  <c r="AQ912" s="1"/>
  <c r="AP913"/>
  <c r="AQ913" s="1"/>
  <c r="AP914"/>
  <c r="AQ914" s="1"/>
  <c r="AP915"/>
  <c r="AQ915" s="1"/>
  <c r="AP916"/>
  <c r="AQ916" s="1"/>
  <c r="AP917"/>
  <c r="AQ917" s="1"/>
  <c r="AP918"/>
  <c r="AQ918" s="1"/>
  <c r="AP919"/>
  <c r="AQ919" s="1"/>
  <c r="AP920"/>
  <c r="AQ920" s="1"/>
  <c r="AP921"/>
  <c r="AQ921" s="1"/>
  <c r="AP922"/>
  <c r="AQ922" s="1"/>
  <c r="AP923"/>
  <c r="AQ923" s="1"/>
  <c r="AP924"/>
  <c r="AQ924" s="1"/>
  <c r="AP925"/>
  <c r="AQ925" s="1"/>
  <c r="AP926"/>
  <c r="AQ926" s="1"/>
  <c r="AP927"/>
  <c r="AQ927" s="1"/>
  <c r="AP928"/>
  <c r="AQ928" s="1"/>
  <c r="AP929"/>
  <c r="AQ929" s="1"/>
  <c r="AP930"/>
  <c r="AQ930" s="1"/>
  <c r="AP931"/>
  <c r="AQ931" s="1"/>
  <c r="AP932"/>
  <c r="AQ932" s="1"/>
  <c r="AP933"/>
  <c r="AQ933" s="1"/>
  <c r="AP934"/>
  <c r="AQ934" s="1"/>
  <c r="AP935"/>
  <c r="AQ935" s="1"/>
  <c r="AP936"/>
  <c r="AQ936" s="1"/>
  <c r="AP937"/>
  <c r="AQ937" s="1"/>
  <c r="AP938"/>
  <c r="AQ938" s="1"/>
  <c r="AP939"/>
  <c r="AQ939" s="1"/>
  <c r="AP940"/>
  <c r="AQ940" s="1"/>
  <c r="AP941"/>
  <c r="AQ941" s="1"/>
  <c r="AP942"/>
  <c r="AQ942" s="1"/>
  <c r="AP943"/>
  <c r="AQ943" s="1"/>
  <c r="AP944"/>
  <c r="AQ944" s="1"/>
  <c r="AP945"/>
  <c r="AQ945" s="1"/>
  <c r="AP946"/>
  <c r="AQ946" s="1"/>
  <c r="AP947"/>
  <c r="AQ947" s="1"/>
  <c r="AP948"/>
  <c r="AQ948" s="1"/>
  <c r="AP949"/>
  <c r="AQ949" s="1"/>
  <c r="AP950"/>
  <c r="AQ950" s="1"/>
  <c r="AP951"/>
  <c r="AQ951" s="1"/>
  <c r="AP952"/>
  <c r="AQ952" s="1"/>
  <c r="AP953"/>
  <c r="AQ953" s="1"/>
  <c r="AP954"/>
  <c r="AQ954" s="1"/>
  <c r="AP955"/>
  <c r="AQ955" s="1"/>
  <c r="AP956"/>
  <c r="AQ956" s="1"/>
  <c r="AP957"/>
  <c r="AQ957" s="1"/>
  <c r="AP958"/>
  <c r="AQ958" s="1"/>
  <c r="AP959"/>
  <c r="AQ959" s="1"/>
  <c r="AP960"/>
  <c r="AQ960" s="1"/>
  <c r="AP961"/>
  <c r="AQ961" s="1"/>
  <c r="AP962"/>
  <c r="AQ962" s="1"/>
  <c r="AP963"/>
  <c r="AQ963" s="1"/>
  <c r="AP964"/>
  <c r="AQ964" s="1"/>
  <c r="AP965"/>
  <c r="AQ965" s="1"/>
  <c r="AP966"/>
  <c r="AQ966" s="1"/>
  <c r="AP967"/>
  <c r="AQ967" s="1"/>
  <c r="AP968"/>
  <c r="AQ968" s="1"/>
  <c r="AP969"/>
  <c r="AQ969" s="1"/>
  <c r="AP970"/>
  <c r="AQ970" s="1"/>
  <c r="AP971"/>
  <c r="AQ971" s="1"/>
  <c r="AP972"/>
  <c r="AQ972" s="1"/>
  <c r="AP973"/>
  <c r="AQ973" s="1"/>
  <c r="AP974"/>
  <c r="AQ974" s="1"/>
  <c r="AP975"/>
  <c r="AQ975" s="1"/>
  <c r="AP976"/>
  <c r="AQ976" s="1"/>
  <c r="AP977"/>
  <c r="AQ977" s="1"/>
  <c r="AP978"/>
  <c r="AQ978" s="1"/>
  <c r="AP979"/>
  <c r="AQ979" s="1"/>
  <c r="AP980"/>
  <c r="AQ980" s="1"/>
  <c r="AP981"/>
  <c r="AQ981" s="1"/>
  <c r="AP982"/>
  <c r="AQ982" s="1"/>
  <c r="AP983"/>
  <c r="AQ983" s="1"/>
  <c r="AP984"/>
  <c r="AQ984" s="1"/>
  <c r="AP985"/>
  <c r="AQ985" s="1"/>
  <c r="AP986"/>
  <c r="AQ986" s="1"/>
  <c r="AP987"/>
  <c r="AQ987" s="1"/>
  <c r="AP988"/>
  <c r="AQ988" s="1"/>
  <c r="AP989"/>
  <c r="AQ989" s="1"/>
  <c r="AP990"/>
  <c r="AQ990" s="1"/>
  <c r="AP991"/>
  <c r="AQ991" s="1"/>
  <c r="AP992"/>
  <c r="AQ992" s="1"/>
  <c r="AP993"/>
  <c r="AQ993" s="1"/>
  <c r="AP994"/>
  <c r="AQ994" s="1"/>
  <c r="AP995"/>
  <c r="AQ995" s="1"/>
  <c r="AP996"/>
  <c r="AQ996" s="1"/>
  <c r="AP997"/>
  <c r="AQ997" s="1"/>
  <c r="AP998"/>
  <c r="AQ998" s="1"/>
  <c r="AP999"/>
  <c r="AQ999" s="1"/>
  <c r="AP1000"/>
  <c r="AQ1000" s="1"/>
  <c r="AP1001"/>
  <c r="AQ1001" s="1"/>
  <c r="AP1002"/>
  <c r="AQ1002" s="1"/>
  <c r="AP1003"/>
  <c r="AQ1003" s="1"/>
  <c r="AP1004"/>
  <c r="AQ1004" s="1"/>
  <c r="AP1005"/>
  <c r="AQ1005" s="1"/>
  <c r="AP1006"/>
  <c r="AQ1006" s="1"/>
  <c r="AP1007"/>
  <c r="AQ1007" s="1"/>
  <c r="AP1008"/>
  <c r="AQ1008" s="1"/>
  <c r="AP1009"/>
  <c r="AQ1009" s="1"/>
  <c r="AP1010"/>
  <c r="AQ1010" s="1"/>
  <c r="AP1011"/>
  <c r="AQ1011" s="1"/>
  <c r="AP1012"/>
  <c r="AQ1012" s="1"/>
  <c r="AP1013"/>
  <c r="AQ1013" s="1"/>
  <c r="AP1014"/>
  <c r="AQ1014" s="1"/>
  <c r="AP1015"/>
  <c r="AQ1015" s="1"/>
  <c r="AP1016"/>
  <c r="AQ1016" s="1"/>
  <c r="AP1017"/>
  <c r="AQ1017" s="1"/>
  <c r="AP1018"/>
  <c r="AQ1018" s="1"/>
  <c r="AP1019"/>
  <c r="AQ1019" s="1"/>
  <c r="AP1020"/>
  <c r="AQ1020" s="1"/>
  <c r="AP1021"/>
  <c r="AQ1021" s="1"/>
  <c r="AP1022"/>
  <c r="AQ1022" s="1"/>
  <c r="AP1023"/>
  <c r="AQ1023" s="1"/>
  <c r="AP1024"/>
  <c r="AQ1024" s="1"/>
  <c r="AP1025"/>
  <c r="AQ1025" s="1"/>
  <c r="AP1026"/>
  <c r="AQ1026" s="1"/>
  <c r="AP1027"/>
  <c r="AQ1027" s="1"/>
  <c r="AP1028"/>
  <c r="AQ1028" s="1"/>
  <c r="AP1029"/>
  <c r="AQ1029" s="1"/>
  <c r="AP1030"/>
  <c r="AQ1030" s="1"/>
  <c r="AP1031"/>
  <c r="AQ1031" s="1"/>
  <c r="AP1032"/>
  <c r="AQ1032" s="1"/>
  <c r="AP1033"/>
  <c r="AQ1033" s="1"/>
  <c r="AP1034"/>
  <c r="AQ1034" s="1"/>
  <c r="AP1035"/>
  <c r="AQ1035" s="1"/>
  <c r="AP1036"/>
  <c r="AQ1036" s="1"/>
  <c r="AP1037"/>
  <c r="AQ1037" s="1"/>
  <c r="AP1038"/>
  <c r="AQ1038" s="1"/>
  <c r="AP1039"/>
  <c r="AQ1039" s="1"/>
  <c r="AP1040"/>
  <c r="AQ1040" s="1"/>
  <c r="AP1041"/>
  <c r="AQ1041" s="1"/>
  <c r="AP1042"/>
  <c r="AQ1042" s="1"/>
  <c r="AP1043"/>
  <c r="AQ1043" s="1"/>
  <c r="AP1044"/>
  <c r="AQ1044" s="1"/>
  <c r="AP1045"/>
  <c r="AQ1045" s="1"/>
  <c r="AP1046"/>
  <c r="AQ1046" s="1"/>
  <c r="AP1047"/>
  <c r="AQ1047" s="1"/>
  <c r="AP1048"/>
  <c r="AQ1048" s="1"/>
  <c r="AP1049"/>
  <c r="AQ1049" s="1"/>
  <c r="AP1050"/>
  <c r="AQ1050" s="1"/>
  <c r="AP1051"/>
  <c r="AQ1051" s="1"/>
  <c r="AP1052"/>
  <c r="AQ1052" s="1"/>
  <c r="AP1053"/>
  <c r="AQ1053" s="1"/>
  <c r="AP1054"/>
  <c r="AQ1054" s="1"/>
  <c r="AP1055"/>
  <c r="AQ1055" s="1"/>
  <c r="AP1056"/>
  <c r="AQ1056" s="1"/>
  <c r="AP1057"/>
  <c r="AQ1057" s="1"/>
  <c r="AP1058"/>
  <c r="AQ1058" s="1"/>
  <c r="AP3"/>
  <c r="AQ3" s="1"/>
  <c r="AP2"/>
  <c r="AQ2" s="1"/>
  <c r="AN6"/>
  <c r="AO6"/>
  <c r="AN7"/>
  <c r="AO7"/>
  <c r="AN8"/>
  <c r="AO8"/>
  <c r="AN9"/>
  <c r="AO9"/>
  <c r="AN10"/>
  <c r="AO10"/>
  <c r="AN11"/>
  <c r="AO11"/>
  <c r="AN12"/>
  <c r="AO12"/>
  <c r="AN13"/>
  <c r="AO13"/>
  <c r="AN14"/>
  <c r="AO14"/>
  <c r="AN15"/>
  <c r="AO15"/>
  <c r="AN16"/>
  <c r="AO16"/>
  <c r="AN17"/>
  <c r="AO17"/>
  <c r="AN18"/>
  <c r="AO18"/>
  <c r="AN19"/>
  <c r="AO19"/>
  <c r="AN20"/>
  <c r="AO20"/>
  <c r="AN21"/>
  <c r="AO21"/>
  <c r="AN22"/>
  <c r="AO22"/>
  <c r="AN23"/>
  <c r="AO23"/>
  <c r="AN24"/>
  <c r="AO24"/>
  <c r="AN25"/>
  <c r="AO25"/>
  <c r="AN26"/>
  <c r="AO26"/>
  <c r="AN27"/>
  <c r="AO27"/>
  <c r="AN28"/>
  <c r="AO28"/>
  <c r="AN29"/>
  <c r="AO29"/>
  <c r="AN30"/>
  <c r="AO30"/>
  <c r="AN31"/>
  <c r="AO31"/>
  <c r="AN32"/>
  <c r="AO32"/>
  <c r="AN33"/>
  <c r="AO33"/>
  <c r="AN34"/>
  <c r="AO34"/>
  <c r="AN35"/>
  <c r="AO35"/>
  <c r="AN36"/>
  <c r="AO36"/>
  <c r="AN37"/>
  <c r="AO37"/>
  <c r="AN38"/>
  <c r="AO38"/>
  <c r="AN39"/>
  <c r="AO39"/>
  <c r="AN40"/>
  <c r="AO40"/>
  <c r="AN41"/>
  <c r="AO41"/>
  <c r="AN42"/>
  <c r="AO42"/>
  <c r="AN43"/>
  <c r="AO43"/>
  <c r="AN44"/>
  <c r="AO44"/>
  <c r="AN45"/>
  <c r="AO45"/>
  <c r="AN46"/>
  <c r="AO46"/>
  <c r="AN47"/>
  <c r="AO47"/>
  <c r="AN48"/>
  <c r="AO48"/>
  <c r="AN49"/>
  <c r="AO49"/>
  <c r="AN50"/>
  <c r="AO50"/>
  <c r="AN51"/>
  <c r="AO51"/>
  <c r="AN52"/>
  <c r="AO52"/>
  <c r="AN53"/>
  <c r="AO53"/>
  <c r="AN54"/>
  <c r="AO54"/>
  <c r="AN55"/>
  <c r="AO55"/>
  <c r="AN56"/>
  <c r="AO56"/>
  <c r="AN57"/>
  <c r="AO57"/>
  <c r="AN58"/>
  <c r="AO58"/>
  <c r="AN59"/>
  <c r="AO59"/>
  <c r="AN60"/>
  <c r="AO60"/>
  <c r="AN61"/>
  <c r="AO61"/>
  <c r="AN62"/>
  <c r="AO62"/>
  <c r="AN63"/>
  <c r="AO63"/>
  <c r="AN64"/>
  <c r="AO64"/>
  <c r="AN65"/>
  <c r="AO65"/>
  <c r="AN66"/>
  <c r="AO66"/>
  <c r="AN67"/>
  <c r="AO67"/>
  <c r="AN68"/>
  <c r="AO68"/>
  <c r="AN69"/>
  <c r="AO69"/>
  <c r="AN70"/>
  <c r="AO70"/>
  <c r="AN71"/>
  <c r="AO71"/>
  <c r="AN72"/>
  <c r="AO72"/>
  <c r="AN73"/>
  <c r="AO73"/>
  <c r="AN74"/>
  <c r="AO74"/>
  <c r="AN75"/>
  <c r="AO75"/>
  <c r="AN76"/>
  <c r="AO76"/>
  <c r="AN77"/>
  <c r="AO77"/>
  <c r="AN78"/>
  <c r="AO78"/>
  <c r="AN79"/>
  <c r="AO79"/>
  <c r="AN80"/>
  <c r="AO80"/>
  <c r="AN81"/>
  <c r="AO81"/>
  <c r="AN82"/>
  <c r="AO82"/>
  <c r="AN83"/>
  <c r="AO83"/>
  <c r="AN84"/>
  <c r="AO84"/>
  <c r="AN85"/>
  <c r="AO85"/>
  <c r="AN86"/>
  <c r="AO86"/>
  <c r="AN87"/>
  <c r="AO87"/>
  <c r="AN88"/>
  <c r="AO88"/>
  <c r="AN89"/>
  <c r="AO89"/>
  <c r="AN90"/>
  <c r="AO90"/>
  <c r="AN91"/>
  <c r="AO91"/>
  <c r="AN92"/>
  <c r="AO92"/>
  <c r="AN93"/>
  <c r="AO93"/>
  <c r="AN94"/>
  <c r="AO94"/>
  <c r="AN95"/>
  <c r="AO95"/>
  <c r="AN96"/>
  <c r="AO96"/>
  <c r="AN97"/>
  <c r="AO97"/>
  <c r="AN98"/>
  <c r="AO98"/>
  <c r="AN99"/>
  <c r="AO99"/>
  <c r="AN100"/>
  <c r="AO100"/>
  <c r="AN101"/>
  <c r="AO101"/>
  <c r="AN102"/>
  <c r="AO102"/>
  <c r="AN103"/>
  <c r="AO103"/>
  <c r="AN104"/>
  <c r="AO104"/>
  <c r="AN105"/>
  <c r="AO105"/>
  <c r="AN106"/>
  <c r="AO106"/>
  <c r="AN107"/>
  <c r="AO107"/>
  <c r="AN108"/>
  <c r="AO108"/>
  <c r="AN109"/>
  <c r="AO109"/>
  <c r="AN110"/>
  <c r="AO110"/>
  <c r="AN111"/>
  <c r="AO111"/>
  <c r="AN112"/>
  <c r="AO112"/>
  <c r="AN113"/>
  <c r="AO113"/>
  <c r="AN114"/>
  <c r="AO114"/>
  <c r="AN115"/>
  <c r="AO115"/>
  <c r="AN116"/>
  <c r="AO116"/>
  <c r="AN117"/>
  <c r="AO117"/>
  <c r="AN118"/>
  <c r="AO118"/>
  <c r="AN119"/>
  <c r="AO119"/>
  <c r="AN120"/>
  <c r="AO120"/>
  <c r="AN121"/>
  <c r="AO121"/>
  <c r="AN122"/>
  <c r="AO122"/>
  <c r="AN123"/>
  <c r="AO123"/>
  <c r="AN124"/>
  <c r="AO124"/>
  <c r="AN125"/>
  <c r="AO125"/>
  <c r="AN126"/>
  <c r="AO126"/>
  <c r="AN127"/>
  <c r="AO127"/>
  <c r="AN128"/>
  <c r="AO128"/>
  <c r="AN129"/>
  <c r="AO129"/>
  <c r="AN130"/>
  <c r="AO130"/>
  <c r="AN131"/>
  <c r="AO131"/>
  <c r="AN132"/>
  <c r="AO132"/>
  <c r="AN133"/>
  <c r="AO133"/>
  <c r="AN134"/>
  <c r="AO134"/>
  <c r="AN135"/>
  <c r="AO135"/>
  <c r="AN136"/>
  <c r="AO136"/>
  <c r="AN137"/>
  <c r="AO137"/>
  <c r="AN138"/>
  <c r="AO138"/>
  <c r="AN139"/>
  <c r="AO139"/>
  <c r="AN140"/>
  <c r="AO140"/>
  <c r="AN141"/>
  <c r="AO141"/>
  <c r="AN142"/>
  <c r="AO142"/>
  <c r="AN143"/>
  <c r="AO143"/>
  <c r="AN144"/>
  <c r="AO144"/>
  <c r="AN145"/>
  <c r="AO145"/>
  <c r="AN146"/>
  <c r="AO146"/>
  <c r="AN147"/>
  <c r="AO147"/>
  <c r="AN148"/>
  <c r="AO148"/>
  <c r="AN149"/>
  <c r="AO149"/>
  <c r="AN150"/>
  <c r="AO150"/>
  <c r="AN151"/>
  <c r="AO151"/>
  <c r="AN152"/>
  <c r="AO152"/>
  <c r="AN153"/>
  <c r="AO153"/>
  <c r="AN154"/>
  <c r="AO154"/>
  <c r="AN155"/>
  <c r="AO155"/>
  <c r="AN156"/>
  <c r="AO156"/>
  <c r="AN157"/>
  <c r="AO157"/>
  <c r="AN158"/>
  <c r="AO158"/>
  <c r="AN159"/>
  <c r="AO159"/>
  <c r="AN160"/>
  <c r="AO160"/>
  <c r="AN161"/>
  <c r="AO161"/>
  <c r="AN162"/>
  <c r="AO162"/>
  <c r="AN163"/>
  <c r="AO163"/>
  <c r="AN164"/>
  <c r="AO164"/>
  <c r="AN165"/>
  <c r="AO165"/>
  <c r="AN166"/>
  <c r="AO166"/>
  <c r="AN167"/>
  <c r="AO167"/>
  <c r="AN168"/>
  <c r="AO168"/>
  <c r="AN169"/>
  <c r="AO169"/>
  <c r="AN170"/>
  <c r="AO170"/>
  <c r="AN171"/>
  <c r="AO171"/>
  <c r="AN172"/>
  <c r="AO172"/>
  <c r="AN173"/>
  <c r="AO173"/>
  <c r="AN174"/>
  <c r="AO174"/>
  <c r="AN175"/>
  <c r="AO175"/>
  <c r="AN176"/>
  <c r="AO176"/>
  <c r="AN177"/>
  <c r="AO177"/>
  <c r="AN178"/>
  <c r="AO178"/>
  <c r="AN179"/>
  <c r="AO179"/>
  <c r="AN180"/>
  <c r="AO180"/>
  <c r="AN181"/>
  <c r="AO181"/>
  <c r="AN182"/>
  <c r="AO182"/>
  <c r="AN183"/>
  <c r="AO183"/>
  <c r="AN184"/>
  <c r="AO184"/>
  <c r="AN185"/>
  <c r="AO185"/>
  <c r="AN186"/>
  <c r="AO186"/>
  <c r="AN187"/>
  <c r="AO187"/>
  <c r="AN188"/>
  <c r="AO188"/>
  <c r="AN189"/>
  <c r="AO189"/>
  <c r="AN190"/>
  <c r="AO190"/>
  <c r="AN191"/>
  <c r="AO191"/>
  <c r="AN192"/>
  <c r="AO192"/>
  <c r="AN193"/>
  <c r="AO193"/>
  <c r="AN194"/>
  <c r="AO194"/>
  <c r="AN195"/>
  <c r="AO195"/>
  <c r="AN196"/>
  <c r="AO196"/>
  <c r="AN197"/>
  <c r="AO197"/>
  <c r="AN198"/>
  <c r="AO198"/>
  <c r="AN199"/>
  <c r="AO199"/>
  <c r="AN200"/>
  <c r="AO200"/>
  <c r="AN201"/>
  <c r="AO201"/>
  <c r="AN202"/>
  <c r="AO202"/>
  <c r="AN203"/>
  <c r="AO203"/>
  <c r="AN204"/>
  <c r="AO204"/>
  <c r="AN205"/>
  <c r="AO205"/>
  <c r="AN206"/>
  <c r="AO206"/>
  <c r="AN207"/>
  <c r="AO207"/>
  <c r="AN208"/>
  <c r="AO208"/>
  <c r="AN209"/>
  <c r="AO209"/>
  <c r="AN210"/>
  <c r="AO210"/>
  <c r="AN211"/>
  <c r="AO211"/>
  <c r="AN212"/>
  <c r="AO212"/>
  <c r="AN213"/>
  <c r="AO213"/>
  <c r="AN214"/>
  <c r="AO214"/>
  <c r="AN215"/>
  <c r="AO215"/>
  <c r="AN216"/>
  <c r="AO216"/>
  <c r="AN217"/>
  <c r="AO217"/>
  <c r="AN218"/>
  <c r="AO218"/>
  <c r="AN219"/>
  <c r="AO219"/>
  <c r="AN220"/>
  <c r="AO220"/>
  <c r="AN221"/>
  <c r="AO221"/>
  <c r="AN222"/>
  <c r="AO222"/>
  <c r="AN223"/>
  <c r="AO223"/>
  <c r="AN224"/>
  <c r="AO224"/>
  <c r="AN225"/>
  <c r="AO225"/>
  <c r="AN226"/>
  <c r="AO226"/>
  <c r="AN227"/>
  <c r="AO227"/>
  <c r="AN228"/>
  <c r="AO228"/>
  <c r="AN229"/>
  <c r="AO229"/>
  <c r="AN230"/>
  <c r="AO230"/>
  <c r="AN231"/>
  <c r="AO231"/>
  <c r="AN232"/>
  <c r="AO232"/>
  <c r="AN233"/>
  <c r="AO233"/>
  <c r="AN234"/>
  <c r="AO234"/>
  <c r="AN235"/>
  <c r="AO235"/>
  <c r="AN236"/>
  <c r="AO236"/>
  <c r="AN237"/>
  <c r="AO237"/>
  <c r="AN238"/>
  <c r="AO238"/>
  <c r="AN239"/>
  <c r="AO239"/>
  <c r="AN240"/>
  <c r="AO240"/>
  <c r="AN241"/>
  <c r="AO241"/>
  <c r="AN242"/>
  <c r="AO242"/>
  <c r="AN243"/>
  <c r="AO243"/>
  <c r="AN244"/>
  <c r="AO244"/>
  <c r="AN245"/>
  <c r="AO245"/>
  <c r="AN246"/>
  <c r="AO246"/>
  <c r="AN247"/>
  <c r="AO247"/>
  <c r="AN248"/>
  <c r="AO248"/>
  <c r="AN249"/>
  <c r="AO249"/>
  <c r="AN250"/>
  <c r="AO250"/>
  <c r="AN251"/>
  <c r="AO251"/>
  <c r="AN252"/>
  <c r="AO252"/>
  <c r="AN253"/>
  <c r="AO253"/>
  <c r="AN254"/>
  <c r="AO254"/>
  <c r="AN255"/>
  <c r="AO255"/>
  <c r="AN256"/>
  <c r="AO256"/>
  <c r="AN257"/>
  <c r="AO257"/>
  <c r="AN258"/>
  <c r="AO258"/>
  <c r="AN259"/>
  <c r="AO259"/>
  <c r="AN260"/>
  <c r="AO260"/>
  <c r="AN261"/>
  <c r="AO261"/>
  <c r="AN262"/>
  <c r="AO262"/>
  <c r="AN263"/>
  <c r="AO263"/>
  <c r="AN264"/>
  <c r="AO264"/>
  <c r="AN265"/>
  <c r="AO265"/>
  <c r="AN266"/>
  <c r="AO266"/>
  <c r="AN267"/>
  <c r="AO267"/>
  <c r="AN268"/>
  <c r="AO268"/>
  <c r="AN269"/>
  <c r="AO269"/>
  <c r="AN270"/>
  <c r="AO270"/>
  <c r="AN271"/>
  <c r="AO271"/>
  <c r="AN272"/>
  <c r="AO272"/>
  <c r="AN273"/>
  <c r="AO273"/>
  <c r="AN274"/>
  <c r="AO274"/>
  <c r="AN275"/>
  <c r="AO275"/>
  <c r="AN276"/>
  <c r="AO276"/>
  <c r="AN277"/>
  <c r="AO277"/>
  <c r="AN278"/>
  <c r="AO278"/>
  <c r="AN279"/>
  <c r="AO279"/>
  <c r="AN280"/>
  <c r="AO280"/>
  <c r="AN281"/>
  <c r="AO281"/>
  <c r="AN282"/>
  <c r="AO282"/>
  <c r="AN283"/>
  <c r="AO283"/>
  <c r="AN284"/>
  <c r="AO284"/>
  <c r="AN285"/>
  <c r="AO285"/>
  <c r="AN286"/>
  <c r="AO286"/>
  <c r="AN287"/>
  <c r="AO287"/>
  <c r="AN288"/>
  <c r="AO288"/>
  <c r="AN289"/>
  <c r="AO289"/>
  <c r="AN290"/>
  <c r="AO290"/>
  <c r="AN291"/>
  <c r="AO291"/>
  <c r="AN292"/>
  <c r="AO292"/>
  <c r="AN293"/>
  <c r="AO293"/>
  <c r="AN294"/>
  <c r="AO294"/>
  <c r="AN295"/>
  <c r="AO295"/>
  <c r="AN296"/>
  <c r="AO296"/>
  <c r="AN297"/>
  <c r="AO297"/>
  <c r="AN298"/>
  <c r="AO298"/>
  <c r="AN299"/>
  <c r="AO299"/>
  <c r="AN300"/>
  <c r="AO300"/>
  <c r="AN301"/>
  <c r="AO301"/>
  <c r="AN302"/>
  <c r="AO302"/>
  <c r="AN303"/>
  <c r="AO303"/>
  <c r="AN304"/>
  <c r="AO304"/>
  <c r="AN305"/>
  <c r="AO305"/>
  <c r="AN306"/>
  <c r="AO306"/>
  <c r="AN307"/>
  <c r="AO307"/>
  <c r="AN308"/>
  <c r="AO308"/>
  <c r="AN309"/>
  <c r="AO309"/>
  <c r="AN310"/>
  <c r="AO310"/>
  <c r="AN311"/>
  <c r="AO311"/>
  <c r="AN312"/>
  <c r="AO312"/>
  <c r="AN313"/>
  <c r="AO313"/>
  <c r="AN314"/>
  <c r="AO314"/>
  <c r="AN315"/>
  <c r="AO315"/>
  <c r="AN316"/>
  <c r="AO316"/>
  <c r="AN317"/>
  <c r="AO317"/>
  <c r="AN318"/>
  <c r="AO318"/>
  <c r="AN319"/>
  <c r="AO319"/>
  <c r="AN320"/>
  <c r="AO320"/>
  <c r="AN321"/>
  <c r="AO321"/>
  <c r="AN322"/>
  <c r="AO322"/>
  <c r="AN323"/>
  <c r="AO323"/>
  <c r="AN324"/>
  <c r="AO324"/>
  <c r="AN325"/>
  <c r="AO325"/>
  <c r="AN326"/>
  <c r="AO326"/>
  <c r="AN327"/>
  <c r="AO327"/>
  <c r="AN328"/>
  <c r="AO328"/>
  <c r="AN329"/>
  <c r="AO329"/>
  <c r="AN330"/>
  <c r="AO330"/>
  <c r="AN331"/>
  <c r="AO331"/>
  <c r="AN332"/>
  <c r="AO332"/>
  <c r="AN333"/>
  <c r="AO333"/>
  <c r="AN334"/>
  <c r="AO334"/>
  <c r="AN335"/>
  <c r="AO335"/>
  <c r="AN336"/>
  <c r="AO336"/>
  <c r="AN337"/>
  <c r="AO337"/>
  <c r="AN338"/>
  <c r="AO338"/>
  <c r="AN339"/>
  <c r="AO339"/>
  <c r="AN340"/>
  <c r="AO340"/>
  <c r="AN341"/>
  <c r="AO341"/>
  <c r="AN342"/>
  <c r="AO342"/>
  <c r="AN343"/>
  <c r="AO343"/>
  <c r="AN344"/>
  <c r="AO344"/>
  <c r="AN345"/>
  <c r="AO345"/>
  <c r="AN346"/>
  <c r="AO346"/>
  <c r="AN347"/>
  <c r="AO347"/>
  <c r="AN348"/>
  <c r="AO348"/>
  <c r="AN349"/>
  <c r="AO349"/>
  <c r="AN350"/>
  <c r="AO350"/>
  <c r="AN351"/>
  <c r="AO351"/>
  <c r="AN352"/>
  <c r="AO352"/>
  <c r="AN353"/>
  <c r="AO353"/>
  <c r="AN354"/>
  <c r="AO354"/>
  <c r="AN355"/>
  <c r="AO355"/>
  <c r="AN356"/>
  <c r="AO356"/>
  <c r="AN357"/>
  <c r="AO357"/>
  <c r="AN358"/>
  <c r="AO358"/>
  <c r="AN359"/>
  <c r="AO359"/>
  <c r="AN360"/>
  <c r="AO360"/>
  <c r="AN361"/>
  <c r="AO361"/>
  <c r="AN362"/>
  <c r="AO362"/>
  <c r="AN363"/>
  <c r="AO363"/>
  <c r="AN364"/>
  <c r="AO364"/>
  <c r="AN365"/>
  <c r="AO365"/>
  <c r="AN366"/>
  <c r="AO366"/>
  <c r="AN367"/>
  <c r="AO367"/>
  <c r="AN368"/>
  <c r="AO368"/>
  <c r="AN369"/>
  <c r="AO369"/>
  <c r="AN370"/>
  <c r="AO370"/>
  <c r="AN371"/>
  <c r="AO371"/>
  <c r="AN372"/>
  <c r="AO372"/>
  <c r="AN373"/>
  <c r="AO373"/>
  <c r="AN374"/>
  <c r="AO374"/>
  <c r="AN375"/>
  <c r="AO375"/>
  <c r="AN376"/>
  <c r="AO376"/>
  <c r="AN377"/>
  <c r="AO377"/>
  <c r="AN378"/>
  <c r="AO378"/>
  <c r="AN379"/>
  <c r="AO379"/>
  <c r="AN380"/>
  <c r="AO380"/>
  <c r="AN381"/>
  <c r="AO381"/>
  <c r="AN382"/>
  <c r="AO382"/>
  <c r="AN383"/>
  <c r="AO383"/>
  <c r="AN384"/>
  <c r="AO384"/>
  <c r="AN385"/>
  <c r="AO385"/>
  <c r="AN386"/>
  <c r="AO386"/>
  <c r="AN387"/>
  <c r="AO387"/>
  <c r="AN388"/>
  <c r="AO388"/>
  <c r="AN389"/>
  <c r="AO389"/>
  <c r="AN390"/>
  <c r="AO390"/>
  <c r="AN391"/>
  <c r="AO391"/>
  <c r="AN392"/>
  <c r="AO392"/>
  <c r="AN393"/>
  <c r="AO393"/>
  <c r="AN394"/>
  <c r="AO394"/>
  <c r="AN395"/>
  <c r="AO395"/>
  <c r="AN396"/>
  <c r="AO396"/>
  <c r="AN397"/>
  <c r="AO397"/>
  <c r="AN398"/>
  <c r="AO398"/>
  <c r="AN399"/>
  <c r="AO399"/>
  <c r="AN400"/>
  <c r="AO400"/>
  <c r="AN401"/>
  <c r="AO401"/>
  <c r="AN402"/>
  <c r="AO402"/>
  <c r="AN403"/>
  <c r="AO403"/>
  <c r="AN404"/>
  <c r="AO404"/>
  <c r="AN405"/>
  <c r="AO405"/>
  <c r="AN406"/>
  <c r="AO406"/>
  <c r="AN407"/>
  <c r="AO407"/>
  <c r="AN408"/>
  <c r="AO408"/>
  <c r="AN409"/>
  <c r="AO409"/>
  <c r="AN410"/>
  <c r="AO410"/>
  <c r="AN411"/>
  <c r="AO411"/>
  <c r="AN412"/>
  <c r="AO412"/>
  <c r="AN413"/>
  <c r="AO413"/>
  <c r="AN414"/>
  <c r="AO414"/>
  <c r="AN415"/>
  <c r="AO415"/>
  <c r="AN416"/>
  <c r="AO416"/>
  <c r="AN417"/>
  <c r="AO417"/>
  <c r="AN418"/>
  <c r="AO418"/>
  <c r="AN419"/>
  <c r="AO419"/>
  <c r="AN420"/>
  <c r="AO420"/>
  <c r="AN421"/>
  <c r="AO421"/>
  <c r="AN422"/>
  <c r="AO422"/>
  <c r="AN423"/>
  <c r="AO423"/>
  <c r="AN424"/>
  <c r="AO424"/>
  <c r="AN425"/>
  <c r="AO425"/>
  <c r="AN426"/>
  <c r="AO426"/>
  <c r="AN427"/>
  <c r="AO427"/>
  <c r="AN428"/>
  <c r="AO428"/>
  <c r="AN429"/>
  <c r="AO429"/>
  <c r="AN430"/>
  <c r="AO430"/>
  <c r="AN431"/>
  <c r="AO431"/>
  <c r="AN432"/>
  <c r="AO432"/>
  <c r="AN433"/>
  <c r="AO433"/>
  <c r="AN434"/>
  <c r="AO434"/>
  <c r="AN435"/>
  <c r="AO435"/>
  <c r="AN436"/>
  <c r="AO436"/>
  <c r="AN437"/>
  <c r="AO437"/>
  <c r="AN438"/>
  <c r="AO438"/>
  <c r="AN439"/>
  <c r="AO439"/>
  <c r="AN440"/>
  <c r="AO440"/>
  <c r="AN441"/>
  <c r="AO441"/>
  <c r="AN442"/>
  <c r="AO442"/>
  <c r="AN443"/>
  <c r="AO443"/>
  <c r="AN444"/>
  <c r="AO444"/>
  <c r="AN445"/>
  <c r="AO445"/>
  <c r="AN446"/>
  <c r="AO446"/>
  <c r="AN447"/>
  <c r="AO447"/>
  <c r="AN448"/>
  <c r="AO448"/>
  <c r="AN449"/>
  <c r="AO449"/>
  <c r="AN450"/>
  <c r="AO450"/>
  <c r="AN451"/>
  <c r="AO451"/>
  <c r="AN452"/>
  <c r="AO452"/>
  <c r="AN453"/>
  <c r="AO453"/>
  <c r="AN454"/>
  <c r="AO454"/>
  <c r="AN455"/>
  <c r="AO455"/>
  <c r="AN456"/>
  <c r="AO456"/>
  <c r="AN457"/>
  <c r="AO457"/>
  <c r="AN458"/>
  <c r="AO458"/>
  <c r="AN459"/>
  <c r="AO459"/>
  <c r="AN460"/>
  <c r="AO460"/>
  <c r="AN461"/>
  <c r="AO461"/>
  <c r="AN462"/>
  <c r="AO462"/>
  <c r="AN463"/>
  <c r="AO463"/>
  <c r="AN464"/>
  <c r="AO464"/>
  <c r="AN465"/>
  <c r="AO465"/>
  <c r="AN466"/>
  <c r="AO466"/>
  <c r="AN467"/>
  <c r="AO467"/>
  <c r="AN468"/>
  <c r="AO468"/>
  <c r="AN469"/>
  <c r="AO469"/>
  <c r="AN470"/>
  <c r="AO470"/>
  <c r="AN471"/>
  <c r="AO471"/>
  <c r="AN472"/>
  <c r="AO472"/>
  <c r="AN473"/>
  <c r="AO473"/>
  <c r="AN474"/>
  <c r="AO474"/>
  <c r="AN475"/>
  <c r="AO475"/>
  <c r="AN476"/>
  <c r="AO476"/>
  <c r="AN477"/>
  <c r="AO477"/>
  <c r="AN478"/>
  <c r="AO478"/>
  <c r="AN479"/>
  <c r="AO479"/>
  <c r="AN480"/>
  <c r="AO480"/>
  <c r="AN481"/>
  <c r="AO481"/>
  <c r="AN482"/>
  <c r="AO482"/>
  <c r="AN483"/>
  <c r="AO483"/>
  <c r="AN484"/>
  <c r="AO484"/>
  <c r="AN485"/>
  <c r="AO485"/>
  <c r="AN486"/>
  <c r="AO486"/>
  <c r="AN487"/>
  <c r="AO487"/>
  <c r="AN488"/>
  <c r="AO488"/>
  <c r="AN489"/>
  <c r="AO489"/>
  <c r="AN490"/>
  <c r="AO490"/>
  <c r="AN491"/>
  <c r="AO491"/>
  <c r="AN492"/>
  <c r="AO492"/>
  <c r="AN493"/>
  <c r="AO493"/>
  <c r="AN494"/>
  <c r="AO494"/>
  <c r="AN495"/>
  <c r="AO495"/>
  <c r="AN496"/>
  <c r="AO496"/>
  <c r="AN497"/>
  <c r="AO497"/>
  <c r="AN498"/>
  <c r="AO498"/>
  <c r="AN499"/>
  <c r="AO499"/>
  <c r="AN500"/>
  <c r="AO500"/>
  <c r="AN501"/>
  <c r="AO501"/>
  <c r="AN502"/>
  <c r="AO502"/>
  <c r="AN503"/>
  <c r="AO503"/>
  <c r="AN504"/>
  <c r="AO504"/>
  <c r="AN505"/>
  <c r="AO505"/>
  <c r="AN506"/>
  <c r="AO506"/>
  <c r="AN507"/>
  <c r="AO507"/>
  <c r="AN508"/>
  <c r="AO508"/>
  <c r="AN509"/>
  <c r="AO509"/>
  <c r="AN510"/>
  <c r="AO510"/>
  <c r="AN511"/>
  <c r="AO511"/>
  <c r="AN512"/>
  <c r="AO512"/>
  <c r="AN513"/>
  <c r="AO513"/>
  <c r="AN514"/>
  <c r="AO514"/>
  <c r="AN515"/>
  <c r="AO515"/>
  <c r="AN516"/>
  <c r="AO516"/>
  <c r="AN517"/>
  <c r="AO517"/>
  <c r="AN518"/>
  <c r="AO518"/>
  <c r="AN519"/>
  <c r="AO519"/>
  <c r="AN520"/>
  <c r="AO520"/>
  <c r="AN521"/>
  <c r="AO521"/>
  <c r="AN522"/>
  <c r="AO522"/>
  <c r="AN523"/>
  <c r="AO523"/>
  <c r="AN524"/>
  <c r="AO524"/>
  <c r="AN525"/>
  <c r="AO525"/>
  <c r="AN526"/>
  <c r="AO526"/>
  <c r="AN527"/>
  <c r="AO527"/>
  <c r="AN528"/>
  <c r="AO528"/>
  <c r="AN529"/>
  <c r="AO529"/>
  <c r="AN530"/>
  <c r="AO530"/>
  <c r="AN531"/>
  <c r="AO531"/>
  <c r="AN532"/>
  <c r="AO532"/>
  <c r="AN533"/>
  <c r="AO533"/>
  <c r="AN534"/>
  <c r="AO534"/>
  <c r="AN535"/>
  <c r="AO535"/>
  <c r="AN536"/>
  <c r="AO536"/>
  <c r="AN537"/>
  <c r="AO537"/>
  <c r="AN538"/>
  <c r="AO538"/>
  <c r="AN539"/>
  <c r="AO539"/>
  <c r="AN540"/>
  <c r="AO540"/>
  <c r="AN541"/>
  <c r="AO541"/>
  <c r="AN542"/>
  <c r="AO542"/>
  <c r="AN543"/>
  <c r="AO543"/>
  <c r="AN544"/>
  <c r="AO544"/>
  <c r="AN545"/>
  <c r="AO545"/>
  <c r="AN546"/>
  <c r="AO546"/>
  <c r="AN547"/>
  <c r="AO547"/>
  <c r="AN548"/>
  <c r="AO548"/>
  <c r="AN549"/>
  <c r="AO549"/>
  <c r="AN550"/>
  <c r="AO550"/>
  <c r="AN551"/>
  <c r="AO551"/>
  <c r="AN552"/>
  <c r="AO552"/>
  <c r="AN553"/>
  <c r="AO553"/>
  <c r="AN554"/>
  <c r="AO554"/>
  <c r="AN555"/>
  <c r="AO555"/>
  <c r="AN556"/>
  <c r="AO556"/>
  <c r="AN557"/>
  <c r="AO557"/>
  <c r="AN558"/>
  <c r="AO558"/>
  <c r="AN559"/>
  <c r="AO559"/>
  <c r="AN560"/>
  <c r="AO560"/>
  <c r="AN561"/>
  <c r="AO561"/>
  <c r="AN562"/>
  <c r="AO562"/>
  <c r="AN563"/>
  <c r="AO563"/>
  <c r="AN564"/>
  <c r="AO564"/>
  <c r="AN565"/>
  <c r="AO565"/>
  <c r="AN566"/>
  <c r="AO566"/>
  <c r="AN567"/>
  <c r="AO567"/>
  <c r="AN568"/>
  <c r="AO568"/>
  <c r="AN569"/>
  <c r="AO569"/>
  <c r="AN570"/>
  <c r="AO570"/>
  <c r="AN571"/>
  <c r="AO571"/>
  <c r="AN572"/>
  <c r="AO572"/>
  <c r="AN573"/>
  <c r="AO573"/>
  <c r="AN574"/>
  <c r="AO574"/>
  <c r="AN575"/>
  <c r="AO575"/>
  <c r="AN576"/>
  <c r="AO576"/>
  <c r="AN577"/>
  <c r="AO577"/>
  <c r="AN578"/>
  <c r="AO578"/>
  <c r="AN579"/>
  <c r="AO579"/>
  <c r="AN580"/>
  <c r="AO580"/>
  <c r="AN581"/>
  <c r="AO581"/>
  <c r="AN582"/>
  <c r="AO582"/>
  <c r="AN583"/>
  <c r="AO583"/>
  <c r="AN584"/>
  <c r="AO584"/>
  <c r="AN585"/>
  <c r="AO585"/>
  <c r="AN586"/>
  <c r="AO586"/>
  <c r="AN587"/>
  <c r="AO587"/>
  <c r="AN588"/>
  <c r="AO588"/>
  <c r="AN589"/>
  <c r="AO589"/>
  <c r="AN590"/>
  <c r="AO590"/>
  <c r="AN591"/>
  <c r="AO591"/>
  <c r="AN592"/>
  <c r="AO592"/>
  <c r="AN593"/>
  <c r="AO593"/>
  <c r="AN594"/>
  <c r="AO594"/>
  <c r="AN595"/>
  <c r="AO595"/>
  <c r="AN596"/>
  <c r="AO596"/>
  <c r="AN597"/>
  <c r="AO597"/>
  <c r="AN598"/>
  <c r="AO598"/>
  <c r="AN599"/>
  <c r="AO599"/>
  <c r="AN600"/>
  <c r="AO600"/>
  <c r="AN601"/>
  <c r="AO601"/>
  <c r="AN602"/>
  <c r="AO602"/>
  <c r="AN603"/>
  <c r="AO603"/>
  <c r="AN604"/>
  <c r="AO604"/>
  <c r="AN605"/>
  <c r="AO605"/>
  <c r="AN606"/>
  <c r="AO606"/>
  <c r="AN607"/>
  <c r="AO607"/>
  <c r="AN608"/>
  <c r="AO608"/>
  <c r="AN609"/>
  <c r="AO609"/>
  <c r="AN610"/>
  <c r="AO610"/>
  <c r="AN611"/>
  <c r="AO611"/>
  <c r="AN612"/>
  <c r="AO612"/>
  <c r="AN613"/>
  <c r="AO613"/>
  <c r="AN614"/>
  <c r="AO614"/>
  <c r="AN615"/>
  <c r="AO615"/>
  <c r="AN616"/>
  <c r="AO616"/>
  <c r="AN617"/>
  <c r="AO617"/>
  <c r="AN618"/>
  <c r="AO618"/>
  <c r="AN619"/>
  <c r="AO619"/>
  <c r="AN620"/>
  <c r="AO620"/>
  <c r="AN621"/>
  <c r="AO621"/>
  <c r="AN622"/>
  <c r="AO622"/>
  <c r="AN623"/>
  <c r="AO623"/>
  <c r="AN624"/>
  <c r="AO624"/>
  <c r="AN625"/>
  <c r="AO625"/>
  <c r="AN626"/>
  <c r="AO626"/>
  <c r="AN627"/>
  <c r="AO627"/>
  <c r="AN628"/>
  <c r="AO628"/>
  <c r="AN629"/>
  <c r="AO629"/>
  <c r="AN630"/>
  <c r="AO630"/>
  <c r="AN631"/>
  <c r="AO631"/>
  <c r="AN632"/>
  <c r="AO632"/>
  <c r="AN633"/>
  <c r="AO633"/>
  <c r="AN634"/>
  <c r="AO634"/>
  <c r="AN635"/>
  <c r="AO635"/>
  <c r="AN636"/>
  <c r="AO636"/>
  <c r="AN637"/>
  <c r="AO637"/>
  <c r="AN638"/>
  <c r="AO638"/>
  <c r="AN639"/>
  <c r="AO639"/>
  <c r="AN640"/>
  <c r="AO640"/>
  <c r="AN641"/>
  <c r="AO641"/>
  <c r="AN642"/>
  <c r="AO642"/>
  <c r="AN643"/>
  <c r="AO643"/>
  <c r="AN644"/>
  <c r="AO644"/>
  <c r="AN645"/>
  <c r="AO645"/>
  <c r="AN646"/>
  <c r="AO646"/>
  <c r="AN647"/>
  <c r="AO647"/>
  <c r="AN648"/>
  <c r="AO648"/>
  <c r="AN649"/>
  <c r="AO649"/>
  <c r="AN650"/>
  <c r="AO650"/>
  <c r="AN651"/>
  <c r="AO651"/>
  <c r="AN652"/>
  <c r="AO652"/>
  <c r="AN653"/>
  <c r="AO653"/>
  <c r="AN654"/>
  <c r="AO654"/>
  <c r="AN655"/>
  <c r="AO655"/>
  <c r="AN656"/>
  <c r="AO656"/>
  <c r="AN657"/>
  <c r="AO657"/>
  <c r="AN658"/>
  <c r="AO658"/>
  <c r="AN659"/>
  <c r="AO659"/>
  <c r="AN660"/>
  <c r="AO660"/>
  <c r="AN661"/>
  <c r="AO661"/>
  <c r="AN662"/>
  <c r="AO662"/>
  <c r="AN663"/>
  <c r="AO663"/>
  <c r="AN664"/>
  <c r="AO664"/>
  <c r="AN665"/>
  <c r="AO665"/>
  <c r="AN666"/>
  <c r="AO666"/>
  <c r="AN667"/>
  <c r="AO667"/>
  <c r="AN668"/>
  <c r="AO668"/>
  <c r="AN669"/>
  <c r="AO669"/>
  <c r="AN670"/>
  <c r="AO670"/>
  <c r="AN671"/>
  <c r="AO671"/>
  <c r="AN672"/>
  <c r="AO672"/>
  <c r="AN673"/>
  <c r="AO673"/>
  <c r="AN674"/>
  <c r="AO674"/>
  <c r="AN675"/>
  <c r="AO675"/>
  <c r="AN676"/>
  <c r="AO676"/>
  <c r="AN677"/>
  <c r="AO677"/>
  <c r="AN678"/>
  <c r="AO678"/>
  <c r="AN679"/>
  <c r="AO679"/>
  <c r="AN680"/>
  <c r="AO680"/>
  <c r="AN681"/>
  <c r="AO681"/>
  <c r="AN682"/>
  <c r="AO682"/>
  <c r="AN683"/>
  <c r="AO683"/>
  <c r="AN684"/>
  <c r="AO684"/>
  <c r="AN685"/>
  <c r="AO685"/>
  <c r="AN686"/>
  <c r="AO686"/>
  <c r="AN687"/>
  <c r="AO687"/>
  <c r="AN688"/>
  <c r="AO688"/>
  <c r="AN689"/>
  <c r="AO689"/>
  <c r="AN690"/>
  <c r="AO690"/>
  <c r="AN691"/>
  <c r="AO691"/>
  <c r="AN692"/>
  <c r="AO692"/>
  <c r="AN693"/>
  <c r="AO693"/>
  <c r="AN694"/>
  <c r="AO694"/>
  <c r="AN695"/>
  <c r="AO695"/>
  <c r="AN696"/>
  <c r="AO696"/>
  <c r="AN697"/>
  <c r="AO697"/>
  <c r="AN698"/>
  <c r="AO698"/>
  <c r="AN699"/>
  <c r="AO699"/>
  <c r="AN700"/>
  <c r="AO700"/>
  <c r="AN701"/>
  <c r="AO701"/>
  <c r="AN702"/>
  <c r="AO702"/>
  <c r="AN703"/>
  <c r="AO703"/>
  <c r="AN704"/>
  <c r="AO704"/>
  <c r="AN705"/>
  <c r="AO705"/>
  <c r="AN706"/>
  <c r="AO706"/>
  <c r="AN707"/>
  <c r="AO707"/>
  <c r="AN708"/>
  <c r="AO708"/>
  <c r="AN709"/>
  <c r="AO709"/>
  <c r="AN710"/>
  <c r="AO710"/>
  <c r="AN711"/>
  <c r="AO711"/>
  <c r="AN712"/>
  <c r="AO712"/>
  <c r="AN713"/>
  <c r="AO713"/>
  <c r="AN714"/>
  <c r="AO714"/>
  <c r="AN715"/>
  <c r="AO715"/>
  <c r="AN716"/>
  <c r="AO716"/>
  <c r="AN717"/>
  <c r="AO717"/>
  <c r="AN718"/>
  <c r="AO718"/>
  <c r="AN719"/>
  <c r="AO719"/>
  <c r="AN720"/>
  <c r="AO720"/>
  <c r="AN721"/>
  <c r="AO721"/>
  <c r="AN722"/>
  <c r="AO722"/>
  <c r="AN723"/>
  <c r="AO723"/>
  <c r="AN724"/>
  <c r="AO724"/>
  <c r="AN725"/>
  <c r="AO725"/>
  <c r="AN726"/>
  <c r="AO726"/>
  <c r="AN727"/>
  <c r="AO727"/>
  <c r="AN728"/>
  <c r="AO728"/>
  <c r="AN729"/>
  <c r="AO729"/>
  <c r="AN730"/>
  <c r="AO730"/>
  <c r="AN731"/>
  <c r="AO731"/>
  <c r="AN732"/>
  <c r="AO732"/>
  <c r="AN733"/>
  <c r="AO733"/>
  <c r="AN734"/>
  <c r="AO734"/>
  <c r="AN735"/>
  <c r="AO735"/>
  <c r="AN736"/>
  <c r="AO736"/>
  <c r="AN737"/>
  <c r="AO737"/>
  <c r="AN738"/>
  <c r="AO738"/>
  <c r="AN739"/>
  <c r="AO739"/>
  <c r="AN740"/>
  <c r="AO740"/>
  <c r="AN741"/>
  <c r="AO741"/>
  <c r="AN742"/>
  <c r="AO742"/>
  <c r="AN743"/>
  <c r="AO743"/>
  <c r="AN744"/>
  <c r="AO744"/>
  <c r="AN745"/>
  <c r="AO745"/>
  <c r="AN746"/>
  <c r="AO746"/>
  <c r="AN747"/>
  <c r="AO747"/>
  <c r="AN748"/>
  <c r="AO748"/>
  <c r="AN749"/>
  <c r="AO749"/>
  <c r="AN750"/>
  <c r="AO750"/>
  <c r="AN751"/>
  <c r="AO751"/>
  <c r="AN752"/>
  <c r="AO752"/>
  <c r="AN753"/>
  <c r="AO753"/>
  <c r="AN754"/>
  <c r="AO754"/>
  <c r="AN755"/>
  <c r="AO755"/>
  <c r="AN756"/>
  <c r="AO756"/>
  <c r="AN757"/>
  <c r="AO757"/>
  <c r="AN758"/>
  <c r="AO758"/>
  <c r="AN759"/>
  <c r="AO759"/>
  <c r="AN760"/>
  <c r="AO760"/>
  <c r="AN761"/>
  <c r="AO761"/>
  <c r="AN762"/>
  <c r="AO762"/>
  <c r="AN763"/>
  <c r="AO763"/>
  <c r="AN764"/>
  <c r="AO764"/>
  <c r="AN765"/>
  <c r="AO765"/>
  <c r="AN766"/>
  <c r="AO766"/>
  <c r="AN767"/>
  <c r="AO767"/>
  <c r="AN768"/>
  <c r="AO768"/>
  <c r="AN769"/>
  <c r="AO769"/>
  <c r="AN770"/>
  <c r="AO770"/>
  <c r="AN771"/>
  <c r="AO771"/>
  <c r="AN772"/>
  <c r="AO772"/>
  <c r="AN773"/>
  <c r="AO773"/>
  <c r="AN774"/>
  <c r="AO774"/>
  <c r="AN775"/>
  <c r="AO775"/>
  <c r="AN776"/>
  <c r="AO776"/>
  <c r="AN777"/>
  <c r="AO777"/>
  <c r="AN778"/>
  <c r="AO778"/>
  <c r="AN779"/>
  <c r="AO779"/>
  <c r="AN780"/>
  <c r="AO780"/>
  <c r="AN781"/>
  <c r="AO781"/>
  <c r="AN782"/>
  <c r="AO782"/>
  <c r="AN783"/>
  <c r="AO783"/>
  <c r="AN784"/>
  <c r="AO784"/>
  <c r="AN785"/>
  <c r="AO785"/>
  <c r="AN786"/>
  <c r="AO786"/>
  <c r="AN787"/>
  <c r="AO787"/>
  <c r="AN788"/>
  <c r="AO788"/>
  <c r="AN789"/>
  <c r="AO789"/>
  <c r="AN790"/>
  <c r="AO790"/>
  <c r="AN791"/>
  <c r="AO791"/>
  <c r="AN792"/>
  <c r="AO792"/>
  <c r="AN793"/>
  <c r="AO793"/>
  <c r="AN794"/>
  <c r="AO794"/>
  <c r="AN795"/>
  <c r="AO795"/>
  <c r="AN796"/>
  <c r="AO796"/>
  <c r="AN797"/>
  <c r="AO797"/>
  <c r="AN798"/>
  <c r="AO798"/>
  <c r="AN799"/>
  <c r="AO799"/>
  <c r="AN800"/>
  <c r="AO800"/>
  <c r="AN801"/>
  <c r="AO801"/>
  <c r="AN802"/>
  <c r="AO802"/>
  <c r="AN803"/>
  <c r="AO803"/>
  <c r="AN804"/>
  <c r="AO804"/>
  <c r="AN805"/>
  <c r="AO805"/>
  <c r="AN806"/>
  <c r="AO806"/>
  <c r="AN807"/>
  <c r="AO807"/>
  <c r="AN808"/>
  <c r="AO808"/>
  <c r="AN809"/>
  <c r="AO809"/>
  <c r="AN810"/>
  <c r="AO810"/>
  <c r="AN811"/>
  <c r="AO811"/>
  <c r="AN812"/>
  <c r="AO812"/>
  <c r="AN813"/>
  <c r="AO813"/>
  <c r="AN814"/>
  <c r="AO814"/>
  <c r="AN815"/>
  <c r="AO815"/>
  <c r="AN816"/>
  <c r="AO816"/>
  <c r="AN817"/>
  <c r="AO817"/>
  <c r="AN818"/>
  <c r="AO818"/>
  <c r="AN819"/>
  <c r="AO819"/>
  <c r="AN820"/>
  <c r="AO820"/>
  <c r="AN821"/>
  <c r="AO821"/>
  <c r="AN822"/>
  <c r="AO822"/>
  <c r="AN823"/>
  <c r="AO823"/>
  <c r="AN824"/>
  <c r="AO824"/>
  <c r="AN825"/>
  <c r="AO825"/>
  <c r="AN826"/>
  <c r="AO826"/>
  <c r="AN827"/>
  <c r="AO827"/>
  <c r="AN828"/>
  <c r="AO828"/>
  <c r="AN829"/>
  <c r="AO829"/>
  <c r="AN830"/>
  <c r="AO830"/>
  <c r="AN831"/>
  <c r="AO831"/>
  <c r="AN832"/>
  <c r="AO832"/>
  <c r="AN833"/>
  <c r="AO833"/>
  <c r="AN834"/>
  <c r="AO834"/>
  <c r="AN835"/>
  <c r="AO835"/>
  <c r="AN836"/>
  <c r="AO836"/>
  <c r="AN837"/>
  <c r="AO837"/>
  <c r="AN838"/>
  <c r="AO838"/>
  <c r="AN839"/>
  <c r="AO839"/>
  <c r="AN840"/>
  <c r="AO840"/>
  <c r="AN841"/>
  <c r="AO841"/>
  <c r="AN842"/>
  <c r="AO842"/>
  <c r="AN843"/>
  <c r="AO843"/>
  <c r="AN844"/>
  <c r="AO844"/>
  <c r="AN845"/>
  <c r="AO845"/>
  <c r="AN846"/>
  <c r="AO846"/>
  <c r="AN847"/>
  <c r="AO847"/>
  <c r="AN848"/>
  <c r="AO848"/>
  <c r="AN849"/>
  <c r="AO849"/>
  <c r="AN850"/>
  <c r="AO850"/>
  <c r="AN851"/>
  <c r="AO851"/>
  <c r="AN852"/>
  <c r="AO852"/>
  <c r="AN853"/>
  <c r="AO853"/>
  <c r="AN854"/>
  <c r="AO854"/>
  <c r="AN855"/>
  <c r="AO855"/>
  <c r="AN856"/>
  <c r="AO856"/>
  <c r="AN857"/>
  <c r="AO857"/>
  <c r="AN858"/>
  <c r="AO858"/>
  <c r="AN859"/>
  <c r="AO859"/>
  <c r="AN860"/>
  <c r="AO860"/>
  <c r="AN861"/>
  <c r="AO861"/>
  <c r="AN862"/>
  <c r="AO862"/>
  <c r="AN863"/>
  <c r="AO863"/>
  <c r="AN864"/>
  <c r="AO864"/>
  <c r="AN865"/>
  <c r="AO865"/>
  <c r="AN866"/>
  <c r="AO866"/>
  <c r="AN867"/>
  <c r="AO867"/>
  <c r="AN868"/>
  <c r="AO868"/>
  <c r="AN869"/>
  <c r="AO869"/>
  <c r="AN870"/>
  <c r="AO870"/>
  <c r="AN871"/>
  <c r="AO871"/>
  <c r="AN872"/>
  <c r="AO872"/>
  <c r="AN873"/>
  <c r="AO873"/>
  <c r="AN874"/>
  <c r="AO874"/>
  <c r="AN875"/>
  <c r="AO875"/>
  <c r="AN876"/>
  <c r="AO876"/>
  <c r="AN877"/>
  <c r="AO877"/>
  <c r="AN878"/>
  <c r="AO878"/>
  <c r="AN879"/>
  <c r="AO879"/>
  <c r="AN880"/>
  <c r="AO880"/>
  <c r="AN881"/>
  <c r="AO881"/>
  <c r="AN882"/>
  <c r="AO882"/>
  <c r="AN883"/>
  <c r="AO883"/>
  <c r="AN884"/>
  <c r="AO884"/>
  <c r="AN885"/>
  <c r="AO885"/>
  <c r="AN886"/>
  <c r="AO886"/>
  <c r="AN887"/>
  <c r="AO887"/>
  <c r="AN888"/>
  <c r="AO888"/>
  <c r="AN889"/>
  <c r="AO889"/>
  <c r="AN890"/>
  <c r="AO890"/>
  <c r="AN891"/>
  <c r="AO891"/>
  <c r="AN892"/>
  <c r="AO892"/>
  <c r="AN893"/>
  <c r="AO893"/>
  <c r="AN894"/>
  <c r="AO894"/>
  <c r="AN895"/>
  <c r="AO895"/>
  <c r="AN896"/>
  <c r="AO896"/>
  <c r="AN897"/>
  <c r="AO897"/>
  <c r="AN898"/>
  <c r="AO898"/>
  <c r="AN899"/>
  <c r="AO899"/>
  <c r="AN900"/>
  <c r="AO900"/>
  <c r="AN901"/>
  <c r="AO901"/>
  <c r="AN902"/>
  <c r="AO902"/>
  <c r="AN903"/>
  <c r="AO903"/>
  <c r="AN904"/>
  <c r="AO904"/>
  <c r="AN905"/>
  <c r="AO905"/>
  <c r="AN906"/>
  <c r="AO906"/>
  <c r="AN907"/>
  <c r="AO907"/>
  <c r="AN908"/>
  <c r="AO908"/>
  <c r="AN909"/>
  <c r="AO909"/>
  <c r="AN910"/>
  <c r="AO910"/>
  <c r="AN911"/>
  <c r="AO911"/>
  <c r="AN912"/>
  <c r="AO912"/>
  <c r="AN913"/>
  <c r="AO913"/>
  <c r="AN914"/>
  <c r="AO914"/>
  <c r="AN915"/>
  <c r="AO915"/>
  <c r="AN916"/>
  <c r="AO916"/>
  <c r="AN917"/>
  <c r="AO917"/>
  <c r="AN918"/>
  <c r="AO918"/>
  <c r="AN919"/>
  <c r="AO919"/>
  <c r="AN920"/>
  <c r="AO920"/>
  <c r="AN921"/>
  <c r="AO921"/>
  <c r="AN922"/>
  <c r="AO922"/>
  <c r="AN923"/>
  <c r="AO923"/>
  <c r="AN924"/>
  <c r="AO924"/>
  <c r="AN925"/>
  <c r="AO925"/>
  <c r="AN926"/>
  <c r="AO926"/>
  <c r="AN927"/>
  <c r="AO927"/>
  <c r="AN928"/>
  <c r="AO928"/>
  <c r="AN929"/>
  <c r="AO929"/>
  <c r="AN930"/>
  <c r="AO930"/>
  <c r="AN931"/>
  <c r="AO931"/>
  <c r="AN932"/>
  <c r="AO932"/>
  <c r="AN933"/>
  <c r="AO933"/>
  <c r="AN934"/>
  <c r="AO934"/>
  <c r="AN935"/>
  <c r="AO935"/>
  <c r="AN936"/>
  <c r="AO936"/>
  <c r="AN937"/>
  <c r="AO937"/>
  <c r="AN938"/>
  <c r="AO938"/>
  <c r="AN939"/>
  <c r="AO939"/>
  <c r="AN940"/>
  <c r="AO940"/>
  <c r="AN941"/>
  <c r="AO941"/>
  <c r="AN942"/>
  <c r="AO942"/>
  <c r="AN943"/>
  <c r="AO943"/>
  <c r="AN944"/>
  <c r="AO944"/>
  <c r="AN945"/>
  <c r="AO945"/>
  <c r="AN946"/>
  <c r="AO946"/>
  <c r="AN947"/>
  <c r="AO947"/>
  <c r="AN948"/>
  <c r="AO948"/>
  <c r="AN949"/>
  <c r="AO949"/>
  <c r="AN950"/>
  <c r="AO950"/>
  <c r="AN951"/>
  <c r="AO951"/>
  <c r="AN952"/>
  <c r="AO952"/>
  <c r="AN953"/>
  <c r="AO953"/>
  <c r="AN954"/>
  <c r="AO954"/>
  <c r="AN955"/>
  <c r="AO955"/>
  <c r="AN956"/>
  <c r="AO956"/>
  <c r="AN957"/>
  <c r="AO957"/>
  <c r="AN958"/>
  <c r="AO958"/>
  <c r="AN959"/>
  <c r="AO959"/>
  <c r="AN960"/>
  <c r="AO960"/>
  <c r="AN961"/>
  <c r="AO961"/>
  <c r="AN962"/>
  <c r="AO962"/>
  <c r="AN963"/>
  <c r="AO963"/>
  <c r="AN964"/>
  <c r="AO964"/>
  <c r="AN965"/>
  <c r="AO965"/>
  <c r="AN966"/>
  <c r="AO966"/>
  <c r="AN967"/>
  <c r="AO967"/>
  <c r="AN968"/>
  <c r="AO968"/>
  <c r="AN969"/>
  <c r="AO969"/>
  <c r="AN970"/>
  <c r="AO970"/>
  <c r="AN971"/>
  <c r="AO971"/>
  <c r="AN972"/>
  <c r="AO972"/>
  <c r="AN973"/>
  <c r="AO973"/>
  <c r="AN974"/>
  <c r="AO974"/>
  <c r="AN975"/>
  <c r="AO975"/>
  <c r="AN976"/>
  <c r="AO976"/>
  <c r="AN977"/>
  <c r="AO977"/>
  <c r="AN978"/>
  <c r="AO978"/>
  <c r="AN979"/>
  <c r="AO979"/>
  <c r="AN980"/>
  <c r="AO980"/>
  <c r="AN981"/>
  <c r="AO981"/>
  <c r="AN982"/>
  <c r="AO982"/>
  <c r="AN983"/>
  <c r="AO983"/>
  <c r="AN984"/>
  <c r="AO984"/>
  <c r="AN985"/>
  <c r="AO985"/>
  <c r="AN986"/>
  <c r="AO986"/>
  <c r="AN987"/>
  <c r="AO987"/>
  <c r="AN988"/>
  <c r="AO988"/>
  <c r="AN989"/>
  <c r="AO989"/>
  <c r="AN990"/>
  <c r="AO990"/>
  <c r="AN991"/>
  <c r="AO991"/>
  <c r="AN992"/>
  <c r="AO992"/>
  <c r="AN993"/>
  <c r="AO993"/>
  <c r="AN994"/>
  <c r="AO994"/>
  <c r="AN995"/>
  <c r="AO995"/>
  <c r="AN996"/>
  <c r="AO996"/>
  <c r="AN997"/>
  <c r="AO997"/>
  <c r="AN998"/>
  <c r="AO998"/>
  <c r="AN999"/>
  <c r="AO999"/>
  <c r="AN1000"/>
  <c r="AO1000"/>
  <c r="AN1001"/>
  <c r="AO1001"/>
  <c r="AN1002"/>
  <c r="AO1002"/>
  <c r="AN1003"/>
  <c r="AO1003"/>
  <c r="AN1004"/>
  <c r="AO1004"/>
  <c r="AN1005"/>
  <c r="AO1005"/>
  <c r="AN1006"/>
  <c r="AO1006"/>
  <c r="AN1007"/>
  <c r="AO1007"/>
  <c r="AN1008"/>
  <c r="AO1008"/>
  <c r="AN1009"/>
  <c r="AO1009"/>
  <c r="AN1010"/>
  <c r="AO1010"/>
  <c r="AN1011"/>
  <c r="AO1011"/>
  <c r="AN1012"/>
  <c r="AO1012"/>
  <c r="AN1013"/>
  <c r="AO1013"/>
  <c r="AN1014"/>
  <c r="AO1014"/>
  <c r="AN1015"/>
  <c r="AO1015"/>
  <c r="AN1016"/>
  <c r="AO1016"/>
  <c r="AN1017"/>
  <c r="AO1017"/>
  <c r="AN1018"/>
  <c r="AO1018"/>
  <c r="AN1019"/>
  <c r="AO1019"/>
  <c r="AN1020"/>
  <c r="AO1020"/>
  <c r="AN1021"/>
  <c r="AO1021"/>
  <c r="AN1022"/>
  <c r="AO1022"/>
  <c r="AN1023"/>
  <c r="AO1023"/>
  <c r="AN1024"/>
  <c r="AO1024"/>
  <c r="AN1025"/>
  <c r="AO1025"/>
  <c r="AN1026"/>
  <c r="AO1026"/>
  <c r="AN1027"/>
  <c r="AO1027"/>
  <c r="AN1028"/>
  <c r="AO1028"/>
  <c r="AN1029"/>
  <c r="AO1029"/>
  <c r="AN1030"/>
  <c r="AO1030"/>
  <c r="AN1031"/>
  <c r="AO1031"/>
  <c r="AN1032"/>
  <c r="AO1032"/>
  <c r="AN1033"/>
  <c r="AO1033"/>
  <c r="AN1034"/>
  <c r="AO1034"/>
  <c r="AN1035"/>
  <c r="AO1035"/>
  <c r="AN1036"/>
  <c r="AO1036"/>
  <c r="AN1037"/>
  <c r="AO1037"/>
  <c r="AN1038"/>
  <c r="AO1038"/>
  <c r="AN1039"/>
  <c r="AO1039"/>
  <c r="AN1040"/>
  <c r="AO1040"/>
  <c r="AN1041"/>
  <c r="AO1041"/>
  <c r="AN1042"/>
  <c r="AO1042"/>
  <c r="AN1043"/>
  <c r="AO1043"/>
  <c r="AN1044"/>
  <c r="AO1044"/>
  <c r="AN1045"/>
  <c r="AO1045"/>
  <c r="AN1046"/>
  <c r="AO1046"/>
  <c r="AN1047"/>
  <c r="AO1047"/>
  <c r="AN1048"/>
  <c r="AO1048"/>
  <c r="AN1049"/>
  <c r="AO1049"/>
  <c r="AN1050"/>
  <c r="AO1050"/>
  <c r="AN1051"/>
  <c r="AO1051"/>
  <c r="AN1052"/>
  <c r="AO1052"/>
  <c r="AN1053"/>
  <c r="AO1053"/>
  <c r="AN1054"/>
  <c r="AO1054"/>
  <c r="AN1055"/>
  <c r="AO1055"/>
  <c r="AN1056"/>
  <c r="AO1056"/>
  <c r="AN1057"/>
  <c r="AO1057"/>
  <c r="AN1058"/>
  <c r="AO1058"/>
  <c r="AN3"/>
  <c r="AO3"/>
  <c r="AN4"/>
  <c r="AO4"/>
  <c r="AN5"/>
  <c r="AO5"/>
  <c r="AO2"/>
  <c r="AN2"/>
  <c r="AM3"/>
  <c r="AM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2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2"/>
</calcChain>
</file>

<file path=xl/sharedStrings.xml><?xml version="1.0" encoding="utf-8"?>
<sst xmlns="http://schemas.openxmlformats.org/spreadsheetml/2006/main" count="31071" uniqueCount="14691">
  <si>
    <t>一级分类</t>
  </si>
  <si>
    <t>二级分类</t>
  </si>
  <si>
    <t>会员付费状态=N</t>
  </si>
  <si>
    <t>个人</t>
    <phoneticPr fontId="1" type="noConversion"/>
  </si>
  <si>
    <t>店铺</t>
    <phoneticPr fontId="1" type="noConversion"/>
  </si>
  <si>
    <t>数据源</t>
    <phoneticPr fontId="1" type="noConversion"/>
  </si>
  <si>
    <t>运营商</t>
    <phoneticPr fontId="1" type="noConversion"/>
  </si>
  <si>
    <t>公网数据</t>
    <phoneticPr fontId="1" type="noConversion"/>
  </si>
  <si>
    <t>支用数据</t>
    <phoneticPr fontId="1" type="noConversion"/>
  </si>
  <si>
    <t>征信报告</t>
    <phoneticPr fontId="1" type="noConversion"/>
  </si>
  <si>
    <t>网贷黑名单有匹配</t>
    <phoneticPr fontId="1" type="noConversion"/>
  </si>
  <si>
    <t>法院执行记录</t>
    <phoneticPr fontId="1" type="noConversion"/>
  </si>
  <si>
    <t>支付宝数据</t>
    <phoneticPr fontId="1" type="noConversion"/>
  </si>
  <si>
    <t>商家后台数据</t>
    <phoneticPr fontId="1" type="noConversion"/>
  </si>
  <si>
    <t>淘宝贷款=0</t>
    <phoneticPr fontId="1" type="noConversion"/>
  </si>
  <si>
    <t>DSR三项行业对比</t>
    <phoneticPr fontId="1" type="noConversion"/>
  </si>
  <si>
    <t>主营业务占比匹配度（类目切换）（C）</t>
    <phoneticPr fontId="1" type="noConversion"/>
  </si>
  <si>
    <t>法人代表变更（不再担任公司法人代表）</t>
    <phoneticPr fontId="1" type="noConversion"/>
  </si>
  <si>
    <t>股权比例变动</t>
    <phoneticPr fontId="1" type="noConversion"/>
  </si>
  <si>
    <t>支付宝密码变更，数据停止授权</t>
    <phoneticPr fontId="1" type="noConversion"/>
  </si>
  <si>
    <t>卖家信用（C）环比变动率（周）</t>
    <phoneticPr fontId="1" type="noConversion"/>
  </si>
  <si>
    <t>身份证手机号匹配</t>
    <phoneticPr fontId="1" type="noConversion"/>
  </si>
  <si>
    <t>可变参数</t>
    <phoneticPr fontId="1" type="noConversion"/>
  </si>
  <si>
    <t>近n天客服上线率</t>
    <phoneticPr fontId="1" type="noConversion"/>
  </si>
  <si>
    <t>近n天销售额（商品数&gt;=5汇总）</t>
    <phoneticPr fontId="1" type="noConversion"/>
  </si>
  <si>
    <t>n=1，7，30</t>
    <phoneticPr fontId="1" type="noConversion"/>
  </si>
  <si>
    <t>n=1，7，30</t>
    <phoneticPr fontId="1" type="noConversion"/>
  </si>
  <si>
    <t>保证金余额n环比变动率</t>
    <phoneticPr fontId="1" type="noConversion"/>
  </si>
  <si>
    <t>DSR三项行业对比n天环比变动率</t>
    <phoneticPr fontId="1" type="noConversion"/>
  </si>
  <si>
    <t>n=1，3，10</t>
    <phoneticPr fontId="1" type="noConversion"/>
  </si>
  <si>
    <t>TOPn商品客户星级指数</t>
    <phoneticPr fontId="1" type="noConversion"/>
  </si>
  <si>
    <t>TOPn销售额中前3买家结构占比</t>
    <phoneticPr fontId="1" type="noConversion"/>
  </si>
  <si>
    <t>当前卖家信用（C）</t>
    <phoneticPr fontId="1" type="noConversion"/>
  </si>
  <si>
    <t>店铺名称</t>
  </si>
  <si>
    <t>2b8731cd9d844e28b53090f3d1804c76</t>
  </si>
  <si>
    <t>sanirh@163.com</t>
  </si>
  <si>
    <t>荣豪家具旗舰店</t>
  </si>
  <si>
    <t>cb7385c4abe440319c1091406312a506</t>
  </si>
  <si>
    <t>threebrand@sina.com</t>
  </si>
  <si>
    <t>3旗舰店</t>
  </si>
  <si>
    <t>545ab5aeab314285888faba90fb1df11</t>
  </si>
  <si>
    <t>友为泰达丰专卖店</t>
  </si>
  <si>
    <t>3d89805b39d046d799a8d6243258df46</t>
  </si>
  <si>
    <t>ralfshop@163.com</t>
  </si>
  <si>
    <t>拉夫良品旗舰店</t>
  </si>
  <si>
    <t>b407c9dc370b4aa680e39c11ae1bc2a4</t>
  </si>
  <si>
    <t>xiewenn@126.com</t>
  </si>
  <si>
    <t>乌菲兹儿童家具馆</t>
  </si>
  <si>
    <t>98335726a2d442c6a0f07ebd34f04c31</t>
  </si>
  <si>
    <t>18934386063@163.com</t>
  </si>
  <si>
    <t>爱森堡旗舰店</t>
  </si>
  <si>
    <t>43906a0acd5841018e3b84e966b350df</t>
  </si>
  <si>
    <t>hirann@163.com</t>
  </si>
  <si>
    <t>迈特安迪旗舰店</t>
  </si>
  <si>
    <t>8951dfcf885f4971b161a70d7722fedd</t>
  </si>
  <si>
    <t>慧思盟眼镜专营店</t>
  </si>
  <si>
    <t>d63783e978c8411da1a6742a37a840b7</t>
  </si>
  <si>
    <t>zygj_988@163.com</t>
  </si>
  <si>
    <t>乐天按摩专家</t>
  </si>
  <si>
    <t>b5bd64e06d1542ccb35fda3dcca8e860</t>
  </si>
  <si>
    <t>vip@hancaohui.com</t>
  </si>
  <si>
    <t>汉草荟旗舰店</t>
  </si>
  <si>
    <t>61e67361c8024f75b21f38409bab94cd</t>
  </si>
  <si>
    <t>2529983388@QQ.com</t>
  </si>
  <si>
    <t>莱弗凯电器旗舰店</t>
  </si>
  <si>
    <t>45bdc812928c442bbedd8fe85d7f1e17</t>
  </si>
  <si>
    <t>聚友家具</t>
  </si>
  <si>
    <t>375f5ba6933c443687402458264a8be6</t>
  </si>
  <si>
    <t>levorl@sina.com</t>
  </si>
  <si>
    <t>aesop利沃专卖店</t>
  </si>
  <si>
    <t>b47eec86ac8e45549a78922767403950</t>
  </si>
  <si>
    <t>508023413@qq.com</t>
  </si>
  <si>
    <t>新观兰旗舰店</t>
  </si>
  <si>
    <t>3031b323fd2740a9bf31bc9c4e15f88e</t>
  </si>
  <si>
    <t>huangxufeng001@163.com</t>
  </si>
  <si>
    <t>机遇</t>
  </si>
  <si>
    <t>9504d735e9274147b518fd5650de0a29</t>
  </si>
  <si>
    <t>buildhomes@163.com</t>
  </si>
  <si>
    <t>buildhomes旗舰店</t>
  </si>
  <si>
    <t>716be26b0af14237b015e676c273bee7</t>
  </si>
  <si>
    <t>jintaixiong168@163.com</t>
  </si>
  <si>
    <t>金泰雄汽车用品专营店</t>
  </si>
  <si>
    <t>ac2c6aabde1c476996f06845e54b8046</t>
  </si>
  <si>
    <t>zy4222012@126.com</t>
  </si>
  <si>
    <t>唯业家具</t>
  </si>
  <si>
    <t>cbbc01e58ca7492a95e61799e6e2f1ba</t>
  </si>
  <si>
    <t>1980765136@qq.com</t>
  </si>
  <si>
    <t>时宝丽旗舰店</t>
  </si>
  <si>
    <t>d72327a26e824a24bd12e8b88379d3f3</t>
  </si>
  <si>
    <t>pok旗舰店</t>
  </si>
  <si>
    <t>9f8f978517944389b0947042aabd803e</t>
  </si>
  <si>
    <t>fabasha@163.com</t>
  </si>
  <si>
    <t>法芭莎旗舰店</t>
  </si>
  <si>
    <t>4cbc597c0ff241f8a26f543c609e3554</t>
  </si>
  <si>
    <t>venimall@163.com</t>
  </si>
  <si>
    <t>唯你旗舰店</t>
  </si>
  <si>
    <t>78c95fa993ce45f5bafd007097facd47</t>
  </si>
  <si>
    <t>623924575@qq.com</t>
  </si>
  <si>
    <t>君乔家居</t>
  </si>
  <si>
    <t>31c8545d61054b149228d90c8af0427b</t>
  </si>
  <si>
    <t>yuanzhenwangluo@126.com</t>
  </si>
  <si>
    <t>远臻服饰专营店</t>
  </si>
  <si>
    <t>36528bb4370e4028a5d14311d3baff51</t>
  </si>
  <si>
    <t>rroffice@139.com</t>
  </si>
  <si>
    <t>时光巴士旗舰店</t>
  </si>
  <si>
    <t>569c75b080aa4461ae056de2fd3369e1</t>
  </si>
  <si>
    <t>amianbmian@126.com</t>
  </si>
  <si>
    <t>a面b面旗舰店</t>
  </si>
  <si>
    <t>854f2df74a174f789d02c89f543c15c1</t>
  </si>
  <si>
    <t>niuwasm@163.com</t>
  </si>
  <si>
    <t>牛娃数码专营店</t>
  </si>
  <si>
    <t>826a1b7f118c4691900cf93c03b216c2</t>
  </si>
  <si>
    <t>xixifushi@hotmail.com</t>
  </si>
  <si>
    <t>错感旗舰店</t>
  </si>
  <si>
    <t>46b6af6f019944389e7657f95cc1b4b4</t>
  </si>
  <si>
    <t>13823066800@139.com</t>
  </si>
  <si>
    <t>柯圣斯旗舰店</t>
  </si>
  <si>
    <t>60026d47ce994a7abe24c9375bc6e39b</t>
  </si>
  <si>
    <t>752348540@qq.com</t>
  </si>
  <si>
    <t>摩登莱雅旗舰店</t>
  </si>
  <si>
    <t>8df8042dbac04477b95b4632f7149b57</t>
  </si>
  <si>
    <t>jozzysion@163.com</t>
  </si>
  <si>
    <t>卓茵旗舰店</t>
  </si>
  <si>
    <t>f0d012bb85354172af3ea9e674795d71</t>
  </si>
  <si>
    <t>ziximingmen@126.com</t>
  </si>
  <si>
    <t>欧米芝梓汐名门专卖店</t>
  </si>
  <si>
    <t>c6716918344e4e98841674ff4d6d16ca</t>
  </si>
  <si>
    <t>juguang1688@163.com</t>
  </si>
  <si>
    <t>雅云卡丹家具旗舰店</t>
  </si>
  <si>
    <t>228c2a7125b14ac98a1f4a47c7719cfc</t>
  </si>
  <si>
    <t>2671857548@qq.com</t>
  </si>
  <si>
    <t>江丰旗舰店</t>
  </si>
  <si>
    <t>7d41a3c066e74ec282a0ead01061e5b1</t>
  </si>
  <si>
    <t>laigangpei@163.com</t>
  </si>
  <si>
    <t>敏硕敏硕电脑商城</t>
  </si>
  <si>
    <t>2e0bb9bbd7b4452aa631654d95f1d6ce</t>
  </si>
  <si>
    <t>chgq13825233515@163.com</t>
  </si>
  <si>
    <t>德购国际站</t>
  </si>
  <si>
    <t>4f08a75337de4dfb8633fc3707ddd1eb</t>
  </si>
  <si>
    <t>191019652@qq.com</t>
  </si>
  <si>
    <t>第8区精品时装店</t>
  </si>
  <si>
    <t>619d2ebe81194e48bd5ad024b1d5bc8c</t>
  </si>
  <si>
    <t>13670032510@163.com</t>
  </si>
  <si>
    <t>商道维新数码专营店</t>
  </si>
  <si>
    <t>c20bdb701fc547039683cb29c44e3976</t>
  </si>
  <si>
    <t>chenweiyf@126.com</t>
  </si>
  <si>
    <t>万信科网数码专营店</t>
  </si>
  <si>
    <t>21ae931da9ae45ff966102e2e473e937</t>
  </si>
  <si>
    <t>100390663@qq.com</t>
  </si>
  <si>
    <t>千亿玩具专营店</t>
  </si>
  <si>
    <t>f4f15699c35b473589a45a96c6d3d804</t>
  </si>
  <si>
    <t>qianruiygx2012@yahoo.cn</t>
  </si>
  <si>
    <t>千瑞旗舰店</t>
  </si>
  <si>
    <t>3a73862b9e114b418f8c7d8a2ed53fe1</t>
  </si>
  <si>
    <t>moffett1@163.com</t>
  </si>
  <si>
    <t>moffett旗舰店</t>
  </si>
  <si>
    <t>9bb1f0c76f28401892f0f79f314307d8</t>
  </si>
  <si>
    <t>pintuozhaoming@126.com</t>
  </si>
  <si>
    <t>grevol旗舰店</t>
  </si>
  <si>
    <t>346137db786342b6937482a56ba51543</t>
  </si>
  <si>
    <t>1124575389@qq.com</t>
  </si>
  <si>
    <t>品加旗舰店</t>
  </si>
  <si>
    <t>284002e9475d4f298c0597be24974e92</t>
  </si>
  <si>
    <t>675043267@qq.com</t>
  </si>
  <si>
    <t>情萌旗舰店</t>
  </si>
  <si>
    <t>53c2cdad1dc5402bb513e7b1646329b0</t>
  </si>
  <si>
    <t>ruishidandun@163.com</t>
  </si>
  <si>
    <t>格伦旗舰店</t>
  </si>
  <si>
    <t>93531bf6cd434d0e9348c0b2081443cc</t>
  </si>
  <si>
    <t>71684640@QQ.com</t>
  </si>
  <si>
    <t>芳菲衣曼旗舰店</t>
  </si>
  <si>
    <t>557d325d360348959506db87972de813</t>
  </si>
  <si>
    <t>2193721223@qq.com</t>
  </si>
  <si>
    <t>tb4559961</t>
  </si>
  <si>
    <t>642e8c5fdcfc44a7bb291e3d99860ee2</t>
  </si>
  <si>
    <t>2649015789@qq.com</t>
  </si>
  <si>
    <t>超人飞之松专卖店</t>
  </si>
  <si>
    <t>89e90c9cd3b4480e96cc73fbdd16f2b7</t>
  </si>
  <si>
    <t>2649215441@qq.com</t>
  </si>
  <si>
    <t>艾尚蜗旗舰店</t>
  </si>
  <si>
    <t>23802e09c90a49a9a75e904f6ec70f35</t>
  </si>
  <si>
    <t>sanny_dan</t>
  </si>
  <si>
    <t>9286e90c16804182b250004573eb1425</t>
  </si>
  <si>
    <t>szdaerhou@126.com</t>
  </si>
  <si>
    <t>大耳猴数码专营店</t>
  </si>
  <si>
    <t>37e6ab04159241789e3d41670f67bd9d</t>
  </si>
  <si>
    <t>shenma69@yahoo.cn</t>
  </si>
  <si>
    <t>亮亮电器专营店</t>
  </si>
  <si>
    <t>54a221fba08d4dd9821fac204b1ac735</t>
  </si>
  <si>
    <t>13416288775@163.com</t>
  </si>
  <si>
    <t>酷跑汽车用品专营店</t>
  </si>
  <si>
    <t>75d28bfac4494202bd3d9cb82708b4f5</t>
  </si>
  <si>
    <t>457456527@qq.com</t>
  </si>
  <si>
    <t>骏派家居馆</t>
  </si>
  <si>
    <t>875a9fc630bd4badbc640e28a270c956</t>
  </si>
  <si>
    <t>jiaxufushi@163.com</t>
  </si>
  <si>
    <t>nssunny嘉栩专卖店</t>
  </si>
  <si>
    <t>6be566169f3c40e886792a5b61c4055f</t>
  </si>
  <si>
    <t>13592904141@139.com</t>
  </si>
  <si>
    <t>翻旧事旗舰店</t>
  </si>
  <si>
    <t>bfafab16459a40eb9ef29a4e2d37985a</t>
  </si>
  <si>
    <t>james@telesky.cn</t>
  </si>
  <si>
    <t>天士凯数码专营店</t>
  </si>
  <si>
    <t>23ca6861590246119686cae56cdb6f31</t>
  </si>
  <si>
    <t>dumingnikaff@126.com</t>
  </si>
  <si>
    <t>dominic度明尼卡旗舰店</t>
  </si>
  <si>
    <t>2113084f826642fbaa3eb68832222a03</t>
  </si>
  <si>
    <t>dodunlighting@yahoo.cn</t>
  </si>
  <si>
    <t>德盾灯具旗舰店</t>
  </si>
  <si>
    <t>e6e0f8f068ae4de8a1fb9a07d0132602</t>
  </si>
  <si>
    <t>neyangroup@163.com</t>
  </si>
  <si>
    <t>讷言数码专营店</t>
  </si>
  <si>
    <t>7b5387d7d7564e688182d62ab5308303</t>
  </si>
  <si>
    <t>eslego@163.com</t>
  </si>
  <si>
    <t>依莉歌旗舰店</t>
  </si>
  <si>
    <t>611877ef9bdd40e9b9f7394bb9d0e6ff</t>
  </si>
  <si>
    <t>1435054660@qq.com</t>
  </si>
  <si>
    <t>MEILA－TOP 图图家の</t>
  </si>
  <si>
    <t>cc8f2212ef964a099368b6fd11279af5</t>
  </si>
  <si>
    <t>ye818818@163.com</t>
  </si>
  <si>
    <t>恋衣莹旗舰店</t>
  </si>
  <si>
    <t>4353b4ed429d4fa0b4ecba48170332f8</t>
  </si>
  <si>
    <t>小野家衣衣</t>
  </si>
  <si>
    <t>81c403938b024b1db01a7f01382f8398</t>
  </si>
  <si>
    <t>2991656209@qq.com</t>
  </si>
  <si>
    <t>乐佳乐电器城</t>
  </si>
  <si>
    <t>a13d42bcba374ec1bdb5fbcbe4a0a44f</t>
  </si>
  <si>
    <t>a13735826600@qq.com</t>
  </si>
  <si>
    <t>珀莱雅壹品壹冠专卖店</t>
  </si>
  <si>
    <t>4f9e2051dc5b4eeca5698f16185866dc</t>
  </si>
  <si>
    <t>65403504@qq.com</t>
  </si>
  <si>
    <t>拉夫莱夫品牌折扣店</t>
  </si>
  <si>
    <t>deb7f6bcafff4ba5a796795750178c45</t>
  </si>
  <si>
    <t>88237048@163.com</t>
  </si>
  <si>
    <t>zni888-- 黛安芬专柜</t>
  </si>
  <si>
    <t>ea0a105597eb44f5a3621dc104637f8e</t>
  </si>
  <si>
    <t>北京远航科技有限公司</t>
  </si>
  <si>
    <t>1db1be190ad84aa8a6496beda2d54c29</t>
  </si>
  <si>
    <t>jmmy88@qq.com</t>
  </si>
  <si>
    <t>goldbat旗舰店</t>
  </si>
  <si>
    <t>924ce12d0b6c421bb406a8b2880c8b7c</t>
  </si>
  <si>
    <t>76744706@qq.com</t>
  </si>
  <si>
    <t>麦包包金牌店</t>
  </si>
  <si>
    <t>68a10df9e047469695bd6d11fc69ae03</t>
  </si>
  <si>
    <t>swallow168@21cn.com</t>
  </si>
  <si>
    <t>蝶洛时尚女装</t>
  </si>
  <si>
    <t>b63c6b7d65c74ccf8787d109f3ce460f</t>
  </si>
  <si>
    <t>415525688@qq.com</t>
  </si>
  <si>
    <t>月光走廊</t>
  </si>
  <si>
    <t>75a4767403184e43885250e64373f125</t>
  </si>
  <si>
    <t>909890294@qq.com</t>
  </si>
  <si>
    <t>施福源旗舰店</t>
  </si>
  <si>
    <t>dd95e138d44140adba6f35da26b2e625</t>
  </si>
  <si>
    <t>广东体育ONE顺业</t>
  </si>
  <si>
    <t>636396eeea4d432a855369f11898e18e</t>
  </si>
  <si>
    <t>liyanngo@foxmail.com</t>
  </si>
  <si>
    <t>包子自留</t>
  </si>
  <si>
    <t>47d6cb17185a4ed1bb058bfd538ad97b</t>
  </si>
  <si>
    <t>huihaigongyi@163.com</t>
  </si>
  <si>
    <t>雑舍旗舰店</t>
  </si>
  <si>
    <t>6e30a985466243dea14924b62b170280</t>
  </si>
  <si>
    <t>lyh61@126.com</t>
  </si>
  <si>
    <t>萌萌520</t>
  </si>
  <si>
    <t>ca6b8c7c6eab4939aacfdc504900c9c5</t>
  </si>
  <si>
    <t>老陈石斛</t>
  </si>
  <si>
    <t>7ce1f1b1939a47c38dcf508db81eea3d</t>
  </si>
  <si>
    <t>brent.fan@163.com</t>
  </si>
  <si>
    <t>茉莉花开校园服饰</t>
  </si>
  <si>
    <t>881ea2ac825b44c4a136709049dc26a9</t>
  </si>
  <si>
    <t>52925178@qq.com</t>
  </si>
  <si>
    <t>合肥正品品牌折扣店</t>
  </si>
  <si>
    <t>7a35362a307b438c8b4946f02d47064a</t>
  </si>
  <si>
    <t>642222066@qq.com</t>
  </si>
  <si>
    <t>天天正品足球装备</t>
  </si>
  <si>
    <t>249b18a64600475b9115c08ff0fa7c79</t>
  </si>
  <si>
    <t>劳利事硒鼓工厂</t>
  </si>
  <si>
    <t>97346f63bdc54d329a7ded503a3f6f91</t>
  </si>
  <si>
    <t>18575850261@163.com</t>
  </si>
  <si>
    <t>奥诗朵旗舰店</t>
  </si>
  <si>
    <t>4978d9c8861e43a0bbfa1aa55a251148</t>
  </si>
  <si>
    <t>mas_yougou@163.com</t>
  </si>
  <si>
    <t>佰草集优购专卖店</t>
  </si>
  <si>
    <t>85cede4fc897442e8aff6cdfdb9134fb</t>
  </si>
  <si>
    <t>thy_1986@163.com</t>
  </si>
  <si>
    <t>杭州奇奇米童品</t>
  </si>
  <si>
    <t>cc4098b2dc4941a895cc24dd2ffbbe9a</t>
  </si>
  <si>
    <t>15360520820@163.com</t>
  </si>
  <si>
    <t>金香惠玫旗舰店</t>
  </si>
  <si>
    <t>4af1d41548c4484891b1207c4ebecce1</t>
  </si>
  <si>
    <t>xiangyou.zeng@gmail.com</t>
  </si>
  <si>
    <t>北欧小木屋</t>
  </si>
  <si>
    <t>3c2c7ffddb054d8581b2cf2421b8f9e6</t>
  </si>
  <si>
    <t>671692720@qq.com</t>
  </si>
  <si>
    <t>鲜美味恩施特产</t>
  </si>
  <si>
    <t>a6e275cb6c1f40eb8628b679b89c5eaf</t>
  </si>
  <si>
    <t>chase17@21cn.com</t>
  </si>
  <si>
    <t>乖猪猪进口婴儿用品店</t>
  </si>
  <si>
    <t>434103fd996d417ea44aaeb9e299c2d2</t>
  </si>
  <si>
    <t>607590@qq.com</t>
  </si>
  <si>
    <t>锺大大卖家具</t>
  </si>
  <si>
    <t>a8ff74a396ee409aae77e29c8bc748ca</t>
  </si>
  <si>
    <t>3058362828@qq.com</t>
  </si>
  <si>
    <t>一飞旗舰店</t>
  </si>
  <si>
    <t>05acafb5b44644308285501dc653d13b</t>
  </si>
  <si>
    <t>腾爱养生坊</t>
  </si>
  <si>
    <t>078f759d7ca74a3791384d0476d8fbd5</t>
  </si>
  <si>
    <t>琳诗涵睡衣家居服</t>
  </si>
  <si>
    <t>5f742e1d634347c59875a12649369ebe</t>
  </si>
  <si>
    <t>感恩新娘饰品</t>
  </si>
  <si>
    <t>d564dc84863c48ca96a4ea1df2da3055</t>
  </si>
  <si>
    <t>robofs77@sina.com</t>
  </si>
  <si>
    <t>robo家居旗舰店</t>
  </si>
  <si>
    <t>ed9978b0b1df4086817d13943e99dbe0</t>
  </si>
  <si>
    <t>18038680045@189.cn</t>
  </si>
  <si>
    <t>宜捷家居旗舰店</t>
  </si>
  <si>
    <t>57fbdf556a334756977eda70c1afd429</t>
  </si>
  <si>
    <t>hemingfushi@163.com</t>
  </si>
  <si>
    <t>羽天华轩旗舰店</t>
  </si>
  <si>
    <t>5a6adf7113c94367b9d960e0dcf99a84</t>
  </si>
  <si>
    <t>pjbfen830928@126.com</t>
  </si>
  <si>
    <t>炫轩汽车用品专营店</t>
  </si>
  <si>
    <t>9359bb92d1564056ac96a103b446aaae</t>
  </si>
  <si>
    <t>xiaotuge99@163.com</t>
  </si>
  <si>
    <t>小土哥旗舰店</t>
  </si>
  <si>
    <t>6b1f23d9624f4d7c8875fdbd8baa3c14</t>
  </si>
  <si>
    <t>loveroof@qq.com</t>
  </si>
  <si>
    <t>loveroof旗舰店</t>
  </si>
  <si>
    <t>ff880b0c2f084bb39501b13a018dbb5f</t>
  </si>
  <si>
    <t>shengdashangmao@126.com</t>
  </si>
  <si>
    <t>马克华菲胜达专卖店</t>
  </si>
  <si>
    <t>af64093144bf48c6bd94bebc2231beb3</t>
  </si>
  <si>
    <t>15999564131@139.com</t>
  </si>
  <si>
    <t>万和万和行专卖店</t>
  </si>
  <si>
    <t>5bd17db232c842aeb9f621889b519c14</t>
  </si>
  <si>
    <t>sqycn@foxmail.com</t>
  </si>
  <si>
    <t>华记黄埔数码专营店</t>
  </si>
  <si>
    <t>cb6b5eb396164589ba59429d1335649a</t>
  </si>
  <si>
    <t>贝薇缇原创大码女装店</t>
  </si>
  <si>
    <t>5519306f45b3458b9f682b756a2573f3</t>
  </si>
  <si>
    <t>2106800605@qq.com</t>
  </si>
  <si>
    <t>卡比雅旗舰店</t>
  </si>
  <si>
    <t>e77bbc125a244660aec58a7d452ba936</t>
  </si>
  <si>
    <t>爱维斯家具</t>
  </si>
  <si>
    <t>34c5cc7c12654689a0b0a7c0983e4f0d</t>
  </si>
  <si>
    <t>rachel@hj-hk.com</t>
  </si>
  <si>
    <t>lafolie旗舰店</t>
  </si>
  <si>
    <t>bcd855a946db4aeea6a192995c0a4285</t>
  </si>
  <si>
    <t>banxiafushi@163.com</t>
  </si>
  <si>
    <t>半夏旗舰店</t>
  </si>
  <si>
    <t>58412757a24b4bda87eb10525528b2c6</t>
  </si>
  <si>
    <t>506122317@qq.com</t>
  </si>
  <si>
    <t>藏绵羊旗舰店</t>
  </si>
  <si>
    <t>70e41f7f21b64a4b9691d6894c88f102</t>
  </si>
  <si>
    <t>oleimeihui@163.com</t>
  </si>
  <si>
    <t>欧蕾美汇旗舰店</t>
  </si>
  <si>
    <t>1725f95e20a147c2a74c2cf9cd42ba57</t>
  </si>
  <si>
    <t>hzp16888@126.com</t>
  </si>
  <si>
    <t>正品低价化妆品专业店</t>
  </si>
  <si>
    <t>db0a5d37b49e4c5bb654e04b296063f5</t>
  </si>
  <si>
    <t>chenliang.09@qq.com</t>
  </si>
  <si>
    <t>猪猪品质生活馆</t>
  </si>
  <si>
    <t>77de6028fbd7481ca9090dc5c5f5381f</t>
  </si>
  <si>
    <t>射手猫正品运动</t>
  </si>
  <si>
    <t>1726d9dea592451daab3340d51ff2043</t>
  </si>
  <si>
    <t>shuaigecaofeng@163.com</t>
  </si>
  <si>
    <t>黑马胖胖</t>
  </si>
  <si>
    <t>4f613bd4f97f4abd96c0dc154e2aaa2b</t>
  </si>
  <si>
    <t>13926266848@163.com</t>
  </si>
  <si>
    <t>卡班尼旗舰店</t>
  </si>
  <si>
    <t>3f7ad7691abf4024aece03d0e94b3a35</t>
  </si>
  <si>
    <t>小金保养</t>
  </si>
  <si>
    <t>0816f0d46eae4c1496996329ea1ffe83</t>
  </si>
  <si>
    <t>jiongjiongbaby@126.com</t>
  </si>
  <si>
    <t>QIQI专柜代购</t>
  </si>
  <si>
    <t>6ea34dc6adc8492282a5427bd7c1b1c3</t>
  </si>
  <si>
    <t>530830237@qq.com</t>
  </si>
  <si>
    <t>达森鞋类专营店</t>
  </si>
  <si>
    <t>e3d7e908add84128848cd0446baf0470</t>
  </si>
  <si>
    <t>1031862948@qq.com</t>
  </si>
  <si>
    <t>金山峡牛皮席</t>
  </si>
  <si>
    <t>c5a09fc985014d52b7a27c7e1d4a5e77</t>
  </si>
  <si>
    <t>838502@qq.com</t>
  </si>
  <si>
    <t>墨妍园林(户外防腐木</t>
  </si>
  <si>
    <t>b84469d9a61546548be1018863ee6871</t>
  </si>
  <si>
    <t>zcj898@hotmail.com</t>
  </si>
  <si>
    <t>Lunica旗舰店</t>
  </si>
  <si>
    <t>119c66b5cf0e44f79f34df08344a4495</t>
  </si>
  <si>
    <t>和悦家具</t>
  </si>
  <si>
    <t>123c4d7d9e5d42ea94fac04de4a8e0f7</t>
  </si>
  <si>
    <t>feiyuzhiye@163.com</t>
  </si>
  <si>
    <t>霏羽居家日用专营店</t>
  </si>
  <si>
    <t>f6249562dfd04b69bd7cfae168ddabb4</t>
  </si>
  <si>
    <t>13713622922@139.com</t>
  </si>
  <si>
    <t>健宝宝母婴专营店</t>
  </si>
  <si>
    <t>7b86fe11fbd146baa10d781b830b3592</t>
  </si>
  <si>
    <t>xiaoyu18188@126.com</t>
  </si>
  <si>
    <t>小Apple家 原创童装</t>
  </si>
  <si>
    <t>1b91a30f144e4f02be14f67980fea889</t>
  </si>
  <si>
    <t>zgclaytm@163.com</t>
  </si>
  <si>
    <t>多多鹿旗舰店</t>
  </si>
  <si>
    <t>3b7aab3c031d4d54988ef3f6e022d487</t>
  </si>
  <si>
    <t>宵凡贸易</t>
  </si>
  <si>
    <t>4288de6a7c4c453692c1e80f7240126a</t>
  </si>
  <si>
    <t>天天电器商城</t>
  </si>
  <si>
    <t>158706f31b344f8ea82d6383e7beee6e</t>
  </si>
  <si>
    <t>rxkj2012@163.com</t>
  </si>
  <si>
    <t>另类旗舰店</t>
  </si>
  <si>
    <t>c1090c8a595d4e24960402120c969a9a</t>
  </si>
  <si>
    <t>86194693@qq.com</t>
  </si>
  <si>
    <t>YOYA婴儿车专供</t>
  </si>
  <si>
    <t>63f6823283594af08f73aad323d9bb75</t>
  </si>
  <si>
    <t>382661503@qq.com</t>
  </si>
  <si>
    <t>80后奶爸创业店</t>
  </si>
  <si>
    <t>ca47b0928452443a9dfa93c587dedd84</t>
  </si>
  <si>
    <t>18937112880@163.com</t>
  </si>
  <si>
    <t>雪来赛奇旗舰店</t>
  </si>
  <si>
    <t>a845b25a5537435baa2c97381fd1f2cb</t>
  </si>
  <si>
    <t>蓝斯登时尚牛仔</t>
  </si>
  <si>
    <t>9b399a81e16743ee8928119fc349059d</t>
  </si>
  <si>
    <t>2544190918@qq.com</t>
  </si>
  <si>
    <t>diko旗舰店</t>
  </si>
  <si>
    <t>138a6782079a4a498c69a0fcdde0ee61</t>
  </si>
  <si>
    <t>460944691@qq.com</t>
  </si>
  <si>
    <t>曙光数控</t>
  </si>
  <si>
    <t>f4f022b0942d4fc8ac73bfe7960950b3</t>
  </si>
  <si>
    <t>13710309222@163.com</t>
  </si>
  <si>
    <t>晶喜车品专营店</t>
  </si>
  <si>
    <t>65d1c1f5b89a4dbb8e8ff91819c9f077</t>
  </si>
  <si>
    <t>fxgjc888@163.com</t>
  </si>
  <si>
    <t>福润今生旗舰店</t>
  </si>
  <si>
    <t>ba310b0fd2a5457684eaf7c0d5d0f865</t>
  </si>
  <si>
    <t>瑰丽零食</t>
  </si>
  <si>
    <t>c9774f750fce4c2ea1596ef39ce171f1</t>
  </si>
  <si>
    <t>red_sxg@163.com</t>
  </si>
  <si>
    <t>好博士旗舰店</t>
  </si>
  <si>
    <t>a9a37e5234d3493ead881d00cc2c49e3</t>
  </si>
  <si>
    <t>13962345081@163.com</t>
  </si>
  <si>
    <t>鄂格旗舰店</t>
  </si>
  <si>
    <t>05904e9e242d4b718bfe3c33204b09a4</t>
  </si>
  <si>
    <t>1794150558@qq.com</t>
  </si>
  <si>
    <t>莫代尔佰仟专卖店</t>
  </si>
  <si>
    <t>4dae01a05a9147d48e8c3bcd390b4244</t>
  </si>
  <si>
    <t>家家乐乐家具</t>
  </si>
  <si>
    <t>5b56ed15c8ff4be6969d1e3c1ed1c4f3</t>
  </si>
  <si>
    <t>319132104@qq.com</t>
  </si>
  <si>
    <t>爱婴乐母婴专营店</t>
  </si>
  <si>
    <t>d8b04c619d624471bdab96724dfb0624</t>
  </si>
  <si>
    <t>gdmeichuan@163.com</t>
  </si>
  <si>
    <t>美传汽车用品专营店</t>
  </si>
  <si>
    <t>9bdf47b1e3d349da9e44006f14621801</t>
  </si>
  <si>
    <t>meipeifushi@qq.com</t>
  </si>
  <si>
    <t>紫芮服饰旗舰店</t>
  </si>
  <si>
    <t>ad63111b497c4a5280c57d20fdc26f1d</t>
  </si>
  <si>
    <t>家私苑</t>
  </si>
  <si>
    <t>709853c860564f18a90e19efcab8e445</t>
  </si>
  <si>
    <t>bandunabc@163.com</t>
  </si>
  <si>
    <t>皇朵旗舰店</t>
  </si>
  <si>
    <t>7f9a3e3154934024844db9822ebdfc23</t>
  </si>
  <si>
    <t>lijun19891008@126.com</t>
  </si>
  <si>
    <t>kyoei旗舰店</t>
  </si>
  <si>
    <t>d7f42d7c332d4712a76df816678bdebf</t>
  </si>
  <si>
    <t>步奇狮丹旗舰店</t>
  </si>
  <si>
    <t>5c2923d165c84bde9eebd55b989bed62</t>
  </si>
  <si>
    <t>33738621@qq.com</t>
  </si>
  <si>
    <t>攀兴数码专营店</t>
  </si>
  <si>
    <t>1c8f95ee64284d9b9ce8022c675e3405</t>
  </si>
  <si>
    <t>wshokok@163.com</t>
  </si>
  <si>
    <t>我型我秀布鞋专营</t>
  </si>
  <si>
    <t>cb9ff82ab29a4bd687de774d9ace4fa6</t>
  </si>
  <si>
    <t>YYsong足球装备店</t>
  </si>
  <si>
    <t>e22d2bedd8064d69878a6099db3712ed</t>
  </si>
  <si>
    <t>lrcctv88@126.com</t>
  </si>
  <si>
    <t>小安卫士</t>
  </si>
  <si>
    <t>8add3ac3cebd4729bc490b76f42fdce9</t>
  </si>
  <si>
    <t>wujiansheng8087@163.com</t>
  </si>
  <si>
    <t>琴友小提琴厂家直销</t>
  </si>
  <si>
    <t>1baaac0bcb304cf4844b67882580980b</t>
  </si>
  <si>
    <t>月儿823</t>
  </si>
  <si>
    <t>68e2256ef6e348438ec04a2d1184d785</t>
  </si>
  <si>
    <t>274761688@qq.com</t>
  </si>
  <si>
    <t>缘修堂</t>
  </si>
  <si>
    <t>de6faad6321d4e2d88118b73505b84da</t>
  </si>
  <si>
    <t>13591069277@163.com</t>
  </si>
  <si>
    <t>缘源母婴</t>
  </si>
  <si>
    <t>fd56d45ee835459ba01ad572c315de19</t>
  </si>
  <si>
    <t>582606419@qq.com</t>
  </si>
  <si>
    <t>绚之秋旗舰店</t>
  </si>
  <si>
    <t>9af24cc60bcf4efb918bcfc4b8dcf97d</t>
  </si>
  <si>
    <t>haokang1885@163.com</t>
  </si>
  <si>
    <t>kangmiao康苗旗舰店</t>
  </si>
  <si>
    <t>d5c1a78f5f784cc6b8a8740e36114412</t>
  </si>
  <si>
    <t>hainanhuakou@163.com</t>
  </si>
  <si>
    <t>花蔻旗舰店</t>
  </si>
  <si>
    <t>531d802357ee4f6087d0ac38d6ff8501</t>
  </si>
  <si>
    <t>仟亿莱国际时尚家纺</t>
  </si>
  <si>
    <t>2af8344ac12844b3b44f4b7cd0fdfd69</t>
  </si>
  <si>
    <t>zhengzhouruipu@163.com</t>
  </si>
  <si>
    <t>锐普家居旗舰店</t>
  </si>
  <si>
    <t>5e891e8c936b48f2a3f578c8af3a7274</t>
  </si>
  <si>
    <t>yangzhou205@139.com</t>
  </si>
  <si>
    <t>扬州205工作室</t>
  </si>
  <si>
    <t>ae3b10630f824f3ea2328722c6ddb1cc</t>
  </si>
  <si>
    <t>ps4499@163.com</t>
  </si>
  <si>
    <t>立太旗舰店</t>
  </si>
  <si>
    <t>4dcaf3e30a61444cacf802ee9b21ca80</t>
  </si>
  <si>
    <t>艾鞋体育</t>
  </si>
  <si>
    <t>fbb40ffa30c640e9be9f76fc366df415</t>
  </si>
  <si>
    <t>sky8612693@163.com</t>
  </si>
  <si>
    <t>韩代伊大码女装</t>
  </si>
  <si>
    <t>018f353c2e604be09b7e0122fe325262</t>
  </si>
  <si>
    <t>wanglei_830218@126.com</t>
  </si>
  <si>
    <t>智慧美丽屋</t>
  </si>
  <si>
    <t>035dc62c625e4c8196b1a668bc423542</t>
  </si>
  <si>
    <t>lionclaw@163.com</t>
  </si>
  <si>
    <t>lionsclaws狮爪旗舰店</t>
  </si>
  <si>
    <t>f3fe1e1f208140d3af88223191948da0</t>
  </si>
  <si>
    <t>2890933256@qq.com</t>
  </si>
  <si>
    <t>青峰家居生活馆8</t>
  </si>
  <si>
    <t>2b5dc032654b4a23906cfacfe075b757</t>
  </si>
  <si>
    <t>2331103981@qq.com</t>
  </si>
  <si>
    <t>伊尔斯顿旗舰店</t>
  </si>
  <si>
    <t>21427124259043b3b2a6d88afa74c230</t>
  </si>
  <si>
    <t>2738491202@qq.com</t>
  </si>
  <si>
    <t>法慕莎旗舰店</t>
  </si>
  <si>
    <t>4b0a9257529047ebb68a0689463434a4</t>
  </si>
  <si>
    <t>hunangufengtang@163.com</t>
  </si>
  <si>
    <t>谷研堂旗舰店</t>
  </si>
  <si>
    <t>cb9b9529fe1d401d9e1c1ea0d266995c</t>
  </si>
  <si>
    <t>1040931313@qq.com</t>
  </si>
  <si>
    <t>酷无界服饰旗舰店</t>
  </si>
  <si>
    <t>c6bb6a2c548c4fd0bafda29fcc260608</t>
  </si>
  <si>
    <t>1072882037@qq.com</t>
  </si>
  <si>
    <t>一品银匠世家</t>
  </si>
  <si>
    <t>032136b3108b49f2a5cebc8e5b7ae485</t>
  </si>
  <si>
    <t>欧美DG风尚</t>
  </si>
  <si>
    <t>5d2430a653e1450797cb197050fa9af1</t>
  </si>
  <si>
    <t>qkhhicfsyg@sohu.com</t>
  </si>
  <si>
    <t>杭州海阁水族馆</t>
  </si>
  <si>
    <t>3c4d3444cc574287987551da93f7bfdf</t>
  </si>
  <si>
    <t>ndmygs@163.com</t>
  </si>
  <si>
    <t>iloves家纺旗舰店</t>
  </si>
  <si>
    <t>4166dccccdf24f56b2192e1fe09b9eaf</t>
  </si>
  <si>
    <t>zp368168@163.com</t>
  </si>
  <si>
    <t>斯雅娇服饰旗舰店</t>
  </si>
  <si>
    <t>972b6ca4013d4613b3a5afcbcff5ed6f</t>
  </si>
  <si>
    <t>2880503552@qq.com</t>
  </si>
  <si>
    <t>haier和联专卖店</t>
  </si>
  <si>
    <t>58d8e06e6c374eb594e54c435f4ffc11</t>
  </si>
  <si>
    <t>qdshenlan@yahoo.com.cn</t>
  </si>
  <si>
    <t>深蓝图书专营店</t>
  </si>
  <si>
    <t>89b109153a204da7acff364676b8fca2</t>
  </si>
  <si>
    <t>VIVI SHOP 名媛馆</t>
  </si>
  <si>
    <t>6c0b0e8727d54c6aac232c26fe6374ff</t>
  </si>
  <si>
    <t>ribenito888@163.com</t>
  </si>
  <si>
    <t>ribenito旗舰店</t>
  </si>
  <si>
    <t>e68af767459749e0ac632898a401a0f5</t>
  </si>
  <si>
    <t>happyez007@163.com</t>
  </si>
  <si>
    <t>同城户外专营店</t>
  </si>
  <si>
    <t>9530e8a7849e426986c691ad31eda84f</t>
  </si>
  <si>
    <t>lycandace.chen@aliyun.com</t>
  </si>
  <si>
    <t>悠悠喜事</t>
  </si>
  <si>
    <t>7e2227be1043401e9b312cac3ee32b97</t>
  </si>
  <si>
    <t>394341330@qq.com</t>
  </si>
  <si>
    <t>点击率数码专营店</t>
  </si>
  <si>
    <t>f6dc60b6f8b043218fc542fac23f5cb1</t>
  </si>
  <si>
    <t>bofeiwatch@gmail.com</t>
  </si>
  <si>
    <t>斯诺威登手表旗舰店</t>
  </si>
  <si>
    <t>540539eec1be4b308a564c5cf522cafe</t>
  </si>
  <si>
    <t>MoMo Story</t>
  </si>
  <si>
    <t>396609ea6e764992abd37d99ad42c836</t>
  </si>
  <si>
    <t>小语在香港</t>
  </si>
  <si>
    <t>7180e17a5c554b1bb7ce5af11f9e5913</t>
  </si>
  <si>
    <t>18912633112@163.com</t>
  </si>
  <si>
    <t>欧莎贝尔旗舰店</t>
  </si>
  <si>
    <t>3de457c721214e3caa857504913022b0</t>
  </si>
  <si>
    <t>641177405@qq.com</t>
  </si>
  <si>
    <t>Show18韩国正品</t>
  </si>
  <si>
    <t>13be0ee142e34bb79cca58658d00555a</t>
  </si>
  <si>
    <t>87947000@qq.com</t>
  </si>
  <si>
    <t>美淘正品店</t>
  </si>
  <si>
    <t>c4d8be14077047bbac48d05d36e231fc</t>
  </si>
  <si>
    <t>18641132110@163.com</t>
  </si>
  <si>
    <t>香丽芳旗舰店</t>
  </si>
  <si>
    <t>b98d4846751c444398c60824ccaa3f0e</t>
  </si>
  <si>
    <t>1967846258@qq.com</t>
  </si>
  <si>
    <t>唯一柯衣旗舰店</t>
  </si>
  <si>
    <t>9a9336767dca427f99d25968182586d8</t>
  </si>
  <si>
    <t>2558364240@qq.com</t>
  </si>
  <si>
    <t>mysky旗舰店</t>
  </si>
  <si>
    <t>5779e22e023c48fb83e5940ecff28229</t>
  </si>
  <si>
    <t>fairy226888@21cn.com</t>
  </si>
  <si>
    <t>米虫の小屋韩国甜美超</t>
  </si>
  <si>
    <t>70585ebb45fa4fe293faee997c67bb04</t>
  </si>
  <si>
    <t>2906194228@qq.com</t>
  </si>
  <si>
    <t>琳雪美服饰专营店</t>
  </si>
  <si>
    <t>d925f74f389a45d28d4291099c5a19b5</t>
  </si>
  <si>
    <t>2529749794@qq.com</t>
  </si>
  <si>
    <t>相宜本草念娅专卖店</t>
  </si>
  <si>
    <t>b871e7d3c9ff4a7b9b05e14c82ae22da</t>
  </si>
  <si>
    <t>452456884@qq.com</t>
  </si>
  <si>
    <t>爱佳建筑材料批发</t>
  </si>
  <si>
    <t>772a2ad3791d4af382a1ea681e294f31</t>
  </si>
  <si>
    <t>saocao16@126.com</t>
  </si>
  <si>
    <t>上品时代家居旗舰店</t>
  </si>
  <si>
    <t>50fbeff112d740efaf759b6110d3e43e</t>
  </si>
  <si>
    <t>1259455776@qq.com</t>
  </si>
  <si>
    <t>爱博车品</t>
  </si>
  <si>
    <t>07ca6320538142c39a9753d02f5b99eb</t>
  </si>
  <si>
    <t>903036207@qq.com</t>
  </si>
  <si>
    <t>lolado旗舰店</t>
  </si>
  <si>
    <t>a6a59e9068454ce6bc9639129d45ed9b</t>
  </si>
  <si>
    <t>1391347749@qq.com</t>
  </si>
  <si>
    <t>飙邦旗舰店</t>
  </si>
  <si>
    <t>bce9258b52834a70be4b16a9ca50cb4f</t>
  </si>
  <si>
    <t>senhushuwen@126.com</t>
  </si>
  <si>
    <t>南极人舒问专卖店</t>
  </si>
  <si>
    <t>c33543dd33474d4293e8d40fa2aa5436</t>
  </si>
  <si>
    <t>lobola@163.com</t>
  </si>
  <si>
    <t>lobola旗舰店</t>
  </si>
  <si>
    <t>a151ed65139c497fa39489f3f7c9cb9b</t>
  </si>
  <si>
    <t>snifushi@163.com</t>
  </si>
  <si>
    <t>s你旗舰店</t>
  </si>
  <si>
    <t>f14d37aaa2b8452f984bd5df267887a8</t>
  </si>
  <si>
    <t>meih1984@163.com</t>
  </si>
  <si>
    <t>乡土元素</t>
  </si>
  <si>
    <t>b33eec3fda3743a798b93bad84b51dc8</t>
  </si>
  <si>
    <t>13795460311@163.com</t>
  </si>
  <si>
    <t>有家家具</t>
  </si>
  <si>
    <t>3dee8030b8364bc484c22a67e4179c02</t>
  </si>
  <si>
    <t>2695630298@qq.com</t>
  </si>
  <si>
    <t>Mbbcar原创</t>
  </si>
  <si>
    <t>6eeec47fee5b46aaa86a72922f3af819</t>
  </si>
  <si>
    <t>modaier@shycy.cn</t>
  </si>
  <si>
    <t>莫代尔奥辰专卖店</t>
  </si>
  <si>
    <t>5ab8dc1a3e7e4e46907720b8e11f8f49</t>
  </si>
  <si>
    <t>277140743@qq.com</t>
  </si>
  <si>
    <t>真皮奢华世家</t>
  </si>
  <si>
    <t>81a52958de764d3c8845ccea69230903</t>
  </si>
  <si>
    <t>hiphop脚尖行走时尚女鞋</t>
  </si>
  <si>
    <t>546b086541034d46bd7ecece45646179</t>
  </si>
  <si>
    <t>848109250@qq.com</t>
  </si>
  <si>
    <t>青海墨热古总店</t>
  </si>
  <si>
    <t>29477af23e11485eab69f8ce46a4912d</t>
  </si>
  <si>
    <t>18919616589@189.cn</t>
  </si>
  <si>
    <t>港泰旗舰店</t>
  </si>
  <si>
    <t>38f735aad429419486e19bc68719d419</t>
  </si>
  <si>
    <t>jl_jy@qq.com</t>
  </si>
  <si>
    <t>長白韵硅藻泥</t>
  </si>
  <si>
    <t>67c8ecb6078e4b31962b5666814c089e</t>
  </si>
  <si>
    <t>juyihuivip@163.com</t>
  </si>
  <si>
    <t>聚以汇家居专营店</t>
  </si>
  <si>
    <t>0b29dd86ea784d1596ef7519a02b0baf</t>
  </si>
  <si>
    <t>众鑫红枣</t>
  </si>
  <si>
    <t>e3f0e0a5c0ff4813ae03ef4d1d73e1d9</t>
  </si>
  <si>
    <t>xubin2014shy@163.com</t>
  </si>
  <si>
    <t>四合院鞋类旗舰店</t>
  </si>
  <si>
    <t>045df75bc15f49d192e45cb45640cf6a</t>
  </si>
  <si>
    <t>fangyuankuku@yahoo.cn</t>
  </si>
  <si>
    <t>漫漫鱼高跟鞋之履</t>
  </si>
  <si>
    <t>da000175a47b42068431daa580e75e13</t>
  </si>
  <si>
    <t>885318361@qq.com</t>
  </si>
  <si>
    <t>驾安汽车用品专营店</t>
  </si>
  <si>
    <t>1f62135d9b69432eb1e1455de1c638e3</t>
  </si>
  <si>
    <t>nwsp1@sina.com</t>
  </si>
  <si>
    <t>农望食品专营店</t>
  </si>
  <si>
    <t>c784f12c814740b09c1de31c0bb0dd4d</t>
  </si>
  <si>
    <t>li2baby_hb@126.com</t>
  </si>
  <si>
    <t>温馨小屋安格生活馆</t>
  </si>
  <si>
    <t>bafdf439d4204885b0e6b1a00c814b29</t>
  </si>
  <si>
    <t>sztdjw888@163.com</t>
  </si>
  <si>
    <t>风花蜜语旗舰店</t>
  </si>
  <si>
    <t>65778405a0a5421b960eeda7be4cd7b2</t>
  </si>
  <si>
    <t>shengyingying008@163.com</t>
  </si>
  <si>
    <t>易汇电器专营店</t>
  </si>
  <si>
    <t>83efbe74db924061a37b22aa4f9cb4c8</t>
  </si>
  <si>
    <t>czhyyq@163.com</t>
  </si>
  <si>
    <t>华乐乐器专营店</t>
  </si>
  <si>
    <t>063be14ebc1a484b8ecc9cca80f22c8f</t>
  </si>
  <si>
    <t>chuangcaicc@qq.com</t>
  </si>
  <si>
    <t>chuangcai创彩旗舰店</t>
  </si>
  <si>
    <t>53fcae9eafd3460ba0915fe5e3f1ff46</t>
  </si>
  <si>
    <t>ipous1@163.com</t>
  </si>
  <si>
    <t>安卓星空数码专营店</t>
  </si>
  <si>
    <t>512053d2543945d993fbed8b2979ce59</t>
  </si>
  <si>
    <t>2078332800@qq.com</t>
  </si>
  <si>
    <t>润本妙通专卖店</t>
  </si>
  <si>
    <t>6f09cb7999ea4d10b4ba887ca84f5d13</t>
  </si>
  <si>
    <t>348292929@qq.com</t>
  </si>
  <si>
    <t>H.T鸿泰液晶总汇</t>
  </si>
  <si>
    <t>c0100ade3b574e0d882ac4ecf21f11d6</t>
  </si>
  <si>
    <t>在路上美代</t>
  </si>
  <si>
    <t>4c25c346153d4fd191c708a7206028a5</t>
  </si>
  <si>
    <t>13921956114@139.com</t>
  </si>
  <si>
    <t>南极人同大专卖店</t>
  </si>
  <si>
    <t>5bfcbd1097814213a03d537c7ca5d4d0</t>
  </si>
  <si>
    <t>贪念你的美99</t>
  </si>
  <si>
    <t>96f034a59f5a4fb4a787f4a2d3611aa2</t>
  </si>
  <si>
    <t>1063373669@qq.com</t>
  </si>
  <si>
    <t>zen666</t>
  </si>
  <si>
    <t>8c2f642b59824c58add1c334bd1712d8</t>
  </si>
  <si>
    <t>sxm18857597798@163.com</t>
  </si>
  <si>
    <t>luckytime男装旗舰店</t>
  </si>
  <si>
    <t>b79b68e8c01548e69cb7b0f0c2c28d73</t>
  </si>
  <si>
    <t>2591640850@qq.com</t>
  </si>
  <si>
    <t>jjqsmen旗舰店</t>
  </si>
  <si>
    <t>b6f901a1ece147dda559ffc5b1fb9a3a</t>
  </si>
  <si>
    <t>jrl0726@foxmail.com</t>
  </si>
  <si>
    <t>童曲捷尔力专卖店</t>
  </si>
  <si>
    <t>d2a9c896932347908ed69726804550a7</t>
  </si>
  <si>
    <t>博众运动城</t>
  </si>
  <si>
    <t>563bb39ea1704099a1fc7459b5787fa5</t>
  </si>
  <si>
    <t>youshijv@126.com</t>
  </si>
  <si>
    <t>优时居旗舰店</t>
  </si>
  <si>
    <t>5d10843dab7f47b9b6bc2323d84cead5</t>
  </si>
  <si>
    <t>18662507879@163.com</t>
  </si>
  <si>
    <t>千囍缘旗舰店</t>
  </si>
  <si>
    <t>d152064ed22c40c08f23569dd0420306</t>
  </si>
  <si>
    <t>392379552@qq.com</t>
  </si>
  <si>
    <t>春源园艺</t>
  </si>
  <si>
    <t>7519bf22cc434eb3a63a00032782cc79</t>
  </si>
  <si>
    <t>君君100916</t>
  </si>
  <si>
    <t>8d7ad7467cc14431a3e85a3d0406c05b</t>
  </si>
  <si>
    <t>盛世欧皇</t>
  </si>
  <si>
    <t>4e13e4be69e849988053ae6ad415d348</t>
  </si>
  <si>
    <t>1195514350@qq.com</t>
  </si>
  <si>
    <t>小贝泽旗舰店</t>
  </si>
  <si>
    <t>8840b8b65de341998deeeeeba53de9f3</t>
  </si>
  <si>
    <t>长生馆</t>
  </si>
  <si>
    <t>8ae5f6d37e9b4516aacfc0ab076fb536</t>
  </si>
  <si>
    <t>2313913509@qq.com</t>
  </si>
  <si>
    <t>十点伴周家专卖店</t>
  </si>
  <si>
    <t>dc2afebdfc2c4c53bbfd5057c3c1696d</t>
  </si>
  <si>
    <t>李宁官网商城</t>
  </si>
  <si>
    <t>c29380ff376c40d28399e1d68f46e4c2</t>
  </si>
  <si>
    <t>mkkwjzyd@sina.com</t>
  </si>
  <si>
    <t>莫可可玩具专营店</t>
  </si>
  <si>
    <t>5ce644891e2648209f63414374b22f4f</t>
  </si>
  <si>
    <t>bibonanzhuan@163.com</t>
  </si>
  <si>
    <t>穿越视觉旗舰店</t>
  </si>
  <si>
    <t>30eb7a43eb3346fd9befeecccebf7b9c</t>
  </si>
  <si>
    <t>wobaba_cici@126.com</t>
  </si>
  <si>
    <t>pipi熊童品</t>
  </si>
  <si>
    <t>0183878a047949459a8604cedd631e2d</t>
  </si>
  <si>
    <t>umina@126.com</t>
  </si>
  <si>
    <t>木果内衣 外贸女内裤全棉内裤</t>
  </si>
  <si>
    <t>3e3fc692dbcf49ec9386a6db6189790c</t>
  </si>
  <si>
    <t>huabanyusm@163.com</t>
  </si>
  <si>
    <t>百乐鞋业</t>
  </si>
  <si>
    <t>4ec927e5458f4e0aaec867116a0e461d</t>
  </si>
  <si>
    <t>2995044290@qq.com</t>
  </si>
  <si>
    <t>东潮母婴专营店</t>
  </si>
  <si>
    <t>94f9e7fb5fb84af6b954a297fff90f20</t>
  </si>
  <si>
    <t>gl335654655@126.com</t>
  </si>
  <si>
    <t>惜米旗舰店</t>
  </si>
  <si>
    <t>90c21929a19240f18f6dda92f8e8d053</t>
  </si>
  <si>
    <t>qq46270134@163.gd</t>
  </si>
  <si>
    <t>泰伊蒂曼内衣旗舰店</t>
  </si>
  <si>
    <t>146a387aca274c0dad35c7e8067a26b8</t>
  </si>
  <si>
    <t>zxjnpan@126.com</t>
  </si>
  <si>
    <t>中迅捷能办公专营店</t>
  </si>
  <si>
    <t>5caf07e3dd0242ac9b20679a742168aa</t>
  </si>
  <si>
    <t>2417819889@qq.com</t>
  </si>
  <si>
    <t>美丽动人时尚</t>
  </si>
  <si>
    <t>76acfa509069420e966de40c0bb7e13b</t>
  </si>
  <si>
    <t>jd.snten@qq.com</t>
  </si>
  <si>
    <t>酒店职装商城</t>
  </si>
  <si>
    <t>6a4d1cbd370945989b2144f44399f787</t>
  </si>
  <si>
    <t>xinfuhuakai560@126.com</t>
  </si>
  <si>
    <t>幸福花开服饰旗舰店</t>
  </si>
  <si>
    <t>097005204d9c4be5aff898a546acbdee</t>
  </si>
  <si>
    <t>705033804@qq.com</t>
  </si>
  <si>
    <t>嫣儿海外代购</t>
  </si>
  <si>
    <t>5f5f0aa49e104f68a4b8d0857089ca6e</t>
  </si>
  <si>
    <t>raozifashion@163.com</t>
  </si>
  <si>
    <t>娆姿旗舰店</t>
  </si>
  <si>
    <t>4f99809b779b456a8d266c5fc518018e</t>
  </si>
  <si>
    <t>shop@dg-shop.com</t>
  </si>
  <si>
    <t>达宫文体乐器</t>
  </si>
  <si>
    <t>2c685ed5e9014e81ba15a7dd462a0f59</t>
  </si>
  <si>
    <t>libang2012@yahoo.cn</t>
  </si>
  <si>
    <t>礼邦家居旗舰店</t>
  </si>
  <si>
    <t>12a25408022e4c7d8910faf6b30fa25a</t>
  </si>
  <si>
    <t>825294829@qq.com</t>
  </si>
  <si>
    <t>凌爵电竞外设店</t>
  </si>
  <si>
    <t>197eafbb10e14af99b548bd1120c9be0</t>
  </si>
  <si>
    <t>171990608@qq.com</t>
  </si>
  <si>
    <t>伊莎喏旗舰店</t>
  </si>
  <si>
    <t>64c2d30e2fb642ac848b0cdbae3485d3</t>
  </si>
  <si>
    <t>国通数码3店</t>
  </si>
  <si>
    <t>2110d0c22208483e84c9784f627d2a7e</t>
  </si>
  <si>
    <t>小时代健康生活馆</t>
  </si>
  <si>
    <t>0766eebd9f1b427e808c2e7ccb98483e</t>
  </si>
  <si>
    <t>yuegao88@163.com</t>
  </si>
  <si>
    <t>跃高旗舰店</t>
  </si>
  <si>
    <t>2ff04a5fd8054a40a78f66610a245312</t>
  </si>
  <si>
    <t>godenough@eyou.com</t>
  </si>
  <si>
    <t>烟烬不觉 IF 男女装精</t>
  </si>
  <si>
    <t>107cd66a34c044b9895efeba5fd43e62</t>
  </si>
  <si>
    <t>ifoxer@126.com</t>
  </si>
  <si>
    <t>luomandike旗舰店</t>
  </si>
  <si>
    <t>03554665c38c4bbca7c1dc23cf377a5f</t>
  </si>
  <si>
    <t>bzwg2014@sina.com</t>
  </si>
  <si>
    <t>编织王国旗舰店</t>
  </si>
  <si>
    <t>594833064ce84426ba2513decfa00ecf</t>
  </si>
  <si>
    <t>凯撒皇庭</t>
  </si>
  <si>
    <t>5ef4ab70a8424abab084aee8fd8b8ec9</t>
  </si>
  <si>
    <t>tokers箱包旗舰店</t>
  </si>
  <si>
    <t>0d673396f38c42118635ab10d5d50205</t>
  </si>
  <si>
    <t>ebol1688@163.com</t>
  </si>
  <si>
    <t>依帛天下旗舰店</t>
  </si>
  <si>
    <t>00dd3097995a4df08d5ae88bbe583da6</t>
  </si>
  <si>
    <t>346422394@qq.com</t>
  </si>
  <si>
    <t>tomysasa旗舰店</t>
  </si>
  <si>
    <t>096dd22c24fa49829eb5084c855e4493</t>
  </si>
  <si>
    <t>heqinchenxi520@sina.com</t>
  </si>
  <si>
    <t>卡斯汀堡旗舰店</t>
  </si>
  <si>
    <t>70b53a94f01547a7842fb63f09c118ee</t>
  </si>
  <si>
    <t>sttaida@yahoo.cn</t>
  </si>
  <si>
    <t>颂美官方旗舰店</t>
  </si>
  <si>
    <t>23087e54a0db42028e01cfde7664ca19</t>
  </si>
  <si>
    <t>laigp2008@126.com</t>
  </si>
  <si>
    <t>恒耀数码专营</t>
  </si>
  <si>
    <t>0f20e7b8bfb04f9da9f8ef13785b16fe</t>
  </si>
  <si>
    <t>392408985@qq.com</t>
  </si>
  <si>
    <t>太子妃爱太子</t>
  </si>
  <si>
    <t>15ca969ea9a24eef890b2547d2c3db25</t>
  </si>
  <si>
    <t>seedzs168@163.com</t>
  </si>
  <si>
    <t>十度良品一锐专卖店</t>
  </si>
  <si>
    <t>1b9f97fb485e42b2a1520bcbb6def4e6</t>
  </si>
  <si>
    <t>1850527530@qq.com</t>
  </si>
  <si>
    <t>星绘道旗舰店</t>
  </si>
  <si>
    <t>2715f9681fda4b29b33001136a81e0ed</t>
  </si>
  <si>
    <t>宜轩家居</t>
  </si>
  <si>
    <t>2f49dbf51baf48c5a7e5d165a77cef5f</t>
  </si>
  <si>
    <t>杨笑诚</t>
  </si>
  <si>
    <t>2e38ec46e9344088a1dd827f2432ca2a</t>
  </si>
  <si>
    <t>253125443@qq.com</t>
  </si>
  <si>
    <t>森拓旗舰店</t>
  </si>
  <si>
    <t>0dec7f95124e44a1b68736735d5ac44e</t>
  </si>
  <si>
    <t>masubon@sina.cn</t>
  </si>
  <si>
    <t>玛士邦汽车用品旗舰店</t>
  </si>
  <si>
    <t>0c5ef705e0454c01a84cf3f849f08e13</t>
  </si>
  <si>
    <t>sanshilihf@163.com</t>
  </si>
  <si>
    <t>phisinic飞时山石立专卖</t>
  </si>
  <si>
    <t>0a7124ff87464459b50efb97665d6c87</t>
  </si>
  <si>
    <t>1580586608@qq.com</t>
  </si>
  <si>
    <t>ffsmile旗舰店</t>
  </si>
  <si>
    <t>5de878ccd2f24bfebfa89b5aef0e08d8</t>
  </si>
  <si>
    <t>西城一品家具</t>
  </si>
  <si>
    <t>00b629adf8264aa787fe0ccaca257176</t>
  </si>
  <si>
    <t>pengyuanping134@vip.qq.com</t>
  </si>
  <si>
    <t>青峰家居</t>
  </si>
  <si>
    <t>718cd967261540c58f1fca9307bec09e</t>
  </si>
  <si>
    <t>wang15800080707@163.com</t>
  </si>
  <si>
    <t>荣事达生活电器旗舰店</t>
  </si>
  <si>
    <t>115331f93af24257bfb5a006dced646e</t>
  </si>
  <si>
    <t>vnclight@163.com</t>
  </si>
  <si>
    <t>vnc陈氏兄弟专卖店</t>
  </si>
  <si>
    <t>289467899ff84a42aa843e722cd6e03d</t>
  </si>
  <si>
    <t>欧思曼家具生活馆</t>
  </si>
  <si>
    <t>bd3d2e8134a5420c8190418001911592</t>
  </si>
  <si>
    <t>hongxingchengpin@163.com</t>
  </si>
  <si>
    <t>红星诚品电器专营店</t>
  </si>
  <si>
    <t>e655dc6719914f32995e8eacad9fb673</t>
  </si>
  <si>
    <t>enfeii@163.com</t>
  </si>
  <si>
    <t>恩妃美妆</t>
  </si>
  <si>
    <t>d99f670e5557476baff10743be1a4994</t>
  </si>
  <si>
    <t>丹依琪旗舰店</t>
  </si>
  <si>
    <t>e9a1ed4c45fe4ac2b4e69f1bef2a78e7</t>
  </si>
  <si>
    <t>734479408@qq.com</t>
  </si>
  <si>
    <t>格林春天飞心店</t>
  </si>
  <si>
    <t>8189072043134380aa2e7be62ce147fd</t>
  </si>
  <si>
    <t>A J M 皮界高端皮装</t>
  </si>
  <si>
    <t>ef03a10715c14211aac9711eccadb5b0</t>
  </si>
  <si>
    <t>chenshixiong1688@sina.com</t>
  </si>
  <si>
    <t>迪雅思时尚女鞋</t>
  </si>
  <si>
    <t>a7294247a5f54bcebf59d495573f98df</t>
  </si>
  <si>
    <t>米莱生活家具</t>
  </si>
  <si>
    <t>f0972940176f45f98ea559cbbb30b23e</t>
  </si>
  <si>
    <t>aoyinchina@163.com</t>
  </si>
  <si>
    <t>俊科旗舰店</t>
  </si>
  <si>
    <t>ba96b9b8ce3b492a9379ef2d85a729d5</t>
  </si>
  <si>
    <t>15858200886@163.com</t>
  </si>
  <si>
    <t>韩玛格服饰旗舰店</t>
  </si>
  <si>
    <t>aea8dc1111274c2ca8934e1b658890e0</t>
  </si>
  <si>
    <t>54446204@qq.com</t>
  </si>
  <si>
    <t>优柏家居旗舰店</t>
  </si>
  <si>
    <t>fe19721057c44c8c96d885ec0d9daa1c</t>
  </si>
  <si>
    <t>2964235935@qq.com</t>
  </si>
  <si>
    <t>薇妹旗舰店</t>
  </si>
  <si>
    <t>8c3e0100b2744403958b32d740464319</t>
  </si>
  <si>
    <t>tirun@sina.com</t>
  </si>
  <si>
    <t>可来博</t>
  </si>
  <si>
    <t>a884eae6b532428499528c723da583fb</t>
  </si>
  <si>
    <t>188224084@qq.com</t>
  </si>
  <si>
    <t>龙鼎泰电器专营店</t>
  </si>
  <si>
    <t>e0338e3378154133883677eb5be6f3a7</t>
  </si>
  <si>
    <t>121619956@qq.com</t>
  </si>
  <si>
    <t>武汉龙得水电脑批发</t>
  </si>
  <si>
    <t>cb6c5c0966814d97b15f1d10ea7f828a</t>
  </si>
  <si>
    <t>魅彩家具生活馆</t>
  </si>
  <si>
    <t>dbe7bf8382ae477d9550fe4d5174db61</t>
  </si>
  <si>
    <t>tjswdwwl@vip.qq.com</t>
  </si>
  <si>
    <t>唯衣今品</t>
  </si>
  <si>
    <t>875e48b9c6ae4598a262bd7e24facde9</t>
  </si>
  <si>
    <t>fangjianping0623@sina.com</t>
  </si>
  <si>
    <t>达人show1978</t>
  </si>
  <si>
    <t>e66b75222f0044f08d7fc3166b196869</t>
  </si>
  <si>
    <t>530035735@qq.COM</t>
  </si>
  <si>
    <t>唯一柯衣</t>
  </si>
  <si>
    <t>fd224b22ee4849a3b84a8fc09c456d7d</t>
  </si>
  <si>
    <t>pay@wangcaipet.com</t>
  </si>
  <si>
    <t>启辰宠物用品专营店</t>
  </si>
  <si>
    <t>b475512e799741b6a46f07d13142d655</t>
  </si>
  <si>
    <t>凯诚人家具店</t>
  </si>
  <si>
    <t>fd15c472efdc40089e43b66fb231a4fd</t>
  </si>
  <si>
    <t>js_cwy@foxmail.com</t>
  </si>
  <si>
    <t>欣欣达康</t>
  </si>
  <si>
    <t>eebc7c8c1840470b94f8021f81adb27a</t>
  </si>
  <si>
    <t>18169848678@163.com</t>
  </si>
  <si>
    <t>卡琳达旗舰店</t>
  </si>
  <si>
    <t>8f697ea471cc472d9a8918cf4f024e74</t>
  </si>
  <si>
    <t>gzwmfs@163.com</t>
  </si>
  <si>
    <t>歪米服饰旗舰店</t>
  </si>
  <si>
    <t>a12178d51d0a41c8a3f62b2b0dfb9378</t>
  </si>
  <si>
    <t>jmmy021@126.com</t>
  </si>
  <si>
    <t>京铭数码专营店</t>
  </si>
  <si>
    <t>2ccfafc3c070496da3a01f008526c028</t>
  </si>
  <si>
    <t>斯诺威登精刻专卖店</t>
  </si>
  <si>
    <t>a75233a7c1824202ae91a5c5b27faae1</t>
  </si>
  <si>
    <t>taobao_shop@126.com</t>
  </si>
  <si>
    <t>玩一族</t>
  </si>
  <si>
    <t>a4541e314641404881d828271d0f7290</t>
  </si>
  <si>
    <t>1012060427@qq.com</t>
  </si>
  <si>
    <t>皇朝木歌欧式家具馆</t>
  </si>
  <si>
    <t>c8099a071fb34804a663a87fc8f80689</t>
  </si>
  <si>
    <t>15957340000@163.com</t>
  </si>
  <si>
    <t>z8000旗舰店</t>
  </si>
  <si>
    <t>d4f100f66f4c4c95a971660f37063643</t>
  </si>
  <si>
    <t>hengchifs@163.com</t>
  </si>
  <si>
    <t>娜诗尚妮旗舰店</t>
  </si>
  <si>
    <t>df65862d1269451da2460ea08668e4f1</t>
  </si>
  <si>
    <t>1931196111@qq.com</t>
  </si>
  <si>
    <t>phylina旗舰店</t>
  </si>
  <si>
    <t>fe22455772984c0a9c6285238c65d873</t>
  </si>
  <si>
    <t>零食界本铺</t>
  </si>
  <si>
    <t>ef74d81d8d3d4bdebef8fc86a18ce404</t>
  </si>
  <si>
    <t>aizhihai007@126.com</t>
  </si>
  <si>
    <t>好运来品牌家电网</t>
  </si>
  <si>
    <t>82580d2c99cb4212bb9b2b4a686b95f9</t>
  </si>
  <si>
    <t>33750720@qq.com</t>
  </si>
  <si>
    <t>暖暖非旗舰店</t>
  </si>
  <si>
    <t>f9a6ac8bbf5542a2bf1180d56a66a495</t>
  </si>
  <si>
    <t>sendymusic@163.com</t>
  </si>
  <si>
    <t>森迪乐器专营店</t>
  </si>
  <si>
    <t>8729c861be324032bc6aa660901c94fc</t>
  </si>
  <si>
    <t>553670677@qq.com</t>
  </si>
  <si>
    <t>美恩love</t>
  </si>
  <si>
    <t>7b928ca86bd14b078006148477a893e8</t>
  </si>
  <si>
    <t>qianhefushi@163.com</t>
  </si>
  <si>
    <t>统卓旗舰店</t>
  </si>
  <si>
    <t>ca70a17a76254cc78767611623e49879</t>
  </si>
  <si>
    <t>bolangjf@163.com</t>
  </si>
  <si>
    <t>秀丝坊旗舰店</t>
  </si>
  <si>
    <t>e1c12f497f2c466d9be51e4b834f9846</t>
  </si>
  <si>
    <t>10282628@qq.com</t>
  </si>
  <si>
    <t>哆哆宝贝母婴店</t>
  </si>
  <si>
    <t>bc7d03a476c44b91bd9e7a22c74f8443</t>
  </si>
  <si>
    <t>a9989918@163.com</t>
  </si>
  <si>
    <t>健吉斯旗舰店</t>
  </si>
  <si>
    <t>ebb32cf9a10a44a29ad2489682b5cb2e</t>
  </si>
  <si>
    <t>linyouwei924@163.com</t>
  </si>
  <si>
    <t>好旺家家居</t>
  </si>
  <si>
    <t>ff5e468bc1a94bc9945307eb2f381f2a</t>
  </si>
  <si>
    <t>yunmenchepin118@163.com</t>
  </si>
  <si>
    <t>云门汽车用品旗舰店</t>
  </si>
  <si>
    <t>9430a0548b9d4420bf564d0e9049e37d</t>
  </si>
  <si>
    <t>exit328@163.com</t>
  </si>
  <si>
    <t>Exit</t>
  </si>
  <si>
    <t>c252dc41ee7d4d81b9be92d4ef51f12b</t>
  </si>
  <si>
    <t>zhupanpan888@yahoo.cn</t>
  </si>
  <si>
    <t>小轩仔童装</t>
  </si>
  <si>
    <t>9d076672e8a24464b453cb9c8ab44ff3</t>
  </si>
  <si>
    <t>jinhongzhang888@126.com</t>
  </si>
  <si>
    <t>东菱依诺专卖店</t>
  </si>
  <si>
    <t>3c57b6248d044035aa6eb65f70d06b9c</t>
  </si>
  <si>
    <t>领比特旗舰店</t>
  </si>
  <si>
    <t>b92fb6cc223d4e88b6a861421357bf41</t>
  </si>
  <si>
    <t>yuran3330@163.com</t>
  </si>
  <si>
    <t>飞天檬檬de魔法衣柜</t>
  </si>
  <si>
    <t>1215d085da0c44b686ab4568e1c0d1e9</t>
  </si>
  <si>
    <t>jubara151@qq.com</t>
  </si>
  <si>
    <t>普陀山正品特产</t>
  </si>
  <si>
    <t>86004322b1824fc4aa250eb98432c731</t>
  </si>
  <si>
    <t>286199370@qq.com</t>
  </si>
  <si>
    <t>雅茨旗舰店</t>
  </si>
  <si>
    <t>22bf6d243e0443b0bff65c3625aa7c7b</t>
  </si>
  <si>
    <t>271967272@qq.com</t>
  </si>
  <si>
    <t>12skh</t>
  </si>
  <si>
    <t>c535187bd0744c3299533b5674daf79a</t>
  </si>
  <si>
    <t>xinyuandianshang@126.com</t>
  </si>
  <si>
    <t>彪悍人生旗舰店</t>
  </si>
  <si>
    <t>2147045b12a24cbb96dafc62104cd68f</t>
  </si>
  <si>
    <t>hehonggang2358@163.com</t>
  </si>
  <si>
    <t>托加原创设计男装</t>
  </si>
  <si>
    <t>05b3e5f575274ed2af960539f867df05</t>
  </si>
  <si>
    <t>441690549@qq.com</t>
  </si>
  <si>
    <t>村侠云南美食特产</t>
  </si>
  <si>
    <t>095ca5e042e94c099adcb014484c7aef</t>
  </si>
  <si>
    <t>sqlint@163.com</t>
  </si>
  <si>
    <t>七色花影音</t>
  </si>
  <si>
    <t>2eb12ade46bf4a409e9bb46b0a9557e1</t>
  </si>
  <si>
    <t>yonghu168@126.com</t>
  </si>
  <si>
    <t>玉斯莲Atom美韩国天然</t>
  </si>
  <si>
    <t>e98f14d816134b23b337b9e8bd8079ea</t>
  </si>
  <si>
    <t>食府记</t>
  </si>
  <si>
    <t>d62a9d3f0c994c02a5b1ae588dfc49f9</t>
  </si>
  <si>
    <t>xmyy88@163.com</t>
  </si>
  <si>
    <t>聆听福音</t>
  </si>
  <si>
    <t>7825a45283854c32b7a4a1d5446bf373</t>
  </si>
  <si>
    <t>2710298538@qq.com</t>
  </si>
  <si>
    <t>湖南商盟 315电器商城</t>
  </si>
  <si>
    <t>f857fb9496ca417c92edefffb2b53ffc</t>
  </si>
  <si>
    <t>chbxsw@126.com</t>
  </si>
  <si>
    <t>缤雪玩具</t>
  </si>
  <si>
    <t>cc5241e7aa7a43d999b3dc09cbe2d8e2</t>
  </si>
  <si>
    <t>13928817676@139.com</t>
  </si>
  <si>
    <t>鹭山</t>
  </si>
  <si>
    <t>5fcd7fcc3e6f48f18bb56230f1eba56a</t>
  </si>
  <si>
    <t>cqsw1818@163.com</t>
  </si>
  <si>
    <t>歌多芬旗舰店</t>
  </si>
  <si>
    <t>deef501095e74ea6b38f569c9c306d78</t>
  </si>
  <si>
    <t>657925594@qq.com</t>
  </si>
  <si>
    <t>独澜依品牌服饰商城</t>
  </si>
  <si>
    <t>87c04a0023884ffcaa9390bbd7683102</t>
  </si>
  <si>
    <t>yansuo2014@163.com</t>
  </si>
  <si>
    <t>啄木鸟言索专卖店</t>
  </si>
  <si>
    <t>a6e2435f90e647889b6275efc5dbfb3e</t>
  </si>
  <si>
    <t>zhenyu3356@qq.com</t>
  </si>
  <si>
    <t>名角旗舰店</t>
  </si>
  <si>
    <t>4c55b5b490ae4c87809209629e5db3c4</t>
  </si>
  <si>
    <t>kelly1126_8@163.com</t>
  </si>
  <si>
    <t>宠派特KKPET</t>
  </si>
  <si>
    <t>f733efafe1294cd18c65890801b79a97</t>
  </si>
  <si>
    <t>皇巢家具</t>
  </si>
  <si>
    <t>a3a4eef857464ddbb2412c29356229ab</t>
  </si>
  <si>
    <t>kissbing520@sian.cn</t>
  </si>
  <si>
    <t>沐艺</t>
  </si>
  <si>
    <t>1d2dad1bd67146518a4e226e823af512</t>
  </si>
  <si>
    <t>1650351090@qq.com</t>
  </si>
  <si>
    <t>E时袋</t>
  </si>
  <si>
    <t>47a1eb6da5ec4d17a8eb11725517a96b</t>
  </si>
  <si>
    <t>87231909@qq.com</t>
  </si>
  <si>
    <t>啄木鸟佳爵专卖店</t>
  </si>
  <si>
    <t>9ae4449b8daf4cb6a91f1af2381a73f5</t>
  </si>
  <si>
    <t>zhukanlei@163.com</t>
  </si>
  <si>
    <t>清庐</t>
  </si>
  <si>
    <t>1c3a7a47074943369e2d5e1ac7c030bd</t>
  </si>
  <si>
    <t>lidu_qh@qq.com</t>
  </si>
  <si>
    <t>力度琴行</t>
  </si>
  <si>
    <t>6561765f84ee4ab9b8baaad53ffc2493</t>
  </si>
  <si>
    <t>梵可可旗舰店</t>
  </si>
  <si>
    <t>30fb73ebb3ad4ac3825a98c7a6efa598</t>
  </si>
  <si>
    <t>173476445@qq.com</t>
  </si>
  <si>
    <t>依光年</t>
  </si>
  <si>
    <t>5be8900a8b4d4a468f7714353da872e5</t>
  </si>
  <si>
    <t>lxdanfan@163.com</t>
  </si>
  <si>
    <t>丹凡服饰旗舰店</t>
  </si>
  <si>
    <t>e507b293bdcb4d3089ecb857a7b2405c</t>
  </si>
  <si>
    <t>3111836922@qq.com</t>
  </si>
  <si>
    <t>卓粉七鹰专卖店</t>
  </si>
  <si>
    <t>c2c90c1d7e1f434c9ccc1328e3776234</t>
  </si>
  <si>
    <t>wenjunlin58420@qq.com</t>
  </si>
  <si>
    <t>建哥钣金设计</t>
  </si>
  <si>
    <t>b2e1fc99d4564ef7a667ab4cced2792a</t>
  </si>
  <si>
    <t>13395221693@163.com</t>
  </si>
  <si>
    <t>闹闹的特卖店批发零售</t>
  </si>
  <si>
    <t>d6b0d871829f45d5b00a98d53465e4cd</t>
  </si>
  <si>
    <t>华业照明</t>
  </si>
  <si>
    <t>6038f094fd5947c2abfb5d73cad3ad3e</t>
  </si>
  <si>
    <t>香港老爷车专柜</t>
  </si>
  <si>
    <t>2d27dd0c17a14472a06843f26aa1dfd5</t>
  </si>
  <si>
    <t>非尚数码</t>
  </si>
  <si>
    <t>82b16db4aced4e6b9ba588bce974b77f</t>
  </si>
  <si>
    <t>泽恒文体批发部</t>
  </si>
  <si>
    <t>f74e08ce480e41f3b2d7bf478f97fcaa</t>
  </si>
  <si>
    <t>1318289861@qq.com</t>
  </si>
  <si>
    <t>成成妈咪国际代购店</t>
  </si>
  <si>
    <t>2bb27a9bc57942d1be2f26af571f62c6</t>
  </si>
  <si>
    <t>20658787@qq.com</t>
  </si>
  <si>
    <t>怡口莲童装</t>
  </si>
  <si>
    <t>a6ec755f11254d4d9f019166aee359df</t>
  </si>
  <si>
    <t>一品佳衣</t>
  </si>
  <si>
    <t>13c290dc943f4a2f838d5fcb132e9ba5</t>
  </si>
  <si>
    <t>haha564123@sina.com</t>
  </si>
  <si>
    <t>玛熹达中韩料理商城</t>
  </si>
  <si>
    <t>7369d8bf67f44127ab8b7a1de2677578</t>
  </si>
  <si>
    <t>eversosx@gmial.com</t>
  </si>
  <si>
    <t>传美之声外贸名品分店</t>
  </si>
  <si>
    <t>c16d4f6fe93c455485961f21bc3b31ce</t>
  </si>
  <si>
    <t>韩潮另类男装</t>
  </si>
  <si>
    <t>eca8a921a48f43bda1c48e95ba100fed</t>
  </si>
  <si>
    <t>dimin2015@126.com</t>
  </si>
  <si>
    <t>帝敏箱包专营店</t>
  </si>
  <si>
    <t>2b0d17c59ac14825a3248a4304ea16b7</t>
  </si>
  <si>
    <t>xsh751022@163.com</t>
  </si>
  <si>
    <t>科高美舞儿童舞蹈服装</t>
  </si>
  <si>
    <t>3913dd9bfa6141198484f243ea85bc67</t>
  </si>
  <si>
    <t>liumin77min@163.com</t>
  </si>
  <si>
    <t>丑娃母婴店</t>
  </si>
  <si>
    <t>71fa23834965442882d7f85cb590dc6a</t>
  </si>
  <si>
    <t>287644394@qq.com</t>
  </si>
  <si>
    <t>上海华美哒五金机电</t>
  </si>
  <si>
    <t>e19b16f01d4d4efc93535d90e4dc9898</t>
  </si>
  <si>
    <t>narlar@126.com</t>
  </si>
  <si>
    <t>narlar旗舰店</t>
  </si>
  <si>
    <t>43387593d58545b8adddc735fa7a06b8</t>
  </si>
  <si>
    <t>215068996@qq.com</t>
  </si>
  <si>
    <t>童泰婴淘专卖店</t>
  </si>
  <si>
    <t>5aa026fac8944d22a7a4ae47ef354a48</t>
  </si>
  <si>
    <t>zf@hdsz.cn</t>
  </si>
  <si>
    <t>花地宠物用品专营店</t>
  </si>
  <si>
    <t>415ab7bd1e1941a28f47f3a3ccef1c61</t>
  </si>
  <si>
    <t>258089194@qq.com</t>
  </si>
  <si>
    <t>十八子作牛牛专卖店</t>
  </si>
  <si>
    <t>769ca73f380347bb9ee0c332efee5ad4</t>
  </si>
  <si>
    <t>小满屋 (Safullhou) 时尚女包精选店 生活就要小满屋</t>
  </si>
  <si>
    <t>01c3fbc142274213a675cda7dd661ee5</t>
  </si>
  <si>
    <t>qcpetzone@163.com</t>
  </si>
  <si>
    <t>千宠宠物用品专营店</t>
  </si>
  <si>
    <t>568e154a6eef4a8d8fb635e723b52065</t>
  </si>
  <si>
    <t>wlingling2211@sina.com</t>
  </si>
  <si>
    <t>麦童母婴专营店</t>
  </si>
  <si>
    <t>30464b1953b3475e9c240f72d78a57f3</t>
  </si>
  <si>
    <t>jiayishuma@yeah.net</t>
  </si>
  <si>
    <t>TP路由器</t>
  </si>
  <si>
    <t>26736fae99bf4092bf24579f87be5d2d</t>
  </si>
  <si>
    <t>754187068@qq.com</t>
  </si>
  <si>
    <t>狮子座 LEOS STUDIO</t>
  </si>
  <si>
    <t>759f3f4208364fd181db1277daaf0ed6</t>
  </si>
  <si>
    <t>韩潮衣舍胖mm正品特价</t>
  </si>
  <si>
    <t>0159c3ce41c24bb28267cc20d08ad034</t>
  </si>
  <si>
    <t>爱可宠 AIKECHONG</t>
  </si>
  <si>
    <t>4083342d7d704211bf07ef38ae603460</t>
  </si>
  <si>
    <t>jlsjbxm@163.com</t>
  </si>
  <si>
    <t>汤尼雪旗舰店</t>
  </si>
  <si>
    <t>4b18bfcf257e4c848577233390084e74</t>
  </si>
  <si>
    <t>yzmemetu@163.com</t>
  </si>
  <si>
    <t>么么兔玩具旗舰店</t>
  </si>
  <si>
    <t>29db7ff45527432aa112707e46a98f36</t>
  </si>
  <si>
    <t>1687504376@qq.com</t>
  </si>
  <si>
    <t>蔻茜若母婴专营店</t>
  </si>
  <si>
    <t>b7ca19c6a0c94a4caf2183859418e3b7</t>
  </si>
  <si>
    <t>qianmai888@163.com</t>
  </si>
  <si>
    <t>纤麦风尚小生专卖店</t>
  </si>
  <si>
    <t>e48d6e3de913490fbf9d0c0944db1acd</t>
  </si>
  <si>
    <t>396949267@qq.c</t>
  </si>
  <si>
    <t>万都E8</t>
  </si>
  <si>
    <t>c23c861c4123420db7827b550180b0be</t>
  </si>
  <si>
    <t>bj_yonghui@163.com</t>
  </si>
  <si>
    <t>宝腾家居旗舰店</t>
  </si>
  <si>
    <t>853a5fae27a54e27ba42c63e52bb23aa</t>
  </si>
  <si>
    <t>lvnuofushi@126.com</t>
  </si>
  <si>
    <t>侣诺服饰旗舰店</t>
  </si>
  <si>
    <t>27b1a6f2e0ca4175b85a14ca12d22879</t>
  </si>
  <si>
    <t>香港乐之家</t>
  </si>
  <si>
    <t>e524f2360e5d470fa13b3559254991c5</t>
  </si>
  <si>
    <t>小小的小店店</t>
  </si>
  <si>
    <t>f1398b1bec9741a1b72673e427265232</t>
  </si>
  <si>
    <t>hazss51@yahoo.cn</t>
  </si>
  <si>
    <t>赛豪家居专营店</t>
  </si>
  <si>
    <t>f1c4dbccf73c4f85848b713d1d8b9e3d</t>
  </si>
  <si>
    <t>hdvwanglaiming@gmail.com</t>
  </si>
  <si>
    <t>北京天天数码港</t>
  </si>
  <si>
    <t>78e2f7645a834c74b478655c212eb76f</t>
  </si>
  <si>
    <t>1014847610@qq.com</t>
  </si>
  <si>
    <t>俏馨怡服饰旗舰店</t>
  </si>
  <si>
    <t>f2b1ddd691cf489da9fefe34a70c46ed</t>
  </si>
  <si>
    <t>172348069@qq.com</t>
  </si>
  <si>
    <t>倾城美丽</t>
  </si>
  <si>
    <t>c5d64b7a843c4f9f928bf0ebd40e5462</t>
  </si>
  <si>
    <t>173560510@qq.com</t>
  </si>
  <si>
    <t>卡奴狄旗舰店</t>
  </si>
  <si>
    <t>ee019c73725b472d913e8307636fc21c</t>
  </si>
  <si>
    <t>654379540@qq.com</t>
  </si>
  <si>
    <t>塔.丝尔塑形内衣</t>
  </si>
  <si>
    <t>ef5f3d4c3244464d9a571560f6971ce1</t>
  </si>
  <si>
    <t>2756623680@qq.com</t>
  </si>
  <si>
    <t>泉灵汽车用品专营店</t>
  </si>
  <si>
    <t>d165c5ca4b754887af751c5aec390bd0</t>
  </si>
  <si>
    <t>zxs8888@eyou.com</t>
  </si>
  <si>
    <t>菈媞法女鞋</t>
  </si>
  <si>
    <t>c3e6d4f9976b4bccb121f809a79a4c43</t>
  </si>
  <si>
    <t>hcz732140@126.com</t>
  </si>
  <si>
    <t>超越箱包专营店</t>
  </si>
  <si>
    <t>e98fcf51f5f54fb5b32e2b32014318bd</t>
  </si>
  <si>
    <t>安安汇</t>
  </si>
  <si>
    <t>a65caba006c148f995c00eb9c954d01d</t>
  </si>
  <si>
    <t>yangsuzhi@yahoo.cn</t>
  </si>
  <si>
    <t>淘气本本数码商城</t>
  </si>
  <si>
    <t>be9a721884c74ab89b8fa05deefeea8a</t>
  </si>
  <si>
    <t>gzhongyumaoyi@gmail.com</t>
  </si>
  <si>
    <t>虹羽食品专营店</t>
  </si>
  <si>
    <t>9be0971b917948bc95d6d166199ee1f3</t>
  </si>
  <si>
    <t>xmy360@yeah.net</t>
  </si>
  <si>
    <t>小绵羊电器专营店</t>
  </si>
  <si>
    <t>c26d0e506e24439cafac6a0e9b764ff4</t>
  </si>
  <si>
    <t>naian186@163.com</t>
  </si>
  <si>
    <t>奈安服饰旗舰店</t>
  </si>
  <si>
    <t>9b81ecb03f8644ecbc5ffa22b8714193</t>
  </si>
  <si>
    <t>yuhanfushi@163.com</t>
  </si>
  <si>
    <t>旻莎旗舰店</t>
  </si>
  <si>
    <t>b8069ab3c66946db97634defc8260cc9</t>
  </si>
  <si>
    <t>13642330033@163.com</t>
  </si>
  <si>
    <t>狼族世家旗舰店</t>
  </si>
  <si>
    <t>5abf0ff65ea4440292a372ccd36b3e24</t>
  </si>
  <si>
    <t>2591661700@qq.com</t>
  </si>
  <si>
    <t>佳蝶妮旗舰店</t>
  </si>
  <si>
    <t>8ae62cb38f2043f5954fcf47d5b9226f</t>
  </si>
  <si>
    <t>果冻家 定制</t>
  </si>
  <si>
    <t>6ca255d320314da59dde9596775d8a02</t>
  </si>
  <si>
    <t>古炫旗舰店</t>
  </si>
  <si>
    <t>3959138476eb47fb834c6b69e9a22e49</t>
  </si>
  <si>
    <t>pangaoltd@yahoo.cn</t>
  </si>
  <si>
    <t>欧雷兹马克旗舰店</t>
  </si>
  <si>
    <t>153ac691b7254c3cb043e4ac57a73050</t>
  </si>
  <si>
    <t>a13575497821@sohu.com</t>
  </si>
  <si>
    <t>绍迪辉旗舰店</t>
  </si>
  <si>
    <t>04fe5f0595ac430ba5fecd10aae9be1d</t>
  </si>
  <si>
    <t>搜路人旗舰店</t>
  </si>
  <si>
    <t>14b309732fa547229f1544914d396892</t>
  </si>
  <si>
    <t>xiaodiaojia@126.com</t>
  </si>
  <si>
    <t>pinkfiredoor</t>
  </si>
  <si>
    <t>18ebfa8a81284ac3bd7b5adc00ad1878</t>
  </si>
  <si>
    <t>asfemiyyml@163.com</t>
  </si>
  <si>
    <t>伊样美丽</t>
  </si>
  <si>
    <t>ca1b668bbeb242d28b4a566eb56f26a7</t>
  </si>
  <si>
    <t>tesidai@163.com</t>
  </si>
  <si>
    <t>特斯黛旗舰店</t>
  </si>
  <si>
    <t>9204de0df041473e95a1b7e6fdd5c03f</t>
  </si>
  <si>
    <t>zunho123@163.com</t>
  </si>
  <si>
    <t>handaiwei佐轩专卖店</t>
  </si>
  <si>
    <t>6299d3e1f38f4269ad1114379f289e01</t>
  </si>
  <si>
    <t>猫猫外贸 全网最高性</t>
  </si>
  <si>
    <t>99176623e0f24fa8961bed7c7e726308</t>
  </si>
  <si>
    <t>18024115999@163.com</t>
  </si>
  <si>
    <t>乔若家居旗舰店</t>
  </si>
  <si>
    <t>7bc0491ae2c34b9e8f8a65714c1c3c20</t>
  </si>
  <si>
    <t>kekexifushi@126.com</t>
  </si>
  <si>
    <t>暴雪服饰旗舰店</t>
  </si>
  <si>
    <t>4abc747625a645e6afee7fd30b324f9f</t>
  </si>
  <si>
    <t>gzqidao@139.com</t>
  </si>
  <si>
    <t>思晴旗舰店</t>
  </si>
  <si>
    <t>1aa986bebef44da4b2fba66660ef069b</t>
  </si>
  <si>
    <t>chenlongxing@126.com</t>
  </si>
  <si>
    <t>凤云乌鸡</t>
  </si>
  <si>
    <t>0d715faeecd945b7b90daff572a958a8</t>
  </si>
  <si>
    <t>471207413@QQ.COM</t>
  </si>
  <si>
    <t>Cafe女装</t>
  </si>
  <si>
    <t>d715914b8f604f9194555ba5bf5e70eb</t>
  </si>
  <si>
    <t>554880222@qq.com</t>
  </si>
  <si>
    <t>jueysse爵偲服饰旗舰店</t>
  </si>
  <si>
    <t>f28e974c8a894a5580ce9d11aa24cafb</t>
  </si>
  <si>
    <t>modernlily@yeah.net</t>
  </si>
  <si>
    <t>modernlily旗舰店</t>
  </si>
  <si>
    <t>f011db2dfd4b4c3f86ea4673201e1af2</t>
  </si>
  <si>
    <t>leabornes2012@gmail.com</t>
  </si>
  <si>
    <t>leabornesl领般旗舰店</t>
  </si>
  <si>
    <t>d4f7b610769040cd8261bcd3022c876f</t>
  </si>
  <si>
    <t>a80299318@126.com</t>
  </si>
  <si>
    <t>23884919737b473f88ecf206c6ddc454</t>
  </si>
  <si>
    <t>898469218@qq.com</t>
  </si>
  <si>
    <t>阿古丽娅旗舰店</t>
  </si>
  <si>
    <t>1f882ae19f31400c9b59421a22b64fb3</t>
  </si>
  <si>
    <t>com3716@126.com</t>
  </si>
  <si>
    <t>喜典旗舰店</t>
  </si>
  <si>
    <t>资产uuid</t>
  </si>
  <si>
    <t>支付宝帐号</t>
  </si>
  <si>
    <t>店铺网址</t>
  </si>
  <si>
    <t>1fa4d259654b4dd2bd0deffa46f8246a</t>
  </si>
  <si>
    <t>c13sport</t>
  </si>
  <si>
    <t>http://c13sport.taobao.com</t>
  </si>
  <si>
    <t>http://lenolove.taobao.com</t>
  </si>
  <si>
    <t>b7483d689bdf4ce7b23cc949aae4ef2c</t>
  </si>
  <si>
    <t>妙乐宠物</t>
  </si>
  <si>
    <t>http://shop57184836.taobao.com/?spm=a230r.7195193.1997079397.2.fotCmK</t>
  </si>
  <si>
    <t>627b2a039f1e498a8e03ed8555868a85</t>
  </si>
  <si>
    <t>柑普堂</t>
  </si>
  <si>
    <t>124709034@qq.com</t>
  </si>
  <si>
    <t>http://ganputang.taobao.com</t>
  </si>
  <si>
    <t>http://ffsmile.tmall.com/shop/view_shop.htm?spm=a230r.7195193.1997079397.2.aAtjhI</t>
  </si>
  <si>
    <t>http://shop113951704.taobao.com</t>
  </si>
  <si>
    <t>216b792631924a9383c7ced40cb5fcf3</t>
  </si>
  <si>
    <t>徽农茶</t>
  </si>
  <si>
    <t>fangxinguo2013@163.com</t>
  </si>
  <si>
    <t>http://hsmf.taobao.com</t>
  </si>
  <si>
    <t>http://348292929.taobao.com</t>
  </si>
  <si>
    <t>819f675e19b94a2da4339fc38d1fc382</t>
  </si>
  <si>
    <t>jbonly旗舰店</t>
  </si>
  <si>
    <t>zsfeimi@hotmail.com</t>
  </si>
  <si>
    <t>http://jbonly.tmall.com/shop/view_shop.htm?spm=a230r.7195193.1997079397.2.V4CK43</t>
  </si>
  <si>
    <t>7cfe33a2ee1c4b3e81e26caf8a626e31</t>
  </si>
  <si>
    <t>krixus</t>
  </si>
  <si>
    <t>lyyong13998@163.com</t>
  </si>
  <si>
    <t>http://shop71321628.taobao.com/?spm=a230r.7195193.1997079397.2.dUujoH</t>
  </si>
  <si>
    <t>http://chou-w.taobao.com</t>
  </si>
  <si>
    <t>d95cda6bd15c4d7c8d0953a779ac65fb</t>
  </si>
  <si>
    <t>longdyd</t>
  </si>
  <si>
    <t>http://shop72994996.taobao.com/?spm=a230r.7195193.1997079397.2.xT7vUz</t>
  </si>
  <si>
    <t>http://shop70894487.taobao.com</t>
  </si>
  <si>
    <t>http://tomysasa.tmall.com/shop/view_shop.htm?spm=a230r.7195193.1997079397.2.1fI9Jy</t>
  </si>
  <si>
    <t>http://vnccsxd.tmall.com</t>
  </si>
  <si>
    <t>d934108079c74feeac11befe47e30bf4</t>
  </si>
  <si>
    <t>xiaoyouzhi5555</t>
  </si>
  <si>
    <t>http://shop109397608.taobao.com/?spm=a230r.7195193.1997079397.2.Cnbp4v</t>
  </si>
  <si>
    <t>http://z8000.tmall.com/shop/view_shop.htm?spm=a230r.7195193.1997079397.2.1Rm84S</t>
  </si>
  <si>
    <t>e8b6c2b08faa4aeca682087165bac885</t>
  </si>
  <si>
    <t>Zhuzhuaiw</t>
  </si>
  <si>
    <t>zhuaiwo@hotmail.com</t>
  </si>
  <si>
    <t>http://shop60714703.taobao.com/?spm=a230r.7195193.1997079397.2.mdzWcN</t>
  </si>
  <si>
    <t>3d76ba1b12424e21b1cf4256313c8b33</t>
  </si>
  <si>
    <t>溪溪家实拍女鞋</t>
  </si>
  <si>
    <t>http://xxjx.taobao.com</t>
  </si>
  <si>
    <t>http://ybtx.tmall.com</t>
  </si>
  <si>
    <t>http://junkedq.tmall.com</t>
  </si>
  <si>
    <t>http://201314agx.taobao.com</t>
  </si>
  <si>
    <t>c9197d7b7eb24dbdb27754349f287661</t>
  </si>
  <si>
    <t>初语风尚小生专卖店</t>
  </si>
  <si>
    <t>18677122257@163.com</t>
  </si>
  <si>
    <t>http://chuyufsxs.tmall.com</t>
  </si>
  <si>
    <t>http://qccwyp.tmall.com</t>
  </si>
  <si>
    <t>e8821f5de7a84e85b0a1483147f573d1</t>
  </si>
  <si>
    <t>艾露潮品</t>
  </si>
  <si>
    <t>zheng15180187275@163.com</t>
  </si>
  <si>
    <t>http://yrssfzd.taobao.com</t>
  </si>
  <si>
    <t>322cfff7bef44364ba935c867ba09283</t>
  </si>
  <si>
    <t>华孚购数码专营店</t>
  </si>
  <si>
    <t>huafugo@aliyun.com</t>
  </si>
  <si>
    <t>http://huafugoushuma.tmall.com</t>
  </si>
  <si>
    <t>2b10195ac63942d78137a8153a7a7466</t>
  </si>
  <si>
    <t>顶尚起义时尚女裤</t>
  </si>
  <si>
    <t>18037387003@163.com</t>
  </si>
  <si>
    <t>http://dsqiyi.taobao.com</t>
  </si>
  <si>
    <t>1792730540@qq.com</t>
  </si>
  <si>
    <t>http://guxuanfs.tmall.com/shop/view_shop.htm?spm=a230r.7195193.1997079397.2.QlMh1f</t>
  </si>
  <si>
    <t>b0df264bf1aa40e6a12333a2921905b3</t>
  </si>
  <si>
    <t>天地果旗舰店</t>
  </si>
  <si>
    <t>yiyuanli2013@126.com</t>
  </si>
  <si>
    <t>http://tiandiguo.tmall.com</t>
  </si>
  <si>
    <t>096acb01c4294a01a93140d4bfeb829d</t>
  </si>
  <si>
    <t>One Rose</t>
  </si>
  <si>
    <t>fcfloveu@126.com</t>
  </si>
  <si>
    <t>http://shop34978198.taobao.com</t>
  </si>
  <si>
    <t>http://sheshoumao.taobao.com</t>
  </si>
  <si>
    <t>http://shop107656432.taobao.com</t>
  </si>
  <si>
    <t>69550eb4b40b472eb75aaf1f5da19535</t>
  </si>
  <si>
    <t>苏泊尔顶级商城</t>
  </si>
  <si>
    <t>417011178@qq.com</t>
  </si>
  <si>
    <t>http://zhangshuodianqi.taobao.com</t>
  </si>
  <si>
    <t>132a0299ed4948f08bde87ab4977c70e</t>
  </si>
  <si>
    <t>张月0509</t>
  </si>
  <si>
    <t>418699011@qq.com</t>
  </si>
  <si>
    <t>http://shop69759959.taobao.com/?spm=a230r.7195193.1997079397.2.7dxiMC</t>
  </si>
  <si>
    <t>10694278c5f04597a457336ffc71d418</t>
  </si>
  <si>
    <t>艾欧依品</t>
  </si>
  <si>
    <t>http://aoyp.taobao.com</t>
  </si>
  <si>
    <t>3f3ee7a6a0c44e3880994bd960f372f6</t>
  </si>
  <si>
    <t>托夫户外专营店</t>
  </si>
  <si>
    <t>61642679@qq.com</t>
  </si>
  <si>
    <t>http://tuofuhw.tmall.com</t>
  </si>
  <si>
    <t>http://xinghuidao.tmall.com/shop/view_shop.htm?spm=a230r.7195193.1997079397.2.UOGFqe</t>
  </si>
  <si>
    <t>bea6ee8a8baa43e6b3ba8c38babec30e</t>
  </si>
  <si>
    <t>春茶秋壶家居专营店</t>
  </si>
  <si>
    <t>56578901@qq.com</t>
  </si>
  <si>
    <t>http://ccqhjj.tmall.com/shop/view_shop.htm?spm=a230r.7195193.1997079397.2.pxh3B0</t>
  </si>
  <si>
    <t>883e509d7b1d46a994f0bf4f5d12673a</t>
  </si>
  <si>
    <t>曾维小胖</t>
  </si>
  <si>
    <t>ulxwy542919151@163.com</t>
  </si>
  <si>
    <t>http://shop72262398.taobao.com/?spm=a230r.7195193.1997079397.2.9byhh5</t>
  </si>
  <si>
    <t>822211adec064213bbfac22f2abdac24</t>
  </si>
  <si>
    <t>杰盛利风扇灯直销店</t>
  </si>
  <si>
    <t>936182497@qq.com</t>
  </si>
  <si>
    <t>http://shop104586606.taobao.com</t>
  </si>
  <si>
    <t>http://bbxcar.taobao.com</t>
  </si>
  <si>
    <t>1eb742f81fde4f698b3b1dd8310baa02</t>
  </si>
  <si>
    <t>株洲佐岸服饰专营店</t>
  </si>
  <si>
    <t>linpurse@163.com</t>
  </si>
  <si>
    <t>http://zzzafs.tmall.com</t>
  </si>
  <si>
    <t>aad5e272d9f2431a993350eef54ef908</t>
  </si>
  <si>
    <t>桐舟内衣馆</t>
  </si>
  <si>
    <t>168286375@qq.com</t>
  </si>
  <si>
    <t>http://shop34648890.taobao.com/?spm=a230r.7195193.1997079397.2.q6FdQK</t>
  </si>
  <si>
    <t>http://sendiyq.tmall.com/index.htm?spm=a1z0b.7.w5001-4503660780.3.17HlHL&amp;scene=taobao_shop</t>
  </si>
  <si>
    <t>646dd3657cbe42ce99d5abdfe0414974</t>
  </si>
  <si>
    <t>泽雯服饰旗舰店</t>
  </si>
  <si>
    <t>1378977867@qq.com</t>
  </si>
  <si>
    <t>http://softvan.tmall.com</t>
  </si>
  <si>
    <t>d7ce951f25a04dbaaf23a681c4a5bc08</t>
  </si>
  <si>
    <t>bibi童品精品韩国品牌</t>
  </si>
  <si>
    <t>haidie7@tom.com</t>
  </si>
  <si>
    <t>http://babikids.taobao.com</t>
  </si>
  <si>
    <t>http://melay.taobao.com</t>
  </si>
  <si>
    <t>24a3c5cdcca749409d38d10ad08a5e3a</t>
  </si>
  <si>
    <t>简格时尚服饰</t>
  </si>
  <si>
    <t>zgjok2009@163.com</t>
  </si>
  <si>
    <t>http://aijiange.taobao.com</t>
  </si>
  <si>
    <t>8a24564b1a9d4b0ea72e5785d6d9e32a</t>
  </si>
  <si>
    <t>牛叉叉旗舰店</t>
  </si>
  <si>
    <t>niuxxsm@163.com</t>
  </si>
  <si>
    <t>http://niuchacha.tmall.com</t>
  </si>
  <si>
    <t>http://xianmeiwei.taobao.com</t>
  </si>
  <si>
    <t>f61c4c08226a4adeab5daaab8c43e00f</t>
  </si>
  <si>
    <t>狂狼旗舰店</t>
  </si>
  <si>
    <t>2463292288@qq.com</t>
  </si>
  <si>
    <t>http://kuanglang.tmall.com</t>
  </si>
  <si>
    <t>90f34782d9aa41159d5d743d3ee9a326</t>
  </si>
  <si>
    <t>依晨家女装馆</t>
  </si>
  <si>
    <t>http://shop107199973.taobao.com</t>
  </si>
  <si>
    <t>http://libangjiaju.tmall.com</t>
  </si>
  <si>
    <t>http://tongtaiyt.tmall.com</t>
  </si>
  <si>
    <t>http://qianmaifsxs.tmall.com</t>
  </si>
  <si>
    <t>46677849dc3548ddac223f0dcd66a694</t>
  </si>
  <si>
    <t>纯可儿旗舰店</t>
  </si>
  <si>
    <t>qxzhejiang2013@163.com</t>
  </si>
  <si>
    <t>http://chunkeer.tmall.com</t>
  </si>
  <si>
    <t>b337dc1e2c324e9286fb31d731e44050</t>
  </si>
  <si>
    <t>绿顿化妆品专营店</t>
  </si>
  <si>
    <t>njlvduntm@126.com</t>
  </si>
  <si>
    <t>http://lvdunhzp.tmall.com</t>
  </si>
  <si>
    <t>e8c0bf4bb1fb43d7a6911b1cffb708ba</t>
  </si>
  <si>
    <t>屹然山庄熙</t>
  </si>
  <si>
    <t>http://shop61488436.taobao.com</t>
  </si>
  <si>
    <t>256ae11f45594befbe10a97201262d81</t>
  </si>
  <si>
    <t>美人符旗舰店</t>
  </si>
  <si>
    <t>beauty8sign@163.com</t>
  </si>
  <si>
    <t>http://beautysign.tmall.com/shop/view_shop.htm?spm=a230r.7195193.1997079397.2.tfzrhz</t>
  </si>
  <si>
    <t>551a9e7515664ba1a5bd843b5f2ea856</t>
  </si>
  <si>
    <t>老人頭段氏专卖店</t>
  </si>
  <si>
    <t>laorentouds@yahoo.cn</t>
  </si>
  <si>
    <t>http://laorentouds.tmall.com</t>
  </si>
  <si>
    <t>14c8fa2491384935a5b298576e3b471b</t>
  </si>
  <si>
    <t>肯薇居家日用专营店</t>
  </si>
  <si>
    <t>496962684@qq.com</t>
  </si>
  <si>
    <t>http://kenweijjry.tmall.com</t>
  </si>
  <si>
    <t>2d39db9d4dca46f9a5526f29d6fc261d</t>
  </si>
  <si>
    <t>海江渔具</t>
  </si>
  <si>
    <t>139025125@qq.com</t>
  </si>
  <si>
    <t>http://zhai1975.taobao.com</t>
  </si>
  <si>
    <t>ec19791e65094a0a9b4eb118711b295d</t>
  </si>
  <si>
    <t>芊菡服饰旗舰店</t>
  </si>
  <si>
    <t>278254263@qq.com</t>
  </si>
  <si>
    <t>http://qianhanfs.tmall.com</t>
  </si>
  <si>
    <t>3e31c448359b46e3babae6181fe312d7</t>
  </si>
  <si>
    <t>茂发隆数码专营店</t>
  </si>
  <si>
    <t>moufatlung@126.com</t>
  </si>
  <si>
    <t>http://mflsm.tmall.com/shop/view_shop.htm?spm=a230r.7195193.1997079397.2.qhCDio</t>
  </si>
  <si>
    <t>0dd06010de7c4fc886eebc18f3417ee8</t>
  </si>
  <si>
    <t>茵曼风尚小生专卖店</t>
  </si>
  <si>
    <t>inmanfsxs@163.com</t>
  </si>
  <si>
    <t>http://inmanfsxs.tmall.com</t>
  </si>
  <si>
    <t>22c15d5eb30b432ebc99eef96a9e9536</t>
  </si>
  <si>
    <t>要要幼迪专卖店</t>
  </si>
  <si>
    <t>loveyoudi2013@163.com</t>
  </si>
  <si>
    <t>http://yaoyaoyd.tmall.com/shop/view_shop.htm?spm=a230r.7195193.1997079397.2.Wu9qCq</t>
  </si>
  <si>
    <t>http://sidfzs.tmall.com/shop/view_shop.htm?spm=a230r.7195193.1997079397.2.m3SLEO</t>
  </si>
  <si>
    <t>64b800d2717e4d4d8a4915c164521a7a</t>
  </si>
  <si>
    <t>身能比高童装旗舰店</t>
  </si>
  <si>
    <t>2044915210@qq.com</t>
  </si>
  <si>
    <t>http://shennengbigaotz.tmall.com/shop/view_shop.htm?spm=a230r.7195193.1997079397.2.hy3aXd</t>
  </si>
  <si>
    <t>5c4a1ad6bd7e484bbc2b6d3c7951c0f0</t>
  </si>
  <si>
    <t>途越旗舰店</t>
  </si>
  <si>
    <t>ty@carba.cn</t>
  </si>
  <si>
    <t>http://tourwind.tmall.com/shop/view_shop.htm?spm=a230r.7195193.1997079397.2.93wGbS</t>
  </si>
  <si>
    <t>http://jinxianghuimeifs.tmall.com</t>
  </si>
  <si>
    <t>http://chazuo.taobao.com</t>
  </si>
  <si>
    <t>7e77275c06f14cb9bdb5b57bf0be5706</t>
  </si>
  <si>
    <t>韩伊格旗舰店</t>
  </si>
  <si>
    <t>weihongfushi@126.com</t>
  </si>
  <si>
    <t>http://hanyige.tmall.com</t>
  </si>
  <si>
    <t>553ceb80a4df44d6822fc44aa9f645a3</t>
  </si>
  <si>
    <t>子非鱼旗舰店</t>
  </si>
  <si>
    <t>zifeel@163.com</t>
  </si>
  <si>
    <t>http://zifeiyu.tmall.com</t>
  </si>
  <si>
    <t>http://kabiya.tmall.com</t>
  </si>
  <si>
    <t>http://shop68313914.taobao.com</t>
  </si>
  <si>
    <t>5afa467f5e4f41a09d5a8b434eae604f</t>
  </si>
  <si>
    <t>肯尼鲍尔旗舰店</t>
  </si>
  <si>
    <t>18855108085@163.com</t>
  </si>
  <si>
    <t>http://kennypowell.tmall.com</t>
  </si>
  <si>
    <t>http://yangzhou205.taobao.com</t>
  </si>
  <si>
    <t>e36d28cb517445e7ae846e4eaa72a827</t>
  </si>
  <si>
    <t>梵尔家具工厂直销店</t>
  </si>
  <si>
    <t>594540321@qq.com</t>
  </si>
  <si>
    <t>http://fanerjiaju.taobao.com</t>
  </si>
  <si>
    <t>http://shop111399406.taobao.com</t>
  </si>
  <si>
    <t>0c3398b9c9c54d1e93b3a4def6d7f022</t>
  </si>
  <si>
    <t>健族旗舰店</t>
  </si>
  <si>
    <t>2870347746@qq.com</t>
  </si>
  <si>
    <t>http://jianzu.tmall.com</t>
  </si>
  <si>
    <t>309cf114cf2c497b8c485362fc31e9c2</t>
  </si>
  <si>
    <t>雷恒电器专营店</t>
  </si>
  <si>
    <t>sz_leiheng@163.com</t>
  </si>
  <si>
    <t>http://leihengdq.tmall.com</t>
  </si>
  <si>
    <t>http://shop111482681.taobao.com</t>
  </si>
  <si>
    <t>0069e94e5bbc438bad6ec84fb032b880</t>
  </si>
  <si>
    <t>迪邦美居网购专品店</t>
  </si>
  <si>
    <t>ceramic2@gdceramic.com</t>
  </si>
  <si>
    <t>http://dibangmeiju.taobao.com</t>
  </si>
  <si>
    <t>http://qianruixb.tmall.com/shop/view_shop.htm?spm=a230r.7195193.1997079397.2.bjWF2X</t>
  </si>
  <si>
    <t>http://guyantang.tmall.com</t>
  </si>
  <si>
    <t>http://sentuo.tmall.com</t>
  </si>
  <si>
    <t>3d9f7ab6be594c00b1a858635018fa02</t>
  </si>
  <si>
    <t>君睿家居照明灯饰商城</t>
  </si>
  <si>
    <t>zsjunrui@163.com</t>
  </si>
  <si>
    <t>http://zsjunrui.taobao.com</t>
  </si>
  <si>
    <t>bc50449592c54f2a8349d397ee4181c1</t>
  </si>
  <si>
    <t>玺缘旗舰店</t>
  </si>
  <si>
    <t>3395156@qq.com</t>
  </si>
  <si>
    <t>http://xiyuan.tmall.com</t>
  </si>
  <si>
    <t>dd4e70cfcedb4823853747299471b2b8</t>
  </si>
  <si>
    <t>快来逛逛吧</t>
  </si>
  <si>
    <t>http://congzhidian888.taobao.com</t>
  </si>
  <si>
    <t>9072fc21fd014845a3b217cc771f5023</t>
  </si>
  <si>
    <t>韩流银饰</t>
  </si>
  <si>
    <t>http://shop107996254.taobao.com</t>
  </si>
  <si>
    <t>7e9f39d381584a0e917c9322540c1c66</t>
  </si>
  <si>
    <t>峨眉山香茗轩</t>
  </si>
  <si>
    <t>http://emsxmx.taobao.com</t>
  </si>
  <si>
    <t>c979cf32b3894b40983d0e27698adf63</t>
  </si>
  <si>
    <t>亲雅旗舰店</t>
  </si>
  <si>
    <t>tbsiyong@163.com</t>
  </si>
  <si>
    <t>http://qinya.tmall.com/shop/view_shop.htm?spm=a230r.7195193.1997079397.2.HN7SNY</t>
  </si>
  <si>
    <t>4a2ed033595c4c7f9e61f8c44693d676</t>
  </si>
  <si>
    <t>卡卡服饰专营</t>
  </si>
  <si>
    <t>kakmaoyi@163.com</t>
  </si>
  <si>
    <t>http://kakafushi.tmall.com</t>
  </si>
  <si>
    <t>http://memetu.tmall.com</t>
  </si>
  <si>
    <t>077e1be74fa64f8699ea2c071ee26aa6</t>
  </si>
  <si>
    <t>哆叮堡童装旗舰店</t>
  </si>
  <si>
    <t>hzssfs@163.com</t>
  </si>
  <si>
    <t>http://duodingbao.tmall.com/shop/view_shop.htm?spm=a230r.7195193.1997079397.2.hCBrfr</t>
  </si>
  <si>
    <t>132db47a67904dceb0e7af5ee0197fcb</t>
  </si>
  <si>
    <t>鸿海科技笔记本正品店</t>
  </si>
  <si>
    <t>shazhuyina@sina.com</t>
  </si>
  <si>
    <t>http://guangzhouhongruikeji.taobao.com</t>
  </si>
  <si>
    <t>3621963529264947960e8880ac775ea0</t>
  </si>
  <si>
    <t>图图画画旗舰店</t>
  </si>
  <si>
    <t>qingzifushi@163.com</t>
  </si>
  <si>
    <t>http://tutuhuahua.tmall.com/shop/view_shop.htm?spm=a230r.7195193.1997079397.2.K4q2Oh</t>
  </si>
  <si>
    <t>http://manmanyu.taobao.com</t>
  </si>
  <si>
    <t>83e1b8fd2ec34bc48a2845976ea7c3ea</t>
  </si>
  <si>
    <t>世纪华电数码专营店</t>
  </si>
  <si>
    <t>shenzhenchd@sina.com</t>
  </si>
  <si>
    <t>http://sjhdsm.tmall.com/shop/view_shop.htm?spm=a230r.7195193.1997079397.2.08iL9P</t>
  </si>
  <si>
    <t>b019afb3c79344169a3f32ceb7fb5a7c</t>
  </si>
  <si>
    <t>衫奈布迦尼专卖店</t>
  </si>
  <si>
    <t>1411492964@qq.com</t>
  </si>
  <si>
    <t>http://shannaibjn.tmall.com</t>
  </si>
  <si>
    <t>74727f5876654355ad57610813066e88</t>
  </si>
  <si>
    <t>长长久久喜铺</t>
  </si>
  <si>
    <t>http://changchangjiujiu.taobao.com</t>
  </si>
  <si>
    <t>http://shop106193679.taobao.com/?spm=a230r.7195193.1997079397.2.WDb9UY</t>
  </si>
  <si>
    <t>4fb08611c3744509b0662eff19fea971</t>
  </si>
  <si>
    <t>唯可奇旗舰店</t>
  </si>
  <si>
    <t>wiekoci2@163.com</t>
  </si>
  <si>
    <t>http://weikeqi.tmall.com</t>
  </si>
  <si>
    <t>9dfd750dbee24cc1a84484c08a858467</t>
  </si>
  <si>
    <t>木季家具</t>
  </si>
  <si>
    <t>http://moogeejj.taobao.com</t>
  </si>
  <si>
    <t>31427aeda8a0476fa9befbd1bbcc48aa</t>
  </si>
  <si>
    <t>君君兰苑</t>
  </si>
  <si>
    <t>561055992@qq.com</t>
  </si>
  <si>
    <t>http://you-lan.taobao.com</t>
  </si>
  <si>
    <t>606f595e51254d31803020fd590a38bc</t>
  </si>
  <si>
    <t>嘉禾手表专营店</t>
  </si>
  <si>
    <t>18915151947@163.com</t>
  </si>
  <si>
    <t>http://jhshoubiao.tmall.com</t>
  </si>
  <si>
    <t>http://apramochina.taobao.com</t>
  </si>
  <si>
    <t>http://furunjinsheng.tmall.com</t>
  </si>
  <si>
    <t>f4601e7ffe3043f394851b0cb7b7991f</t>
  </si>
  <si>
    <t>jinihomme荣韵祥专卖店</t>
  </si>
  <si>
    <t>ryx201378@163.com</t>
  </si>
  <si>
    <t>http://jinihommeryx.tmall.com</t>
  </si>
  <si>
    <t>1d96a77b2d914a5fb657d1c9ab74e1fb</t>
  </si>
  <si>
    <t>帝尼司顿旗舰店</t>
  </si>
  <si>
    <t>480935937@qq.com</t>
  </si>
  <si>
    <t>http://dinisidun.tmall.com</t>
  </si>
  <si>
    <t>7b78265ceb2a45ba930292a2d5519d44</t>
  </si>
  <si>
    <t>琴音道合—二手钢琴</t>
  </si>
  <si>
    <t>lh900823@126.com</t>
  </si>
  <si>
    <t>http://pianoclub.taobao.com</t>
  </si>
  <si>
    <t>http://xiaoxuanzai.taobao.com</t>
  </si>
  <si>
    <t>e5a4afa031de417b8417b7ae965df99e</t>
  </si>
  <si>
    <t>亚柯旗舰店</t>
  </si>
  <si>
    <t>yakenz@sina.com</t>
  </si>
  <si>
    <t>http://yakenz.tmall.com</t>
  </si>
  <si>
    <t>ef346e43284440a28f2e078a35b5f73b</t>
  </si>
  <si>
    <t>班莱士旗舰店</t>
  </si>
  <si>
    <t>wf100800@sina.com</t>
  </si>
  <si>
    <t>http://baraincy.tmall.com</t>
  </si>
  <si>
    <t>65c1c9d5cdc244f2873173647d110188</t>
  </si>
  <si>
    <t>正品军靴特卖店</t>
  </si>
  <si>
    <t>982098498@qq.com</t>
  </si>
  <si>
    <t>http://xuezhongfanchen.taobao.com</t>
  </si>
  <si>
    <t>f2431689f3044afaaa9ede2cddc9f8cc</t>
  </si>
  <si>
    <t>橙色数码专营店</t>
  </si>
  <si>
    <t>1312356190@qq.com</t>
  </si>
  <si>
    <t>http://chengsesm.tmall.com</t>
  </si>
  <si>
    <t>5ec815c699f94218a44e1687e9e41180</t>
  </si>
  <si>
    <t>魔法的熊猫</t>
  </si>
  <si>
    <t>mmwangsiyao@sina.com</t>
  </si>
  <si>
    <t>http://mofaxiongmao.taobao.com</t>
  </si>
  <si>
    <t>http://ilovesjf.tmall.com</t>
  </si>
  <si>
    <t>http://xxdkzln.taobao.com</t>
  </si>
  <si>
    <t>http://315shangcheng.taobao.com</t>
  </si>
  <si>
    <t>ffa115cbaca844d0820de682fb0a33a3</t>
  </si>
  <si>
    <t>觅处数码</t>
  </si>
  <si>
    <t>qqmhny001@163.com</t>
  </si>
  <si>
    <t>http://michu.taobao.com</t>
  </si>
  <si>
    <t>403adaf19220455e8f4cec533d9bba6c</t>
  </si>
  <si>
    <t>洛巴牛男鞋</t>
  </si>
  <si>
    <t>35910397@qq.com</t>
  </si>
  <si>
    <t>http://shop69587206.taobao.com</t>
  </si>
  <si>
    <t>9db965920b0f4af7a4b100f085c5a31e</t>
  </si>
  <si>
    <t>岳宸家具</t>
  </si>
  <si>
    <t>30447852@qq.com</t>
  </si>
  <si>
    <t>http://ycfu.taobao.com</t>
  </si>
  <si>
    <t>b8c2d1aa7d144aeb860aba9aba96255a</t>
  </si>
  <si>
    <t>苏州蠡口家具商城</t>
  </si>
  <si>
    <t>kezhong520522@126.com</t>
  </si>
  <si>
    <t>http://likoujiaju.taobao.com</t>
  </si>
  <si>
    <t>http://egenz.tmall.com</t>
  </si>
  <si>
    <t>http://xglyc168.taobao.com</t>
  </si>
  <si>
    <t>4f960be42f9e4aee854d1985739229c1</t>
  </si>
  <si>
    <t>kuzi库兹男装旗舰店</t>
  </si>
  <si>
    <t>2049259114@qq.com</t>
  </si>
  <si>
    <t>http://kuzinz.tmall.com</t>
  </si>
  <si>
    <t>eb70d0dd80114b26bc5983880872fdbd</t>
  </si>
  <si>
    <t>奇创服饰专营店</t>
  </si>
  <si>
    <t>ncqc001@126.com</t>
  </si>
  <si>
    <t>http://qichuangfs.tmall.com</t>
  </si>
  <si>
    <t>678076cb84574dcc8c89cda686032794</t>
  </si>
  <si>
    <t>摩登琼斯旗舰店</t>
  </si>
  <si>
    <t>15815850950@163.com</t>
  </si>
  <si>
    <t>http://modengqiongsi.tmall.com</t>
  </si>
  <si>
    <t>http://junze1208.taobao.com</t>
  </si>
  <si>
    <t>http://shop34634266.taobao.com</t>
  </si>
  <si>
    <t>f8c0a356139b42609336ebeebf97db93</t>
  </si>
  <si>
    <t>璟誉电器专营店</t>
  </si>
  <si>
    <t>jingyu326@yahoo.cn</t>
  </si>
  <si>
    <t>http://jingyudq.tmall.com</t>
  </si>
  <si>
    <t>http://xingfuhuakai.tmall.com/shop/view_shop.htm?spm=a230r.7195193.1997079397.2.o26zxA</t>
  </si>
  <si>
    <t>16f1dd1248cd4581be480483bd30262d</t>
  </si>
  <si>
    <t>爆款潮流男装2</t>
  </si>
  <si>
    <t>http://luomiaofeng.taobao.com</t>
  </si>
  <si>
    <t>http://geduofen.tmall.com</t>
  </si>
  <si>
    <t>58140e7a94ed4a658f8c3e4b1220bc49</t>
  </si>
  <si>
    <t>driklux德克力时旗舰店</t>
  </si>
  <si>
    <t>zbconfidence@foxmail.com</t>
  </si>
  <si>
    <t>http://driklux.tmall.com</t>
  </si>
  <si>
    <t>32459043668b4712bc06b0d5974c2c54</t>
  </si>
  <si>
    <t>rrh福振专卖店</t>
  </si>
  <si>
    <t>tmfuzhen@126.com</t>
  </si>
  <si>
    <t>http://rrhfz.tmall.com</t>
  </si>
  <si>
    <t>ec2b7bb13227495ebd7a155bd24b2d13</t>
  </si>
  <si>
    <t>喜夫人旗舰店</t>
  </si>
  <si>
    <t>funa_01@126.com</t>
  </si>
  <si>
    <t>http://xifuren.tmall.com</t>
  </si>
  <si>
    <t>http://cx1989.taobao.com</t>
  </si>
  <si>
    <t>350c1e60cf37447a921d18f1e7d2ae67</t>
  </si>
  <si>
    <t>紫罗兰西密控专卖店</t>
  </si>
  <si>
    <t>3116096087@qq.com</t>
  </si>
  <si>
    <t>http://ziluolanxmk.tmall.com</t>
  </si>
  <si>
    <t>5e92e3ed763d4b069da6f51d3cda4f23</t>
  </si>
  <si>
    <t>北极绒嘉冉专卖店</t>
  </si>
  <si>
    <t>2742650756@qq.com</t>
  </si>
  <si>
    <t>http://bejirogjiaran.tmall.com</t>
  </si>
  <si>
    <t>82f06aa8abdd44b6808b7241a8da355c</t>
  </si>
  <si>
    <t>恩耀数码专营店</t>
  </si>
  <si>
    <t>enyaokeji@163.com</t>
  </si>
  <si>
    <t>http://enyaosm.tmall.com</t>
  </si>
  <si>
    <t>8fbe5ef0f82d41e386be1bc240bad33f</t>
  </si>
  <si>
    <t>地毯王国网络工厂店</t>
  </si>
  <si>
    <t>wusuobuneng888@163.com</t>
  </si>
  <si>
    <t>http://1275801666.taobao.com</t>
  </si>
  <si>
    <t>25b1488839554b19b1d1754405dde3ff</t>
  </si>
  <si>
    <t>承晓旗舰店</t>
  </si>
  <si>
    <t>chengxiaoqijian@163.com</t>
  </si>
  <si>
    <t>http://chengxiao.tmall.com</t>
  </si>
  <si>
    <t>c230d942b760457ebba5e1c9291dff5d</t>
  </si>
  <si>
    <t>莎道优品</t>
  </si>
  <si>
    <t>55ay@163.com</t>
  </si>
  <si>
    <t>http://ysvvcom.taobao.com</t>
  </si>
  <si>
    <t>5772c894a94b4d3ba8d92352416f9d08</t>
  </si>
  <si>
    <t>科迪单顿旗舰店</t>
  </si>
  <si>
    <t>boyunyj@vip.163.com</t>
  </si>
  <si>
    <t>http://kedidandun.tmall.com</t>
  </si>
  <si>
    <t>http://dsxl.tmall.com</t>
  </si>
  <si>
    <t>6a2ef8a88acf4702a93d92401d862f2e</t>
  </si>
  <si>
    <t>pampas旗舰店</t>
  </si>
  <si>
    <t>ipampas@163.com</t>
  </si>
  <si>
    <t>http://pampas.tmall.com</t>
  </si>
  <si>
    <t>af6250bbd04641a3b9f6efd854dd700f</t>
  </si>
  <si>
    <t>lyjeans男装旗舰店</t>
  </si>
  <si>
    <t>lyjeans2012@163.com</t>
  </si>
  <si>
    <t>http://lyjeans.tmall.com</t>
  </si>
  <si>
    <t>494732567f2444c182d2eb331d1f0ec5</t>
  </si>
  <si>
    <t>边都友龟族</t>
  </si>
  <si>
    <t>http://biandouyou.taobao.com</t>
  </si>
  <si>
    <t>128e551a7971477295fd14732691f451</t>
  </si>
  <si>
    <t>旻昱旗舰店</t>
  </si>
  <si>
    <t>13611096146@139.com</t>
  </si>
  <si>
    <t>http://minyujjyp.tmall.com</t>
  </si>
  <si>
    <t>ae8e0915ff8f482ea888031817945ed7</t>
  </si>
  <si>
    <t>港多灯具旗舰店</t>
  </si>
  <si>
    <t>gangduo88@126.com</t>
  </si>
  <si>
    <t>http://gangduo.tmall.com</t>
  </si>
  <si>
    <t>http://shibazizuonn.tmall.com</t>
  </si>
  <si>
    <t>c248d8d03ff9417ba4cd50904fbaf646</t>
  </si>
  <si>
    <t>丹尔曼帝旗舰店</t>
  </si>
  <si>
    <t>dymaoyi@qq.com</t>
  </si>
  <si>
    <t>http://danermandi.tmall.com</t>
  </si>
  <si>
    <t>03d260538666487d8384079649a524e1</t>
  </si>
  <si>
    <t>拼彩旗舰店</t>
  </si>
  <si>
    <t>1007353435@qq.com</t>
  </si>
  <si>
    <t>http://pincaijiaju.tmall.com</t>
  </si>
  <si>
    <t>2fafbb2ff58f45bfbd7bec2c7e0c4cb9</t>
  </si>
  <si>
    <t>军博仕旗舰店</t>
  </si>
  <si>
    <t>nuomei168@126.com</t>
  </si>
  <si>
    <t>http://junboshi.tmall.com</t>
  </si>
  <si>
    <t>00578af339c647e19b5cf0ebf0523de2</t>
  </si>
  <si>
    <t>裕强达电子</t>
  </si>
  <si>
    <t>http://yuqiangda.taobao.com</t>
  </si>
  <si>
    <t>http://bianzhiwangguo.tmall.com</t>
  </si>
  <si>
    <t>http://youbo.tmall.com</t>
  </si>
  <si>
    <t>99f79496ac2543d6a479dc1e6393f188</t>
  </si>
  <si>
    <t>成色九九成色专卖店</t>
  </si>
  <si>
    <t>wangjiansheng123@yahoo.cn</t>
  </si>
  <si>
    <t>http://chengsejjcs.tmall.com</t>
  </si>
  <si>
    <t>05e9de5e81f542ada6be6964933c6300</t>
  </si>
  <si>
    <t>totu天成恒美专卖店</t>
  </si>
  <si>
    <t>719981093@qq.com</t>
  </si>
  <si>
    <t>http://totutchm.tmall.com</t>
  </si>
  <si>
    <t>6a1b1f302c924604a2230ad187d6d936</t>
  </si>
  <si>
    <t>华百诚家居专营店</t>
  </si>
  <si>
    <t>huabaicheng@163.com</t>
  </si>
  <si>
    <t>http://huabaichengjj.tmall.com</t>
  </si>
  <si>
    <t>9c959df6f42540fd9602793dd9f4f084</t>
  </si>
  <si>
    <t>乐业家具</t>
  </si>
  <si>
    <t>chenfeng030@gmail.com</t>
  </si>
  <si>
    <t>http://meizhesofa.taobao.com</t>
  </si>
  <si>
    <t>http://ksht.taobao.com</t>
  </si>
  <si>
    <t>3802bf3c333842c7b060199af5e78f95</t>
  </si>
  <si>
    <t>马格菲奥箱包旗舰店</t>
  </si>
  <si>
    <t>1927317796@qq.com</t>
  </si>
  <si>
    <t>http://magefeiaoxb.tmall.com</t>
  </si>
  <si>
    <t>b3d3099a683d4ecca3d0eaa4bfa5131c</t>
  </si>
  <si>
    <t>lcber思迈专卖店</t>
  </si>
  <si>
    <t>1533128083@qq.com</t>
  </si>
  <si>
    <t>http://lcbersimai.tmall.com</t>
  </si>
  <si>
    <t>5f78929a32a24f568efc875833f881c4</t>
  </si>
  <si>
    <t>大笨牛旗舰店</t>
  </si>
  <si>
    <t>hebeinianli@163.com</t>
  </si>
  <si>
    <t>http://dabenniu.tmall.com</t>
  </si>
  <si>
    <t>b8a5c9bbe6bc49a59a595acbaa3d6d3c</t>
  </si>
  <si>
    <t>胖友</t>
  </si>
  <si>
    <t>1780102535@qq.com</t>
  </si>
  <si>
    <t>http://pyman.taobao.com</t>
  </si>
  <si>
    <t>963f0332d1b1440fa939d6a7717cf3bd</t>
  </si>
  <si>
    <t>dell创想恒信专卖店</t>
  </si>
  <si>
    <t>bjcxhx_1028@126.com</t>
  </si>
  <si>
    <t>http://dellcxhx.tmall.com</t>
  </si>
  <si>
    <t>d60bb191f7c04ac995dca34072e6ed56</t>
  </si>
  <si>
    <t>tatamonkey文泰专卖店</t>
  </si>
  <si>
    <t>w893636833@163.com</t>
  </si>
  <si>
    <t>http://tatamonkeywt.tmall.com</t>
  </si>
  <si>
    <t>e714429b5cc54fc8a7c2881d8b5ed4fa</t>
  </si>
  <si>
    <t>卡斯兰堡家居</t>
  </si>
  <si>
    <t>http://shop73436651.taobao.com</t>
  </si>
  <si>
    <t>150b055a14714ea5ab9845fe40ff5498</t>
  </si>
  <si>
    <t>翰代维轩沛专卖店</t>
  </si>
  <si>
    <t>wang520yi52@qq.com</t>
  </si>
  <si>
    <t>http://handaiweixp.tmall.com</t>
  </si>
  <si>
    <t>09c314f344d84e91b6d726626b47c2d5</t>
  </si>
  <si>
    <t>playboy帝豪专卖店</t>
  </si>
  <si>
    <t>1711233458@qq.com</t>
  </si>
  <si>
    <t>http://playboydh.tmall.com</t>
  </si>
  <si>
    <t>c29c7f4837b344308527c3a40b448553</t>
  </si>
  <si>
    <t>法兰妮家居旗舰店</t>
  </si>
  <si>
    <t>13509968370@qq.com</t>
  </si>
  <si>
    <t>http://falannijiaju.tmall.com/shop/view_shop.htm?spm=a230r.7195193.1997079397.2.TlsSNP</t>
  </si>
  <si>
    <t>http://chaoyuexb.tmall.com</t>
  </si>
  <si>
    <t>e3737e2faa4f43e7bd23c1c48a8a18c1</t>
  </si>
  <si>
    <t>石蛋蛋</t>
  </si>
  <si>
    <t>http://shidandan.taobao.com</t>
  </si>
  <si>
    <t>e6b10cf7bd074d1c834815e254cd9276</t>
  </si>
  <si>
    <t>优简旗舰店</t>
  </si>
  <si>
    <t>33214841@qq.com</t>
  </si>
  <si>
    <t>http://youjian.tmall.com/shop/view_shop.htm?spm=a230r.7195193.1997079397.2.Opoigj</t>
  </si>
  <si>
    <t>http://shop35377982.taobao.com</t>
  </si>
  <si>
    <t>c2c4d76f1fde4e02bdc5979ba7b11b07</t>
  </si>
  <si>
    <t>四川巧克力直销店</t>
  </si>
  <si>
    <t>http://duzuiwa.taobao.com</t>
  </si>
  <si>
    <t>http://hyjsled.taobao.com</t>
  </si>
  <si>
    <t>http://yuthx.tmall.com</t>
  </si>
  <si>
    <t>http://lsj2013.taobao.com</t>
  </si>
  <si>
    <t>851ece8adc314a298bee7f3fa20f9962</t>
  </si>
  <si>
    <t>姜姜韩国代购</t>
  </si>
  <si>
    <t>http://shop57662544.taobao.com</t>
  </si>
  <si>
    <t>2f80bba14eab4e66b8d63f07a2f6540c</t>
  </si>
  <si>
    <t>海女小屋</t>
  </si>
  <si>
    <t>240902814@qq.com</t>
  </si>
  <si>
    <t>http://hainvxiaowu.taobao.com</t>
  </si>
  <si>
    <t>64ad945687d7424f89c3d3d1d1b784c3</t>
  </si>
  <si>
    <t>雷曼兄弟电玩</t>
  </si>
  <si>
    <t>http://raymanbrother.taobao.com</t>
  </si>
  <si>
    <t>c830d471a3f247128895bceebc309128</t>
  </si>
  <si>
    <t>森格诺家居生活馆</t>
  </si>
  <si>
    <t>http://shop72348884.taobao.com/?spm=a230r.7195193.1997079397.2.IIgQos</t>
  </si>
  <si>
    <t>b4c4394af0a24ba494e19a0216af87a7</t>
  </si>
  <si>
    <t>尚兰骨瓷</t>
  </si>
  <si>
    <t>63776530@qq.com</t>
  </si>
  <si>
    <t>http://mili8.taobao.com</t>
  </si>
  <si>
    <t>http://yoyo8121.taobao.com</t>
  </si>
  <si>
    <t>b70cb85325ea4473a174cfcc97753512</t>
  </si>
  <si>
    <t>简妙食品旗舰店</t>
  </si>
  <si>
    <t>15563069309@163.com</t>
  </si>
  <si>
    <t>http://joymio.tmall.com</t>
  </si>
  <si>
    <t>http://ribenito.tmall.com</t>
  </si>
  <si>
    <t>81ad492b4a144aabaa293b345de224d4</t>
  </si>
  <si>
    <t>布衣说</t>
  </si>
  <si>
    <t>1609930535@qq.com</t>
  </si>
  <si>
    <t>http://tycy.taobao.com</t>
  </si>
  <si>
    <t>5cc3637dcc1845769dfcfaa89d5a0edf</t>
  </si>
  <si>
    <t>映向派服饰专营店</t>
  </si>
  <si>
    <t>yingxiangpai@gmail.com</t>
  </si>
  <si>
    <t>http://yingxiangpaifs.tmall.com</t>
  </si>
  <si>
    <t>http://yysong1025.taobao.com</t>
  </si>
  <si>
    <t>99ac1886f84a4500b5a4179a09821a45</t>
  </si>
  <si>
    <t>梦翔汽车用品专营店</t>
  </si>
  <si>
    <t>shanghaimengxiang@163.com</t>
  </si>
  <si>
    <t>http://mengxiangqcyp.tmall.com/</t>
  </si>
  <si>
    <t>7bf8a365cb884b7ca46007bf37a9a365</t>
  </si>
  <si>
    <t>luee路艺车品旗舰店</t>
  </si>
  <si>
    <t>2565155637@qq.com</t>
  </si>
  <si>
    <t>http://luyichepin.tmall.com</t>
  </si>
  <si>
    <t>http://aoshiduo.tmall.com</t>
  </si>
  <si>
    <t>http://jueysse.tmall.com/?spm=a220o.1000855.w7680260-6873693166.4.yBGDWp&amp;scene=taobao_shop</t>
  </si>
  <si>
    <t>http://aixietiyu.taobao.com</t>
  </si>
  <si>
    <t>http://shibaoli.tmall.com</t>
  </si>
  <si>
    <t>5ab477c1d9bf4d8383b07a16c0071893</t>
  </si>
  <si>
    <t>美丽源于健康</t>
  </si>
  <si>
    <t>15910131593@139.com</t>
  </si>
  <si>
    <t>http://bssk.taobao.com</t>
  </si>
  <si>
    <t>0bdd761aa99440aa8ac92df0117324bf</t>
  </si>
  <si>
    <t>馨家缘家具馆</t>
  </si>
  <si>
    <t>755570300@qq.com</t>
  </si>
  <si>
    <t>http://kexinjiayou.taobao.com</t>
  </si>
  <si>
    <t>54f5ccb976884d81ae00a765684250b8</t>
  </si>
  <si>
    <t>晶非玺比旗舰店</t>
  </si>
  <si>
    <t>934036699@qq.com</t>
  </si>
  <si>
    <t>http://jingfeixibisp.tmall.com</t>
  </si>
  <si>
    <t>a05939c7c04a45e58164a383a4a97be6</t>
  </si>
  <si>
    <t>同菲翔户外运动用品直</t>
  </si>
  <si>
    <t>706795535@qq.com</t>
  </si>
  <si>
    <t>http://soeku.taobao.com</t>
  </si>
  <si>
    <t>fa6200c623fb4d9285f457651f7ea08b</t>
  </si>
  <si>
    <t>钢铁苍穹模型帝国</t>
  </si>
  <si>
    <t>13961019683@163.com</t>
  </si>
  <si>
    <t>http://shop62287091.taobao.com/?spm=a230r.7195193.1997079397.2.yfNX2K</t>
  </si>
  <si>
    <t>http://dgwt.taobao.com</t>
  </si>
  <si>
    <t>http://diyas.taobao.com</t>
  </si>
  <si>
    <t>cc128f2d439e4ab8a24c556f8a369291</t>
  </si>
  <si>
    <t>圣多名妮旗舰店</t>
  </si>
  <si>
    <t>maisiqimeite@163.com</t>
  </si>
  <si>
    <t>http://sendoomiin.tmall.com/shop/view_shop.htm?spm=a230r.7195193.1997079397.2.LuEeWu</t>
  </si>
  <si>
    <t>0f4706369024410c905e6b5b612af956</t>
  </si>
  <si>
    <t>智品服饰专营店</t>
  </si>
  <si>
    <t>zhipin163@163.com</t>
  </si>
  <si>
    <t>http://zpfushi.tmall.com</t>
  </si>
  <si>
    <t>http://guodongjia.taobao.com</t>
  </si>
  <si>
    <t>http://zhuophoneqy.tmall.com</t>
  </si>
  <si>
    <t>http://haierhl.tmall.com</t>
  </si>
  <si>
    <t>1bd71ae37a4b4f54854d45dea49a1070</t>
  </si>
  <si>
    <t>九鲤湖旗舰店</t>
  </si>
  <si>
    <t>tb_jiulihu@163.com</t>
  </si>
  <si>
    <t>http://jiulihu.tmall.com</t>
  </si>
  <si>
    <t>http://darenshow1978.taobao.com</t>
  </si>
  <si>
    <t>http://jrsales.taobao.com</t>
  </si>
  <si>
    <t>http://tangnixue.tmall.com</t>
  </si>
  <si>
    <t>b8f1bb771abd42568821d80de3204815</t>
  </si>
  <si>
    <t>爱吃霸精美零食</t>
  </si>
  <si>
    <t>tyjnrjfood@163.com</t>
  </si>
  <si>
    <t>http://acbfood.taobao.com</t>
  </si>
  <si>
    <t>bbeaabeff88f456c9e816db128685bbc</t>
  </si>
  <si>
    <t>饰光之城</t>
  </si>
  <si>
    <t>http://shop101099986.taobao.com</t>
  </si>
  <si>
    <t>http://shop60775786.taobao.com/?spm=a230r.7195193.1997079397.2.egyrO1</t>
  </si>
  <si>
    <t>0a77a06f68ae4c3cab52bc593c34ec28</t>
  </si>
  <si>
    <t>idog宠物</t>
  </si>
  <si>
    <t>http://aidog.taobao.com</t>
  </si>
  <si>
    <t>c316a95ac97d48cfb5f51e32553a3610</t>
  </si>
  <si>
    <t>波丝弯旗舰店</t>
  </si>
  <si>
    <t>liuguang198441@126.com</t>
  </si>
  <si>
    <t>http://bosiwan.tmall.com</t>
  </si>
  <si>
    <t>http://xiusifang.tmall.com</t>
  </si>
  <si>
    <t>965a79891b024e329dceb5539a754861</t>
  </si>
  <si>
    <t>乐易讯数码配件专营店</t>
  </si>
  <si>
    <t>w62398100@163.com</t>
  </si>
  <si>
    <t>http://lyxsmpj.tmall.com</t>
  </si>
  <si>
    <t>http://famusha.tmall.com</t>
  </si>
  <si>
    <t>4bbda15f4abf4a649556856bd849854a</t>
  </si>
  <si>
    <t>圣兆旗舰店</t>
  </si>
  <si>
    <t>15990371208@163.com</t>
  </si>
  <si>
    <t>http://shengzhao.tmall.com</t>
  </si>
  <si>
    <t>7f2fe2058fd14204b11917495377844d</t>
  </si>
  <si>
    <t>行车记录仪评测网</t>
  </si>
  <si>
    <t>359733100@qq.com</t>
  </si>
  <si>
    <t>http://xche1.taobao.com</t>
  </si>
  <si>
    <t>http://xiaodong456.taobao.com</t>
  </si>
  <si>
    <t>8a3607e8aa144797b7174936bfb60fff</t>
  </si>
  <si>
    <t>卡美多百田森正品专柜</t>
  </si>
  <si>
    <t>dsb5566@163.com</t>
  </si>
  <si>
    <t>http://kangshen.taobao.com</t>
  </si>
  <si>
    <t>f5462ea395d8497a9046fbc6d849e555</t>
  </si>
  <si>
    <t>北京投影机批发</t>
  </si>
  <si>
    <t>xds888888@163.com</t>
  </si>
  <si>
    <t>http://bjshwy.taobao.com</t>
  </si>
  <si>
    <t>http://jingmingsm.tmall.com</t>
  </si>
  <si>
    <t>http://yusilian.taobao.com</t>
  </si>
  <si>
    <t>b66048379e8d4e80a538f536abd1dcde</t>
  </si>
  <si>
    <t>英国代购正品时尚名品折上折</t>
  </si>
  <si>
    <t>http://ssmpzsz.taobao.com</t>
  </si>
  <si>
    <t>dcc8e9df89134bf8b053fae9bd0b4606</t>
  </si>
  <si>
    <t>婴缘宝宝母婴用品店</t>
  </si>
  <si>
    <t>http://shop69425667.taobao.com</t>
  </si>
  <si>
    <t>7d54e1bde74446c49871847d8bd364e9</t>
  </si>
  <si>
    <t>以纳多旗舰店</t>
  </si>
  <si>
    <t>shuozhan819@foxmail.com</t>
  </si>
  <si>
    <t>http://yinaduo.tmall.com</t>
  </si>
  <si>
    <t>028240b03279479ab2d71cce22e1114e</t>
  </si>
  <si>
    <t>小雨点点</t>
  </si>
  <si>
    <t>smile518520@sohu.com</t>
  </si>
  <si>
    <t>http://xiaoyudian101010.taobao.com</t>
  </si>
  <si>
    <t>ba6d18958d09493696202125b42eb6a1</t>
  </si>
  <si>
    <t>尚点优品</t>
  </si>
  <si>
    <t>75577520@qq.com</t>
  </si>
  <si>
    <t>http://ufoods.taobao.com</t>
  </si>
  <si>
    <t>http://shop108404723.taobao.com</t>
  </si>
  <si>
    <t>a0ec7efad07544199becd64006dabb2f</t>
  </si>
  <si>
    <t>丸子进口美妆会馆</t>
  </si>
  <si>
    <t>love_and_kiss@163.com</t>
  </si>
  <si>
    <t>http://shop103968732.taobao.com</t>
  </si>
  <si>
    <t>11601450c12941148ea6602433c34da2</t>
  </si>
  <si>
    <t>南京恒信电子</t>
  </si>
  <si>
    <t>wangbenjun39@126.com</t>
  </si>
  <si>
    <t>http://hxdzkj.taobao.com</t>
  </si>
  <si>
    <t>81b82aae49ac48a2bf33a6aa43fb7bf1</t>
  </si>
  <si>
    <t>小四坊箱包旗舰店</t>
  </si>
  <si>
    <t>xiaosifang2014@126.com</t>
  </si>
  <si>
    <t>http://xiaosifang.tmall.com</t>
  </si>
  <si>
    <t>20239ed9494b40c5ba7189e7f3cc72eb</t>
  </si>
  <si>
    <t>欣梦家纺馆</t>
  </si>
  <si>
    <t>http://shop113326901.taobao.com</t>
  </si>
  <si>
    <t>http://litai.tmall.com</t>
  </si>
  <si>
    <t>87f3992bab9347b6ac3b918ce50d0f22</t>
  </si>
  <si>
    <t>重庆欧士商贸</t>
  </si>
  <si>
    <t>yaohuo168@163.com</t>
  </si>
  <si>
    <t>http://oysp.taobao.com</t>
  </si>
  <si>
    <t>44fd608ecc864204af3f15e408d92997</t>
  </si>
  <si>
    <t>MiniLovely小美好童装</t>
  </si>
  <si>
    <t>http://mhxn5277.taobao.com</t>
  </si>
  <si>
    <t>http://shop106519713.taobao.com</t>
  </si>
  <si>
    <t>http://18926777516.taobao.com</t>
  </si>
  <si>
    <t>71c6a0829a2e4d749d2b451e00659ed0</t>
  </si>
  <si>
    <t>胎铃超市</t>
  </si>
  <si>
    <t>66363860@qq.com</t>
  </si>
  <si>
    <t>http://1748.taobao.com</t>
  </si>
  <si>
    <t>254c47ec669e43b48e6559b23a3b0309</t>
  </si>
  <si>
    <t>魔瘦堂</t>
  </si>
  <si>
    <t>http://moshoutang168.taobao.com</t>
  </si>
  <si>
    <t>9af4e42d59014a8090d23a1877c0f75e</t>
  </si>
  <si>
    <t>衣菲儿服饰专营店</t>
  </si>
  <si>
    <t>yifeifsfs@yahoo.cn</t>
  </si>
  <si>
    <t>http://yfefs.tmall.com/shop/view_shop.htm?spm=a230r.7195193.1997079397.2.CHhjSo</t>
  </si>
  <si>
    <t>http://shop106119649.taobao.com/?spm=a230r.7195193.1997079397.2.O2xcjj</t>
  </si>
  <si>
    <t>28bd9d2d7c584fe88314aa60bb48b8ff</t>
  </si>
  <si>
    <t>喆兴酒类专营店</t>
  </si>
  <si>
    <t>zhexingshangmao@163.com</t>
  </si>
  <si>
    <t>http://zxjl.tmall.com</t>
  </si>
  <si>
    <t>http://handaiyi.taobao.com</t>
  </si>
  <si>
    <t>0d6e34e7f8c54f64971e6d51b5dffaa1</t>
  </si>
  <si>
    <t>天众服饰专营店</t>
  </si>
  <si>
    <t>2977819645@qq.com</t>
  </si>
  <si>
    <t>http://tianzhongfs.tmall.com</t>
  </si>
  <si>
    <t>6b87b815838240c38cce9c4db32d4a3d</t>
  </si>
  <si>
    <t>米莱伊旗舰店</t>
  </si>
  <si>
    <t>http://milaiyi.tmall.com</t>
  </si>
  <si>
    <t>http://nanjirensw.tmall.com</t>
  </si>
  <si>
    <t>462cff882be24736a6db33be3137964d</t>
  </si>
  <si>
    <t>优贝之家</t>
  </si>
  <si>
    <t>pxy1687@aliyun.com</t>
  </si>
  <si>
    <t>http://hlbgo.taobao.com</t>
  </si>
  <si>
    <t>1898d671fd6c47f2857d087b6113f775</t>
  </si>
  <si>
    <t>克洛伊裘皮服饰</t>
  </si>
  <si>
    <t>https://shop102064148.taobao.com/</t>
  </si>
  <si>
    <t>http://metan.taobao.com</t>
  </si>
  <si>
    <t>02bff1b12aec4dd395ed0d1b31c6df09</t>
  </si>
  <si>
    <t>鸟人光电LED菜牌</t>
  </si>
  <si>
    <t>chukangkang@163.com</t>
  </si>
  <si>
    <t>http://lednr.taobao.com</t>
  </si>
  <si>
    <t>http://15618891016.taobao.com</t>
  </si>
  <si>
    <t>01ad2dd5a317470195f1fdbe2c9082f8</t>
  </si>
  <si>
    <t>酷然户外专营店</t>
  </si>
  <si>
    <t>kuranoutdoor@126.com</t>
  </si>
  <si>
    <t>http://kuranhw.tmall.com/shop/view_shop.htm?spm=a230r.7195193.1997079397.2.NCW04u</t>
  </si>
  <si>
    <t>http://raozi.tmall.com</t>
  </si>
  <si>
    <t>924be06d04e5439abf85aa0453634b73</t>
  </si>
  <si>
    <t>小霖家海参铺</t>
  </si>
  <si>
    <t>http://shop106099794.taobao.com</t>
  </si>
  <si>
    <t>c2d98d6d76f7496eba9ca6b7eddf89c2</t>
  </si>
  <si>
    <t>美婴幼儿</t>
  </si>
  <si>
    <t>master@cynh.com</t>
  </si>
  <si>
    <t>http://movebaby.taobao.com</t>
  </si>
  <si>
    <t>http://shenlants.tmall.com</t>
  </si>
  <si>
    <t>http://shop34306191.taobao.com/?spm=a230r.7195193.1997079397.2.TOLBei</t>
  </si>
  <si>
    <t>7823bfa8dfbb4effa326e47065c90f0f</t>
  </si>
  <si>
    <t>万网广东店</t>
  </si>
  <si>
    <t>http://539988.taobao.com</t>
  </si>
  <si>
    <t>59f40b5d6a9148f390c8bfe05d99199f</t>
  </si>
  <si>
    <t>千泉食品专营店</t>
  </si>
  <si>
    <t>gsxq2011@126.com</t>
  </si>
  <si>
    <t>http://qianquansp.tmall.com</t>
  </si>
  <si>
    <t>3fd226182ca046b08e864c3b717caae3</t>
  </si>
  <si>
    <t>迷诺星旗舰店</t>
  </si>
  <si>
    <t>819482506@qq.com</t>
  </si>
  <si>
    <t>http://minuoxing.tmall.com</t>
  </si>
  <si>
    <t>a09c01fffe804091ae5573a5a1dbe834</t>
  </si>
  <si>
    <t>现虹旗舰店</t>
  </si>
  <si>
    <t>xianhongzm@126.com</t>
  </si>
  <si>
    <t>http://xianhong.tmall.com</t>
  </si>
  <si>
    <t>http://lsmc.taobao.com</t>
  </si>
  <si>
    <t>http://mysky.tmall.com</t>
  </si>
  <si>
    <t>http://xmyy88.taobao.com</t>
  </si>
  <si>
    <t>http://shizhuangxie.taobao.com</t>
  </si>
  <si>
    <t>http://robo.tmall.com/shop/view_shop.htm?spm=a230r.7195193.1997079397.2.QVIk8j</t>
  </si>
  <si>
    <t>80c7ad3df8154f8ab9840053efbcb0a3</t>
  </si>
  <si>
    <t>窗帘之家柯桥旺铺</t>
  </si>
  <si>
    <t>gulanwei223@yahoo.cn</t>
  </si>
  <si>
    <t>http://shop58353152.taobao.com</t>
  </si>
  <si>
    <t>7d6b55d2d83f4903935902f2bd405fa4</t>
  </si>
  <si>
    <t>A优品潮流馆</t>
  </si>
  <si>
    <t>http://gt16.taobao.com</t>
  </si>
  <si>
    <t>http://228888.taobao.com</t>
  </si>
  <si>
    <t>f9bf758d52fa4fa1b90eb31652baad8d</t>
  </si>
  <si>
    <t>金星兴数码专营店</t>
  </si>
  <si>
    <t>bjjinxingxing@163.com</t>
  </si>
  <si>
    <t>https://jxxsm.tmall.com/shop/view_shop.htm?spm=a230r.7195193.1997079397.2.pY0NkS</t>
  </si>
  <si>
    <t>b7e7aa8d5bf54391a6bc2a1134386085</t>
  </si>
  <si>
    <t>潇洒小姐十字绣</t>
  </si>
  <si>
    <t>http://shop67671694.taobao.com/?spm=a230r.7195193.1997079397.2.5Nrenj</t>
  </si>
  <si>
    <t>4fd8f8603f2e41d4a99d9cb30ed597a8</t>
  </si>
  <si>
    <t>WKT营销中心</t>
  </si>
  <si>
    <t>nanfeiqinqing@163.com</t>
  </si>
  <si>
    <t>http://118821.taobao.com</t>
  </si>
  <si>
    <t>4d09f6fa5ae24e489b9ff6007025bd46</t>
  </si>
  <si>
    <t>卡乐比牛子专卖店</t>
  </si>
  <si>
    <t>3170477795@qq.com</t>
  </si>
  <si>
    <t>http://crobinz.tmall.com</t>
  </si>
  <si>
    <t>f3876dab885840d5ac7d04dcc8e4e6f3</t>
  </si>
  <si>
    <t>柠檬草服饰专营店</t>
  </si>
  <si>
    <t>2629466823@qq.com</t>
  </si>
  <si>
    <t>http://nmcfs.tmall.com</t>
  </si>
  <si>
    <t>b5f19bcea93a4739b2d76f3f0f36edb4</t>
  </si>
  <si>
    <t>沙扒湾陈记海味特产</t>
  </si>
  <si>
    <t>http://chenji77.taobao.com</t>
  </si>
  <si>
    <t>d672833765404166b31d28ec1a90d2f6</t>
  </si>
  <si>
    <t>宇禾旗舰店</t>
  </si>
  <si>
    <t>qiandongling526@163.com</t>
  </si>
  <si>
    <t>http://yuhemy.tmall.com</t>
  </si>
  <si>
    <t>8f48a9858c5a4321815da2bdf7e2a708</t>
  </si>
  <si>
    <t>丽媛美妆丁小俗</t>
  </si>
  <si>
    <t>2898300545@qq.com</t>
  </si>
  <si>
    <t>http://shop36328893.taobao.com</t>
  </si>
  <si>
    <t>http://heimapanpan.taobao.com</t>
  </si>
  <si>
    <t>db799257878f4e04b58f7262d9c05c69</t>
  </si>
  <si>
    <t>隐居山人</t>
  </si>
  <si>
    <t>huangtingtao@tom.com</t>
  </si>
  <si>
    <t>http://shop35688768.taobao.com/?spm=a230r.7195193.1997079397.2.ZzjyGU</t>
  </si>
  <si>
    <t>46982c3afd20453c822ad44f285bdca3</t>
  </si>
  <si>
    <t>易夏木制保健坐垫批发</t>
  </si>
  <si>
    <t>http://yixiazuodian.taobao.com</t>
  </si>
  <si>
    <t>http://yanjinbujue.taobao.com</t>
  </si>
  <si>
    <t>http://oushabeier.tmall.com</t>
  </si>
  <si>
    <t>95b6c0b1d6f84398a7e2ef2f89c0cfbf</t>
  </si>
  <si>
    <t>萱福服饰旗舰店</t>
  </si>
  <si>
    <t>15988111222@163.com</t>
  </si>
  <si>
    <t>http://xuanfu.tmall.com</t>
  </si>
  <si>
    <t>67e7a69c6b1b4ac4bf83506459175776</t>
  </si>
  <si>
    <t>哈萌韩国正品女装店</t>
  </si>
  <si>
    <t>758759335@qq.com</t>
  </si>
  <si>
    <t>http://hamo888.taobao.com</t>
  </si>
  <si>
    <t>12aa83ebc7c1404797d163d670d88583</t>
  </si>
  <si>
    <t>简百莉旗舰店</t>
  </si>
  <si>
    <t>390717963@qq.com</t>
  </si>
  <si>
    <t>http://jianbaili.tmall.com/shop/view_shop.htm?spm=a230r.7195193.1997079397.2.BusQQm</t>
  </si>
  <si>
    <t>2934e7359dc94049b024245741402c42</t>
  </si>
  <si>
    <t>M圈外贸哈衣平价店</t>
  </si>
  <si>
    <t>idol_001@163.com</t>
  </si>
  <si>
    <t>http://m-quan-baby.taobao.com</t>
  </si>
  <si>
    <t>http://ddbbmyd.taobao.com</t>
  </si>
  <si>
    <t>ee8689049ea34a78a72c3dd471f5e009</t>
  </si>
  <si>
    <t>首页魔SPACE饰品批发</t>
  </si>
  <si>
    <t>zhu9991@qq.com</t>
  </si>
  <si>
    <t>http://hanguoshipintyzhang.taobao.com</t>
  </si>
  <si>
    <t>3815c123bcba4334be1415214e1035cb</t>
  </si>
  <si>
    <t>圣斯登旗舰店</t>
  </si>
  <si>
    <t>sensden1@qq.com</t>
  </si>
  <si>
    <t>http://sensden.tmall.com/shop/view_shop.htm?spm=a230r.7195193.1997079397.2.aIIxA8</t>
  </si>
  <si>
    <t>http://xuanxuanqcyp.tmall.com</t>
  </si>
  <si>
    <t>7e7c5564541e48c08ab9b12750e5fde5</t>
  </si>
  <si>
    <t>天韵醉美服饰旗舰店</t>
  </si>
  <si>
    <t>shuozhuang@yahoo.cn</t>
  </si>
  <si>
    <t>http://tianyunzuimei.tmall.com/index.htm?spm=a1z10.1-b.w5002-2629745899.2.5bP7F0</t>
  </si>
  <si>
    <t>530603e559024ae0b0c08907114bd9f5</t>
  </si>
  <si>
    <t>礼丰服饰专营店</t>
  </si>
  <si>
    <t>laine20142014@163.com</t>
  </si>
  <si>
    <t>http://lffushi.tmall.com/shop/view_shop.htm?spm=a230r.7195193.1997079397.2.L8pZts</t>
  </si>
  <si>
    <t>e4340008ae5f4c52ad8ba46aff820860</t>
  </si>
  <si>
    <t>洛丽坊内衣店</t>
  </si>
  <si>
    <t>920726813@qq.com</t>
  </si>
  <si>
    <t>http://shop67749300.taobao.com/?spm=a230r.7195193.1997079397.2.ka0pEp</t>
  </si>
  <si>
    <t>294d613800f543389f5735d913d3f2ac</t>
  </si>
  <si>
    <t>上海佐唯工具</t>
  </si>
  <si>
    <t>mlxg5418@126.com</t>
  </si>
  <si>
    <t>http://shop63218769.taobao.com</t>
  </si>
  <si>
    <t>06298d939e004f4ebc30c9145d05cfa3</t>
  </si>
  <si>
    <t>深浅彩虹</t>
  </si>
  <si>
    <t>http://shop71568906.taobao.com/?spm=a230r.7195193.1997079397.2.GnEo91</t>
  </si>
  <si>
    <t>ffb780e6706a4bacbe884fdf5d88c4af</t>
  </si>
  <si>
    <t>中派家居品牌店</t>
  </si>
  <si>
    <t>3302387527@qq.com</t>
  </si>
  <si>
    <t>http://zhongpaijiaju.taobao.com</t>
  </si>
  <si>
    <t>58ce692225a045ff809319d2697d64c8</t>
  </si>
  <si>
    <t>俺种田的</t>
  </si>
  <si>
    <t>http://jh-furniture.taobao.com/</t>
  </si>
  <si>
    <t>4db26ac5bb3a48c7b1415c2a25195591</t>
  </si>
  <si>
    <t>丘比特牛仔</t>
  </si>
  <si>
    <t>418543281@qq.com</t>
  </si>
  <si>
    <t>http://shop72650294.taobao.com/?spm=a230r.7195193.1997079397.2.Fi1XYS</t>
  </si>
  <si>
    <t>http://xuelaisaiqi.tmall.com</t>
  </si>
  <si>
    <t>http://shop66974857.taobao.com</t>
  </si>
  <si>
    <t>http://zklql.taobao.com</t>
  </si>
  <si>
    <t>http://linglei.tmall.com</t>
  </si>
  <si>
    <t>http://tongzhuo.tmall.com</t>
  </si>
  <si>
    <t>08f2e211750047c3bf4fa18f0d17b53e</t>
  </si>
  <si>
    <t>婴姿坊兴睿专卖店</t>
  </si>
  <si>
    <t>likun138705076@163.com</t>
  </si>
  <si>
    <t>http://yingzifangxr.tmall.com</t>
  </si>
  <si>
    <t>001e719906c1483684f838e537fc3992</t>
  </si>
  <si>
    <t>vishibik旗舰店</t>
  </si>
  <si>
    <t>15875511511@163.com</t>
  </si>
  <si>
    <t>http://vishibik.tmall.com</t>
  </si>
  <si>
    <t>d3778c0692024a9c8abb91c8873049ea</t>
  </si>
  <si>
    <t>将军母婴</t>
  </si>
  <si>
    <t>13355003876@qq.com</t>
  </si>
  <si>
    <t>http://jiangjunmy.taobao.com</t>
  </si>
  <si>
    <t>http://modelaya.tmall.com/shop/view_shop.htm?spm=a230r.7195193.1997079397.2.imupAj</t>
  </si>
  <si>
    <t>http://hongyusp.tmall.com/shop/view_shop.htm?spm=a230r.7195193.1997079397.2.68pPza</t>
  </si>
  <si>
    <t>1b20926efbba4f4a8dc3c16e602acb16</t>
  </si>
  <si>
    <t>most0ne</t>
  </si>
  <si>
    <t>moshisong@gamail.com</t>
  </si>
  <si>
    <t>http://shop33573041.taobao.com/?spm=a230r.7195193.1997079397.2.iZHFyw</t>
  </si>
  <si>
    <t>http://shop104860544.taobao.com</t>
  </si>
  <si>
    <t>c14169f78e7a4ae3bfc15ab311ca4c45</t>
  </si>
  <si>
    <t>安蕊旗舰店</t>
  </si>
  <si>
    <t>2017449623@qq.com</t>
  </si>
  <si>
    <t>http://anrui.tmall.com</t>
  </si>
  <si>
    <t>f1de2a0064684e748916b915d285e601</t>
  </si>
  <si>
    <t>舌尖上的手抓饼</t>
  </si>
  <si>
    <t>http://shszb.taobao.com</t>
  </si>
  <si>
    <t>http://exitlook.taobao.com</t>
  </si>
  <si>
    <t>4fec9cb59f12408994666119287fcf31</t>
  </si>
  <si>
    <t>爱可饰品旗舰店</t>
  </si>
  <si>
    <t>2261771290@qq.com</t>
  </si>
  <si>
    <t>http://aikeshipin.tmall.com</t>
  </si>
  <si>
    <t>41c17c9179a84781852c1efceb0752ac</t>
  </si>
  <si>
    <t>虫二坊 原创女鞋</t>
  </si>
  <si>
    <t>13760859168@163.com</t>
  </si>
  <si>
    <t>http://cefjg.taobao.com</t>
  </si>
  <si>
    <t>7643f3fbefb646e7bd381e8cca0e80e2</t>
  </si>
  <si>
    <t>gocina旗舰店</t>
  </si>
  <si>
    <t>2845098040@qq.com</t>
  </si>
  <si>
    <t>http://gocina.tmall.com</t>
  </si>
  <si>
    <t>30f7d45cdbb64fc6a48c43a8f9d8f8c7</t>
  </si>
  <si>
    <t>美的振泰恒立专卖店</t>
  </si>
  <si>
    <t>jpwt2014@126.com</t>
  </si>
  <si>
    <t>http://midea.tmall.com/shop/view_shop.htm?spm=a230r.7195193.1997079397.2.qOcqJk</t>
  </si>
  <si>
    <t>http://shop102894188.taobao.com</t>
  </si>
  <si>
    <t>6f7c2fbd79754464b8a3b59157462baa</t>
  </si>
  <si>
    <t>浪搏数码专营店</t>
  </si>
  <si>
    <t>langbo@it312.com</t>
  </si>
  <si>
    <t>http://langbosm.tmall.com/index.htm?spm=a1z10.1-b.w5002-10091497986.2.dpIpMw</t>
  </si>
  <si>
    <t>5f657447f11d4f0ebd2efa08e9093777</t>
  </si>
  <si>
    <t>优尚美家旗舰店</t>
  </si>
  <si>
    <t>1422578315@qq.com</t>
  </si>
  <si>
    <t>http://ysmj.tmall.com</t>
  </si>
  <si>
    <t>161611cd89be448abcbb68912671f48b</t>
  </si>
  <si>
    <t>羊氏兄弟旗舰店</t>
  </si>
  <si>
    <t>ys1388888@yahoo.cn</t>
  </si>
  <si>
    <t>http://yangshixiongdi.tmall.com</t>
  </si>
  <si>
    <t>http://luomandike.tmall.com/shop/view_shop.htm?spm=a230r.7195193.1997079397.2.8fHmtT</t>
  </si>
  <si>
    <t>http://skhmm.taobao.com</t>
  </si>
  <si>
    <t>http://nwsp.tmall.com</t>
  </si>
  <si>
    <t>6d3cd76b6c9340349f1aec473ce97dae</t>
  </si>
  <si>
    <t>佛兰仕旗舰店</t>
  </si>
  <si>
    <t>2323797568@qq.com</t>
  </si>
  <si>
    <t>http://folanshi.tmall.com</t>
  </si>
  <si>
    <t>85b2815469cc46f1982b332527011ad9</t>
  </si>
  <si>
    <t>chrisxie1106</t>
  </si>
  <si>
    <t>http://shop33103533.taobao.com/?spm=a230r.7195193.1997079397.2.JrAZrx</t>
  </si>
  <si>
    <t>http://minsha.tmall.com/shop/view_shop.htm?spm=a230r.7195193.1997079397.2.ar0oLc</t>
  </si>
  <si>
    <t>57e5e2db72e341f99ec550326edbdfff</t>
  </si>
  <si>
    <t>hetinghome嗨停专卖店</t>
  </si>
  <si>
    <t>haiting19911014@126.com</t>
  </si>
  <si>
    <t>http://hetinghomeht.tmall.com</t>
  </si>
  <si>
    <t>beinuoshixb@sina.com</t>
  </si>
  <si>
    <t>http://tokers.tmall.com</t>
  </si>
  <si>
    <t>a102ede148a74b9abcd13e629f1ebee6</t>
  </si>
  <si>
    <t>丑皮匠旗舰店</t>
  </si>
  <si>
    <t>104767907@qq.com</t>
  </si>
  <si>
    <t>http://choupijiang.tmall.com/shop/view_shop.htm?spm=a230r.7195193.1997079397.2.ZcI0L4</t>
  </si>
  <si>
    <t>781e433cc15f4e1d8167cd387fc2ed84</t>
  </si>
  <si>
    <t>秋千梦甜美时尚女装</t>
  </si>
  <si>
    <t>yangyang888king@163.com</t>
  </si>
  <si>
    <t>http://biqier.taobao.com</t>
  </si>
  <si>
    <t>http://tucanojiajue.tmall.com</t>
  </si>
  <si>
    <t>7ff0e5361e2443d4b2cf726a51079927</t>
  </si>
  <si>
    <t>孝加宝旗舰店</t>
  </si>
  <si>
    <t>15013563771@163.com</t>
  </si>
  <si>
    <t>http://xiaojiabao.tmall.com</t>
  </si>
  <si>
    <t>f76eeb7acca8483f87e4b3686bc5e263</t>
  </si>
  <si>
    <t>沪豪旗舰店</t>
  </si>
  <si>
    <t>yldor@yahoo.cn</t>
  </si>
  <si>
    <t>http://huhao.tmall.com</t>
  </si>
  <si>
    <t>http://ranshaosiji.taobao.com</t>
  </si>
  <si>
    <t>6efd7adc564043e4aa2926ead7ef764d</t>
  </si>
  <si>
    <t>厨优品</t>
  </si>
  <si>
    <t>chuyoupin@sina.cn</t>
  </si>
  <si>
    <t>http://chuyopin.taobao.com</t>
  </si>
  <si>
    <t>edd4b0786c88470d8b0064116a8b9013</t>
  </si>
  <si>
    <t>百分之一的美丽</t>
  </si>
  <si>
    <t>15800605230@139.com</t>
  </si>
  <si>
    <t>http://zhanglei.taobao.com/index.htm?spm=2013.1.w5002-10028118689.2.GNHWot</t>
  </si>
  <si>
    <t>http://diko.tmall.com</t>
  </si>
  <si>
    <t>b89190a2cc4d40a4bf8cc25a41c9043c</t>
  </si>
  <si>
    <t>标爵旗舰店</t>
  </si>
  <si>
    <t>1476951460@qq.com</t>
  </si>
  <si>
    <t>http://biaojue.tmall.com</t>
  </si>
  <si>
    <t>b8b32b494c384cb1b677819d3cdc3fef</t>
  </si>
  <si>
    <t>莱娜斯旗舰店</t>
  </si>
  <si>
    <t>1150878746@qq.com</t>
  </si>
  <si>
    <t>http://lainasifs.tmall.com/shop/view_shop.htm?spm=a230r.7195193.1997079397.2.OTWS2L</t>
  </si>
  <si>
    <t>http://liangliangdq.tmall.com</t>
  </si>
  <si>
    <t>090fea81d99d462985f8f2c4349f398c</t>
  </si>
  <si>
    <t>mystory旗舰店</t>
  </si>
  <si>
    <t>daier0204@qq.com</t>
  </si>
  <si>
    <t>http://mystory.tmall.com</t>
  </si>
  <si>
    <t>700b460148c441cc8dd8016aa9df8368</t>
  </si>
  <si>
    <t>海南鲜汇果业</t>
  </si>
  <si>
    <t>837090392@qq.com</t>
  </si>
  <si>
    <t>http://huiweitechan.taobao.com</t>
  </si>
  <si>
    <t>acf8463614334758bfbe5770a42da2af</t>
  </si>
  <si>
    <t>zzx旗舰店</t>
  </si>
  <si>
    <t>13511375276@163.com</t>
  </si>
  <si>
    <t>http://zzxnz.tmall.com</t>
  </si>
  <si>
    <t>a7248831adf547b280cd0b43fcd9449d</t>
  </si>
  <si>
    <t>琪贝儿001</t>
  </si>
  <si>
    <t>13605208039@163.com</t>
  </si>
  <si>
    <t>http://shop36875373.taobao.com</t>
  </si>
  <si>
    <t>30e084d7a7624dfa84991b873f81b239</t>
  </si>
  <si>
    <t>闪亮家族家居旗舰店</t>
  </si>
  <si>
    <t>15209042249@163.com</t>
  </si>
  <si>
    <t>http://shanliangjiazu.tmall.com</t>
  </si>
  <si>
    <t>7cd655ff85624fc39df9111bc77b44ee</t>
  </si>
  <si>
    <t>简素成衣</t>
  </si>
  <si>
    <t>243562089@qq.com</t>
  </si>
  <si>
    <t>http://shop102362561.taobao.com/?spm=a230r.7195193.1997079397.2.SiRnwa</t>
  </si>
  <si>
    <t>http://888520888.taobao.com</t>
  </si>
  <si>
    <t>89cd17cb1a2940e79834c4bac2d4c62a</t>
  </si>
  <si>
    <t>小慢の小店</t>
  </si>
  <si>
    <t>371167266@qq.com</t>
  </si>
  <si>
    <t>http://manman9aitao.taobao.com</t>
  </si>
  <si>
    <t>http://leoshizizuo.taobao.com</t>
  </si>
  <si>
    <t>97a869ec9e7d4f528019d9567bb6e3fa</t>
  </si>
  <si>
    <t>海宁皮草时尚专卖</t>
  </si>
  <si>
    <t>447119315@qq.com</t>
  </si>
  <si>
    <t>http://shop59424105.taobao.com/?spm=a230r.7195193.1997079397.2.Wo1OAm</t>
  </si>
  <si>
    <t>de6a606f256f4d6e8d7b8ec27ccaf704</t>
  </si>
  <si>
    <t>eett旗舰店</t>
  </si>
  <si>
    <t>13757378565@163.com</t>
  </si>
  <si>
    <t>http://eett.tmall.com/shop/view_shop.htm?spm=a230r.7195193.1997079397.2.KJc8aF</t>
  </si>
  <si>
    <t>085ab07e185a4f90a95b5f62f7e3d5b6</t>
  </si>
  <si>
    <t>chenhh19903</t>
  </si>
  <si>
    <t>http://honghaish.taobao.com</t>
  </si>
  <si>
    <t>72415ecc767848b48e453891ccc2deb9</t>
  </si>
  <si>
    <t>瑞派乐服饰旗舰店</t>
  </si>
  <si>
    <t>ruipaile@yahoo.cn</t>
  </si>
  <si>
    <t>http://ruipaile.tmall.com</t>
  </si>
  <si>
    <t>http://shop100500563.taobao.com</t>
  </si>
  <si>
    <t>948f6eb27fe04f9cbcfe7b4a21155211</t>
  </si>
  <si>
    <t>杨铭电器专营店</t>
  </si>
  <si>
    <t>499624053@qq.com</t>
  </si>
  <si>
    <t>http://yangmingdq.tmall.com</t>
  </si>
  <si>
    <t>37f0991f00294b0da4048453844de1ad</t>
  </si>
  <si>
    <t>seyufn纤缘纺旗舰店</t>
  </si>
  <si>
    <t>seyufn@126.com</t>
  </si>
  <si>
    <t>http://seyufn.tmall.com</t>
  </si>
  <si>
    <t>97b9986beeac41e2a1933fd696952790</t>
  </si>
  <si>
    <t>媞芬旗舰店</t>
  </si>
  <si>
    <t>tifenfushi@163.com</t>
  </si>
  <si>
    <t>http://tifen.tmall.com</t>
  </si>
  <si>
    <t>http://fangfeiyiman.tmall.com/shop/view_shop.htm?spm=a230r.7195193.1997079397.2.agkO6G</t>
  </si>
  <si>
    <t>60bc0787e9b749caabce2314f3dd39cc</t>
  </si>
  <si>
    <t>动漫联盟会</t>
  </si>
  <si>
    <t>wangze1314@live.cn</t>
  </si>
  <si>
    <t>http://comicu.taobao.com</t>
  </si>
  <si>
    <t>http://hengyaosm.tmall.com/index.htm?spm=a1z10.1-b.w5002-10069460325.2.IM4Zy9</t>
  </si>
  <si>
    <t>http://osm1988.taobao.com</t>
  </si>
  <si>
    <t>http://zxhongzao.taobao.com</t>
  </si>
  <si>
    <t>be79f08af94c4a1993a995dead42092c</t>
  </si>
  <si>
    <t>risym旗舰店</t>
  </si>
  <si>
    <t>70099876@qq.com</t>
  </si>
  <si>
    <t>http://risym.tmall.com/shop/view_shop.htm?spm=a230r.7195193.1997079397.2.DaY3VZ</t>
  </si>
  <si>
    <t>http://shop67472138.taobao.com</t>
  </si>
  <si>
    <t>6c41fa4f364248eb9b2dceedae66b2b7</t>
  </si>
  <si>
    <t>tb0013767_11</t>
  </si>
  <si>
    <t>junhong6348168@163.com</t>
  </si>
  <si>
    <t>http://shop70686003.taobao.com/?spm=a230r.7195193.1997079397.2.zgtdwR</t>
  </si>
  <si>
    <t>b7ca08c1991845ae8a20cd2e9c587cff</t>
  </si>
  <si>
    <t>逸梦宾馆酒店床品制造商</t>
  </si>
  <si>
    <t>371366626@qq.com</t>
  </si>
  <si>
    <t>http://ymjdbc.taobao.com</t>
  </si>
  <si>
    <t>1f661e9672fc4599948082e39533193e</t>
  </si>
  <si>
    <t>稀唯贵旗舰店</t>
  </si>
  <si>
    <t>1474652775@qq.com</t>
  </si>
  <si>
    <t>http://xiweigui.tmall.com</t>
  </si>
  <si>
    <t>65705fdf069a4540820c841fed3251f8</t>
  </si>
  <si>
    <t>当当手机</t>
  </si>
  <si>
    <t>bluecoco@126.com</t>
  </si>
  <si>
    <t>http://9195.taobao.com</t>
  </si>
  <si>
    <t>http://modaierbq.tmall.com</t>
  </si>
  <si>
    <t>16076fb1955342298b9f809a8562282a</t>
  </si>
  <si>
    <t>尚美枫</t>
  </si>
  <si>
    <t>1404008680@qq.com</t>
  </si>
  <si>
    <t>http://shop102326294.taobao.com</t>
  </si>
  <si>
    <t>http://shop35232985.taobao.com</t>
  </si>
  <si>
    <t>9620f234fae244619aef6428149548f7</t>
  </si>
  <si>
    <t>landdear浪蒂旗舰店</t>
  </si>
  <si>
    <t>caimema@163.com</t>
  </si>
  <si>
    <t>http://landdear.tmall.com</t>
  </si>
  <si>
    <t>54d5390cba0c474da7ea6b8b46b544f7</t>
  </si>
  <si>
    <t>pnytxhang</t>
  </si>
  <si>
    <t>pnytxhang@163.com</t>
  </si>
  <si>
    <t>http://shop66100976.taobao.com/?spm=a230r.7195193.1997079397.2.9HNtFG</t>
  </si>
  <si>
    <t>http://shop69012962.taobao.com/?spm=a230r.7195193.1997079397.2.b00mwQ</t>
  </si>
  <si>
    <t>0466ef29d2d54478947a6f25e51ecba8</t>
  </si>
  <si>
    <t>莓园无线</t>
  </si>
  <si>
    <t>6v2@163.com</t>
  </si>
  <si>
    <t>http://bbescn.taobao.com</t>
  </si>
  <si>
    <t>http://glen.tmall.com</t>
  </si>
  <si>
    <t>a0ab51edbbf14be58353f4e837562f1c</t>
  </si>
  <si>
    <t>冰轩旗舰店</t>
  </si>
  <si>
    <t>bingxuan2014@sina.com</t>
  </si>
  <si>
    <t>http://bxsix.tmall.com</t>
  </si>
  <si>
    <t>http://kpqcyp.tmall.com</t>
  </si>
  <si>
    <t>67b5481f827a4c468599b13f49e3a5fe</t>
  </si>
  <si>
    <t>清澜爆款女装</t>
  </si>
  <si>
    <t>http://shop68547907.taobao.com</t>
  </si>
  <si>
    <t>3958ae3bb93e4361b8d07b047cd50993</t>
  </si>
  <si>
    <t>礼上乘旗舰店</t>
  </si>
  <si>
    <t>13813947776@139.com</t>
  </si>
  <si>
    <t>http://lishangcheng.tmall.com</t>
  </si>
  <si>
    <t>http://10588.taobao.com</t>
  </si>
  <si>
    <t>d1aa70c9f8854b8a94db86cf75e6e6f1</t>
  </si>
  <si>
    <t>艾香奴旗舰店</t>
  </si>
  <si>
    <t>93731574@qq.com</t>
  </si>
  <si>
    <t>http://aixiangnu.tmall.com</t>
  </si>
  <si>
    <t>4e6a9cdc55ee4366866ef98798b2900f</t>
  </si>
  <si>
    <t>nq旗舰店</t>
  </si>
  <si>
    <t>shnaqi888@163.com</t>
  </si>
  <si>
    <t>http://nqfushi.tmall.com</t>
  </si>
  <si>
    <t>5b8da5ad55664b82a838a228ba5c1d0f</t>
  </si>
  <si>
    <t>米高圣兰尚品服饰馆</t>
  </si>
  <si>
    <t>prissy870@hotmail.com</t>
  </si>
  <si>
    <t>http://jpk8.taobao.com</t>
  </si>
  <si>
    <t>18925826789@163.com</t>
  </si>
  <si>
    <t>http://souluren.tmall.com/shop/view_shop.htm?spm=a230r.7195193.1997079397.2.pMRqcF</t>
  </si>
  <si>
    <t>9cfe5c08067a47b1a30530f987f80ad7</t>
  </si>
  <si>
    <t>江门速动轮滑销售店</t>
  </si>
  <si>
    <t>jwbjianjian@163.com</t>
  </si>
  <si>
    <t>http://1632888.taobao.com</t>
  </si>
  <si>
    <t>d1b2b64094b544d6be1ba2a73d7c2f2c</t>
  </si>
  <si>
    <t>芬臣服饰旗舰店</t>
  </si>
  <si>
    <t>fenchenqijiandian@163.com</t>
  </si>
  <si>
    <t>http://fenchenfs.tmall.com</t>
  </si>
  <si>
    <t>http://yaci.tmall.com</t>
  </si>
  <si>
    <t>8cf068c451844483b14c72c3d9973510</t>
  </si>
  <si>
    <t>嘉饰邦旗舰店</t>
  </si>
  <si>
    <t>1528727572@qq.com</t>
  </si>
  <si>
    <t>http://jiashibang.tmall.com</t>
  </si>
  <si>
    <t>http://kalinda.tmall.com</t>
  </si>
  <si>
    <t>d3fd20711d43436898bb80e743387983</t>
  </si>
  <si>
    <t>布依客栈旗舰店</t>
  </si>
  <si>
    <t>ywlyfs8@126.com</t>
  </si>
  <si>
    <t>http://bonyikaz.tmall.com</t>
  </si>
  <si>
    <t>http://lafuliangpin.tmall.com</t>
  </si>
  <si>
    <t>d7e5da687f494f228b411f53a00ce72a</t>
  </si>
  <si>
    <t>台邦</t>
  </si>
  <si>
    <t>68418038@qq.com</t>
  </si>
  <si>
    <t>http://zsaike.taobao.com</t>
  </si>
  <si>
    <t>http://grolys.tmall.com</t>
  </si>
  <si>
    <t>acdc307cb28f4c1bae06fd4cab5f51d3</t>
  </si>
  <si>
    <t>童曲旗舰店</t>
  </si>
  <si>
    <t>tongqu168@126.com</t>
  </si>
  <si>
    <t>http://tongqu.tmall.com/shop/view_shop.htm?spm=a230r.7195193.1997079397.2.erHOi5</t>
  </si>
  <si>
    <t>http://show18.taobao.com</t>
  </si>
  <si>
    <t>ce6718b150b34fc89d9a8b7455d3effe</t>
  </si>
  <si>
    <t>virilhomme旗舰店</t>
  </si>
  <si>
    <t>langruomaoyi@yahoo.cn</t>
  </si>
  <si>
    <t>http://virilhomme.tmall.com</t>
  </si>
  <si>
    <t>http://jiadieni.tmall.com/shop/view_shop.htm?spm=a230r.7195193.1997079397.2.9W9jbd</t>
  </si>
  <si>
    <t>http://shizhua.tmall.com</t>
  </si>
  <si>
    <t>http://t11811.taobao.com</t>
  </si>
  <si>
    <t>4d4de4f27cf9473ba1ca854c7ec20214</t>
  </si>
  <si>
    <t>蜜雨堂旗舰店</t>
  </si>
  <si>
    <t>mieuten@163.com</t>
  </si>
  <si>
    <t>http://mieuten.tmall.com/shop/view_shop.htm?spm=a230r.7195193.1997079397.2.TmTf16</t>
  </si>
  <si>
    <t>b7fa3067b9654a5eb7cf680f3b189809</t>
  </si>
  <si>
    <t>凡贝杰韩版时尚牛仔女</t>
  </si>
  <si>
    <t>wmpicao@qq.com</t>
  </si>
  <si>
    <t>http://fanbeijie.taobao.com</t>
  </si>
  <si>
    <t>b0baa588edeb4d549a52f430b5cbb4e5</t>
  </si>
  <si>
    <t>斐力 家居</t>
  </si>
  <si>
    <t>hbyum@163.com</t>
  </si>
  <si>
    <t>http://ai-mai.taobao.com</t>
  </si>
  <si>
    <t>4b56e455ca8a4ba9a539b23e87296b92</t>
  </si>
  <si>
    <t>欧兰芬旗舰店</t>
  </si>
  <si>
    <t>olfjjf@163.com</t>
  </si>
  <si>
    <t>http://oulanfen.tmall.com</t>
  </si>
  <si>
    <t>ede87ef592324ef2a5388abf73d6a75a</t>
  </si>
  <si>
    <t>利仁淘乐美专卖店</t>
  </si>
  <si>
    <t>lirentlm1@163.com</t>
  </si>
  <si>
    <t>http://lirentlm.tmall.com/shop/view_shop.htm?spm=a230r.7195193.1997079397.2.pd9lO0</t>
  </si>
  <si>
    <t>622765965edf4d3d86c95fc9a11fc4c9</t>
  </si>
  <si>
    <t>四季倾城男装</t>
  </si>
  <si>
    <t>http://sjqc1983.taobao.com</t>
  </si>
  <si>
    <t>http://lobola.tmall.com</t>
  </si>
  <si>
    <t>22ce9fb456d64fb989a1906c0cd38c2e</t>
  </si>
  <si>
    <t>阿里郎</t>
  </si>
  <si>
    <t>parkch@vip.163.com</t>
  </si>
  <si>
    <t>http://kidskr.taobao.com</t>
  </si>
  <si>
    <t>http://jingxicp.tmall.com</t>
  </si>
  <si>
    <t>http://shop65275544.taobao.com</t>
  </si>
  <si>
    <t>7f418a2184f14efdb8a91cc3d2c66858</t>
  </si>
  <si>
    <t>祺汇膳品旗舰店</t>
  </si>
  <si>
    <t>100932369@qq.com</t>
  </si>
  <si>
    <t>http://qihuishanpin.tmall.com</t>
  </si>
  <si>
    <t>e18787dca07b4977a91c114283d4ee5c</t>
  </si>
  <si>
    <t>雅菲家居88</t>
  </si>
  <si>
    <t>916220976@qq.com</t>
  </si>
  <si>
    <t>http://shop70422540.taobao.com/?spm=a230r.7195193.1997079397.2.aK1OAt</t>
  </si>
  <si>
    <t>71dffe3d6ff949f4b2df05a15d23c4a8</t>
  </si>
  <si>
    <t>圣大云手机专营店</t>
  </si>
  <si>
    <t>sd9163@qq.com</t>
  </si>
  <si>
    <t>http://sdysj.tmall.com</t>
  </si>
  <si>
    <t>51f95c956c6c4887b6f6f3e67b81feb5</t>
  </si>
  <si>
    <t>乔治百诗顿旗舰店</t>
  </si>
  <si>
    <t>hzqbgs8@126.com</t>
  </si>
  <si>
    <t>http://qzbsd.tmall.com/shop/view_shop.htm?spm=a230r.7195193.1997079397.2.brbdPJ</t>
  </si>
  <si>
    <t>fd9df8ad8a6a4ec5a7436ee3bccbf302</t>
  </si>
  <si>
    <t>Jayden Shop 原创潮童</t>
  </si>
  <si>
    <t>http://jayden1116.taobao.com</t>
  </si>
  <si>
    <t>1bf32293706843a59bdb400d5e90e5de</t>
  </si>
  <si>
    <t>宝丽运动专营店</t>
  </si>
  <si>
    <t>6420920@qq.com</t>
  </si>
  <si>
    <t>http://baoliyd.tmall.com</t>
  </si>
  <si>
    <t>faebbe481320404599061cb05ab3917c</t>
  </si>
  <si>
    <t>皮咔皮咖旗舰店</t>
  </si>
  <si>
    <t>13735101035@163.com</t>
  </si>
  <si>
    <t>http://pikapika.tmall.com/shop/view_shop.htm?spm=a230r.7195193.1997079397.2.ROJz0e</t>
  </si>
  <si>
    <t>http://arlamilk.taobao.com</t>
  </si>
  <si>
    <t>7c633713e51d45a4b79b8a3b8bfa6988</t>
  </si>
  <si>
    <t>情牵一线童装专营店</t>
  </si>
  <si>
    <t>m15875370899@163.com</t>
  </si>
  <si>
    <t>http://qqyxtz.tmall.com</t>
  </si>
  <si>
    <t>http://weimart.taobao.com</t>
  </si>
  <si>
    <t>http://jiayikj.taobao.com</t>
  </si>
  <si>
    <t>http://petdog.taobao.com</t>
  </si>
  <si>
    <t>741cb0cf056e4da1a46face90ed8e627</t>
  </si>
  <si>
    <t>佰舒悠旗舰店</t>
  </si>
  <si>
    <t>13128348507@163.com</t>
  </si>
  <si>
    <t>http://baishuyou.tmall.com</t>
  </si>
  <si>
    <t>http://liduqh.taobao.com</t>
  </si>
  <si>
    <t>lidu_qh</t>
  </si>
  <si>
    <t>http://biaobang.tmall.com</t>
  </si>
  <si>
    <t>http://shop33085040.taobao.com/?spm=a230r.7195193.1997079397.2.ePLBvG</t>
  </si>
  <si>
    <t>2754952727@qq.com</t>
  </si>
  <si>
    <t>http://sdhuangchao.taobao.com</t>
  </si>
  <si>
    <t>http://buqishidan.tmall.com</t>
  </si>
  <si>
    <t>7f2121f2d64c44da8882ae10f80a02fd</t>
  </si>
  <si>
    <t>皓程数码专营店</t>
  </si>
  <si>
    <t>zhhaocheng@foxmail.com</t>
  </si>
  <si>
    <t>http://haochengshuma.tmall.com</t>
  </si>
  <si>
    <t>47b317da71774808a38f1aaf05df741d</t>
  </si>
  <si>
    <t>帝伊化妆品专营店</t>
  </si>
  <si>
    <t>dat_ba2012@163.com</t>
  </si>
  <si>
    <t>http://diyihzp.tmall.com</t>
  </si>
  <si>
    <t>http://366364776.taobao.com</t>
  </si>
  <si>
    <t>http://aizhihai007.taobao.com</t>
  </si>
  <si>
    <t>c2fe9dcbdeb74fa187c74cd0730ecc58</t>
  </si>
  <si>
    <t>北岸家具旗舰店</t>
  </si>
  <si>
    <t>13929101099@139.com</t>
  </si>
  <si>
    <t>http://beian.tmall.com</t>
  </si>
  <si>
    <t>323cc38b482b439090d779f9ea84391f</t>
  </si>
  <si>
    <t>宏亿达整体家具</t>
  </si>
  <si>
    <t>13677971118@163.com</t>
  </si>
  <si>
    <t>http://shop114029164.taobao.com</t>
  </si>
  <si>
    <t>ad0d68282f32463ba06ecf912c10e4f9</t>
  </si>
  <si>
    <t>少年说母婴旗舰店</t>
  </si>
  <si>
    <t>2027455519@qq.com</t>
  </si>
  <si>
    <t>http://shaonianshuo.tmall.com</t>
  </si>
  <si>
    <t>http://oumizhizxmm.tmall.com</t>
  </si>
  <si>
    <t>c6b875ff198f44d68aeae65a16eea6dd</t>
  </si>
  <si>
    <t>志天保健精品店</t>
  </si>
  <si>
    <t>www.379075061@qq.com</t>
  </si>
  <si>
    <t>http://suzhipeng110.taobao.com</t>
  </si>
  <si>
    <t>85783dc306de40caadc8e7080580094b</t>
  </si>
  <si>
    <t>涵凝_2007</t>
  </si>
  <si>
    <t>hanning5800@hotmail.com</t>
  </si>
  <si>
    <t>http://shop59101270.taobao.com/?spm=a230r.7195193.1997079397.2.v2Vn4Y</t>
  </si>
  <si>
    <t>f0eff7271e0b4ca3b774cfe911efa2eb</t>
  </si>
  <si>
    <t>正驰汽车用品专营店</t>
  </si>
  <si>
    <t>18751773456@163.com</t>
  </si>
  <si>
    <t>http://zhengchiqcyp.tmall.com</t>
  </si>
  <si>
    <t>18921760898@163.com</t>
  </si>
  <si>
    <t>6a2175396b254724a4f07888fae269f7</t>
  </si>
  <si>
    <t>祥汉数码专营店</t>
  </si>
  <si>
    <t>xianghankj@163.com</t>
  </si>
  <si>
    <t>http://xianghansm.tmall.com</t>
  </si>
  <si>
    <t>43074002ca4742e988aa2b97aba172a2</t>
  </si>
  <si>
    <t>d[s58658953]</t>
  </si>
  <si>
    <t>laijiafa@qq.com</t>
  </si>
  <si>
    <t>http://shop58658953.taobao.com</t>
  </si>
  <si>
    <t>d45288649cf84dfc887ab3890d379c13</t>
  </si>
  <si>
    <t>伊莱爱斯玩具店</t>
  </si>
  <si>
    <t>1261665624@qq.com</t>
  </si>
  <si>
    <t>http://elaiaisy.taobao.com</t>
  </si>
  <si>
    <t>a331d507d93c46f6ae24b8d7931c7f4d</t>
  </si>
  <si>
    <t>阿米路旗舰店</t>
  </si>
  <si>
    <t>13570830211@163.com</t>
  </si>
  <si>
    <t>http://amilu.tmall.com</t>
  </si>
  <si>
    <t>897f911e49dc4168815f5730c160f4a6</t>
  </si>
  <si>
    <t>蒂欧妮旗舰店</t>
  </si>
  <si>
    <t>diolee@126.com</t>
  </si>
  <si>
    <t>http://diolee.tmall.com</t>
  </si>
  <si>
    <t>68ebf483b70c4a388d2b9fc84a63c6ed</t>
  </si>
  <si>
    <t>罗森曼美肤小屋</t>
  </si>
  <si>
    <t>489484371@qq.com</t>
  </si>
  <si>
    <t>http://baobao58.taobao.com</t>
  </si>
  <si>
    <t>4e444f04d02048198ceafae0b2c7865c</t>
  </si>
  <si>
    <t>魔力小虫旗舰店</t>
  </si>
  <si>
    <t>lwx1688@126.com</t>
  </si>
  <si>
    <t>http://molixiaochong.tmall.com</t>
  </si>
  <si>
    <t>http://siqing.tmall.com/shop/view_shop.htm?spm=a230r.7195193.1997079397.2.TqJ5WF</t>
  </si>
  <si>
    <t>baf8a7485cd349599e6c7264ba5c7731</t>
  </si>
  <si>
    <t>MOMO CHOICE</t>
  </si>
  <si>
    <t>1426669739@qq.com</t>
  </si>
  <si>
    <t>http://shop105383494.taobao.com/?spm=a230r.7195193.1997079397.2.v7YE5G</t>
  </si>
  <si>
    <t>036596af47014ceebdee04a21ad24b3d</t>
  </si>
  <si>
    <t>欧织旗舰店</t>
  </si>
  <si>
    <t>1718808088@qq.com</t>
  </si>
  <si>
    <t>http://ouzhifs.tmall.com/shop/view_shop.htm?spm=a230r.7195193.1997079397.2.Yr6x7U</t>
  </si>
  <si>
    <t>http://mieedyee.taobao.com</t>
  </si>
  <si>
    <t>236754d13d5346da8a38e3aad0837541</t>
  </si>
  <si>
    <t>东方帝博家居旗舰店</t>
  </si>
  <si>
    <t>dongfangdibo@163.com</t>
  </si>
  <si>
    <t>http://dongfangdibo.tmall.com</t>
  </si>
  <si>
    <t>6cbde3cb64e64539a05621b64f9a07e8</t>
  </si>
  <si>
    <t>联百运动专营店</t>
  </si>
  <si>
    <t>lianbaiwangluo@163.com</t>
  </si>
  <si>
    <t>http://lbyd.tmall.com</t>
  </si>
  <si>
    <t>http://modernlily.tmall.com</t>
  </si>
  <si>
    <t>6966776cbd1148818cee8a0dbb445e52</t>
  </si>
  <si>
    <t>悦享人生旗舰店</t>
  </si>
  <si>
    <t>liumianlan@126.com</t>
  </si>
  <si>
    <t>http://yuexiangrensheng.tmall.com/shop/view_shop.htm?spm=a230r.7195193.1997079397.2.NFyeQb</t>
  </si>
  <si>
    <t>9c214fe77f324894992f63c34dce4888</t>
  </si>
  <si>
    <t>正辉服饰专营店</t>
  </si>
  <si>
    <t>zmh1119@163.com</t>
  </si>
  <si>
    <t>http://zhfs.tmall.com</t>
  </si>
  <si>
    <t>0da7d7a551d04940bb3c73602841093e</t>
  </si>
  <si>
    <t>可可树の妈妈代购店</t>
  </si>
  <si>
    <t>277123702@qq.com</t>
  </si>
  <si>
    <t>http://277123702.taobao.com</t>
  </si>
  <si>
    <t>460ba57e36834dd49cc319c0d9d0a19a</t>
  </si>
  <si>
    <t>福强旗舰店</t>
  </si>
  <si>
    <t>13828171411@163.com</t>
  </si>
  <si>
    <t>http://fuqiang.tmall.com/shop/view_shop.htm?spm=a230r.7195193.1997079397.2.n5oNWo</t>
  </si>
  <si>
    <t>56caad85a51f42e3a7a798d915217a08</t>
  </si>
  <si>
    <t>旅行天使箱包专营店</t>
  </si>
  <si>
    <t>http://travelvounteer.taobao.com</t>
  </si>
  <si>
    <t>c47880fa81f8489da8691afb2fd94b74</t>
  </si>
  <si>
    <t>超人气001</t>
  </si>
  <si>
    <t>2433751233@qq.com</t>
  </si>
  <si>
    <t>http://shop70254787.taobao.com/?spm=a230r.7195193.1997079397.2.HqQQgG</t>
  </si>
  <si>
    <t>http://85815519.taobao.com</t>
  </si>
  <si>
    <t>http://qintmxlong.taobao.com</t>
  </si>
  <si>
    <t>http://waimi.tmall.com/shop/view_shop.htm?spm=a230r.7195193.1997079397.2.fEuQgX</t>
  </si>
  <si>
    <t>http://smartpigpig.taobao.com</t>
  </si>
  <si>
    <t>b1e98a31713a43bbb218faa5e5115e77</t>
  </si>
  <si>
    <t>北极绒若兰专卖店</t>
  </si>
  <si>
    <t>ruolanjiaju@126.com</t>
  </si>
  <si>
    <t>http://bejirogruolan.tmall.com</t>
  </si>
  <si>
    <t>355210379@qq.com</t>
  </si>
  <si>
    <t>http://lingbite.tmall.com/shop/view_shop.htm?spm=a230r.7195193.1997079397.2.mGhexZ</t>
  </si>
  <si>
    <t>fe97d28cb4a24800baf1dc32f8c9910f</t>
  </si>
  <si>
    <t>itlxnet2007</t>
  </si>
  <si>
    <t>itlxnet2007@163.com</t>
  </si>
  <si>
    <t>http://itlxnet2007.taobao.com</t>
  </si>
  <si>
    <t>5eddb23cdf724e4f9d7fc2052a9b3012</t>
  </si>
  <si>
    <t>玛莉简旗舰店</t>
  </si>
  <si>
    <t>3151554354@qq.com</t>
  </si>
  <si>
    <t>http://malijian.tmall.com</t>
  </si>
  <si>
    <t>cfb8e2718d1e492ba592922515d99395</t>
  </si>
  <si>
    <t>艺桂坊食品专营店</t>
  </si>
  <si>
    <t>2994857672@qq.com</t>
  </si>
  <si>
    <t>http://ygfsp.tmall.com/shop/view_shop.htm?spm=a230r.7195193.1997079397.2.J67cT0</t>
  </si>
  <si>
    <t>7010133d0462470f8f71e7ed42a723e2</t>
  </si>
  <si>
    <t>型宾景禾专卖店</t>
  </si>
  <si>
    <t>langhuaai@qq.com</t>
  </si>
  <si>
    <t>http://xingbinjh.tmall.com</t>
  </si>
  <si>
    <t>15c93042a92c4cd1bb0dc82ad0e88156</t>
  </si>
  <si>
    <t>联宇it商城</t>
  </si>
  <si>
    <t>lianx20100915@163.com</t>
  </si>
  <si>
    <t>http://lianyuit.taobao.com</t>
  </si>
  <si>
    <t>58be652998ec410e896696bc0f1f88b8</t>
  </si>
  <si>
    <t>科信达 TBTB科信达精品DIY装机店</t>
  </si>
  <si>
    <t>DU_DU9@163.COM</t>
  </si>
  <si>
    <t>http://kexinda.taobao.com/index.htm?spm=a1z10.1-c.w5002-6279649314.2.yyKngR</t>
  </si>
  <si>
    <t>2ae9b1d6d15945f4863b9e52e340cbde</t>
  </si>
  <si>
    <t>晏菲路家居专营店</t>
  </si>
  <si>
    <t>761626748@qq.com</t>
  </si>
  <si>
    <t>http://yanfeilujj.tmall.com</t>
  </si>
  <si>
    <t>http://hwj-jj.taobao.com</t>
  </si>
  <si>
    <t>e6615755493b4173aad311be8c2c56ab</t>
  </si>
  <si>
    <t>扬尚窑家居专营店</t>
  </si>
  <si>
    <t>yangshangyao@yahoo.cn</t>
  </si>
  <si>
    <t>http://yangshangyaojj.tmall.com</t>
  </si>
  <si>
    <t>http://yshanuo.tmall.com</t>
  </si>
  <si>
    <t>13351b90f2a94d82b580f81799c19198</t>
  </si>
  <si>
    <t>蔻茜若女鞋专营店</t>
  </si>
  <si>
    <t>qq784110369@163.com</t>
  </si>
  <si>
    <t>http://kouxiruonvxie.tmall.com</t>
  </si>
  <si>
    <t>http://kqrmy.tmall.com</t>
  </si>
  <si>
    <t>http://mashibang.tmall.com</t>
  </si>
  <si>
    <t>deed4a712e3948538b68c7ea10c9cbc6</t>
  </si>
  <si>
    <t>vettelmax旗舰店</t>
  </si>
  <si>
    <t>hnyxl0088@163.com</t>
  </si>
  <si>
    <t>http://vettelmax.tmall.com</t>
  </si>
  <si>
    <t>http://legao8.taobao.com</t>
  </si>
  <si>
    <t>f18311b8d79940dfb33a996c96389efa</t>
  </si>
  <si>
    <t>麦淘米仔旗舰店</t>
  </si>
  <si>
    <t>mtmz@mtmz.cn</t>
  </si>
  <si>
    <t>http://maitaomizai.tmall.com</t>
  </si>
  <si>
    <t>0bc240298c484316b19c5f2319198bb1</t>
  </si>
  <si>
    <t>卓好姿运动户外专营店</t>
  </si>
  <si>
    <t>http://zhzydhw.tmall.com</t>
  </si>
  <si>
    <t>9ef40ee54309470c900f1a07dcf39969</t>
  </si>
  <si>
    <t>再再家居</t>
  </si>
  <si>
    <t>http://shop66061765.taobao.com</t>
  </si>
  <si>
    <t>327cc3ef1baf46e88af2e9451826ac70</t>
  </si>
  <si>
    <t>乐蜀吾家居专营店</t>
  </si>
  <si>
    <t>jinyi_0_0@126.com</t>
  </si>
  <si>
    <t>http://leshuwujiaju.tmall.com</t>
  </si>
  <si>
    <t>8ac17c91d5274292a79a2428467bc6e1</t>
  </si>
  <si>
    <t>茜茜鑫姿</t>
  </si>
  <si>
    <t>15395713616@163.com</t>
  </si>
  <si>
    <t>http://shop102631674.taobao.com/?spm=a230r.7195193.1997079397.2.9gxavo</t>
  </si>
  <si>
    <t>413669830@qq.com</t>
  </si>
  <si>
    <t>db8b702be7fd494eb60a6d95a410ebd2</t>
  </si>
  <si>
    <t>城市蜗牛</t>
  </si>
  <si>
    <t>489077185@qq.com</t>
  </si>
  <si>
    <t>http://usjeans.taobao.com</t>
  </si>
  <si>
    <t>ae49bb126eb74f4f8c34a296bcf4a418</t>
  </si>
  <si>
    <t>爱瑞诗欧美家具生活馆</t>
  </si>
  <si>
    <t>13923205169@163.com</t>
  </si>
  <si>
    <t>http://shop67010668.taobao.com</t>
  </si>
  <si>
    <t>290c4f7958bd4fedbdd3d000d8540461</t>
  </si>
  <si>
    <t>雪波运动户外专营店</t>
  </si>
  <si>
    <t>xuebo7758258@163.com</t>
  </si>
  <si>
    <t>http://xbydhw.tmall.com</t>
  </si>
  <si>
    <t>http://mtmuying.tmall.com</t>
  </si>
  <si>
    <t>f7b4eb8ffcd94e98902f367b15155b57</t>
  </si>
  <si>
    <t>刻凡品牌家具</t>
  </si>
  <si>
    <t>1541946592@qq.com</t>
  </si>
  <si>
    <t>http://cafine.taobao.com</t>
  </si>
  <si>
    <t>http://cbygzn.taobao.com</t>
  </si>
  <si>
    <t>ed3d956a94f14b3994948e975f382afb</t>
  </si>
  <si>
    <t>TMSS欧韩时尚风</t>
  </si>
  <si>
    <t>946180458@qq.com</t>
  </si>
  <si>
    <t>http://uncletom110.taobao.com</t>
  </si>
  <si>
    <t>http://ouleimeihui.tmall.com</t>
  </si>
  <si>
    <t>33562db615c44cb0a39d5ebb3793d778</t>
  </si>
  <si>
    <t>霏羽纸巾</t>
  </si>
  <si>
    <t>gangqiang.rong@qq.com</t>
  </si>
  <si>
    <t>http://45067.taobao.com</t>
  </si>
  <si>
    <t>http://feiyujjry.tmall.com</t>
  </si>
  <si>
    <t>http://cafe8.taobao.com</t>
  </si>
  <si>
    <t>f452924f8374470cb73bfac8fa106927</t>
  </si>
  <si>
    <t>knn旗舰店</t>
  </si>
  <si>
    <t>knnbuy@163.com</t>
  </si>
  <si>
    <t>http://kainana.tmall.com/shop/view_shop.htm?spm=a230r.7195193.1997079397.2.HW4Elx</t>
  </si>
  <si>
    <t>d28772200dc8483c8d879d39b610850a</t>
  </si>
  <si>
    <t>简舞服饰旗舰店</t>
  </si>
  <si>
    <t>18658879322@163.com</t>
  </si>
  <si>
    <t>http://jianwufs.tmall.com/shop/view_shop.htm?spm=a230r.7195193.1997079397.2.11AzWg</t>
  </si>
  <si>
    <t>d47cb0ef9eec4f56a0fc1792ccfcfdc2</t>
  </si>
  <si>
    <t>卓璐雪旗舰店</t>
  </si>
  <si>
    <t>13929239592@163.com</t>
  </si>
  <si>
    <t>http://zhuoluxue.tmall.com</t>
  </si>
  <si>
    <t>aca608106d8348c1958c56b04775856c</t>
  </si>
  <si>
    <t>安小喏海外有机护肤</t>
  </si>
  <si>
    <t>18268899882@qq.com</t>
  </si>
  <si>
    <t>http://annuo78.taobao.com</t>
  </si>
  <si>
    <t>http://yihuijydq.tmall.com/shop/view_shop.htm?spm=a230r.7195193.1997079397.2.2n8oKx</t>
  </si>
  <si>
    <t>58582506ac96430a8dc92ce96bf654fc</t>
  </si>
  <si>
    <t>淘气拉丁旗舰店</t>
  </si>
  <si>
    <t>1304101904@qq.com</t>
  </si>
  <si>
    <t>http://taoqilading.tmall.com/shop/view_shop.htm?spm=a230r.7195193.1997079397.2.9nmCJs</t>
  </si>
  <si>
    <t>http://xiaomianyangdq.tmall.com</t>
  </si>
  <si>
    <t>5cabfbf7999c439ab080489eb3833fd0</t>
  </si>
  <si>
    <t>鑫鹏运动专营店</t>
  </si>
  <si>
    <t>pangweizhong2013@126.com</t>
  </si>
  <si>
    <t>http://xpyd.tmall.com</t>
  </si>
  <si>
    <t>6a0a966b1c7044c887559a92a5e62f57</t>
  </si>
  <si>
    <t>先邦家具</t>
  </si>
  <si>
    <t>http://youyou186.taobao.com</t>
  </si>
  <si>
    <t>http://baotengjiaju.tmall.com</t>
  </si>
  <si>
    <t>http://gangtai.tmall.com/shop/view_shop.htm?spm=a230r.7195193.1997079397.2.5QTakp&amp;smtmd=0.21006283034482?&amp;smtmd=0.97353677484828?</t>
  </si>
  <si>
    <t>572e40938fe54da8a690f2767d23c08f</t>
  </si>
  <si>
    <t>耀龙数码专营店</t>
  </si>
  <si>
    <t>ylyxqc@sohu.com</t>
  </si>
  <si>
    <t>http://yaolongsm.tmall.com</t>
  </si>
  <si>
    <t>http://seedyr.tmall.com/shop/view_shop.htm?spm=a230r.7195193.1997079397.2.05pq26</t>
  </si>
  <si>
    <t>5a0c7ef3a125407cb9caf842a2f8308f</t>
  </si>
  <si>
    <t>泰桦家居旗舰店</t>
  </si>
  <si>
    <t>vovo69808@163.com</t>
  </si>
  <si>
    <t>http://taihuajiaju.tmall.com</t>
  </si>
  <si>
    <t>023a2af3320f450d93719784f91a2243</t>
  </si>
  <si>
    <t>manbang曼邦旗舰店</t>
  </si>
  <si>
    <t>manbang88@163.com</t>
  </si>
  <si>
    <t>http://manbang.tmall.com</t>
  </si>
  <si>
    <t>17711467@qq.com</t>
  </si>
  <si>
    <t>http://fssma.taobao.com</t>
  </si>
  <si>
    <t>http://phylina.tmall.com</t>
  </si>
  <si>
    <t>2bf6c5d5f72d414aa897df5efa0ce850</t>
  </si>
  <si>
    <t>喜哈青年旗舰店</t>
  </si>
  <si>
    <t>52716306@qq.com</t>
  </si>
  <si>
    <t>http://xihaqingnian.tmall.com/index.htm?spm=a220o.1000855.w5002-7956494009.2.Ebm9tb</t>
  </si>
  <si>
    <t>ebebb12082cd48508a52a6bbe08dc618</t>
  </si>
  <si>
    <t>czwei服饰旗舰店</t>
  </si>
  <si>
    <t>iweithis@163.com</t>
  </si>
  <si>
    <t>http://czwei.tmall.com</t>
  </si>
  <si>
    <t>http://mingjuesp.tmall.com</t>
  </si>
  <si>
    <t>6f4ab3e716214a6aaab8cfe511de7b26</t>
  </si>
  <si>
    <t>意珈旗舰店</t>
  </si>
  <si>
    <t>gpyiyun@sina.com</t>
  </si>
  <si>
    <t>http://yijiafushi.tmall.com/shop/view_shop.htm?spm=a230r.7195193.1997079397.2.8sVzed</t>
  </si>
  <si>
    <t>x6y1k8@qq.com</t>
  </si>
  <si>
    <t>http://shop36378477.taobao.com/?spm=a230r.7195193.1997079397.2.ZlsvAR</t>
  </si>
  <si>
    <t>http://shop33812975.taobao.com</t>
  </si>
  <si>
    <t>4137e9036ba0435085760d9f8002fc3c</t>
  </si>
  <si>
    <t>布鲁斯与凯蒂旗舰店</t>
  </si>
  <si>
    <t>junle64525@yahoo.cn</t>
  </si>
  <si>
    <t>http://bruceandkate.tmall.com/shop/view_shop.htm?spm=a230r.7195193.1997079397.2.j4JmW0</t>
  </si>
  <si>
    <t>http://shop107880170.taobao.com/?spm=a230r.7195193.1997079397.2.MBTTyb</t>
  </si>
  <si>
    <t>561537ac4aff475f8e728e67de833889</t>
  </si>
  <si>
    <t>MissU咪秀原创潮品牌女包</t>
  </si>
  <si>
    <t>316975619@qq.com</t>
  </si>
  <si>
    <t>http://shop101307397.taobao.com/?spm=a230r.7195193.1997079397.2.r7jox6</t>
  </si>
  <si>
    <t>80c07df26e884a36a5c5227dba4b0361</t>
  </si>
  <si>
    <t>贝聪母婴专营店</t>
  </si>
  <si>
    <t>2476292692@qq.com</t>
  </si>
  <si>
    <t>http://bcmuying.tmall.com</t>
  </si>
  <si>
    <t>11d7cd65e60242ef9b4fd879a700936a</t>
  </si>
  <si>
    <t>俏佳佳家居旗舰店</t>
  </si>
  <si>
    <t>1906001323@qq.com</t>
  </si>
  <si>
    <t>http://qiaojiajia.tmall.com</t>
  </si>
  <si>
    <t>http://narlar.tmall.com</t>
  </si>
  <si>
    <t>weiyi.huang@qq.com</t>
  </si>
  <si>
    <t>f3a3b5368e4f41adbbd0f626ff748bdc</t>
  </si>
  <si>
    <t>岳媚客家特产</t>
  </si>
  <si>
    <t>516674052@qq.com</t>
  </si>
  <si>
    <t>http://yueyxie.taobao.com</t>
  </si>
  <si>
    <t>http://yesd.tmall.com</t>
  </si>
  <si>
    <t>aa6c1a3e2e19460b89c64c333a3688ed</t>
  </si>
  <si>
    <t>唤龙旗舰店</t>
  </si>
  <si>
    <t>szgwgs1@126.com</t>
  </si>
  <si>
    <t>http://huanlong.tmall.com</t>
  </si>
  <si>
    <t>http://herboristyg.tmall.com</t>
  </si>
  <si>
    <t>212d51beea84462090160e2d79f89bcf</t>
  </si>
  <si>
    <t>恋上花服饰旗舰店</t>
  </si>
  <si>
    <t>lianshanghua@yahoo.cn</t>
  </si>
  <si>
    <t>http://lianshanghua.tmall.com/shop/view_shop.htm?spm=a230r.7195193.1997079397.2.iBrwYd</t>
  </si>
  <si>
    <t>b8e85cf62b2a4f1388d67775d3c071b9</t>
  </si>
  <si>
    <t>双木家居98</t>
  </si>
  <si>
    <t>xielingyan_1985@163.com</t>
  </si>
  <si>
    <t>http://shop69617349.taobao.com/?spm=a230r.7195193.1997079397.2.bmd00b</t>
  </si>
  <si>
    <t>http://weimeinz.tmall.com</t>
  </si>
  <si>
    <t>cbd3342095974ceb8ea4d08e1d050319</t>
  </si>
  <si>
    <t>韩版精品衣店</t>
  </si>
  <si>
    <t>334193528@qq.com</t>
  </si>
  <si>
    <t>http://shop100613206.taobao.com</t>
  </si>
  <si>
    <t>http://olazymark.tmall.com</t>
  </si>
  <si>
    <t>http://xiaojinaodi.taobao.com</t>
  </si>
  <si>
    <t>e1f3c666b56f4444b572117357d6d337</t>
  </si>
  <si>
    <t>ODSY工厂店</t>
  </si>
  <si>
    <t>http://myodsy.taobao.com</t>
  </si>
  <si>
    <t>a9642b1b00d242268348cfae407d7b63</t>
  </si>
  <si>
    <t>车贝车品专营店</t>
  </si>
  <si>
    <t>728617091@qq.com</t>
  </si>
  <si>
    <t>http://chebeicp.tmall.com</t>
  </si>
  <si>
    <t>7ebf977e99bd4a81a16efa03484ae739</t>
  </si>
  <si>
    <t>农家小厨四川私房菜馆</t>
  </si>
  <si>
    <t>lxl-lxl-999@126.com</t>
  </si>
  <si>
    <t>http://njxc.taobao.com</t>
  </si>
  <si>
    <t>http://haobos.tmall.com</t>
  </si>
  <si>
    <t>http://shop57511652.taobao.com/?spm=a230r.7195193.1997079397.2.TFLX9R</t>
  </si>
  <si>
    <t>e39c0c85d018462d94517753bb44ad43</t>
  </si>
  <si>
    <t>韩版女装直销店</t>
  </si>
  <si>
    <t>2768298850@qq.com</t>
  </si>
  <si>
    <t>http://shop72875880.taobao.com/?spm=a230r.7195193.1997079397.2.WOiKKh</t>
  </si>
  <si>
    <t>1436659a4ee5407a9f5d1995c9d50863</t>
  </si>
  <si>
    <t>芭菲旗舰店</t>
  </si>
  <si>
    <t>1246549799@qq.com</t>
  </si>
  <si>
    <t>http://bafei.tmall.com/shop/view_shop.htm?spm=a230r.7195193.1997079397.2.6wtynC</t>
  </si>
  <si>
    <t>99d45edbe1e04695a31d9c2f608f751e</t>
  </si>
  <si>
    <t>银孔雀家具</t>
  </si>
  <si>
    <t>214677576@qq.com</t>
  </si>
  <si>
    <t>http://shop111038703.taobao.com</t>
  </si>
  <si>
    <t>http://ldtdq.tmall.com/shop/view_shop.htm?spm=a230r.7195193.1997079397.2.kG8OTR</t>
  </si>
  <si>
    <t>f8752805042a4fcd93880e631cb823d1</t>
  </si>
  <si>
    <t>七号宇宙UNISEVE商店</t>
  </si>
  <si>
    <t>244133563@qq.com</t>
  </si>
  <si>
    <t>http://7thuniverse.taobao.com</t>
  </si>
  <si>
    <t>061413a1ab4041bc94f107c75a5d82ea</t>
  </si>
  <si>
    <t>友友车友舰旗店</t>
  </si>
  <si>
    <t>http://yycychengdu.taobao.com</t>
  </si>
  <si>
    <t>http://hxcpdq.tmall.com/shop/view_shop.htm?spm=a230r.7195193.1997079397.2.YQk6Jt</t>
  </si>
  <si>
    <t>6de673615cf641cba39dbed7b4eefe14</t>
  </si>
  <si>
    <t>dlink联烁专卖店</t>
  </si>
  <si>
    <t>3387981@qq.com</t>
  </si>
  <si>
    <t>http://d-linkls.tmall.com/shop/view_shop.htm?spm=a230r.7195193.1997079397.2.BNterx</t>
  </si>
  <si>
    <t>http://xiaofanjiaju.taobao.com</t>
  </si>
  <si>
    <t>0e3ed3e8d8614808873e83461c0278e8</t>
  </si>
  <si>
    <t>左岸工坊  家居生活馆</t>
  </si>
  <si>
    <t>zagf@mulinhome.com</t>
  </si>
  <si>
    <t>http://zagf.taobao.com</t>
  </si>
  <si>
    <t>ca598f16cf1e4591a159a10df876b837</t>
  </si>
  <si>
    <t>四小时家居礼品</t>
  </si>
  <si>
    <t>xiaopangdeshenzhi@163.com</t>
  </si>
  <si>
    <t>http://sxs888.taobao.com</t>
  </si>
  <si>
    <t>http://shop108076325.taobao.com</t>
  </si>
  <si>
    <t>2943408360@qq.com</t>
  </si>
  <si>
    <t>f39098c4ba6e48f887227187b4cb6621</t>
  </si>
  <si>
    <t>麦克皇旗舰店</t>
  </si>
  <si>
    <t>shnuanxu@sina.com</t>
  </si>
  <si>
    <t>http://maikehuang.tmall.com</t>
  </si>
  <si>
    <t>b34556768e2746e3891eba123b2e644d</t>
  </si>
  <si>
    <t>sansui九洲龙腾专卖店</t>
  </si>
  <si>
    <t>jzlt13632774567@163.com</t>
  </si>
  <si>
    <t>http://sansuijzlt.tmall.com/shop/view_shop.htm?spm=a230r.7195193.1997079397.2.BUnpxO</t>
  </si>
  <si>
    <t>e54511dd3b6746e6854d95e60b6ec79b</t>
  </si>
  <si>
    <t>gdjyjx606</t>
  </si>
  <si>
    <t>gdjyjx606@126.com</t>
  </si>
  <si>
    <t>http://shop36580094.taobao.com/?spm=a230r.7195193.1997079397.2.DZ0XIE</t>
  </si>
  <si>
    <t>http://ruipu.tmall.com</t>
  </si>
  <si>
    <t>7724ff643f49477a85f37b5fc770e731</t>
  </si>
  <si>
    <t>苹果之家</t>
  </si>
  <si>
    <t>ygsd3@msn.com</t>
  </si>
  <si>
    <t>http://pgzj.taobao.com</t>
  </si>
  <si>
    <t>http://huakou.tmall.com</t>
  </si>
  <si>
    <t>0cf1444f6cf64c3d95f474caac78c9ce</t>
  </si>
  <si>
    <t>懒人学堂生活馆</t>
  </si>
  <si>
    <t>2423239023@qq.com</t>
  </si>
  <si>
    <t>http://dxyp.taobao.com</t>
  </si>
  <si>
    <t>026d27bb17c742b3ad619dafa5637764</t>
  </si>
  <si>
    <t>playboy时代万货专卖店</t>
  </si>
  <si>
    <t>664192783@qq.com</t>
  </si>
  <si>
    <t>http://playboysdwh.tmall.com</t>
  </si>
  <si>
    <t>http://qiaoxinyi.tmall.com</t>
  </si>
  <si>
    <t>http://peter1.taobao.com</t>
  </si>
  <si>
    <t>http://baglife.taobao.com</t>
  </si>
  <si>
    <t>http://lunica.tmall.com/shop/view_shop.htm?spm=a230r.7195193.1997079397.2.5tCwWg</t>
  </si>
  <si>
    <t>http://shiyajiao.tmall.com</t>
  </si>
  <si>
    <t>http://royalstarshdq.tmall.com</t>
  </si>
  <si>
    <t>47985826d39d4f1387f4477df956768a</t>
  </si>
  <si>
    <t>邦舵服饰专营店</t>
  </si>
  <si>
    <t>hujiangning123@126.com</t>
  </si>
  <si>
    <t>http://bangduofs.tmall.com</t>
  </si>
  <si>
    <t>http://jianjisi.tmall.com/shop/view_shop.htm?spm=a230r.7195193.1997079397.2.krgTtB</t>
  </si>
  <si>
    <t>http://kanudi.tmall.com</t>
  </si>
  <si>
    <t>5974b47ba3844a15ad8310289573ae7c</t>
  </si>
  <si>
    <t>DM 全心母婴用品</t>
  </si>
  <si>
    <t>http://dmlove100.taobao.com</t>
  </si>
  <si>
    <t>http://xichengyipin.taobao.com</t>
  </si>
  <si>
    <t>http://berrytea.taobao.com</t>
  </si>
  <si>
    <t>65d46ac43a4143678f65de4529d3ea5d</t>
  </si>
  <si>
    <t>凯锶尔数码专营店</t>
  </si>
  <si>
    <t>2463178038@qq.com</t>
  </si>
  <si>
    <t>http://ksesm.tmall.com</t>
  </si>
  <si>
    <t>28ff629f73e54c8888283ebe60666e45</t>
  </si>
  <si>
    <t>上海九鼎玻璃膜</t>
  </si>
  <si>
    <t>hanpeng98765@sina.com</t>
  </si>
  <si>
    <t>http://jdfilm.taobao.com</t>
  </si>
  <si>
    <t>http://loveroof.tmall.com</t>
  </si>
  <si>
    <t>http://tuojia88.taobao.com</t>
  </si>
  <si>
    <t>4edc2b435c5243b28a9544d59f79f944</t>
  </si>
  <si>
    <t>安吉老凌竹篮厂</t>
  </si>
  <si>
    <t>zhenyuan1981@qq.com</t>
  </si>
  <si>
    <t>http://ajzl.taobao.com</t>
  </si>
  <si>
    <t>2568bfa43ebe4dfea3a64f6ed6ba81d3</t>
  </si>
  <si>
    <t>格兰仕品厚专卖店</t>
  </si>
  <si>
    <t>615989398@qq.com</t>
  </si>
  <si>
    <t>http://galanzph.tmall.com</t>
  </si>
  <si>
    <t>http://huadicwyp.tmall.com/shop/view_shop.htm?spm=a230r.7195193.1997079397.2.OUjIHW</t>
  </si>
  <si>
    <t>1b4ec8ed2697479db9650b78f8f08279</t>
  </si>
  <si>
    <t>兰阔家纺专营店</t>
  </si>
  <si>
    <t>15933557388@163.com</t>
  </si>
  <si>
    <t>http://lankuojf.tmall.com</t>
  </si>
  <si>
    <t>f42a8da2744a475386d78d6f3367cbf6</t>
  </si>
  <si>
    <t>三季稻 UUP独立设计师</t>
  </si>
  <si>
    <t>wzzrthm@163.com</t>
  </si>
  <si>
    <t>http://sjdnz.taobao.com</t>
  </si>
  <si>
    <t>4bdaf4e161cd4d319f70eb8820550a8e</t>
  </si>
  <si>
    <t>美神家具店</t>
  </si>
  <si>
    <t>603133755@qq.com</t>
  </si>
  <si>
    <t>http://shop61276613.taobao.com/?spm=a230r.7195193.1997079397.2.x1CRBi</t>
  </si>
  <si>
    <t>4ec416a739634e7f97da758ebd586b9b</t>
  </si>
  <si>
    <t>仙符奇缘</t>
  </si>
  <si>
    <t>http://lyg778899.taobao.com</t>
  </si>
  <si>
    <t>04631728ff3243db97f7542bfd40c442</t>
  </si>
  <si>
    <t>大乔小乔服饰</t>
  </si>
  <si>
    <t>http://daqiaoxiaoqiao.taobao.com</t>
  </si>
  <si>
    <t>http://quanlingqicheyongpin.tmall.com</t>
  </si>
  <si>
    <t>3c3cce022b804bef9c642eed6551e2ff</t>
  </si>
  <si>
    <t>昌九贸易进口食品</t>
  </si>
  <si>
    <t>bddw471128@126.com</t>
  </si>
  <si>
    <t>http://szcjmy.taobao.com</t>
  </si>
  <si>
    <t>67a038a627c04fad82e82c4ed00e6ae2</t>
  </si>
  <si>
    <t>衣</t>
  </si>
  <si>
    <t>447671707@qq.com</t>
  </si>
  <si>
    <t>http://shop68824519.taobao.com</t>
  </si>
  <si>
    <t>c1b8d47b722c4e9d9666ceff122be34d</t>
  </si>
  <si>
    <t>addt旗舰店</t>
  </si>
  <si>
    <t>addttianmao@qq.com</t>
  </si>
  <si>
    <t>http://addt.tmall.com</t>
  </si>
  <si>
    <t>20d8591055574571a7dea6fc53eaec04</t>
  </si>
  <si>
    <t>世轩旗舰店</t>
  </si>
  <si>
    <t>2@yk5.com</t>
  </si>
  <si>
    <t>http://shixuanjj.tmall.com</t>
  </si>
  <si>
    <t>d571f1d241f54a6db2c728bc073e7804</t>
  </si>
  <si>
    <t>瑞尼卡店</t>
  </si>
  <si>
    <t>357033888@qq.com</t>
  </si>
  <si>
    <t>http://shop68082124.taobao.com</t>
  </si>
  <si>
    <t>http://baoxue.tmall.com/shop/view_shop.htm?spm=a230r.7195193.1997079397.2.ZZD9ao</t>
  </si>
  <si>
    <t>http://kaichengjiaju.taobao.com</t>
  </si>
  <si>
    <t>http://shop61575355.taobao.com</t>
  </si>
  <si>
    <t>http://1wandu.taobao.com</t>
  </si>
  <si>
    <t>http://51tw.taobao.com</t>
  </si>
  <si>
    <t>6d7a2e8272b04b9197e03b41c9a2f662</t>
  </si>
  <si>
    <t>亚洲胶粘剂批发中心</t>
  </si>
  <si>
    <t>18806798968@qq.com</t>
  </si>
  <si>
    <t>http://shop103604109.taobao.com</t>
  </si>
  <si>
    <t>http://xp80054466.taobao.com</t>
  </si>
  <si>
    <t>4aedccc592134a83bd8869255a0ee79c</t>
  </si>
  <si>
    <t>胜豪瓷业</t>
  </si>
  <si>
    <t>http://shenghaociye.taobao.com</t>
  </si>
  <si>
    <t>http://djlsm.tmall.com</t>
  </si>
  <si>
    <t>http://jsy88888.taobao.com</t>
  </si>
  <si>
    <t>http://fabasha.tmall.com</t>
  </si>
  <si>
    <t>6097838a0cbf4f92bebd5fa8f1cdfa06</t>
  </si>
  <si>
    <t>米婷母婴专营店</t>
  </si>
  <si>
    <t>mtsm168@163.com</t>
  </si>
  <si>
    <t>http://mitingmy.tmall.com/shop/view_shop.htm?spm=a230r.7195193.1997079397.2.HpwwG2</t>
  </si>
  <si>
    <t>b33e987fe1824308a815348dbabb4090</t>
  </si>
  <si>
    <t>爵尚母婴专营店</t>
  </si>
  <si>
    <t>2783030521@qq.com</t>
  </si>
  <si>
    <t>http://jueshangmy.tmall.com/shop/view_shop.htm?spm=a230r.7195193.1997079397.2.a7ulcq</t>
  </si>
  <si>
    <t>http://saihaojj.tmall.com</t>
  </si>
  <si>
    <t>358718ea7a8f45f9a07ff1bfbe470c94</t>
  </si>
  <si>
    <t>深蓝彩妆旗舰店</t>
  </si>
  <si>
    <t>shenlan_qjd@163.com</t>
  </si>
  <si>
    <t>http://shenlancaizhuang.tmall.com</t>
  </si>
  <si>
    <t>1cc2b5fa36db4b6eae0bfcd38e4a05b1</t>
  </si>
  <si>
    <t>莎菲服饰专营店</t>
  </si>
  <si>
    <t>oou88@163.com</t>
  </si>
  <si>
    <t>http://jiesimei.jd.com/?cpdad=1DLSUE</t>
  </si>
  <si>
    <t>http://baile333.taobao.com</t>
  </si>
  <si>
    <t>http://shop103323339.taobao.com/</t>
  </si>
  <si>
    <t>a37ab553b65b45faaafe71820d3647d1</t>
  </si>
  <si>
    <t>叙玫胶带厂家直销</t>
  </si>
  <si>
    <t>huxumei2010@163.com</t>
  </si>
  <si>
    <t>http://85817172.taobao.com</t>
  </si>
  <si>
    <t>http://xinguanlan.tmall.com</t>
  </si>
  <si>
    <t>bd0876ad6ee041aa97211ac93b19901f</t>
  </si>
  <si>
    <t>DDS丁丁家 韩国原创性感女装 正品代购直邮</t>
  </si>
  <si>
    <t>http://shop33997944.taobao.com/?spm=a230r.7195193.1997079397.2.qM9QxA</t>
  </si>
  <si>
    <t>23406484ad5a4cf2ba494e5600fd4c26</t>
  </si>
  <si>
    <t>玖珍旗舰店</t>
  </si>
  <si>
    <t>jujin@vip.126.com</t>
  </si>
  <si>
    <t>http://jiuzhen.tmall.com</t>
  </si>
  <si>
    <t>http://hellosuperwomen.taobao.com</t>
  </si>
  <si>
    <t>http://jiangfeng.tmall.com</t>
  </si>
  <si>
    <t>http://markfairwhalesd.tmall.com</t>
  </si>
  <si>
    <t>http://shop36349936.taobao.com</t>
  </si>
  <si>
    <t>c4aaa0f38da543bca973fa210bfc03cb</t>
  </si>
  <si>
    <t>mixshow服饰旗舰店</t>
  </si>
  <si>
    <t>lz_b2c@163.com</t>
  </si>
  <si>
    <t>http://mixshow.tmall.com</t>
  </si>
  <si>
    <t>http://qihangln.taobao.com</t>
  </si>
  <si>
    <t>http://dmxb.tmall.com</t>
  </si>
  <si>
    <t>http://shop100404294.taobao.com/?spm=a230r.7195193.1997079397.2.O6b1TO</t>
  </si>
  <si>
    <t>http://md9876.taobao.com</t>
  </si>
  <si>
    <t>http://weeye.taobao.com</t>
  </si>
  <si>
    <t>http://chuangcai.tmall.com</t>
  </si>
  <si>
    <t>http://beinghuman.tmall.com</t>
  </si>
  <si>
    <t>d0cd7a5e70524fc79f6f9244311a5128</t>
  </si>
  <si>
    <t>美食美客食尚屋</t>
  </si>
  <si>
    <t>jiayuhan0710@163.com</t>
  </si>
  <si>
    <t>http://niuniu0710.taobao.com</t>
  </si>
  <si>
    <t>http://shop72298473.taobao.com/?spm=a230r.7195193.1997079397.2.xA87Yi</t>
  </si>
  <si>
    <t>http://shop104197063.taobao.com</t>
  </si>
  <si>
    <t>http://tchw.tmall.com</t>
  </si>
  <si>
    <t>http://banxia.tmall.com</t>
  </si>
  <si>
    <t>http://youjiajj.taobao.com</t>
  </si>
  <si>
    <t>http://800526.taobao.com</t>
  </si>
  <si>
    <t>http://luckytime.tmall.com</t>
  </si>
  <si>
    <t>http://runbenmt.tmall.com</t>
  </si>
  <si>
    <t>http://dcmuying.tmall.com</t>
  </si>
  <si>
    <t>http://xiaoyejiayiyi.taobao.com</t>
  </si>
  <si>
    <t>http://danfanfs.tmall.com</t>
  </si>
  <si>
    <t>70cd6b78b8524231a61942063d2d7a18</t>
  </si>
  <si>
    <t>狼族箱包旗舰店</t>
  </si>
  <si>
    <t>langzupiju@163.com</t>
  </si>
  <si>
    <t>http://langzu.tmall.com/shop/view_shop.htm?spm=a230r.7195193.1997079397.2.Bnz0PW</t>
  </si>
  <si>
    <t>http://langzushijia.tmall.com/shop/view_shop.htm?spm=a230r.7195193.1997079397.2.6u2eqR</t>
  </si>
  <si>
    <t>http://taiyidiman.tmall.com</t>
  </si>
  <si>
    <t>http://huangduo.tmall.com</t>
  </si>
  <si>
    <t>http://proyaypyg.tmall.com</t>
  </si>
  <si>
    <t>http://lovelva.taobao.com</t>
  </si>
  <si>
    <t>http://hd1986.taobao.com</t>
  </si>
  <si>
    <t>http://donlimyn.tmall.com</t>
  </si>
  <si>
    <t>c9b1665b409f4e1c834b15ac9643dce8</t>
  </si>
  <si>
    <t>XIMI惜米</t>
  </si>
  <si>
    <t>http://shop70422938.taobao.com/?spm=a230r.7195193.1997079397.2.CAQ0BQ</t>
  </si>
  <si>
    <t>http://xidian.tmall.com</t>
  </si>
  <si>
    <t>http://ximimy.tmall.com</t>
  </si>
  <si>
    <t>http://shanghaimoyan.taobao.com</t>
  </si>
  <si>
    <t>84d759335aac4051bc1ec7e7a45caff3</t>
  </si>
  <si>
    <t>子墨涵香旗舰店</t>
  </si>
  <si>
    <t>zimohanxiang@yahoo.cn</t>
  </si>
  <si>
    <t>http://zimohanxiang.tmall.com</t>
  </si>
  <si>
    <t>http://tucanoys.tmall.com</t>
  </si>
  <si>
    <t>http://grevol.tmall.com</t>
  </si>
  <si>
    <t>http://snifushi.tmall.com</t>
  </si>
  <si>
    <t>http://shop59345565.taobao.com</t>
  </si>
  <si>
    <t>http://xiaobeize.tmall.com</t>
  </si>
  <si>
    <t>http://shop100598191.taobao.com</t>
  </si>
  <si>
    <t>http://yunmen.tmall.com</t>
  </si>
  <si>
    <t>http://zhangfan88.taobao.com</t>
  </si>
  <si>
    <t>http://umina.taobao.com</t>
  </si>
  <si>
    <t>http://mikotuan.taobao.com</t>
  </si>
  <si>
    <t>723508b8de824b78a0720e6f15f06e9e</t>
  </si>
  <si>
    <t>牧兰辞</t>
  </si>
  <si>
    <t>307017188@qq.com</t>
  </si>
  <si>
    <t>http://shop66561733.taobao.com/</t>
  </si>
  <si>
    <t>http://hancaohui.tmall.com/shop/view_shop.htm?spm=a230r.7195193.1997079397.2.PbMEfH</t>
  </si>
  <si>
    <t>6736e1463fe7490091e3df4a2c96c4fe</t>
  </si>
  <si>
    <t>东海赏晶阁</t>
  </si>
  <si>
    <t>dhsjg888@qq.com</t>
  </si>
  <si>
    <t>http://dhsjg.taobao.com</t>
  </si>
  <si>
    <t>http://xuanzhiqiu.tmall.com/</t>
  </si>
  <si>
    <t>http://tesidai.tmall.com/shop/view_shop.htm?spm=a230r.7195193.1997079397.2.Ta391m&amp;smtmd=0.11601307673116?</t>
  </si>
  <si>
    <t>http://qianxiyuan.tmall.com</t>
  </si>
  <si>
    <t>3e18571fe0f044f08d4c65694f308a95</t>
  </si>
  <si>
    <t>有家旗袍精品店</t>
  </si>
  <si>
    <t>tangrenlin08@163.com</t>
  </si>
  <si>
    <t>http://xinfugan.taobao.com</t>
  </si>
  <si>
    <t>http://huayueyq.tmall.com</t>
  </si>
  <si>
    <t>3a34584702c4483588e51e9d7e1e53b1</t>
  </si>
  <si>
    <t>rudorf鲁道夫旗舰店</t>
  </si>
  <si>
    <t>549174196@qq.com</t>
  </si>
  <si>
    <t>http://rudorf.tmall.com</t>
  </si>
  <si>
    <t>http://minso.taobao.com</t>
  </si>
  <si>
    <t>http://neyansm.tmall.com</t>
  </si>
  <si>
    <t>31d1c55e5cf146a69a7da5786eb08842</t>
  </si>
  <si>
    <t>TSH女装店</t>
  </si>
  <si>
    <t>yaoyao520@hotmail.com</t>
  </si>
  <si>
    <t>http://yaoyao16898.taobao.com</t>
  </si>
  <si>
    <t>http://yikoulian.taobao.com</t>
  </si>
  <si>
    <t>1696978419@qq.com</t>
  </si>
  <si>
    <t>http://pokjj.tmall.com/shop/view_shop.htm?spm=a230r.7195193.1997079397.2.NaxuWA</t>
  </si>
  <si>
    <t>http://shop37048414.taobao.com</t>
  </si>
  <si>
    <t>http://utime.tmall.com</t>
  </si>
  <si>
    <t>a8972c34a562445fb168171917939e39</t>
  </si>
  <si>
    <t>hetyy旗舰店</t>
  </si>
  <si>
    <t>hetyyfs@126.com</t>
  </si>
  <si>
    <t>http://hetyy.tmall.com/shop/view_shop.htm?spm=a230r.7195193.1997079397.2.uNiryQ&amp;smtmd=0.67351649495924?</t>
  </si>
  <si>
    <t>jingkewatch@gmail.com</t>
  </si>
  <si>
    <t>http://runosdjk.tmall.com</t>
  </si>
  <si>
    <t>http://xiaoyugo.taobao.com</t>
  </si>
  <si>
    <t>http://7shyy.taobao.com</t>
  </si>
  <si>
    <t>http://molixiaofu.taobao.com</t>
  </si>
  <si>
    <t>http://eshidaibags.taobao.com</t>
  </si>
  <si>
    <t>74f590cb101b4856899998f82f9fdbcf</t>
  </si>
  <si>
    <t>bk骏海专卖店</t>
  </si>
  <si>
    <t>junhaimaoyi@126.com</t>
  </si>
  <si>
    <t>http://bkjunhai.tmall.com</t>
  </si>
  <si>
    <t>http://xiangyibencaony.tmall.com</t>
  </si>
  <si>
    <t>http://ef77.taobao.com</t>
  </si>
  <si>
    <t>http://jjqsmen.tmall.com</t>
  </si>
  <si>
    <t>http://mkkwj.tmall.com</t>
  </si>
  <si>
    <t>http://yxtzy.taobao.com</t>
  </si>
  <si>
    <t>http://vanwardwhx.tmall.com</t>
  </si>
  <si>
    <t>http://qingmeng.tmall.com</t>
  </si>
  <si>
    <t>http://dodolu.tmall.com</t>
  </si>
  <si>
    <t>http://shop104884363.taobao.com</t>
  </si>
  <si>
    <t>http://meitaozhengpin.taobao.com</t>
  </si>
  <si>
    <t>http://yzfushi.tmall.com/shop/view_shop.htm?spm=a230r.7195193.1997079397.2.mbcnTi</t>
  </si>
  <si>
    <t>http://lolado.tmall.com</t>
  </si>
  <si>
    <t>6dd0c3c1c6e14cb99a5914d78b8ab6b4</t>
  </si>
  <si>
    <t>北地运动专营店</t>
  </si>
  <si>
    <t>ligujian@126.com</t>
  </si>
  <si>
    <t>http://beidiyd.tmall.com</t>
  </si>
  <si>
    <t>http://hjhpsm.tmall.com</t>
  </si>
  <si>
    <t>e5e8610859eb4dbfa324315f08ef6e8e</t>
  </si>
  <si>
    <t>盟达数码配件专营店</t>
  </si>
  <si>
    <t>461764933@qq.com</t>
  </si>
  <si>
    <t>http://mdsmpj.tmall.com</t>
  </si>
  <si>
    <t>fd2619888b4b437986cecdf9cef9e8ff</t>
  </si>
  <si>
    <t>君君联盟母婴专营店</t>
  </si>
  <si>
    <t>2758538478@qq.com</t>
  </si>
  <si>
    <t>http://jjlmmy.tmall.com</t>
  </si>
  <si>
    <t>http://zmyang.tmall.com</t>
  </si>
  <si>
    <t>59ecca209e27450b812291077bb0817f</t>
  </si>
  <si>
    <t>俏BABY爱尚童装</t>
  </si>
  <si>
    <t>362110871@qq.com</t>
  </si>
  <si>
    <t>http://qbbastz.taobao.com</t>
  </si>
  <si>
    <t>http://cxms.taobao.com</t>
  </si>
  <si>
    <t>http://shifuyuan.tmall.com</t>
  </si>
  <si>
    <t>http://goldbat.tmall.com/shop/view_shop.htm?spm=a230r.7195193.1997079397.2.sRiLwP</t>
  </si>
  <si>
    <t>http://shop34086805.taobao.com</t>
  </si>
  <si>
    <t>http://keshengsi.tmall.com/shop/view_shop.htm?spm=a230r.7195193.1997079397.2.khyOGw&amp;smtmd=0.92137277364787?&amp;smtmd=0.91386115389781?</t>
  </si>
  <si>
    <t>http://roocare.taobao.com</t>
  </si>
  <si>
    <t>http://nanjirentd.tmall.com</t>
  </si>
  <si>
    <t>http://modaierac.tmall.com</t>
  </si>
  <si>
    <t>e0da74ace9184e069e7b6ef04ba1a6dc</t>
  </si>
  <si>
    <t>美曼莱旗舰店</t>
  </si>
  <si>
    <t>meimanlai2013@126.com</t>
  </si>
  <si>
    <t>http://meimanlai.tmall.com</t>
  </si>
  <si>
    <t>6b6a22d75f1843cdb457b539dc8e3286</t>
  </si>
  <si>
    <t>布林小镇 欧美童装</t>
  </si>
  <si>
    <t>blingtowntb@163.com</t>
  </si>
  <si>
    <t>http://shop111984825.taobao.com</t>
  </si>
  <si>
    <t>http://azxksm.tmall.com/shop/view_shop.htm?spm=a230r.7195193.1997079397.2.KbOSxC</t>
  </si>
  <si>
    <t>80112425472542d6b7cf1bca32df84b7</t>
  </si>
  <si>
    <t>广州源利汽车精品</t>
  </si>
  <si>
    <t>2405171878@qq.com</t>
  </si>
  <si>
    <t>http://shop108007617.taobao.com</t>
  </si>
  <si>
    <t>蔓  芮</t>
  </si>
  <si>
    <t>http://51shang.taobao.com/</t>
  </si>
  <si>
    <t>http://tongqujel.tmall.com</t>
  </si>
  <si>
    <t>http://pinp.taobao.com</t>
  </si>
  <si>
    <t>http://kegao.taobao.com</t>
  </si>
  <si>
    <t>http://jiguangyu.taobao.com/shop/view_shop.htm?tracelog=twddp&amp;user_number_id=798834193</t>
  </si>
  <si>
    <t>14b8176e6ff04d5aad0848d8ff17f874</t>
  </si>
  <si>
    <t>凯露箱包</t>
  </si>
  <si>
    <t>2835471532@qq.com</t>
  </si>
  <si>
    <t>http://shop112243001.taobao.com</t>
  </si>
  <si>
    <t>5fe4a8d5811d430a9e76794240de4488</t>
  </si>
  <si>
    <t>虎扑卖家 端の白菜</t>
  </si>
  <si>
    <t>75132755@qq.com</t>
  </si>
  <si>
    <t>http://duan75132755.taobao.com</t>
  </si>
  <si>
    <t>http://mmdyg.taobao.com</t>
  </si>
  <si>
    <t>http://shop66362982.taobao.com/?spm=a230r.7195193.1997079397.2.RWDQdM</t>
  </si>
  <si>
    <t>http://shop104394346.taobao.com/?spm=a230r.7195193.1997079397.2.bfdakg</t>
  </si>
  <si>
    <t>http://shop109213725.taobao.com</t>
  </si>
  <si>
    <t>4d6fffed9d6a4276bb03704118bc20a8</t>
  </si>
  <si>
    <t>飞鱼箱包</t>
  </si>
  <si>
    <t>beinuoshixb@163.com</t>
  </si>
  <si>
    <t>http://tokersxb.taobao.com</t>
  </si>
  <si>
    <t>7ba9b3ab821543a1bb45c3103d70c97d</t>
  </si>
  <si>
    <t>港商行批发</t>
  </si>
  <si>
    <t>http://shop102898224.taobao.com</t>
  </si>
  <si>
    <t>http://jaqcyp.tmall.com</t>
  </si>
  <si>
    <t>http://qichencwyp.tmall.com</t>
  </si>
  <si>
    <t>0955eceaafe14f61b0a208f4f9952753</t>
  </si>
  <si>
    <t>宜踏旗舰店</t>
  </si>
  <si>
    <t>xiannishanghai@163.com</t>
  </si>
  <si>
    <t>http://yitamy.tmall.com</t>
  </si>
  <si>
    <t>http://fengrui88.taobao.com</t>
  </si>
  <si>
    <t>http://aishangwo.tmall.com/shop/view_shop.htm?spm=a230r.7195193.1997079397.2.UaM0Us</t>
  </si>
  <si>
    <t>http://chuanyueshijue.tmall.com</t>
  </si>
  <si>
    <t>http://zxjnbg.tmall.com</t>
  </si>
  <si>
    <t>d298ed26702a4001981da9ab14c6bab7</t>
  </si>
  <si>
    <t>壹生衣饰1988</t>
  </si>
  <si>
    <t>long_bestcool@126.com</t>
  </si>
  <si>
    <t>http://e-sheng-clothes.taobao.com</t>
  </si>
  <si>
    <t>http://leabornes.tmall.com</t>
  </si>
  <si>
    <t>http://xiaotiqin.taobao.com</t>
  </si>
  <si>
    <t>615c970408294fe89b93b45fa01d761d</t>
  </si>
  <si>
    <t>欧琳娜百搭女装</t>
  </si>
  <si>
    <t>http://shop113836603.taobao.com</t>
  </si>
  <si>
    <t>http://shop71184659.taobao.com</t>
  </si>
  <si>
    <t>http://t80000.taobao.com</t>
  </si>
  <si>
    <t>8c79be51b84d4af7ae89ab7e9cffb584</t>
  </si>
  <si>
    <t>润生苔藓</t>
  </si>
  <si>
    <t>http://runshengmoss.taobao.com</t>
  </si>
  <si>
    <t>3a40d0c0470f4d0c98c2ecf50f4d3008</t>
  </si>
  <si>
    <t>帕司通旗舰店</t>
  </si>
  <si>
    <t>paston@LIVE.COM</t>
  </si>
  <si>
    <t>http://pasitong.tmall.com</t>
  </si>
  <si>
    <t>58f7f0ecb20f42bba538117c99c488fb</t>
  </si>
  <si>
    <t>M家定制</t>
  </si>
  <si>
    <t>gagagrunge@163.com</t>
  </si>
  <si>
    <t>http://mitaostyle.taobao.com</t>
  </si>
  <si>
    <t>96ba97c0ee8f44468b401d4c3a06f589</t>
  </si>
  <si>
    <t>凯迈蕾旗舰店</t>
  </si>
  <si>
    <t>kaimailei@163.com</t>
  </si>
  <si>
    <t>http://kaimailei.tmall.com</t>
  </si>
  <si>
    <t>3129030b9d744a1ab0841494d3c0a955</t>
  </si>
  <si>
    <t>云及旗舰店</t>
  </si>
  <si>
    <t>fange_tmall@163.com</t>
  </si>
  <si>
    <t>http://yunji.tmall.com</t>
  </si>
  <si>
    <t>http://xiaotugesp.tmall.com</t>
  </si>
  <si>
    <t>http://ttzq.taobao.com</t>
  </si>
  <si>
    <t>http://kyoei.tmall.com</t>
  </si>
  <si>
    <t>http://kuwujie.tmall.com</t>
  </si>
  <si>
    <t>http://shop69760460.taobao.com</t>
  </si>
  <si>
    <t>http://yifeiqcyp.tmall.com</t>
  </si>
  <si>
    <t>http://laolis.taobao.com</t>
  </si>
  <si>
    <t>http://shop101910064.taobao.com</t>
  </si>
  <si>
    <t>http://mycn.taobao.com</t>
  </si>
  <si>
    <t>https://shop62934521.taobao.com/?spm=a230r.7195193.1997079397.2.8hC7Dq</t>
  </si>
  <si>
    <t>198173d7660145b0bb7fcdfee7097276</t>
  </si>
  <si>
    <t>其客旗舰店</t>
  </si>
  <si>
    <t>963559855@qq.com</t>
  </si>
  <si>
    <t>http://qikefushi.tmall.com</t>
  </si>
  <si>
    <t>b10b224236b04a0792a411a1c7a0f8bb</t>
  </si>
  <si>
    <t>好麦迪旗舰店</t>
  </si>
  <si>
    <t>http://haomaidi.tmall.com</t>
  </si>
  <si>
    <t>8c8a84312c29478da5528391e05f9f9a</t>
  </si>
  <si>
    <t>浙江数码第一站</t>
  </si>
  <si>
    <t>276671140@qq.com</t>
  </si>
  <si>
    <t>http://1shuma.taobao.com</t>
  </si>
  <si>
    <t>a91b25320f834503a1cb6effcb4021cd</t>
  </si>
  <si>
    <t>菲轩斯迪男装</t>
  </si>
  <si>
    <t>zhjcyc5201314@126.com</t>
  </si>
  <si>
    <t>http://zhjcyc5201314.taobao.com</t>
  </si>
  <si>
    <t>http://zhongdada.taobao.com</t>
  </si>
  <si>
    <t>b063294cc83c48edab5602105f2a994d</t>
  </si>
  <si>
    <t>酷风使者旗舰店</t>
  </si>
  <si>
    <t>kufengshizhe00@163.com</t>
  </si>
  <si>
    <t>http://kufengshizhe.tmall.com</t>
  </si>
  <si>
    <t>http://esllego.tmall.com</t>
  </si>
  <si>
    <t>http://tengaiyangsheng.taobao.com</t>
  </si>
  <si>
    <t>http://88mmwm.taobao.com</t>
  </si>
  <si>
    <t>http://xianglifang.tmall.com</t>
  </si>
  <si>
    <t>e1168c002d994a8c8d3c5345271ce052</t>
  </si>
  <si>
    <t>香丽芳品牌折扣店</t>
  </si>
  <si>
    <t>lily_wang0615@126.com</t>
  </si>
  <si>
    <t>http://sushenneiyi.taobao.com</t>
  </si>
  <si>
    <t>13a645442e444e65aa4d04db04c10b01</t>
  </si>
  <si>
    <t>香丽芳官方折扣店</t>
  </si>
  <si>
    <t>jdxlf_money@126.com</t>
  </si>
  <si>
    <t>http://shop125526275.taobao.com</t>
  </si>
  <si>
    <t>http://aylmy.tmall.com</t>
  </si>
  <si>
    <t>http://niuwasm.tmall.com</t>
  </si>
  <si>
    <t>20720856093644b0823720a1202413a2</t>
  </si>
  <si>
    <t>熳筠旗舰店</t>
  </si>
  <si>
    <t>18680299609@163.com</t>
  </si>
  <si>
    <t>http://manyun.tmall.com</t>
  </si>
  <si>
    <t>f0cc2836178e4943af01f49897c10836</t>
  </si>
  <si>
    <t>梦尔雅旗舰店</t>
  </si>
  <si>
    <t>13926434878@139.com</t>
  </si>
  <si>
    <t>http://mengerya.tmall.com/shop/view_shop.htm?spm=a230r.7195193.1997079397.2.59KkrX</t>
  </si>
  <si>
    <t>bbba7fe68e02499fa972faab05391a0e</t>
  </si>
  <si>
    <t>lyg铃铛</t>
  </si>
  <si>
    <t>lygwanglingling@126.com</t>
  </si>
  <si>
    <t>http://1292412008.taobao.com</t>
  </si>
  <si>
    <t>lygwangling@126.com</t>
  </si>
  <si>
    <t>http://fenghuamiyu.tmall.com</t>
  </si>
  <si>
    <t>http://shop58464380.taobao.com</t>
  </si>
  <si>
    <t>http://siheyuan.tmall.com/shop/view_shop.htm?spm=a230r.7195193.1997079397.2.TBVT2Z</t>
  </si>
  <si>
    <t>http://wxwxbx.tmall.com</t>
  </si>
  <si>
    <t>http://t92777.taobao.com</t>
  </si>
  <si>
    <t>http://panxingsm.tmall.com/shop/view_shop.htm?spm=a230r.7195193.1997079397.2.Dl50hN</t>
  </si>
  <si>
    <t>201501da65e5400db1a41696a32561c3</t>
  </si>
  <si>
    <t>美欲堂精选</t>
  </si>
  <si>
    <t>18957209090@163.com</t>
  </si>
  <si>
    <t>http://cn588.taobao.com</t>
  </si>
  <si>
    <t>http://moonlightpassage.taobao.com</t>
  </si>
  <si>
    <t>http://lafolie.tmall.com</t>
  </si>
  <si>
    <t>http://lxmfs.tmall.com</t>
  </si>
  <si>
    <t>http://kangmiao.tmall.com</t>
  </si>
  <si>
    <t>http://cuogan.tmall.com/shop/view_shop.htm?spm=a230r.7195193.1997079397.2.TNkfMi</t>
  </si>
  <si>
    <t>http://juyihuijiaju.tmall.com</t>
  </si>
  <si>
    <t>http://shaodihui.tmall.com/shop/view_shop.htm?spm=a230r.7195193.1997079397.2.oDAmmU</t>
  </si>
  <si>
    <t>http://shop102830373.taobao.com</t>
  </si>
  <si>
    <t>http://ronghaojiaju.tmall.com/shop/view_shop.htm?spm=a230r.7195193.1997079397.2.YCnyeg</t>
  </si>
  <si>
    <t>http://naian.tmall.com/shop/view_shop.htm?spm=a230r.7195193.1997079397.2.z9L2WO</t>
  </si>
  <si>
    <t>d84ab4fcc8dd4bb8baadc7e065dc6fb8</t>
  </si>
  <si>
    <t>鼎威母婴专营店</t>
  </si>
  <si>
    <t>dingweimy1688@163.com</t>
  </si>
  <si>
    <t>http://dwmy.tmall.com</t>
  </si>
  <si>
    <t>90b00a7edd784c3abe8e98d30b6226ea</t>
  </si>
  <si>
    <t>千喜小娇舒雅店</t>
  </si>
  <si>
    <t>1426895429@qq.com</t>
  </si>
  <si>
    <t>http://qianxixiaojiao.taobao.com</t>
  </si>
  <si>
    <t>http://aisenbao.tmall.com/shop/view_shop.htm?spm=a230r.7195193.1997079397.2.cOUOg9</t>
  </si>
  <si>
    <t>http://aesopliwo.tmall.com</t>
  </si>
  <si>
    <t>http://handaiweizx.tmall.com</t>
  </si>
  <si>
    <t>http://jianbaobaomy.tmall.com</t>
  </si>
  <si>
    <t>http://baoziziliu.taobao.com</t>
  </si>
  <si>
    <t>http://shop34109396.taobao.com</t>
  </si>
  <si>
    <t>53929656623f4f569202866395f3b517</t>
  </si>
  <si>
    <t>戈佳妮旗舰店</t>
  </si>
  <si>
    <t>582230347@qq.com</t>
  </si>
  <si>
    <t>http://gejiani.tmall.com</t>
  </si>
  <si>
    <t>http://tsksm.tmall.com/shop/view_shop.htm?spm=a230r.7195193.1997079397.2.721sSC</t>
  </si>
  <si>
    <t>f7e9117307bb48b697f5556ce4a9090f</t>
  </si>
  <si>
    <t>sanda烟具旗舰店</t>
  </si>
  <si>
    <t>nanorsanda@qq.com</t>
  </si>
  <si>
    <t>http://sanda.tmall.com</t>
  </si>
  <si>
    <t>e030d093ac1d4aa99992914712d0658e</t>
  </si>
  <si>
    <t>发现zippo专营店</t>
  </si>
  <si>
    <t>mrnanor@sina.cn</t>
  </si>
  <si>
    <t>http://fxzippo.tmall.com</t>
  </si>
  <si>
    <t>a52a5ff2374b44f28f2b6fcd09131de2</t>
  </si>
  <si>
    <t>宝贝宫殿旗舰店</t>
  </si>
  <si>
    <t>myshahua@qq.com</t>
  </si>
  <si>
    <t>http://baobeigongdian.tmall.com</t>
  </si>
  <si>
    <t>http://nssunnyjx.tmall.com/shop/view_shop.htm?spm=a230r.7195193.1997079397.2.BAI1Mp</t>
  </si>
  <si>
    <t>http://salare.taobao.com</t>
  </si>
  <si>
    <t>http://sdwxsm.tmall.com</t>
  </si>
  <si>
    <t>http://meichuanqcyp.tmall.com</t>
  </si>
  <si>
    <t>http://lfcare.tmall.com</t>
  </si>
  <si>
    <t>http://weiyikeyi.tmall.com</t>
  </si>
  <si>
    <t>http://wyky.taobao.com</t>
  </si>
  <si>
    <t>http://lianyiying.tmall.com/shop/view_shop.htm?spm=a230r.7195193.1997079397.2.5erOgc</t>
  </si>
  <si>
    <t>http://lvnuo.tmall.com</t>
  </si>
  <si>
    <t>769eb7259bfb4fe29da2590bc1082c3e</t>
  </si>
  <si>
    <t>美凤凰旗舰店</t>
  </si>
  <si>
    <t>sqtaoqu1981@163.com</t>
  </si>
  <si>
    <t>http://meifenghuang.tmall.com</t>
  </si>
  <si>
    <t>4c1ccc9825db4c61acc85f1ee064768a</t>
  </si>
  <si>
    <t>蔡苗的春天</t>
  </si>
  <si>
    <t>http://shop100624625.taobao.com/?spm=a230r.7195193.1997079397.2.yQC0zK</t>
  </si>
  <si>
    <t>http://avguloy.tmall.com/shop/view_shop.htm?spm=a230r.7195193.1997079397.2.l1jZy3</t>
  </si>
  <si>
    <t>acc279b7d6ec4cf380f124dda0849f29</t>
  </si>
  <si>
    <t>十点伴旗舰店</t>
  </si>
  <si>
    <t>2271866120@qq.com</t>
  </si>
  <si>
    <t>http://shidianban.tmall.com/shop/view_shop.htm?spm=a230r.7195193.1997079397.2.IsQdPF</t>
  </si>
  <si>
    <t>http://shidianbanzj.tmall.com/shop/view_shop.htm?spm=a230r.7195193.1997079397.2.395Gqg</t>
  </si>
  <si>
    <t>huihui23233@sina.com</t>
  </si>
  <si>
    <t>http://vividp.taobao.com</t>
  </si>
  <si>
    <t>394dc17d954a4e81b07cde031af693c6</t>
  </si>
  <si>
    <t>fanpn旗舰店</t>
  </si>
  <si>
    <t>gzfbfs@163.com</t>
  </si>
  <si>
    <t>http://fanpn.tmall.com/shop/view_shop.htm?spm=a230r.7195193.1997079397.2.0IA1Je</t>
  </si>
  <si>
    <t>c739de4c4d3947e883e2e34e7a9dd0ef</t>
  </si>
  <si>
    <t>秋田收纳总汇</t>
  </si>
  <si>
    <t>http://shop66007001.taobao.com</t>
  </si>
  <si>
    <t>http://shop107668451.taobao.com</t>
  </si>
  <si>
    <t>8f6b7e88c4234717ace334635f2aab39</t>
  </si>
  <si>
    <t>千千寻鞋坊</t>
  </si>
  <si>
    <t>http://qianqianxun0577.taobao.com</t>
  </si>
  <si>
    <t>http://shangpinshidai.tmall.com</t>
  </si>
  <si>
    <t>http://shunye.taobao.com</t>
  </si>
  <si>
    <t>http://kabanni.tmall.com/shop/view_shop.htm?spm=a1z0e.6651725.0.0.4wdThq&amp;mytmenu=mdianpu&amp;utkn=g,x6ulbyge4hdozpncwxva1411814436040&amp;user_number_id=1657013320&amp;scm=1028.1.1.20001&amp;v=1</t>
  </si>
  <si>
    <t>http://runosd.tmall.com/shop/view_shop.htm?spm=a230r.7195193.1997079397.2.2luQrq</t>
  </si>
  <si>
    <t>d236452ee885486aa3d4f7a2c7437a4c</t>
  </si>
  <si>
    <t>光影鸿图车品专营店</t>
  </si>
  <si>
    <t>gyht0719@163.com</t>
  </si>
  <si>
    <t>http://gyhtcp.tmall.com</t>
  </si>
  <si>
    <t>451b8e5ce319469680d7d0634874c7d9</t>
  </si>
  <si>
    <t>丝飘云边护理店</t>
  </si>
  <si>
    <t>ycl3129967@163.com</t>
  </si>
  <si>
    <t>http://spyb.taobao.com</t>
  </si>
  <si>
    <t>http://dehsm.tmall.com/shop/view_shop.htm?spm=a230r.7195193.1997079397.2.CWFBA3</t>
  </si>
  <si>
    <t>http://qiaoruo.tmall.com/shop/view_shop.htm?spm=a230r.7195193.1997079397.2.eu88dG</t>
  </si>
  <si>
    <t>http://fanjiushi.tmall.com/shop/view_shop.htm?spm=a230r.7195193.1997079397.2.Di7bbE</t>
  </si>
  <si>
    <t>http://shiguangbashi.tmall.com/shop/view_shop.htm?spm=a230r.7195193.1997079397.2.JU8oC5</t>
  </si>
  <si>
    <t>http://shop69954544.taobao.com</t>
  </si>
  <si>
    <t>http://boyitx.taobao.com</t>
  </si>
  <si>
    <t>http://yayunkadan.tmall.com/shop/view_shop.htm?spm=a230r.7195193.1997079397.2.NErt6u</t>
  </si>
  <si>
    <t>06480c1bd9f84dfeadc356297322a03a</t>
  </si>
  <si>
    <t>男装驿站</t>
  </si>
  <si>
    <t>grspforever@163.com</t>
  </si>
  <si>
    <t>http://nzyz.taobao.com</t>
  </si>
  <si>
    <t>http://qianyiwj.tmall.com/shop/view_shop.htm?spm=a230r.7195193.1997079397.2.YNelM9</t>
  </si>
  <si>
    <t>189438e285bd407e8d6b9e1fc6825bf3</t>
  </si>
  <si>
    <t>寻找他乡的咸鱼</t>
  </si>
  <si>
    <t>http://shop63770848.taobao.com/?spm=a230r.7195193.1997079397.2.pfea4L</t>
  </si>
  <si>
    <t>http://yuego.tmall.com</t>
  </si>
  <si>
    <t>http://beeyinx.taobao.com</t>
  </si>
  <si>
    <t>http://1-7gaga.taobao.com</t>
  </si>
  <si>
    <t>8608cf345af3416db8f6cb16a763dae2</t>
  </si>
  <si>
    <t>奥罗汇讯数码配件专营店</t>
  </si>
  <si>
    <t>18620172624@163.com</t>
  </si>
  <si>
    <t>http://alhxsmpj.tmall.com</t>
  </si>
  <si>
    <t>542228ef59d94a4bbd3ad70707135dc9</t>
  </si>
  <si>
    <t>飞特威思维车</t>
  </si>
  <si>
    <t>15920335926@qq.com</t>
  </si>
  <si>
    <t>http://shop70809217.taobao.com</t>
  </si>
  <si>
    <t>466bf34920514e7fb88d0f6a53af1fa4</t>
  </si>
  <si>
    <t>人达运动专营店</t>
  </si>
  <si>
    <t>2797240108@qq.com</t>
  </si>
  <si>
    <t>http://rdyundong.tmall.com/shop/view_shop.htm?spm=a230r.7195193.1997079397.2.p5bIpx</t>
  </si>
  <si>
    <t>http://amianbmian.tmall.com</t>
  </si>
  <si>
    <t>http://veni.tmall.com</t>
  </si>
  <si>
    <t>http://pinjia.tmall.com</t>
  </si>
  <si>
    <t>http://shop70463271.taobao.com</t>
  </si>
  <si>
    <t>c35476a3a8264a78a26e1d333977fc8f</t>
  </si>
  <si>
    <t>骏马户外旅行用品</t>
  </si>
  <si>
    <t>cui_haixia@hotmail.com</t>
  </si>
  <si>
    <t>http://yasuobg.taobao.com</t>
  </si>
  <si>
    <t>http://dedun.tmall.com/shop/view_shop.htm?spm=a230r.7195193.1997079397.2.sum0cu</t>
  </si>
  <si>
    <t>http://moffett.tmall.com/shop/view_shop.htm?spm=a230r.7195193.1997079397.2.1BIaE1</t>
  </si>
  <si>
    <t>c45ec88f08014880b82d1e5b71905eda</t>
  </si>
  <si>
    <t>蔓韩旗舰店</t>
  </si>
  <si>
    <t>taobao_manhan@163.com</t>
  </si>
  <si>
    <t>http://manhan.tmall.com/shop/view_shop.htm?spm=a230r.7195193.1997079397.2.Onkq4w</t>
  </si>
  <si>
    <t>http://zhumengmeng11.taobao.com</t>
  </si>
  <si>
    <t>wubo6513@hotmail.com</t>
  </si>
  <si>
    <t>http://uweitdf.tmall.com/shop/view_shop.htm?spm=a230r.7195193.1997079397.2.eW9cSN</t>
  </si>
  <si>
    <t>http://shop106406759.taobao.com/?spm=a230r.7195193.1997079397.2.nF66fv</t>
  </si>
  <si>
    <t>http://jymob.taobao.com</t>
  </si>
  <si>
    <t>85e5064323b74c7da9c15253299430f5</t>
  </si>
  <si>
    <t>隽界JUNJESON</t>
  </si>
  <si>
    <t>amysun1991@163.com</t>
  </si>
  <si>
    <t>http://shop33221115.taobao.com/?spm=a230r.7195193.1997079397.2.L3XmiZ</t>
  </si>
  <si>
    <t>http://zashe.tmall.com</t>
  </si>
  <si>
    <t>http://dominic.tmall.com/shop/view_shop.htm?spm=a230r.7195193.1997079397.2.tG95xR</t>
  </si>
  <si>
    <t>http://shop36597083.taobao.com/index.htm?spm=a1z0b.7.w5002-2850630468.2.6lffcN</t>
  </si>
  <si>
    <t>sanmixiatian@126.com</t>
  </si>
  <si>
    <t>http://danyiqi.tmall.com</t>
  </si>
  <si>
    <t>http://buildhomes.tmall.com</t>
  </si>
  <si>
    <t>http://qiaobo1983.taobao.com</t>
  </si>
  <si>
    <t>http://meilatu.taobao.com</t>
  </si>
  <si>
    <t>fankeke2013@163.com</t>
  </si>
  <si>
    <t>http://fankeke.tmall.com</t>
  </si>
  <si>
    <t>http://tong.taobao.com</t>
  </si>
  <si>
    <t>http://shop57714443.taobao.com/?spm=a230r.7195193.1997079397.2.CacNyt</t>
  </si>
  <si>
    <t>http://yijiejiajujj.tmall.com/shop/view_shop.htm?spm=a230r.7195193.1997079397.2.LrITGB</t>
  </si>
  <si>
    <t>da7cc165b32f47dbae2013de7c7c17af</t>
  </si>
  <si>
    <t>米先生旗舰店</t>
  </si>
  <si>
    <t>jzhfz2010@163.com</t>
  </si>
  <si>
    <t>http://mrme.tmall.com/shop/view_shop.htm?spm=a230r.7195193.1997079397.2.0uqHPP</t>
  </si>
  <si>
    <t>http://shop100983309.taobao.com/?spm=a230r.7195193.1997079397.2.J</t>
  </si>
  <si>
    <t>f6b3666746e24a18ab602e822de57c12</t>
  </si>
  <si>
    <t>男人衣庄</t>
  </si>
  <si>
    <t>86589585@qq.com</t>
  </si>
  <si>
    <t>http://nanrenyizhuang01.taobao.com</t>
  </si>
  <si>
    <t>http://shop103539723.taobao.com/?spm=a230r.7195193.1997079397.2.4UPcEr</t>
  </si>
  <si>
    <t>http://jozzysion.tmall.com</t>
  </si>
  <si>
    <t>http://shop110762305.taobao.com</t>
  </si>
  <si>
    <t>http://yoyoxiaowanzi.taobao.com</t>
  </si>
  <si>
    <t>rigo_eye@yahoo.cn</t>
  </si>
  <si>
    <t>http://hsmyj.tmall.com/shop/view_shop.htm?spm=a230r.7195193.1997079397.2.diFzy1</t>
  </si>
  <si>
    <t>c6a9f908d44f46b4a5beb300f040e975</t>
  </si>
  <si>
    <t>宜乐美家居 TBTB宜乐美家居</t>
  </si>
  <si>
    <t>hzy8354865@163.com</t>
  </si>
  <si>
    <t>http://65077505.taobao.com</t>
  </si>
  <si>
    <t>e25e7d040eeb4b3b9ee77b8e6c91cf05</t>
  </si>
  <si>
    <t>衣之客栈旗舰店</t>
  </si>
  <si>
    <t>maotaishengfushi@qq.com</t>
  </si>
  <si>
    <t>http://yizhikezhan.tmall.com/shop/view_shop.htm?spm=a230r.7195193.1997079397.2.tK3a9x</t>
  </si>
  <si>
    <t>b9bcf242a2614cba9c72d924756ae550</t>
  </si>
  <si>
    <t>3三牌专卖店</t>
  </si>
  <si>
    <t>3brand@sina.cn</t>
  </si>
  <si>
    <t>http://3sanpai.tmall.com</t>
  </si>
  <si>
    <t>http://mxkwsm.tmall.com</t>
  </si>
  <si>
    <t>http://3chepin.tmall.com</t>
  </si>
  <si>
    <t>http://maiteandi.tmall.com/</t>
  </si>
  <si>
    <t>http://luolili.taobao.com</t>
  </si>
  <si>
    <t>ae13365b1e3646b5a31f8c2d41f998bf</t>
  </si>
  <si>
    <t>33yishi</t>
  </si>
  <si>
    <t>yisivisa33@126.com</t>
  </si>
  <si>
    <t>http://shop58145647.taobao.com/?spm=a230r.7195193.1997079397.2.0Ify9c</t>
  </si>
  <si>
    <t>http://phisinicssl.tmall.com</t>
  </si>
  <si>
    <t>http://nssunny.tmall.com/shop/view_shop.htm?spm=a230r.7195193.1997079397.2.HbObC6</t>
  </si>
  <si>
    <t>2c2095b1af0744d19418d9326ffbc9c3</t>
  </si>
  <si>
    <t>星美特运动专营店</t>
  </si>
  <si>
    <t>fulx007@163.com</t>
  </si>
  <si>
    <t>http://xmtyd.tmall.com/shop/view_shop.htm?spm=a230r.7195193.1997079397.2.nHoWxJ</t>
  </si>
  <si>
    <t>http://shop63168092.taobao.com/?spm=a230r.7195193.1997079397.2.cl1iTT</t>
  </si>
  <si>
    <t>4a10ffd260a941e8a07bc9f34d575cca</t>
  </si>
  <si>
    <t>lcwjl</t>
  </si>
  <si>
    <t>likenewton@gmail.com</t>
  </si>
  <si>
    <t>http://shop69792381.taobao.com/?spm=a230r.7195193.1997079397.2.109mFz&amp;v=1</t>
  </si>
  <si>
    <t>6bd070a0bbc24cc0aa09f8905807013a</t>
  </si>
  <si>
    <t>les1980束胸内衣</t>
  </si>
  <si>
    <t>http://les1980.taobao.com</t>
  </si>
  <si>
    <t>16464aa240a342a384b9187b7bd2564b</t>
  </si>
  <si>
    <t>AOAO私家定制女装</t>
  </si>
  <si>
    <t>http://shop71568906.taobao.com</t>
  </si>
  <si>
    <t>302e5d1d3cd94e5e92a12feabd5d03b2</t>
  </si>
  <si>
    <t>zengliu旗舰店</t>
  </si>
  <si>
    <t>zengliusp888@163.com</t>
  </si>
  <si>
    <t>http://zengliu.tmall.com</t>
  </si>
  <si>
    <t>330191404@qq.com</t>
  </si>
  <si>
    <t>http://shop66689621.taobao.com/?spm=a230r.7195193.1997079397.2.TEQAVm</t>
  </si>
  <si>
    <t>http://kasitingbao.tmall.com/shop/view_shop.htm?spm=a230r.7195193.1997079397.2.Vv32ul</t>
  </si>
  <si>
    <t>70e35b0b7869414ebc800b3b9bb4e0b4</t>
  </si>
  <si>
    <t>collegehome旗舰店</t>
  </si>
  <si>
    <t>4685432@qq.com</t>
  </si>
  <si>
    <t>http://collegehome.tmall.com</t>
  </si>
  <si>
    <t>174b5d0355f34dc39394b36f8ff9f118</t>
  </si>
  <si>
    <t>廖家工艺旗舰店</t>
  </si>
  <si>
    <t>liaojiagongyi@163.com</t>
  </si>
  <si>
    <t>http://liaojiagongyi.tmall.com/shop/view_shop.htm?spm=a230r.7195193.1997079397.2.0YL5Yt</t>
  </si>
  <si>
    <t>http://shop107580607.taobao.com</t>
  </si>
  <si>
    <t>http://nuannuanfei.tmall.com/shop/view_shop.htm?spm=a230r.7195193.1997079397.2.VOdY71</t>
  </si>
  <si>
    <t>be66aba02a2948e49ed7743e5f99bb2e</t>
  </si>
  <si>
    <t>斯布兰迪旗舰店</t>
  </si>
  <si>
    <t>2559224207@qq.com</t>
  </si>
  <si>
    <t>http://sbld.tmall.com/shop/view_shop.htm?spm=a230r.7195193.1997079397.2.x1I3Ps</t>
  </si>
  <si>
    <t>94af94858993438c932d19f412bfcf5f</t>
  </si>
  <si>
    <t>宝盖儿旗舰店</t>
  </si>
  <si>
    <t>gzaiyo@live.cn</t>
  </si>
  <si>
    <t>http://baogaier.tmall.com/shop/view_shop.htm?spm=a230r.7195193.1997079397.2.DNbSXp</t>
  </si>
  <si>
    <t>http://mn-love.taobao.com/?spm=a1z10.1-c.0.0.qdghsv</t>
  </si>
  <si>
    <t>6f4428289d094b949caa280d82859f4c</t>
  </si>
  <si>
    <t>沃度家具旗舰店</t>
  </si>
  <si>
    <t>gzhsh2013@163.com　</t>
  </si>
  <si>
    <t>http://vodo.tmall.com</t>
  </si>
  <si>
    <t>http://hanmage.tmall.com/shop/view_shop.htm?spm=a230r.7195193.1997079397.2.jAkzQH</t>
  </si>
  <si>
    <t>5b1165e471d64e45a604c6654f68fadb</t>
  </si>
  <si>
    <t>Junqiuzhu</t>
  </si>
  <si>
    <t>http://shop71371225.taobao.com/?spm=a230r.7195193.1997079397.2.FBR9Cm</t>
  </si>
  <si>
    <t>50b5d2f24f084c7883b140eec2e89028</t>
  </si>
  <si>
    <t>优乐酷旗舰店</t>
  </si>
  <si>
    <t>youleku@yahoo.com.cn</t>
  </si>
  <si>
    <t>http://youleku.tmall.com/shop/view_shop.htm?spm=a230r.7195193.1997079397.2.X9ZGBj</t>
  </si>
  <si>
    <t>d48f4725225147a2a242c2aadfcb9c4b</t>
  </si>
  <si>
    <t>森氏旗下易阁居店</t>
  </si>
  <si>
    <t>http://yigejiaju.taobao.com</t>
  </si>
  <si>
    <t>5420cf2b8f4244a9b54293aa65b5683d</t>
  </si>
  <si>
    <t>美丽加芬四叶草专卖店</t>
  </si>
  <si>
    <t>ncsycsm@163.com</t>
  </si>
  <si>
    <t>http://mljfsyc.tmall.com/shop/view_shop.htm?spm=a230r.7195193.1997079397.2.hEqj6G</t>
  </si>
  <si>
    <t>2b336d382bfb4e4fae01b72421373465</t>
  </si>
  <si>
    <t>伊莎贝拉家居生活馆</t>
  </si>
  <si>
    <t>http://isabella2012.taobao.com</t>
  </si>
  <si>
    <t>8ff2d2b19cfb41d798cbc5bb399267d9</t>
  </si>
  <si>
    <t>创世安旗舰店</t>
  </si>
  <si>
    <t>china_csa@163.com</t>
  </si>
  <si>
    <t>http://csa.tmall.com/shop/view_shop.htm?spm=a230r.7195193.1997079397.2.Eo0Z2p</t>
  </si>
  <si>
    <t>b325284873b24e228942287e2bab9620</t>
  </si>
  <si>
    <t>喜安优旗舰店</t>
  </si>
  <si>
    <t>2782980369@qq.com</t>
  </si>
  <si>
    <t>http://xianyoutz.tmall.com</t>
  </si>
  <si>
    <t>eec46c12b8954a97808c7ef0a34dc55a</t>
  </si>
  <si>
    <t>沙宣中合专卖店</t>
  </si>
  <si>
    <t>791884853@q.com</t>
  </si>
  <si>
    <t>http://zhonghedq.tmall.com</t>
  </si>
  <si>
    <t>0d6c615b118045f08b9307ab67221bc0</t>
  </si>
  <si>
    <t>上海仁景数码专营店</t>
  </si>
  <si>
    <t>renjingshuma@163.com</t>
  </si>
  <si>
    <t>http://shrjsm.tmall.com</t>
  </si>
  <si>
    <t>e9b5969dba1e4d87b41c4038abc4d659</t>
  </si>
  <si>
    <t>全勇运动专营</t>
  </si>
  <si>
    <t>liuquanyong12345@sina.com</t>
  </si>
  <si>
    <t>http://qysport.tmall.com</t>
  </si>
  <si>
    <t>cff35ee83404440f91b44706be133922</t>
  </si>
  <si>
    <t>途讯运动专营店</t>
  </si>
  <si>
    <t>simon.gu@k-gou.com</t>
  </si>
  <si>
    <t>http://tuxunyd.tmall.com</t>
  </si>
  <si>
    <t>d6f423e77bd248469636ec6e1c16370e</t>
  </si>
  <si>
    <t>华阳运动专营店</t>
  </si>
  <si>
    <t>letiansm@yahoo.cn</t>
  </si>
  <si>
    <t>http://huayangyd.tmall.com</t>
  </si>
  <si>
    <t>d4ac53a3e9a84d97b50c1cbde3f4da2a</t>
  </si>
  <si>
    <t>maxjabari旗舰店</t>
  </si>
  <si>
    <t>maxjabari@qq.com</t>
  </si>
  <si>
    <t>http://maxjabari.tmall.com</t>
  </si>
  <si>
    <t>1e07904312ed4106906d7f6bf515603a</t>
  </si>
  <si>
    <t>dotuck旗舰店</t>
  </si>
  <si>
    <t>2840139822@qq.com</t>
  </si>
  <si>
    <t>http://dotuck.tmall.com</t>
  </si>
  <si>
    <t>3090eba8fb8d477b86fd8458ab9b9236</t>
  </si>
  <si>
    <t>天画旗舰店</t>
  </si>
  <si>
    <t>artgohome2011@sina.com</t>
  </si>
  <si>
    <t>http://tianhua.tmall.com/shop/view_shop.htm?spm=a230r.7195193.1997079397.2.sIHHfK</t>
  </si>
  <si>
    <t>a750a88e6c29423a90e0c7cda5f37a96</t>
  </si>
  <si>
    <t>康翔母婴正品折扣店</t>
  </si>
  <si>
    <t>ih05@sina.com</t>
  </si>
  <si>
    <t>http://41319.taobao.com</t>
  </si>
  <si>
    <t>a700990a63ca40c0a7bf2e9e3a14b6dc</t>
  </si>
  <si>
    <t>御炫汽车用品专营店</t>
  </si>
  <si>
    <t>gzyuxuan@163.com</t>
  </si>
  <si>
    <t>http://yuxuanqcyp.tmall.com</t>
  </si>
  <si>
    <t>b562522963104f12bf03ac2788c5f63e</t>
  </si>
  <si>
    <t>haueazor好依卓旗舰店</t>
  </si>
  <si>
    <t>boqishaaaa@163.com</t>
  </si>
  <si>
    <t>http://haoyizhuofs.tmall.com</t>
  </si>
  <si>
    <t>78eba6f6d21f452f9d3ddf12d77f7bd7</t>
  </si>
  <si>
    <t>沃诗嘉车品旗舰店</t>
  </si>
  <si>
    <t>worsico2012@163.com</t>
  </si>
  <si>
    <t>http://worsico.tmall.com</t>
  </si>
  <si>
    <t>2b2739284af1493faf946c92bcd3c335</t>
  </si>
  <si>
    <t>御竹林</t>
  </si>
  <si>
    <t>feiying0318@163.com</t>
  </si>
  <si>
    <t>http://yuzhulin.taobao.com</t>
  </si>
  <si>
    <t>5367948be4e044ca8e2d7d9a88e11c07</t>
  </si>
  <si>
    <t>奇滋妙享</t>
  </si>
  <si>
    <t>sn_dingyong@sohu.com</t>
  </si>
  <si>
    <t>http://tiantianhongbei.taobao.com</t>
  </si>
  <si>
    <t>f50d4d503112418a854b779feb4b10b3</t>
  </si>
  <si>
    <t>小叮尤尤旗舰店</t>
  </si>
  <si>
    <t>xiaodingyouyou@gmail.com</t>
  </si>
  <si>
    <t>http://xiaodingyouyou.tmall.com/shop/view_shop.htm?spm=a230r.7195193.1997079397.2.oHMI4m</t>
  </si>
  <si>
    <t>a70f29e4f0d8459f8b54a4399f6329e1</t>
  </si>
  <si>
    <t>佳美園進口食品</t>
  </si>
  <si>
    <t>http://shop109394886.taobao.com</t>
  </si>
  <si>
    <t>f9ab824d60e74d22aace4542432669f2</t>
  </si>
  <si>
    <t>极客人旗舰店</t>
  </si>
  <si>
    <t>ec@shangqia.com</t>
  </si>
  <si>
    <t>http://geekpeople.tmall.com</t>
  </si>
  <si>
    <t>58a5a449c63e4ffa822039b781815215</t>
  </si>
  <si>
    <t>时尚茗品耐热玻璃茶具</t>
  </si>
  <si>
    <t>http://shishangchaju.taobao.com</t>
  </si>
  <si>
    <t>1217a88fa3604c679211a0cfbff640e5</t>
  </si>
  <si>
    <t>富邦匠工旗舰店</t>
  </si>
  <si>
    <t>15179731901@163.com</t>
  </si>
  <si>
    <t>http://fbjg.tmall.com</t>
  </si>
  <si>
    <t>d963aa8e32e8417485cfb9f7629807db</t>
  </si>
  <si>
    <t>柳州舜方汽车配件</t>
  </si>
  <si>
    <t>sqtywl@163.com</t>
  </si>
  <si>
    <t>http://sgmw.taobao.com</t>
  </si>
  <si>
    <t>c0bdd1a63bc641058ce78e5003e43a76</t>
  </si>
  <si>
    <t>巴布欧旗舰店</t>
  </si>
  <si>
    <t>huangjian@yimiaokj.com</t>
  </si>
  <si>
    <t>http://babuou.tmall.com/shop/view_shop.htm?spm=a230r.7195193.1997079397.2.aSFev3</t>
  </si>
  <si>
    <t>2c051b22dc894c0a92e3c7eaa6cd6dcf</t>
  </si>
  <si>
    <t>超霸数码专营店</t>
  </si>
  <si>
    <t>349098678@qq.com</t>
  </si>
  <si>
    <t>http://chaobasm.tmall.com</t>
  </si>
  <si>
    <t>cfb34c5eeb154b2faf85a71cbb246fe0</t>
  </si>
  <si>
    <t>花相公美妆</t>
  </si>
  <si>
    <t>flowersir@vip.qq.com</t>
  </si>
  <si>
    <t>http://huaxianggong.taobao.com</t>
  </si>
  <si>
    <t>33cdbd7117574fba9d70654f550f575b</t>
  </si>
  <si>
    <t>乐土田园</t>
  </si>
  <si>
    <t>jixinjian2018@163.com</t>
  </si>
  <si>
    <t>9308850ce46849f8aec058b4f60a368e</t>
  </si>
  <si>
    <t>红旗乐器专营店</t>
  </si>
  <si>
    <t>hongqiqinhang@yahoo.cn</t>
  </si>
  <si>
    <t>http://hqyq.tmall.com</t>
  </si>
  <si>
    <t>c23b5d4ec34447f293b6f1de9aaa05db</t>
  </si>
  <si>
    <t>一元利旅游纪念品</t>
  </si>
  <si>
    <t>mygjzl@163.com</t>
  </si>
  <si>
    <t>http://bjjn.taobao.com</t>
  </si>
  <si>
    <t>adf28d41690043fa8057bf2bf9d566a4</t>
  </si>
  <si>
    <t>尚轩世家家居旗舰店</t>
  </si>
  <si>
    <t>13729949927@126.com</t>
  </si>
  <si>
    <t>http://shangxuanshijia.tmall.com/shop/view_shop.htm?spm=a230r.7195193.1997079397.2.KRINGC</t>
  </si>
  <si>
    <t>49ec9d5517aa4d7c8622757cbb9a55cd</t>
  </si>
  <si>
    <t>cougar魁拔专卖店</t>
  </si>
  <si>
    <t>2367587450@qq.com</t>
  </si>
  <si>
    <t>http://cougarkb.tmall.com</t>
  </si>
  <si>
    <t>5314a5f59cfa490c9319216b65b10f12</t>
  </si>
  <si>
    <t>暗香惜人精品女装</t>
  </si>
  <si>
    <t>http://axxr520.taobao.com</t>
  </si>
  <si>
    <t>de716b9303624262a633b79f5660ef3f</t>
  </si>
  <si>
    <t>可鹿思旗舰店</t>
  </si>
  <si>
    <t>kelus612@yahoo.cn</t>
  </si>
  <si>
    <t>http://kelus.tmall.com/shop/view_shop.htm?spm=a230r.7195193.1997079397.1.w8Eme6</t>
  </si>
  <si>
    <t>e63c537b53c54bb98ffa5460ca9c2e34</t>
  </si>
  <si>
    <t>诚发盛世</t>
  </si>
  <si>
    <t>qmh041983@163.com</t>
  </si>
  <si>
    <t>http://qmhhua.taobao.com</t>
  </si>
  <si>
    <t>4dfe2c2421254d428ca3b06c0c1a2f90</t>
  </si>
  <si>
    <t>亮古拉旗舰店</t>
  </si>
  <si>
    <t>lianggula@163.com</t>
  </si>
  <si>
    <t>http://lianggula.tmall.com</t>
  </si>
  <si>
    <t>19880b1794bc4facb52cc6507e7172c5</t>
  </si>
  <si>
    <t>迷音电声科技公司</t>
  </si>
  <si>
    <t>http://mengsheng520.taobao.com</t>
  </si>
  <si>
    <t>41bfa9a0d5fe438682e7d99c63062ef2</t>
  </si>
  <si>
    <t>乐贝拉优选童品</t>
  </si>
  <si>
    <t>http://gckids.taobao.com</t>
  </si>
  <si>
    <t>da850861c6a34dad82970e4fac0b5463</t>
  </si>
  <si>
    <t>maiqido旗舰店</t>
  </si>
  <si>
    <t>sxd520@yahoo.cn</t>
  </si>
  <si>
    <t>http://maiqido.tmall.com/</t>
  </si>
  <si>
    <t>0a7302d25de24fe7b30f755a887ff5d0</t>
  </si>
  <si>
    <t>姐妹时尚家居生活馆</t>
  </si>
  <si>
    <t>jiemeilp@126.com</t>
  </si>
  <si>
    <t>http://sister7788.taobao.com</t>
  </si>
  <si>
    <t>704bc07deac14bb983be48e433e7e49d</t>
  </si>
  <si>
    <t>苏子熊</t>
  </si>
  <si>
    <t>wwyle@sohu.com</t>
  </si>
  <si>
    <t>http://shop33233792.taobao.com</t>
  </si>
  <si>
    <t>777b063065df4d9abfbb3e36495e61a1</t>
  </si>
  <si>
    <t>贝拉莉亚旗舰店</t>
  </si>
  <si>
    <t>pajee@qq.com</t>
  </si>
  <si>
    <t>http://beilaliya.tmall.com</t>
  </si>
  <si>
    <t>ec0f0ab7c2bf411e9d298fdb55f77d57</t>
  </si>
  <si>
    <t>相思莲食品旗舰店</t>
  </si>
  <si>
    <t>8010152@qq.com</t>
  </si>
  <si>
    <t>http://xiangsilian.tmall.com</t>
  </si>
  <si>
    <t>116dbff1169f49a384732e67b5f69fb3</t>
  </si>
  <si>
    <t>施柏耐家居旗舰店</t>
  </si>
  <si>
    <t>xujian1001@gmail.com</t>
  </si>
  <si>
    <t>http://spora.tmall.com/shop/view_shop.htm?spm=a230r.7195193.1997079397.2.Ie3QyV</t>
  </si>
  <si>
    <t>b3033423c9134d788ae668dd9540de77</t>
  </si>
  <si>
    <t>维客品格皮具</t>
  </si>
  <si>
    <t>http://sd815.taobao.com</t>
  </si>
  <si>
    <t>9ec8aff24d174556aac5db99a8499d6b</t>
  </si>
  <si>
    <t>五彩虹液晶电视批发</t>
  </si>
  <si>
    <t>http://msmkjdc.taobao.com</t>
  </si>
  <si>
    <t>0d0fac2ca8c94a73858d1908dc30b31a</t>
  </si>
  <si>
    <t>kbn服饰旗舰店</t>
  </si>
  <si>
    <t>hrbwxb123@163.com</t>
  </si>
  <si>
    <t>http://kbn.tmall.com</t>
  </si>
  <si>
    <t>3975ead93a994e9f9185d97df9a58a77</t>
  </si>
  <si>
    <t>菲美依尚斯旗舰店</t>
  </si>
  <si>
    <t>1395810562@qq.com</t>
  </si>
  <si>
    <t>http://feimeiyishangsi.tmall.com/shop/view_shop.htm?spm=a230r.7195193.1997079397.2.yiSg3N</t>
  </si>
  <si>
    <t>393e143cdf6b4bf4a7f707b352e5e63b</t>
  </si>
  <si>
    <t>流苏数码专营店</t>
  </si>
  <si>
    <t>lanzhuichen6850@163.com</t>
  </si>
  <si>
    <t>http://liususm.tmall.com</t>
  </si>
  <si>
    <t>5e35766ffed442ffa73aad0e0293008b</t>
  </si>
  <si>
    <t>千千小熊旗舰店</t>
  </si>
  <si>
    <t>309835@qq.com</t>
  </si>
  <si>
    <t>http://qianqianxiaoxiong.tmall.com</t>
  </si>
  <si>
    <t>df6b7f4d0fa148bfaec4f23d7fc14eba</t>
  </si>
  <si>
    <t>雪莎儿旗舰店</t>
  </si>
  <si>
    <t>13305837288@163.com</t>
  </si>
  <si>
    <t>http://xueshaer.tmall.com/shop/view_shop.htm?spm=a230r.7195193.1997079397.2.6pmEpn</t>
  </si>
  <si>
    <t>cdde4215e5094b9da972f24df6f56828</t>
  </si>
  <si>
    <t>金钻</t>
  </si>
  <si>
    <t>jdz_jztc@163.com</t>
  </si>
  <si>
    <t>http://sanpangge.taobao.com</t>
  </si>
  <si>
    <t>5ce0d52911984fa8bc853920a8acfe0d</t>
  </si>
  <si>
    <t>雅香堂文玩</t>
  </si>
  <si>
    <t>hjtlxch23@126.com</t>
  </si>
  <si>
    <t>http://13802932689.taobao.com</t>
  </si>
  <si>
    <t>853bf4b720ee4d11aadb9eae6b0da1d1</t>
  </si>
  <si>
    <t>卡维仕旗舰店</t>
  </si>
  <si>
    <t>http://cardvr.tmall.com</t>
  </si>
  <si>
    <t>00f5862b8ff74357a44b1e2a0dca2a7a</t>
  </si>
  <si>
    <t>魅动旗舰店</t>
  </si>
  <si>
    <t>chinasales@cowin-electronics.com.cn</t>
  </si>
  <si>
    <t>http://meidongsm.tmall.com/shop/view_shop.htm?spm=a230r.7195193.1997079397.2.s9bLS4</t>
  </si>
  <si>
    <t>c0c7bfa8fda84385b23ce2ad79935f7b</t>
  </si>
  <si>
    <t>豪火家居旗舰店</t>
  </si>
  <si>
    <t>haohuomaoyi@yahoo.cn</t>
  </si>
  <si>
    <t>http://haohuo.tmall.com</t>
  </si>
  <si>
    <t>ef5d6416330c48cd93478f8b5c7fa08a</t>
  </si>
  <si>
    <t>大葱小象</t>
  </si>
  <si>
    <t>812198099@qq.com</t>
  </si>
  <si>
    <t>http://shop102557912.taobao.com</t>
  </si>
  <si>
    <t>fb399d9dd7c14dfd89962d9c27cf8765</t>
  </si>
  <si>
    <t>洛维格旗舰店</t>
  </si>
  <si>
    <t>hzbwgs@126.com</t>
  </si>
  <si>
    <t>http://luoweige.tmall.com</t>
  </si>
  <si>
    <t>016f6f6ff59d4ea9ba113f4b1cb9660f</t>
  </si>
  <si>
    <t>七彩熊童装卖场</t>
  </si>
  <si>
    <t>wanglihong0577@163.com</t>
  </si>
  <si>
    <t>http://asianlans.taobao.com</t>
  </si>
  <si>
    <t>1a470cbd7a234c0ca8411f0c3fb1cfb9</t>
  </si>
  <si>
    <t>海尔正品体验中心</t>
  </si>
  <si>
    <t>lenamer@163.com</t>
  </si>
  <si>
    <t>http://experience-center.taobao.com</t>
  </si>
  <si>
    <t>8b0f56f74607453ebc868019fc5c3fbb</t>
  </si>
  <si>
    <t>灵灵珞</t>
  </si>
  <si>
    <t>lidongluo1986@163.com</t>
  </si>
  <si>
    <t>http://lidongluo.taobao.com</t>
  </si>
  <si>
    <t>1e73d7b1b6454bfb90ebc8440cbfc336</t>
  </si>
  <si>
    <t>依香橱旗舰店</t>
  </si>
  <si>
    <t>yixiangchupay@126.com</t>
  </si>
  <si>
    <t>http://yixiangchu.tmall.com</t>
  </si>
  <si>
    <t>3e7f968dcb534732994bbed8745370df</t>
  </si>
  <si>
    <t>居宝安</t>
  </si>
  <si>
    <t>yupzhi@163.com</t>
  </si>
  <si>
    <t>http://tbaoan.taobao.com</t>
  </si>
  <si>
    <t>2eb71786aaa7496880dc52b9db3e7e6c</t>
  </si>
  <si>
    <t>正阳家电商城</t>
  </si>
  <si>
    <t>http://shop106854044.taobao.com</t>
  </si>
  <si>
    <t>42a4602f502a435ea4f37674efdd670d</t>
  </si>
  <si>
    <t>自觉服饰</t>
  </si>
  <si>
    <t>http://shop61307125.taobao.com/?spm=a230r.7195193.1997079397.20.fVE3A3</t>
  </si>
  <si>
    <t>93ca9c97a6e64f8a975e9c7087985b16</t>
  </si>
  <si>
    <t>宝贝计划儿童益智玩具</t>
  </si>
  <si>
    <t>ting-8759@163.com</t>
  </si>
  <si>
    <t>http://babyaction.taobao.com</t>
  </si>
  <si>
    <t>7161f856e3aa45aaa4300b6a61dd56cc</t>
  </si>
  <si>
    <t>平凡木屐</t>
  </si>
  <si>
    <t>pf83010677@qq.com</t>
  </si>
  <si>
    <t>http://pfmj.taobao.com</t>
  </si>
  <si>
    <t>351233d485ea4c31b9ed51fce1fa4bfd</t>
  </si>
  <si>
    <t>木诺家居旗舰店</t>
  </si>
  <si>
    <t>munuojiaju@163.com</t>
  </si>
  <si>
    <t>http://munuojiaju.tmall.com</t>
  </si>
  <si>
    <t>工商</t>
    <phoneticPr fontId="1" type="noConversion"/>
  </si>
  <si>
    <t>91征信</t>
    <phoneticPr fontId="1" type="noConversion"/>
  </si>
  <si>
    <t>网贷联盟黑名单</t>
    <phoneticPr fontId="1" type="noConversion"/>
  </si>
  <si>
    <t>75b99d918e4048a38ef3a9248a1ebbe8</t>
  </si>
  <si>
    <t>布衣传奇</t>
  </si>
  <si>
    <t>xybaxj@hotmail.com</t>
  </si>
  <si>
    <t>http://sqzl.taobao.com</t>
  </si>
  <si>
    <t>faf276ad4cbd46aeacc040d80ac314fb</t>
  </si>
  <si>
    <t>潮一洋旗舰店</t>
  </si>
  <si>
    <t>yzy813hc@163.com</t>
  </si>
  <si>
    <t>http://chaoyiyang.tmall.com</t>
  </si>
  <si>
    <t>6284b85c8d3c4da0b4bd19a6a5a607da</t>
  </si>
  <si>
    <t>帝卡服饰专营店</t>
  </si>
  <si>
    <t>dikanudan@163.com</t>
  </si>
  <si>
    <t>http://dikafs.tmall.com/shop/view_shop.htm?spm=a230r.7195193.1997079397.2.pHMKDq</t>
  </si>
  <si>
    <t>90563f441f2148478c7b1273078f8bde</t>
  </si>
  <si>
    <t>莎思女人</t>
  </si>
  <si>
    <t>aifen1@yeah.net</t>
  </si>
  <si>
    <t>http://tmyfs.taobao.com</t>
  </si>
  <si>
    <t>08dea86ed63b4602a5cd138fac63c840</t>
  </si>
  <si>
    <t>淘淘吧-晴雨伞</t>
  </si>
  <si>
    <t>345836472@qq.com</t>
  </si>
  <si>
    <t>http://shop67845853.taobao.com/?spm=a230r.7195193.1997079397.2.E7biX7</t>
  </si>
  <si>
    <t>d4d7f3f1b49d4e40b408b71767f039ec</t>
  </si>
  <si>
    <t>Pinapple8</t>
  </si>
  <si>
    <t>13732287197@zj139.com</t>
  </si>
  <si>
    <t>http://shop59107470.taobao.com/?spm=a230r.7195193.1997079397.2.kxe6Yo</t>
  </si>
  <si>
    <t>5a156c57183b43f1a409944fd7efdd89</t>
  </si>
  <si>
    <t>toelaine服饰旗舰店</t>
  </si>
  <si>
    <t>toelaine@yahoo.cn</t>
  </si>
  <si>
    <t>http://toelaine.tmall.com/shop/view_shop.htm?spm=a230r.7195193.1997079397.2.qy4TWT&amp;v=1</t>
  </si>
  <si>
    <t>c7c811cceffc4b1d9d4b751f0bed0d81</t>
  </si>
  <si>
    <t>巨业旗舰店</t>
  </si>
  <si>
    <t>juyetmall@126.com</t>
  </si>
  <si>
    <t>http://juyefspj.tmall.com</t>
  </si>
  <si>
    <t>209bf564dddc483e924b53076d96faed</t>
  </si>
  <si>
    <t>卡帝莎罗服饰旗舰店</t>
  </si>
  <si>
    <t>xyp741852@163.com</t>
  </si>
  <si>
    <t>http://kadishaluo.tmall.com/shop/view_shop.htm?spm=a230r.7195193.1997079397.2.XGszRs</t>
  </si>
  <si>
    <t>1873f3b4122a4ddb9a2dea29b0fd53e1</t>
  </si>
  <si>
    <t>斐韵居家日用旗舰店</t>
  </si>
  <si>
    <t>1969135894@qq.com</t>
  </si>
  <si>
    <t>http://feiyunjjry.tmall.com/shop/view_shop.htm?spm=a230r.7195193.1997079397.2.3CtYjk</t>
  </si>
  <si>
    <t>eb42f866ee204112bcaa58c3f4b86757</t>
  </si>
  <si>
    <t>天艺 TB 鞋业厂家直销批发</t>
  </si>
  <si>
    <t>dilystools@gmail.com</t>
  </si>
  <si>
    <t>http://dilys1010.taobao.com</t>
  </si>
  <si>
    <t>b0aa4e0991cb402e984681bc646f760e</t>
  </si>
  <si>
    <t>思莎旗舰店</t>
  </si>
  <si>
    <t>sishavip@163.com</t>
  </si>
  <si>
    <t>http://sisha.tmall.com/shop/view_shop.htm?spm=a230r.7195193.1997079397.2.0AJp1V</t>
  </si>
  <si>
    <t>ade776e8bf7e4e1fb02615c09fdbc53b</t>
  </si>
  <si>
    <t>幻莲服饰旗舰店</t>
  </si>
  <si>
    <t>hangzhouerna123@yahoo.cn</t>
  </si>
  <si>
    <t>http://huanlian.tmall.com</t>
  </si>
  <si>
    <t>432bde5473fd40a59adc8bf550d70e3a</t>
  </si>
  <si>
    <t>小魔妖旗舰店</t>
  </si>
  <si>
    <t>xiaomoyao88@126.com</t>
  </si>
  <si>
    <t>http://xiaomoyao.tmall.com</t>
  </si>
  <si>
    <t>c23dcf597c634798846f10aa6cd92173</t>
  </si>
  <si>
    <t>施华落夫旗舰店</t>
  </si>
  <si>
    <t>hzkjdzsw@126.com</t>
  </si>
  <si>
    <t>http://shihualuofu.tmall.com/shop/view_shop.htm?spm=a230r.7195193.1997079397.2.TQ93Kx</t>
  </si>
  <si>
    <t>ad492a9322624061a0a8a68968fc0a11</t>
  </si>
  <si>
    <t>美时魅刻city</t>
  </si>
  <si>
    <t>ainitianti54@qq.com</t>
  </si>
  <si>
    <t>http://shop60725610.taobao.com/?spm=a230r.7195193.1997079397.2.SgrrJq</t>
  </si>
  <si>
    <t>36e76b43a8bc482d9d769ef97a5437ab</t>
  </si>
  <si>
    <t>古迪家居旗舰店</t>
  </si>
  <si>
    <t>goood4u@126.com</t>
  </si>
  <si>
    <t>http://goood.tmall.com/?spm=a1z0b.7.a2226n0.2.GuFXcX</t>
  </si>
  <si>
    <t>b9e4ab66d1e24b8aa7dc72e1fd8c2053</t>
  </si>
  <si>
    <t>锦妍淘淘</t>
  </si>
  <si>
    <t>jy136868@163.com</t>
  </si>
  <si>
    <t>http://shop62836893.taobao.com</t>
  </si>
  <si>
    <t>57e100e9aaf94b09a7f6d7870f22971b</t>
  </si>
  <si>
    <t>固特百裕瑞专卖店</t>
  </si>
  <si>
    <t>gtbyr@lmjwj.com</t>
  </si>
  <si>
    <t>http://gutebyr.tmall.com</t>
  </si>
  <si>
    <t>2d30121aa7e7469c9d555e40183d8659</t>
  </si>
  <si>
    <t>凌铭户外专营店</t>
  </si>
  <si>
    <t>1208764886@qq.com</t>
  </si>
  <si>
    <t>http://lmhw.tmall.com/shop/view_shop.htm?spm=a230r.7195193.1997079397.2.sL2IRj</t>
  </si>
  <si>
    <t>1cc1ffd7e4c34c338afde18d420823c1</t>
  </si>
  <si>
    <t>一起云抢购</t>
  </si>
  <si>
    <t>fen813@163.com</t>
  </si>
  <si>
    <t>http://id2000.taobao.com</t>
  </si>
  <si>
    <t>7a2c2602af0b4d159c2954008e97b23d</t>
  </si>
  <si>
    <t>呆子的家</t>
  </si>
  <si>
    <t>squallimc@163.com</t>
  </si>
  <si>
    <t>http://shop35773977.taobao.com/</t>
  </si>
  <si>
    <t>6cefa1440a904fb2b1e30122a4545f5d</t>
  </si>
  <si>
    <t>画艺数码旗舰店</t>
  </si>
  <si>
    <t>2961083941@qq.com</t>
  </si>
  <si>
    <t>http://huayism.tmall.com</t>
  </si>
  <si>
    <t>e4a8a295c4df4f3981ca9683e56bebe9</t>
  </si>
  <si>
    <t>旁白母婴旗舰店</t>
  </si>
  <si>
    <t>kcpanpa@163.com</t>
  </si>
  <si>
    <t>http://pangbai.tmall.com</t>
  </si>
  <si>
    <t>21f232f988a3473087acf273a80a679f</t>
  </si>
  <si>
    <t>诗婉女装旗舰店</t>
  </si>
  <si>
    <t>1918588899@qq.com</t>
  </si>
  <si>
    <t>http://shiwan.tmall.com</t>
  </si>
  <si>
    <t>2af647b742dd4807addc0484f0fb6fa4</t>
  </si>
  <si>
    <t>杰龙数码专营店</t>
  </si>
  <si>
    <t>jielongshengshi@yahoo.cn</t>
  </si>
  <si>
    <t>http://jlsm.tmall.com/shop/view_shop.htm?spm=a230r.7195193.1997079397.2.yHIOX6</t>
  </si>
  <si>
    <t>5a4274bbe6a6495783a1abc2ceb1ffe1</t>
  </si>
  <si>
    <t>依馨蜜缘旗舰店</t>
  </si>
  <si>
    <t>18958436700@163.com</t>
  </si>
  <si>
    <t>http://yixinmiyuan.tmall.com</t>
  </si>
  <si>
    <t>619453e49c124499888e2dd0aa429f2a</t>
  </si>
  <si>
    <t>MIN KING</t>
  </si>
  <si>
    <t>w316539267@126.com</t>
  </si>
  <si>
    <t>http://117490961.taobao.com</t>
  </si>
  <si>
    <t>01d3ab163c0841fb825352684fadddbb</t>
  </si>
  <si>
    <t>一路箱随旗舰店</t>
  </si>
  <si>
    <t>22165236@qq.com</t>
  </si>
  <si>
    <t>http://yiluxiangsuixb.tmall.com</t>
  </si>
  <si>
    <t>251577b25ec249819ef0adf3b91dff22</t>
  </si>
  <si>
    <t>doaxila旗舰店</t>
  </si>
  <si>
    <t>ywlhgs@126.com</t>
  </si>
  <si>
    <t>http://doaxila.tmall.com</t>
  </si>
  <si>
    <t>3275a2a2da5147c983c90a464bd1809a</t>
  </si>
  <si>
    <t>宜乐旗舰店</t>
  </si>
  <si>
    <t>info@injoystore.com</t>
  </si>
  <si>
    <t>http://yile.tmall.com/</t>
  </si>
  <si>
    <t>2c4f1e90f1cd4737845769fcf25d6d35</t>
  </si>
  <si>
    <t>小酷仔合通旺专卖店</t>
  </si>
  <si>
    <t>hetongwang2014@163.com　</t>
  </si>
  <si>
    <t>http://xiaokuzaihtw.tmall.com</t>
  </si>
  <si>
    <t>f162eaf8a6464a4f9a4299b4ffd07ed5</t>
  </si>
  <si>
    <t>粉红丝带部落</t>
  </si>
  <si>
    <t>sunnywlq@126.com</t>
  </si>
  <si>
    <t>http://shop34197845.taobao.com/?spm=a230r.7195193.1997079397.2.RcmAlO</t>
  </si>
  <si>
    <t>8d2c0730d0ec4f75a8c72eb7978c6de9</t>
  </si>
  <si>
    <t>易跑至尊品质专场</t>
  </si>
  <si>
    <t>http://91yipao.taobao.com</t>
  </si>
  <si>
    <t>22072bda53984fa0ba9c8ab6f2fb1159</t>
  </si>
  <si>
    <t>lehoo</t>
  </si>
  <si>
    <t>mylehoo@163.com</t>
  </si>
  <si>
    <t>http://shop35240935.taobao.com/?spm=a230r.7195193.1997079397.2.shZpT9</t>
  </si>
  <si>
    <t>914356ae7634460da0ddb7908cf8f6eb</t>
  </si>
  <si>
    <t>香色撩人</t>
  </si>
  <si>
    <t>407706942@qq.com</t>
  </si>
  <si>
    <t>http://shop35501566.taobao.com/?spm=a230r.7195193.1997079397.2.kf0LIJ</t>
  </si>
  <si>
    <t>b7edf1e853264748903eed4d9f9403f8</t>
  </si>
  <si>
    <t>挑衣衣啦</t>
  </si>
  <si>
    <t>280875539@qq.com</t>
  </si>
  <si>
    <t>http://tiaoyy.taobao.com</t>
  </si>
  <si>
    <t>691a34a1a15d4ee78232185c1d907ff6</t>
  </si>
  <si>
    <t>linjie5221</t>
  </si>
  <si>
    <t>linjie5221@qq.com</t>
  </si>
  <si>
    <t>http://shop57927629.taobao.com/?spm=a230r.7195193.1997079397.4.eVpH71</t>
  </si>
  <si>
    <t>16626423ff144b3798759fe70c999c3c</t>
  </si>
  <si>
    <t>艾绫旗舰店</t>
  </si>
  <si>
    <t>hzaomg@sina.com</t>
  </si>
  <si>
    <t>http://ailingfs.tmall.com</t>
  </si>
  <si>
    <t>6512354d4a474475b324986fad9e5b5c</t>
  </si>
  <si>
    <t>比亚旗舰店</t>
  </si>
  <si>
    <t>13858948100@qq.com</t>
  </si>
  <si>
    <t>http://biyajj.tmall.com</t>
  </si>
  <si>
    <t>54b56d241803443395886f0cbb4ca36f</t>
  </si>
  <si>
    <t>欧雅娜家具旗舰店</t>
  </si>
  <si>
    <t>13928212126@139.com</t>
  </si>
  <si>
    <t>http://ouyana.tmall.com</t>
  </si>
  <si>
    <t>257e35095a4349d6a634d33254f4749c</t>
  </si>
  <si>
    <t>平行线征极专卖店</t>
  </si>
  <si>
    <t>228399080@qq.com</t>
  </si>
  <si>
    <t>http://pingxingxianzj.tmall.com</t>
  </si>
  <si>
    <t>7ed6ca43308d43e08e56f4d5c19abf07</t>
  </si>
  <si>
    <t>jylhyt</t>
  </si>
  <si>
    <t>jylhyt@163.com</t>
  </si>
  <si>
    <t>http://shop33204399.taobao.com</t>
  </si>
  <si>
    <t>fd567e023dc84fa3b008aeeb9c3c366b</t>
  </si>
  <si>
    <t>zyx188987956</t>
  </si>
  <si>
    <t>zyx188987956@yahoo.cn</t>
  </si>
  <si>
    <t>http://shop35259279.taobao.com/?spm=a230r.7195193.1997079397.2.njlvgj</t>
  </si>
  <si>
    <t>ac33a45bf86a4695aba20a785f959e6b</t>
  </si>
  <si>
    <t>乐陶陶亲子乐园</t>
  </si>
  <si>
    <t>xiaominpost@163.com</t>
  </si>
  <si>
    <t>http://1212a.taobao.com</t>
  </si>
  <si>
    <t>71aa9480ce5645c59a9fb899d60da861</t>
  </si>
  <si>
    <t>才子依佳康吉专卖店</t>
  </si>
  <si>
    <t>kongji0207@163.com</t>
  </si>
  <si>
    <t>http://caiziyijiakj.tmall.com</t>
  </si>
  <si>
    <t>14504b556ddc4fc6b1eb82ae0d17b6c5</t>
  </si>
  <si>
    <t>瓦奈莎服饰旗舰店</t>
  </si>
  <si>
    <t>suzhouyiouli1@163.com</t>
  </si>
  <si>
    <t>http://wanaishafs.tmall.com</t>
  </si>
  <si>
    <t>f491ddb12b3a4a50b0d2cfb25980e32c</t>
  </si>
  <si>
    <t>锦绣江南 真丝批发 真</t>
  </si>
  <si>
    <t>zhy00105@163.com</t>
  </si>
  <si>
    <t>http://tbsilk.taobao.com</t>
  </si>
  <si>
    <t>d6eb45f202db41b585a3f9c6a4b9316f</t>
  </si>
  <si>
    <t>帅威服饰专营店</t>
  </si>
  <si>
    <t>1337368990@qq.com</t>
  </si>
  <si>
    <t>http://shuaiweifs.tmall.com/shop/view_shop.htm?spm=a230r.7195193.1997079397.2.Xfw0gc</t>
  </si>
  <si>
    <t>63aa0245ee434e76bf8a4eded8e26da5</t>
  </si>
  <si>
    <t>vimi旗舰店</t>
  </si>
  <si>
    <t>johnshunyang@126.com</t>
  </si>
  <si>
    <t>http://vimifushi.tmall.com/shop/view_shop.htm?spm=a230r.7195193.1997079397.2.RVelQU</t>
  </si>
  <si>
    <t>0ab1e9c0db8a444d92f695db64ed9d64</t>
  </si>
  <si>
    <t>今曰数码专营店</t>
  </si>
  <si>
    <t>jinyuedianqi888@yahoo.cn</t>
  </si>
  <si>
    <t>http://jinyuedq.tmall.com</t>
  </si>
  <si>
    <t>26dce2431dd34e398aad720b7d95c325</t>
  </si>
  <si>
    <t>卓依雅运动户外专营</t>
  </si>
  <si>
    <t>zhuoyiya@126.com</t>
  </si>
  <si>
    <t>http://zyyydhw.tmall.com</t>
  </si>
  <si>
    <t>85db5015d4e54c7ea111b52c25ae3dfe</t>
  </si>
  <si>
    <t>潮江南旗舰店</t>
  </si>
  <si>
    <t>1413444844@qq.com　</t>
  </si>
  <si>
    <t>http://chaojiangnan.tmall.com/shop/view_shop.htm?spm=a230r.7195193.1997079397.2.gtpvQZ</t>
  </si>
  <si>
    <t>1a1b0d6ec27c4d0999648a848ce9e81f</t>
  </si>
  <si>
    <t>xixi51314920</t>
  </si>
  <si>
    <t>http://shop57817247.taobao.com/?spm=a230r.7195193.1997079397.2.i8gxRZ</t>
  </si>
  <si>
    <t>6e887ad94781418c9e15b289d2885e8e</t>
  </si>
  <si>
    <t>米雪羊旗舰店</t>
  </si>
  <si>
    <t>chenzhexi110@126.com</t>
  </si>
  <si>
    <t>http://mixueyang.tmall.com/shop/view_shop.htm?spm=a230r.7195193.1997079397.2.nxuLkd</t>
  </si>
  <si>
    <t>0762fdb5a31144789d0ee0d349952fca</t>
  </si>
  <si>
    <t>宜左亦右旗舰店</t>
  </si>
  <si>
    <t>sunm20@163.com</t>
  </si>
  <si>
    <t>http://yizuoyiyou.tmall.com/shop/view_shop.htm?spm=a230r.7195193.1997079397.2.3QY32j</t>
  </si>
  <si>
    <t>a8a4c2f3a94c4701a1fc1cf5bc6ea062</t>
  </si>
  <si>
    <t>lblaiwei</t>
  </si>
  <si>
    <t>linbaole@sohu.com</t>
  </si>
  <si>
    <t>http://shop33484975.taobao.com/?spm=a230r.7195193.1997079397.2.ol3hPH</t>
  </si>
  <si>
    <t>23a810e598d44b60b577479705a068a7</t>
  </si>
  <si>
    <t>frece旗舰店</t>
  </si>
  <si>
    <t>1979716@qq.com</t>
  </si>
  <si>
    <t>http://frece.tmall.com/shop/view_shop.htm?spm=a230r.7195193.1997079397.2.C29R5p</t>
  </si>
  <si>
    <t>430448c90a6147b697c5d67ee0f0b957</t>
  </si>
  <si>
    <t>威思登宝林专卖店</t>
  </si>
  <si>
    <t>18126626917@163.com</t>
  </si>
  <si>
    <t>http://wishdoitbl.tmall.com</t>
  </si>
  <si>
    <t>b93c35dd5b264b9ab81f314d82d90d83</t>
  </si>
  <si>
    <t>格兰琴旗舰店</t>
  </si>
  <si>
    <t>2862134155@qq.com</t>
  </si>
  <si>
    <t>http://gelanqin.tmall.com/shop/view_shop.htm?spm=a230r.7195193.1997079397.2.bz7tqN</t>
  </si>
  <si>
    <t>716f2ca8873f4c2783ac94ef6ce44700</t>
  </si>
  <si>
    <t>亮哥母婴专营店</t>
  </si>
  <si>
    <t>2390976694@qq.com</t>
  </si>
  <si>
    <t>http://lianggemy.tmall.com/shop/view_shop.htm?spm=a230r.7195193.1997079397.2.U3uK2c</t>
  </si>
  <si>
    <t>d0250419b126473baa4e2341b11671f1</t>
  </si>
  <si>
    <t>派威型男装有大码大自在</t>
  </si>
  <si>
    <t>zedio</t>
  </si>
  <si>
    <t>http://shop34301391.taobao.com</t>
  </si>
  <si>
    <t>ffeb6cc0c9194409afc6940fa173bb8c</t>
  </si>
  <si>
    <t>chenhuaxiao18</t>
  </si>
  <si>
    <t>wanghaili82@126.com</t>
  </si>
  <si>
    <t>http://shop57252909.taobao.com/?spm=a230r.7195193.1997079397.2.wMMA5Q</t>
  </si>
  <si>
    <t>14bedcda0d084e5a970394ffa03ec663</t>
  </si>
  <si>
    <t>申马旗舰店</t>
  </si>
  <si>
    <t>zjshenma@163.com</t>
  </si>
  <si>
    <t>http://shenmaxl.tmall.com</t>
  </si>
  <si>
    <t>4014e171c1ea4b73995de83936dfac80</t>
  </si>
  <si>
    <t>landwintery女装旗舰</t>
  </si>
  <si>
    <t>hzhuantexi@163.com</t>
  </si>
  <si>
    <t>http://landwinterynz.tmall.com/shop/view_shop.htm?spm=a230r.7195193.1997079397.2.lfszB2</t>
  </si>
  <si>
    <t>ea5d8cd9f758481996e256503f2af23c</t>
  </si>
  <si>
    <t>爱特诺旗舰店</t>
  </si>
  <si>
    <t>gzatno@163.com</t>
  </si>
  <si>
    <t>http://atno.tmall.com</t>
  </si>
  <si>
    <t>d32782fadc2b40cabb4c032223d2091e</t>
  </si>
  <si>
    <t>诺凡电器专营店</t>
  </si>
  <si>
    <t>novanchina@163.com</t>
  </si>
  <si>
    <t>http://nfdq.tmall.com</t>
  </si>
  <si>
    <t>3af3e0f639424828af82f0222176bdcf</t>
  </si>
  <si>
    <t>solidea旗舰店</t>
  </si>
  <si>
    <t>bicui1981@yahoo.com.cn</t>
  </si>
  <si>
    <t>http://solidea.tmall.com/shop/view_shop.htm?spm=a230r.7195193.1997079397.2.jzirDp</t>
  </si>
  <si>
    <t>80b0acf81b7c4ccd8050a8a7de409528</t>
  </si>
  <si>
    <t>长帝秀购专卖店</t>
  </si>
  <si>
    <t>juan5852@yahoo.cn</t>
  </si>
  <si>
    <t>http://changdixg.tmall.com</t>
  </si>
  <si>
    <t>aaa79df460c8426b91e9a3cc39e97018</t>
  </si>
  <si>
    <t>威帝思旗舰店</t>
  </si>
  <si>
    <t>2967612523@qq.com</t>
  </si>
  <si>
    <t>http://vttsi.tmall.com/shop/view_shop.htm?spm=a230r.7195193.1997079397.2.5c0GIS</t>
  </si>
  <si>
    <t>a7ca6760934c45209b5fe678cf0f283f</t>
  </si>
  <si>
    <t>yeyeshe衣伊社</t>
  </si>
  <si>
    <t>http://yeyeshe.taobao.com</t>
  </si>
  <si>
    <t>97c570f7555b4890ba93481f1c195619</t>
  </si>
  <si>
    <t>韩田旗舰店</t>
  </si>
  <si>
    <t>zhanyuan1688@163.com</t>
  </si>
  <si>
    <t>http://hantian.tmall.com</t>
  </si>
  <si>
    <t>904ae539908c40cb85665fe1aebd0dda</t>
  </si>
  <si>
    <t>左欧旗舰店</t>
  </si>
  <si>
    <t>lpesp1185@163.com</t>
  </si>
  <si>
    <t>http://zuoou.tmall.com</t>
  </si>
  <si>
    <t>eac2891034494ee39b4c78d063e87a68</t>
  </si>
  <si>
    <t>遇见安娜旗舰店</t>
  </si>
  <si>
    <t>chlio.inc@gmail.com</t>
  </si>
  <si>
    <t>http://meetanna.tmall.com/shop/view_shop.htm?spm=a230r.7195193.1997079397.2.ATEgT3</t>
  </si>
  <si>
    <t>115968d0a80a498ebf31e47aaf3124fd</t>
  </si>
  <si>
    <t>凯琴旗舰店</t>
  </si>
  <si>
    <t>kaiqin2012@sina.com</t>
  </si>
  <si>
    <t>http://kaiqinjiaju.tmall.com</t>
  </si>
  <si>
    <t>d25f5d9b463e45c7a224450aae816d5b</t>
  </si>
  <si>
    <t>尚品本色旗舰店</t>
  </si>
  <si>
    <t>1258066688@qq.com</t>
  </si>
  <si>
    <t>http://shangpinbense.tmall.com</t>
  </si>
  <si>
    <t>40701240c7ca4b2b8bf3717fcf6f3506</t>
  </si>
  <si>
    <t>xuyunbao1</t>
  </si>
  <si>
    <t>http://shop66379360.taobao.com/?spm=a230r.7195193.1997079397.2.8gHyVi</t>
  </si>
  <si>
    <t>e4d576f073e24e2387c50580f616f094</t>
  </si>
  <si>
    <t>摩黛斯提</t>
  </si>
  <si>
    <t>2840687325@qq.com</t>
  </si>
  <si>
    <t>http://cityeva.taobao.com</t>
  </si>
  <si>
    <t>590dc2f39dbc4b7e9b04a94635a70321</t>
  </si>
  <si>
    <t>亚磁家居专营店</t>
  </si>
  <si>
    <t>ykyaci@163.com</t>
  </si>
  <si>
    <t>http://yacijj.tmall.com/shop/view_shop.htm?spm=a230r.7195193.1997079397.2.KKqvEF</t>
  </si>
  <si>
    <t>11fb944b41884918a819873020cc5501</t>
  </si>
  <si>
    <t>巴马庄园食品专营店</t>
  </si>
  <si>
    <t>bamazhuangyuan_13@163.com</t>
  </si>
  <si>
    <t>http://bmzysp.tmall.com/shop/view_shop.htm?spm=a230r.7195193.1997079397.2.21p6LZ</t>
  </si>
  <si>
    <t>c98b556e8a1f46d089e22dae0d826315</t>
  </si>
  <si>
    <t>施凯维妮宝珏专卖店</t>
  </si>
  <si>
    <t>303925728@qq.com</t>
  </si>
  <si>
    <t>http://skyweenybj.tmall.com/shop/view_shop.htm?spm=a230r.7195193.1997079397.2.kKbH4z</t>
  </si>
  <si>
    <t>5bb1993a0aff4769a15f07d0d4e5abb1</t>
  </si>
  <si>
    <t>wenx运动旗舰店</t>
  </si>
  <si>
    <t>hooldsports@126.com</t>
  </si>
  <si>
    <t>http://wenx.tmall.com</t>
  </si>
  <si>
    <t>7a4d5095420e4e0188a53762afe3ca9c</t>
  </si>
  <si>
    <t>小酷仔旗舰店</t>
  </si>
  <si>
    <t>398768840@qq.com</t>
  </si>
  <si>
    <t>http://xiaokuzai.tmall.com</t>
  </si>
  <si>
    <t>8640f367c82a48758d03e53c593cde98</t>
  </si>
  <si>
    <t>林曦精品女装</t>
  </si>
  <si>
    <t>551689744@163.com</t>
  </si>
  <si>
    <t>http://yzw518.taobao.com</t>
  </si>
  <si>
    <t>93798a962e5c4c029a556ae751daad0e</t>
  </si>
  <si>
    <t>伊莎缇瓦女装</t>
  </si>
  <si>
    <t>viky0808@126.com</t>
  </si>
  <si>
    <t>http://yisadiwa.taobao.com</t>
  </si>
  <si>
    <t>0e92b157e0f94ecfa23bbd98e25629d7</t>
  </si>
  <si>
    <t>欧视宝旗舰店</t>
  </si>
  <si>
    <t>13516959979@139.com</t>
  </si>
  <si>
    <t>http://oushibao.tmall.com</t>
  </si>
  <si>
    <t>3cd9e197429e4f2da34bcac641e0a314</t>
  </si>
  <si>
    <t>落叶风_1988</t>
  </si>
  <si>
    <t>http://shop60270981.taobao.com/?spm=a230r.7195193.1997079397.2.hpkKse</t>
  </si>
  <si>
    <t>0c3a6ea19e734c0ab62631e1424ae128</t>
  </si>
  <si>
    <t>纤诗柔旗舰店</t>
  </si>
  <si>
    <t>1736436216@qq.com</t>
  </si>
  <si>
    <t>http://qianshirou.tmall.com</t>
  </si>
  <si>
    <t>1ef086f36619446694f6ef75369a96d6</t>
  </si>
  <si>
    <t>尼欧运动专营店</t>
  </si>
  <si>
    <t>2791074383@qq.com</t>
  </si>
  <si>
    <t>http://noyd.tmall.com</t>
  </si>
  <si>
    <t>ffc16f0795d64ad08226ad36cd186251</t>
  </si>
  <si>
    <t>马克米勒旗舰店</t>
  </si>
  <si>
    <t>mkml88@126.com</t>
  </si>
  <si>
    <t>http://makemile.tmall.com</t>
  </si>
  <si>
    <t>2258ebfe282b4480b4ed650f67d86c9d</t>
  </si>
  <si>
    <t>秦晨</t>
  </si>
  <si>
    <t>jiangzhuang2008@126.com</t>
  </si>
  <si>
    <t>http://seensunny.taobao.com</t>
  </si>
  <si>
    <t>5f4a81af678d46ddae39f25fe60798fd</t>
  </si>
  <si>
    <t>协协乐旗舰店</t>
  </si>
  <si>
    <t>xiexielejinfeng@126.com</t>
  </si>
  <si>
    <t>http://xiexiele.tmall.com</t>
  </si>
  <si>
    <t>fd866d7ee82d48f59b732dd1104e234f</t>
  </si>
  <si>
    <t>力迅食品专营店</t>
  </si>
  <si>
    <t>taobao.502store@gmail.com</t>
  </si>
  <si>
    <t>http://lixunsp.tmall.com/?spm=a1z0b.7.a2226n0.2.I9kEoe</t>
  </si>
  <si>
    <t>b88be075c0394602bda683b4252c3bc6</t>
  </si>
  <si>
    <t>亿吉旗舰店</t>
  </si>
  <si>
    <t>maijiajiaju@163.com</t>
  </si>
  <si>
    <t>http://yijijiaju.tmall.com</t>
  </si>
  <si>
    <t>1ba5e21a90d14877b204e1fa9184a2b9</t>
  </si>
  <si>
    <t>晋同运动专营店</t>
  </si>
  <si>
    <t>2487142036@qq.com</t>
  </si>
  <si>
    <t>http://jtyd.tmall.com</t>
  </si>
  <si>
    <t>0e309893e9c748e8a0b8af570b80208e</t>
  </si>
  <si>
    <t>楚天电器城</t>
  </si>
  <si>
    <t>45094259@qq.com</t>
  </si>
  <si>
    <t>http://chutiandqc.taobao.com</t>
  </si>
  <si>
    <t>45c94484fe114919a5a47ad93889e7db</t>
  </si>
  <si>
    <t>epinzone旗舰店</t>
  </si>
  <si>
    <t>epinzone@qq.com</t>
  </si>
  <si>
    <t>http://epinzone.tmall.com</t>
  </si>
  <si>
    <t>25638d014c4548c78a5ec99fb5513927</t>
  </si>
  <si>
    <t>创代小镇</t>
  </si>
  <si>
    <t>hzwwh1984@163.com</t>
  </si>
  <si>
    <t>http://591cd.taobao.com</t>
  </si>
  <si>
    <t>3800c2f90e924e0bbce0f1f4f9cbc2c5</t>
  </si>
  <si>
    <t>爱贝办公旗舰店</t>
  </si>
  <si>
    <t>kcdzsw@sina.com</t>
  </si>
  <si>
    <t>http://aibeibg.tmall.com/shop/view_shop.htm?spm=a230r.7195193.1997079397.2.otMFYB</t>
  </si>
  <si>
    <t>42fb2b1e3691414b997ebb07ba86ba39</t>
  </si>
  <si>
    <t>唯娜旗舰店</t>
  </si>
  <si>
    <t>leiao2012@163.com</t>
  </si>
  <si>
    <t>http://weina.tmall.com</t>
  </si>
  <si>
    <t>http://rihuopifa.taobao.com/</t>
    <phoneticPr fontId="1" type="noConversion"/>
  </si>
  <si>
    <t>当前销量&gt;=5商品sku数</t>
    <phoneticPr fontId="1" type="noConversion"/>
  </si>
  <si>
    <t>销量&gt;=5商品sku数环比变动率（周）</t>
    <phoneticPr fontId="1" type="noConversion"/>
  </si>
  <si>
    <t>TOPn商品销量&gt;=5件  金额占比</t>
    <phoneticPr fontId="1" type="noConversion"/>
  </si>
  <si>
    <t>alipay_id</t>
  </si>
  <si>
    <t>近30天销售额</t>
    <phoneticPr fontId="4" type="noConversion"/>
  </si>
  <si>
    <t>wubo6513@hotmail.com</t>
    <phoneticPr fontId="6" type="noConversion"/>
  </si>
  <si>
    <t>rigo_eye@yahoo.cn</t>
    <phoneticPr fontId="6" type="noConversion"/>
  </si>
  <si>
    <t>1696978419@qq.com</t>
    <phoneticPr fontId="6" type="noConversion"/>
  </si>
  <si>
    <t>x6y1k8@qq.com</t>
    <phoneticPr fontId="6" type="noConversion"/>
  </si>
  <si>
    <t>beinuoshixb@sina.com</t>
    <phoneticPr fontId="6" type="noConversion"/>
  </si>
  <si>
    <t>sanmixiatian@126.com</t>
    <phoneticPr fontId="6" type="noConversion"/>
  </si>
  <si>
    <t>330191404@qq.com</t>
    <phoneticPr fontId="6" type="noConversion"/>
  </si>
  <si>
    <t>huihui23233@sina.com</t>
    <phoneticPr fontId="6" type="noConversion"/>
  </si>
  <si>
    <t>355210379@qq.com</t>
    <phoneticPr fontId="6" type="noConversion"/>
  </si>
  <si>
    <t>2754952727@qq.com</t>
    <phoneticPr fontId="6" type="noConversion"/>
  </si>
  <si>
    <t>fankeke2013@163.com</t>
    <phoneticPr fontId="6" type="noConversion"/>
  </si>
  <si>
    <t>17711467@qq.com</t>
    <phoneticPr fontId="6" type="noConversion"/>
  </si>
  <si>
    <t>461764933@qq.com</t>
    <phoneticPr fontId="6" type="noConversion"/>
  </si>
  <si>
    <t>盟达数码配件专营店</t>
    <phoneticPr fontId="6" type="noConversion"/>
  </si>
  <si>
    <t>zsfeimi@hotmail.com</t>
    <phoneticPr fontId="6" type="noConversion"/>
  </si>
  <si>
    <t>jingkewatch@gmail.com</t>
    <phoneticPr fontId="6" type="noConversion"/>
  </si>
  <si>
    <t>DU_DU9@163.COM</t>
    <phoneticPr fontId="6" type="noConversion"/>
  </si>
  <si>
    <t>15988111222@163.com</t>
    <phoneticPr fontId="1" type="noConversion"/>
  </si>
  <si>
    <t>萱福服饰旗舰店</t>
    <phoneticPr fontId="1" type="noConversion"/>
  </si>
  <si>
    <t>15875511511@163.com</t>
    <phoneticPr fontId="1" type="noConversion"/>
  </si>
  <si>
    <t>vishibik旗舰店</t>
    <phoneticPr fontId="1" type="noConversion"/>
  </si>
  <si>
    <t>gangduo88@126.com</t>
    <phoneticPr fontId="1" type="noConversion"/>
  </si>
  <si>
    <t>langruomaoyi@yahoo.cn</t>
    <phoneticPr fontId="1" type="noConversion"/>
  </si>
  <si>
    <t>virilhomme旗舰店</t>
    <phoneticPr fontId="1" type="noConversion"/>
  </si>
  <si>
    <t>15910131593@139.com</t>
    <phoneticPr fontId="1" type="noConversion"/>
  </si>
  <si>
    <t>long_bestcool@126.com</t>
    <phoneticPr fontId="1" type="noConversion"/>
  </si>
  <si>
    <t>390717963@qq.com</t>
    <phoneticPr fontId="6" type="noConversion"/>
  </si>
  <si>
    <t>淘气拉丁旗舰店</t>
    <phoneticPr fontId="6" type="noConversion"/>
  </si>
  <si>
    <t>当前主营</t>
  </si>
  <si>
    <t>买家信用</t>
  </si>
  <si>
    <t>卖家信用</t>
  </si>
  <si>
    <t>卖家保证金</t>
  </si>
  <si>
    <t>店铺年限</t>
  </si>
  <si>
    <t>宝贝与描述相符</t>
  </si>
  <si>
    <t>宝贝与描述相符同行业平均水平</t>
  </si>
  <si>
    <t>宝贝与描述详情</t>
  </si>
  <si>
    <t>卖家的服务态度</t>
  </si>
  <si>
    <t>卖家的服务态度同行业平均水平</t>
  </si>
  <si>
    <t>卖家的服务态度详情</t>
  </si>
  <si>
    <t>卖家发货的速度</t>
  </si>
  <si>
    <t>卖家发货的速度同行业平均水平</t>
  </si>
  <si>
    <t>卖家发货的速度详情</t>
  </si>
  <si>
    <t>退款率/退款自主完结率</t>
  </si>
  <si>
    <t>退款率行业平均水平</t>
  </si>
  <si>
    <t>退款率详情</t>
  </si>
  <si>
    <t>退款速度</t>
  </si>
  <si>
    <t>退款速度行业平均水平</t>
  </si>
  <si>
    <t>退款速度行业详情</t>
  </si>
  <si>
    <t>退款纠纷率</t>
  </si>
  <si>
    <t>退款纠纷率行业平均水平</t>
  </si>
  <si>
    <t>退款纠纷率详情</t>
  </si>
  <si>
    <t>处罚数</t>
  </si>
  <si>
    <t>处罚数行业平均水平</t>
  </si>
  <si>
    <t>处罚数详情</t>
  </si>
  <si>
    <t>主营占比</t>
  </si>
  <si>
    <t>好评率</t>
  </si>
  <si>
    <t>周评价</t>
  </si>
  <si>
    <t>月评价</t>
  </si>
  <si>
    <t>半年评价</t>
  </si>
  <si>
    <t>更新时间</t>
  </si>
  <si>
    <t>{"cPunishTimes":"0","indVal":"0.00","punishCount":"0","weibeiTimes":"0","localVal":"0","eyiTimes":"0","xujiaTimes":"0","miaoshuTimes":"0"}</t>
  </si>
  <si>
    <t>[[35,{'rater':'0', 'direction':'0', 'result':'1','timeLine':'-7'}],[0,{'rater':'0','direction':'0','result':'0','timeLine':'-7'}],[0,{'rater':'0','direction':'0','result':'-1','timeLine':'-7'}]]</t>
  </si>
  <si>
    <t>母婴</t>
  </si>
  <si>
    <t>{"afterSaleTimes":"","refundSumNum":"0","indVal":"0.00","disputRefundNum":"0","localVal":"0.00","violationTimes":"","complaintsCount":"","taobaoSolveNum":"0","reasons":[],"refundSupportSellerNum":"0","taobaoSolvePercent":"0.00"}</t>
  </si>
  <si>
    <t>[[68,{'rater':'0', 'direction':'0', 'result':'1','timeLine':'-7'}],[0,{'rater':'0','direction':'0','result':'0','timeLine':'-7'}],[0,{'rater':'0','direction':'0','result':'-1','timeLine':'-7'}]]</t>
  </si>
  <si>
    <t>{"afterSaleTimes":"","refundSumNum":"0","indVal":"0.05","disputRefundNum":"0","localVal":"0.00","violationTimes":"","complaintsCount":"","taobaoSolveNum":"0","reasons":[],"refundSupportSellerNum":"0","taobaoSolvePercent":"0.00"}</t>
  </si>
  <si>
    <t>{"afterSaleTimes":"","refundSumNum":"38","indVal":"0.01","disputRefundNum":"0","localVal":"0.00","violationTimes":"","complaintsCount":"","taobaoSolveNum":"0","reasons":[],"refundSupportSellerNum":"0","taobaoSolvePercent":"0.00"}</t>
  </si>
  <si>
    <t>[[5,{'rater':'0', 'direction':'0', 'result':'1','timeLine':'-7'}],[0,{'rater':'0','direction':'0','result':'0','timeLine':'-7'}],[0,{'rater':'0','direction':'0','result':'-1','timeLine':'-7'}]]</t>
  </si>
  <si>
    <t>{"afterSaleTimes":"","refundSumNum":"0","indVal":"0.06","disputRefundNum":"0","localVal":"0.00","violationTimes":"","complaintsCount":"","taobaoSolveNum":"0","reasons":[],"refundSupportSellerNum":"0","taobaoSolvePercent":"0.00"}</t>
  </si>
  <si>
    <t>[[0,{'rater':'0', 'direction':'0', 'result':'1','timeLine':'-7'}],[0,{'rater':'0','direction':'0','result':'0','timeLine':'-7'}],[0,{'rater':'0','direction':'0','result':'-1','timeLine':'-7'}]]</t>
  </si>
  <si>
    <t>{"afterSaleTimes":"","refundSumNum":"0","indVal":"0.13","disputRefundNum":"0","localVal":"0.00","violationTimes":"","complaintsCount":"","taobaoSolveNum":"0","reasons":[],"refundSupportSellerNum":"0","taobaoSolvePercent":"0.00"}</t>
  </si>
  <si>
    <t>{"afterSaleTimes":"","refundSumNum":"0","indVal":"0.01","disputRefundNum":"0","localVal":"0.00","violationTimes":"","complaintsCount":"","taobaoSolveNum":"0","reasons":[],"refundSupportSellerNum":"0","taobaoSolvePercent":"0.00"}</t>
  </si>
  <si>
    <t>[[38,{'rater':'0', 'direction':'0', 'result':'1','timeLine':'-7'}],[0,{'rater':'0','direction':'0','result':'0','timeLine':'-7'}],[0,{'rater':'0','direction':'0','result':'-1','timeLine':'-7'}]]</t>
  </si>
  <si>
    <t>[[1,{'rater':'0', 'direction':'0', 'result':'1','timeLine':'-7'}],[0,{'rater':'0','direction':'0','result':'0','timeLine':'-7'}],[0,{'rater':'0','direction':'0','result':'-1','timeLine':'-7'}]]</t>
  </si>
  <si>
    <t>[[98,{'rater':'0','direction':'0','result':'1','timeLine':'-30'}],[0,{'rater':'0','direction':'0','result':'0','timeLine':'-30'}],[0,{'rater':'0','direction':'0','result':'-1','timeLine':'-30'}]]</t>
  </si>
  <si>
    <t>[[3,{'rater':'0', 'direction':'0', 'result':'1','timeLine':'-7'}],[0,{'rater':'0','direction':'0','result':'0','timeLine':'-7'}],[0,{'rater':'0','direction':'0','result':'-1','timeLine':'-7'}]]</t>
  </si>
  <si>
    <t>{"afterSaleTimes":"","refundSumNum":"0","indVal":"0.04","disputRefundNum":"0","localVal":"0.00","violationTimes":"","complaintsCount":"","taobaoSolveNum":"0","reasons":[],"refundSupportSellerNum":"0","taobaoSolvePercent":"0.00"}</t>
  </si>
  <si>
    <t>[[49,{'rater':'0', 'direction':'0', 'result':'1','timeLine':'-7'}],[0,{'rater':'0','direction':'0','result':'0','timeLine':'-7'}],[1,{'rater':'0','direction':'0','result':'-1','timeLine':'-7'}]]</t>
  </si>
  <si>
    <t>[[16,{'rater':'0', 'direction':'0', 'result':'1','timeLine':'-7'}],[0,{'rater':'0','direction':'0','result':'0','timeLine':'-7'}],[0,{'rater':'0','direction':'0','result':'-1','timeLine':'-7'}]]</t>
  </si>
  <si>
    <t>[[152,{'rater':'0', 'direction':'0', 'result':'1','timeLine':'-7'}],[0,{'rater':'0','direction':'0','result':'0','timeLine':'-7'}],[0,{'rater':'0','direction':'0','result':'-1','timeLine':'-7'}]]</t>
  </si>
  <si>
    <t>{"afterSaleTimes":"","refundSumNum":"2","indVal":"0.01","disputRefundNum":"0","localVal":"0.00","violationTimes":"","complaintsCount":"","taobaoSolveNum":"0","reasons":[],"refundSupportSellerNum":"0","taobaoSolvePercent":"0.00"}</t>
  </si>
  <si>
    <t>[[43,{'rater':'0', 'direction':'0', 'result':'1','timeLine':'-7'}],[0,{'rater':'0','direction':'0','result':'0','timeLine':'-7'}],[0,{'rater':'0','direction':'0','result':'-1','timeLine':'-7'}]]</t>
  </si>
  <si>
    <t>{"afterSaleTimes":"","refundSumNum":"185","indVal":"0.01","disputRefundNum":"0","localVal":"0.00","violationTimes":"","complaintsCount":"","taobaoSolveNum":"0","reasons":[],"refundSupportSellerNum":"0","taobaoSolvePercent":"0.00"}</t>
  </si>
  <si>
    <t>[[13,{'rater':'0', 'direction':'0', 'result':'1','timeLine':'-7'}],[0,{'rater':'0','direction':'0','result':'0','timeLine':'-7'}],[0,{'rater':'0','direction':'0','result':'-1','timeLine':'-7'}]]</t>
  </si>
  <si>
    <t>{"afterSaleTimes":"","refundSumNum":"42","indVal":"0.01","disputRefundNum":"0","localVal":"0.00","violationTimes":"","complaintsCount":"","taobaoSolveNum":"0","reasons":[],"refundSupportSellerNum":"0","taobaoSolvePercent":"0.00"}</t>
  </si>
  <si>
    <t>[[34,{'rater':'0',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</si>
  <si>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{"title":"宝贝与描述相符：","source":"4.9","contrast":"+80.41%","sourcedetail":{"total":"1032","count5":"96.71%","count4":"2.42%","count3":"0.78%","count2":"暂无人打分","count1":"0.10%"}}</t>
  </si>
  <si>
    <t>{"title":"卖家的服务态度：","source":"4.9","contrast":"+77.31%","sourcedetail":{"total":"1027","count5":"96.98%","count4":"2.24%","count3":"0.58%","count2":"0.19%","count1":"暂无人打分"}}</t>
  </si>
  <si>
    <t>{"title":"物流服务的质量：","source":"4.9","contrast":"+71.78%","sourcedetail":{"total":"1030","count5":"96.31%","count4":"2.33%","count3":"0.87%","count2":"0.49%","count1":"暂无人打分"}}</t>
  </si>
  <si>
    <t>{"merchReceiveTimes":"0.00","refundCount":"85","indVal":"14.39","localVal":"20.88","noReasonTimes":"20","merchQualityTimes":"5"}</t>
  </si>
  <si>
    <t>{"indVal":"3.69","localVal":"4.39"}</t>
  </si>
  <si>
    <t>{"afterSaleTimes":"","refundSumNum":"85","indVal":"0.01","disputRefundNum":"0","localVal":"0.00","violationTimes":"","complaintsCount":"","taobaoSolveNum":"0","reasons":[],"refundSupportSellerNum":"0","taobaoSolvePercent":"0.00"}</t>
  </si>
  <si>
    <t>{"afterSaleTimes":"","refundSumNum":"35","indVal":"0.01","disputRefundNum":"0","localVal":"0.00","violationTimes":"","complaintsCount":"","taobaoSolveNum":"0","reasons":[],"refundSupportSellerNum":"0","taobaoSolvePercent":"0.00"}</t>
  </si>
  <si>
    <t>[[11,{'rater':'0', 'direction':'0', 'result':'1','timeLine':'-7'}],[0,{'rater':'0','direction':'0','result':'0','timeLine':'-7'}],[0,{'rater':'0','direction':'0','result':'-1','timeLine':'-7'}]]</t>
  </si>
  <si>
    <t>[[2,{'rater':'0','direction':'0','result':'1','timeLine':'-30'}],[0,{'rater':'0','direction':'0','result':'0','timeLine':'-30'}],[0,{'rater':'0','direction':'0','result':'-1','timeLine':'-30'}]]</t>
  </si>
  <si>
    <t>{"afterSaleTimes":"","refundSumNum":"9","indVal":"0.01","disputRefundNum":"0","localVal":"0.00","violationTimes":"","complaintsCount":"","taobaoSolveNum":"0","reasons":[],"refundSupportSellerNum":"0","taobaoSolvePercent":"0.00"}</t>
  </si>
  <si>
    <t>[[61,{'rater':'0', 'direction':'0', 'result':'1','timeLine':'-7'}],[0,{'rater':'0','direction':'0','result':'0','timeLine':'-7'}],[0,{'rater':'0','direction':'0','result':'-1','timeLine':'-7'}]]</t>
  </si>
  <si>
    <t>[[8,{'rater':'0', 'direction':'0', 'result':'1','timeLine':'-7'}],[0,{'rater':'0','direction':'0','result':'0','timeLine':'-7'}],[0,{'rater':'0','direction':'0','result':'-1','timeLine':'-7'}]]</t>
  </si>
  <si>
    <t>{"afterSaleTimes":"","refundSumNum":"12","indVal":"0.01","disputRefundNum":"0","localVal":"0.00","violationTimes":"","complaintsCount":"","taobaoSolveNum":"0","reasons":[],"refundSupportSellerNum":"0","taobaoSolvePercent":"0.00"}</t>
  </si>
  <si>
    <t>[[90,{'rater':'0', 'direction':'0', 'result':'1','timeLine':'-7'}],[0,{'rater':'0','direction':'0','result':'0','timeLine':'-7'}],[0,{'rater':'0','direction':'0','result':'-1','timeLine':'-7'}]]</t>
  </si>
  <si>
    <t>{"afterSaleTimes":"","refundSumNum":"0","indVal":"0.02","disputRefundNum":"0","localVal":"0.00","violationTimes":"","complaintsCount":"","taobaoSolveNum":"0","reasons":[],"refundSupportSellerNum":"0","taobaoSolvePercent":"0.00"}</t>
  </si>
  <si>
    <t>{"afterSaleTimes":"","refundSumNum":"2","indVal":"0.02","disputRefundNum":"0","localVal":"0.00","violationTimes":"","complaintsCount":"","taobaoSolveNum":"0","reasons":[],"refundSupportSellerNum":"0","taobaoSolvePercent":"0.00"}</t>
  </si>
  <si>
    <t>[[6,{'rater':'0', 'direction':'0', 'result':'1','timeLine':'-7'}],[0,{'rater':'0','direction':'0','result':'0','timeLine':'-7'}],[0,{'rater':'0','direction':'0','result':'-1','timeLine':'-7'}]]</t>
  </si>
  <si>
    <t>{"afterSaleTimes":"","refundSumNum":"1","indVal":"0.01","disputRefundNum":"0","localVal":"0.00","violationTimes":"","complaintsCount":"","taobaoSolveNum":"0","reasons":[],"refundSupportSellerNum":"0","taobaoSolvePercent":"0.00"}</t>
  </si>
  <si>
    <t>[[10,{'rater':'0', 'direction':'0', 'result':'1','timeLine':'-7'}],[0,{'rater':'0','direction':'0','result':'0','timeLine':'-7'}],[0,{'rater':'0','direction':'0','result':'-1','timeLine':'-7'}]]</t>
  </si>
  <si>
    <t>{"cPunishTimes":"1","indVal":"0.00","punishCount":"1","weibeiTimes":"0","localVal":"1","eyiTimes":"0","xujiaTimes":"0","miaoshuTimes":"0"}</t>
  </si>
  <si>
    <t>[[86,{'rater':'0', 'direction':'0', 'result':'1','timeLine':'-7'}],[0,{'rater':'0','direction':'0','result':'0','timeLine':'-7'}],[0,{'rater':'0','direction':'0','result':'-1','timeLine':'-7'}]]</t>
  </si>
  <si>
    <t>{"afterSaleTimes":"","refundSumNum":"0","indVal":"0.07","disputRefundNum":"0","localVal":"0.00","violationTimes":"","complaintsCount":"","taobaoSolveNum":"0","reasons":[],"refundSupportSellerNum":"0","taobaoSolvePercent":"0.00"}</t>
  </si>
  <si>
    <t>3C数码</t>
  </si>
  <si>
    <t>[[28,{'rater':'0', 'direction':'0', 'result':'1','timeLine':'-7'}],[0,{'rater':'0','direction':'0','result':'0','timeLine':'-7'}],[0,{'rater':'0','direction':'0','result':'-1','timeLine':'-7'}]]</t>
  </si>
  <si>
    <t>服饰鞋包</t>
  </si>
  <si>
    <t>家居用品</t>
  </si>
  <si>
    <t>{"afterSaleTimes":"","refundSumNum":"16","indVal":"0.01","disputRefundNum":"0","localVal":"0.00","violationTimes":"","complaintsCount":"","taobaoSolveNum":"0","reasons":[],"refundSupportSellerNum":"0","taobaoSolvePercent":"0.00"}</t>
  </si>
  <si>
    <t>玩乐/收藏</t>
  </si>
  <si>
    <t>{"afterSaleTimes":"","refundSumNum":"0","indVal":"0.03","disputRefundNum":"0","localVal":"0.00","violationTimes":"","complaintsCount":"","taobaoSolveNum":"0","reasons":[],"refundSupportSellerNum":"0","taobaoSolvePercent":"0.00"}</t>
  </si>
  <si>
    <t>家装家饰</t>
  </si>
  <si>
    <t>[[58,{'rater':'0', 'direction':'0', 'result':'1','timeLine':'-7'}],[0,{'rater':'0','direction':'0','result':'0','timeLine':'-7'}],[0,{'rater':'0','direction':'0','result':'-1','timeLine':'-7'}]]</t>
  </si>
  <si>
    <t>[[66,{'rater':'0', 'direction':'0', 'result':'1','timeLine':'-7'}],[0,{'rater':'0','direction':'0','result':'0','timeLine':'-7'}],[0,{'rater':'0','direction':'0','result':'-1','timeLine':'-7'}]]</t>
  </si>
  <si>
    <t>[[0,{'rater':'0','direction':'0','result':'1','timeLine':'-30'}],[0,{'rater':'0','direction':'0','result':'0','timeLine':'-30'}],[0,{'rater':'0','direction':'0','result':'-1','timeLine':'-30'}]]</t>
  </si>
  <si>
    <t>[[13,{'rater':'0','direction':'0','result':'1','timeLine':'-210'}],[0,{'rater':'0','direction':'0','result':'0','timeLine':'-210'}],[0,{'rater':'0','direction':'0','result':'-1','timeLine':'-210'}]]</t>
  </si>
  <si>
    <t>{"afterSaleTimes":"","refundSumNum":"54","indVal":"0.01","disputRefundNum":"0","localVal":"0.00","violationTimes":"","complaintsCount":"","taobaoSolveNum":"0","reasons":[],"refundSupportSellerNum":"0","taobaoSolvePercent":"0.00"}</t>
  </si>
  <si>
    <t>[[60,{'rater':'0', 'direction':'0', 'result':'1','timeLine':'-7'}],[0,{'rater':'0','direction':'0','result':'0','timeLine':'-7'}],[0,{'rater':'0','direction':'0','result':'-1','timeLine':'-7'}]]</t>
  </si>
  <si>
    <t>{"afterSaleTimes":"","refundSumNum":"26","indVal":"0.01","disputRefundNum":"0","localVal":"0.00","violationTimes":"","complaintsCount":"","taobaoSolveNum":"0","reasons":[],"refundSupportSellerNum":"0","taobaoSolvePercent":"0.00"}</t>
  </si>
  <si>
    <t>{"afterSaleTimes":"","refundSumNum":"4","indVal":"0.01","disputRefundNum":"0","localVal":"0.00","violationTimes":"","complaintsCount":"","taobaoSolveNum":"0","reasons":[],"refundSupportSellerNum":"0","taobaoSolvePercent":"0.00"}</t>
  </si>
  <si>
    <t>[[30,{'rater':'0', 'direction':'0', 'result':'1','timeLine':'-7'}],[0,{'rater':'0','direction':'0','result':'0','timeLine':'-7'}],[0,{'rater':'0','direction':'0','result':'-1','timeLine':'-7'}]]</t>
  </si>
  <si>
    <t>[[4,{'rater':'0', 'direction':'0', 'result':'1','timeLine':'-7'}],[0,{'rater':'0','direction':'0','result':'0','timeLine':'-7'}],[0,{'rater':'0','direction':'0','result':'-1','timeLine':'-7'}]]</t>
  </si>
  <si>
    <t>珠宝/配饰</t>
  </si>
  <si>
    <t>[[63,{'rater':'0', 'direction':'0', 'result':'1','timeLine':'-7'}],[0,{'rater':'0','direction':'0','result':'0','timeLine':'-7'}],[0,{'rater':'0','direction':'0','result':'-1','timeLine':'-7'}]]</t>
  </si>
  <si>
    <t>运动/户外</t>
  </si>
  <si>
    <t>{"afterSaleTimes":"","refundSumNum":"37","indVal":"0.01","disputRefundNum":"0","localVal":"0.00","violationTimes":"","complaintsCount":"","taobaoSolveNum":"0","reasons":[],"refundSupportSellerNum":"0","taobaoSolvePercent":"0.00"}</t>
  </si>
  <si>
    <t>{"afterSaleTimes":"","refundSumNum":"90","indVal":"0.01","disputRefundNum":"0","localVal":"0.00","violationTimes":"","complaintsCount":"","taobaoSolveNum":"0","reasons":[],"refundSupportSellerNum":"0","taobaoSolvePercent":"0.00"}</t>
  </si>
  <si>
    <t>[[54,{'rater':'0', 'direction':'0', 'result':'1','timeLine':'-7'}],[0,{'rater':'0','direction':'0','result':'0','timeLine':'-7'}],[0,{'rater':'0','direction':'0','result':'-1','timeLine':'-7'}]]</t>
  </si>
  <si>
    <t>{"afterSaleTimes":"","refundSumNum":"55","indVal":"0.01","disputRefundNum":"0","localVal":"0.00","violationTimes":"","complaintsCount":"","taobaoSolveNum":"0","reasons":[],"refundSupportSellerNum":"0","taobaoSolvePercent":"0.00"}</t>
  </si>
  <si>
    <t>[[46,{'rater':'0', 'direction':'0', 'result':'1','timeLine':'-7'}],[0,{'rater':'0','direction':'0','result':'0','timeLine':'-7'}],[0,{'rater':'0','direction':'0','result':'-1','timeLine':'-7'}]]</t>
  </si>
  <si>
    <t>车品配件</t>
  </si>
  <si>
    <t>[[329,{'rater':'0', 'direction':'0', 'result':'1','timeLine':'-7'}],[1,{'rater':'0','direction':'0','result':'0','timeLine':'-7'}],[0,{'rater':'0','direction':'0','result':'-1','timeLine':'-7'}]]</t>
  </si>
  <si>
    <t>{"afterSaleTimes":"","refundSumNum":"34","indVal":"0.01","disputRefundNum":"0","localVal":"0.00","violationTimes":"","complaintsCount":"","taobaoSolveNum":"0","reasons":[],"refundSupportSellerNum":"0","taobaoSolvePercent":"0.00"}</t>
  </si>
  <si>
    <t>{"afterSaleTimes":"","refundSumNum":"50","indVal":"0.02","disputRefundNum":"0","localVal":"0.00","violationTimes":"","complaintsCount":"","taobaoSolveNum":"0","reasons":[],"refundSupportSellerNum":"0","taobaoSolvePercent":"0.00"}</t>
  </si>
  <si>
    <t>[[57,{'rater':'0', 'direction':'0', 'result':'1','timeLine':'-7'}],[0,{'rater':'0','direction':'0','result':'0','timeLine':'-7'}],[0,{'rater':'0','direction':'0','result':'-1','timeLine':'-7'}]]</t>
  </si>
  <si>
    <t>[[17,{'rater':'0', 'direction':'0', 'result':'1','timeLine':'-7'}],[0,{'rater':'0','direction':'0','result':'0','timeLine':'-7'}],[0,{'rater':'0','direction':'0','result':'-1','timeLine':'-7'}]]</t>
  </si>
  <si>
    <t>[[29,{'rater':'0',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</si>
  <si>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{"title":"宝贝与描述相符：","source":"4.9","contrast":"+98.56%","sourcedetail":{"total":"760","count5":"99.87%","count4":"暂无人打分","count3":"0.13%","count2":"暂无人打分","count1":"暂无人打分"}}</t>
  </si>
  <si>
    <t>{"title":"物流服务的质量：","source":"4.9","contrast":"+97.82%","sourcedetail":{"total":"758","count5":"99.74%","count4":"0.13%","count3":"0.13%","count2":"暂无人打分","count1":"暂无人打分"}}</t>
  </si>
  <si>
    <t>[[15,{'rater':'0', 'direction':'0', 'result':'1','timeLine':'-7'}],[0,{'rater':'0','direction':'0','result':'0','timeLine':'-7'}],[0,{'rater':'0','direction':'0','result':'-1','timeLine':'-7'}]]</t>
  </si>
  <si>
    <t>[[786,{'rater':'0','direction':'0','result':'1','timeLine':'-210'}],[0,{'rater':'0','direction':'0','result':'0','timeLine':'-210'}],[0,{'rater':'0','direction':'0','result':'-1','timeLine':'-210'}]]</t>
  </si>
  <si>
    <t>[[2,{'rater':'0', 'direction':'0', 'result':'1','timeLine':'-7'}],[0,{'rater':'0','direction':'0','result':'0','timeLine':'-7'}],[0,{'rater':'0','direction':'0','result':'-1','timeLine':'-7'}]]</t>
  </si>
  <si>
    <t>食品/保健</t>
  </si>
  <si>
    <t>{"afterSaleTimes":"","refundSumNum":"117","indVal":"0.01","disputRefundNum":"0","localVal":"0.00","violationTimes":"","complaintsCount":"","taobaoSolveNum":"0","reasons":[],"refundSupportSellerNum":"0","taobaoSolvePercent":"0.00"}</t>
  </si>
  <si>
    <t>[[7,{'rater':'0', 'direction':'0', 'result':'1','timeLine':'-7'}],[0,{'rater':'0','direction':'0','result':'0','timeLine':'-7'}],[0,{'rater':'0','direction':'0','result':'-1','timeLine':'-7'}]]</t>
  </si>
  <si>
    <t>[[39,{'rater':'0','direction':'0','result':'1','timeLine':'-30'}],[0,{'rater':'0','direction':'0','result':'0','timeLine':'-30'}],[0,{'rater':'0','direction':'0','result':'-1','timeLine':'-30'}]]</t>
  </si>
  <si>
    <t>{"cPunishTimes":"0","indVal":"0.00","punishCount":"1","weibeiTimes":"0","localVal":"1","eyiTimes":"0","xujiaTimes":"1","miaoshuTimes":"0"}</t>
  </si>
  <si>
    <t>[[83,{'rater':'0', 'direction':'0', 'result':'1','timeLine':'-7'}],[0,{'rater':'0','direction':'0','result':'0','timeLine':'-7'}],[0,{'rater':'0','direction':'0','result':'-1','timeLine':'-7'}]]</t>
  </si>
  <si>
    <t>[[81,{'rater':'0', 'direction':'0', 'result':'1','timeLine':'-7'}],[0,{'rater':'0','direction':'0','result':'0','timeLine':'-7'}],[0,{'rater':'0','direction':'0','result':'-1','timeLine':'-7'}]]</t>
  </si>
  <si>
    <t>[[27,{'rater':'0', 'direction':'0', 'result':'1','timeLine':'-7'}],[0,{'rater':'0','direction':'0','result':'0','timeLine':'-7'}],[0,{'rater':'0','direction':'0','result':'-1','timeLine':'-7'}]]</t>
  </si>
  <si>
    <t>美容护理</t>
  </si>
  <si>
    <t>{"afterSaleTimes":"","refundSumNum":"59","indVal":"0.01","disputRefundNum":"0","localVal":"0.00","violationTimes":"","complaintsCount":"","taobaoSolveNum":"0","reasons":[],"refundSupportSellerNum":"0","taobaoSolvePercent":"0.00"}</t>
  </si>
  <si>
    <t>[[5,{'rater':'0','direction':'0','result':'1','timeLine':'-30'}],[0,{'rater':'0','direction':'0','result':'0','timeLine':'-30'}],[0,{'rater':'0','direction':'0','result':'-1','timeLine':'-30'}]]</t>
  </si>
  <si>
    <t>[[244,{'rater':'0','direction':'0','result':'1','timeLine':'-30'}],[1,{'rater':'0','direction':'0','result':'0','timeLine':'-30'}],[0,{'rater':'0','direction':'0','result':'-1','timeLine':'-30'}]]</t>
  </si>
  <si>
    <t>{"afterSaleTimes":"","refundSumNum":"57","indVal":"0.01","disputRefundNum":"0","localVal":"0.00","violationTimes":"","complaintsCount":"","taobaoSolveNum":"0","reasons":[],"refundSupportSellerNum":"0","taobaoSolvePercent":"0.00"}</t>
  </si>
  <si>
    <t>{"afterSaleTimes":"","refundSumNum":"487","indVal":"0.01","disputRefundNum":"0","localVal":"0.00","violationTimes":"","complaintsCount":"","taobaoSolveNum":"0","reasons":[],"refundSupportSellerNum":"0","taobaoSolvePercent":"0.00"}</t>
  </si>
  <si>
    <t>[[234,{'rater':'0', 'direction':'0', 'result':'1','timeLine':'-7'}],[0,{'rater':'0','direction':'0','result':'0','timeLine':'-7'}],[0,{'rater':'0','direction':'0','result':'-1','timeLine':'-7'}]]</t>
  </si>
  <si>
    <t>{"afterSaleTimes":"","refundSumNum":"17","indVal":"0.01","disputRefundNum":"0","localVal":"0.00","violationTimes":"","complaintsCount":"","taobaoSolveNum":"0","reasons":[],"refundSupportSellerNum":"0","taobaoSolvePercent":"0.00"}</t>
  </si>
  <si>
    <t>{"afterSaleTimes":"","refundSumNum":"69","indVal":"0.02","disputRefundNum":"0","localVal":"0.00","violationTimes":"","complaintsCount":"","taobaoSolveNum":"0","reasons":[],"refundSupportSellerNum":"0","taobaoSolvePercent":"0.00"}</t>
  </si>
  <si>
    <t>[[42,{'rater':'0', 'direction':'0', 'result':'1','timeLine':'-7'}],[0,{'rater':'0','direction':'0','result':'0','timeLine':'-7'}],[0,{'rater':'0','direction':'0','result':'-1','timeLine':'-7'}]]</t>
  </si>
  <si>
    <t>[[85,{'rater':'0', 'direction':'0', 'result':'1','timeLine':'-7'}],[0,{'rater':'0','direction':'0','result':'0','timeLine':'-7'}],[0,{'rater':'0','direction':'0','result':'-1','timeLine':'-7'}]]</t>
  </si>
  <si>
    <t>{"afterSaleTimes":"","refundSumNum":"28","indVal":"0.01","disputRefundNum":"0","localVal":"0.00","violationTimes":"","complaintsCount":"","taobaoSolveNum":"0","reasons":[],"refundSupportSellerNum":"0","taobaoSolvePercent":"0.00"}</t>
  </si>
  <si>
    <t>{"indVal":"2.44","localVal":"2.42"}</t>
  </si>
  <si>
    <t>[[49,{'rater':'0', 'direction':'0', 'result':'1','timeLine':'-7'}],[0,{'rater':'0','direction':'0','result':'0','timeLine':'-7'}],[0,{'rater':'0','direction':'0','result':'-1','timeLine':'-7'}]]</t>
  </si>
  <si>
    <t>[[32,{'rater':'0', 'direction':'0', 'result':'1','timeLine':'-7'}],[0,{'rater':'0','direction':'0','result':'0','timeLine':'-7'}],[0,{'rater':'0','direction':'0','result':'-1','timeLine':'-7'}]]</t>
  </si>
  <si>
    <t>[[70,{'rater':'0',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</si>
  <si>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{"title":"宝贝与描述相符：","source":"4.9","contrast":"+58.05%","sourcedetail":{"total":"862","count5":"95.59%","count4":"2.67%","count3":"1.04%","count2":"0.23%","count1":"0.46%"}}</t>
  </si>
  <si>
    <t>{"title":"卖家的服务态度：","source":"4.9","contrast":"+47.42%","sourcedetail":{"total":"857","count5":"95.22%","count4":"2.92%","count3":"1.28%","count2":"0.23%","count1":"0.35%"}}</t>
  </si>
  <si>
    <t>{"title":"物流服务的质量：","source":"4.9","contrast":"+44.39%","sourcedetail":{"total":"857","count5":"94.63%","count4":"3.15%","count3":"1.40%","count2":"0.35%","count1":"0.47%"}}</t>
  </si>
  <si>
    <t>{"merchReceiveTimes":"1","refundCount":"10","indVal":"7.28","localVal":"2.96","noReasonTimes":"0","merchQualityTimes":"0"}</t>
  </si>
  <si>
    <t>{"indVal":"2.03","localVal":"0.27"}</t>
  </si>
  <si>
    <t>[[36,{'rater':'0', 'direction':'0', 'result':'1','timeLine':'-7'}],[0,{'rater':'0','direction':'0','result':'0','timeLine':'-7'}],[0,{'rater':'0','direction':'0','result':'-1','timeLine':'-7'}]]</t>
  </si>
  <si>
    <t>[[39,{'rater':'0', 'direction':'0', 'result':'1','timeLine':'-7'}],[0,{'rater':'0','direction':'0','result':'0','timeLine':'-7'}],[0,{'rater':'0','direction':'0','result':'-1','timeLine':'-7'}]]</t>
  </si>
  <si>
    <t>{"afterSaleTimes":"","refundSumNum":"23","indVal":"0.01","disputRefundNum":"0","localVal":"0.00","violationTimes":"","complaintsCount":"","taobaoSolveNum":"0","reasons":[],"refundSupportSellerNum":"0","taobaoSolvePercent":"0.00"}</t>
  </si>
  <si>
    <t>[[9,{'rater':'0', 'direction':'0', 'result':'1','timeLine':'-7'}],[0,{'rater':'0','direction':'0','result':'0','timeLine':'-7'}],[0,{'rater':'0','direction':'0','result':'-1','timeLine':'-7'}]]</t>
  </si>
  <si>
    <t>{"afterSaleTimes":"","refundSumNum":"44","indVal":"0.01","disputRefundNum":"0","localVal":"0.00","violationTimes":"","complaintsCount":"","taobaoSolveNum":"0","reasons":[],"refundSupportSellerNum":"0","taobaoSolvePercent":"0.00"}</t>
  </si>
  <si>
    <t>[[197,{'rater':'0','direction':'0','result':'1','timeLine':'-30'}],[0,{'rater':'0','direction':'0','result':'0','timeLine':'-30'}],[0,{'rater':'0','direction':'0','result':'-1','timeLine':'-30'}]]</t>
  </si>
  <si>
    <t>{"afterSaleTimes":"","refundSumNum":"15","indVal":"0.01","disputRefundNum":"0","localVal":"0.00","violationTimes":"","complaintsCount":"","taobaoSolveNum":"0","reasons":[],"refundSupportSellerNum":"0","taobaoSolvePercent":"0.00"}</t>
  </si>
  <si>
    <t>{"afterSaleTimes":"","refundSumNum":"3","indVal":"0.01","disputRefundNum":"0","localVal":"0.00","violationTimes":"","complaintsCount":"","taobaoSolveNum":"0","reasons":[],"refundSupportSellerNum":"0","taobaoSolvePercent":"0.00"}</t>
  </si>
  <si>
    <t>[[20,{'rater':'0',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</si>
  <si>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{"title":"宝贝与描述相符：","source":"4.8","contrast":"+12.26%","sourcedetail":{"total":"20835","count5":"91.09%","count4":"5.85%","count3":"1.78%","count2":"0.41%","count1":"0.88%"}}</t>
  </si>
  <si>
    <t>{"title":"卖家的服务态度：","source":"4.8","contrast":"+14.18%","sourcedetail":{"total":"20751","count5":"92.49%","count4":"5.20%","count3":"1.33%","count2":"0.31%","count1":"0.67%"}}</t>
  </si>
  <si>
    <t>{"title":"物流服务的质量：","source":"4.8","contrast":"+1.74%","sourcedetail":{"total":"20808","count5":"90.38%","count4":"5.84%","count3":"1.94%","count2":"0.67%","count1":"1.17%"}}</t>
  </si>
  <si>
    <t>{"merchReceiveTimes":"0.00","refundCount":"370","indVal":"3.22","localVal":"1.12","noReasonTimes":"221","merchQualityTimes":"2"}</t>
  </si>
  <si>
    <t>{"indVal":"1.59","localVal":"0.86"}</t>
  </si>
  <si>
    <t>{"afterSaleTimes":"","refundSumNum":"370","indVal":"0.01","disputRefundNum":"0","localVal":"0.00","violationTimes":"","complaintsCount":"","taobaoSolveNum":"0","reasons":[],"refundSupportSellerNum":"0","taobaoSolvePercent":"0.00"}</t>
  </si>
  <si>
    <t>书籍音像</t>
  </si>
  <si>
    <t>[[299,{'rater':'0','direction':'0','result':'1','timeLine':'-30'}],[4,{'rater':'0','direction':'0','result':'0','timeLine':'-30'}],[3,{'rater':'0','direction':'0','result':'-1','timeLine':'-30'}]]</t>
  </si>
  <si>
    <t>[[1356,{'rater':'0','direction':'0','result':'1','timeLine':'-210'}],[8,{'rater':'0','direction':'0','result':'0','timeLine':'-210'}],[9,{'rater':'0','direction':'0','result':'-1','timeLine':'-210'}]]</t>
  </si>
  <si>
    <t>{"title":"宝贝与描述相符：","source":"4.7","contrast":"-0.81%","sourcedetail":{"total":"5545","count5":"87.43%","count4":"7.52%","count3":"2.76%","count2":"0.85%","count1":"1.44%"}}</t>
  </si>
  <si>
    <t>{"title":"卖家的服务态度：","source":"4.8","contrast":"-1.05%","sourcedetail":{"total":"5465","count5":"88.36%","count4":"7.15%","count3":"2.47%","count2":"0.64%","count1":"1.37%"}}</t>
  </si>
  <si>
    <t>{"title":"物流服务的质量：","source":"4.7","contrast":"-0.92%","sourcedetail":{"total":"5516","count5":"88.16%","count4":"6.85%","count3":"2.77%","count2":"0.85%","count1":"1.36%"}}</t>
  </si>
  <si>
    <t>{"merchReceiveTimes":"0.00","refundCount":"70","indVal":"4.47","localVal":"2.43","noReasonTimes":"37","merchQualityTimes":"5"}</t>
  </si>
  <si>
    <t>{"indVal":"1.99","localVal":"1.55"}</t>
  </si>
  <si>
    <t>{"afterSaleTimes":"","refundSumNum":"70","indVal":"0.01","disputRefundNum":"0","localVal":"0.00","violationTimes":"","complaintsCount":"","taobaoSolveNum":"0","reasons":[],"refundSupportSellerNum":"0","taobaoSolvePercent":"0.00"}</t>
  </si>
  <si>
    <t>{"indVal":"1.48","localVal":"1.40"}</t>
  </si>
  <si>
    <t>{"title":"宝贝与描述相符：","source":"4.8","contrast":"0","sourcedetail":{"total":"5926","count5":"90.06%","count4":"6.31%","count3":"1.97%","count2":"0.49%","count1":"1.16%"}}</t>
  </si>
  <si>
    <t>{"title":"卖家的服务态度：","source":"4.8","contrast":"+9.11%","sourcedetail":{"total":"5895","count5":"92.28%","count4":"5.28%","count3":"1.32%","count2":"0.25%","count1":"0.87%"}}</t>
  </si>
  <si>
    <t>{"title":"物流服务的质量：","source":"4.8","contrast":"0","sourcedetail":{"total":"5912","count5":"89.75%","count4":"6.21%","count3":"2.17%","count2":"0.64%","count1":"1.23%"}}</t>
  </si>
  <si>
    <t>{"merchReceiveTimes":"0.00","refundCount":"128","indVal":"3.22","localVal":"2.03","noReasonTimes":"45","merchQualityTimes":"13"}</t>
  </si>
  <si>
    <t>{"indVal":"1.59","localVal":"0.28"}</t>
  </si>
  <si>
    <t>{"afterSaleTimes":"","refundSumNum":"128","indVal":"0.01","disputRefundNum":"0","localVal":"0.00","violationTimes":"","complaintsCount":"","taobaoSolveNum":"0","reasons":[],"refundSupportSellerNum":"0","taobaoSolvePercent":"0.00"}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</si>
  <si>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{"title":"宝贝与描述相符：","source":"4.8","contrast":"0","sourcedetail":{"total":"39958","count5":"92.78%","count4":"3.55%","count3":"1.77%","count2":"0.56%","count1":"1.34%"}}</t>
  </si>
  <si>
    <t>{"title":"卖家的服务态度：","source":"4.8","contrast":"+20.88%","sourcedetail":{"total":"39959","count5":"91.28%","count4":"5.37%","count3":"1.72%","count2":"0.42%","count1":"1.21%"}}</t>
  </si>
  <si>
    <t>{"title":"物流服务的质量：","source":"4.8","contrast":"+23.00%","sourcedetail":{"total":"39959","count5":"90.52%","count4":"5.60%","count3":"2.01%","count2":"0.55%","count1":"1.32%"}}</t>
  </si>
  <si>
    <t>{"merchReceiveTimes":"86","refundCount":"507","indVal":"4.51","localVal":"3.66","noReasonTimes":"76","merchQualityTimes":"4"}</t>
  </si>
  <si>
    <t>{"indVal":"2.60","localVal":"2.47"}</t>
  </si>
  <si>
    <t>{"title":"宝贝与描述相符：","source":"4.8","contrast":"-1.57%","sourcedetail":{"total":"3889","count5":"89.77%","count4":"6.07%","count3":"2.29%","count2":"0.51%","count1":"1.36%"}}</t>
  </si>
  <si>
    <t>{"title":"卖家的服务态度：","source":"4.8","contrast":"-1.56%","sourcedetail":{"total":"3860","count5":"90.31%","count4":"6.06%","count3":"1.84%","count2":"0.54%","count1":"1.24%"}}</t>
  </si>
  <si>
    <t>{"title":"物流服务的质量：","source":"4.8","contrast":"-1.03%","sourcedetail":{"total":"3881","count5":"90.18%","count4":"6.34%","count3":"1.83%","count2":"0.62%","count1":"1.03%"}}</t>
  </si>
  <si>
    <t>{"merchReceiveTimes":"0.00","refundCount":"41","indVal":"3.92","localVal":"3.15","noReasonTimes":"19","merchQualityTimes":"3"}</t>
  </si>
  <si>
    <t>{"indVal":"3.02","localVal":"2.47"}</t>
  </si>
  <si>
    <t>{"afterSaleTimes":"","refundSumNum":"41","indVal":"0.01","disputRefundNum":"0","localVal":"0.00","violationTimes":"","complaintsCount":"","taobaoSolveNum":"0","reasons":[],"refundSupportSellerNum":"0","taobaoSolvePercent":"0.00"}</t>
  </si>
  <si>
    <t>[[183,{'rater':'0',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</si>
  <si>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{"title":"宝贝与描述相符：","source":"4.8","contrast":"0","sourcedetail":{"total":"5537","count5":"93.03%","count4":"3.65%","count3":"1.17%","count2":"0.54%","count1":"1.61%"}}</t>
  </si>
  <si>
    <t>{"title":"卖家的服务态度：","source":"4.8","contrast":"0","sourcedetail":{"total":"5537","count5":"89.49%","count4":"6.14%","count3":"1.59%","count2":"0.58%","count1":"2.20%"}}</t>
  </si>
  <si>
    <t>{"title":"物流服务的质量：","source":"4.7","contrast":"-0.58%","sourcedetail":{"total":"5537","count5":"87.70%","count4":"6.45%","count3":"2.37%","count2":"0.83%","count1":"2.65%"}}</t>
  </si>
  <si>
    <t>{"merchReceiveTimes":"7","refundCount":"65","indVal":"4.51","localVal":"14.25","noReasonTimes":"18","merchQualityTimes":"1"}</t>
  </si>
  <si>
    <t>{"indVal":"2.60","localVal":"5.10"}</t>
  </si>
  <si>
    <t>{"title":"宝贝与描述相符：","source":"4.8","contrast":"0","sourcedetail":{"total":"2446","count5":"91.29%","count4":"4.66%","count3":"2.17%","count2":"0.82%","count1":"1.06%"}}</t>
  </si>
  <si>
    <t>{"title":"卖家的服务态度：","source":"4.8","contrast":"+4.15%","sourcedetail":{"total":"2436","count5":"93.23%","count4":"3.90%","count3":"1.52%","count2":"0.49%","count1":"0.86%"}}</t>
  </si>
  <si>
    <t>{"title":"物流服务的质量：","source":"4.8","contrast":"+3.86%","sourcedetail":{"total":"2438","count5":"92.12%","count4":"4.68%","count3":"1.64%","count2":"0.53%","count1":"1.03%"}}</t>
  </si>
  <si>
    <t>{"merchReceiveTimes":"0.00","refundCount":"35","indVal":"4.02","localVal":"3.85","noReasonTimes":"12","merchQualityTimes":"1"}</t>
  </si>
  <si>
    <t>{"indVal":"2.15","localVal":"2.63"}</t>
  </si>
  <si>
    <t>{"indVal":"3.66","localVal":"2.94"}</t>
  </si>
  <si>
    <t>{"title":"宝贝与描述相符：","source":"4.8","contrast":"+19.46%","sourcedetail":{"total":"5495","count5":"89.12%","count4":"6.66%","count3":"2.51%","count2":"0.60%","count1":"1.11%"}}</t>
  </si>
  <si>
    <t>{"title":"卖家的服务态度：","source":"4.8","contrast":"+29.04%","sourcedetail":{"total":"5478","count5":"91.97%","count4":"5.48%","count3":"1.42%","count2":"0.37%","count1":"0.77%"}}</t>
  </si>
  <si>
    <t>{"title":"物流服务的质量：","source":"4.8","contrast":"+11.03%","sourcedetail":{"total":"5491","count5":"90.17%","count4":"5.52%","count3":"2.39%","count2":"0.56%","count1":"1.37%"}}</t>
  </si>
  <si>
    <t>{"merchReceiveTimes":"0.00","refundCount":"698","indVal":"14.39","localVal":"20.55","noReasonTimes":"153","merchQualityTimes":"30"}</t>
  </si>
  <si>
    <t>{"indVal":"3.69","localVal":"2.06"}</t>
  </si>
  <si>
    <t>{"afterSaleTimes":"","refundSumNum":"698","indVal":"0.01","disputRefundNum":"0","localVal":"0.00","violationTimes":"","complaintsCount":"","taobaoSolveNum":"0","reasons":[],"refundSupportSellerNum":"0","taobaoSolvePercent":"0.00"}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</si>
  <si>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{"title":"宝贝与描述相符：","source":"4.8","contrast":"+33.53%","sourcedetail":{"total":"365","count5":"92.88%","count4":"2.47%","count3":"2.47%","count2":"1.37%","count1":"0.82%"}}</t>
  </si>
  <si>
    <t>{"title":"卖家的服务态度：","source":"4.8","contrast":"+28.18%","sourcedetail":{"total":"364","count5":"93.41%","count4":"3.02%","count3":"1.92%","count2":"0.82%","count1":"0.82%"}}</t>
  </si>
  <si>
    <t>{"title":"物流服务的质量：","source":"4.8","contrast":"+28.74%","sourcedetail":{"total":"365","count5":"93.42%","count4":"3.01%","count3":"1.10%","count2":"1.10%","count1":"1.37%"}}</t>
  </si>
  <si>
    <t>{"merchReceiveTimes":"0.00","refundCount":"3","indVal":"14.39","localVal":"7.69","noReasonTimes":"0","merchQualityTimes":"0"}</t>
  </si>
  <si>
    <t>{"indVal":"3.69","localVal":"15.78"}</t>
  </si>
  <si>
    <t>{"title":"宝贝与描述相符：","source":"4.8","contrast":"+12.77%","sourcedetail":{"total":"277","count5":"91.70%","count4":"5.42%","count3":"0.36%","count2":"0.36%","count1":"2.17%"}}</t>
  </si>
  <si>
    <t>{"title":"卖家的服务态度：","source":"4.7","contrast":"-1.31%","sourcedetail":{"total":"277","count5":"89.53%","count4":"5.05%","count3":"2.17%","count2":"0.36%","count1":"2.89%"}}</t>
  </si>
  <si>
    <t>{"title":"物流服务的质量：","source":"4.7","contrast":"-2.22%","sourcedetail":{"total":"277","count5":"88.45%","count4":"3.97%","count3":"2.17%","count2":"1.08%","count1":"4.33%"}}</t>
  </si>
  <si>
    <t>{"merchReceiveTimes":"0.00","refundCount":"19","indVal":"4.86","localVal":"13.01","noReasonTimes":"4","merchQualityTimes":"4"}</t>
  </si>
  <si>
    <t>{"indVal":"2.95","localVal":"3.46"}</t>
  </si>
  <si>
    <t>{"afterSaleTimes":"","refundSumNum":"19","indVal":"0.02","disputRefundNum":"1","localVal":"0.68","violationTimes":"","complaintsCount":"","taobaoSolveNum":"0","reasons":[],"refundSupportSellerNum":"0","taobaoSolvePercent":"0.00"}</t>
  </si>
  <si>
    <t>{"title":"宝贝与描述相符：","source":"4.7","contrast":"+7.61%","sourcedetail":{"total":"6492","count5":"87.82%","count4":"7.66%","count3":"2.19%","count2":"0.83%","count1":"1.51%"}}</t>
  </si>
  <si>
    <t>{"title":"卖家的服务态度：","source":"4.8","contrast":"+8.87%","sourcedetail":{"total":"6455","count5":"90.47%","count4":"5.90%","count3":"1.87%","count2":"0.62%","count1":"1.13%"}}</t>
  </si>
  <si>
    <t>{"title":"物流服务的质量：","source":"4.7","contrast":"0","sourcedetail":{"total":"6484","count5":"89.00%","count4":"5.95%","count3":"2.27%","count2":"0.99%","count1":"1.79%"}}</t>
  </si>
  <si>
    <t>{"merchReceiveTimes":"0.00","refundCount":"1373","indVal":"14.39","localVal":"18.41","noReasonTimes":"420","merchQualityTimes":"23"}</t>
  </si>
  <si>
    <t>{"indVal":"3.69","localVal":"3.62"}</t>
  </si>
  <si>
    <t>{"afterSaleTimes":"","refundSumNum":"1373","indVal":"0.01","disputRefundNum":"0","localVal":"0.00","violationTimes":"","complaintsCount":"","taobaoSolveNum":"0","reasons":[],"refundSupportSellerNum":"0","taobaoSolvePercent":"0.00"}</t>
  </si>
  <si>
    <t>{"title":"宝贝与描述相符：","source":"4.7","contrast":"-0.78%","sourcedetail":{"total":"14363","count5":"87.73%","count4":"6.86%","count3":"3.09%","count2":"1.01%","count1":"1.32%"}}</t>
  </si>
  <si>
    <t>{"title":"卖家的服务态度：","source":"4.8","contrast":"0","sourcedetail":{"total":"14248","count5":"89.90%","count4":"6.15%","count3":"2.19%","count2":"0.65%","count1":"1.12%"}}</t>
  </si>
  <si>
    <t>{"title":"物流服务的质量：","source":"4.7","contrast":"-1.08%","sourcedetail":{"total":"14319","count5":"88.25%","count4":"6.17%","count3":"2.76%","count2":"1.05%","count1":"1.77%"}}</t>
  </si>
  <si>
    <t>{"merchReceiveTimes":"0.00","refundCount":"1021","indVal":"6.32","localVal":"5.13","noReasonTimes":"385","merchQualityTimes":"75"}</t>
  </si>
  <si>
    <t>{"indVal":"3.25","localVal":"2.74"}</t>
  </si>
  <si>
    <t>{"afterSaleTimes":"","refundSumNum":"1021","indVal":"0.00","disputRefundNum":"0","localVal":"0.00","violationTimes":"","complaintsCount":"","taobaoSolveNum":"0","reasons":[],"refundSupportSellerNum":"0","taobaoSolvePercent":"0.00"}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</si>
  <si>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{"title":"宝贝与描述相符：","source":"4.8","contrast":"+33.53%","sourcedetail":{"total":"899","count5":"91.66%","count4":"4.67%","count3":"2.00%","count2":"0.56%","count1":"1.11%"}}</t>
  </si>
  <si>
    <t>{"title":"卖家的服务态度：","source":"4.8","contrast":"+28.96%","sourcedetail":{"total":"888","count5":"92.79%","count4":"4.28%","count3":"1.58%","count2":"0.34%","count1":"1.01%"}}</t>
  </si>
  <si>
    <t>{"title":"物流服务的质量：","source":"4.8","contrast":"+24.13%","sourcedetail":{"total":"894","count5":"91.95%","count4":"4.25%","count3":"2.01%","count2":"0.56%","count1":"1.23%"}}</t>
  </si>
  <si>
    <t>{"merchReceiveTimes":"0.00","refundCount":"90","indVal":"14.39","localVal":"15.18","noReasonTimes":"27","merchQualityTimes":"0"}</t>
  </si>
  <si>
    <t>{"indVal":"3.69","localVal":"4.04"}</t>
  </si>
  <si>
    <t>[[59,{'rater':'0',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</si>
  <si>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{"title":"宝贝与描述相符：","source":"4.9","contrast":"+90.41%","sourcedetail":{"total":"198","count5":"98.48%","count4":"1.52%","count3":"暂无人打分","count2":"暂无人打分","count1":"暂无人打分"}}</t>
  </si>
  <si>
    <t>{"title":"卖家的服务态度：","source":"4.9","contrast":"+92.41%","sourcedetail":{"total":"197","count5":"99.49%","count4":"暂无人打分","count3":"0.51%","count2":"暂无人打分","count1":"暂无人打分"}}</t>
  </si>
  <si>
    <t>{"title":"物流服务的质量：","source":"4.9","contrast":"+96.82%","sourcedetail":{"total":"197","count5":"99.49%","count4":"0.51%","count3":"暂无人打分","count2":"暂无人打分","count1":"暂无人打分"}}</t>
  </si>
  <si>
    <t>{"merchReceiveTimes":"0","refundCount":"2","indVal":"4.04","localVal":"3.28","noReasonTimes":"1","merchQualityTimes":"0"}</t>
  </si>
  <si>
    <t>{"indVal":"2.79","localVal":"5.76"}</t>
  </si>
  <si>
    <t>[[8,{'rater':'0','direction':'0','result':'1','timeLine':'-30'}],[0,{'rater':'0','direction':'0','result':'0','timeLine':'-30'}],[0,{'rater':'0','direction':'0','result':'-1','timeLine':'-30'}]]</t>
  </si>
  <si>
    <t>[[335,{'rater':'0','direction':'0','result':'1','timeLine':'-210'}],[0,{'rater':'0','direction':'0','result':'0','timeLine':'-210'}],[0,{'rater':'0','direction':'0','result':'-1','timeLine':'-210'}]]</t>
  </si>
  <si>
    <t>{"title":"宝贝与描述相符：","source":"4.9","contrast":"+69.57%","sourcedetail":{"total":"2172","count5":"97.01%","count4":"1.84%","count3":"0.60%","count2":"0.14%","count1":"0.41%"}}</t>
  </si>
  <si>
    <t>{"title":"卖家的服务态度：","source":"4.9","contrast":"+73.42%","sourcedetail":{"total":"2165","count5":"97.83%","count4":"1.43%","count3":"0.32%","count2":"0.10%","count1":"0.37%"}}</t>
  </si>
  <si>
    <t>{"title":"物流服务的质量：","source":"4.9","contrast":"+69.28%","sourcedetail":{"total":"2169","count5":"97.42%","count4":"1.43%","count3":"0.46%","count2":"0.28%","count1":"0.41%"}}</t>
  </si>
  <si>
    <t>{"merchReceiveTimes":"0.00","refundCount":"5","indVal":"4.76","localVal":"1.36","noReasonTimes":"3","merchQualityTimes":"0"}</t>
  </si>
  <si>
    <t>{"indVal":"2.99","localVal":"1.61"}</t>
  </si>
  <si>
    <t>{"afterSaleTimes":"","refundSumNum":"5","indVal":"0.01","disputRefundNum":"0","localVal":"0.00","violationTimes":"","complaintsCount":"","taobaoSolveNum":"0","reasons":[],"refundSupportSellerNum":"0","taobaoSolvePercent":"0.00"}</t>
  </si>
  <si>
    <t>[[78,{'rater':'0',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</si>
  <si>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{"title":"宝贝与描述相符：","source":"4.8","contrast":"0","sourcedetail":{"total":"668","count5":"88.17%","count4":"7.78%","count3":"2.40%","count2":"0.75%","count1":"0.90%"}}</t>
  </si>
  <si>
    <t>{"title":"卖家的服务态度：","source":"4.8","contrast":"+2.99%","sourcedetail":{"total":"664","count5":"91.27%","count4":"4.97%","count3":"2.26%","count2":"0.60%","count1":"0.90%"}}</t>
  </si>
  <si>
    <t>{"title":"物流服务的质量：","source":"4.8","contrast":"0","sourcedetail":{"total":"667","count5":"88.91%","count4":"6.60%","count3":"1.95%","count2":"1.05%","count1":"1.50%"}}</t>
  </si>
  <si>
    <t>{"merchReceiveTimes":"19","refundCount":"33","indVal":"3.93","localVal":"10.15","noReasonTimes":"3","merchQualityTimes":"0"}</t>
  </si>
  <si>
    <t>{"indVal":"2.43","localVal":"5.17"}</t>
  </si>
  <si>
    <t>[[160,{'rater':'0','direction':'0','result':'1','timeLine':'-30'}],[1,{'rater':'0','direction':'0','result':'0','timeLine':'-30'}],[0,{'rater':'0','direction':'0','result':'-1','timeLine':'-30'}]]</t>
  </si>
  <si>
    <t>[[1271,{'rater':'0','direction':'0','result':'1','timeLine':'-210'}],[4,{'rater':'0','direction':'0','result':'0','timeLine':'-210'}],[6,{'rater':'0','direction':'0','result':'-1','timeLine':'-210'}]]</t>
  </si>
  <si>
    <t>{"title":"宝贝与描述相符：","source":"4.9","contrast":"+26.48%","sourcedetail":{"total":"560","count5":"93.75%","count4":"5.71%","count3":"0.18%","count2":"0.18%","count1":"0.18%"}}</t>
  </si>
  <si>
    <t>{"title":"卖家的服务态度：","source":"4.9","contrast":"+13.46%","sourcedetail":{"total":"558","count5":"93.91%","count4":"5.20%","count3":"0.54%","count2":"0.18%","count1":"0.18%"}}</t>
  </si>
  <si>
    <t>{"title":"物流服务的质量：","source":"4.8","contrast":"+6.76%","sourcedetail":{"total":"559","count5":"92.67%","count4":"5.55%","count3":"1.07%","count2":"0.36%","count1":"0.36%"}}</t>
  </si>
  <si>
    <t>{"merchReceiveTimes":"1","refundCount":"11","indVal":"3.79","localVal":"8.40","noReasonTimes":"0","merchQualityTimes":"0"}</t>
  </si>
  <si>
    <t>{"indVal":"2.42","localVal":"3.35"}</t>
  </si>
  <si>
    <t>{"title":"宝贝与描述相符：","source":"4.9","contrast":"+70.60%","sourcedetail":{"total":"9735","count5":"96.88%","count4":"2.13%","count3":"0.39%","count2":"0.16%","count1":"0.44%"}}</t>
  </si>
  <si>
    <t>{"title":"卖家的服务态度：","source":"4.9","contrast":"+65.20%","sourcedetail":{"total":"9691","count5":"96.85%","count4":"2.19%","count3":"0.37%","count2":"0.15%","count1":"0.43%"}}</t>
  </si>
  <si>
    <t>{"title":"物流服务的质量：","source":"4.9","contrast":"+64.91%","sourcedetail":{"total":"9710","count5":"96.61%","count4":"2.17%","count3":"0.45%","count2":"0.27%","count1":"0.49%"}}</t>
  </si>
  <si>
    <t>{"merchReceiveTimes":"1","refundCount":"41","indVal":"6.81","localVal":"1.75","noReasonTimes":"3","merchQualityTimes":"1"}</t>
  </si>
  <si>
    <t>{"indVal":"3.26","localVal":"1.28"}</t>
  </si>
  <si>
    <t>{"title":"宝贝与描述相符：","source":"4.8","contrast":"+51.05%","sourcedetail":{"total":"3295","count5":"92.50%","count4":"5.28%","count3":"1.49%","count2":"0.27%","count1":"0.46%"}}</t>
  </si>
  <si>
    <t>{"title":"卖家的服务态度：","source":"4.9","contrast":"+57.20%","sourcedetail":{"total":"3280","count5":"94.48%","count4":"4.18%","count3":"0.91%","count2":"0.18%","count1":"0.24%"}}</t>
  </si>
  <si>
    <t>{"title":"物流服务的质量：","source":"4.9","contrast":"+57.84%","sourcedetail":{"total":"3290","count5":"94.13%","count4":"4.29%","count3":"1.03%","count2":"0.27%","count1":"0.27%"}}</t>
  </si>
  <si>
    <t>{"merchReceiveTimes":"0.00","refundCount":"56","indVal":"14.39","localVal":"9.79","noReasonTimes":"10","merchQualityTimes":"6"}</t>
  </si>
  <si>
    <t>{"indVal":"3.69","localVal":"4.47"}</t>
  </si>
  <si>
    <t>{"afterSaleTimes":"","refundSumNum":"56","indVal":"0.01","disputRefundNum":"0","localVal":"0.00","violationTimes":"","complaintsCount":"","taobaoSolveNum":"0","reasons":[],"refundSupportSellerNum":"0","taobaoSolvePercent":"0.00"}</t>
  </si>
  <si>
    <t>{"title":"宝贝与描述相符：","source":"5.0","contrast":"+100.00%","sourcedetail":{"total":"3","count5":"100.00%","count4":"暂无人打分","count3":"暂无人打分","count2":"暂无人打分","count1":"暂无人打分"}}</t>
  </si>
  <si>
    <t>{"title":"卖家的服务态度：","source":"5.0","contrast":"+100.00%","sourcedetail":{"total":"3","count5":"100.00%","count4":"暂无人打分","count3":"暂无人打分","count2":"暂无人打分","count1":"暂无人打分"}}</t>
  </si>
  <si>
    <t>{"title":"物流服务的质量：","source":"5.0","contrast":"+100.00%","sourcedetail":{"total":"3","count5":"100.00%","count4":"暂无人打分","count3":"暂无人打分","count2":"暂无人打分","count1":"暂无人打分"}}</t>
  </si>
  <si>
    <t>{"merchReceiveTimes":"0","refundCount":"1","indVal":"12.87","localVal":"9.09","noReasonTimes":"0","merchQualityTimes":"0"}</t>
  </si>
  <si>
    <t>{"indVal":"3.66","localVal":"3.82"}</t>
  </si>
  <si>
    <t>[[4,{'rater':'0','direction':'0','result':'1','timeLine':'-30'}],[0,{'rater':'0','direction':'0','result':'0','timeLine':'-30'}],[0,{'rater':'0','direction':'0','result':'-1','timeLine':'-30'}]]</t>
  </si>
  <si>
    <t>[[4,{'rater':'0','direction':'0','result':'1','timeLine':'-210'}],[0,{'rater':'0','direction':'0','result':'0','timeLine':'-210'}],[0,{'rater':'0','direction':'0','result':'-1','timeLine':'-210'}]]</t>
  </si>
  <si>
    <t>{"indVal":"3.66","localVal":"3.22"}</t>
  </si>
  <si>
    <t>{"title":"宝贝与描述相符：","source":"4.6","contrast":"-2.94%","sourcedetail":{"total":"2601","count5":"85.81%","count4":"5.92%","count3":"3.81%","count2":"1.35%","count1":"3.11%"}}</t>
  </si>
  <si>
    <t>{"title":"卖家的服务态度：","source":"4.7","contrast":"-1.74%","sourcedetail":{"total":"2579","count5":"88.95%","count4":"5.78%","count3":"2.06%","count2":"0.93%","count1":"2.29%"}}</t>
  </si>
  <si>
    <t>{"title":"物流服务的质量：","source":"4.6","contrast":"-3.33%","sourcedetail":{"total":"2585","count5":"85.34%","count4":"6.31%","count3":"3.17%","count2":"1.28%","count1":"3.91%"}}</t>
  </si>
  <si>
    <t>{"merchReceiveTimes":"0.00","refundCount":"384","indVal":"4.22","localVal":"16.75","noReasonTimes":"103","merchQualityTimes":"15"}</t>
  </si>
  <si>
    <t>{"indVal":"3.03","localVal":"4.80"}</t>
  </si>
  <si>
    <t>{"afterSaleTimes":"","refundSumNum":"384","indVal":"0.02","disputRefundNum":"0","localVal":"0.00","violationTimes":"","complaintsCount":"","taobaoSolveNum":"0","reasons":[],"refundSupportSellerNum":"0","taobaoSolvePercent":"0.00"}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</si>
  <si>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{"title":"宝贝与描述相符：","source":"4.8","contrast":"+2.83%","sourcedetail":{"total":"7673","count5":"89.09%","count4":"6.75%","count3":"2.50%","count2":"0.70%","count1":"0.95%"}}</t>
  </si>
  <si>
    <t>{"title":"卖家的服务态度：","source":"4.8","contrast":"0","sourcedetail":{"total":"7500","count5":"89.17%","count4":"6.99%","count3":"2.19%","count2":"0.72%","count1":"0.93%"}}</t>
  </si>
  <si>
    <t>{"title":"物流服务的质量：","source":"4.8","contrast":"0","sourcedetail":{"total":"7624","count5":"88.81%","count4":"6.78%","count3":"2.60%","count2":"0.73%","count1":"1.08%"}}</t>
  </si>
  <si>
    <t>{"merchReceiveTimes":"2","refundCount":"8","indVal":"3.93","localVal":"1.85","noReasonTimes":"0","merchQualityTimes":"0"}</t>
  </si>
  <si>
    <t>{"indVal":"2.43","localVal":"0.31"}</t>
  </si>
  <si>
    <t>[[88,{'rater':'0',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</si>
  <si>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{"title":"宝贝与描述相符：","source":"4.8","contrast":"+40.33%","sourcedetail":{"total":"27078","count5":"91.96%","count4":"4.92%","count3":"1.85%","count2":"0.44%","count1":"0.84%"}}</t>
  </si>
  <si>
    <t>{"title":"卖家的服务态度：","source":"4.8","contrast":"+40.56%","sourcedetail":{"total":"27021","count5":"93.64%","count4":"4.09%","count3":"1.18%","count2":"0.35%","count1":"0.74%"}}</t>
  </si>
  <si>
    <t>{"title":"物流服务的质量：","source":"4.8","contrast":"+22.92%","sourcedetail":{"total":"27067","count5":"91.37%","count4":"5.00%","count3":"1.94%","count2":"0.56%","count1":"1.14%"}}</t>
  </si>
  <si>
    <t>{"merchReceiveTimes":"0.00","refundCount":"4170","indVal":"14.39","localVal":"29.20","noReasonTimes":"1100","merchQualityTimes":"30"}</t>
  </si>
  <si>
    <t>{"indVal":"3.69","localVal":"3.85"}</t>
  </si>
  <si>
    <t>{"afterSaleTimes":"","refundSumNum":"4170","indVal":"0.01","disputRefundNum":"0","localVal":"0.00","violationTimes":"","complaintsCount":"","taobaoSolveNum":"0","reasons":[],"refundSupportSellerNum":"0","taobaoSolvePercent":"0.00"}</t>
  </si>
  <si>
    <t>{"title":"服务质量：","source":"4.9","contrast":"+83.59%","sourcedetail":{"total":"18238","count5":"99.36%","count4":"0.22%","count3":"0.10%","count2":"0.10%","count1":"0.27%"}}</t>
  </si>
  <si>
    <t>{"title":"服务态度：","source":"4.9","contrast":"+80.87%","sourcedetail":{"total":"18206","count5":"99.34%","count4":"0.25%","count3":"0.10%","count2":"0.10%","count1":"0.28%"}}</t>
  </si>
  <si>
    <t>{"title":"守时程度：","source":"4.9","contrast":"+81.26%","sourcedetail":{"total":"18200","count5":"99.18%","count4":"0.32%","count3":"0.12%","count2":"0.10%","count1":"0.34%"}}</t>
  </si>
  <si>
    <t>{"merchReceiveTimes":"9","refundCount":"128","indVal":"3.79","localVal":"1.82","noReasonTimes":"6","merchQualityTimes":"0"}</t>
  </si>
  <si>
    <t>{"indVal":"2.42","localVal":"1.18"}</t>
  </si>
  <si>
    <t>{"title":"服务质量：","source":"4.9","contrast":"+67.84%","sourcedetail":{"total":"2030","count5":"98.47%","count4":"0.79%","count3":"0.20%","count2":"0.15%","count1":"0.39%"}}</t>
  </si>
  <si>
    <t>{"title":"服务态度：","source":"4.9","contrast":"+73.88%","sourcedetail":{"total":"2025","count5":"98.81%","count4":"0.64%","count3":"0.20%","count2":"0.15%","count1":"0.20%"}}</t>
  </si>
  <si>
    <t>{"title":"守时程度：","source":"4.9","contrast":"+65.28%","sourcedetail":{"total":"2028","count5":"98.32%","count4":"0.69%","count3":"0.35%","count2":"0.15%","count1":"0.49%"}}</t>
  </si>
  <si>
    <t>{"merchReceiveTimes":"0.00","refundCount":"7","indVal":"3.92","localVal":"2.46","noReasonTimes":"2","merchQualityTimes":"0"}</t>
  </si>
  <si>
    <t>{"indVal":"3.02","localVal":"0.05"}</t>
  </si>
  <si>
    <t>{"afterSaleTimes":"","refundSumNum":"7","indVal":"0.01","disputRefundNum":"0","localVal":"0.00","violationTimes":"","complaintsCount":"","taobaoSolveNum":"0","reasons":[],"refundSupportSellerNum":"0","taobaoSolvePercent":"0.00"}</t>
  </si>
  <si>
    <t>{"indVal":"3.66","localVal":"2.17"}</t>
  </si>
  <si>
    <t>{"title":"宝贝与描述相符：","source":"4.8","contrast":"+49.24%","sourcedetail":{"total":"2505","count5":"94.33%","count4":"2.71%","count3":"1.40%","count2":"0.44%","count1":"1.12%"}}</t>
  </si>
  <si>
    <t>{"title":"卖家的服务态度：","source":"4.9","contrast":"+52.22%","sourcedetail":{"total":"2498","count5":"95.88%","count4":"1.92%","count3":"1.04%","count2":"0.24%","count1":"0.92%"}}</t>
  </si>
  <si>
    <t>{"title":"物流服务的质量：","source":"4.9","contrast":"+58.40%","sourcedetail":{"total":"2501","count5":"95.88%","count4":"2.12%","count3":"0.88%","count2":"0.20%","count1":"0.92%"}}</t>
  </si>
  <si>
    <t>{"merchReceiveTimes":"0.00","refundCount":"487","indVal":"14.39","localVal":"23.39","noReasonTimes":"142","merchQualityTimes":"29"}</t>
  </si>
  <si>
    <t>{"indVal":"3.69","localVal":"2.61"}</t>
  </si>
  <si>
    <t>{"title":"宝贝与描述相符：","source":"4.9","contrast":"+44.06%","sourcedetail":{"total":"3461","count5":"94.77%","count4":"3.12%","count3":"1.07%","count2":"0.40%","count1":"0.64%"}}</t>
  </si>
  <si>
    <t>{"title":"卖家的服务态度：","source":"4.9","contrast":"+45.37%","sourcedetail":{"total":"3438","count5":"95.43%","count4":"2.94%","count3":"0.93%","count2":"0.29%","count1":"0.41%"}}</t>
  </si>
  <si>
    <t>{"title":"物流服务的质量：","source":"4.9","contrast":"+45.97%","sourcedetail":{"total":"3445","count5":"94.80%","count4":"2.93%","count3":"1.36%","count2":"0.23%","count1":"0.67%"}}</t>
  </si>
  <si>
    <t>{"merchReceiveTimes":"0.00","refundCount":"42","indVal":"3.22","localVal":"3.19","noReasonTimes":"17","merchQualityTimes":"7"}</t>
  </si>
  <si>
    <t>{"indVal":"1.59","localVal":"2.18"}</t>
  </si>
  <si>
    <t>[[139,{'rater':'0', 'direction':'0', 'result':'1','timeLine':'-7'}],[0,{'rater':'0','direction':'0','result':'0','timeLine':'-7'}],[1,{'rater':'0','direction':'0','result':'-1','timeLine':'-7'}]]</t>
  </si>
  <si>
    <t>{"title":"服务质量：","source":"4.9","contrast":"+31.79%","sourcedetail":{"total":"854","count5":"95.55%","count4":"3.04%","count3":"0.70%","count2":"0.47%","count1":"0.23%"}}</t>
  </si>
  <si>
    <t>{"title":"服务态度：","source":"4.9","contrast":"+47.07%","sourcedetail":{"total":"847","count5":"97.17%","count4":"2.13%","count3":"0.12%","count2":"0.12%","count1":"0.47%"}}</t>
  </si>
  <si>
    <t>{"title":"守时程度：","source":"4.9","contrast":"+35.52%","sourcedetail":{"total":"851","count5":"96.47%","count4":"1.76%","count3":"0.82%","count2":"0.12%","count1":"0.82%"}}</t>
  </si>
  <si>
    <t>{"merchReceiveTimes":"0","refundCount":"31","indVal":"3.79","localVal":"8.31","noReasonTimes":"20","merchQualityTimes":"0"}</t>
  </si>
  <si>
    <t>{"indVal":"2.42","localVal":"0.10"}</t>
  </si>
  <si>
    <t>{"title":"宝贝与描述相符：","source":"4.8","contrast":"+8.72%","sourcedetail":{"total":"5613","count5":"92.27%","count4":"3.78%","count3":"1.25%","count2":"0.48%","count1":"2.23%"}}</t>
  </si>
  <si>
    <t>{"title":"卖家的服务态度：","source":"4.8","contrast":"0","sourcedetail":{"total":"5605","count5":"92.52%","count4":"3.46%","count3":"1.36%","count2":"0.52%","count1":"2.14%"}}</t>
  </si>
  <si>
    <t>{"title":"物流服务的质量：","source":"4.8","contrast":"+1.96%","sourcedetail":{"total":"5605","count5":"91.51%","count4":"4.16%","count3":"1.59%","count2":"0.52%","count1":"2.23%"}}</t>
  </si>
  <si>
    <t>{"merchReceiveTimes":"0.00","refundCount":"921","indVal":"11.17","localVal":"18.57","noReasonTimes":"286","merchQualityTimes":"71"}</t>
  </si>
  <si>
    <t>{"indVal":"3.54","localVal":"1.58"}</t>
  </si>
  <si>
    <t>{"afterSaleTimes":"","refundSumNum":"921","indVal":"0.08","disputRefundNum":"0","localVal":"0.00","violationTimes":"","complaintsCount":"","taobaoSolveNum":"0","reasons":[],"refundSupportSellerNum":"0","taobaoSolvePercent":"0.00"}</t>
  </si>
  <si>
    <t>{"title":"宝贝与描述相符：","source":"4.6","contrast":"-2.03%","sourcedetail":{"total":"1834","count5":"84.84%","count4":"6.43%","count3":"3.93%","count2":"1.53%","count1":"3.27%"}}</t>
  </si>
  <si>
    <t>{"title":"卖家的服务态度：","source":"4.7","contrast":"-2.38%","sourcedetail":{"total":"1810","count5":"85.75%","count4":"6.41%","count3":"3.70%","count2":"1.33%","count1":"2.82%"}}</t>
  </si>
  <si>
    <t>{"title":"物流服务的质量：","source":"4.6","contrast":"-2.78%","sourcedetail":{"total":"1825","count5":"84.22%","count4":"6.90%","count3":"4.11%","count2":"1.21%","count1":"3.56%"}}</t>
  </si>
  <si>
    <t>{"merchReceiveTimes":"0.00","refundCount":"35","indVal":"14.39","localVal":"9.86","noReasonTimes":"18","merchQualityTimes":"5"}</t>
  </si>
  <si>
    <t>{"indVal":"3.69","localVal":"2.68"}</t>
  </si>
  <si>
    <t>{"title":"宝贝与描述相符：","source":"4.7","contrast":"0","sourcedetail":{"total":"1616","count5":"87.50%","count4":"6.68%","count3":"2.85%","count2":"1.30%","count1":"1.67%"}}</t>
  </si>
  <si>
    <t>{"title":"卖家的服务态度：","source":"4.8","contrast":"+4.86%","sourcedetail":{"total":"1589","count5":"90.37%","count4":"5.60%","count3":"2.01%","count2":"0.94%","count1":"1.07%"}}</t>
  </si>
  <si>
    <t>{"title":"物流服务的质量：","source":"4.8","contrast":"+16.48%","sourcedetail":{"total":"1612","count5":"90.45%","count4":"5.77%","count3":"1.80%","count2":"0.93%","count1":"1.05%"}}</t>
  </si>
  <si>
    <t>{"merchReceiveTimes":"0.00","refundCount":"42","indVal":"14.39","localVal":"9.33","noReasonTimes":"18","merchQualityTimes":"0"}</t>
  </si>
  <si>
    <t>{"indVal":"3.69","localVal":"3.48"}</t>
  </si>
  <si>
    <t>{"title":"宝贝与描述相符：","source":"4.8","contrast":"0","sourcedetail":{"total":"310","count5":"90.65%","count4":"7.74%","count3":"1.61%","count2":"暂无人打分","count1":"暂无人打分"}}</t>
  </si>
  <si>
    <t>{"title":"卖家的服务态度：","source":"4.9","contrast":"0","sourcedetail":{"total":"307","count5":"91.86%","count4":"6.84%","count3":"1.30%","count2":"暂无人打分","count1":"暂无人打分"}}</t>
  </si>
  <si>
    <t>{"title":"物流服务的质量：","source":"4.8","contrast":"-1.55%","sourcedetail":{"total":"308","count5":"87.99%","count4":"8.44%","count3":"1.95%","count2":"0.32%","count1":"1.30%"}}</t>
  </si>
  <si>
    <t>{"merchReceiveTimes":"0.00","refundCount":"3","indVal":"3.16","localVal":"1.32","noReasonTimes":"0","merchQualityTimes":"1"}</t>
  </si>
  <si>
    <t>{"indVal":"2.43","localVal":"4.50"}</t>
  </si>
  <si>
    <t>[[196,{'rater':'0','direction':'0','result':'1','timeLine':'-30'}],[0,{'rater':'0','direction':'0','result':'0','timeLine':'-30'}],[0,{'rater':'0','direction':'0','result':'-1','timeLine':'-30'}]]</t>
  </si>
  <si>
    <t>{"title":"宝贝与描述相符：","source":"4.8","contrast":"+35.69%","sourcedetail":{"total":"2381","count5":"94.46%","count4":"3.02%","count3":"1.30%","count2":"0.46%","count1":"0.76%"}}</t>
  </si>
  <si>
    <t>{"title":"卖家的服务态度：","source":"4.9","contrast":"+30.84%","sourcedetail":{"total":"2362","count5":"94.71%","count4":"3.13%","count3":"1.19%","count2":"0.30%","count1":"0.68%"}}</t>
  </si>
  <si>
    <t>{"title":"物流服务的质量：","source":"4.9","contrast":"+39.55%","sourcedetail":{"total":"2373","count5":"94.77%","count4":"2.82%","count3":"1.14%","count2":"0.46%","count1":"0.80%"}}</t>
  </si>
  <si>
    <t>{"merchReceiveTimes":"0.00","refundCount":"35","indVal":"5.40","localVal":"18.23","noReasonTimes":"11","merchQualityTimes":"1"}</t>
  </si>
  <si>
    <t>{"indVal":"3.32","localVal":"3.88"}</t>
  </si>
  <si>
    <t>{"title":"宝贝与描述相符：","source":"4.7","contrast":"-1.01%","sourcedetail":{"total":"5294","count5":"85.59%","count4":"7.54%","count3":"3.49%","count2":"0.98%","count1":"2.40%"}}</t>
  </si>
  <si>
    <t>{"title":"卖家的服务态度：","source":"4.7","contrast":"-1.47%","sourcedetail":{"total":"5181","count5":"86.80%","count4":"7.24%","count3":"2.78%","count2":"0.85%","count1":"2.34%"}}</t>
  </si>
  <si>
    <t>{"title":"物流服务的质量：","source":"4.7","contrast":"-1.21%","sourcedetail":{"total":"5273","count5":"86.38%","count4":"7.32%","count3":"3.07%","count2":"0.93%","count1":"2.29%"}}</t>
  </si>
  <si>
    <t>{"merchReceiveTimes":"0.00","refundCount":"37","indVal":"7.64","localVal":"12.80","noReasonTimes":"7","merchQualityTimes":"3"}</t>
  </si>
  <si>
    <t>{"indVal":"3.40","localVal":"3.63"}</t>
  </si>
  <si>
    <t>{"afterSaleTimes":"","refundSumNum":"37","indVal":"0.02","disputRefundNum":"0","localVal":"0.00","violationTimes":"","complaintsCount":"","taobaoSolveNum":"0","reasons":[],"refundSupportSellerNum":"0","taobaoSolvePercent":"0.00"}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</si>
  <si>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{"title":"宝贝与描述相符：","source":"4.8","contrast":"+37.83%","sourcedetail":{"total":"1080","count5":"93.06%","count4":"4.81%","count3":"0.93%","count2":"0.56%","count1":"0.65%"}}</t>
  </si>
  <si>
    <t>{"title":"卖家的服务态度：","source":"4.9","contrast":"+39.92%","sourcedetail":{"total":"1073","count5":"94.41%","count4":"3.82%","count3":"0.75%","count2":"0.56%","count1":"0.47%"}}</t>
  </si>
  <si>
    <t>{"title":"物流服务的质量：","source":"4.8","contrast":"+33.34%","sourcedetail":{"total":"1078","count5":"93.23%","count4":"4.27%","count3":"1.21%","count2":"0.74%","count1":"0.56%"}}</t>
  </si>
  <si>
    <t>{"merchReceiveTimes":"0.00","refundCount":"197","indVal":"6.32","localVal":"11.47","noReasonTimes":"21","merchQualityTimes":"11"}</t>
  </si>
  <si>
    <t>{"indVal":"3.25","localVal":"1.44"}</t>
  </si>
  <si>
    <t>{"afterSaleTimes":"","refundSumNum":"197","indVal":"0.00","disputRefundNum":"0","localVal":"0.00","violationTimes":"","complaintsCount":"","taobaoSolveNum":"0","reasons":[],"refundSupportSellerNum":"0","taobaoSolvePercent":"0.00"}</t>
  </si>
  <si>
    <t>{"title":"服务质量：","source":"4.9","contrast":"+52.68%","sourcedetail":{"total":"3820","count5":"97.85%","count4":"0.92%","count3":"0.50%","count2":"0.13%","count1":"0.60%"}}</t>
  </si>
  <si>
    <t>{"title":"服务态度：","source":"4.9","contrast":"+53.23%","sourcedetail":{"total":"3810","count5":"98.16%","count4":"0.87%","count3":"0.31%","count2":"0.10%","count1":"0.60%"}}</t>
  </si>
  <si>
    <t>{"title":"守时程度：","source":"4.9","contrast":"+50.78%","sourcedetail":{"total":"3808","count5":"97.69%","count4":"0.76%","count3":"0.71%","count2":"0.16%","count1":"0.68%"}}</t>
  </si>
  <si>
    <t>{"merchReceiveTimes":"4","refundCount":"54","indVal":"3.79","localVal":"4.74","noReasonTimes":"3","merchQualityTimes":"0"}</t>
  </si>
  <si>
    <t>{"indVal":"2.42","localVal":"2.21"}</t>
  </si>
  <si>
    <t>[[52,{'rater':'0',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</si>
  <si>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{"title":"宝贝与描述相符：","source":"4.9","contrast":"+87.29%","sourcedetail":{"total":"2050","count5":"99.07%","count4":"0.49%","count3":"0.10%","count2":"暂无人打分","count1":"0.34%"}}</t>
  </si>
  <si>
    <t>{"title":"卖家的服务态度：","source":"4.9","contrast":"+89.76%","sourcedetail":{"total":"2045","count5":"99.36%","count4":"0.39%","count3":"暂无人打分","count2":"暂无人打分","count1":"0.24%"}}</t>
  </si>
  <si>
    <t>{"title":"物流服务的质量：","source":"4.9","contrast":"+91.51%","sourcedetail":{"total":"2044","count5":"99.32%","count4":"0.44%","count3":"暂无人打分","count2":"暂无人打分","count1":"0.24%"}}</t>
  </si>
  <si>
    <t>{"merchReceiveTimes":"0.00","refundCount":"4","indVal":"3.22","localVal":"1.36","noReasonTimes":"1","merchQualityTimes":"0"}</t>
  </si>
  <si>
    <t>{"indVal":"1.59","localVal":"1.61"}</t>
  </si>
  <si>
    <t>{"indVal":"3.66","localVal":"3.71"}</t>
  </si>
  <si>
    <t>{"indVal":"2.43","localVal":"3.12"}</t>
  </si>
  <si>
    <t>{"title":"宝贝与描述相符：","source":"4.9","contrast":"+55.66%","sourcedetail":{"total":"4929","count5":"96.27%","count4":"1.87%","count3":"0.81%","count2":"0.26%","count1":"0.79%"}}</t>
  </si>
  <si>
    <t>{"title":"卖家的服务态度：","source":"4.9","contrast":"+55.58%","sourcedetail":{"total":"4908","count5":"96.86%","count4":"1.55%","count3":"0.75%","count2":"0.22%","count1":"0.61%"}}</t>
  </si>
  <si>
    <t>{"title":"物流服务的质量：","source":"4.9","contrast":"+58.45%","sourcedetail":{"total":"4918","count5":"96.67%","count4":"1.71%","count3":"0.71%","count2":"0.24%","count1":"0.67%"}}</t>
  </si>
  <si>
    <t>{"merchReceiveTimes":"0.00","refundCount":"2","indVal":"3.51","localVal":"1.06","noReasonTimes":"1","merchQualityTimes":"1"}</t>
  </si>
  <si>
    <t>{"indVal":"1.81","localVal":"1.27"}</t>
  </si>
  <si>
    <t>{"afterSaleTimes":"","refundSumNum":"2","indVal":"0.00","disputRefundNum":"0","localVal":"0.00","violationTimes":"","complaintsCount":"","taobaoSolveNum":"0","reasons":[],"refundSupportSellerNum":"0","taobaoSolvePercent":"0.00"}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</si>
  <si>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{"title":"宝贝与描述相符：","source":"4.9","contrast":"+94.11%","sourcedetail":{"total":"3001","count5":"99.50%","count4":"0.33%","count3":"0.10%","count2":"暂无人打分","count1":"0.10%"}}</t>
  </si>
  <si>
    <t>{"title":"卖家的服务态度：","source":"4.9","contrast":"+93.81%","sourcedetail":{"total":"3001","count5":"99.33%","count4":"0.40%","count3":"0.13%","count2":"0.10%","count1":"0.10%"}}</t>
  </si>
  <si>
    <t>{"title":"物流服务的质量：","source":"4.9","contrast":"+94.73%","sourcedetail":{"total":"3001","count5":"99.30%","count4":"0.43%","count3":"0.17%","count2":"0.10%","count1":"0.10%"}}</t>
  </si>
  <si>
    <t>{"merchReceiveTimes":"0","refundCount":"8","indVal":"4.51","localVal":"2.08","noReasonTimes":"2","merchQualityTimes":"0"}</t>
  </si>
  <si>
    <t>{"indVal":"2.60","localVal":"4.76"}</t>
  </si>
  <si>
    <t>{"title":"宝贝与描述相符：","source":"4.4","contrast":"-7.44%","sourcedetail":{"total":"768","count5":"73.31%","count4":"10.03%","count3":"7.94%","count2":"2.99%","count1":"5.73%"}}</t>
  </si>
  <si>
    <t>{"title":"卖家的服务态度：","source":"4.5","contrast":"-5.56%","sourcedetail":{"total":"759","count5":"79.31%","count4":"8.43%","count3":"5.40%","count2":"2.24%","count1":"4.61%"}}</t>
  </si>
  <si>
    <t>{"title":"物流服务的质量：","source":"4.6","contrast":"-4.21%","sourcedetail":{"total":"771","count5":"81.06%","count4":"7.52%","count3":"5.58%","count2":"2.20%","count1":"3.63%"}}</t>
  </si>
  <si>
    <t>{"merchReceiveTimes":"0.00","refundCount":"43","indVal":"14.39","localVal":"12.72","noReasonTimes":"7","merchQualityTimes":"1"}</t>
  </si>
  <si>
    <t>{"indVal":"3.69","localVal":"9.31"}</t>
  </si>
  <si>
    <t>{"afterSaleTimes":"","refundSumNum":"43","indVal":"0.01","disputRefundNum":"0","localVal":"0.00","violationTimes":"","complaintsCount":"","taobaoSolveNum":"0","reasons":[],"refundSupportSellerNum":"0","taobaoSolvePercent":"0.00"}</t>
  </si>
  <si>
    <t>[[26,{'rater':'0',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</si>
  <si>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{"title":"宝贝与描述相符：","source":"4.9","contrast":"+94.63%","sourcedetail":{"total":"935","count5":"99.47%","count4":"0.53%","count3":"暂无人打分","count2":"暂无人打分","count1":"暂无人打分"}}</t>
  </si>
  <si>
    <t>{"title":"卖家的服务态度：","source":"4.9","contrast":"+90.16%","sourcedetail":{"total":"935","count5":"99.14%","count4":"0.86%","count3":"暂无人打分","count2":"暂无人打分","count1":"暂无人打分"}}</t>
  </si>
  <si>
    <t>{"title":"物流服务的质量：","source":"4.9","contrast":"+88.25%","sourcedetail":{"total":"934","count5":"99.14%","count4":"0.64%","count3":"0.11%","count2":"暂无人打分","count1":"0.11%"}}</t>
  </si>
  <si>
    <t>{"merchReceiveTimes":"0.00","refundCount":"3","indVal":"3.92","localVal":"1.42","noReasonTimes":"1","merchQualityTimes":"1"}</t>
  </si>
  <si>
    <t>{"indVal":"3.02","localVal":"5.95"}</t>
  </si>
  <si>
    <t>[[972,{'rater':'0','direction':'0','result':'1','timeLine':'-210'}],[0,{'rater':'0','direction':'0','result':'0','timeLine':'-210'}],[0,{'rater':'0','direction':'0','result':'-1','timeLine':'-210'}]]</t>
  </si>
  <si>
    <t>{"title":"宝贝与描述相符：","source":"4.7","contrast":"0","sourcedetail":{"total":"88","count5":"88.64%","count4":"6.82%","count3":"1.14%","count2":"暂无人打分","count1":"3.41%"}}</t>
  </si>
  <si>
    <t>{"title":"卖家的服务态度：","source":"4.8","contrast":"+20.70%","sourcedetail":{"total":"86","count5":"89.53%","count4":"8.14%","count3":"1.16%","count2":"1.16%","count1":"暂无人打分"}}</t>
  </si>
  <si>
    <t>{"title":"物流服务的质量：","source":"4.8","contrast":"+24.66%","sourcedetail":{"total":"88","count5":"88.64%","count4":"9.09%","count3":"1.14%","count2":"1.14%","count1":"暂无人打分"}}</t>
  </si>
  <si>
    <t>{"merchReceiveTimes":"0.00","refundCount":"18","indVal":"14.39","localVal":"16.36","noReasonTimes":"1","merchQualityTimes":"1"}</t>
  </si>
  <si>
    <t>{"indVal":"3.69","localVal":"2.70"}</t>
  </si>
  <si>
    <t>{"afterSaleTimes":"","refundSumNum":"18","indVal":"0.01","disputRefundNum":"0","localVal":"0.00","violationTimes":"","complaintsCount":"","taobaoSolveNum":"0","reasons":[],"refundSupportSellerNum":"0","taobaoSolvePercent":"0.00"}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</si>
  <si>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{"title":"宝贝与描述相符：","source":"4.9","contrast":"+73.81%","sourcedetail":{"total":"1407","count5":"96.45%","count4":"1.99%","count3":"1.07%","count2":"0.28%","count1":"0.21%"}}</t>
  </si>
  <si>
    <t>{"title":"卖家的服务态度：","source":"4.9","contrast":"+67.84%","sourcedetail":{"total":"1396","count5":"96.92%","count4":"1.65%","count3":"0.64%","count2":"0.43%","count1":"0.36%"}}</t>
  </si>
  <si>
    <t>{"title":"物流服务的质量：","source":"4.9","contrast":"+75.96%","sourcedetail":{"total":"1400","count5":"97.00%","count4":"2.00%","count3":"0.50%","count2":"0.29%","count1":"0.21%"}}</t>
  </si>
  <si>
    <t>{"merchReceiveTimes":"0.00","refundCount":"63","indVal":"14.39","localVal":"9.87","noReasonTimes":"17","merchQualityTimes":"7"}</t>
  </si>
  <si>
    <t>{"indVal":"3.69","localVal":"3.67"}</t>
  </si>
  <si>
    <t>{"afterSaleTimes":"","refundSumNum":"63","indVal":"0.01","disputRefundNum":"0","localVal":"0.00","violationTimes":"","complaintsCount":"","taobaoSolveNum":"0","reasons":[],"refundSupportSellerNum":"0","taobaoSolvePercent":"0.00"}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</si>
  <si>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{"title":"宝贝与描述相符：","source":"4.8","contrast":"+23.96%","sourcedetail":{"total":"2372","count5":"93.72%","count4":"2.95%","count3":"1.31%","count2":"0.30%","count1":"1.73%"}}</t>
  </si>
  <si>
    <t>{"title":"卖家的服务态度：","source":"4.8","contrast":"+7.85%","sourcedetail":{"total":"2364","count5":"93.95%","count4":"2.79%","count3":"1.02%","count2":"0.21%","count1":"2.03%"}}</t>
  </si>
  <si>
    <t>{"title":"物流服务的质量：","source":"4.8","contrast":"+16.95%","sourcedetail":{"total":"2372","count5":"93.76%","count4":"2.91%","count3":"1.01%","count2":"0.34%","count1":"1.98%"}}</t>
  </si>
  <si>
    <t>{"merchReceiveTimes":"0.00","refundCount":"235","indVal":"4.32","localVal":"8.11","noReasonTimes":"21","merchQualityTimes":"25"}</t>
  </si>
  <si>
    <t>{"indVal":"2.92","localVal":"1.56"}</t>
  </si>
  <si>
    <t>{"afterSaleTimes":"","refundSumNum":"235","indVal":"0.00","disputRefundNum":"0","localVal":"0.00","violationTimes":"","complaintsCount":"","taobaoSolveNum":"0","reasons":[],"refundSupportSellerNum":"0","taobaoSolvePercent":"0.00"}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</si>
  <si>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{"title":"宝贝与描述相符：","source":"4.9","contrast":"+67.26%","sourcedetail":{"total":"1704","count5":"96.89%","count4":"1.35%","count3":"1.00%","count2":"0.10%","count1":"0.70%"}}</t>
  </si>
  <si>
    <t>{"title":"卖家的服务态度：","source":"4.9","contrast":"+75.17%","sourcedetail":{"total":"1690","count5":"97.69%","count4":"1.30%","count3":"0.65%","count2":"0.12%","count1":"0.24%"}}</t>
  </si>
  <si>
    <t>{"title":"物流服务的质量：","source":"4.9","contrast":"+81.86%","sourcedetail":{"total":"1692","count5":"97.99%","count4":"1.36%","count3":"0.35%","count2":"0.10%","count1":"0.24%"}}</t>
  </si>
  <si>
    <t>{"merchReceiveTimes":"0","refundCount":"3","indVal":"3.13","localVal":"0.50","noReasonTimes":"0","merchQualityTimes":"0"}</t>
  </si>
  <si>
    <t>{"indVal":"2.55","localVal":"2.31"}</t>
  </si>
  <si>
    <t>{"title":"宝贝与描述相符：","source":"4.6","contrast":"-2.36%","sourcedetail":{"total":"1532","count5":"85.44%","count4":"5.55%","count3":"3.39%","count2":"1.24%","count1":"4.37%"}}</t>
  </si>
  <si>
    <t>{"title":"卖家的服务态度：","source":"4.7","contrast":"-2.22%","sourcedetail":{"total":"1522","count5":"88.04%","count4":"4.53%","count3":"2.23%","count2":"1.45%","count1":"3.75%"}}</t>
  </si>
  <si>
    <t>{"title":"物流服务的质量：","source":"4.7","contrast":"-1.86%","sourcedetail":{"total":"1527","count5":"87.88%","count4":"4.26%","count3":"2.75%","count2":"1.64%","count1":"3.47%"}}</t>
  </si>
  <si>
    <t>{"merchReceiveTimes":"0.00","refundCount":"326","indVal":"14.39","localVal":"24.20","noReasonTimes":"112","merchQualityTimes":"49"}</t>
  </si>
  <si>
    <t>{"indVal":"3.69","localVal":"4.07"}</t>
  </si>
  <si>
    <t>{"afterSaleTimes":"","refundSumNum":"326","indVal":"0.01","disputRefundNum":"2","localVal":"0.15","violationTimes":"","complaintsCount":"","taobaoSolveNum":"0","reasons":[],"refundSupportSellerNum":"0","taobaoSolvePercent":"0.00"}</t>
  </si>
  <si>
    <t>{"title":"宝贝与描述相符：","source":"4.8","contrast":"-0.51%","sourcedetail":{"total":"481","count5":"93.35%","count4":"3.74%","count3":"1.25%","count2":"0.42%","count1":"1.25%"}}</t>
  </si>
  <si>
    <t>{"title":"卖家的服务态度：","source":"4.8","contrast":"-0.64%","sourcedetail":{"total":"481","count5":"93.76%","count4":"3.74%","count3":"0.62%","count2":"0.62%","count1":"1.25%"}}</t>
  </si>
  <si>
    <t>{"title":"物流服务的质量：","source":"4.8","contrast":"0","sourcedetail":{"total":"480","count5":"94.38%","count4":"2.92%","count3":"1.04%","count2":"0.21%","count1":"1.46%"}}</t>
  </si>
  <si>
    <t>{"merchReceiveTimes":"0.00","refundCount":"5","indVal":"3.92","localVal":"1.91","noReasonTimes":"0","merchQualityTimes":"1"}</t>
  </si>
  <si>
    <t>{"indVal":"3.02","localVal":"5.51"}</t>
  </si>
  <si>
    <t>[[499,{'rater':'0','direction':'0','result':'1','timeLine':'-210'}],[4,{'rater':'0','direction':'0','result':'0','timeLine':'-210'}],[1,{'rater':'0','direction':'0','result':'-1','timeLine':'-210'}]]</t>
  </si>
  <si>
    <t>{"title":"宝贝与描述相符：","source":"4.9","contrast":"+80.45%","sourcedetail":{"total":"3031","count5":"98.98%","count4":"0.59%","count3":"0.13%","count2":"0.10%","count1":"0.20%"}}</t>
  </si>
  <si>
    <t>{"title":"卖家的服务态度：","source":"4.9","contrast":"+78.66%","sourcedetail":{"total":"3018","count5":"99.07%","count4":"0.50%","count3":"0.10%","count2":"0.17%","count1":"0.17%"}}</t>
  </si>
  <si>
    <t>{"title":"物流服务的质量：","source":"4.9","contrast":"+77.32%","sourcedetail":{"total":"3024","count5":"98.74%","count4":"0.69%","count3":"0.20%","count2":"0.10%","count1":"0.30%"}}</t>
  </si>
  <si>
    <t>{"merchReceiveTimes":"0.00","refundCount":"3","indVal":"3.30","localVal":"0.80","noReasonTimes":"2","merchQualityTimes":"0"}</t>
  </si>
  <si>
    <t>{"indVal":"2.79","localVal":"3.10"}</t>
  </si>
  <si>
    <t>{"title":"宝贝与描述相符：","source":"4.8","contrast":"+21.78%","sourcedetail":{"total":"6623","count5":"91.08%","count4":"4.35%","count3":"2.25%","count2":"0.74%","count1":"1.59%"}}</t>
  </si>
  <si>
    <t>{"title":"卖家的服务态度：","source":"4.8","contrast":"+18.34%","sourcedetail":{"total":"6577","count5":"92.58%","count4":"3.97%","count3":"1.49%","count2":"0.43%","count1":"1.54%"}}</t>
  </si>
  <si>
    <t>{"title":"物流服务的质量：","source":"4.8","contrast":"+25.38%","sourcedetail":{"total":"6615","count5":"92.26%","count4":"4.16%","count3":"1.69%","count2":"0.47%","count1":"1.42%"}}</t>
  </si>
  <si>
    <t>{"merchReceiveTimes":"0.00","refundCount":"75","indVal":"7.64","localVal":"6.38","noReasonTimes":"30","merchQualityTimes":"6"}</t>
  </si>
  <si>
    <t>{"indVal":"3.40","localVal":"3.62"}</t>
  </si>
  <si>
    <t>{"afterSaleTimes":"","refundSumNum":"75","indVal":"0.02","disputRefundNum":"0","localVal":"0.00","violationTimes":"","complaintsCount":"","taobaoSolveNum":"0","reasons":[],"refundSupportSellerNum":"0","taobaoSolvePercent":"0.00"}</t>
  </si>
  <si>
    <t>{"title":"宝贝与描述相符：","source":"4.9","contrast":"+62.00%","sourcedetail":{"total":"583","count5":"96.74%","count4":"1.89%","count3":"0.69%","count2":"暂无人打分","count1":"0.69%"}}</t>
  </si>
  <si>
    <t>{"title":"卖家的服务态度：","source":"4.9","contrast":"+72.99%","sourcedetail":{"total":"581","count5":"98.80%","count4":"暂无人打分","count3":"0.52%","count2":"0.17%","count1":"0.52%"}}</t>
  </si>
  <si>
    <t>{"title":"物流服务的质量：","source":"4.9","contrast":"+73.14%","sourcedetail":{"total":"582","count5":"97.94%","count4":"0.86%","count3":"0.69%","count2":"暂无人打分","count1":"0.52%"}}</t>
  </si>
  <si>
    <t>{"merchReceiveTimes":"0","refundCount":"0","indVal":"4.04","localVal":"0.00","noReasonTimes":"0","merchQualityTimes":"0"}</t>
  </si>
  <si>
    <t>{"indVal":"2.79","localVal":"0.01"}</t>
  </si>
  <si>
    <t>[[48,{'rater':'0','direction':'0','result':'1','timeLine':'-30'}],[0,{'rater':'0','direction':'0','result':'0','timeLine':'-30'}],[0,{'rater':'0','direction':'0','result':'-1','timeLine':'-30'}]]</t>
  </si>
  <si>
    <t>[[876,{'rater':'0','direction':'0','result':'1','timeLine':'-210'}],[1,{'rater':'0','direction':'0','result':'0','timeLine':'-210'}],[0,{'rater':'0','direction':'0','result':'-1','timeLine':'-210'}]]</t>
  </si>
  <si>
    <t>{"title":"宝贝与描述相符：","source":"4.8","contrast":"+18.99%","sourcedetail":{"total":"660","count5":"88.33%","count4":"7.88%","count3":"2.12%","count2":"0.76%","count1":"0.91%"}}</t>
  </si>
  <si>
    <t>{"title":"卖家的服务态度：","source":"4.8","contrast":"+37.62%","sourcedetail":{"total":"656","count5":"92.07%","count4":"6.10%","count3":"1.22%","count2":"暂无人打分","count1":"0.61%"}}</t>
  </si>
  <si>
    <t>{"title":"物流服务的质量：","source":"4.8","contrast":"+37.90%","sourcedetail":{"total":"657","count5":"91.63%","count4":"6.09%","count3":"1.52%","count2":"暂无人打分","count1":"0.76%"}}</t>
  </si>
  <si>
    <t>{"merchReceiveTimes":"1","refundCount":"19","indVal":"12.87","localVal":"25.68","noReasonTimes":"1","merchQualityTimes":"0"}</t>
  </si>
  <si>
    <t>{"indVal":"3.66","localVal":"3.61"}</t>
  </si>
  <si>
    <t>[[33,{'rater':'0',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</si>
  <si>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{"title":"宝贝与描述相符：","source":"4.9","contrast":"+67.65%","sourcedetail":{"total":"1407","count5":"97.37%","count4":"1.21%","count3":"0.57%","count2":"0.10%","count1":"0.78%"}}</t>
  </si>
  <si>
    <t>{"title":"卖家的服务态度：","source":"4.9","contrast":"+64.26%","sourcedetail":{"total":"1405","count5":"97.44%","count4":"1.35%","count3":"0.43%","count2":"0.10%","count1":"0.71%"}}</t>
  </si>
  <si>
    <t>{"title":"物流服务的质量：","source":"4.9","contrast":"+62.15%","sourcedetail":{"total":"1408","count5":"97.09%","count4":"1.35%","count3":"0.57%","count2":"0.14%","count1":"0.85%"}}</t>
  </si>
  <si>
    <t>{"merchReceiveTimes":"0.00","refundCount":"8","indVal":"4.32","localVal":"3.83","noReasonTimes":"2","merchQualityTimes":"0"}</t>
  </si>
  <si>
    <t>{"indVal":"2.92","localVal":"3.11"}</t>
  </si>
  <si>
    <t>{"afterSaleTimes":"","refundSumNum":"8","indVal":"0.00","disputRefundNum":"0","localVal":"0.00","violationTimes":"","complaintsCount":"","taobaoSolveNum":"0","reasons":[],"refundSupportSellerNum":"0","taobaoSolvePercent":"0.00"}</t>
  </si>
  <si>
    <t>[[68,{'rater':'0','direction':'0','result':'1','timeLine':'-30'}],[0,{'rater':'0','direction':'0','result':'0','timeLine':'-30'}],[0,{'rater':'0','direction':'0','result':'-1','timeLine':'-30'}]]</t>
  </si>
  <si>
    <t>[[1310,{'rater':'0','direction':'0','result':'1','timeLine':'-210'}],[10,{'rater':'0','direction':'0','result':'0','timeLine':'-210'}],[5,{'rater':'0','direction':'0','result':'-1','timeLine':'-210'}]]</t>
  </si>
  <si>
    <t>{"title":"宝贝与描述相符：","source":"4.8","contrast":"+20.53%","sourcedetail":{"total":"21681","count5":"94.43%","count4":"2.96%","count3":"1.31%","count2":"0.40%","count1":"0.91%"}}</t>
  </si>
  <si>
    <t>{"title":"卖家的服务态度：","source":"4.8","contrast":"+17.80%","sourcedetail":{"total":"21681","count5":"90.56%","count4":"5.71%","count3":"2.04%","count2":"0.47%","count1":"1.22%"}}</t>
  </si>
  <si>
    <t>{"title":"物流服务的质量：","source":"4.7","contrast":"+4.60%","sourcedetail":{"total":"21681","count5":"88.90%","count4":"5.95%","count3":"2.32%","count2":"0.87%","count1":"1.96%"}}</t>
  </si>
  <si>
    <t>{"merchReceiveTimes":"11","refundCount":"191","indVal":"4.22","localVal":"2.75","noReasonTimes":"55","merchQualityTimes":"4"}</t>
  </si>
  <si>
    <t>{"indVal":"2.15","localVal":"0.72"}</t>
  </si>
  <si>
    <t>{"title":"宝贝与描述相符：","source":"4.9","contrast":"+9.14%","sourcedetail":{"total":"1481","count5":"94.67%","count4":"3.31%","count3":"1.08%","count2":"0.20%","count1":"0.74%"}}</t>
  </si>
  <si>
    <t>{"title":"卖家的服务态度：","source":"4.9","contrast":"+14.81%","sourcedetail":{"total":"1471","count5":"95.51%","count4":"3.20%","count3":"0.41%","count2":"0.14%","count1":"0.75%"}}</t>
  </si>
  <si>
    <t>{"title":"物流服务的质量：","source":"4.9","contrast":"+31.14%","sourcedetail":{"total":"1474","count5":"95.73%","count4":"2.92%","count3":"0.27%","count2":"0.27%","count1":"0.81%"}}</t>
  </si>
  <si>
    <t>{"merchReceiveTimes":"0.00","refundCount":"24","indVal":"3.30","localVal":"4.74","noReasonTimes":"7","merchQualityTimes":"10"}</t>
  </si>
  <si>
    <t>{"indVal":"2.79","localVal":"2.80"}</t>
  </si>
  <si>
    <t>{"afterSaleTimes":"","refundSumNum":"24","indVal":"0.01","disputRefundNum":"0","localVal":"0.00","violationTimes":"","complaintsCount":"","taobaoSolveNum":"0","reasons":[],"refundSupportSellerNum":"0","taobaoSolvePercent":"0.00"}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</si>
  <si>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{"title":"宝贝与描述相符：","source":"4.8","contrast":"-0.63%","sourcedetail":{"total":"802","count5":"91.15%","count4":"3.74%","count3":"1.87%","count2":"0.62%","count1":"2.62%"}}</t>
  </si>
  <si>
    <t>{"title":"卖家的服务态度：","source":"4.8","contrast":"-1.22%","sourcedetail":{"total":"791","count5":"89.76%","count4":"5.31%","count3":"2.40%","count2":"0.38%","count1":"2.15%"}}</t>
  </si>
  <si>
    <t>{"title":"物流服务的质量：","source":"4.7","contrast":"-0.88%","sourcedetail":{"total":"794","count5":"90.18%","count4":"4.91%","count3":"2.02%","count2":"0.50%","count1":"2.39%"}}</t>
  </si>
  <si>
    <t>{"merchReceiveTimes":"4","refundCount":"15","indVal":"4.22","localVal":"1.62","noReasonTimes":"0","merchQualityTimes":"0"}</t>
  </si>
  <si>
    <t>{"indVal":"2.15","localVal":"2.93"}</t>
  </si>
  <si>
    <t>[[150,{'rater':'0',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</si>
  <si>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{"title":"宝贝与描述相符：","source":"4.8","contrast":"-0.69%","sourcedetail":{"total":"22880","count5":"88.82%","count4":"6.35%","count3":"2.68%","count2":"0.85%","count1":"1.29%"}}</t>
  </si>
  <si>
    <t>{"title":"卖家的服务态度：","source":"4.8","contrast":"0","sourcedetail":{"total":"22679","count5":"90.69%","count4":"5.71%","count3":"1.90%","count2":"0.60%","count1":"1.08%"}}</t>
  </si>
  <si>
    <t>{"title":"物流服务的质量：","source":"4.7","contrast":"-1.72%","sourcedetail":{"total":"22807","count5":"86.97%","count4":"6.54%","count3":"3.16%","count2":"1.14%","count1":"2.19%"}}</t>
  </si>
  <si>
    <t>{"merchReceiveTimes":"0.00","refundCount":"781","indVal":"3.22","localVal":"3.82","noReasonTimes":"233","merchQualityTimes":"23"}</t>
  </si>
  <si>
    <t>{"indVal":"1.59","localVal":"1.49"}</t>
  </si>
  <si>
    <t>{"afterSaleTimes":"","refundSumNum":"781","indVal":"0.01","disputRefundNum":"0","localVal":"0.00","violationTimes":"","complaintsCount":"","taobaoSolveNum":"0","reasons":[],"refundSupportSellerNum":"0","taobaoSolvePercent":"0.00"}</t>
  </si>
  <si>
    <t>{"title":"服务质量：","source":"4.9","contrast":"+86.64%","sourcedetail":{"total":"8046","count5":"99.47%","count4":"0.19%","count3":"0.11%","count2":"0.10%","count1":"0.21%"}}</t>
  </si>
  <si>
    <t>{"title":"服务态度：","source":"4.9","contrast":"+81.23%","sourcedetail":{"total":"8021","count5":"99.35%","count4":"0.22%","count3":"0.11%","count2":"0.10%","count1":"0.25%"}}</t>
  </si>
  <si>
    <t>{"title":"守时程度：","source":"4.9","contrast":"+87.14%","sourcedetail":{"total":"8036","count5":"99.39%","count4":"0.25%","count3":"0.12%","count2":"0.10%","count1":"0.20%"}}</t>
  </si>
  <si>
    <t>{"merchReceiveTimes":"0.00","refundCount":"9","indVal":"3.92","localVal":"1.19","noReasonTimes":"5","merchQualityTimes":"0"}</t>
  </si>
  <si>
    <t>[[24,{'rater':'0',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</si>
  <si>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{"title":"宝贝与描述相符：","source":"4.9","contrast":"+95.41%","sourcedetail":{"total":"1952","count5":"99.54%","count4":"0.36%","count3":"暂无人打分","count2":"0.10%","count1":"0.10%"}}</t>
  </si>
  <si>
    <t>{"title":"卖家的服务态度：","source":"4.9","contrast":"+94.14%","sourcedetail":{"total":"1945","count5":"99.49%","count4":"0.36%","count3":"0.10%","count2":"暂无人打分","count1":"0.10%"}}</t>
  </si>
  <si>
    <t>{"title":"物流服务的质量：","source":"4.9","contrast":"+91.34%","sourcedetail":{"total":"1945","count5":"99.13%","count4":"0.62%","count3":"0.10%","count2":"0.10%","count1":"0.10%"}}</t>
  </si>
  <si>
    <t>{"merchReceiveTimes":"0","refundCount":"5","indVal":"8.07","localVal":"2.65","noReasonTimes":"0","merchQualityTimes":"0"}</t>
  </si>
  <si>
    <t>{"indVal":"3.56","localVal":"2.98"}</t>
  </si>
  <si>
    <t>[[157,{'rater':'0','direction':'0','result':'1','timeLine':'-30'}],[0,{'rater':'0','direction':'0','result':'0','timeLine':'-30'}],[0,{'rater':'0','direction':'0','result':'-1','timeLine':'-30'}]]</t>
  </si>
  <si>
    <t>{"title":"宝贝与描述相符：","source":"4.8","contrast":"+26.98%","sourcedetail":{"total":"1231","count5":"93.10%","count4":"4.31%","count3":"1.30%","count2":"0.57%","count1":"0.73%"}}</t>
  </si>
  <si>
    <t>{"title":"卖家的服务态度：","source":"4.8","contrast":"+20.75%","sourcedetail":{"total":"1226","count5":"93.56%","count4":"4.32%","count3":"0.90%","count2":"0.41%","count1":"0.82%"}}</t>
  </si>
  <si>
    <t>{"title":"物流服务的质量：","source":"4.8","contrast":"+33.75%","sourcedetail":{"total":"1227","count5":"93.40%","count4":"4.73%","count3":"0.73%","count2":"0.16%","count1":"0.98%"}}</t>
  </si>
  <si>
    <t>{"merchReceiveTimes":"0.00","refundCount":"16","indVal":"4.22","localVal":"3.59","noReasonTimes":"3","merchQualityTimes":"1"}</t>
  </si>
  <si>
    <t>{"indVal":"3.03","localVal":"2.79"}</t>
  </si>
  <si>
    <t>{"afterSaleTimes":"","refundSumNum":"16","indVal":"0.02","disputRefundNum":"0","localVal":"0.00","violationTimes":"","complaintsCount":"","taobaoSolveNum":"0","reasons":[],"refundSupportSellerNum":"0","taobaoSolvePercent":"0.00"}</t>
  </si>
  <si>
    <t>{"title":"宝贝与描述相符：","source":"4.7","contrast":"-1.18%","sourcedetail":{"total":"4473","count5":"89.11%","count4":"4.99%","count3":"1.90%","count2":"0.89%","count1":"3.11%"}}</t>
  </si>
  <si>
    <t>{"title":"卖家的服务态度：","source":"4.7","contrast":"-1.38%","sourcedetail":{"total":"4446","count5":"89.99%","count4":"4.43%","count3":"1.84%","count2":"0.70%","count1":"3.04%"}}</t>
  </si>
  <si>
    <t>{"title":"物流服务的质量：","source":"4.7","contrast":"-0.56%","sourcedetail":{"total":"4451","count5":"90.18%","count4":"4.79%","count3":"1.64%","count2":"0.79%","count1":"2.61%"}}</t>
  </si>
  <si>
    <t>{"merchReceiveTimes":"0.00","refundCount":"273","indVal":"4.86","localVal":"8.83","noReasonTimes":"27","merchQualityTimes":"78"}</t>
  </si>
  <si>
    <t>{"indVal":"2.95","localVal":"4.98"}</t>
  </si>
  <si>
    <t>{"afterSaleTimes":"","refundSumNum":"273","indVal":"0.02","disputRefundNum":"0","localVal":"0.00","violationTimes":"","complaintsCount":"","taobaoSolveNum":"0","reasons":[],"refundSupportSellerNum":"0","taobaoSolvePercent":"0.00"}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</si>
  <si>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{"title":"宝贝与描述相符：","source":"4.8","contrast":"-0.59%","sourcedetail":{"total":"3626","count5":"90.71%","count4":"5.10%","count3":"1.49%","count2":"0.44%","count1":"2.26%"}}</t>
  </si>
  <si>
    <t>{"title":"卖家的服务态度：","source":"4.8","contrast":"-1.39%","sourcedetail":{"total":"3607","count5":"90.60%","count4":"4.93%","count3":"1.22%","count2":"0.42%","count1":"2.83%"}}</t>
  </si>
  <si>
    <t>{"title":"物流服务的质量：","source":"4.7","contrast":"-1.31%","sourcedetail":{"total":"3614","count5":"89.40%","count4":"5.37%","count3":"1.63%","count2":"0.66%","count1":"2.93%"}}</t>
  </si>
  <si>
    <t>{"merchReceiveTimes":"0.00","refundCount":"276","indVal":"9.45","localVal":"13.95","noReasonTimes":"87","merchQualityTimes":"7"}</t>
  </si>
  <si>
    <t>{"indVal":"3.89","localVal":"3.25"}</t>
  </si>
  <si>
    <t>{"afterSaleTimes":"","refundSumNum":"276","indVal":"0.46","disputRefundNum":"1","localVal":"0.05","violationTimes":"","complaintsCount":"","taobaoSolveNum":"0","reasons":[],"refundSupportSellerNum":"0","taobaoSolvePercent":"0.00"}</t>
  </si>
  <si>
    <t>{"title":"宝贝与描述相符：","source":"4.9","contrast":"+61.02%","sourcedetail":{"total":"219","count5":"93.15%","count4":"5.48%","count3":"0.91%","count2":"0.46%","count1":"暂无人打分"}}</t>
  </si>
  <si>
    <t>{"title":"卖家的服务态度：","source":"4.8","contrast":"+34.22%","sourcedetail":{"total":"216","count5":"93.52%","count4":"3.24%","count3":"1.85%","count2":"0.93%","count1":"0.46%"}}</t>
  </si>
  <si>
    <t>{"title":"物流服务的质量：","source":"4.8","contrast":"+23.50%","sourcedetail":{"total":"220","count5":"91.82%","count4":"4.09%","count3":"2.27%","count2":"0.91%","count1":"0.91%"}}</t>
  </si>
  <si>
    <t>{"merchReceiveTimes":"7","refundCount":"12","indVal":"12.87","localVal":"25.00","noReasonTimes":"0","merchQualityTimes":"0"}</t>
  </si>
  <si>
    <t>{"indVal":"3.66","localVal":"2.36"}</t>
  </si>
  <si>
    <t>[[60,{'rater':'0','direction':'0','result':'1','timeLine':'-30'}],[0,{'rater':'0','direction':'0','result':'0','timeLine':'-30'}],[0,{'rater':'0','direction':'0','result':'-1','timeLine':'-30'}]]</t>
  </si>
  <si>
    <t>[[436,{'rater':'0','direction':'0','result':'1','timeLine':'-210'}],[5,{'rater':'0','direction':'0','result':'0','timeLine':'-210'}],[4,{'rater':'0','direction':'0','result':'-1','timeLine':'-210'}]]</t>
  </si>
  <si>
    <t>{"title":"宝贝与描述相符：","source":"4.8","contrast":"0","sourcedetail":{"total":"42602","count5":"89.15%","count4":"6.13%","count3":"2.27%","count2":"0.59%","count1":"1.85%"}}</t>
  </si>
  <si>
    <t>{"title":"卖家的服务态度：","source":"4.8","contrast":"-0.58%","sourcedetail":{"total":"42212","count5":"89.82%","count4":"5.85%","count3":"2.05%","count2":"0.61%","count1":"1.67%"}}</t>
  </si>
  <si>
    <t>{"title":"物流服务的质量：","source":"4.7","contrast":"0","sourcedetail":{"total":"42504","count5":"89.28%","count4":"5.83%","count3":"2.30%","count2":"0.71%","count1":"1.88%"}}</t>
  </si>
  <si>
    <t>{"merchReceiveTimes":"0.00","refundCount":"2105","indVal":"11.17","localVal":"13.19","noReasonTimes":"740","merchQualityTimes":"159"}</t>
  </si>
  <si>
    <t>{"indVal":"3.54","localVal":"2.04"}</t>
  </si>
  <si>
    <t>{"afterSaleTimes":"","refundSumNum":"2105","indVal":"0.08","disputRefundNum":"1","localVal":"0.01","violationTimes":"","complaintsCount":"","taobaoSolveNum":"0","reasons":[],"refundSupportSellerNum":"0","taobaoSolvePercent":"0.00"}</t>
  </si>
  <si>
    <t>{"title":"宝贝与描述相符：","source":"4.8","contrast":"0","sourcedetail":{"total":"15505","count5":"91.93%","count4":"4.94%","count3":"1.42%","count2":"0.39%","count1":"1.32%"}}</t>
  </si>
  <si>
    <t>{"title":"卖家的服务态度：","source":"4.8","contrast":"+6.02%","sourcedetail":{"total":"15505","count5":"89.39%","count4":"6.95%","count3":"1.71%","count2":"0.45%","count1":"1.50%"}}</t>
  </si>
  <si>
    <t>{"title":"物流服务的质量：","source":"4.8","contrast":"+12.73%","sourcedetail":{"total":"15505","count5":"88.80%","count4":"7.24%","count3":"1.89%","count2":"0.53%","count1":"1.54%"}}</t>
  </si>
  <si>
    <t>{"merchReceiveTimes":"10","refundCount":"123","indVal":"4.51","localVal":"3.37","noReasonTimes":"23","merchQualityTimes":"13"}</t>
  </si>
  <si>
    <t>{"indVal":"2.60","localVal":"2.20"}</t>
  </si>
  <si>
    <t>{"title":"服务质量：","source":"4.9","contrast":"+69.55%","sourcedetail":{"total":"4651","count5":"98.37%","count4":"0.95%","count3":"0.30%","count2":"0.10%","count1":"0.32%"}}</t>
  </si>
  <si>
    <t>{"title":"服务态度：","source":"4.9","contrast":"+67.77%","sourcedetail":{"total":"4638","count5":"98.66%","count4":"0.65%","count3":"0.24%","count2":"0.13%","count1":"0.32%"}}</t>
  </si>
  <si>
    <t>{"title":"守时程度：","source":"4.9","contrast":"+64.59%","sourcedetail":{"total":"4623","count5":"98.10%","count4":"0.89%","count3":"0.48%","count2":"0.13%","count1":"0.41%"}}</t>
  </si>
  <si>
    <t>{"merchReceiveTimes":"1","refundCount":"84","indVal":"3.79","localVal":"3.27","noReasonTimes":"19","merchQualityTimes":"0"}</t>
  </si>
  <si>
    <t>{"indVal":"2.42","localVal":"1.53"}</t>
  </si>
  <si>
    <t>{"title":"宝贝与描述相符：","source":"4.8","contrast":"+48.51%","sourcedetail":{"total":"890","count5":"94.04%","count4":"3.48%","count3":"0.79%","count2":"0.34%","count1":"1.35%"}}</t>
  </si>
  <si>
    <t>{"title":"卖家的服务态度：","source":"4.9","contrast":"+53.23%","sourcedetail":{"total":"887","count5":"96.05%","count4":"2.14%","count3":"0.45%","count2":"0.23%","count1":"1.13%"}}</t>
  </si>
  <si>
    <t>{"title":"物流服务的质量：","source":"4.8","contrast":"+44.93%","sourcedetail":{"total":"889","count5":"95.05%","count4":"2.25%","count3":"1.01%","count2":"0.22%","count1":"1.46%"}}</t>
  </si>
  <si>
    <t>{"merchReceiveTimes":"2","refundCount":"9","indVal":"12.87","localVal":"15.79","noReasonTimes":"0","merchQualityTimes":"0"}</t>
  </si>
  <si>
    <t>{"indVal":"3.66","localVal":"0.95"}</t>
  </si>
  <si>
    <t>[[70,{'rater':'0','direction':'0','result':'1','timeLine':'-30'}],[1,{'rater':'0','direction':'0','result':'0','timeLine':'-30'}],[0,{'rater':'0','direction':'0','result':'-1','timeLine':'-30'}]]</t>
  </si>
  <si>
    <t>[[1392,{'rater':'0','direction':'0','result':'1','timeLine':'-210'}],[9,{'rater':'0','direction':'0','result':'0','timeLine':'-210'}],[1,{'rater':'0','direction':'0','result':'-1','timeLine':'-210'}]]</t>
  </si>
  <si>
    <t>{"title":"宝贝与描述相符：","source":"4.8","contrast":"+0.86%","sourcedetail":{"total":"7364","count5":"90.13%","count4":"5.98%","count3":"1.78%","count2":"0.58%","count1":"1.53%"}}</t>
  </si>
  <si>
    <t>{"title":"卖家的服务态度：","source":"4.8","contrast":"0","sourcedetail":{"total":"7303","count5":"91.15%","count4":"5.70%","count3":"1.51%","count2":"0.41%","count1":"1.23%"}}</t>
  </si>
  <si>
    <t>{"title":"物流服务的质量：","source":"4.8","contrast":"+9.41%","sourcedetail":{"total":"7357","count5":"91.15%","count4":"5.52%","count3":"1.55%","count2":"0.61%","count1":"1.17%"}}</t>
  </si>
  <si>
    <t>{"merchReceiveTimes":"0.00","refundCount":"52","indVal":"3.51","localVal":"2.76","noReasonTimes":"14","merchQualityTimes":"1"}</t>
  </si>
  <si>
    <t>{"indVal":"1.81","localVal":"1.85"}</t>
  </si>
  <si>
    <t>{"afterSaleTimes":"","refundSumNum":"52","indVal":"0.00","disputRefundNum":"0","localVal":"0.00","violationTimes":"","complaintsCount":"","taobaoSolveNum":"0","reasons":[],"refundSupportSellerNum":"0","taobaoSolvePercent":"0.00"}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</si>
  <si>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{"title":"宝贝与描述相符：","source":"4.9","contrast":"+76.99%","sourcedetail":{"total":"11307","count5":"98.83%","count4":"0.62%","count3":"0.22%","count2":"0.10%","count1":"0.25%"}}</t>
  </si>
  <si>
    <t>{"title":"卖家的服务态度：","source":"4.9","contrast":"+77.98%","sourcedetail":{"total":"11278","count5":"99.04%","count4":"0.52%","count3":"0.15%","count2":"0.10%","count1":"0.24%"}}</t>
  </si>
  <si>
    <t>{"title":"物流服务的质量：","source":"4.9","contrast":"+77.15%","sourcedetail":{"total":"11285","count5":"98.76%","count4":"0.61%","count3":"0.27%","count2":"0.10%","count1":"0.27%"}}</t>
  </si>
  <si>
    <t>{"merchReceiveTimes":"4","refundCount":"73","indVal":"3.79","localVal":"2.24","noReasonTimes":"13","merchQualityTimes":"0"}</t>
  </si>
  <si>
    <t>{"indVal":"2.42","localVal":"0.91"}</t>
  </si>
  <si>
    <t>{"title":"宝贝与描述相符：","source":"4.6","contrast":"-3.42%","sourcedetail":{"total":"10134","count5":"82.90%","count4":"7.32%","count3":"4.40%","count2":"1.84%","count1":"3.54%"}}</t>
  </si>
  <si>
    <t>{"title":"卖家的服务态度：","source":"4.7","contrast":"-2.52%","sourcedetail":{"total":"10009","count5":"86.01%","count4":"6.74%","count3":"3.23%","count2":"1.35%","count1":"2.67%"}}</t>
  </si>
  <si>
    <t>{"title":"物流服务的质量：","source":"4.7","contrast":"-1.91%","sourcedetail":{"total":"10117","count5":"86.47%","count4":"6.57%","count3":"3.20%","count2":"1.18%","count1":"2.58%"}}</t>
  </si>
  <si>
    <t>{"merchReceiveTimes":"0.00","refundCount":"157","indVal":"3.12","localVal":"1.92","noReasonTimes":"74","merchQualityTimes":"11"}</t>
  </si>
  <si>
    <t>{"indVal":"2.64","localVal":"3.07"}</t>
  </si>
  <si>
    <t>{"afterSaleTimes":"","refundSumNum":"157","indVal":"0.01","disputRefundNum":"0","localVal":"0.00","violationTimes":"","complaintsCount":"","taobaoSolveNum":"0","reasons":[],"refundSupportSellerNum":"0","taobaoSolvePercent":"0.00"}</t>
  </si>
  <si>
    <t>{"title":"宝贝与描述相符：","source":"4.7","contrast":"-0.70%","sourcedetail":{"total":"3204","count5":"87.48%","count4":"7.74%","count3":"2.65%","count2":"0.59%","count1":"1.53%"}}</t>
  </si>
  <si>
    <t>{"title":"卖家的服务态度：","source":"4.8","contrast":"0","sourcedetail":{"total":"3187","count5":"90.49%","count4":"6.37%","count3":"1.66%","count2":"0.25%","count1":"1.22%"}}</t>
  </si>
  <si>
    <t>{"title":"物流服务的质量：","source":"4.8","contrast":"0","sourcedetail":{"total":"3193","count5":"89.45%","count4":"6.51%","count3":"2.04%","count2":"0.81%","count1":"1.19%"}}</t>
  </si>
  <si>
    <t>{"merchReceiveTimes":"0.00","refundCount":"85","indVal":"6.32","localVal":"2.50","noReasonTimes":"22","merchQualityTimes":"3"}</t>
  </si>
  <si>
    <t>{"indVal":"3.25","localVal":"3.25"}</t>
  </si>
  <si>
    <t>{"afterSaleTimes":"","refundSumNum":"85","indVal":"0.00","disputRefundNum":"0","localVal":"0.00","violationTimes":"","complaintsCount":"","taobaoSolveNum":"0","reasons":[],"refundSupportSellerNum":"0","taobaoSolvePercent":"0.00"}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</si>
  <si>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{"title":"宝贝与描述相符：","source":"4.8","contrast":"+5.86%","sourcedetail":{"total":"40852","count5":"89.38%","count4":"6.98%","count3":"1.93%","count2":"0.57%","count1":"1.14%"}}</t>
  </si>
  <si>
    <t>{"title":"卖家的服务态度：","source":"4.8","contrast":"+4.01%","sourcedetail":{"total":"40526","count5":"90.62%","count4":"6.39%","count3":"1.59%","count2":"0.41%","count1":"0.99%"}}</t>
  </si>
  <si>
    <t>{"title":"物流服务的质量：","source":"4.8","contrast":"+1.12%","sourcedetail":{"total":"40769","count5":"89.51%","count4":"6.48%","count3":"2.01%","count2":"0.58%","count1":"1.42%"}}</t>
  </si>
  <si>
    <t>{"merchReceiveTimes":"0.00","refundCount":"976","indVal":"3.39","localVal":"2.81","noReasonTimes":"397","merchQualityTimes":"104"}</t>
  </si>
  <si>
    <t>{"indVal":"2.17","localVal":"1.63"}</t>
  </si>
  <si>
    <t>{"afterSaleTimes":"","refundSumNum":"976","indVal":"0.00","disputRefundNum":"0","localVal":"0.00","violationTimes":"","complaintsCount":"","taobaoSolveNum":"0","reasons":[],"refundSupportSellerNum":"0","taobaoSolvePercent":"0.00"}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</si>
  <si>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{"title":"宝贝与描述相符：","source":"4.9","contrast":"+70.43%","sourcedetail":{"total":"2811","count5":"96.62%","count4":"1.64%","count3":"0.82%","count2":"0.39%","count1":"0.53%"}}</t>
  </si>
  <si>
    <t>{"title":"卖家的服务态度：","source":"4.9","contrast":"+68.33%","sourcedetail":{"total":"2799","count5":"96.89%","count4":"1.64%","count3":"0.82%","count2":"0.29%","count1":"0.36%"}}</t>
  </si>
  <si>
    <t>{"title":"物流服务的质量：","source":"4.9","contrast":"+63.99%","sourcedetail":{"total":"2804","count5":"96.58%","count4":"1.50%","count3":"0.93%","count2":"0.29%","count1":"0.71%"}}</t>
  </si>
  <si>
    <t>{"merchReceiveTimes":"0.00","refundCount":"32","indVal":"7.64","localVal":"3.47","noReasonTimes":"10","merchQualityTimes":"7"}</t>
  </si>
  <si>
    <t>{"indVal":"3.40","localVal":"4.83"}</t>
  </si>
  <si>
    <t>{"afterSaleTimes":"","refundSumNum":"32","indVal":"0.02","disputRefundNum":"1","localVal":"0.11","violationTimes":"","complaintsCount":"","taobaoSolveNum":"0","reasons":[],"refundSupportSellerNum":"0","taobaoSolvePercent":"0.00"}</t>
  </si>
  <si>
    <t>{"title":"服务质量：","source":"4.9","contrast":"+80.69%","sourcedetail":{"total":"416","count5":"99.52%","count4":"暂无人打分","count3":"暂无人打分","count2":"暂无人打分","count1":"0.48%"}}</t>
  </si>
  <si>
    <t>{"title":"服务态度：","source":"4.9","contrast":"+77.83%","sourcedetail":{"total":"415","count5":"99.52%","count4":"暂无人打分","count3":"暂无人打分","count2":"暂无人打分","count1":"0.48%"}}</t>
  </si>
  <si>
    <t>{"title":"守时程度：","source":"4.9","contrast":"+82.37%","sourcedetail":{"total":"415","count5":"99.52%","count4":"暂无人打分","count3":"暂无人打分","count2":"暂无人打分","count1":"0.48%"}}</t>
  </si>
  <si>
    <t>{"merchReceiveTimes":"0","refundCount":"4","indVal":"3.79","localVal":"1.28","noReasonTimes":"3","merchQualityTimes":"0"}</t>
  </si>
  <si>
    <t>{"indVal":"2.42","localVal":"0.36"}</t>
  </si>
  <si>
    <t>[[130,{'rater':'0','direction':'0','result':'1','timeLine':'-30'}],[0,{'rater':'0','direction':'0','result':'0','timeLine':'-30'}],[0,{'rater':'0','direction':'0','result':'-1','timeLine':'-30'}]]</t>
  </si>
  <si>
    <t>其他行业</t>
  </si>
  <si>
    <t>{"title":"宝贝与描述相符：","source":"4.7","contrast":"-0.78%","sourcedetail":{"total":"1798","count5":"87.88%","count4":"7.06%","count3":"2.50%","count2":"0.95%","count1":"1.61%"}}</t>
  </si>
  <si>
    <t>{"title":"卖家的服务态度：","source":"4.7","contrast":"-2.17%","sourcedetail":{"total":"1774","count5":"86.92%","count4":"6.60%","count3":"3.10%","count2":"1.07%","count1":"2.31%"}}</t>
  </si>
  <si>
    <t>{"title":"物流服务的质量：","source":"4.7","contrast":"-1.97%","sourcedetail":{"total":"1795","count5":"87.35%","count4":"5.79%","count3":"3.01%","count2":"0.95%","count1":"2.90%"}}</t>
  </si>
  <si>
    <t>{"merchReceiveTimes":"0.00","refundCount":"18","indVal":"4.32","localVal":"4.69","noReasonTimes":"3","merchQualityTimes":"0"}</t>
  </si>
  <si>
    <t>{"indVal":"2.92","localVal":"2.69"}</t>
  </si>
  <si>
    <t>{"afterSaleTimes":"","refundSumNum":"18","indVal":"0.00","disputRefundNum":"0","localVal":"0.00","violationTimes":"","complaintsCount":"","taobaoSolveNum":"0","reasons":[],"refundSupportSellerNum":"0","taobaoSolvePercent":"0.00"}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</si>
  <si>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{"title":"宝贝与描述相符：","source":"4.8","contrast":"+27.29%","sourcedetail":{"total":"150","count5":"95.33%","count4":"2.00%","count3":"暂无人打分","count2":"暂无人打分","count1":"2.67%"}}</t>
  </si>
  <si>
    <t>{"title":"卖家的服务态度：","source":"4.8","contrast":"+11.01%","sourcedetail":{"total":"148","count5":"95.27%","count4":"2.03%","count3":"暂无人打分","count2":"暂无人打分","count1":"2.70%"}}</t>
  </si>
  <si>
    <t>{"title":"物流服务的质量：","source":"4.8","contrast":"+36.45%","sourcedetail":{"total":"148","count5":"96.62%","count4":"0.68%","count3":"0.68%","count2":"暂无人打分","count1":"2.03%"}}</t>
  </si>
  <si>
    <t>{"merchReceiveTimes":"0","refundCount":"0","indVal":"7.28","localVal":"0.00","noReasonTimes":"0","merchQualityTimes":"0"}</t>
  </si>
  <si>
    <t>{"indVal":"2.03","localVal":"0.86"}</t>
  </si>
  <si>
    <t>[[285,{'rater':'0','direction':'0','result':'1','timeLine':'-210'}],[3,{'rater':'0','direction':'0','result':'0','timeLine':'-210'}],[3,{'rater':'0','direction':'0','result':'-1','timeLine':'-210'}]]</t>
  </si>
  <si>
    <t>{"title":"宝贝与描述相符：","source":"4.9","contrast":"+43.33%","sourcedetail":{"total":"2832","count5":"95.87%","count4":"2.37%","count3":"0.81%","count2":"0.11%","count1":"0.85%"}}</t>
  </si>
  <si>
    <t>{"title":"卖家的服务态度：","source":"4.9","contrast":"+56.17%","sourcedetail":{"total":"2832","count5":"95.13%","count4":"2.97%","count3":"1.06%","count2":"0.21%","count1":"0.64%"}}</t>
  </si>
  <si>
    <t>{"title":"物流服务的质量：","source":"4.9","contrast":"+57.64%","sourcedetail":{"total":"2832","count5":"94.77%","count4":"3.21%","count3":"0.99%","count2":"0.18%","count1":"0.85%"}}</t>
  </si>
  <si>
    <t>{"merchReceiveTimes":"1","refundCount":"32","indVal":"4.51","localVal":"2.56","noReasonTimes":"2","merchQualityTimes":"0"}</t>
  </si>
  <si>
    <t>{"indVal":"2.60","localVal":"1.27"}</t>
  </si>
  <si>
    <t>{"title":"宝贝与描述相符：","source":"4.9","contrast":"+68.23%","sourcedetail":{"total":"1558","count5":"95.31%","count4":"4.04%","count3":"0.39%","count2":"0.10%","count1":"0.19%"}}</t>
  </si>
  <si>
    <t>{"title":"卖家的服务态度：","source":"4.9","contrast":"+62.74%","sourcedetail":{"total":"1554","count5":"95.17%","count4":"4.38%","count3":"0.19%","count2":"0.10%","count1":"0.19%"}}</t>
  </si>
  <si>
    <t>{"title":"物流服务的质量：","source":"4.9","contrast":"+57.15%","sourcedetail":{"total":"1558","count5":"94.22%","count4":"4.75%","count3":"0.45%","count2":"0.19%","count1":"0.39%"}}</t>
  </si>
  <si>
    <t>{"merchReceiveTimes":"0.00","refundCount":"16","indVal":"3.39","localVal":"1.69","noReasonTimes":"7","merchQualityTimes":"2"}</t>
  </si>
  <si>
    <t>{"indVal":"2.17","localVal":"0.90"}</t>
  </si>
  <si>
    <t>{"afterSaleTimes":"","refundSumNum":"16","indVal":"0.00","disputRefundNum":"0","localVal":"0.00","violationTimes":"","complaintsCount":"","taobaoSolveNum":"0","reasons":[],"refundSupportSellerNum":"0","taobaoSolvePercent":"0.00"}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</si>
  <si>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{"title":"宝贝与描述相符：","source":"4.9","contrast":"+84.47%","sourcedetail":{"total":"2328","count5":"99.53%","count4":"0.10%","count3":"0.10%","count2":"暂无人打分","count1":"0.34%"}}</t>
  </si>
  <si>
    <t>{"title":"卖家的服务态度：","source":"4.9","contrast":"+83.20%","sourcedetail":{"total":"2327","count5":"99.57%","count4":"0.10%","count3":"暂无人打分","count2":"暂无人打分","count1":"0.34%"}}</t>
  </si>
  <si>
    <t>{"title":"物流服务的质量：","source":"4.9","contrast":"+81.88%","sourcedetail":{"total":"2321","count5":"99.22%","count4":"0.34%","count3":"0.10%","count2":"暂无人打分","count1":"0.39%"}}</t>
  </si>
  <si>
    <t>{"merchReceiveTimes":"0","refundCount":"18","indVal":"3.79","localVal":"1.94","noReasonTimes":"6","merchQualityTimes":"0"}</t>
  </si>
  <si>
    <t>{"indVal":"2.42","localVal":"4.12"}</t>
  </si>
  <si>
    <t>{"title":"宝贝与描述相符：","source":"4.8","contrast":"+22.44%","sourcedetail":{"total":"14497","count5":"91.83%","count4":"5.68%","count3":"1.33%","count2":"0.48%","count1":"0.68%"}}</t>
  </si>
  <si>
    <t>{"title":"卖家的服务态度：","source":"4.8","contrast":"+10.30%","sourcedetail":{"total":"14314","count5":"92.17%","count4":"5.46%","count3":"1.24%","count2":"0.48%","count1":"0.65%"}}</t>
  </si>
  <si>
    <t>{"title":"物流服务的质量：","source":"4.8","contrast":"+12.54%","sourcedetail":{"total":"14447","count5":"91.44%","count4":"5.18%","count3":"1.74%","count2":"0.63%","count1":"1.02%"}}</t>
  </si>
  <si>
    <t>{"merchReceiveTimes":"0.00","refundCount":"146","indVal":"3.22","localVal":"2.76","noReasonTimes":"20","merchQualityTimes":"6"}</t>
  </si>
  <si>
    <t>{"indVal":"1.59","localVal":"2.53"}</t>
  </si>
  <si>
    <t>{"afterSaleTimes":"","refundSumNum":"146","indVal":"0.01","disputRefundNum":"0","localVal":"0.00","violationTimes":"","complaintsCount":"","taobaoSolveNum":"0","reasons":[],"refundSupportSellerNum":"0","taobaoSolvePercent":"0.00"}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</si>
  <si>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{"title":"宝贝与描述相符：","source":"4.9","contrast":"+82.31%","sourcedetail":{"total":"254","count5":"97.64%","count4":"1.57%","count3":"0.39%","count2":"暂无人打分","count1":"0.39%"}}</t>
  </si>
  <si>
    <t>{"title":"卖家的服务态度：","source":"4.9","contrast":"+75.39%","sourcedetail":{"total":"254","count5":"98.03%","count4":"0.79%","count3":"0.39%","count2":"0.39%","count1":"0.39%"}}</t>
  </si>
  <si>
    <t>{"title":"物流服务的质量：","source":"4.9","contrast":"+93.95%","sourcedetail":{"total":"253","count5":"98.81%","count4":"1.19%","count3":"暂无人打分","count2":"暂无人打分","count1":"暂无人打分"}}</t>
  </si>
  <si>
    <t>{"merchReceiveTimes":"0","refundCount":"2","indVal":"12.87","localVal":"5.13","noReasonTimes":"0","merchQualityTimes":"0"}</t>
  </si>
  <si>
    <t>{"indVal":"3.66","localVal":"6.51"}</t>
  </si>
  <si>
    <t>[[54,{'rater':'0','direction':'0','result':'1','timeLine':'-30'}],[0,{'rater':'0','direction':'0','result':'0','timeLine':'-30'}],[1,{'rater':'0','direction':'0','result':'-1','timeLine':'-30'}]]</t>
  </si>
  <si>
    <t>[[272,{'rater':'0','direction':'0','result':'1','timeLine':'-210'}],[3,{'rater':'0','direction':'0','result':'0','timeLine':'-210'}],[2,{'rater':'0','direction':'0','result':'-1','timeLine':'-210'}]]</t>
  </si>
  <si>
    <t>{"title":"宝贝与描述相符：","source":"4.7","contrast":"0","sourcedetail":{"total":"163392","count5":"86.38%","count4":"7.90%","count3":"3.11%","count2":"0.97%","count1":"1.64%"}}</t>
  </si>
  <si>
    <t>{"title":"卖家的服务态度：","source":"4.7","contrast":"-0.91%","sourcedetail":{"total":"161603","count5":"87.28%","count4":"7.50%","count3":"2.76%","count2":"0.90%","count1":"1.56%"}}</t>
  </si>
  <si>
    <t>{"title":"物流服务的质量：","source":"4.7","contrast":"-1.81%","sourcedetail":{"total":"162841","count5":"84.88%","count4":"7.89%","count3":"3.58%","count2":"1.34%","count1":"2.30%"}}</t>
  </si>
  <si>
    <t>{"merchReceiveTimes":"0.00","refundCount":"4901","indVal":"7.64","localVal":"6.05","noReasonTimes":"1900","merchQualityTimes":"499"}</t>
  </si>
  <si>
    <t>{"indVal":"3.40","localVal":"3.06"}</t>
  </si>
  <si>
    <t>{"afterSaleTimes":"","refundSumNum":"4901","indVal":"0.02","disputRefundNum":"0","localVal":"0.00","violationTimes":"","complaintsCount":"","taobaoSolveNum":"0","reasons":[],"refundSupportSellerNum":"0","taobaoSolvePercent":"0.00"}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</si>
  <si>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{"title":"宝贝与描述相符：","source":"4.8","contrast":"+21.03%","sourcedetail":{"total":"22740","count5":"91.87%","count4":"4.36%","count3":"1.74%","count2":"0.68%","count1":"1.35%"}}</t>
  </si>
  <si>
    <t>{"title":"卖家的服务态度：","source":"4.8","contrast":"+22.47%","sourcedetail":{"total":"22638","count5":"93.38%","count4":"3.71%","count3":"1.36%","count2":"0.43%","count1":"1.12%"}}</t>
  </si>
  <si>
    <t>{"title":"物流服务的质量：","source":"4.8","contrast":"+13.10%","sourcedetail":{"total":"22695","count5":"92.27%","count4":"3.84%","count3":"1.75%","count2":"0.60%","count1":"1.54%"}}</t>
  </si>
  <si>
    <t>{"merchReceiveTimes":"0.00","refundCount":"638","indVal":"3.12","localVal":"3.85","noReasonTimes":"300","merchQualityTimes":"13"}</t>
  </si>
  <si>
    <t>{"indVal":"2.64","localVal":"2.23"}</t>
  </si>
  <si>
    <t>{"afterSaleTimes":"","refundSumNum":"638","indVal":"0.01","disputRefundNum":"0","localVal":"0.00","violationTimes":"","complaintsCount":"","taobaoSolveNum":"0","reasons":[],"refundSupportSellerNum":"0","taobaoSolvePercent":"0.00"}</t>
  </si>
  <si>
    <t>[[19,{'rater':'0',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</si>
  <si>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{"title":"宝贝与描述相符：","source":"4.9","contrast":"+75.55%","sourcedetail":{"total":"1372","count5":"97.23%","count4":"2.19%","count3":"0.29%","count2":"0.10%","count1":"0.22%"}}</t>
  </si>
  <si>
    <t>{"title":"卖家的服务态度：","source":"4.9","contrast":"+69.40%","sourcedetail":{"total":"1368","count5":"96.93%","count4":"2.41%","count3":"0.44%","count2":"0.10%","count1":"0.15%"}}</t>
  </si>
  <si>
    <t>{"title":"物流服务的质量：","source":"4.9","contrast":"+46.18%","sourcedetail":{"total":"1371","count5":"95.04%","count4":"3.28%","count3":"0.58%","count2":"0.22%","count1":"0.88%"}}</t>
  </si>
  <si>
    <t>{"merchReceiveTimes":"0.00","refundCount":"6","indVal":"4.22","localVal":"0.82","noReasonTimes":"1","merchQualityTimes":"0"}</t>
  </si>
  <si>
    <t>{"indVal":"3.03","localVal":"1.08"}</t>
  </si>
  <si>
    <t>{"afterSaleTimes":"","refundSumNum":"6","indVal":"0.02","disputRefundNum":"0","localVal":"0.00","violationTimes":"","complaintsCount":"","taobaoSolveNum":"0","reasons":[],"refundSupportSellerNum":"0","taobaoSolvePercent":"0.00"}</t>
  </si>
  <si>
    <t>{"title":"宝贝与描述相符：","source":"4.9","contrast":"+68.59%","sourcedetail":{"total":"658","count5":"95.90%","count4":"2.58%","count3":"0.76%","count2":"0.15%","count1":"0.61%"}}</t>
  </si>
  <si>
    <t>{"title":"卖家的服务态度：","source":"4.9","contrast":"+72.32%","sourcedetail":{"total":"657","count5":"97.11%","count4":"1.67%","count3":"0.76%","count2":"0.15%","count1":"0.30%"}}</t>
  </si>
  <si>
    <t>{"title":"物流服务的质量：","source":"4.9","contrast":"+81.37%","sourcedetail":{"total":"657","count5":"97.41%","count4":"1.98%","count3":"0.30%","count2":"0.15%","count1":"0.15%"}}</t>
  </si>
  <si>
    <t>{"merchReceiveTimes":"1","refundCount":"13","indVal":"12.87","localVal":"5.04","noReasonTimes":"0","merchQualityTimes":"0"}</t>
  </si>
  <si>
    <t>{"indVal":"3.66","localVal":"4.67"}</t>
  </si>
  <si>
    <t>{"title":"宝贝与描述相符：","source":"4.8","contrast":"-0.73%","sourcedetail":{"total":"6949","count5":"89.78%","count4":"5.19%","count3":"2.45%","count2":"0.76%","count1":"1.81%"}}</t>
  </si>
  <si>
    <t>{"title":"卖家的服务态度：","source":"4.8","contrast":"-1.26%","sourcedetail":{"total":"6859","count5":"89.62%","count4":"5.69%","count3":"2.11%","count2":"0.73%","count1":"1.85%"}}</t>
  </si>
  <si>
    <t>{"title":"物流服务的质量：","source":"4.7","contrast":"-2.23%","sourcedetail":{"total":"6925","count5":"86.99%","count4":"5.88%","count3":"2.93%","count2":"1.07%","count1":"3.13%"}}</t>
  </si>
  <si>
    <t>{"merchReceiveTimes":"0.00","refundCount":"125","indVal":"3.22","localVal":"2.86","noReasonTimes":"37","merchQualityTimes":"6"}</t>
  </si>
  <si>
    <t>{"indVal":"1.59","localVal":"1.69"}</t>
  </si>
  <si>
    <t>{"afterSaleTimes":"","refundSumNum":"125","indVal":"0.01","disputRefundNum":"0","localVal":"0.00","violationTimes":"","complaintsCount":"","taobaoSolveNum":"0","reasons":[],"refundSupportSellerNum":"0","taobaoSolvePercent":"0.00"}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</si>
  <si>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{"title":"宝贝与描述相符：","source":"4.8","contrast":"+10.44%","sourcedetail":{"total":"1485","count5":"86.73%","count4":"9.23%","count3":"2.49%","count2":"0.47%","count1":"1.08%"}}</t>
  </si>
  <si>
    <t>{"title":"卖家的服务态度：","source":"4.8","contrast":"+17.71%","sourcedetail":{"total":"1478","count5":"90.26%","count4":"7.04%","count3":"1.56%","count2":"0.27%","count1":"0.88%"}}</t>
  </si>
  <si>
    <t>{"title":"物流服务的质量：","source":"4.8","contrast":"+27.05%","sourcedetail":{"total":"1482","count5":"90.01%","count4":"7.42%","count3":"1.48%","count2":"0.40%","count1":"0.67%"}}</t>
  </si>
  <si>
    <t>{"merchReceiveTimes":"0.00","refundCount":"113","indVal":"14.39","localVal":"20.85","noReasonTimes":"39","merchQualityTimes":"11"}</t>
  </si>
  <si>
    <t>{"indVal":"3.69","localVal":"3.45"}</t>
  </si>
  <si>
    <t>{"afterSaleTimes":"","refundSumNum":"113","indVal":"0.01","disputRefundNum":"0","localVal":"0.00","violationTimes":"","complaintsCount":"","taobaoSolveNum":"0","reasons":[],"refundSupportSellerNum":"0","taobaoSolvePercent":"0.00"}</t>
  </si>
  <si>
    <t>[[65,{'rater':'0',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</si>
  <si>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{"title":"宝贝与描述相符：","source":"4.9","contrast":"+6.09%","sourcedetail":{"total":"1358","count5":"93.45%","count4":"4.71%","count3":"1.25%","count2":"0.22%","count1":"0.37%"}}</t>
  </si>
  <si>
    <t>{"title":"卖家的服务态度：","source":"4.9","contrast":"+31.06%","sourcedetail":{"total":"1351","count5":"95.85%","count4":"2.89%","count3":"0.96%","count2":"暂无人打分","count1":"0.30%"}}</t>
  </si>
  <si>
    <t>{"title":"物流服务的质量：","source":"4.8","contrast":"-0.94%","sourcedetail":{"total":"1352","count5":"92.60%","count4":"3.55%","count3":"1.55%","count2":"0.30%","count1":"2.00%"}}</t>
  </si>
  <si>
    <t>{"merchReceiveTimes":"0.00","refundCount":"28","indVal":"3.92","localVal":"5.67","noReasonTimes":"13","merchQualityTimes":"5"}</t>
  </si>
  <si>
    <t>{"indVal":"3.02","localVal":"2.68"}</t>
  </si>
  <si>
    <t>[[95,{'rater':'0',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</si>
  <si>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{"title":"宝贝与描述相符：","source":"4.8","contrast":"+25.75%","sourcedetail":{"total":"2624","count5":"92.11%","count4":"5.37%","count3":"1.60%","count2":"0.27%","count1":"0.65%"}}</t>
  </si>
  <si>
    <t>{"title":"卖家的服务态度：","source":"4.9","contrast":"+32.42%","sourcedetail":{"total":"2613","count5":"93.99%","count4":"4.29%","count3":"0.92%","count2":"0.31%","count1":"0.50%"}}</t>
  </si>
  <si>
    <t>{"title":"物流服务的质量：","source":"4.8","contrast":"+20.87%","sourcedetail":{"total":"2617","count5":"91.86%","count4":"5.16%","count3":"1.64%","count2":"0.57%","count1":"0.76%"}}</t>
  </si>
  <si>
    <t>{"merchReceiveTimes":"0.00","refundCount":"48","indVal":"3.22","localVal":"1.15","noReasonTimes":"23","merchQualityTimes":"9"}</t>
  </si>
  <si>
    <t>{"indVal":"1.59","localVal":"1.99"}</t>
  </si>
  <si>
    <t>{"afterSaleTimes":"","refundSumNum":"48","indVal":"0.01","disputRefundNum":"0","localVal":"0.00","violationTimes":"","complaintsCount":"","taobaoSolveNum":"0","reasons":[],"refundSupportSellerNum":"0","taobaoSolvePercent":"0.00"}</t>
  </si>
  <si>
    <t>[[690,{'rater':'0', 'direction':'0', 'result':'1','timeLine':'-7'}],[2,{'rater':'0','direction':'0','result':'0','timeLine':'-7'}],[0,{'rater':'0','direction':'0','result':'-1','timeLine':'-7'}]]</t>
  </si>
  <si>
    <t>{"indVal":"3.66","localVal":"3.37"}</t>
  </si>
  <si>
    <t>{"title":"宝贝与描述相符：","source":"4.7","contrast":"-1.44%","sourcedetail":{"total":"10499","count5":"85.16%","count4":"7.43%","count3":"3.33%","count2":"1.25%","count1":"2.83%"}}</t>
  </si>
  <si>
    <t>{"title":"卖家的服务态度：","source":"4.7","contrast":"-1.11%","sourcedetail":{"total":"10432","count5":"88.21%","count4":"6.18%","count3":"2.43%","count2":"0.80%","count1":"2.38%"}}</t>
  </si>
  <si>
    <t>{"title":"物流服务的质量：","source":"4.7","contrast":"-1.65%","sourcedetail":{"total":"10478","count5":"86.32%","count4":"6.66%","count3":"3.07%","count2":"1.02%","count1":"2.92%"}}</t>
  </si>
  <si>
    <t>{"merchReceiveTimes":"0.00","refundCount":"1159","indVal":"14.39","localVal":"22.82","noReasonTimes":"886","merchQualityTimes":"112"}</t>
  </si>
  <si>
    <t>{"indVal":"3.69","localVal":"4.57"}</t>
  </si>
  <si>
    <t>{"afterSaleTimes":"","refundSumNum":"1159","indVal":"0.01","disputRefundNum":"0","localVal":"0.00","violationTimes":"","complaintsCount":"","taobaoSolveNum":"0","reasons":[],"refundSupportSellerNum":"0","taobaoSolvePercent":"0.00"}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</si>
  <si>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{"title":"宝贝与描述相符：","source":"4.8","contrast":"+15.47%","sourcedetail":{"total":"1184","count5":"91.22%","count4":"5.49%","count3":"1.35%","count2":"0.59%","count1":"1.35%"}}</t>
  </si>
  <si>
    <t>{"title":"卖家的服务态度：","source":"4.8","contrast":"+12.65%","sourcedetail":{"total":"1162","count5":"92.60%","count4":"4.56%","count3":"1.03%","count2":"0.43%","count1":"1.38%"}}</t>
  </si>
  <si>
    <t>{"title":"物流服务的质量：","source":"4.8","contrast":"0","sourcedetail":{"total":"1174","count5":"90.20%","count4":"5.62%","count3":"1.79%","count2":"0.60%","count1":"1.79%"}}</t>
  </si>
  <si>
    <t>{"merchReceiveTimes":"0.00","refundCount":"16","indVal":"3.51","localVal":"1.78","noReasonTimes":"3","merchQualityTimes":"1"}</t>
  </si>
  <si>
    <t>{"indVal":"1.81","localVal":"0.70"}</t>
  </si>
  <si>
    <t>{"title":"宝贝与描述相符：","source":"4.8","contrast":"0","sourcedetail":{"total":"2018","count5":"92.07%","count4":"4.51%","count3":"1.64%","count2":"0.74%","count1":"1.04%"}}</t>
  </si>
  <si>
    <t>{"title":"卖家的服务态度：","source":"4.7","contrast":"-0.63%","sourcedetail":{"total":"2018","count5":"86.27%","count4":"8.57%","count3":"2.97%","count2":"0.64%","count1":"1.54%"}}</t>
  </si>
  <si>
    <t>{"title":"物流服务的质量：","source":"4.7","contrast":"0","sourcedetail":{"total":"2018","count5":"86.67%","count4":"8.13%","count3":"2.87%","count2":"0.79%","count1":"1.54%"}}</t>
  </si>
  <si>
    <t>{"merchReceiveTimes":"4","refundCount":"24","indVal":"4.22","localVal":"2.07","noReasonTimes":"5","merchQualityTimes":"1"}</t>
  </si>
  <si>
    <t>{"indVal":"2.15","localVal":"3.84"}</t>
  </si>
  <si>
    <t>{"title":"宝贝与描述相符：","source":"4.8","contrast":"+54.81%","sourcedetail":{"total":"676","count5":"94.97%","count4":"2.22%","count3":"1.18%","count2":"1.04%","count1":"0.59%"}}</t>
  </si>
  <si>
    <t>{"title":"卖家的服务态度：","source":"4.9","contrast":"+56.54%","sourcedetail":{"total":"667","count5":"95.35%","count4":"2.55%","count3":"1.50%","count2":"0.30%","count1":"0.30%"}}</t>
  </si>
  <si>
    <t>{"title":"物流服务的质量：","source":"4.9","contrast":"+54.80%","sourcedetail":{"total":"677","count5":"94.83%","count4":"2.95%","count3":"1.33%","count2":"0.30%","count1":"0.59%"}}</t>
  </si>
  <si>
    <t>{"merchReceiveTimes":"0.00","refundCount":"11","indVal":"14.39","localVal":"22.45","noReasonTimes":"0","merchQualityTimes":"0"}</t>
  </si>
  <si>
    <t>{"indVal":"3.69","localVal":"2.54"}</t>
  </si>
  <si>
    <t>{"afterSaleTimes":"","refundSumNum":"11","indVal":"0.01","disputRefundNum":"0","localVal":"0.00","violationTimes":"","complaintsCount":"","taobaoSolveNum":"0","reasons":[],"refundSupportSellerNum":"0","taobaoSolvePercent":"0.00"}</t>
  </si>
  <si>
    <t>[[40,{'rater':'0','direction':'0','result':'1','timeLine':'-30'}],[0,{'rater':'0','direction':'0','result':'0','timeLine':'-30'}],[1,{'rater':'0','direction':'0','result':'-1','timeLine':'-30'}]]</t>
  </si>
  <si>
    <t>[[951,{'rater':'0','direction':'0','result':'1','timeLine':'-210'}],[11,{'rater':'0','direction':'0','result':'0','timeLine':'-210'}],[13,{'rater':'0','direction':'0','result':'-1','timeLine':'-210'}]]</t>
  </si>
  <si>
    <t>{"title":"宝贝与描述相符：","source":"4.8","contrast":"+24.03%","sourcedetail":{"total":"9071","count5":"93.24%","count4":"3.60%","count3":"0.99%","count2":"0.40%","count1":"1.76%"}}</t>
  </si>
  <si>
    <t>{"title":"卖家的服务态度：","source":"4.8","contrast":"0","sourcedetail":{"total":"9058","count5":"91.87%","count4":"3.89%","count3":"1.55%","count2":"0.54%","count1":"2.15%"}}</t>
  </si>
  <si>
    <t>{"title":"物流服务的质量：","source":"4.8","contrast":"+6.72%","sourcedetail":{"total":"9061","count5":"91.68%","count4":"4.16%","count3":"1.64%","count2":"0.57%","count1":"1.94%"}}</t>
  </si>
  <si>
    <t>{"merchReceiveTimes":"0.00","refundCount":"448","indVal":"4.86","localVal":"11.21","noReasonTimes":"115","merchQualityTimes":"27"}</t>
  </si>
  <si>
    <t>{"indVal":"2.95","localVal":"2.05"}</t>
  </si>
  <si>
    <t>{"afterSaleTimes":"","refundSumNum":"448","indVal":"0.02","disputRefundNum":"0","localVal":"0.00","violationTimes":"","complaintsCount":"","taobaoSolveNum":"0","reasons":[],"refundSupportSellerNum":"0","taobaoSolvePercent":"0.00"}</t>
  </si>
  <si>
    <t>{"title":"宝贝与描述相符：","source":"4.9","contrast":"+61.48%","sourcedetail":{"total":"709","count5":"96.19%","count4":"2.26%","count3":"0.71%","count2":"0.28%","count1":"0.56%"}}</t>
  </si>
  <si>
    <t>{"title":"卖家的服务态度：","source":"4.9","contrast":"+52.01%","sourcedetail":{"total":"707","count5":"96.32%","count4":"1.98%","count3":"0.85%","count2":"暂无人打分","count1":"0.85%"}}</t>
  </si>
  <si>
    <t>{"title":"物流服务的质量：","source":"4.9","contrast":"+63.63%","sourcedetail":{"total":"708","count5":"96.47%","count4":"2.12%","count3":"0.71%","count2":"0.28%","count1":"0.42%"}}</t>
  </si>
  <si>
    <t>{"merchReceiveTimes":"1","refundCount":"11","indVal":"6.81","localVal":"5.88","noReasonTimes":"0","merchQualityTimes":"0"}</t>
  </si>
  <si>
    <t>{"indVal":"3.26","localVal":"8.06"}</t>
  </si>
  <si>
    <t>[[311,{'rater':'0','direction':'0','result':'1','timeLine':'-30'}],[0,{'rater':'0','direction':'0','result':'0','timeLine':'-30'}],[0,{'rater':'0','direction':'0','result':'-1','timeLine':'-30'}]]</t>
  </si>
  <si>
    <t>[[2523,{'rater':'0','direction':'0','result':'1','timeLine':'-210'}],[7,{'rater':'0','direction':'0','result':'0','timeLine':'-210'}],[7,{'rater':'0','direction':'0','result':'-1','timeLine':'-210'}]]</t>
  </si>
  <si>
    <t>{"title":"宝贝与描述相符：","source":"4.9","contrast":"+95.70%","sourcedetail":{"total":"1201","count5":"99.58%","count4":"0.17%","count3":"0.17%","count2":"0.10%","count1":"暂无人打分"}}</t>
  </si>
  <si>
    <t>{"title":"卖家的服务态度：","source":"4.9","contrast":"+97.11%","sourcedetail":{"total":"1200","count5":"99.75%","count4":"0.17%","count3":"暂无人打分","count2":"0.10%","count1":"暂无人打分"}}</t>
  </si>
  <si>
    <t>{"title":"物流服务的质量：","source":"4.9","contrast":"+95.82%","sourcedetail":{"total":"1200","count5":"99.58%","count4":"0.25%","count3":"0.10%","count2":"0.10%","count1":"暂无人打分"}}</t>
  </si>
  <si>
    <t>{"merchReceiveTimes":"0","refundCount":"0","indVal":"3.79","localVal":"0.00","noReasonTimes":"0","merchQualityTimes":"0"}</t>
  </si>
  <si>
    <t>{"indVal":"2.42","localVal":"0.00"}</t>
  </si>
  <si>
    <t>[[0,{'rater':'0','direction':'0','result':'1','timeLine':'-30'}],[0,{'rater':'0','direction':'0','result':'0','timeLine':'-30'}],[1,{'rater':'0','direction':'0','result':'-1','timeLine':'-30'}]]</t>
  </si>
  <si>
    <t>[[1268,{'rater':'0','direction':'0','result':'1','timeLine':'-210'}],[0,{'rater':'0','direction':'0','result':'0','timeLine':'-210'}],[1,{'rater':'0','direction':'0','result':'-1','timeLine':'-210'}]]</t>
  </si>
  <si>
    <t>{"indVal":"2.60","localVal":"3.85"}</t>
  </si>
  <si>
    <t>大家电</t>
  </si>
  <si>
    <t>{"indVal":"2.42","localVal":"1.17"}</t>
  </si>
  <si>
    <t>{"title":"宝贝与描述相符：","source":"5.0","contrast":"+100.00%","sourcedetail":{"total":"63","count5":"100.00%","count4":"暂无人打分","count3":"暂无人打分","count2":"暂无人打分","count1":"暂无人打分"}}</t>
  </si>
  <si>
    <t>{"title":"卖家的服务态度：","source":"5.0","contrast":"+100.00%","sourcedetail":{"total":"63","count5":"100.00%","count4":"暂无人打分","count3":"暂无人打分","count2":"暂无人打分","count1":"暂无人打分"}}</t>
  </si>
  <si>
    <t>{"title":"物流服务的质量：","source":"5.0","contrast":"+100.00%","sourcedetail":{"total":"63","count5":"100.00%","count4":"暂无人打分","count3":"暂无人打分","count2":"暂无人打分","count1":"暂无人打分"}}</t>
  </si>
  <si>
    <t>{"merchReceiveTimes":"0","refundCount":"0","indVal":"12.87","localVal":"0.00","noReasonTimes":"0","merchQualityTimes":"0"}</t>
  </si>
  <si>
    <t>{"indVal":"3.66","localVal":"0.00"}</t>
  </si>
  <si>
    <t>[[25,{'rater':'0','direction':'0','result':'1','timeLine':'-30'}],[0,{'rater':'0','direction':'0','result':'0','timeLine':'-30'}],[0,{'rater':'0','direction':'0','result':'-1','timeLine':'-30'}]]</t>
  </si>
  <si>
    <t>[[51,{'rater':'0','direction':'0','result':'1','timeLine':'-210'}],[0,{'rater':'0','direction':'0','result':'0','timeLine':'-210'}],[0,{'rater':'0','direction':'0','result':'-1','timeLine':'-210'}]]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</si>
  <si>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{"title":"宝贝与描述相符：","source":"4.8","contrast":"+41.94%","sourcedetail":{"total":"1004","count5":"93.13%","count4":"5.18%","count3":"0.60%","count2":"0.20%","count1":"0.90%"}}</t>
  </si>
  <si>
    <t>{"title":"卖家的服务态度：","source":"4.9","contrast":"+40.26%","sourcedetail":{"total":"1002","count5":"94.01%","count4":"4.59%","count3":"0.40%","count2":"0.20%","count1":"0.80%"}}</t>
  </si>
  <si>
    <t>{"title":"物流服务的质量：","source":"4.8","contrast":"+37.96%","sourcedetail":{"total":"1005","count5":"93.03%","count4":"4.88%","count3":"0.80%","count2":"0.40%","count1":"0.90%"}}</t>
  </si>
  <si>
    <t>{"merchReceiveTimes":"0.00","refundCount":"40","indVal":"3.39","localVal":"3.80","noReasonTimes":"17","merchQualityTimes":"4"}</t>
  </si>
  <si>
    <t>{"indVal":"2.17","localVal":"2.38"}</t>
  </si>
  <si>
    <t>{"afterSaleTimes":"","refundSumNum":"40","indVal":"0.00","disputRefundNum":"0","localVal":"0.00","violationTimes":"","complaintsCount":"","taobaoSolveNum":"0","reasons":[],"refundSupportSellerNum":"0","taobaoSolvePercent":"0.00"}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</si>
  <si>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{"title":"宝贝与描述相符：","source":"4.9","contrast":"+66.91%","sourcedetail":{"total":"5792","count5":"95.87%","count4":"2.88%","count3":"0.83%","count2":"0.17%","count1":"0.24%"}}</t>
  </si>
  <si>
    <t>{"title":"卖家的服务态度：","source":"4.9","contrast":"+66.16%","sourcedetail":{"total":"5751","count5":"96.26%","count4":"2.76%","count3":"0.63%","count2":"0.10%","count1":"0.24%"}}</t>
  </si>
  <si>
    <t>{"title":"物流服务的质量：","source":"4.9","contrast":"+60.58%","sourcedetail":{"total":"5768","count5":"95.32%","count4":"3.14%","count3":"0.92%","count2":"0.31%","count1":"0.31%"}}</t>
  </si>
  <si>
    <t>{"merchReceiveTimes":"0.00","refundCount":"59","indVal":"4.76","localVal":"2.72","noReasonTimes":"22","merchQualityTimes":"4"}</t>
  </si>
  <si>
    <t>{"indVal":"2.99","localVal":"1.41"}</t>
  </si>
  <si>
    <t>{"title":"宝贝与描述相符：","source":"4.7","contrast":"-2.93%","sourcedetail":{"total":"9007","count5":"85.46%","count4":"8.70%","count3":"3.39%","count2":"0.98%","count1":"1.48%"}}</t>
  </si>
  <si>
    <t>{"title":"卖家的服务态度：","source":"4.8","contrast":"-1.63%","sourcedetail":{"total":"8973","count5":"89.49%","count4":"6.87%","count3":"2.05%","count2":"0.61%","count1":"0.98%"}}</t>
  </si>
  <si>
    <t>{"title":"物流服务的质量：","source":"4.7","contrast":"-2.05%","sourcedetail":{"total":"9001","count5":"87.60%","count4":"7.45%","count3":"2.68%","count2":"0.90%","count1":"1.37%"}}</t>
  </si>
  <si>
    <t>{"merchReceiveTimes":"0.00","refundCount":"462","indVal":"3.92","localVal":"3.57","noReasonTimes":"132","merchQualityTimes":"39"}</t>
  </si>
  <si>
    <t>{"indVal":"3.02","localVal":"2.56"}</t>
  </si>
  <si>
    <t>{"afterSaleTimes":"","refundSumNum":"462","indVal":"0.01","disputRefundNum":"0","localVal":"0.00","violationTimes":"","complaintsCount":"","taobaoSolveNum":"0","reasons":[],"refundSupportSellerNum":"0","taobaoSolvePercent":"0.00"}</t>
  </si>
  <si>
    <t>{"indVal":"1.48","localVal":"1.84"}</t>
  </si>
  <si>
    <t>{"title":"宝贝与描述相符：","source":"4.8","contrast":"-1.16%","sourcedetail":{"total":"2658","count5":"90.41%","count4":"6.40%","count3":"1.58%","count2":"0.38%","count1":"1.24%"}}</t>
  </si>
  <si>
    <t>{"title":"卖家的服务态度：","source":"4.8","contrast":"-0.91%","sourcedetail":{"total":"2639","count5":"91.93%","count4":"5.49%","count3":"1.06%","count2":"0.53%","count1":"0.99%"}}</t>
  </si>
  <si>
    <t>{"title":"物流服务的质量：","source":"4.8","contrast":"-1.06%","sourcedetail":{"total":"2652","count5":"90.61%","count4":"6.11%","count3":"1.36%","count2":"0.38%","count1":"1.55%"}}</t>
  </si>
  <si>
    <t>{"merchReceiveTimes":"0.00","refundCount":"51","indVal":"3.30","localVal":"4.10","noReasonTimes":"11","merchQualityTimes":"7"}</t>
  </si>
  <si>
    <t>{"indVal":"2.79","localVal":"4.97"}</t>
  </si>
  <si>
    <t>{"afterSaleTimes":"","refundSumNum":"51","indVal":"0.01","disputRefundNum":"0","localVal":"0.00","violationTimes":"","complaintsCount":"","taobaoSolveNum":"0","reasons":[],"refundSupportSellerNum":"0","taobaoSolvePercent":"0.00"}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</si>
  <si>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{"title":"宝贝与描述相符：","source":"4.9","contrast":"+34.20%","sourcedetail":{"total":"1343","count5":"95.46%","count4":"3.20%","count3":"0.97%","count2":"0.10%","count1":"0.30%"}}</t>
  </si>
  <si>
    <t>{"title":"卖家的服务态度：","source":"4.9","contrast":"+28.85%","sourcedetail":{"total":"1341","count5":"96.12%","count4":"2.61%","count3":"0.67%","count2":"0.15%","count1":"0.45%"}}</t>
  </si>
  <si>
    <t>{"title":"物流服务的质量：","source":"4.8","contrast":"+6.58%","sourcedetail":{"total":"1341","count5":"94.03%","count4":"3.58%","count3":"1.19%","count2":"0.52%","count1":"0.67%"}}</t>
  </si>
  <si>
    <t>{"merchReceiveTimes":"0.00","refundCount":"55","indVal":"3.92","localVal":"6.90","noReasonTimes":"9","merchQualityTimes":"1"}</t>
  </si>
  <si>
    <t>{"indVal":"3.02","localVal":"1.68"}</t>
  </si>
  <si>
    <t>[[135,{'rater':'0', 'direction':'0', 'result':'1','timeLine':'-7'}],[0,{'rater':'0','direction':'0','result':'0','timeLine':'-7'}],[0,{'rater':'0','direction':'0','result':'-1','timeLine':'-7'}]]</t>
  </si>
  <si>
    <t>{"title":"服务质量：","source":"4.9","contrast":"+72.30%","sourcedetail":{"total":"1958","count5":"98.47%","count4":"0.87%","count3":"0.36%","count2":"0.10%","count1":"0.26%"}}</t>
  </si>
  <si>
    <t>{"title":"服务态度：","source":"4.9","contrast":"+72.92%","sourcedetail":{"total":"1953","count5":"98.52%","count4":"1.08%","count3":"0.15%","count2":"0.10%","count1":"0.20%"}}</t>
  </si>
  <si>
    <t>{"title":"守时程度：","source":"4.9","contrast":"+68.55%","sourcedetail":{"total":"1948","count5":"98.36%","count4":"0.87%","count3":"0.21%","count2":"0.10%","count1":"0.46%"}}</t>
  </si>
  <si>
    <t>{"merchReceiveTimes":"0.00","refundCount":"15","indVal":"3.92","localVal":"1.32","noReasonTimes":"3","merchQualityTimes":"0"}</t>
  </si>
  <si>
    <t>{"indVal":"3.02","localVal":"3.31"}</t>
  </si>
  <si>
    <t>{"title":"宝贝与描述相符：","source":"4.8","contrast":"-0.52%","sourcedetail":{"total":"2333","count5":"92.46%","count4":"3.13%","count3":"1.50%","count2":"0.69%","count1":"2.23%"}}</t>
  </si>
  <si>
    <t>{"title":"卖家的服务态度：","source":"4.8","contrast":"+13.72%","sourcedetail":{"total":"2333","count5":"91.21%","count4":"4.16%","count3":"1.80%","count2":"0.69%","count1":"2.14%"}}</t>
  </si>
  <si>
    <t>{"title":"物流服务的质量：","source":"4.8","contrast":"+16.95%","sourcedetail":{"total":"2333","count5":"91.60%","count4":"4.03%","count3":"2.10%","count2":"0.34%","count1":"1.93%"}}</t>
  </si>
  <si>
    <t>{"merchReceiveTimes":"8","refundCount":"423","indVal":"4.51","localVal":"15.35","noReasonTimes":"102","merchQualityTimes":"0"}</t>
  </si>
  <si>
    <t>{"indVal":"2.60","localVal":"1.62"}</t>
  </si>
  <si>
    <t>{"title":"宝贝与描述相符：","source":"4.8","contrast":"+10.19%","sourcedetail":{"total":"600","count5":"90.33%","count4":"6.17%","count3":"1.83%","count2":"0.17%","count1":"1.50%"}}</t>
  </si>
  <si>
    <t>{"title":"卖家的服务态度：","source":"4.8","contrast":"+12.01%","sourcedetail":{"total":"599","count5":"91.15%","count4":"6.34%","count3":"1.34%","count2":"0.17%","count1":"1.00%"}}</t>
  </si>
  <si>
    <t>{"title":"物流服务的质量：","source":"4.8","contrast":"+8.65%","sourcedetail":{"total":"598","count5":"89.46%","count4":"7.36%","count3":"1.51%","count2":"0.50%","count1":"1.17%"}}</t>
  </si>
  <si>
    <t>{"merchReceiveTimes":"1","refundCount":"11","indVal":"3.93","localVal":"3.33","noReasonTimes":"1","merchQualityTimes":"0"}</t>
  </si>
  <si>
    <t>{"indVal":"2.43","localVal":"4.46"}</t>
  </si>
  <si>
    <t>{"title":"宝贝与描述相符：","source":"4.8","contrast":"+14.12%","sourcedetail":{"total":"1988","count5":"89.34%","count4":"6.29%","count3":"1.91%","count2":"0.86%","count1":"1.61%"}}</t>
  </si>
  <si>
    <t>{"title":"卖家的服务态度：","source":"4.8","contrast":"+10.03%","sourcedetail":{"total":"1971","count5":"90.72%","count4":"5.99%","count3":"1.42%","count2":"0.51%","count1":"1.37%"}}</t>
  </si>
  <si>
    <t>{"title":"物流服务的质量：","source":"4.8","contrast":"+20.02%","sourcedetail":{"total":"1983","count5":"90.82%","count4":"5.95%","count3":"1.31%","count2":"0.55%","count1":"1.36%"}}</t>
  </si>
  <si>
    <t>{"merchReceiveTimes":"0.00","refundCount":"50","indVal":"14.39","localVal":"22.12","noReasonTimes":"13","merchQualityTimes":"4"}</t>
  </si>
  <si>
    <t>{"indVal":"3.69","localVal":"3.16"}</t>
  </si>
  <si>
    <t>{"afterSaleTimes":"","refundSumNum":"50","indVal":"0.01","disputRefundNum":"0","localVal":"0.00","violationTimes":"","complaintsCount":"","taobaoSolveNum":"0","reasons":[],"refundSupportSellerNum":"0","taobaoSolvePercent":"0.00"}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</si>
  <si>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{"title":"宝贝与描述相符：","source":"4.9","contrast":"+88.31%","sourcedetail":{"total":"141","count5":"97.87%","count4":"2.13%","count3":"暂无人打分","count2":"暂无人打分","count1":"暂无人打分"}}</t>
  </si>
  <si>
    <t>{"title":"卖家的服务态度：","source":"4.9","contrast":"+45.31%","sourcedetail":{"total":"140","count5":"96.43%","count4":"1.43%","count3":"暂无人打分","count2":"1.43%","count1":"0.71%"}}</t>
  </si>
  <si>
    <t>{"title":"物流服务的质量：","source":"4.8","contrast":"+28.70%","sourcedetail":{"total":"139","count5":"94.24%","count4":"2.88%","count3":"暂无人打分","count2":"1.44%","count1":"1.44%"}}</t>
  </si>
  <si>
    <t>{"merchReceiveTimes":"0","refundCount":"2","indVal":"4.51","localVal":"4.65","noReasonTimes":"0","merchQualityTimes":"0"}</t>
  </si>
  <si>
    <t>{"indVal":"2.60","localVal":"0.06"}</t>
  </si>
  <si>
    <t>[[49,{'rater':'0','direction':'0','result':'1','timeLine':'-30'}],[0,{'rater':'0','direction':'0','result':'0','timeLine':'-30'}],[0,{'rater':'0','direction':'0','result':'-1','timeLine':'-30'}]]</t>
  </si>
  <si>
    <t>[[245,{'rater':'0','direction':'0','result':'1','timeLine':'-210'}],[0,{'rater':'0','direction':'0','result':'0','timeLine':'-210'}],[0,{'rater':'0','direction':'0','result':'-1','timeLine':'-210'}]]</t>
  </si>
  <si>
    <t>{"title":"服务质量：","source":"4.9","contrast":"+75.36%","sourcedetail":{"total":"39005","count5":"98.81%","count4":"0.58%","count3":"0.25%","count2":"0.10%","count1":"0.28%"}}</t>
  </si>
  <si>
    <t>{"title":"服务态度：","source":"4.9","contrast":"+74.37%","sourcedetail":{"total":"38933","count5":"98.94%","count4":"0.52%","count3":"0.20%","count2":"0.10%","count1":"0.27%"}}</t>
  </si>
  <si>
    <t>{"title":"守时程度：","source":"4.9","contrast":"+73.56%","sourcedetail":{"total":"38875","count5":"98.64%","count4":"0.64%","count3":"0.25%","count2":"0.13%","count1":"0.34%"}}</t>
  </si>
  <si>
    <t>{"merchReceiveTimes":"0.00","refundCount":"182","indVal":"3.92","localVal":"2.01","noReasonTimes":"45","merchQualityTimes":"36"}</t>
  </si>
  <si>
    <t>{"indVal":"3.02","localVal":"2.11"}</t>
  </si>
  <si>
    <t>{"afterSaleTimes":"","refundSumNum":"182","indVal":"0.01","disputRefundNum":"0","localVal":"0.00","violationTimes":"","complaintsCount":"","taobaoSolveNum":"0","reasons":[],"refundSupportSellerNum":"0","taobaoSolvePercent":"0.00"}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</si>
  <si>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{"title":"宝贝与描述相符：","source":"4.9","contrast":"+96.06%","sourcedetail":{"total":"1021","count5":"99.90%","count4":"暂无人打分","count3":"暂无人打分","count2":"暂无人打分","count1":"0.10%"}}</t>
  </si>
  <si>
    <t>{"title":"卖家的服务态度：","source":"4.9","contrast":"+95.49%","sourcedetail":{"total":"1020","count5":"99.90%","count4":"暂无人打分","count3":"暂无人打分","count2":"暂无人打分","count1":"0.10%"}}</t>
  </si>
  <si>
    <t>{"title":"物流服务的质量：","source":"4.9","contrast":"+95.51%","sourcedetail":{"total":"1018","count5":"99.80%","count4":"0.10%","count3":"暂无人打分","count2":"暂无人打分","count1":"0.10%"}}</t>
  </si>
  <si>
    <t>[[1,{'rater':'0','direction':'0','result':'1','timeLine':'-30'}],[0,{'rater':'0','direction':'0','result':'0','timeLine':'-30'}],[0,{'rater':'0','direction':'0','result':'-1','timeLine':'-30'}]]</t>
  </si>
  <si>
    <t>[[1502,{'rater':'0','direction':'0','result':'1','timeLine':'-210'}],[0,{'rater':'0','direction':'0','result':'0','timeLine':'-210'}],[0,{'rater':'0','direction':'0','result':'-1','timeLine':'-210'}]]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</si>
  <si>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{"title":"宝贝与描述相符：","source":"4.8","contrast":"+49.78%","sourcedetail":{"total":"4294","count5":"92.80%","count4":"4.84%","count3":"1.33%","count2":"0.42%","count1":"0.61%"}}</t>
  </si>
  <si>
    <t>{"title":"卖家的服务态度：","source":"4.9","contrast":"+52.34%","sourcedetail":{"total":"4281","count5":"94.09%","count4":"4.56%","count3":"0.70%","count2":"0.19%","count1":"0.47%"}}</t>
  </si>
  <si>
    <t>{"title":"物流服务的质量：","source":"4.8","contrast":"+36.48%","sourcedetail":{"total":"4287","count5":"92.02%","count4":"5.41%","count3":"1.38%","count2":"0.47%","count1":"0.72%"}}</t>
  </si>
  <si>
    <t>{"merchReceiveTimes":"0.00","refundCount":"378","indVal":"14.39","localVal":"24.93","noReasonTimes":"264","merchQualityTimes":"55"}</t>
  </si>
  <si>
    <t>{"indVal":"3.69","localVal":"3.61"}</t>
  </si>
  <si>
    <t>{"afterSaleTimes":"","refundSumNum":"378","indVal":"0.01","disputRefundNum":"0","localVal":"0.00","violationTimes":"","complaintsCount":"","taobaoSolveNum":"0","reasons":[],"refundSupportSellerNum":"0","taobaoSolvePercent":"0.00"}</t>
  </si>
  <si>
    <t>[[253,{'rater':'0', 'direction':'0', 'result':'1','timeLine':'-7'}],[1,{'rater':'0','direction':'0','result':'0','timeLine':'-7'}],[0,{'rater':'0','direction':'0','result':'-1','timeLine':'-7'}]]</t>
  </si>
  <si>
    <t>[[1251,{'rater':'0','direction':'0','result':'1','timeLine':'-30'}],[6,{'rater':'0','direction':'0','result':'0','timeLine':'-30'}],[2,{'rater':'0','direction':'0','result':'-1','timeLine':'-30'}]]</t>
  </si>
  <si>
    <t>[[7699,{'rater':'0','direction':'0','result':'1','timeLine':'-210'}],[41,{'rater':'0','direction':'0','result':'0','timeLine':'-210'}],[9,{'rater':'0','direction':'0','result':'-1','timeLine':'-210'}]]</t>
  </si>
  <si>
    <t>{"title":"宝贝与描述相符：","source":"4.9","contrast":"+58.24%","sourcedetail":{"total":"827","count5":"95.77%","count4":"2.66%","count3":"0.85%","count2":"0.24%","count1":"0.48%"}}</t>
  </si>
  <si>
    <t>{"title":"卖家的服务态度：","source":"4.9","contrast":"+55.52%","sourcedetail":{"total":"825","count5":"96.24%","count4":"2.42%","count3":"0.61%","count2":"0.36%","count1":"0.36%"}}</t>
  </si>
  <si>
    <t>{"title":"物流服务的质量：","source":"4.9","contrast":"+53.19%","sourcedetail":{"total":"827","count5":"95.65%","count4":"2.78%","count3":"0.73%","count2":"0.24%","count1":"0.60%"}}</t>
  </si>
  <si>
    <t>{"merchReceiveTimes":"6","refundCount":"12","indVal":"4.22","localVal":"9.30","noReasonTimes":"1","merchQualityTimes":"0"}</t>
  </si>
  <si>
    <t>{"indVal":"2.15","localVal":"0.01"}</t>
  </si>
  <si>
    <t>[[205,{'rater':'0','direction':'0','result':'1','timeLine':'-30'}],[1,{'rater':'0','direction':'0','result':'0','timeLine':'-30'}],[0,{'rater':'0','direction':'0','result':'-1','timeLine':'-30'}]]</t>
  </si>
  <si>
    <t>[[1518,{'rater':'0','direction':'0','result':'1','timeLine':'-210'}],[4,{'rater':'0','direction':'0','result':'0','timeLine':'-210'}],[1,{'rater':'0','direction':'0','result':'-1','timeLine':'-210'}]]</t>
  </si>
  <si>
    <t>{"title":"宝贝与描述相符：","source":"4.8","contrast":"0","sourcedetail":{"total":"5688","count5":"89.63%","count4":"6.15%","count3":"2.13%","count2":"0.58%","count1":"1.51%"}}</t>
  </si>
  <si>
    <t>{"title":"卖家的服务态度：","source":"4.8","contrast":"0","sourcedetail":{"total":"5653","count5":"91.00%","count4":"5.82%","count3":"1.42%","count2":"0.41%","count1":"1.36%"}}</t>
  </si>
  <si>
    <t>{"title":"物流服务的质量：","source":"4.8","contrast":"0","sourcedetail":{"total":"5678","count5":"89.98%","count4":"6.11%","count3":"1.94%","count2":"0.39%","count1":"1.59%"}}</t>
  </si>
  <si>
    <t>{"merchReceiveTimes":"0.00","refundCount":"119","indVal":"3.22","localVal":"3.78","noReasonTimes":"26","merchQualityTimes":"7"}</t>
  </si>
  <si>
    <t>{"indVal":"1.59","localVal":"1.71"}</t>
  </si>
  <si>
    <t>{"afterSaleTimes":"","refundSumNum":"119","indVal":"0.01","disputRefundNum":"0","localVal":"0.00","violationTimes":"","complaintsCount":"","taobaoSolveNum":"0","reasons":[],"refundSupportSellerNum":"0","taobaoSolvePercent":"0.00"}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</si>
  <si>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{"title":"宝贝与描述相符：","source":"4.8","contrast":"0","sourcedetail":{"total":"42245","count5":"91.92%","count4":"4.90%","count3":"1.44%","count2":"0.44%","count1":"1.30%"}}</t>
  </si>
  <si>
    <t>{"title":"卖家的服务态度：","source":"4.8","contrast":"+3.84%","sourcedetail":{"total":"42245","count5":"88.86%","count4":"7.43%","count3":"1.86%","count2":"0.42%","count1":"1.43%"}}</t>
  </si>
  <si>
    <t>{"title":"物流服务的质量：","source":"4.7","contrast":"0","sourcedetail":{"total":"42245","count5":"87.30%","count4":"7.90%","count3":"2.43%","count2":"0.65%","count1":"1.73%"}}</t>
  </si>
  <si>
    <t>{"merchReceiveTimes":"49","refundCount":"419","indVal":"4.51","localVal":"4.57","noReasonTimes":"96","merchQualityTimes":"26"}</t>
  </si>
  <si>
    <t>{"indVal":"2.60","localVal":"3.58"}</t>
  </si>
  <si>
    <t>{"title":"宝贝与描述相符：","source":"4.7","contrast":"+9.18%","sourcedetail":{"total":"658","count5":"89.82%","count4":"4.41%","count3":"3.19%","count2":"0.91%","count1":"1.67%"}}</t>
  </si>
  <si>
    <t>{"title":"卖家的服务态度：","source":"4.8","contrast":"+8.30%","sourcedetail":{"total":"657","count5":"92.09%","count4":"3.65%","count3":"2.13%","count2":"0.30%","count1":"1.83%"}}</t>
  </si>
  <si>
    <t>{"title":"物流服务的质量：","source":"4.8","contrast":"+12.42%","sourcedetail":{"total":"658","count5":"91.19%","count4":"3.80%","count3":"3.19%","count2":"0.30%","count1":"1.52%"}}</t>
  </si>
  <si>
    <t>{"merchReceiveTimes":"0.00","refundCount":"48","indVal":"14.39","localVal":"13.64","noReasonTimes":"23","merchQualityTimes":"12"}</t>
  </si>
  <si>
    <t>{"indVal":"3.69","localVal":"4.62"}</t>
  </si>
  <si>
    <t>[[74,{'rater':'0', 'direction':'0', 'result':'1','timeLine':'-7'}],[0,{'rater':'0','direction':'0','result':'0','timeLine':'-7'}],[0,{'rater':'0','direction':'0','result':'-1','timeLine':'-7'}]]</t>
  </si>
  <si>
    <t>{"title":"服务质量：","source":"4.9","contrast":"+97.80%","sourcedetail":{"total":"912","count5":"99.78%","count4":"0.22%","count3":"暂无人打分","count2":"暂无人打分","count1":"暂无人打分"}}</t>
  </si>
  <si>
    <t>{"title":"服务态度：","source":"4.9","contrast":"+98.74%","sourcedetail":{"total":"911","count5":"99.89%","count4":"0.11%","count3":"暂无人打分","count2":"暂无人打分","count1":"暂无人打分"}}</t>
  </si>
  <si>
    <t>{"title":"守时程度：","source":"4.9","contrast":"+92.98%","sourcedetail":{"total":"911","count5":"99.67%","count4":"0.11%","count3":"暂无人打分","count2":"0.22%","count1":"暂无人打分"}}</t>
  </si>
  <si>
    <t>{"merchReceiveTimes":"0","refundCount":"2","indVal":"3.79","localVal":"0.57","noReasonTimes":"0","merchQualityTimes":"0"}</t>
  </si>
  <si>
    <t>{"indVal":"2.42","localVal":"10.00"}</t>
  </si>
  <si>
    <t>[[18,{'rater':'0', 'direction':'0', 'result':'1','timeLine':'-7'}],[0,{'rater':'0','direction':'0','result':'0','timeLine':'-7'}],[0,{'rater':'0','direction':'0','result':'-1','timeLine':'-7'}]]</t>
  </si>
  <si>
    <t>[[144,{'rater':'0','direction':'0','result':'1','timeLine':'-30'}],[0,{'rater':'0','direction':'0','result':'0','timeLine':'-30'}],[0,{'rater':'0','direction':'0','result':'-1','timeLine':'-30'}]]</t>
  </si>
  <si>
    <t>[[908,{'rater':'0','direction':'0','result':'1','timeLine':'-210'}],[0,{'rater':'0','direction':'0','result':'0','timeLine':'-210'}],[0,{'rater':'0','direction':'0','result':'-1','timeLine':'-210'}]]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</si>
  <si>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{"title":"宝贝与描述相符：","source":"4.8","contrast":"+18.46%","sourcedetail":{"total":"526","count5":"90.87%","count4":"6.08%","count3":"1.52%","count2":"0.38%","count1":"1.14%"}}</t>
  </si>
  <si>
    <t>{"title":"卖家的服务态度：","source":"4.8","contrast":"+25.07%","sourcedetail":{"total":"521","count5":"92.71%","count4":"5.37%","count3":"0.58%","count2":"0.38%","count1":"0.96%"}}</t>
  </si>
  <si>
    <t>{"title":"物流服务的质量：","source":"4.8","contrast":"+17.87%","sourcedetail":{"total":"524","count5":"91.03%","count4":"5.92%","count3":"1.53%","count2":"0.19%","count1":"1.34%"}}</t>
  </si>
  <si>
    <t>{"merchReceiveTimes":"0","refundCount":"2","indVal":"3.93","localVal":"1.63","noReasonTimes":"0","merchQualityTimes":"0"}</t>
  </si>
  <si>
    <t>{"indVal":"2.43","localVal":"3.67"}</t>
  </si>
  <si>
    <t>[[108,{'rater':'0','direction':'0','result':'1','timeLine':'-30'}],[1,{'rater':'0','direction':'0','result':'0','timeLine':'-30'}],[1,{'rater':'0','direction':'0','result':'-1','timeLine':'-30'}]]</t>
  </si>
  <si>
    <t>{"title":"宝贝与描述相符：","source":"4.8","contrast":"+47.40%","sourcedetail":{"total":"2161","count5":"93.24%","count4":"3.89%","count3":"1.62%","count2":"0.42%","count1":"0.83%"}}</t>
  </si>
  <si>
    <t>{"title":"卖家的服务态度：","source":"4.9","contrast":"+50.41%","sourcedetail":{"total":"2143","count5":"94.77%","count4":"3.36%","count3":"0.93%","count2":"0.23%","count1":"0.70%"}}</t>
  </si>
  <si>
    <t>{"title":"物流服务的质量：","source":"4.9","contrast":"+52.13%","sourcedetail":{"total":"2152","count5":"94.42%","count4":"3.35%","count3":"1.39%","count2":"0.10%","count1":"0.74%"}}</t>
  </si>
  <si>
    <t>{"merchReceiveTimes":"0.00","refundCount":"90","indVal":"14.39","localVal":"10.11","noReasonTimes":"30","merchQualityTimes":"7"}</t>
  </si>
  <si>
    <t>{"indVal":"3.69","localVal":"3.28"}</t>
  </si>
  <si>
    <t>{"indVal":"2.43","localVal":"2.36"}</t>
  </si>
  <si>
    <t>{"title":"宝贝与描述相符：","source":"4.8","contrast":"+37.17%","sourcedetail":{"total":"1286","count5":"93.31%","count4":"4.28%","count3":"1.32%","count2":"0.23%","count1":"0.86%"}}</t>
  </si>
  <si>
    <t>{"title":"卖家的服务态度：","source":"4.9","contrast":"+40.23%","sourcedetail":{"total":"1283","count5":"94.08%","count4":"4.13%","count3":"1.09%","count2":"0.31%","count1":"0.39%"}}</t>
  </si>
  <si>
    <t>{"title":"物流服务的质量：","source":"4.9","contrast":"+40.86%","sourcedetail":{"total":"1286","count5":"93.62%","count4":"4.43%","count3":"0.93%","count2":"0.47%","count1":"0.54%"}}</t>
  </si>
  <si>
    <t>{"merchReceiveTimes":"0.00","refundCount":"34","indVal":"4.32","localVal":"4.44","noReasonTimes":"2","merchQualityTimes":"1"}</t>
  </si>
  <si>
    <t>{"indVal":"2.92","localVal":"0.56"}</t>
  </si>
  <si>
    <t>{"afterSaleTimes":"","refundSumNum":"34","indVal":"0.00","disputRefundNum":"0","localVal":"0.00","violationTimes":"","complaintsCount":"","taobaoSolveNum":"0","reasons":[],"refundSupportSellerNum":"0","taobaoSolvePercent":"0.00"}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</si>
  <si>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{"title":"宝贝与描述相符：","source":"4.8","contrast":"-0.78%","sourcedetail":{"total":"1251","count5":"88.49%","count4":"6.71%","count3":"2.64%","count2":"0.72%","count1":"1.44%"}}</t>
  </si>
  <si>
    <t>{"title":"卖家的服务态度：","source":"4.8","contrast":"-1.04%","sourcedetail":{"total":"1242","count5":"89.53%","count4":"5.88%","count3":"2.66%","count2":"0.48%","count1":"1.45%"}}</t>
  </si>
  <si>
    <t>{"title":"物流服务的质量：","source":"4.7","contrast":"-0.83%","sourcedetail":{"total":"1249","count5":"89.03%","count4":"5.84%","count3":"2.32%","count2":"0.96%","count1":"1.84%"}}</t>
  </si>
  <si>
    <t>{"merchReceiveTimes":"0.00","refundCount":"1","indVal":"3.22","localVal":"0.52","noReasonTimes":"0","merchQualityTimes":"1"}</t>
  </si>
  <si>
    <t>{"indVal":"1.59","localVal":"23.17"}</t>
  </si>
  <si>
    <t>{"title":"宝贝与描述相符：","source":"4.9","contrast":"+59.15%","sourcedetail":{"total":"165","count5":"95.76%","count4":"2.42%","count3":"暂无人打分","count2":"0.61%","count1":"1.21%"}}</t>
  </si>
  <si>
    <t>{"title":"卖家的服务态度：","source":"4.9","contrast":"+51.48%","sourcedetail":{"total":"164","count5":"95.73%","count4":"2.44%","count3":"0.61%","count2":"暂无人打分","count1":"1.22%"}}</t>
  </si>
  <si>
    <t>{"title":"物流服务的质量：","source":"4.9","contrast":"+66.00%","sourcedetail":{"total":"165","count5":"96.97%","count4":"1.82%","count3":"暂无人打分","count2":"暂无人打分","count1":"1.21%"}}</t>
  </si>
  <si>
    <t>{"merchReceiveTimes":"1","refundCount":"5","indVal":"12.87","localVal":"5.05","noReasonTimes":"0","merchQualityTimes":"0"}</t>
  </si>
  <si>
    <t>{"indVal":"3.66","localVal":"2.75"}</t>
  </si>
  <si>
    <t>[[74,{'rater':'0','direction':'0','result':'1','timeLine':'-30'}],[0,{'rater':'0','direction':'0','result':'0','timeLine':'-30'}],[0,{'rater':'0','direction':'0','result':'-1','timeLine':'-30'}]]</t>
  </si>
  <si>
    <t>[[232,{'rater':'0','direction':'0','result':'1','timeLine':'-210'}],[2,{'rater':'0','direction':'0','result':'0','timeLine':'-210'}],[0,{'rater':'0','direction':'0','result':'-1','timeLine':'-210'}]]</t>
  </si>
  <si>
    <t>{"title":"宝贝与描述相符：","source":"4.7","contrast":"0","sourcedetail":{"total":"279","count5":"88.17%","count4":"7.89%","count3":"1.43%","count2":"0.72%","count1":"1.79%"}}</t>
  </si>
  <si>
    <t>{"title":"卖家的服务态度：","source":"4.8","contrast":"+4.53%","sourcedetail":{"total":"273","count5":"91.58%","count4":"5.49%","count3":"0.73%","count2":"0.73%","count1":"1.47%"}}</t>
  </si>
  <si>
    <t>{"title":"物流服务的质量：","source":"4.8","contrast":"+24.08%","sourcedetail":{"total":"277","count5":"90.97%","count4":"6.50%","count3":"1.44%","count2":"0.36%","count1":"0.72%"}}</t>
  </si>
  <si>
    <t>{"merchReceiveTimes":"1","refundCount":"3","indVal":"3.13","localVal":"4.23","noReasonTimes":"1","merchQualityTimes":"0"}</t>
  </si>
  <si>
    <t>{"indVal":"2.55","localVal":"2.64"}</t>
  </si>
  <si>
    <t>{"title":"宝贝与描述相符：","source":"4.7","contrast":"-2.43%","sourcedetail":{"total":"6355","count5":"85.41%","count4":"6.70%","count3":"3.52%","count2":"1.26%","count1":"3.10%"}}</t>
  </si>
  <si>
    <t>{"title":"卖家的服务态度：","source":"4.7","contrast":"-1.72%","sourcedetail":{"total":"6294","count5":"87.75%","count4":"6.29%","count3":"2.65%","count2":"0.79%","count1":"2.51%"}}</t>
  </si>
  <si>
    <t>{"title":"物流服务的质量：","source":"4.6","contrast":"-2.99%","sourcedetail":{"total":"6314","count5":"84.94%","count4":"6.46%","count3":"3.42%","count2":"1.46%","count1":"3.72%"}}</t>
  </si>
  <si>
    <t>{"merchReceiveTimes":"0.00","refundCount":"152","indVal":"4.86","localVal":"5.41","noReasonTimes":"64","merchQualityTimes":"19"}</t>
  </si>
  <si>
    <t>{"indVal":"2.95","localVal":"2.19"}</t>
  </si>
  <si>
    <t>{"afterSaleTimes":"","refundSumNum":"152","indVal":"0.02","disputRefundNum":"0","localVal":"0.00","violationTimes":"","complaintsCount":"","taobaoSolveNum":"0","reasons":[],"refundSupportSellerNum":"0","taobaoSolvePercent":"0.00"}</t>
  </si>
  <si>
    <t>[[45,{'rater':'0', 'direction':'0', 'result':'1','timeLine':'-7'}],[0,{'rater':'0','direction':'0','result':'0','timeLine':'-7'}],[0,{'rater':'0','direction':'0','result':'-1','timeLine':'-7'}]]</t>
  </si>
  <si>
    <t>{"title":"宝贝与描述相符：","source":"4.9","contrast":"+66.90%","sourcedetail":{"total":"5308","count5":"97.02%","count4":"2.00%","count3":"0.49%","count2":"0.10%","count1":"0.45%"}}</t>
  </si>
  <si>
    <t>{"title":"卖家的服务态度：","source":"4.9","contrast":"+61.47%","sourcedetail":{"total":"5294","count5":"97.09%","count4":"2.06%","count3":"0.32%","count2":"0.10%","count1":"0.47%"}}</t>
  </si>
  <si>
    <t>{"title":"物流服务的质量：","source":"4.9","contrast":"+50.32%","sourcedetail":{"total":"5299","count5":"95.49%","count4":"2.98%","count3":"0.72%","count2":"0.21%","count1":"0.60%"}}</t>
  </si>
  <si>
    <t>{"merchReceiveTimes":"0.00","refundCount":"84","indVal":"4.47","localVal":"0.93","noReasonTimes":"51","merchQualityTimes":"7"}</t>
  </si>
  <si>
    <t>{"indVal":"1.99","localVal":"0.31"}</t>
  </si>
  <si>
    <t>{"afterSaleTimes":"","refundSumNum":"84","indVal":"0.01","disputRefundNum":"0","localVal":"0.00","violationTimes":"","complaintsCount":"","taobaoSolveNum":"0","reasons":[],"refundSupportSellerNum":"0","taobaoSolvePercent":"0.00"}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</si>
  <si>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{"title":"宝贝与描述相符：","source":"4.8","contrast":"+25.76%","sourcedetail":{"total":"2923","count5":"90.46%","count4":"5.58%","count3":"2.12%","count2":"0.68%","count1":"1.16%"}}</t>
  </si>
  <si>
    <t>{"title":"卖家的服务态度：","source":"4.8","contrast":"+30.82%","sourcedetail":{"total":"2900","count5":"92.79%","count4":"4.38%","count3":"1.66%","count2":"0.21%","count1":"0.97%"}}</t>
  </si>
  <si>
    <t>{"title":"物流服务的质量：","source":"4.8","contrast":"+18.01%","sourcedetail":{"total":"2917","count5":"91.29%","count4":"4.73%","count3":"2.02%","count2":"0.51%","count1":"1.44%"}}</t>
  </si>
  <si>
    <t>{"merchReceiveTimes":"0.00","refundCount":"933","indVal":"14.39","localVal":"24.35","noReasonTimes":"256","merchQualityTimes":"41"}</t>
  </si>
  <si>
    <t>{"indVal":"3.69","localVal":"1.94"}</t>
  </si>
  <si>
    <t>{"afterSaleTimes":"","refundSumNum":"933","indVal":"0.01","disputRefundNum":"1","localVal":"0.03","violationTimes":"","complaintsCount":"","taobaoSolveNum":"0","reasons":[],"refundSupportSellerNum":"0","taobaoSolvePercent":"0.00"}</t>
  </si>
  <si>
    <t>{"title":"宝贝与描述相符：","source":"4.9","contrast":"+57.50%","sourcedetail":{"total":"2992","count5":"94.92%","count4":"2.84%","count3":"1.00%","count2":"0.33%","count1":"0.90%"}}</t>
  </si>
  <si>
    <t>{"title":"卖家的服务态度：","source":"4.9","contrast":"+60.47%","sourcedetail":{"total":"2976","count5":"96.17%","count4":"2.22%","count3":"0.71%","count2":"0.30%","count1":"0.60%"}}</t>
  </si>
  <si>
    <t>{"title":"物流服务的质量：","source":"4.9","contrast":"+54.59%","sourcedetail":{"total":"2987","count5":"95.41%","count4":"2.41%","count3":"0.94%","count2":"0.33%","count1":"0.90%"}}</t>
  </si>
  <si>
    <t>{"merchReceiveTimes":"0.00","refundCount":"185","indVal":"14.39","localVal":"18.86","noReasonTimes":"28","merchQualityTimes":"13"}</t>
  </si>
  <si>
    <t>{"indVal":"3.69","localVal":"4.78"}</t>
  </si>
  <si>
    <t>{"title":"服务质量：","source":"4.9","contrast":"+80.94%","sourcedetail":{"total":"3109","count5":"99.39%","count4":"0.13%","count3":"0.10%","count2":"0.10%","count1":"0.39%"}}</t>
  </si>
  <si>
    <t>{"title":"服务态度：","source":"4.9","contrast":"+77.42%","sourcedetail":{"total":"3106","count5":"99.36%","count4":"0.16%","count3":"0.10%","count2":"0.10%","count1":"0.39%"}}</t>
  </si>
  <si>
    <t>{"title":"守时程度：","source":"4.9","contrast":"+82.02%","sourcedetail":{"total":"3102","count5":"99.29%","count4":"0.26%","count3":"0.10%","count2":"0.10%","count1":"0.39%"}}</t>
  </si>
  <si>
    <t>{"merchReceiveTimes":"0.00","refundCount":"10","indVal":"3.92","localVal":"1.05","noReasonTimes":"3","merchQualityTimes":"0"}</t>
  </si>
  <si>
    <t>{"indVal":"3.02","localVal":"2.33"}</t>
  </si>
  <si>
    <t>{"afterSaleTimes":"","refundSumNum":"10","indVal":"0.01","disputRefundNum":"0","localVal":"0.00","violationTimes":"","complaintsCount":"","taobaoSolveNum":"0","reasons":[],"refundSupportSellerNum":"0","taobaoSolvePercent":"0.00"}</t>
  </si>
  <si>
    <t>[[55,{'rater':'0', 'direction':'0', 'result':'1','timeLine':'-7'}],[0,{'rater':'0','direction':'0','result':'0','timeLine':'-7'}],[0,{'rater':'0','direction':'0','result':'-1','timeLine':'-7'}]]</t>
  </si>
  <si>
    <t>{"title":"宝贝与描述相符：","source":"4.7","contrast":"-0.51%","sourcedetail":{"total":"600","count5":"86.50%","count4":"8.67%","count3":"3.33%","count2":"0.67%","count1":"0.83%"}}</t>
  </si>
  <si>
    <t>{"title":"卖家的服务态度：","source":"4.8","contrast":"+10.18%","sourcedetail":{"total":"594","count5":"90.24%","count4":"7.41%","count3":"1.18%","count2":"0.67%","count1":"0.51%"}}</t>
  </si>
  <si>
    <t>{"title":"物流服务的质量：","source":"4.8","contrast":"+12.97%","sourcedetail":{"total":"596","count5":"89.77%","count4":"7.21%","count3":"1.34%","count2":"0.84%","count1":"0.84%"}}</t>
  </si>
  <si>
    <t>{"merchReceiveTimes":"0.00","refundCount":"12","indVal":"3.92","localVal":"2.71","noReasonTimes":"7","merchQualityTimes":"0"}</t>
  </si>
  <si>
    <t>{"indVal":"3.02","localVal":"2.27"}</t>
  </si>
  <si>
    <t>{"title":"宝贝与描述相符：","source":"4.6","contrast":"-2.16%","sourcedetail":{"total":"11482","count5":"83.19%","count4":"8.39%","count3":"4.10%","count2":"1.29%","count1":"3.03%"}}</t>
  </si>
  <si>
    <t>{"title":"卖家的服务态度：","source":"4.7","contrast":"-1.72%","sourcedetail":{"total":"11342","count5":"86.24%","count4":"7.19%","count3":"3.27%","count2":"1.04%","count1":"2.27%"}}</t>
  </si>
  <si>
    <t>{"title":"物流服务的质量：","source":"4.6","contrast":"-2.31%","sourcedetail":{"total":"11442","count5":"84.49%","count4":"7.50%","count3":"3.81%","count2":"1.21%","count1":"3.00%"}}</t>
  </si>
  <si>
    <t>{"merchReceiveTimes":"0.00","refundCount":"319","indVal":"7.64","localVal":"5.82","noReasonTimes":"82","merchQualityTimes":"17"}</t>
  </si>
  <si>
    <t>{"indVal":"3.40","localVal":"2.33"}</t>
  </si>
  <si>
    <t>{"afterSaleTimes":"","refundSumNum":"319","indVal":"0.02","disputRefundNum":"0","localVal":"0.00","violationTimes":"","complaintsCount":"","taobaoSolveNum":"0","reasons":[],"refundSupportSellerNum":"0","taobaoSolvePercent":"0.00"}</t>
  </si>
  <si>
    <t>[[839,{'rater':'0', 'direction':'0', 'result':'1','timeLine':'-7'}],[2,{'rater':'0','direction':'0','result':'0','timeLine':'-7'}],[4,{'rater':'0','direction':'0','result':'-1','timeLine':'-7'}]]</t>
  </si>
  <si>
    <t>[[3564,{'rater':'0','direction':'0','result':'1','timeLine':'-30'}],[13,{'rater':'0','direction':'0','result':'0','timeLine':'-30'}],[25,{'rater':'0','direction':'0','result':'-1','timeLine':'-30'}]]</t>
  </si>
  <si>
    <t>[[23601,{'rater':'0','direction':'0','result':'1','timeLine':'-210'}],[69,{'rater':'0','direction':'0','result':'0','timeLine':'-210'}],[95,{'rater':'0','direction':'0','result':'-1','timeLine':'-210'}]]</t>
  </si>
  <si>
    <t>{"title":"宝贝与描述相符：","source":"4.9","contrast":"+44.62%","sourcedetail":{"total":"2258","count5":"94.20%","count4":"4.74%","count3":"0.35%","count2":"0.22%","count1":"0.49%"}}</t>
  </si>
  <si>
    <t>{"title":"卖家的服务态度：","source":"4.9","contrast":"+48.25%","sourcedetail":{"total":"2248","count5":"95.46%","count4":"3.60%","count3":"0.40%","count2":"0.13%","count1":"0.40%"}}</t>
  </si>
  <si>
    <t>{"title":"物流服务的质量：","source":"4.9","contrast":"+31.96%","sourcedetail":{"total":"2255","count5":"93.97%","count4":"4.21%","count3":"0.75%","count2":"0.31%","count1":"0.75%"}}</t>
  </si>
  <si>
    <t>{"merchReceiveTimes":"0.00","refundCount":"58","indVal":"4.47","localVal":"1.99","noReasonTimes":"24","merchQualityTimes":"3"}</t>
  </si>
  <si>
    <t>{"indVal":"1.99","localVal":"1.53"}</t>
  </si>
  <si>
    <t>{"afterSaleTimes":"","refundSumNum":"58","indVal":"0.01","disputRefundNum":"0","localVal":"0.00","violationTimes":"","complaintsCount":"","taobaoSolveNum":"0","reasons":[],"refundSupportSellerNum":"0","taobaoSolvePercent":"0.00"}</t>
  </si>
  <si>
    <t>{"title":"宝贝与描述相符：","source":"4.7","contrast":"-1.55%","sourcedetail":{"total":"4195","count5":"86.72%","count4":"7.32%","count3":"2.91%","count2":"1.05%","count1":"2.00%"}}</t>
  </si>
  <si>
    <t>{"title":"卖家的服务态度：","source":"4.7","contrast":"-1.45%","sourcedetail":{"total":"4153","count5":"87.70%","count4":"7.44%","count3":"2.58%","count2":"0.79%","count1":"1.49%"}}</t>
  </si>
  <si>
    <t>{"title":"物流服务的质量：","source":"4.7","contrast":"-1.52%","sourcedetail":{"total":"4191","count5":"87.04%","count4":"7.23%","count3":"3.01%","count2":"1.03%","count1":"1.69%"}}</t>
  </si>
  <si>
    <t>{"merchReceiveTimes":"0.00","refundCount":"88","indVal":"3.51","localVal":"2.95","noReasonTimes":"50","merchQualityTimes":"0"}</t>
  </si>
  <si>
    <t>{"indVal":"1.81","localVal":"2.10"}</t>
  </si>
  <si>
    <t>{"afterSaleTimes":"","refundSumNum":"88","indVal":"0.00","disputRefundNum":"0","localVal":"0.00","violationTimes":"","complaintsCount":"","taobaoSolveNum":"0","reasons":[],"refundSupportSellerNum":"0","taobaoSolvePercent":"0.00"}</t>
  </si>
  <si>
    <t>{"indVal":"3.26","localVal":"1.98"}</t>
  </si>
  <si>
    <t>{"title":"宝贝与描述相符：","source":"4.7","contrast":"-2.07%","sourcedetail":{"total":"837","count5":"87.69%","count4":"6.21%","count3":"2.51%","count2":"0.96%","count1":"2.63%"}}</t>
  </si>
  <si>
    <t>{"title":"卖家的服务态度：","source":"4.7","contrast":"-1.78%","sourcedetail":{"total":"832","count5":"88.94%","count4":"6.13%","count3":"2.04%","count2":"0.72%","count1":"2.16%"}}</t>
  </si>
  <si>
    <t>{"title":"物流服务的质量：","source":"4.8","contrast":"-1.08%","sourcedetail":{"total":"833","count5":"88.96%","count4":"6.48%","count3":"2.28%","count2":"0.72%","count1":"1.56%"}}</t>
  </si>
  <si>
    <t>{"merchReceiveTimes":"0","refundCount":"8","indVal":"4.45","localVal":"1.27","noReasonTimes":"1","merchQualityTimes":"0"}</t>
  </si>
  <si>
    <t>{"indVal":"1.75","localVal":"4.26"}</t>
  </si>
  <si>
    <t>{"afterSaleTimes":"","refundSumNum":"0","indVal":"0.01","disputRefundNum":"0","localVal":"0.00","violationTimes":"","complaintsCount":"","taobaoSolveNum":"1","reasons":[],"refundSupportSellerNum":"1","taobaoSolvePercent":"8.33"}</t>
  </si>
  <si>
    <t>{"title":"宝贝与描述相符：","source":"4.9","contrast":"+60.51%","sourcedetail":{"total":"261","count5":"97.70%","count4":"0.38%","count3":"1.15%","count2":"暂无人打分","count1":"0.77%"}}</t>
  </si>
  <si>
    <t>{"title":"卖家的服务态度：","source":"4.9","contrast":"+71.71%","sourcedetail":{"total":"257","count5":"98.44%","count4":"0.39%","count3":"0.78%","count2":"暂无人打分","count1":"0.39%"}}</t>
  </si>
  <si>
    <t>{"title":"物流服务的质量：","source":"4.9","contrast":"+53.44%","sourcedetail":{"total":"257","count5":"97.28%","count4":"0.39%","count3":"1.56%","count2":"暂无人打分","count1":"0.78%"}}</t>
  </si>
  <si>
    <t>{"merchReceiveTimes":"0.00","refundCount":"29","indVal":"4.47","localVal":"61.70","noReasonTimes":"7","merchQualityTimes":"0"}</t>
  </si>
  <si>
    <t>{"indVal":"1.99","localVal":"2.05"}</t>
  </si>
  <si>
    <t>{"afterSaleTimes":"","refundSumNum":"29","indVal":"0.01","disputRefundNum":"0","localVal":"0.00","violationTimes":"","complaintsCount":"","taobaoSolveNum":"0","reasons":[],"refundSupportSellerNum":"0","taobaoSolvePercent":"0.00"}</t>
  </si>
  <si>
    <t>[[26,{'rater':'0','direction':'0','result':'1','timeLine':'-30'}],[0,{'rater':'0','direction':'0','result':'0','timeLine':'-30'}],[0,{'rater':'0','direction':'0','result':'-1','timeLine':'-30'}]]</t>
  </si>
  <si>
    <t>[[808,{'rater':'0','direction':'0','result':'1','timeLine':'-210'}],[0,{'rater':'0','direction':'0','result':'0','timeLine':'-210'}],[1,{'rater':'0','direction':'0','result':'-1','timeLine':'-210'}]]</t>
  </si>
  <si>
    <t>{"title":"宝贝与描述相符：","source":"4.8","contrast":"+35.26%","sourcedetail":{"total":"668","count5":"94.16%","count4":"3.29%","count3":"0.90%","count2":"0.30%","count1":"1.35%"}}</t>
  </si>
  <si>
    <t>{"title":"卖家的服务态度：","source":"4.9","contrast":"+37.85%","sourcedetail":{"total":"666","count5":"95.35%","count4":"2.85%","count3":"0.30%","count2":"0.30%","count1":"1.20%"}}</t>
  </si>
  <si>
    <t>{"title":"物流服务的质量：","source":"4.9","contrast":"+45.32%","sourcedetail":{"total":"668","count5":"95.21%","count4":"3.14%","count3":"0.15%","count2":"0.30%","count1":"1.20%"}}</t>
  </si>
  <si>
    <t>{"merchReceiveTimes":"0.00","refundCount":"25","indVal":"6.32","localVal":"4.55","noReasonTimes":"5","merchQualityTimes":"0"}</t>
  </si>
  <si>
    <t>{"indVal":"3.25","localVal":"1.60"}</t>
  </si>
  <si>
    <t>{"afterSaleTimes":"","refundSumNum":"25","indVal":"0.00","disputRefundNum":"0","localVal":"0.00","violationTimes":"","complaintsCount":"","taobaoSolveNum":"0","reasons":[],"refundSupportSellerNum":"0","taobaoSolvePercent":"0.00"}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</si>
  <si>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{"title":"宝贝与描述相符：","source":"4.9","contrast":"+65.34%","sourcedetail":{"total":"378","count5":"95.77%","count4":"3.17%","count3":"0.79%","count2":"暂无人打分","count1":"0.26%"}}</t>
  </si>
  <si>
    <t>{"title":"卖家的服务态度：","source":"4.9","contrast":"+53.71%","sourcedetail":{"total":"373","count5":"94.64%","count4":"4.56%","count3":"0.54%","count2":"0.27%","count1":"暂无人打分"}}</t>
  </si>
  <si>
    <t>{"title":"物流服务的质量：","source":"4.9","contrast":"+58.02%","sourcedetail":{"total":"378","count5":"94.71%","count4":"3.97%","count3":"1.32%","count2":"暂无人打分","count1":"暂无人打分"}}</t>
  </si>
  <si>
    <t>{"merchReceiveTimes":"0.00","refundCount":"26","indVal":"3.51","localVal":"6.09","noReasonTimes":"2","merchQualityTimes":"1"}</t>
  </si>
  <si>
    <t>{"indVal":"1.81","localVal":"0.31"}</t>
  </si>
  <si>
    <t>{"afterSaleTimes":"","refundSumNum":"26","indVal":"0.00","disputRefundNum":"0","localVal":"0.00","violationTimes":"","complaintsCount":"","taobaoSolveNum":"0","reasons":[],"refundSupportSellerNum":"0","taobaoSolvePercent":"0.00"}</t>
  </si>
  <si>
    <t>[[170,{'rater':'0','direction':'0','result':'1','timeLine':'-30'}],[0,{'rater':'0','direction':'0','result':'0','timeLine':'-30'}],[0,{'rater':'0','direction':'0','result':'-1','timeLine':'-30'}]]</t>
  </si>
  <si>
    <t>[[1226,{'rater':'0','direction':'0','result':'1','timeLine':'-210'}],[3,{'rater':'0','direction':'0','result':'0','timeLine':'-210'}],[1,{'rater':'0','direction':'0','result':'-1','timeLine':'-210'}]]</t>
  </si>
  <si>
    <t>{"title":"宝贝与描述相符：","source":"4.7","contrast":"-1.19%","sourcedetail":{"total":"30","count5":"83.33%","count4":"10.00%","count3":"6.67%","count2":"暂无人打分","count1":"暂无人打分"}}</t>
  </si>
  <si>
    <t>{"title":"卖家的服务态度：","source":"4.7","contrast":"-3.15%","sourcedetail":{"total":"30","count5":"83.33%","count4":"6.67%","count3":"6.67%","count2":"3.33%","count1":"暂无人打分"}}</t>
  </si>
  <si>
    <t>{"title":"物流服务的质量：","source":"4.7","contrast":"-2.75%","sourcedetail":{"total":"30","count5":"83.33%","count4":"6.67%","count3":"6.67%","count2":"3.33%","count1":"暂无人打分"}}</t>
  </si>
  <si>
    <t>{"merchReceiveTimes":"1","refundCount":"5","indVal":"6.81","localVal":"100.00","noReasonTimes":"0","merchQualityTimes":"0"}</t>
  </si>
  <si>
    <t>{"indVal":"3.26","localVal":"5.82"}</t>
  </si>
  <si>
    <t>[[6,{'rater':'0','direction':'0','result':'1','timeLine':'-30'}],[0,{'rater':'0','direction':'0','result':'0','timeLine':'-30'}],[0,{'rater':'0','direction':'0','result':'-1','timeLine':'-30'}]]</t>
  </si>
  <si>
    <t>[[83,{'rater':'0','direction':'0','result':'1','timeLine':'-210'}],[0,{'rater':'0','direction':'0','result':'0','timeLine':'-210'}],[0,{'rater':'0','direction':'0','result':'-1','timeLine':'-210'}]]</t>
  </si>
  <si>
    <t>{"title":"宝贝与描述相符：","source":"4.9","contrast":"+65.23%","sourcedetail":{"total":"5130","count5":"95.69%","count4":"2.67%","count3":"0.70%","count2":"0.10%","count1":"0.86%"}}</t>
  </si>
  <si>
    <t>{"title":"卖家的服务态度：","source":"4.9","contrast":"+58.11%","sourcedetail":{"total":"5115","count5":"96.27%","count4":"2.01%","count3":"0.65%","count2":"0.23%","count1":"0.84%"}}</t>
  </si>
  <si>
    <t>{"title":"物流服务的质量：","source":"4.9","contrast":"+56.41%","sourcedetail":{"total":"5113","count5":"95.89%","count4":"2.05%","count3":"0.70%","count2":"0.31%","count1":"1.04%"}}</t>
  </si>
  <si>
    <t>{"merchReceiveTimes":"12","refundCount":"166","indVal":"12.87","localVal":"8.97","noReasonTimes":"4","merchQualityTimes":"0"}</t>
  </si>
  <si>
    <t>{"title":"宝贝与描述相符：","source":"4.8","contrast":"+30.69%","sourcedetail":{"total":"7543","count5":"94.48%","count4":"2.07%","count3":"1.31%","count2":"0.61%","count1":"1.52%"}}</t>
  </si>
  <si>
    <t>{"title":"卖家的服务态度：","source":"4.9","contrast":"+39.35%","sourcedetail":{"total":"7512","count5":"95.86%","count4":"1.68%","count3":"0.87%","count2":"0.29%","count1":"1.30%"}}</t>
  </si>
  <si>
    <t>{"title":"物流服务的质量：","source":"4.8","contrast":"+44.81%","sourcedetail":{"total":"7532","count5":"95.51%","count4":"1.85%","count3":"0.96%","count2":"0.48%","count1":"1.21%"}}</t>
  </si>
  <si>
    <t>{"merchReceiveTimes":"0.00","refundCount":"223","indVal":"4.86","localVal":"9.25","noReasonTimes":"96","merchQualityTimes":"37"}</t>
  </si>
  <si>
    <t>{"indVal":"2.95","localVal":"5.04"}</t>
  </si>
  <si>
    <t>{"afterSaleTimes":"","refundSumNum":"223","indVal":"0.02","disputRefundNum":"1","localVal":"0.04","violationTimes":"","complaintsCount":"","taobaoSolveNum":"0","reasons":[],"refundSupportSellerNum":"0","taobaoSolvePercent":"0.00"}</t>
  </si>
  <si>
    <t>{"title":"宝贝与描述相符：","source":"4.7","contrast":"0","sourcedetail":{"total":"18885","count5":"88.31%","count4":"5.15%","count3":"2.90%","count2":"1.05%","count1":"2.59%"}}</t>
  </si>
  <si>
    <t>{"title":"卖家的服务态度：","source":"4.7","contrast":"-0.66%","sourcedetail":{"total":"18753","count5":"89.79%","count4":"4.92%","count3":"2.24%","count2":"0.84%","count1":"2.21%"}}</t>
  </si>
  <si>
    <t>{"title":"物流服务的质量：","source":"4.7","contrast":"-1.72%","sourcedetail":{"total":"18833","count5":"87.62%","count4":"4.98%","count3":"2.73%","count2":"1.25%","count1":"3.42%"}}</t>
  </si>
  <si>
    <t>{"merchReceiveTimes":"0.00","refundCount":"2865","indVal":"14.39","localVal":"7.97","noReasonTimes":"1723","merchQualityTimes":"39"}</t>
  </si>
  <si>
    <t>{"indVal":"3.69","localVal":"2.58"}</t>
  </si>
  <si>
    <t>{"afterSaleTimes":"","refundSumNum":"2865","indVal":"0.01","disputRefundNum":"3","localVal":"0.01","violationTimes":"","complaintsCount":"","taobaoSolveNum":"0","reasons":[],"refundSupportSellerNum":"0","taobaoSolvePercent":"0.00"}</t>
  </si>
  <si>
    <t>[[3939,{'rater':'0', 'direction':'0', 'result':'1','timeLine':'-7'}],[16,{'rater':'0','direction':'0','result':'0','timeLine':'-7'}],[33,{'rater':'0','direction':'0','result':'-1','timeLine':'-7'}]]</t>
  </si>
  <si>
    <t>[[13171,{'rater':'0','direction':'0','result':'1','timeLine':'-30'}],[40,{'rater':'0','direction':'0','result':'0','timeLine':'-30'}],[91,{'rater':'0','direction':'0','result':'-1','timeLine':'-30'}]]</t>
  </si>
  <si>
    <t>[[32832,{'rater':'0','direction':'0','result':'1','timeLine':'-210'}],[76,{'rater':'0','direction':'0','result':'0','timeLine':'-210'}],[152,{'rater':'0','direction':'0','result':'-1','timeLine':'-210'}]]</t>
  </si>
  <si>
    <t>{"title":"宝贝与描述相符：","source":"4.9","contrast":"+79.71%","sourcedetail":{"total":"3277","count5":"97.41%","count4":"1.43%","count3":"0.70%","count2":"0.15%","count1":"0.31%"}}</t>
  </si>
  <si>
    <t>{"title":"卖家的服务态度：","source":"4.9","contrast":"+79.16%","sourcedetail":{"total":"3273","count5":"97.98%","count4":"1.25%","count3":"0.27%","count2":"0.10%","count1":"0.40%"}}</t>
  </si>
  <si>
    <t>{"title":"物流服务的质量：","source":"4.9","contrast":"+74.37%","sourcedetail":{"total":"3264","count5":"97.03%","count4":"1.87%","count3":"0.55%","count2":"0.15%","count1":"0.40%"}}</t>
  </si>
  <si>
    <t>{"merchReceiveTimes":"0.00","refundCount":"119","indVal":"7.64","localVal":"6.70","noReasonTimes":"45","merchQualityTimes":"1"}</t>
  </si>
  <si>
    <t>{"indVal":"3.40","localVal":"4.17"}</t>
  </si>
  <si>
    <t>{"afterSaleTimes":"","refundSumNum":"119","indVal":"0.02","disputRefundNum":"0","localVal":"0.00","violationTimes":"","complaintsCount":"","taobaoSolveNum":"0","reasons":[],"refundSupportSellerNum":"0","taobaoSolvePercent":"0.00"}</t>
  </si>
  <si>
    <t>{"indVal":"2.55","localVal":"3.64"}</t>
  </si>
  <si>
    <t>{"title":"宝贝与描述相符：","source":"4.7","contrast":"-1.02%","sourcedetail":{"total":"6206","count5":"88.22%","count4":"6.51%","count3":"2.92%","count2":"0.73%","count1":"1.63%"}}</t>
  </si>
  <si>
    <t>{"title":"卖家的服务态度：","source":"4.8","contrast":"-0.81%","sourcedetail":{"total":"6166","count5":"90.12%","count4":"5.85%","count3":"2.03%","count2":"0.58%","count1":"1.41%"}}</t>
  </si>
  <si>
    <t>{"title":"物流服务的质量：","source":"4.7","contrast":"-2.38%","sourcedetail":{"total":"6195","count5":"85.75%","count4":"6.81%","count3":"3.45%","count2":"1.44%","count1":"2.55%"}}</t>
  </si>
  <si>
    <t>{"merchReceiveTimes":"0.00","refundCount":"108","indVal":"3.22","localVal":"5.51","noReasonTimes":"18","merchQualityTimes":"29"}</t>
  </si>
  <si>
    <t>{"indVal":"1.59","localVal":"1.03"}</t>
  </si>
  <si>
    <t>{"afterSaleTimes":"","refundSumNum":"108","indVal":"0.01","disputRefundNum":"0","localVal":"0.00","violationTimes":"","complaintsCount":"","taobaoSolveNum":"0","reasons":[],"refundSupportSellerNum":"0","taobaoSolvePercent":"0.00"}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</si>
  <si>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{"title":"宝贝与描述相符：","source":"4.8","contrast":"+22.08%","sourcedetail":{"total":"4034","count5":"94.62%","count4":"2.78%","count3":"1.14%","count2":"0.32%","count1":"1.14%"}}</t>
  </si>
  <si>
    <t>{"title":"卖家的服务态度：","source":"4.8","contrast":"+29.12%","sourcedetail":{"total":"4034","count5":"92.79%","count4":"4.14%","count3":"1.24%","count2":"0.59%","count1":"1.24%"}}</t>
  </si>
  <si>
    <t>{"title":"物流服务的质量：","source":"4.8","contrast":"+28.64%","sourcedetail":{"total":"4034","count5":"92.12%","count4":"4.24%","count3":"1.49%","count2":"0.50%","count1":"1.66%"}}</t>
  </si>
  <si>
    <t>{"merchReceiveTimes":"9","refundCount":"282","indVal":"4.51","localVal":"10.96","noReasonTimes":"213","merchQualityTimes":"0"}</t>
  </si>
  <si>
    <t>{"indVal":"2.60","localVal":"0.87"}</t>
  </si>
  <si>
    <t>{"title":"宝贝与描述相符：","source":"4.7","contrast":"+3.90%","sourcedetail":{"total":"6789","count5":"89.37%","count4":"4.88%","count3":"2.80%","count2":"0.93%","count1":"2.03%"}}</t>
  </si>
  <si>
    <t>{"title":"卖家的服务态度：","source":"4.8","contrast":"+5.08%","sourcedetail":{"total":"6748","count5":"91.26%","count4":"4.52%","count3":"1.97%","count2":"0.77%","count1":"1.48%"}}</t>
  </si>
  <si>
    <t>{"title":"物流服务的质量：","source":"4.8","contrast":"+1.84%","sourcedetail":{"total":"6780","count5":"90.15%","count4":"4.66%","count3":"2.55%","count2":"1.08%","count1":"1.56%"}}</t>
  </si>
  <si>
    <t>{"merchReceiveTimes":"0.00","refundCount":"76","indVal":"14.39","localVal":"16.20","noReasonTimes":"45","merchQualityTimes":"19"}</t>
  </si>
  <si>
    <t>{"indVal":"3.69","localVal":"5.99"}</t>
  </si>
  <si>
    <t>{"afterSaleTimes":"","refundSumNum":"76","indVal":"0.01","disputRefundNum":"0","localVal":"0.00","violationTimes":"","complaintsCount":"","taobaoSolveNum":"0","reasons":[],"refundSupportSellerNum":"0","taobaoSolvePercent":"0.00"}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</si>
  <si>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{"title":"宝贝与描述相符：","source":"4.8","contrast":"+19.48%","sourcedetail":{"total":"3463","count5":"91.48%","count4":"5.54%","count3":"1.53%","count2":"0.23%","count1":"1.21%"}}</t>
  </si>
  <si>
    <t>{"title":"卖家的服务态度：","source":"4.8","contrast":"+4.42%","sourcedetail":{"total":"3422","count5":"91.53%","count4":"5.35%","count3":"1.69%","count2":"0.38%","count1":"1.05%"}}</t>
  </si>
  <si>
    <t>{"title":"物流服务的质量：","source":"4.8","contrast":"+7.30%","sourcedetail":{"total":"3443","count5":"91.14%","count4":"5.29%","count3":"1.77%","count2":"0.55%","count1":"1.25%"}}</t>
  </si>
  <si>
    <t>{"merchReceiveTimes":"0.00","refundCount":"91","indVal":"4.32","localVal":"3.72","noReasonTimes":"23","merchQualityTimes":"6"}</t>
  </si>
  <si>
    <t>{"indVal":"2.92","localVal":"0.78"}</t>
  </si>
  <si>
    <t>{"afterSaleTimes":"","refundSumNum":"91","indVal":"0.00","disputRefundNum":"0","localVal":"0.00","violationTimes":"","complaintsCount":"","taobaoSolveNum":"0","reasons":[],"refundSupportSellerNum":"0","taobaoSolvePercent":"0.00"}</t>
  </si>
  <si>
    <t>{"cPunishTimes":"0","indVal":"0.00","punishCount":"1","weibeiTimes":"1","localVal":"1","eyiTimes":"0","xujiaTimes":"0","miaoshuTimes":"0"}</t>
  </si>
  <si>
    <t>{"title":"宝贝与描述相符：","source":"4.9","contrast":"+87.85%","sourcedetail":{"total":"1775","count5":"98.65%","count4":"0.68%","count3":"0.34%","count2":"暂无人打分","count1":"0.34%"}}</t>
  </si>
  <si>
    <t>{"title":"卖家的服务态度：","source":"4.9","contrast":"+88.11%","sourcedetail":{"total":"1769","count5":"98.93%","count4":"0.62%","count3":"0.11%","count2":"0.11%","count1":"0.23%"}}</t>
  </si>
  <si>
    <t>{"title":"物流服务的质量：","source":"4.9","contrast":"+87.05%","sourcedetail":{"total":"1772","count5":"98.76%","count4":"0.62%","count3":"0.23%","count2":"0.11%","count1":"0.28%"}}</t>
  </si>
  <si>
    <t>{"merchReceiveTimes":"3","refundCount":"33","indVal":"12.87","localVal":"5.76","noReasonTimes":"0","merchQualityTimes":"0"}</t>
  </si>
  <si>
    <t>{"indVal":"3.66","localVal":"3.43"}</t>
  </si>
  <si>
    <t>[[67,{'rater':'0', 'direction':'0', 'result':'1','timeLine':'-7'}],[0,{'rater':'0','direction':'0','result':'0','timeLine':'-7'}],[0,{'rater':'0','direction':'0','result':'-1','timeLine':'-7'}]]</t>
  </si>
  <si>
    <t>{"title":"服务质量：","source":"4.9","contrast":"+86.12%","sourcedetail":{"total":"4415","count5":"99.48%","count4":"0.16%","count3":"0.11%","count2":"暂无人打分","count1":"0.25%"}}</t>
  </si>
  <si>
    <t>{"title":"服务态度：","source":"4.9","contrast":"+83.85%","sourcedetail":{"total":"4413","count5":"99.48%","count4":"0.18%","count3":"0.10%","count2":"暂无人打分","count1":"0.27%"}}</t>
  </si>
  <si>
    <t>{"title":"守时程度：","source":"4.9","contrast":"+86.53%","sourcedetail":{"total":"4413","count5":"99.39%","count4":"0.27%","count3":"0.10%","count2":"0.10%","count1":"0.25%"}}</t>
  </si>
  <si>
    <t>{"merchReceiveTimes":"0.00","refundCount":"10","indVal":"3.92","localVal":"1.69","noReasonTimes":"1","merchQualityTimes":"2"}</t>
  </si>
  <si>
    <t>{"indVal":"3.02","localVal":"3.26"}</t>
  </si>
  <si>
    <t>{"title":"宝贝与描述相符：","source":"4.6","contrast":"-2.24%","sourcedetail":{"total":"949","count5":"84.09%","count4":"6.22%","count3":"4.95%","count2":"2.11%","count1":"2.63%"}}</t>
  </si>
  <si>
    <t>{"title":"卖家的服务态度：","source":"4.7","contrast":"-1.52%","sourcedetail":{"total":"938","count5":"86.99%","count4":"6.40%","count3":"3.09%","count2":"1.71%","count1":"1.81%"}}</t>
  </si>
  <si>
    <t>{"title":"物流服务的质量：","source":"4.7","contrast":"-0.96%","sourcedetail":{"total":"942","count5":"87.05%","count4":"6.58%","count3":"3.50%","count2":"0.85%","count1":"2.02%"}}</t>
  </si>
  <si>
    <t>{"merchReceiveTimes":"0.00","refundCount":"87","indVal":"14.39","localVal":"15.85","noReasonTimes":"46","merchQualityTimes":"17"}</t>
  </si>
  <si>
    <t>{"indVal":"3.69","localVal":"3.04"}</t>
  </si>
  <si>
    <t>{"afterSaleTimes":"","refundSumNum":"87","indVal":"0.01","disputRefundNum":"0","localVal":"0.00","violationTimes":"","complaintsCount":"","taobaoSolveNum":"0","reasons":[],"refundSupportSellerNum":"0","taobaoSolvePercent":"0.00"}</t>
  </si>
  <si>
    <t>[[101,{'rater':'0',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</si>
  <si>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{"title":"宝贝与描述相符：","source":"4.8","contrast":"0","sourcedetail":{"total":"21814","count5":"92.36%","count4":"3.33%","count3":"1.91%","count2":"0.92%","count1":"1.48%"}}</t>
  </si>
  <si>
    <t>{"title":"卖家的服务态度：","source":"4.6","contrast":"-2.55%","sourcedetail":{"total":"21814","count5":"83.17%","count4":"8.84%","count3":"4.15%","count2":"1.39%","count1":"2.45%"}}</t>
  </si>
  <si>
    <t>{"title":"物流服务的质量：","source":"4.6","contrast":"-2.47%","sourcedetail":{"total":"21814","count5":"82.36%","count4":"8.74%","count3":"4.66%","count2":"1.67%","count1":"2.57%"}}</t>
  </si>
  <si>
    <t>{"merchReceiveTimes":"19","refundCount":"168","indVal":"4.51","localVal":"1.72","noReasonTimes":"36","merchQualityTimes":"0"}</t>
  </si>
  <si>
    <t>{"indVal":"2.60","localVal":"1.35"}</t>
  </si>
  <si>
    <t>{"title":"宝贝与描述相符：","source":"4.8","contrast":"-0.89%","sourcedetail":{"total":"6033","count5":"87.49%","count4":"8.47%","count3":"2.52%","count2":"0.48%","count1":"1.04%"}}</t>
  </si>
  <si>
    <t>{"title":"卖家的服务态度：","source":"4.8","contrast":"+4.50%","sourcedetail":{"total":"6009","count5":"92.66%","count4":"4.88%","count3":"1.36%","count2":"0.20%","count1":"0.90%"}}</t>
  </si>
  <si>
    <t>{"title":"物流服务的质量：","source":"4.8","contrast":"-0.75%","sourcedetail":{"total":"6025","count5":"88.61%","count4":"6.64%","count3":"3.22%","count2":"0.53%","count1":"1.00%"}}</t>
  </si>
  <si>
    <t>{"merchReceiveTimes":"0.00","refundCount":"92","indVal":"4.47","localVal":"2.87","noReasonTimes":"33","merchQualityTimes":"5"}</t>
  </si>
  <si>
    <t>{"indVal":"1.99","localVal":"1.84"}</t>
  </si>
  <si>
    <t>{"afterSaleTimes":"","refundSumNum":"92","indVal":"0.01","disputRefundNum":"0","localVal":"0.00","violationTimes":"","complaintsCount":"","taobaoSolveNum":"0","reasons":[],"refundSupportSellerNum":"0","taobaoSolvePercent":"0.00"}</t>
  </si>
  <si>
    <t>[[533,{'rater':'0', 'direction':'0', 'result':'1','timeLine':'-7'}],[4,{'rater':'0','direction':'0','result':'0','timeLine':'-7'}],[4,{'rater':'0','direction':'0','result':'-1','timeLine':'-7'}]]</t>
  </si>
  <si>
    <t>[[2873,{'rater':'0','direction':'0','result':'1','timeLine':'-30'}],[31,{'rater':'0','direction':'0','result':'0','timeLine':'-30'}],[10,{'rater':'0','direction':'0','result':'-1','timeLine':'-30'}]]</t>
  </si>
  <si>
    <t>[[12023,{'rater':'0','direction':'0','result':'1','timeLine':'-210'}],[129,{'rater':'0','direction':'0','result':'0','timeLine':'-210'}],[44,{'rater':'0','direction':'0','result':'-1','timeLine':'-210'}]]</t>
  </si>
  <si>
    <t>{"title":"宝贝与描述相符：","source":"4.9","contrast":"+94.03%","sourcedetail":{"total":"104","count5":"99.04%","count4":"0.96%","count3":"暂无人打分","count2":"暂无人打分","count1":"暂无人打分"}}</t>
  </si>
  <si>
    <t>{"title":"卖家的服务态度：","source":"4.9","contrast":"+92.73%","sourcedetail":{"total":"103","count5":"99.03%","count4":"0.97%","count3":"暂无人打分","count2":"暂无人打分","count1":"暂无人打分"}}</t>
  </si>
  <si>
    <t>{"title":"物流服务的质量：","source":"4.9","contrast":"+94.24%","sourcedetail":{"total":"104","count5":"99.04%","count4":"0.96%","count3":"暂无人打分","count2":"暂无人打分","count1":"暂无人打分"}}</t>
  </si>
  <si>
    <t>{"merchReceiveTimes":"0","refundCount":"0","indVal":"3.42","localVal":"0.00","noReasonTimes":"0","merchQualityTimes":"0"}</t>
  </si>
  <si>
    <t>{"indVal":"1.48","localVal":"0.00"}</t>
  </si>
  <si>
    <t>{"title":"宝贝与描述相符：","source":"4.8","contrast":"+24.67%","sourcedetail":{"total":"1385","count5":"92.56%","count4":"3.90%","count3":"1.88%","count2":"0.58%","count1":"1.08%"}}</t>
  </si>
  <si>
    <t>{"title":"卖家的服务态度：","source":"4.8","contrast":"+27.98%","sourcedetail":{"total":"1382","count5":"94.14%","count4":"3.04%","count3":"1.30%","count2":"0.43%","count1":"1.09%"}}</t>
  </si>
  <si>
    <t>{"title":"物流服务的质量：","source":"4.8","contrast":"+15.93%","sourcedetail":{"total":"1382","count5":"92.11%","count4":"3.91%","count3":"2.03%","count2":"0.51%","count1":"1.45%"}}</t>
  </si>
  <si>
    <t>{"merchReceiveTimes":"0.00","refundCount":"122","indVal":"4.86","localVal":"11.46","noReasonTimes":"32","merchQualityTimes":"28"}</t>
  </si>
  <si>
    <t>{"indVal":"2.95","localVal":"3.26"}</t>
  </si>
  <si>
    <t>{"afterSaleTimes":"","refundSumNum":"122","indVal":"0.02","disputRefundNum":"1","localVal":"0.09","violationTimes":"","complaintsCount":"","taobaoSolveNum":"0","reasons":[],"refundSupportSellerNum":"0","taobaoSolvePercent":"0.00"}</t>
  </si>
  <si>
    <t>[[154,{'rater':'0', 'direction':'0', 'result':'1','timeLine':'-7'}],[1,{'rater':'0','direction':'0','result':'0','timeLine':'-7'}],[2,{'rater':'0','direction':'0','result':'-1','timeLine':'-7'}]]</t>
  </si>
  <si>
    <t>[[916,{'rater':'0','direction':'0','result':'1','timeLine':'-30'}],[7,{'rater':'0','direction':'0','result':'0','timeLine':'-30'}],[6,{'rater':'0','direction':'0','result':'-1','timeLine':'-30'}]]</t>
  </si>
  <si>
    <t>[[1753,{'rater':'0','direction':'0','result':'1','timeLine':'-210'}],[8,{'rater':'0','direction':'0','result':'0','timeLine':'-210'}],[7,{'rater':'0','direction':'0','result':'-1','timeLine':'-210'}]]</t>
  </si>
  <si>
    <t>{"title":"宝贝与描述相符：","source":"4.8","contrast":"+25.83%","sourcedetail":{"total":"1229","count5":"92.03%","count4":"4.96%","count3":"1.63%","count2":"0.24%","count1":"1.14%"}}</t>
  </si>
  <si>
    <t>{"title":"卖家的服务态度：","source":"4.8","contrast":"+15.14%","sourcedetail":{"total":"1218","count5":"92.36%","count4":"4.76%","count3":"1.31%","count2":"0.33%","count1":"1.23%"}}</t>
  </si>
  <si>
    <t>{"title":"物流服务的质量：","source":"4.8","contrast":"+13.99%","sourcedetail":{"total":"1229","count5":"91.54%","count4":"4.96%","count3":"1.30%","count2":"0.73%","count1":"1.46%"}}</t>
  </si>
  <si>
    <t>{"merchReceiveTimes":"3","refundCount":"31","indVal":"4.51","localVal":"3.84","noReasonTimes":"1","merchQualityTimes":"4"}</t>
  </si>
  <si>
    <t>{"indVal":"2.60","localVal":"2.44"}</t>
  </si>
  <si>
    <t>{"title":"宝贝与描述相符：","source":"4.7","contrast":"-1.63%","sourcedetail":{"total":"12024","count5":"86.55%","count4":"7.59%","count3":"3.25%","count2":"1.00%","count1":"1.61%"}}</t>
  </si>
  <si>
    <t>{"title":"卖家的服务态度：","source":"4.7","contrast":"-1.64%","sourcedetail":{"total":"11907","count5":"87.89%","count4":"7.08%","count3":"2.52%","count2":"1.01%","count1":"1.50%"}}</t>
  </si>
  <si>
    <t>{"title":"物流服务的质量：","source":"4.7","contrast":"-2.58%","sourcedetail":{"total":"11983","count5":"85.36%","count4":"7.26%","count3":"3.48%","count2":"1.31%","count1":"2.59%"}}</t>
  </si>
  <si>
    <t>{"merchReceiveTimes":"0.00","refundCount":"251","indVal":"4.47","localVal":"3.27","noReasonTimes":"73","merchQualityTimes":"27"}</t>
  </si>
  <si>
    <t>{"indVal":"1.99","localVal":"2.25"}</t>
  </si>
  <si>
    <t>{"afterSaleTimes":"","refundSumNum":"251","indVal":"0.01","disputRefundNum":"0","localVal":"0.00","violationTimes":"","complaintsCount":"","taobaoSolveNum":"0","reasons":[],"refundSupportSellerNum":"0","taobaoSolvePercent":"0.00"}</t>
  </si>
  <si>
    <t>{"title":"服务质量：","source":"4.9","contrast":"+80.56%","sourcedetail":{"total":"8678","count5":"98.93%","count4":"0.62%","count3":"0.20%","count2":"0.10%","count1":"0.16%"}}</t>
  </si>
  <si>
    <t>{"title":"服务态度：","source":"4.9","contrast":"+80.35%","sourcedetail":{"total":"8661","count5":"99.06%","count4":"0.53%","count3":"0.15%","count2":"0.14%","count1":"0.12%"}}</t>
  </si>
  <si>
    <t>{"title":"守时程度：","source":"4.9","contrast":"+79.19%","sourcedetail":{"total":"8656","count5":"98.78%","count4":"0.66%","count3":"0.25%","count2":"0.14%","count1":"0.17%"}}</t>
  </si>
  <si>
    <t>{"merchReceiveTimes":"0.00","refundCount":"29","indVal":"3.92","localVal":"1.08","noReasonTimes":"10","merchQualityTimes":"4"}</t>
  </si>
  <si>
    <t>{"indVal":"3.02","localVal":"2.57"}</t>
  </si>
  <si>
    <t>[[451,{'rater':'0', 'direction':'0', 'result':'1','timeLine':'-7'}],[2,{'rater':'0','direction':'0','result':'0','timeLine':'-7'}],[0,{'rater':'0','direction':'0','result':'-1','timeLine':'-7'}]]</t>
  </si>
  <si>
    <t>[[2092,{'rater':'0','direction':'0','result':'1','timeLine':'-30'}],[3,{'rater':'0','direction':'0','result':'0','timeLine':'-30'}],[2,{'rater':'0','direction':'0','result':'-1','timeLine':'-30'}]]</t>
  </si>
  <si>
    <t>[[9582,{'rater':'0','direction':'0','result':'1','timeLine':'-210'}],[9,{'rater':'0','direction':'0','result':'0','timeLine':'-210'}],[2,{'rater':'0','direction':'0','result':'-1','timeLine':'-210'}]]</t>
  </si>
  <si>
    <t>{"title":"宝贝与描述相符：","source":"4.8","contrast":"+29.56%","sourcedetail":{"total":"3789","count5":"90.26%","count4":"6.31%","count3":"1.85%","count2":"0.66%","count1":"0.92%"}}</t>
  </si>
  <si>
    <t>{"title":"卖家的服务态度：","source":"4.8","contrast":"+31.38%","sourcedetail":{"total":"3777","count5":"92.11%","count4":"5.45%","count3":"1.32%","count2":"0.48%","count1":"0.64%"}}</t>
  </si>
  <si>
    <t>{"title":"物流服务的质量：","source":"4.8","contrast":"+32.93%","sourcedetail":{"total":"3779","count5":"91.56%","count4":"5.64%","count3":"1.61%","count2":"0.48%","count1":"0.71%"}}</t>
  </si>
  <si>
    <t>{"merchReceiveTimes":"0.00","refundCount":"164","indVal":"14.39","localVal":"2.00","noReasonTimes":"87","merchQualityTimes":"7"}</t>
  </si>
  <si>
    <t>{"indVal":"3.69","localVal":"1.04"}</t>
  </si>
  <si>
    <t>{"afterSaleTimes":"","refundSumNum":"164","indVal":"0.01","disputRefundNum":"0","localVal":"0.00","violationTimes":"","complaintsCount":"","taobaoSolveNum":"0","reasons":[],"refundSupportSellerNum":"0","taobaoSolvePercent":"0.00"}</t>
  </si>
  <si>
    <t>[[975,{'rater':'0', 'direction':'0', 'result':'1','timeLine':'-7'}],[6,{'rater':'0','direction':'0','result':'0','timeLine':'-7'}],[3,{'rater':'0','direction':'0','result':'-1','timeLine':'-7'}]]</t>
  </si>
  <si>
    <t>[[3154,{'rater':'0','direction':'0','result':'1','timeLine':'-30'}],[27,{'rater':'0','direction':'0','result':'0','timeLine':'-30'}],[8,{'rater':'0','direction':'0','result':'-1','timeLine':'-30'}]]</t>
  </si>
  <si>
    <t>[[7399,{'rater':'0','direction':'0','result':'1','timeLine':'-210'}],[56,{'rater':'0','direction':'0','result':'0','timeLine':'-210'}],[21,{'rater':'0','direction':'0','result':'-1','timeLine':'-210'}]]</t>
  </si>
  <si>
    <t>{"title":"宝贝与描述相符：","source":"4.9","contrast":"+76.16%","sourcedetail":{"total":"1753","count5":"97.15%","count4":"1.48%","count3":"0.80%","count2":"0.10%","count1":"0.51%"}}</t>
  </si>
  <si>
    <t>{"title":"卖家的服务态度：","source":"4.9","contrast":"+75.63%","sourcedetail":{"total":"1749","count5":"97.48%","count4":"1.54%","count3":"0.51%","count2":"0.11%","count1":"0.34%"}}</t>
  </si>
  <si>
    <t>{"title":"物流服务的质量：","source":"4.9","contrast":"+76.08%","sourcedetail":{"total":"1748","count5":"97.54%","count4":"1.26%","count3":"0.63%","count2":"0.11%","count1":"0.46%"}}</t>
  </si>
  <si>
    <t>{"merchReceiveTimes":"0.00","refundCount":"44","indVal":"14.39","localVal":"14.67","noReasonTimes":"15","merchQualityTimes":"4"}</t>
  </si>
  <si>
    <t>{"indVal":"3.69","localVal":"3.25"}</t>
  </si>
  <si>
    <t>{"title":"宝贝与描述相符：","source":"4.9","contrast":"+78.83%","sourcedetail":{"total":"5306","count5":"97.40%","count4":"1.36%","count3":"0.74%","count2":"0.15%","count1":"0.36%"}}</t>
  </si>
  <si>
    <t>{"title":"卖家的服务态度：","source":"4.9","contrast":"+81.40%","sourcedetail":{"total":"5288","count5":"98.17%","count4":"1.04%","count3":"0.43%","count2":"0.10%","count1":"0.28%"}}</t>
  </si>
  <si>
    <t>{"title":"物流服务的质量：","source":"4.9","contrast":"+78.24%","sourcedetail":{"total":"5298","count5":"97.73%","count4":"1.19%","count3":"0.53%","count2":"0.17%","count1":"0.38%"}}</t>
  </si>
  <si>
    <t>{"merchReceiveTimes":"0.00","refundCount":"41","indVal":"14.39","localVal":"7.22","noReasonTimes":"12","merchQualityTimes":"1"}</t>
  </si>
  <si>
    <t>{"indVal":"3.69","localVal":"3.86"}</t>
  </si>
  <si>
    <t>{"afterSaleTimes":"","refundSumNum":"41","indVal":"0.01","disputRefundNum":"1","localVal":"0.18","violationTimes":"","complaintsCount":"","taobaoSolveNum":"0","reasons":[],"refundSupportSellerNum":"0","taobaoSolvePercent":"0.00"}</t>
  </si>
  <si>
    <t>{"title":"宝贝与描述相符：","source":"4.8","contrast":"+31.86%","sourcedetail":{"total":"1284","count5":"93.30%","count4":"4.36%","count3":"1.17%","count2":"0.39%","count1":"0.78%"}}</t>
  </si>
  <si>
    <t>{"title":"卖家的服务态度：","source":"4.8","contrast":"0","sourcedetail":{"total":"1275","count5":"91.84%","count4":"5.10%","count3":"1.49%","count2":"0.55%","count1":"1.02%"}}</t>
  </si>
  <si>
    <t>{"title":"物流服务的质量：","source":"4.8","contrast":"+32.41%","sourcedetail":{"total":"1284","count5":"92.83%","count4":"4.98%","count3":"1.17%","count2":"0.10%","count1":"0.93%"}}</t>
  </si>
  <si>
    <t>{"merchReceiveTimes":"0.00","refundCount":"2","indVal":"6.93","localVal":"0.36","noReasonTimes":"1","merchQualityTimes":"0"}</t>
  </si>
  <si>
    <t>{"indVal":"1.31","localVal":"0.00"}</t>
  </si>
  <si>
    <t>{"title":"宝贝与描述相符：","source":"4.7","contrast":"0","sourcedetail":{"total":"3502","count5":"87.64%","count4":"7.42%","count3":"2.71%","count2":"0.86%","count1":"1.37%"}}</t>
  </si>
  <si>
    <t>{"title":"卖家的服务态度：","source":"4.8","contrast":"0","sourcedetail":{"total":"3456","count5":"89.35%","count4":"6.80%","count3":"2.37%","count2":"0.41%","count1":"1.07%"}}</t>
  </si>
  <si>
    <t>{"title":"物流服务的质量：","source":"4.8","contrast":"0","sourcedetail":{"total":"3494","count5":"88.98%","count4":"6.78%","count3":"2.52%","count2":"0.60%","count1":"1.12%"}}</t>
  </si>
  <si>
    <t>{"merchReceiveTimes":"0.00","refundCount":"66","indVal":"3.12","localVal":"1.70","noReasonTimes":"37","merchQualityTimes":"0"}</t>
  </si>
  <si>
    <t>{"indVal":"2.64","localVal":"1.56"}</t>
  </si>
  <si>
    <t>{"afterSaleTimes":"","refundSumNum":"66","indVal":"0.01","disputRefundNum":"0","localVal":"0.00","violationTimes":"","complaintsCount":"","taobaoSolveNum":"0","reasons":[],"refundSupportSellerNum":"0","taobaoSolvePercent":"0.00"}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</si>
  <si>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{"title":"宝贝与描述相符：","source":"4.8","contrast":"0","sourcedetail":{"total":"1768","count5":"91.18%","count4":"5.37%","count3":"1.70%","count2":"0.57%","count1":"1.19%"}}</t>
  </si>
  <si>
    <t>{"title":"卖家的服务态度：","source":"4.8","contrast":"-0.52%","sourcedetail":{"total":"1758","count5":"91.87%","count4":"4.61%","count3":"1.76%","count2":"0.28%","count1":"1.48%"}}</t>
  </si>
  <si>
    <t>{"title":"物流服务的质量：","source":"4.8","contrast":"-0.59%","sourcedetail":{"total":"1768","count5":"90.38%","count4":"5.77%","count3":"1.81%","count2":"0.45%","count1":"1.58%"}}</t>
  </si>
  <si>
    <t>{"merchReceiveTimes":"0.00","refundCount":"57","indVal":"4.47","localVal":"3.87","noReasonTimes":"16","merchQualityTimes":"7"}</t>
  </si>
  <si>
    <t>{"indVal":"1.99","localVal":"2.04"}</t>
  </si>
  <si>
    <t>{"title":"宝贝与描述相符：","source":"4.7","contrast":"-1.17%","sourcedetail":{"total":"2882","count5":"88.27%","count4":"6.42%","count3":"2.36%","count2":"1.18%","count1":"1.77%"}}</t>
  </si>
  <si>
    <t>{"title":"卖家的服务态度：","source":"4.8","contrast":"-1.10%","sourcedetail":{"total":"2851","count5":"89.13%","count4":"6.77%","count3":"1.89%","count2":"0.70%","count1":"1.51%"}}</t>
  </si>
  <si>
    <t>{"title":"物流服务的质量：","source":"4.7","contrast":"-1.58%","sourcedetail":{"total":"2878","count5":"87.11%","count4":"6.81%","count3":"2.88%","count2":"1.01%","count1":"2.19%"}}</t>
  </si>
  <si>
    <t>{"merchReceiveTimes":"0.00","refundCount":"23","indVal":"3.22","localVal":"1.20","noReasonTimes":"8","merchQualityTimes":"1"}</t>
  </si>
  <si>
    <t>{"indVal":"1.59","localVal":"0.16"}</t>
  </si>
  <si>
    <t>[[267,{'rater':'0', 'direction':'0', 'result':'1','timeLine':'-7'}],[2,{'rater':'0','direction':'0','result':'0','timeLine':'-7'}],[1,{'rater':'0','direction':'0','result':'-1','timeLine':'-7'}]]</t>
  </si>
  <si>
    <t>[[1441,{'rater':'0','direction':'0','result':'1','timeLine':'-30'}],[16,{'rater':'0','direction':'0','result':'0','timeLine':'-30'}],[7,{'rater':'0','direction':'0','result':'-1','timeLine':'-30'}]]</t>
  </si>
  <si>
    <t>[[6468,{'rater':'0','direction':'0','result':'1','timeLine':'-210'}],[75,{'rater':'0','direction':'0','result':'0','timeLine':'-210'}],[48,{'rater':'0','direction':'0','result':'-1','timeLine':'-210'}]]</t>
  </si>
  <si>
    <t>{"title":"宝贝与描述相符：","source":"4.9","contrast":"+66.94%","sourcedetail":{"total":"1628","count5":"96.44%","count4":"2.70%","count3":"0.43%","count2":"0.12%","count1":"0.31%"}}</t>
  </si>
  <si>
    <t>{"title":"卖家的服务态度：","source":"4.9","contrast":"+61.14%","sourcedetail":{"total":"1623","count5":"96.80%","count4":"2.28%","count3":"0.37%","count2":"0.12%","count1":"0.43%"}}</t>
  </si>
  <si>
    <t>{"title":"物流服务的质量：","source":"4.9","contrast":"+49.31%","sourcedetail":{"total":"1624","count5":"95.14%","count4":"3.14%","count3":"0.86%","count2":"0.18%","count1":"0.68%"}}</t>
  </si>
  <si>
    <t>{"merchReceiveTimes":"1","refundCount":"9","indVal":"8.07","localVal":"1.06","noReasonTimes":"0","merchQualityTimes":"1"}</t>
  </si>
  <si>
    <t>{"indVal":"3.56","localVal":"6.16"}</t>
  </si>
  <si>
    <t>{"indVal":"2.55","localVal":"3.63"}</t>
  </si>
  <si>
    <t>{"title":"宝贝与描述相符：","source":"4.8","contrast":"0","sourcedetail":{"total":"94349","count5":"92.95%","count4":"2.89%","count3":"1.60%","count2":"0.67%","count1":"1.88%"}}</t>
  </si>
  <si>
    <t>{"title":"卖家的服务态度：","source":"4.7","contrast":"-1.11%","sourcedetail":{"total":"94349","count5":"87.68%","count4":"6.41%","count3":"2.47%","count2":"0.90%","count1":"2.54%"}}</t>
  </si>
  <si>
    <t>{"title":"物流服务的质量：","source":"4.7","contrast":"-0.82%","sourcedetail":{"total":"94349","count5":"87.15%","count4":"6.48%","count3":"2.78%","count2":"0.96%","count1":"2.63%"}}</t>
  </si>
  <si>
    <t>{"merchReceiveTimes":"68","refundCount":"953","indVal":"4.51","localVal":"2.67","noReasonTimes":"200","merchQualityTimes":"12"}</t>
  </si>
  <si>
    <t>{"indVal":"2.60","localVal":"2.02"}</t>
  </si>
  <si>
    <t>{"title":"宝贝与描述相符：","source":"4.8","contrast":"-0.58%","sourcedetail":{"total":"1407","count5":"88.91%","count4":"7.04%","count3":"2.06%","count2":"0.71%","count1":"1.28%"}}</t>
  </si>
  <si>
    <t>{"title":"卖家的服务态度：","source":"4.8","contrast":"-0.82%","sourcedetail":{"total":"1388","count5":"89.27%","count4":"7.13%","count3":"1.95%","count2":"0.50%","count1":"1.15%"}}</t>
  </si>
  <si>
    <t>{"title":"物流服务的质量：","source":"4.8","contrast":"-0.59%","sourcedetail":{"total":"1404","count5":"89.25%","count4":"6.77%","count3":"1.85%","count2":"0.14%","count1":"1.99%"}}</t>
  </si>
  <si>
    <t>{"merchReceiveTimes":"0.00","refundCount":"64","indVal":"9.45","localVal":"6.95","noReasonTimes":"19","merchQualityTimes":"1"}</t>
  </si>
  <si>
    <t>{"indVal":"3.89","localVal":"2.50"}</t>
  </si>
  <si>
    <t>{"afterSaleTimes":"","refundSumNum":"64","indVal":"0.46","disputRefundNum":"0","localVal":"0.00","violationTimes":"","complaintsCount":"","taobaoSolveNum":"0","reasons":[],"refundSupportSellerNum":"0","taobaoSolvePercent":"0.00"}</t>
  </si>
  <si>
    <t>{"title":"宝贝与描述相符：","source":"4.9","contrast":"+88.15%","sourcedetail":{"total":"576","count5":"98.44%","count4":"1.39%","count3":"暂无人打分","count2":"暂无人打分","count1":"0.17%"}}</t>
  </si>
  <si>
    <t>{"title":"卖家的服务态度：","source":"4.9","contrast":"+89.36%","sourcedetail":{"total":"574","count5":"98.95%","count4":"0.87%","count3":"暂无人打分","count2":"暂无人打分","count1":"0.17%"}}</t>
  </si>
  <si>
    <t>{"title":"物流服务的质量：","source":"4.9","contrast":"+86.44%","sourcedetail":{"total":"574","count5":"98.61%","count4":"0.87%","count3":"0.35%","count2":"暂无人打分","count1":"0.17%"}}</t>
  </si>
  <si>
    <t>{"merchReceiveTimes":"0.00","refundCount":"5","indVal":"4.32","localVal":"2.16","noReasonTimes":"0","merchQualityTimes":"0"}</t>
  </si>
  <si>
    <t>{"indVal":"2.92","localVal":"4.74"}</t>
  </si>
  <si>
    <t>{"afterSaleTimes":"","refundSumNum":"5","indVal":"0.00","disputRefundNum":"0","localVal":"0.00","violationTimes":"","complaintsCount":"","taobaoSolveNum":"0","reasons":[],"refundSupportSellerNum":"0","taobaoSolvePercent":"0.00"}</t>
  </si>
  <si>
    <t>[[50,{'rater':'0', 'direction':'0', 'result':'1','timeLine':'-7'}],[0,{'rater':'0','direction':'0','result':'0','timeLine':'-7'}],[0,{'rater':'0','direction':'0','result':'-1','timeLine':'-7'}]]</t>
  </si>
  <si>
    <t>[[220,{'rater':'0','direction':'0','result':'1','timeLine':'-30'}],[0,{'rater':'0','direction':'0','result':'0','timeLine':'-30'}],[0,{'rater':'0','direction':'0','result':'-1','timeLine':'-30'}]]</t>
  </si>
  <si>
    <t>[[1251,{'rater':'0','direction':'0','result':'1','timeLine':'-210'}],[0,{'rater':'0','direction':'0','result':'0','timeLine':'-210'}],[0,{'rater':'0','direction':'0','result':'-1','timeLine':'-210'}]]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</si>
  <si>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{"title":"宝贝与描述相符：","source":"4.8","contrast":"+32.59%","sourcedetail":{"total":"626","count5":"93.45%","count4":"4.63%","count3":"0.48%","count2":"0.48%","count1":"0.96%"}}</t>
  </si>
  <si>
    <t>{"title":"卖家的服务态度：","source":"4.9","contrast":"+38.54%","sourcedetail":{"total":"621","count5":"95.01%","count4":"3.22%","count3":"0.97%","count2":"0.16%","count1":"0.64%"}}</t>
  </si>
  <si>
    <t>{"title":"物流服务的质量：","source":"4.9","contrast":"+43.50%","sourcedetail":{"total":"625","count5":"93.92%","count4":"4.32%","count3":"0.80%","count2":"0.32%","count1":"0.64%"}}</t>
  </si>
  <si>
    <t>{"merchReceiveTimes":"0.00","refundCount":"9","indVal":"3.22","localVal":"2.56","noReasonTimes":"2","merchQualityTimes":"2"}</t>
  </si>
  <si>
    <t>{"indVal":"1.59","localVal":"1.16"}</t>
  </si>
  <si>
    <t>{"title":"宝贝与描述相符：","source":"4.8","contrast":"+31.50%","sourcedetail":{"total":"1703","count5":"92.60%","count4":"4.64%","count3":"2.23%","count2":"0.18%","count1":"0.35%"}}</t>
  </si>
  <si>
    <t>{"title":"卖家的服务态度：","source":"4.9","contrast":"+33.01%","sourcedetail":{"total":"1698","count5":"92.93%","count4":"5.71%","count3":"1.00%","count2":"0.18%","count1":"0.18%"}}</t>
  </si>
  <si>
    <t>{"title":"物流服务的质量：","source":"4.8","contrast":"+36.67%","sourcedetail":{"total":"1701","count5":"92.65%","count4":"5.11%","count3":"1.65%","count2":"0.18%","count1":"0.41%"}}</t>
  </si>
  <si>
    <t>{"merchReceiveTimes":"0","refundCount":"12","indVal":"3.42","localVal":"1.89","noReasonTimes":"2","merchQualityTimes":"1"}</t>
  </si>
  <si>
    <t>{"indVal":"1.48","localVal":"0.11"}</t>
  </si>
  <si>
    <t>[[107,{'rater':'0', 'direction':'0', 'result':'1','timeLine':'-7'}],[0,{'rater':'0','direction':'0','result':'0','timeLine':'-7'}],[0,{'rater':'0','direction':'0','result':'-1','timeLine':'-7'}]]</t>
  </si>
  <si>
    <t>{"title":"宝贝与描述相符：","source":"4.4","contrast":"-6.77%","sourcedetail":{"total":"760","count5":"74.87%","count4":"10.53%","count3":"6.32%","count2":"1.71%","count1":"6.58%"}}</t>
  </si>
  <si>
    <t>{"title":"卖家的服务态度：","source":"4.5","contrast":"-6.36%","sourcedetail":{"total":"748","count5":"77.94%","count4":"9.09%","count3":"5.48%","count2":"1.74%","count1":"5.75%"}}</t>
  </si>
  <si>
    <t>{"title":"物流服务的质量：","source":"4.4","contrast":"-7.81%","sourcedetail":{"total":"758","count5":"74.80%","count4":"10.03%","count3":"5.67%","count2":"2.24%","count1":"7.26%"}}</t>
  </si>
  <si>
    <t>{"merchReceiveTimes":"4","refundCount":"6","indVal":"12.87","localVal":"200.00","noReasonTimes":"0","merchQualityTimes":"0"}</t>
  </si>
  <si>
    <t>{"indVal":"3.66","localVal":"7.00"}</t>
  </si>
  <si>
    <t>[[1796,{'rater':'0','direction':'0','result':'1','timeLine':'-210'}],[41,{'rater':'0','direction':'0','result':'0','timeLine':'-210'}],[33,{'rater':'0','direction':'0','result':'-1','timeLine':'-210'}]]</t>
  </si>
  <si>
    <t>{"title":"宝贝与描述相符：","source":"4.8","contrast":"+16.43%","sourcedetail":{"total":"1344","count5":"88.91%","count4":"7.22%","count3":"1.86%","count2":"0.37%","count1":"1.64%"}}</t>
  </si>
  <si>
    <t>{"title":"卖家的服务态度：","source":"4.8","contrast":"+19.11%","sourcedetail":{"total":"1342","count5":"91.65%","count4":"5.51%","count3":"1.12%","count2":"0.37%","count1":"1.34%"}}</t>
  </si>
  <si>
    <t>{"title":"物流服务的质量：","source":"4.8","contrast":"+29.27%","sourcedetail":{"total":"1341","count5":"91.80%","count4":"5.22%","count3":"1.42%","count2":"0.45%","count1":"1.12%"}}</t>
  </si>
  <si>
    <t>{"merchReceiveTimes":"1","refundCount":"22","indVal":"12.87","localVal":"10.68","noReasonTimes":"3","merchQualityTimes":"1"}</t>
  </si>
  <si>
    <t>{"indVal":"3.66","localVal":"4.26"}</t>
  </si>
  <si>
    <t>{"title":"宝贝与描述相符：","source":"4.8","contrast":"+23.22%","sourcedetail":{"total":"12709","count5":"89.52%","count4":"6.48%","count3":"2.38%","count2":"0.61%","count1":"1.00%"}}</t>
  </si>
  <si>
    <t>{"title":"卖家的服务态度：","source":"4.8","contrast":"+29.78%","sourcedetail":{"total":"12601","count5":"91.75%","count4":"5.74%","count3":"1.53%","count2":"0.35%","count1":"0.63%"}}</t>
  </si>
  <si>
    <t>{"title":"物流服务的质量：","source":"4.8","contrast":"+30.74%","sourcedetail":{"total":"12664","count5":"91.39%","count4":"5.66%","count3":"1.71%","count2":"0.47%","count1":"0.77%"}}</t>
  </si>
  <si>
    <t>{"merchReceiveTimes":"0.00","refundCount":"124","indVal":"14.39","localVal":"12.96","noReasonTimes":"27","merchQualityTimes":"1"}</t>
  </si>
  <si>
    <t>{"indVal":"3.69","localVal":"4.08"}</t>
  </si>
  <si>
    <t>{"afterSaleTimes":"","refundSumNum":"124","indVal":"0.01","disputRefundNum":"0","localVal":"0.00","violationTimes":"","complaintsCount":"","taobaoSolveNum":"0","reasons":[],"refundSupportSellerNum":"0","taobaoSolvePercent":"0.00"}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</si>
  <si>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{"title":"宝贝与描述相符：","source":"4.9","contrast":"+58.26%","sourcedetail":{"total":"250","count5":"95.60%","count4":"2.80%","count3":"0.80%","count2":"暂无人打分","count1":"0.80%"}}</t>
  </si>
  <si>
    <t>{"title":"卖家的服务态度：","source":"4.9","contrast":"+54.06%","sourcedetail":{"total":"250","count5":"96.00%","count4":"2.40%","count3":"0.80%","count2":"暂无人打分","count1":"0.80%"}}</t>
  </si>
  <si>
    <t>{"title":"物流服务的质量：","source":"4.9","contrast":"+53.75%","sourcedetail":{"total":"250","count5":"95.60%","count4":"2.00%","count3":"1.60%","count2":"暂无人打分","count1":"0.80%"}}</t>
  </si>
  <si>
    <t>{"merchReceiveTimes":"0","refundCount":"2","indVal":"4.51","localVal":"6.90","noReasonTimes":"0","merchQualityTimes":"0"}</t>
  </si>
  <si>
    <t>{"indVal":"2.60","localVal":"2.00"}</t>
  </si>
  <si>
    <t>[[41,{'rater':'0','direction':'0','result':'1','timeLine':'-30'}],[0,{'rater':'0','direction':'0','result':'0','timeLine':'-30'}],[0,{'rater':'0','direction':'0','result':'-1','timeLine':'-30'}]]</t>
  </si>
  <si>
    <t>[[477,{'rater':'0','direction':'0','result':'1','timeLine':'-210'}],[1,{'rater':'0','direction':'0','result':'0','timeLine':'-210'}],[3,{'rater':'0','direction':'0','result':'-1','timeLine':'-210'}]]</t>
  </si>
  <si>
    <t>{"title":"宝贝与描述相符：","source":"4.7","contrast":"0","sourcedetail":{"total":"28269","count5":"85.67%","count4":"9.01%","count3":"2.99%","count2":"0.79%","count1":"1.55%"}}</t>
  </si>
  <si>
    <t>{"title":"卖家的服务态度：","source":"4.8","contrast":"+4.59%","sourcedetail":{"total":"28105","count5":"89.61%","count4":"6.90%","count3":"1.80%","count2":"0.46%","count1":"1.23%"}}</t>
  </si>
  <si>
    <t>{"title":"物流服务的质量：","source":"4.8","contrast":"+12.41%","sourcedetail":{"total":"28216","count5":"89.35%","count4":"7.06%","count3":"1.87%","count2":"0.48%","count1":"1.23%"}}</t>
  </si>
  <si>
    <t>{"merchReceiveTimes":"0.00","refundCount":"3926","indVal":"14.39","localVal":"13.53","noReasonTimes":"1151","merchQualityTimes":"543"}</t>
  </si>
  <si>
    <t>{"afterSaleTimes":"","refundSumNum":"3926","indVal":"0.01","disputRefundNum":"1","localVal":"0.00","violationTimes":"","complaintsCount":"","taobaoSolveNum":"0","reasons":[],"refundSupportSellerNum":"0","taobaoSolvePercent":"0.00"}</t>
  </si>
  <si>
    <t>{"title":"宝贝与描述相符：","source":"4.8","contrast":"+1.14%","sourcedetail":{"total":"236","count5":"91.10%","count4":"5.51%","count3":"0.85%","count2":"暂无人打分","count1":"2.54%"}}</t>
  </si>
  <si>
    <t>{"title":"卖家的服务态度：","source":"4.8","contrast":"-1.01%","sourcedetail":{"total":"234","count5":"89.74%","count4":"6.41%","count3":"0.85%","count2":"0.43%","count1":"2.56%"}}</t>
  </si>
  <si>
    <t>{"title":"物流服务的质量：","source":"4.7","contrast":"-1.25%","sourcedetail":{"total":"233","count5":"89.70%","count4":"4.72%","count3":"2.15%","count2":"暂无人打分","count1":"3.43%"}}</t>
  </si>
  <si>
    <t>{"merchReceiveTimes":"0.00","refundCount":"4","indVal":"4.32","localVal":"2.56","noReasonTimes":"0","merchQualityTimes":"0"}</t>
  </si>
  <si>
    <t>{"indVal":"2.92","localVal":"2.37"}</t>
  </si>
  <si>
    <t>{"afterSaleTimes":"","refundSumNum":"4","indVal":"0.00","disputRefundNum":"0","localVal":"0.00","violationTimes":"","complaintsCount":"","taobaoSolveNum":"0","reasons":[],"refundSupportSellerNum":"0","taobaoSolvePercent":"0.00"}</t>
  </si>
  <si>
    <t>[[138,{'rater':'0','direction':'0','result':'1','timeLine':'-30'}],[0,{'rater':'0','direction':'0','result':'0','timeLine':'-30'}],[0,{'rater':'0','direction':'0','result':'-1','timeLine':'-30'}]]</t>
  </si>
  <si>
    <t>[[620,{'rater':'0','direction':'0','result':'1','timeLine':'-210'}],[2,{'rater':'0','direction':'0','result':'0','timeLine':'-210'}],[1,{'rater':'0','direction':'0','result':'-1','timeLine':'-210'}]]</t>
  </si>
  <si>
    <t>{"title":"宝贝与描述相符：","source":"4.9","contrast":"+66.80%","sourcedetail":{"total":"773","count5":"98.19%","count4":"1.03%","count3":"0.26%","count2":"0.13%","count1":"0.39%"}}</t>
  </si>
  <si>
    <t>{"title":"卖家的服务态度：","source":"4.9","contrast":"+80.83%","sourcedetail":{"total":"773","count5":"98.32%","count4":"1.29%","count3":"暂无人打分","count2":"0.13%","count1":"0.26%"}}</t>
  </si>
  <si>
    <t>{"title":"物流服务的质量：","source":"4.9","contrast":"+76.59%","sourcedetail":{"total":"773","count5":"97.15%","count4":"2.07%","count3":"0.52%","count2":"0.13%","count1":"0.13%"}}</t>
  </si>
  <si>
    <t>{"merchReceiveTimes":"0","refundCount":"3","indVal":"3.79","localVal":"2.40","noReasonTimes":"2","merchQualityTimes":"0"}</t>
  </si>
  <si>
    <t>{"indVal":"2.42","localVal":"0.01"}</t>
  </si>
  <si>
    <t>{"title":"宝贝与描述相符：","source":"4.8","contrast":"+4.83%","sourcedetail":{"total":"1979","count5":"90.55%","count4":"5.46%","count3":"2.22%","count2":"0.25%","count1":"1.52%"}}</t>
  </si>
  <si>
    <t>{"title":"卖家的服务态度：","source":"4.8","contrast":"+4.97%","sourcedetail":{"total":"1971","count5":"92.24%","count4":"4.36%","count3":"1.73%","count2":"0.51%","count1":"1.17%"}}</t>
  </si>
  <si>
    <t>{"title":"物流服务的质量：","source":"4.8","contrast":"+14.54%","sourcedetail":{"total":"1976","count5":"92.05%","count4":"4.66%","count3":"1.62%","count2":"0.30%","count1":"1.37%"}}</t>
  </si>
  <si>
    <t>{"merchReceiveTimes":"0.00","refundCount":"24","indVal":"6.32","localVal":"1.92","noReasonTimes":"13","merchQualityTimes":"2"}</t>
  </si>
  <si>
    <t>{"indVal":"3.25","localVal":"4.53"}</t>
  </si>
  <si>
    <t>{"afterSaleTimes":"","refundSumNum":"24","indVal":"0.00","disputRefundNum":"0","localVal":"0.00","violationTimes":"","complaintsCount":"","taobaoSolveNum":"0","reasons":[],"refundSupportSellerNum":"0","taobaoSolvePercent":"0.00"}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</si>
  <si>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{"title":"宝贝与描述相符：","source":"4.8","contrast":"+11.57%","sourcedetail":{"total":"6260","count5":"87.64%","count4":"7.78%","count3":"2.84%","count2":"0.75%","count1":"0.99%"}}</t>
  </si>
  <si>
    <t>{"title":"卖家的服务态度：","source":"4.8","contrast":"+13.59%","sourcedetail":{"total":"6176","count5":"89.75%","count4":"6.96%","count3":"2.22%","count2":"0.47%","count1":"0.60%"}}</t>
  </si>
  <si>
    <t>{"title":"物流服务的质量：","source":"4.8","contrast":"+9.88%","sourcedetail":{"total":"6236","count5":"88.69%","count4":"7.17%","count3":"2.61%","count2":"0.82%","count1":"0.71%"}}</t>
  </si>
  <si>
    <t>{"merchReceiveTimes":"0.00","refundCount":"125","indVal":"14.39","localVal":"6.15","noReasonTimes":"40","merchQualityTimes":"12"}</t>
  </si>
  <si>
    <t>{"indVal":"3.69","localVal":"3.66"}</t>
  </si>
  <si>
    <t>{"title":"宝贝与描述相符：","source":"4.7","contrast":"+9.05%","sourcedetail":{"total":"1561","count5":"91.22%","count4":"3.52%","count3":"1.79%","count2":"0.70%","count1":"2.75%"}}</t>
  </si>
  <si>
    <t>{"title":"卖家的服务态度：","source":"4.7","contrast":"-0.77%","sourcedetail":{"total":"1557","count5":"91.71%","count4":"2.89%","count3":"1.41%","count2":"0.32%","count1":"3.66%"}}</t>
  </si>
  <si>
    <t>{"title":"物流服务的质量：","source":"4.7","contrast":"0","sourcedetail":{"total":"1557","count5":"91.33%","count4":"3.15%","count3":"1.93%","count2":"0.58%","count1":"3.02%"}}</t>
  </si>
  <si>
    <t>{"merchReceiveTimes":"32","refundCount":"135","indVal":"12.87","localVal":"45.00","noReasonTimes":"1","merchQualityTimes":"1"}</t>
  </si>
  <si>
    <t>{"indVal":"3.66","localVal":"4.92"}</t>
  </si>
  <si>
    <t>{"afterSaleTimes":"","refundSumNum":"1","indVal":"0.01","disputRefundNum":"1","localVal":"0.33","violationTimes":"","complaintsCount":"","taobaoSolveNum":"1","reasons":[],"refundSupportSellerNum":"0","taobaoSolvePercent":"0.53"}</t>
  </si>
  <si>
    <t>[[259,{'rater':'0','direction':'0','result':'1','timeLine':'-30'}],[2,{'rater':'0','direction':'0','result':'0','timeLine':'-30'}],[2,{'rater':'0','direction':'0','result':'-1','timeLine':'-30'}]]</t>
  </si>
  <si>
    <t>[[2127,{'rater':'0','direction':'0','result':'1','timeLine':'-210'}],[10,{'rater':'0','direction':'0','result':'0','timeLine':'-210'}],[25,{'rater':'0','direction':'0','result':'-1','timeLine':'-210'}]]</t>
  </si>
  <si>
    <t>{"title":"宝贝与描述相符：","source":"4.9","contrast":"+78.32%","sourcedetail":{"total":"6161","count5":"98.91%","count4":"0.55%","count3":"0.26%","count2":"0.10%","count1":"0.26%"}}</t>
  </si>
  <si>
    <t>{"title":"卖家的服务态度：","source":"4.9","contrast":"+76.06%","sourcedetail":{"total":"6149","count5":"98.94%","count4":"0.59%","count3":"0.16%","count2":"0.10%","count1":"0.24%"}}</t>
  </si>
  <si>
    <t>{"title":"物流服务的质量：","source":"4.9","contrast":"+75.13%","sourcedetail":{"total":"6139","count5":"98.60%","count4":"0.80%","count3":"0.18%","count2":"0.13%","count1":"0.29%"}}</t>
  </si>
  <si>
    <t>{"merchReceiveTimes":"0.00","refundCount":"8","indVal":"3.92","localVal":"0.79","noReasonTimes":"2","merchQualityTimes":"0"}</t>
  </si>
  <si>
    <t>{"indVal":"3.02","localVal":"0.80"}</t>
  </si>
  <si>
    <t>{"afterSaleTimes":"","refundSumNum":"8","indVal":"0.01","disputRefundNum":"0","localVal":"0.00","violationTimes":"","complaintsCount":"","taobaoSolveNum":"0","reasons":[],"refundSupportSellerNum":"0","taobaoSolvePercent":"0.00"}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</si>
  <si>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{"title":"宝贝与描述相符：","source":"4.8","contrast":"+25.16%","sourcedetail":{"total":"790","count5":"91.90%","count4":"4.94%","count3":"2.15%","count2":"0.25%","count1":"0.76%"}}</t>
  </si>
  <si>
    <t>{"title":"卖家的服务态度：","source":"4.8","contrast":"+28.91%","sourcedetail":{"total":"780","count5":"93.46%","count4":"4.62%","count3":"0.90%","count2":"0.26%","count1":"0.77%"}}</t>
  </si>
  <si>
    <t>{"title":"物流服务的质量：","source":"4.8","contrast":"+25.10%","sourcedetail":{"total":"787","count5":"93.14%","count4":"4.19%","count3":"1.27%","count2":"0.38%","count1":"1.02%"}}</t>
  </si>
  <si>
    <t>{"merchReceiveTimes":"0.00","refundCount":"20","indVal":"4.47","localVal":"4.07","noReasonTimes":"0","merchQualityTimes":"3"}</t>
  </si>
  <si>
    <t>{"indVal":"1.99","localVal":"2.51"}</t>
  </si>
  <si>
    <t>{"afterSaleTimes":"","refundSumNum":"20","indVal":"0.01","disputRefundNum":"0","localVal":"0.00","violationTimes":"","complaintsCount":"","taobaoSolveNum":"0","reasons":[],"refundSupportSellerNum":"0","taobaoSolvePercent":"0.00"}</t>
  </si>
  <si>
    <t>[[56,{'rater':'0', 'direction':'0', 'result':'1','timeLine':'-7'}],[0,{'rater':'0','direction':'0','result':'0','timeLine':'-7'}],[0,{'rater':'0','direction':'0','result':'-1','timeLine':'-7'}]]</t>
  </si>
  <si>
    <t>[[394,{'rater':'0','direction':'0','result':'1','timeLine':'-30'}],[2,{'rater':'0','direction':'0','result':'0','timeLine':'-30'}],[0,{'rater':'0','direction':'0','result':'-1','timeLine':'-30'}]]</t>
  </si>
  <si>
    <t>[[2426,{'rater':'0','direction':'0','result':'1','timeLine':'-210'}],[13,{'rater':'0','direction':'0','result':'0','timeLine':'-210'}],[3,{'rater':'0','direction':'0','result':'-1','timeLine':'-210'}]]</t>
  </si>
  <si>
    <t>{"title":"宝贝与描述相符：","source":"4.6","contrast":"-2.54%","sourcedetail":{"total":"6373","count5":"84.45%","count4":"6.10%","count3":"3.89%","count2":"1.69%","count1":"3.86%"}}</t>
  </si>
  <si>
    <t>{"title":"卖家的服务态度：","source":"4.7","contrast":"-1.83%","sourcedetail":{"total":"6298","count5":"87.44%","count4":"5.57%","count3":"3.06%","count2":"0.97%","count1":"2.95%"}}</t>
  </si>
  <si>
    <t>{"title":"物流服务的质量：","source":"4.7","contrast":"-1.18%","sourcedetail":{"total":"6339","count5":"87.14%","count4":"6.29%","count3":"3.12%","count2":"1.01%","count1":"2.43%"}}</t>
  </si>
  <si>
    <t>{"merchReceiveTimes":"0","refundCount":"35","indVal":"12.87","localVal":"5.66","noReasonTimes":"0","merchQualityTimes":"0"}</t>
  </si>
  <si>
    <t>{"indVal":"3.66","localVal":"8.06"}</t>
  </si>
  <si>
    <t>[[152,{'rater':'0','direction':'0','result':'1','timeLine':'-30'}],[11,{'rater':'0','direction':'0','result':'0','timeLine':'-30'}],[9,{'rater':'0','direction':'0','result':'-1','timeLine':'-30'}]]</t>
  </si>
  <si>
    <t>[[10453,{'rater':'0','direction':'0','result':'1','timeLine':'-210'}],[207,{'rater':'0','direction':'0','result':'0','timeLine':'-210'}],[207,{'rater':'0','direction':'0','result':'-1','timeLine':'-210'}]]</t>
  </si>
  <si>
    <t>{"title":"宝贝与描述相符：","source":"4.9","contrast":"+56.32%","sourcedetail":{"total":"2684","count5":"95.27%","count4":"3.65%","count3":"0.48%","count2":"0.19%","count1":"0.41%"}}</t>
  </si>
  <si>
    <t>{"title":"卖家的服务态度：","source":"4.9","contrast":"+55.41%","sourcedetail":{"total":"2675","count5":"95.85%","count4":"3.25%","count3":"0.41%","count2":"0.15%","count1":"0.34%"}}</t>
  </si>
  <si>
    <t>{"title":"物流服务的质量：","source":"4.9","contrast":"+47.50%","sourcedetail":{"total":"2673","count5":"94.65%","count4":"3.85%","count3":"0.56%","count2":"0.30%","count1":"0.64%"}}</t>
  </si>
  <si>
    <t>{"merchReceiveTimes":"0.00","refundCount":"84","indVal":"9.45","localVal":"4.81","noReasonTimes":"30","merchQualityTimes":"5"}</t>
  </si>
  <si>
    <t>{"indVal":"3.89","localVal":"2.82"}</t>
  </si>
  <si>
    <t>{"afterSaleTimes":"","refundSumNum":"84","indVal":"0.46","disputRefundNum":"0","localVal":"0.00","violationTimes":"","complaintsCount":"","taobaoSolveNum":"0","reasons":[],"refundSupportSellerNum":"0","taobaoSolvePercent":"0.00"}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</si>
  <si>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{"title":"宝贝与描述相符：","source":"4.8","contrast":"0","sourcedetail":{"total":"394","count5":"93.65%","count4":"4.06%","count3":"0.51%","count2":"暂无人打分","count1":"1.78%"}}</t>
  </si>
  <si>
    <t>{"title":"卖家的服务态度：","source":"4.8","contrast":"-0.83%","sourcedetail":{"total":"392","count5":"93.11%","count4":"4.59%","count3":"0.51%","count2":"暂无人打分","count1":"1.79%"}}</t>
  </si>
  <si>
    <t>{"title":"物流服务的质量：","source":"4.8","contrast":"-1.06%","sourcedetail":{"total":"391","count5":"91.56%","count4":"5.37%","count3":"0.77%","count2":"暂无人打分","count1":"2.30%"}}</t>
  </si>
  <si>
    <t>{"merchReceiveTimes":"10","refundCount":"14","indVal":"3.79","localVal":"3.84","noReasonTimes":"2","merchQualityTimes":"0"}</t>
  </si>
  <si>
    <t>{"indVal":"2.42","localVal":"0.06"}</t>
  </si>
  <si>
    <t>[[241,{'rater':'0','direction':'0','result':'1','timeLine':'-30'}],[0,{'rater':'0','direction':'0','result':'0','timeLine':'-30'}],[0,{'rater':'0','direction':'0','result':'-1','timeLine':'-30'}]]</t>
  </si>
  <si>
    <t>[[1599,{'rater':'0','direction':'0','result':'1','timeLine':'-210'}],[0,{'rater':'0','direction':'0','result':'0','timeLine':'-210'}],[4,{'rater':'0','direction':'0','result':'-1','timeLine':'-210'}]]</t>
  </si>
  <si>
    <t>{"title":"宝贝与描述相符：","source":"4.9","contrast":"+88.19%","sourcedetail":{"total":"3615","count5":"98.56%","count4":"0.80%","count3":"0.33%","count2":"0.10%","count1":"0.25%"}}</t>
  </si>
  <si>
    <t>{"title":"卖家的服务态度：","source":"4.9","contrast":"+87.25%","sourcedetail":{"total":"3609","count5":"98.73%","count4":"0.72%","count3":"0.30%","count2":"0.10%","count1":"0.17%"}}</t>
  </si>
  <si>
    <t>{"title":"物流服务的质量：","source":"4.9","contrast":"+79.35%","sourcedetail":{"total":"3605","count5":"97.92%","count4":"1.03%","count3":"0.47%","count2":"0.25%","count1":"0.33%"}}</t>
  </si>
  <si>
    <t>{"merchReceiveTimes":"0.00","refundCount":"258","indVal":"14.39","localVal":"16.19","noReasonTimes":"198","merchQualityTimes":"5"}</t>
  </si>
  <si>
    <t>{"indVal":"3.69","localVal":"2.50"}</t>
  </si>
  <si>
    <t>{"afterSaleTimes":"","refundSumNum":"258","indVal":"0.01","disputRefundNum":"1","localVal":"0.06","violationTimes":"","complaintsCount":"","taobaoSolveNum":"0","reasons":[],"refundSupportSellerNum":"0","taobaoSolvePercent":"0.00"}</t>
  </si>
  <si>
    <t>[[327,{'rater':'0', 'direction':'0', 'result':'1','timeLine':'-7'}],[0,{'rater':'0','direction':'0','result':'0','timeLine':'-7'}],[0,{'rater':'0','direction':'0','result':'-1','timeLine':'-7'}]]</t>
  </si>
  <si>
    <t>[[948,{'rater':'0','direction':'0','result':'1','timeLine':'-30'}],[2,{'rater':'0','direction':'0','result':'0','timeLine':'-30'}],[5,{'rater':'0','direction':'0','result':'-1','timeLine':'-30'}]]</t>
  </si>
  <si>
    <t>[[4291,{'rater':'0','direction':'0','result':'1','timeLine':'-210'}],[3,{'rater':'0','direction':'0','result':'0','timeLine':'-210'}],[6,{'rater':'0','direction':'0','result':'-1','timeLine':'-210'}]]</t>
  </si>
  <si>
    <t>{"title":"宝贝与描述相符：","source":"4.9","contrast":"+47.42%","sourcedetail":{"total":"2183","count5":"93.45%","count4":"4.90%","count3":"0.87%","count2":"0.18%","count1":"0.60%"}}</t>
  </si>
  <si>
    <t>{"title":"卖家的服务态度：","source":"4.9","contrast":"+45.06%","sourcedetail":{"total":"2172","count5":"94.29%","count4":"4.01%","count3":"1.01%","count2":"0.18%","count1":"0.51%"}}</t>
  </si>
  <si>
    <t>{"title":"物流服务的质量：","source":"4.8","contrast":"+40.23%","sourcedetail":{"total":"2174","count5":"92.87%","count4":"4.92%","count3":"1.29%","count2":"0.32%","count1":"0.60%"}}</t>
  </si>
  <si>
    <t>{"merchReceiveTimes":"0.00","refundCount":"39","indVal":"3.16","localVal":"2.96","noReasonTimes":"8","merchQualityTimes":"12"}</t>
  </si>
  <si>
    <t>{"indVal":"2.43","localVal":"3.75"}</t>
  </si>
  <si>
    <t>{"afterSaleTimes":"","refundSumNum":"39","indVal":"0.01","disputRefundNum":"0","localVal":"0.00","violationTimes":"","complaintsCount":"","taobaoSolveNum":"0","reasons":[],"refundSupportSellerNum":"0","taobaoSolvePercent":"0.00"}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</si>
  <si>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{"title":"宝贝与描述相符：","source":"4.8","contrast":"0","sourcedetail":{"total":"10756","count5":"92.58%","count4":"3.38%","count3":"1.71%","count2":"0.58%","count1":"1.75%"}}</t>
  </si>
  <si>
    <t>{"title":"卖家的服务态度：","source":"4.8","contrast":"0","sourcedetail":{"total":"10756","count5":"89.84%","count4":"5.29%","count3":"2.35%","count2":"0.70%","count1":"1.82%"}}</t>
  </si>
  <si>
    <t>{"title":"物流服务的质量：","source":"4.7","contrast":"0","sourcedetail":{"total":"10756","count5":"89.05%","count4":"5.35%","count3":"2.58%","count2":"0.83%","count1":"2.19%"}}</t>
  </si>
  <si>
    <t>{"merchReceiveTimes":"12","refundCount":"141","indVal":"4.51","localVal":"2.90","noReasonTimes":"29","merchQualityTimes":"3"}</t>
  </si>
  <si>
    <t>{"indVal":"2.60","localVal":"2.41"}</t>
  </si>
  <si>
    <t>{"title":"宝贝与描述相符：","source":"4.8","contrast":"+54.87%","sourcedetail":{"total":"886","count5":"95.37%","count4":"2.03%","count3":"1.02%","count2":"0.34%","count1":"1.24%"}}</t>
  </si>
  <si>
    <t>{"title":"卖家的服务态度：","source":"4.9","contrast":"+60.78%","sourcedetail":{"total":"884","count5":"96.27%","count4":"2.15%","count3":"0.79%","count2":"暂无人打分","count1":"0.79%"}}</t>
  </si>
  <si>
    <t>{"title":"物流服务的质量：","source":"4.9","contrast":"+59.13%","sourcedetail":{"total":"886","count5":"96.05%","count4":"2.03%","count3":"0.79%","count2":"0.11%","count1":"1.02%"}}</t>
  </si>
  <si>
    <t>{"merchReceiveTimes":"0.00","refundCount":"17","indVal":"7.64","localVal":"10.24","noReasonTimes":"5","merchQualityTimes":"2"}</t>
  </si>
  <si>
    <t>{"indVal":"3.40","localVal":"3.20"}</t>
  </si>
  <si>
    <t>{"afterSaleTimes":"","refundSumNum":"17","indVal":"0.02","disputRefundNum":"0","localVal":"0.00","violationTimes":"","complaintsCount":"","taobaoSolveNum":"0","reasons":[],"refundSupportSellerNum":"0","taobaoSolvePercent":"0.00"}</t>
  </si>
  <si>
    <t>{"title":"宝贝与描述相符：","source":"4.7","contrast":"-0.60%","sourcedetail":{"total":"337","count5":"88.43%","count4":"7.12%","count3":"1.78%","count2":"0.30%","count1":"2.37%"}}</t>
  </si>
  <si>
    <t>{"title":"卖家的服务态度：","source":"4.7","contrast":"-1.39%","sourcedetail":{"total":"335","count5":"88.06%","count4":"7.46%","count3":"1.49%","count2":"0.30%","count1":"2.69%"}}</t>
  </si>
  <si>
    <t>{"title":"物流服务的质量：","source":"4.7","contrast":"-0.61%","sourcedetail":{"total":"337","count5":"88.43%","count4":"6.82%","count3":"2.08%","count2":"0.59%","count1":"2.08%"}}</t>
  </si>
  <si>
    <t>{"merchReceiveTimes":"0.00","refundCount":"0","indVal":"3.39","localVal":"0.00","noReasonTimes":"0","merchQualityTimes":"0"}</t>
  </si>
  <si>
    <t>{"indVal":"2.17","localVal":"0.47"}</t>
  </si>
  <si>
    <t>[[299,{'rater':'0','direction':'0','result':'1','timeLine':'-210'}],[7,{'rater':'0','direction':'0','result':'0','timeLine':'-210'}],[8,{'rater':'0','direction':'0','result':'-1','timeLine':'-210'}]]</t>
  </si>
  <si>
    <t>{"title":"宝贝与描述相符：","source":"4.8","contrast":"+6.92%","sourcedetail":{"total":"15113","count5":"92.71%","count4":"4.63%","count3":"1.11%","count2":"0.40%","count1":"1.14%"}}</t>
  </si>
  <si>
    <t>{"title":"卖家的服务态度：","source":"4.8","contrast":"0","sourcedetail":{"total":"15113","count5":"89.11%","count4":"6.68%","count3":"1.97%","count2":"0.60%","count1":"1.64%"}}</t>
  </si>
  <si>
    <t>{"title":"物流服务的质量：","source":"4.7","contrast":"0","sourcedetail":{"total":"15113","count5":"87.39%","count4":"7.38%","count3":"2.41%","count2":"0.88%","count1":"1.94%"}}</t>
  </si>
  <si>
    <t>{"merchReceiveTimes":"105","refundCount":"947","indVal":"4.51","localVal":"3.36","noReasonTimes":"316","merchQualityTimes":"35"}</t>
  </si>
  <si>
    <t>{"indVal":"2.60","localVal":"1.18"}</t>
  </si>
  <si>
    <t>{"title":"宝贝与描述相符：","source":"4.8","contrast":"+11.42%","sourcedetail":{"total":"25241","count5":"89.65%","count4":"6.93%","count3":"1.97%","count2":"0.56%","count1":"0.89%"}}</t>
  </si>
  <si>
    <t>{"title":"卖家的服务态度：","source":"4.8","contrast":"+6.68%","sourcedetail":{"total":"24968","count5":"90.46%","count4":"6.72%","count3":"1.62%","count2":"0.42%","count1":"0.79%"}}</t>
  </si>
  <si>
    <t>{"title":"物流服务的质量：","source":"4.8","contrast":"+9.03%","sourcedetail":{"total":"25201","count5":"89.49%","count4":"7.09%","count3":"1.89%","count2":"0.51%","count1":"1.02%"}}</t>
  </si>
  <si>
    <t>{"merchReceiveTimes":"0.00","refundCount":"253","indVal":"3.39","localVal":"1.53","noReasonTimes":"132","merchQualityTimes":"2"}</t>
  </si>
  <si>
    <t>{"indVal":"2.17","localVal":"0.73"}</t>
  </si>
  <si>
    <t>{"afterSaleTimes":"","refundSumNum":"253","indVal":"0.00","disputRefundNum":"0","localVal":"0.00","violationTimes":"","complaintsCount":"","taobaoSolveNum":"0","reasons":[],"refundSupportSellerNum":"0","taobaoSolvePercent":"0.00"}</t>
  </si>
  <si>
    <t>[[2293,{'rater':'0', 'direction':'0', 'result':'1','timeLine':'-7'}],[6,{'rater':'0','direction':'0','result':'0','timeLine':'-7'}],[5,{'rater':'0','direction':'0','result':'-1','timeLine':'-7'}]]</t>
  </si>
  <si>
    <t>[[9982,{'rater':'0','direction':'0','result':'1','timeLine':'-30'}],[74,{'rater':'0','direction':'0','result':'0','timeLine':'-30'}],[21,{'rater':'0','direction':'0','result':'-1','timeLine':'-30'}]]</t>
  </si>
  <si>
    <t>[[64151,{'rater':'0','direction':'0','result':'1','timeLine':'-210'}],[384,{'rater':'0','direction':'0','result':'0','timeLine':'-210'}],[116,{'rater':'0','direction':'0','result':'-1','timeLine':'-210'}]]</t>
  </si>
  <si>
    <t>{"title":"宝贝与描述相符：","source":"4.8","contrast":"+34.31%","sourcedetail":{"total":"17545","count5":"89.93%","count4":"7.02%","count3":"2.06%","count2":"0.48%","count1":"0.51%"}}</t>
  </si>
  <si>
    <t>{"title":"卖家的服务态度：","source":"4.8","contrast":"+33.79%","sourcedetail":{"total":"17426","count5":"91.75%","count4":"5.99%","count3":"1.54%","count2":"0.28%","count1":"0.44%"}}</t>
  </si>
  <si>
    <t>{"title":"物流服务的质量：","source":"4.8","contrast":"+28.60%","sourcedetail":{"total":"17521","count5":"90.51%","count4":"6.57%","count3":"1.90%","count2":"0.44%","count1":"0.58%"}}</t>
  </si>
  <si>
    <t>{"merchReceiveTimes":"0.00","refundCount":"760","indVal":"14.39","localVal":"5.19","noReasonTimes":"252","merchQualityTimes":"27"}</t>
  </si>
  <si>
    <t>{"afterSaleTimes":"","refundSumNum":"760","indVal":"0.01","disputRefundNum":"0","localVal":"0.00","violationTimes":"","complaintsCount":"","taobaoSolveNum":"0","reasons":[],"refundSupportSellerNum":"0","taobaoSolvePercent":"0.00"}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</si>
  <si>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{"title":"宝贝与描述相符：","source":"4.8","contrast":"+7.06%","sourcedetail":{"total":"897","count5":"90.52%","count4":"5.80%","count3":"2.23%","count2":"0.45%","count1":"1.00%"}}</t>
  </si>
  <si>
    <t>{"title":"卖家的服务态度：","source":"4.8","contrast":"0","sourcedetail":{"total":"894","count5":"91.39%","count4":"4.59%","count3":"2.35%","count2":"0.56%","count1":"1.12%"}}</t>
  </si>
  <si>
    <t>{"title":"物流服务的质量：","source":"4.8","contrast":"0","sourcedetail":{"total":"895","count5":"89.50%","count4":"6.37%","count3":"2.23%","count2":"0.56%","count1":"1.34%"}}</t>
  </si>
  <si>
    <t>{"merchReceiveTimes":"0.00","refundCount":"11","indVal":"3.51","localVal":"3.38","noReasonTimes":"3","merchQualityTimes":"0"}</t>
  </si>
  <si>
    <t>{"indVal":"1.81","localVal":"1.91"}</t>
  </si>
  <si>
    <t>{"afterSaleTimes":"","refundSumNum":"11","indVal":"0.00","disputRefundNum":"0","localVal":"0.00","violationTimes":"","complaintsCount":"","taobaoSolveNum":"0","reasons":[],"refundSupportSellerNum":"0","taobaoSolvePercent":"0.00"}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</si>
  <si>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{"title":"宝贝与描述相符：","source":"4.8","contrast":"+6.37%","sourcedetail":{"total":"141666","count5":"93.11%","count4":"3.75%","count3":"1.54%","count2":"0.51%","count1":"1.09%"}}</t>
  </si>
  <si>
    <t>{"title":"卖家的服务态度：","source":"4.7","contrast":"-1.01%","sourcedetail":{"total":"141666","count5":"86.21%","count4":"8.22%","count3":"2.94%","count2":"0.88%","count1":"1.74%"}}</t>
  </si>
  <si>
    <t>{"title":"物流服务的质量：","source":"4.7","contrast":"-1.23%","sourcedetail":{"total":"141666","count5":"84.76%","count4":"8.44%","count3":"3.54%","count2":"1.14%","count1":"2.11%"}}</t>
  </si>
  <si>
    <t>{"merchReceiveTimes":"60","refundCount":"668","indVal":"4.51","localVal":"2.27","noReasonTimes":"136","merchQualityTimes":"2"}</t>
  </si>
  <si>
    <t>{"indVal":"2.60","localVal":"1.02"}</t>
  </si>
  <si>
    <t>{"title":"宝贝与描述相符：","source":"4.9","contrast":"+83.21%","sourcedetail":{"total":"3566","count5":"99.24%","count4":"0.39%","count3":"0.10%","count2":"0.10%","count1":"0.31%"}}</t>
  </si>
  <si>
    <t>{"title":"卖家的服务态度：","source":"4.9","contrast":"+86.55%","sourcedetail":{"total":"3566","count5":"99.30%","count4":"0.25%","count3":"0.10%","count2":"0.10%","count1":"0.36%"}}</t>
  </si>
  <si>
    <t>{"title":"物流服务的质量：","source":"4.9","contrast":"+85.43%","sourcedetail":{"total":"3566","count5":"99.02%","count4":"0.36%","count3":"0.14%","count2":"0.10%","count1":"0.42%"}}</t>
  </si>
  <si>
    <t>{"merchReceiveTimes":"0","refundCount":"18","indVal":"3.79","localVal":"2.22","noReasonTimes":"9","merchQualityTimes":"0"}</t>
  </si>
  <si>
    <t>{"indVal":"2.42","localVal":"0.74"}</t>
  </si>
  <si>
    <t>{"title":"宝贝与描述相符：","source":"4.8","contrast":"+9.61%","sourcedetail":{"total":"5283","count5":"92.26%","count4":"4.88%","count3":"1.36%","count2":"0.44%","count1":"1.06%"}}</t>
  </si>
  <si>
    <t>{"title":"卖家的服务态度：","source":"4.8","contrast":"+8.94%","sourcedetail":{"total":"5261","count5":"93.35%","count4":"4.33%","count3":"0.91%","count2":"0.51%","count1":"0.89%"}}</t>
  </si>
  <si>
    <t>{"title":"物流服务的质量：","source":"4.8","contrast":"0","sourcedetail":{"total":"5273","count5":"91.48%","count4":"5.06%","count3":"1.31%","count2":"0.70%","count1":"1.44%"}}</t>
  </si>
  <si>
    <t>{"merchReceiveTimes":"0.00","refundCount":"58","indVal":"4.47","localVal":"2.98","noReasonTimes":"13","merchQualityTimes":"11"}</t>
  </si>
  <si>
    <t>{"indVal":"1.99","localVal":"5.13"}</t>
  </si>
  <si>
    <t>[[344,{'rater':'0', 'direction':'0', 'result':'1','timeLine':'-7'}],[1,{'rater':'0','direction':'0','result':'0','timeLine':'-7'}],[1,{'rater':'0','direction':'0','result':'-1','timeLine':'-7'}]]</t>
  </si>
  <si>
    <t>[[1817,{'rater':'0','direction':'0','result':'1','timeLine':'-30'}],[6,{'rater':'0','direction':'0','result':'0','timeLine':'-30'}],[5,{'rater':'0','direction':'0','result':'-1','timeLine':'-30'}]]</t>
  </si>
  <si>
    <t>[[10386,{'rater':'0','direction':'0','result':'1','timeLine':'-210'}],[45,{'rater':'0','direction':'0','result':'0','timeLine':'-210'}],[39,{'rater':'0','direction':'0','result':'-1','timeLine':'-210'}]]</t>
  </si>
  <si>
    <t>{"title":"宝贝与描述相符：","source":"4.9","contrast":"+85.55%","sourcedetail":{"total":"3417","count5":"98.71%","count4":"0.79%","count3":"0.23%","count2":"0.10%","count1":"0.23%"}}</t>
  </si>
  <si>
    <t>{"title":"卖家的服务态度：","source":"4.9","contrast":"+85.11%","sourcedetail":{"total":"3414","count5":"98.92%","count4":"0.64%","count3":"0.21%","count2":"暂无人打分","count1":"0.23%"}}</t>
  </si>
  <si>
    <t>{"title":"物流服务的质量：","source":"4.9","contrast":"+86.44%","sourcedetail":{"total":"3414","count5":"98.86%","count4":"0.64%","count3":"0.21%","count2":"0.10%","count1":"0.23%"}}</t>
  </si>
  <si>
    <t>{"merchReceiveTimes":"1","refundCount":"20","indVal":"4.04","localVal":"2.03","noReasonTimes":"2","merchQualityTimes":"2"}</t>
  </si>
  <si>
    <t>{"indVal":"2.79","localVal":"1.79"}</t>
  </si>
  <si>
    <t>{"title":"宝贝与描述相符：","source":"4.8","contrast":"+27.75%","sourcedetail":{"total":"2410","count5":"91.12%","count4":"6.51%","count3":"1.54%","count2":"0.21%","count1":"0.62%"}}</t>
  </si>
  <si>
    <t>{"title":"卖家的服务态度：","source":"4.8","contrast":"+20.91%","sourcedetail":{"total":"2394","count5":"92.11%","count4":"5.85%","count3":"1.09%","count2":"0.21%","count1":"0.75%"}}</t>
  </si>
  <si>
    <t>{"title":"物流服务的质量：","source":"4.8","contrast":"+18.23%","sourcedetail":{"total":"2402","count5":"91.38%","count4":"5.54%","count3":"2.00%","count2":"0.21%","count1":"0.87%"}}</t>
  </si>
  <si>
    <t>{"merchReceiveTimes":"0.00","refundCount":"233","indVal":"6.32","localVal":"13.68","noReasonTimes":"84","merchQualityTimes":"15"}</t>
  </si>
  <si>
    <t>{"indVal":"3.25","localVal":"2.89"}</t>
  </si>
  <si>
    <t>{"afterSaleTimes":"","refundSumNum":"233","indVal":"0.00","disputRefundNum":"0","localVal":"0.00","violationTimes":"","complaintsCount":"","taobaoSolveNum":"0","reasons":[],"refundSupportSellerNum":"0","taobaoSolvePercent":"0.00"}</t>
  </si>
  <si>
    <t>{"title":"服务质量：","source":"4.9","contrast":"+86.52%","sourcedetail":{"total":"1118","count5":"99.46%","count4":"0.27%","count3":"暂无人打分","count2":"暂无人打分","count1":"0.27%"}}</t>
  </si>
  <si>
    <t>{"title":"服务态度：","source":"4.9","contrast":"+88.65%","sourcedetail":{"total":"1114","count5":"99.64%","count4":"0.10%","count3":"0.10%","count2":"暂无人打分","count1":"0.18%"}}</t>
  </si>
  <si>
    <t>{"title":"守时程度：","source":"4.9","contrast":"+87.66%","sourcedetail":{"total":"1112","count5":"99.28%","count4":"0.45%","count3":"0.10%","count2":"暂无人打分","count1":"0.18%"}}</t>
  </si>
  <si>
    <t>{"merchReceiveTimes":"0.00","refundCount":"6","indVal":"3.92","localVal":"1.46","noReasonTimes":"2","merchQualityTimes":"1"}</t>
  </si>
  <si>
    <t>{"indVal":"3.02","localVal":"1.17"}</t>
  </si>
  <si>
    <t>{"afterSaleTimes":"","refundSumNum":"6","indVal":"0.01","disputRefundNum":"0","localVal":"0.00","violationTimes":"","complaintsCount":"","taobaoSolveNum":"0","reasons":[],"refundSupportSellerNum":"0","taobaoSolvePercent":"0.00"}</t>
  </si>
  <si>
    <t>[[267,{'rater':'0','direction':'0','result':'1','timeLine':'-30'}],[0,{'rater':'0','direction':'0','result':'0','timeLine':'-30'}],[0,{'rater':'0','direction':'0','result':'-1','timeLine':'-30'}]]</t>
  </si>
  <si>
    <t>[[1221,{'rater':'0','direction':'0','result':'1','timeLine':'-210'}],[0,{'rater':'0','direction':'0','result':'0','timeLine':'-210'}],[0,{'rater':'0','direction':'0','result':'-1','timeLine':'-210'}]]</t>
  </si>
  <si>
    <t>{"title":"服务质量：","source":"4.9","contrast":"+91.89%","sourcedetail":{"total":"2970","count5":"99.53%","count4":"0.27%","count3":"0.13%","count2":"暂无人打分","count1":"0.10%"}}</t>
  </si>
  <si>
    <t>{"title":"服务态度：","source":"4.9","contrast":"+93.41%","sourcedetail":{"total":"2967","count5":"99.66%","count4":"0.24%","count3":"0.10%","count2":"暂无人打分","count1":"0.10%"}}</t>
  </si>
  <si>
    <t>{"title":"守时程度：","source":"4.9","contrast":"+89.19%","sourcedetail":{"total":"2961","count5":"99.36%","count4":"0.30%","count3":"0.24%","count2":"暂无人打分","count1":"0.10%"}}</t>
  </si>
  <si>
    <t>{"merchReceiveTimes":"1","refundCount":"10","indVal":"3.79","localVal":"0.66","noReasonTimes":"0","merchQualityTimes":"0"}</t>
  </si>
  <si>
    <t>{"indVal":"2.42","localVal":"0.17"}</t>
  </si>
  <si>
    <t>{"title":"宝贝与描述相符：","source":"4.9","contrast":"+96.63%","sourcedetail":{"total":"2399","count5":"99.58%","count4":"0.21%","count3":"0.13%","count2":"0.10%","count1":"0.10%"}}</t>
  </si>
  <si>
    <t>{"title":"卖家的服务态度：","source":"4.9","contrast":"+96.92%","sourcedetail":{"total":"2398","count5":"99.67%","count4":"0.21%","count3":"0.10%","count2":"暂无人打分","count1":"0.10%"}}</t>
  </si>
  <si>
    <t>{"title":"物流服务的质量：","source":"4.9","contrast":"+96.17%","sourcedetail":{"total":"2395","count5":"99.50%","count4":"0.33%","count3":"0.13%","count2":"暂无人打分","count1":"0.10%"}}</t>
  </si>
  <si>
    <t>{"merchReceiveTimes":"0.00","refundCount":"448","indVal":"14.39","localVal":"24.41","noReasonTimes":"313","merchQualityTimes":"23"}</t>
  </si>
  <si>
    <t>{"indVal":"3.69","localVal":"1.02"}</t>
  </si>
  <si>
    <t>{"afterSaleTimes":"","refundSumNum":"448","indVal":"0.01","disputRefundNum":"0","localVal":"0.00","violationTimes":"","complaintsCount":"","taobaoSolveNum":"0","reasons":[],"refundSupportSellerNum":"0","taobaoSolvePercent":"0.00"}</t>
  </si>
  <si>
    <t>[[70,{'rater':'0', 'direction':'0', 'result':'1','timeLine':'-7'}],[0,{'rater':'0','direction':'0','result':'0','timeLine':'-7'}],[1,{'rater':'0','direction':'0','result':'-1','timeLine':'-7'}]]</t>
  </si>
  <si>
    <t>[[985,{'rater':'0','direction':'0','result':'1','timeLine':'-30'}],[1,{'rater':'0','direction':'0','result':'0','timeLine':'-30'}],[2,{'rater':'0','direction':'0','result':'-1','timeLine':'-30'}]]</t>
  </si>
  <si>
    <t>[[2432,{'rater':'0','direction':'0','result':'1','timeLine':'-210'}],[1,{'rater':'0','direction':'0','result':'0','timeLine':'-210'}],[2,{'rater':'0','direction':'0','result':'-1','timeLine':'-210'}]]</t>
  </si>
  <si>
    <t>{"title":"宝贝与描述相符：","source":"4.8","contrast":"+25.16%","sourcedetail":{"total":"1436","count5":"95.26%","count4":"2.02%","count3":"1.25%","count2":"0.21%","count1":"1.25%"}}</t>
  </si>
  <si>
    <t>{"title":"卖家的服务态度：","source":"4.8","contrast":"+29.08%","sourcedetail":{"total":"1436","count5":"93.66%","count4":"3.27%","count3":"0.77%","count2":"0.63%","count1":"1.67%"}}</t>
  </si>
  <si>
    <t>{"title":"物流服务的质量：","source":"4.8","contrast":"+38.47%","sourcedetail":{"total":"1436","count5":"92.90%","count4":"4.53%","count3":"0.35%","count2":"0.91%","count1":"1.32%"}}</t>
  </si>
  <si>
    <t>{"merchReceiveTimes":"2","refundCount":"14","indVal":"4.51","localVal":"3.57","noReasonTimes":"1","merchQualityTimes":"0"}</t>
  </si>
  <si>
    <t>{"title":"宝贝与描述相符：","source":"4.8","contrast":"+33.04%","sourcedetail":{"total":"3030","count5":"91.88%","count4":"5.68%","count3":"1.45%","count2":"0.36%","count1":"0.63%"}}</t>
  </si>
  <si>
    <t>{"title":"卖家的服务态度：","source":"4.9","contrast":"+37.05%","sourcedetail":{"total":"3018","count5":"93.27%","count4":"5.00%","count3":"0.99%","count2":"0.23%","count1":"0.50%"}}</t>
  </si>
  <si>
    <t>{"title":"物流服务的质量：","source":"4.9","contrast":"+46.54%","sourcedetail":{"total":"3024","count5":"93.19%","count4":"5.13%","count3":"0.99%","count2":"0.20%","count1":"0.50%"}}</t>
  </si>
  <si>
    <t>{"merchReceiveTimes":"1","refundCount":"27","indVal":"3.93","localVal":"3.56","noReasonTimes":"0","merchQualityTimes":"3"}</t>
  </si>
  <si>
    <t>{"indVal":"2.43","localVal":"5.52"}</t>
  </si>
  <si>
    <t>{"title":"宝贝与描述相符：","source":"4.8","contrast":"+32.65%","sourcedetail":{"total":"1054","count5":"90.61%","count4":"6.07%","count3":"2.09%","count2":"0.19%","count1":"1.04%"}}</t>
  </si>
  <si>
    <t>{"title":"卖家的服务态度：","source":"4.8","contrast":"+33.78%","sourcedetail":{"total":"1047","count5":"92.45%","count4":"4.78%","count3":"1.91%","count2":"0.38%","count1":"0.48%"}}</t>
  </si>
  <si>
    <t>{"title":"物流服务的质量：","source":"4.8","contrast":"+33.14%","sourcedetail":{"total":"1045","count5":"92.34%","count4":"4.59%","count3":"1.63%","count2":"0.48%","count1":"0.96%"}}</t>
  </si>
  <si>
    <t>{"merchReceiveTimes":"0.00","refundCount":"25","indVal":"14.39","localVal":"5.61","noReasonTimes":"7","merchQualityTimes":"1"}</t>
  </si>
  <si>
    <t>{"indVal":"3.69","localVal":"5.24"}</t>
  </si>
  <si>
    <t>{"afterSaleTimes":"","refundSumNum":"25","indVal":"0.01","disputRefundNum":"0","localVal":"0.00","violationTimes":"","complaintsCount":"","taobaoSolveNum":"0","reasons":[],"refundSupportSellerNum":"0","taobaoSolvePercent":"0.00"}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</si>
  <si>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{"title":"宝贝与描述相符：","source":"4.8","contrast":"0","sourcedetail":{"total":"14563","count5":"92.56%","count4":"3.44%","count3":"1.59%","count2":"0.65%","count1":"1.76%"}}</t>
  </si>
  <si>
    <t>{"title":"卖家的服务态度：","source":"4.8","contrast":"0","sourcedetail":{"total":"14563","count5":"89.15%","count4":"6.29%","count3":"2.11%","count2":"0.53%","count1":"1.92%"}}</t>
  </si>
  <si>
    <t>{"title":"物流服务的质量：","source":"4.7","contrast":"+3.06%","sourcedetail":{"total":"14563","count5":"88.67%","count4":"6.42%","count3":"2.28%","count2":"0.65%","count1":"1.98%"}}</t>
  </si>
  <si>
    <t>{"merchReceiveTimes":"0","refundCount":"65","indVal":"4.51","localVal":"2.28","noReasonTimes":"21","merchQualityTimes":"1"}</t>
  </si>
  <si>
    <t>{"indVal":"2.60","localVal":"1.64"}</t>
  </si>
  <si>
    <t>{"title":"宝贝与描述相符：","source":"4.9","contrast":"+88.18%","sourcedetail":{"total":"2677","count5":"99.07%","count4":"0.37%","count3":"0.30%","count2":"0.11%","count1":"0.15%"}}</t>
  </si>
  <si>
    <t>{"title":"卖家的服务态度：","source":"4.9","contrast":"+93.54%","sourcedetail":{"total":"2665","count5":"99.55%","count4":"0.26%","count3":"0.10%","count2":"0.10%","count1":"0.10%"}}</t>
  </si>
  <si>
    <t>{"title":"物流服务的质量：","source":"4.9","contrast":"+91.48%","sourcedetail":{"total":"2670","count5":"99.03%","count4":"0.79%","count3":"0.10%","count2":"0.10%","count1":"0.11%"}}</t>
  </si>
  <si>
    <t>{"merchReceiveTimes":"0.00","refundCount":"1","indVal":"3.22","localVal":"0.28","noReasonTimes":"1","merchQualityTimes":"0"}</t>
  </si>
  <si>
    <t>{"indVal":"1.59","localVal":"7.85"}</t>
  </si>
  <si>
    <t>{"title":"宝贝与描述相符：","source":"4.9","contrast":"+71.50%","sourcedetail":{"total":"3203","count5":"95.72%","count4":"3.72%","count3":"0.37%","count2":"0.10%","count1":"0.16%"}}</t>
  </si>
  <si>
    <t>{"title":"卖家的服务态度：","source":"4.9","contrast":"+66.99%","sourcedetail":{"total":"3193","count5":"96.02%","count4":"3.32%","count3":"0.38%","count2":"0.13%","count1":"0.16%"}}</t>
  </si>
  <si>
    <t>{"title":"物流服务的质量：","source":"4.9","contrast":"+70.31%","sourcedetail":{"total":"3197","count5":"95.75%","count4":"3.57%","count3":"0.44%","count2":"0.10%","count1":"0.19%"}}</t>
  </si>
  <si>
    <t>{"merchReceiveTimes":"0.00","refundCount":"73","indVal":"3.22","localVal":"1.21","noReasonTimes":"9","merchQualityTimes":"1"}</t>
  </si>
  <si>
    <t>{"indVal":"1.59","localVal":"0.25"}</t>
  </si>
  <si>
    <t>{"afterSaleTimes":"","refundSumNum":"73","indVal":"0.01","disputRefundNum":"0","localVal":"0.00","violationTimes":"","complaintsCount":"","taobaoSolveNum":"0","reasons":[],"refundSupportSellerNum":"0","taobaoSolvePercent":"0.00"}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</si>
  <si>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{"title":"宝贝与描述相符：","source":"4.8","contrast":"+26.73%","sourcedetail":{"total":"3152","count5":"92.64%","count4":"4.25%","count3":"1.43%","count2":"0.51%","count1":"1.17%"}}</t>
  </si>
  <si>
    <t>{"title":"卖家的服务态度：","source":"4.8","contrast":"+25.60%","sourcedetail":{"total":"3131","count5":"93.55%","count4":"3.86%","count3":"1.21%","count2":"0.35%","count1":"1.02%"}}</t>
  </si>
  <si>
    <t>{"title":"物流服务的质量：","source":"4.8","contrast":"0","sourcedetail":{"total":"3146","count5":"90.75%","count4":"4.67%","count3":"1.75%","count2":"0.73%","count1":"2.10%"}}</t>
  </si>
  <si>
    <t>{"merchReceiveTimes":"0","refundCount":"16","indVal":"3.93","localVal":"1.39","noReasonTimes":"1","merchQualityTimes":"0"}</t>
  </si>
  <si>
    <t>{"indVal":"2.43","localVal":"2.52"}</t>
  </si>
  <si>
    <t>{"indVal":"2.60","localVal":"1.36"}</t>
  </si>
  <si>
    <t>{"title":"宝贝与描述相符：","source":"4.9","contrast":"+49.07%","sourcedetail":{"total":"12756","count5":"94.07%","count4":"4.37%","count3":"0.95%","count2":"0.16%","count1":"0.45%"}}</t>
  </si>
  <si>
    <t>{"title":"卖家的服务态度：","source":"4.9","contrast":"+48.44%","sourcedetail":{"total":"12726","count5":"95.05%","count4":"3.70%","count3":"0.70%","count2":"0.13%","count1":"0.42%"}}</t>
  </si>
  <si>
    <t>{"title":"物流服务的质量：","source":"4.9","contrast":"+46.41%","sourcedetail":{"total":"12743","count5":"94.33%","count4":"4.13%","count3":"0.84%","count2":"0.19%","count1":"0.52%"}}</t>
  </si>
  <si>
    <t>{"merchReceiveTimes":"0.00","refundCount":"108","indVal":"3.51","localVal":"1.20","noReasonTimes":"56","merchQualityTimes":"0"}</t>
  </si>
  <si>
    <t>{"indVal":"1.81","localVal":"1.60"}</t>
  </si>
  <si>
    <t>{"afterSaleTimes":"","refundSumNum":"108","indVal":"0.00","disputRefundNum":"0","localVal":"0.00","violationTimes":"","complaintsCount":"","taobaoSolveNum":"0","reasons":[],"refundSupportSellerNum":"0","taobaoSolvePercent":"0.00"}</t>
  </si>
  <si>
    <t>{"title":"服务质量：","source":"4.9","contrast":"+87.68%","sourcedetail":{"total":"3341","count5":"99.55%","count4":"0.12%","count3":"0.10%","count2":"0.10%","count1":"0.18%"}}</t>
  </si>
  <si>
    <t>{"title":"服务态度：","source":"4.9","contrast":"+86.92%","sourcedetail":{"total":"3338","count5":"99.55%","count4":"0.18%","count3":"0.10%","count2":"0.10%","count1":"0.18%"}}</t>
  </si>
  <si>
    <t>{"title":"守时程度：","source":"4.9","contrast":"+88.20%","sourcedetail":{"total":"3334","count5":"99.43%","count4":"0.24%","count3":"0.12%","count2":"0.10%","count1":"0.18%"}}</t>
  </si>
  <si>
    <t>{"merchReceiveTimes":"0","refundCount":"3","indVal":"3.79","localVal":"0.90","noReasonTimes":"0","merchQualityTimes":"0"}</t>
  </si>
  <si>
    <t>{"indVal":"2.42","localVal":"1.05"}</t>
  </si>
  <si>
    <t>{"title":"宝贝与描述相符：","source":"4.8","contrast":"+21.99%","sourcedetail":{"total":"3062","count5":"92.55%","count4":"4.51%","count3":"0.95%","count2":"0.16%","count1":"1.83%"}}</t>
  </si>
  <si>
    <t>{"title":"卖家的服务态度：","source":"4.8","contrast":"+2.37%","sourcedetail":{"total":"3052","count5":"92.20%","count4":"4.36%","count3":"1.25%","count2":"0.33%","count1":"1.87%"}}</t>
  </si>
  <si>
    <t>{"title":"物流服务的质量：","source":"4.8","contrast":"0","sourcedetail":{"total":"3053","count5":"90.63%","count4":"4.55%","count3":"1.93%","count2":"0.39%","count1":"2.49%"}}</t>
  </si>
  <si>
    <t>{"merchReceiveTimes":"0.00","refundCount":"134","indVal":"4.86","localVal":"6.68","noReasonTimes":"24","merchQualityTimes":"18"}</t>
  </si>
  <si>
    <t>{"indVal":"2.95","localVal":"2.74"}</t>
  </si>
  <si>
    <t>{"afterSaleTimes":"","refundSumNum":"134","indVal":"0.02","disputRefundNum":"0","localVal":"0.00","violationTimes":"","complaintsCount":"","taobaoSolveNum":"0","reasons":[],"refundSupportSellerNum":"0","taobaoSolvePercent":"0.00"}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</si>
  <si>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{"title":"宝贝与描述相符：","source":"4.8","contrast":"+3.99%","sourcedetail":{"total":"2359","count5":"91.27%","count4":"4.58%","count3":"1.87%","count2":"0.59%","count1":"1.70%"}}</t>
  </si>
  <si>
    <t>{"title":"卖家的服务态度：","source":"4.8","contrast":"+4.22%","sourcedetail":{"total":"2324","count5":"92.25%","count4":"4.69%","count3":"0.90%","count2":"0.99%","count1":"1.16%"}}</t>
  </si>
  <si>
    <t>{"title":"物流服务的质量：","source":"4.8","contrast":"+8.54%","sourcedetail":{"total":"2357","count5":"91.56%","count4":"4.92%","count3":"1.61%","count2":"0.51%","count1":"1.40%"}}</t>
  </si>
  <si>
    <t>{"merchReceiveTimes":"0.00","refundCount":"23","indVal":"6.32","localVal":"3.01","noReasonTimes":"4","merchQualityTimes":"8"}</t>
  </si>
  <si>
    <t>{"indVal":"3.25","localVal":"2.80"}</t>
  </si>
  <si>
    <t>{"afterSaleTimes":"","refundSumNum":"23","indVal":"0.00","disputRefundNum":"0","localVal":"0.00","violationTimes":"","complaintsCount":"","taobaoSolveNum":"0","reasons":[],"refundSupportSellerNum":"0","taobaoSolvePercent":"0.00"}</t>
  </si>
  <si>
    <t>[[41,{'rater':'0', 'direction':'0', 'result':'1','timeLine':'-7'}],[0,{'rater':'0','direction':'0','result':'0','timeLine':'-7'}],[0,{'rater':'0','direction':'0','result':'-1','timeLine':'-7'}]]</t>
  </si>
  <si>
    <t>{"title":"服务质量：","source":"4.9","contrast":"+67.30%","sourcedetail":{"total":"4975","count5":"98.07%","count4":"1.27%","count3":"0.30%","count2":"0.10%","count1":"0.30%"}}</t>
  </si>
  <si>
    <t>{"title":"服务态度：","source":"4.9","contrast":"+70.38%","sourcedetail":{"total":"4969","count5":"98.61%","count4":"0.85%","count3":"0.18%","count2":"0.10%","count1":"0.28%"}}</t>
  </si>
  <si>
    <t>{"title":"守时程度：","source":"4.9","contrast":"+60.96%","sourcedetail":{"total":"4966","count5":"97.72%","count4":"1.21%","count3":"0.50%","count2":"0.20%","count1":"0.36%"}}</t>
  </si>
  <si>
    <t>{"merchReceiveTimes":"0.00","refundCount":"52","indVal":"3.92","localVal":"2.31","noReasonTimes":"22","merchQualityTimes":"4"}</t>
  </si>
  <si>
    <t>{"indVal":"3.02","localVal":"4.55"}</t>
  </si>
  <si>
    <t>{"afterSaleTimes":"","refundSumNum":"52","indVal":"0.01","disputRefundNum":"0","localVal":"0.00","violationTimes":"","complaintsCount":"","taobaoSolveNum":"0","reasons":[],"refundSupportSellerNum":"0","taobaoSolvePercent":"0.00"}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</si>
  <si>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{"title":"宝贝与描述相符：","source":"4.8","contrast":"+4.03%","sourcedetail":{"total":"133430","count5":"90.24%","count4":"6.01%","count3":"2.18%","count2":"0.56%","count1":"1.02%"}}</t>
  </si>
  <si>
    <t>{"title":"卖家的服务态度：","source":"4.8","contrast":"+14.00%","sourcedetail":{"total":"132804","count5":"92.39%","count4":"5.10%","count3":"1.43%","count2":"0.34%","count1":"0.75%"}}</t>
  </si>
  <si>
    <t>{"title":"物流服务的质量：","source":"4.8","contrast":"+13.87%","sourcedetail":{"total":"133336","count5":"91.64%","count4":"5.33%","count3":"1.72%","count2":"0.44%","count1":"0.87%"}}</t>
  </si>
  <si>
    <t>{"merchReceiveTimes":"0.00","refundCount":"2251","indVal":"3.51","localVal":"2.31","noReasonTimes":"1201","merchQualityTimes":"58"}</t>
  </si>
  <si>
    <t>{"indVal":"1.81","localVal":"1.07"}</t>
  </si>
  <si>
    <t>{"afterSaleTimes":"","refundSumNum":"2251","indVal":"0.00","disputRefundNum":"0","localVal":"0.00","violationTimes":"","complaintsCount":"","taobaoSolveNum":"0","reasons":[],"refundSupportSellerNum":"0","taobaoSolvePercent":"0.00"}</t>
  </si>
  <si>
    <t>{"title":"宝贝与描述相符：","source":"4.7","contrast":"0","sourcedetail":{"total":"1045","count5":"86.60%","count4":"7.85%","count3":"2.49%","count2":"0.77%","count1":"2.30%"}}</t>
  </si>
  <si>
    <t>{"title":"卖家的服务态度：","source":"4.7","contrast":"-0.65%","sourcedetail":{"total":"1036","count5":"88.03%","count4":"7.24%","count3":"2.41%","count2":"0.58%","count1":"1.74%"}}</t>
  </si>
  <si>
    <t>{"title":"物流服务的质量：","source":"4.7","contrast":"0","sourcedetail":{"total":"1045","count5":"87.56%","count4":"7.66%","count3":"1.91%","count2":"1.05%","count1":"1.82%"}}</t>
  </si>
  <si>
    <t>{"merchReceiveTimes":"0.00","refundCount":"56","indVal":"7.64","localVal":"6.58","noReasonTimes":"10","merchQualityTimes":"3"}</t>
  </si>
  <si>
    <t>{"indVal":"3.40","localVal":"2.48"}</t>
  </si>
  <si>
    <t>{"afterSaleTimes":"","refundSumNum":"56","indVal":"0.02","disputRefundNum":"0","localVal":"0.00","violationTimes":"","complaintsCount":"","taobaoSolveNum":"0","reasons":[],"refundSupportSellerNum":"0","taobaoSolvePercent":"0.00"}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</si>
  <si>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{"title":"宝贝与描述相符：","source":"4.8","contrast":"0","sourcedetail":{"total":"160","count5":"93.75%","count4":"3.75%","count3":"1.25%","count2":"暂无人打分","count1":"1.25%"}}</t>
  </si>
  <si>
    <t>{"title":"卖家的服务态度：","source":"4.8","contrast":"-0.77%","sourcedetail":{"total":"160","count5":"94.38%","count4":"2.50%","count3":"1.25%","count2":"暂无人打分","count1":"1.88%"}}</t>
  </si>
  <si>
    <t>{"title":"物流服务的质量：","source":"4.8","contrast":"-1.85%","sourcedetail":{"total":"160","count5":"88.75%","count4":"6.25%","count3":"3.13%","count2":"暂无人打分","count1":"1.88%"}}</t>
  </si>
  <si>
    <t>{"merchReceiveTimes":"0.00","refundCount":"6","indVal":"3.30","localVal":"5.04","noReasonTimes":"1","merchQualityTimes":"0"}</t>
  </si>
  <si>
    <t>{"indVal":"2.79","localVal":"0.69"}</t>
  </si>
  <si>
    <t>[[112,{'rater':'0','direction':'0','result':'1','timeLine':'-30'}],[0,{'rater':'0','direction':'0','result':'0','timeLine':'-30'}],[0,{'rater':'0','direction':'0','result':'-1','timeLine':'-30'}]]</t>
  </si>
  <si>
    <t>{"title":"宝贝与描述相符：","source":"4.9","contrast":"+81.02%","sourcedetail":{"total":"71","count5":"95.77%","count4":"4.23%","count3":"暂无人打分","count2":"暂无人打分","count1":"暂无人打分"}}</t>
  </si>
  <si>
    <t>{"title":"卖家的服务态度：","source":"4.9","contrast":"+75.64%","sourcedetail":{"total":"70","count5":"98.57%","count4":"暂无人打分","count3":"暂无人打分","count2":"1.43%","count1":"暂无人打分"}}</t>
  </si>
  <si>
    <t>{"title":"物流服务的质量：","source":"4.9","contrast":"+85.63%","sourcedetail":{"total":"71","count5":"97.18%","count4":"2.82%","count3":"暂无人打分","count2":"暂无人打分","count1":"暂无人打分"}}</t>
  </si>
  <si>
    <t>{"merchReceiveTimes":"2","refundCount":"2","indVal":"12.87","localVal":"1.20","noReasonTimes":"0","merchQualityTimes":"0"}</t>
  </si>
  <si>
    <t>{"indVal":"3.66","localVal":"1.08"}</t>
  </si>
  <si>
    <t>[[12,{'rater':'0', 'direction':'0', 'result':'1','timeLine':'-7'}],[0,{'rater':'0','direction':'0','result':'0','timeLine':'-7'}],[0,{'rater':'0','direction':'0','result':'-1','timeLine':'-7'}]]</t>
  </si>
  <si>
    <t>[[78,{'rater':'0','direction':'0','result':'1','timeLine':'-30'}],[0,{'rater':'0','direction':'0','result':'0','timeLine':'-30'}],[0,{'rater':'0','direction':'0','result':'-1','timeLine':'-30'}]]</t>
  </si>
  <si>
    <t>[[93,{'rater':'0','direction':'0','result':'1','timeLine':'-210'}],[1,{'rater':'0','direction':'0','result':'0','timeLine':'-210'}],[0,{'rater':'0','direction':'0','result':'-1','timeLine':'-210'}]]</t>
  </si>
  <si>
    <t>{"title":"宝贝与描述相符：","source":"4.9","contrast":"+58.63%","sourcedetail":{"total":"2346","count5":"95.14%","count4":"2.51%","count3":"1.11%","count2":"0.47%","count1":"0.77%"}}</t>
  </si>
  <si>
    <t>{"title":"卖家的服务态度：","source":"4.9","contrast":"+59.91%","sourcedetail":{"total":"2339","count5":"96.07%","count4":"2.22%","count3":"0.86%","count2":"0.30%","count1":"0.56%"}}</t>
  </si>
  <si>
    <t>{"title":"物流服务的质量：","source":"4.9","contrast":"+61.24%","sourcedetail":{"total":"2342","count5":"95.90%","count4":"2.26%","count3":"0.77%","count2":"0.47%","count1":"0.60%"}}</t>
  </si>
  <si>
    <t>{"merchReceiveTimes":"0.00","refundCount":"187","indVal":"14.39","localVal":"33.10","noReasonTimes":"61","merchQualityTimes":"17"}</t>
  </si>
  <si>
    <t>{"indVal":"3.69","localVal":"6.00"}</t>
  </si>
  <si>
    <t>{"afterSaleTimes":"","refundSumNum":"187","indVal":"0.01","disputRefundNum":"0","localVal":"0.00","violationTimes":"","complaintsCount":"","taobaoSolveNum":"0","reasons":[],"refundSupportSellerNum":"0","taobaoSolvePercent":"0.00"}</t>
  </si>
  <si>
    <t>[[113,{'rater':'0', 'direction':'0', 'result':'1','timeLine':'-7'}],[1,{'rater':'0','direction':'0','result':'0','timeLine':'-7'}],[1,{'rater':'0','direction':'0','result':'-1','timeLine':'-7'}]]</t>
  </si>
  <si>
    <t>[[557,{'rater':'0','direction':'0','result':'1','timeLine':'-30'}],[6,{'rater':'0','direction':'0','result':'0','timeLine':'-30'}],[7,{'rater':'0','direction':'0','result':'-1','timeLine':'-30'}]]</t>
  </si>
  <si>
    <t>[[3325,{'rater':'0','direction':'0','result':'1','timeLine':'-210'}],[28,{'rater':'0','direction':'0','result':'0','timeLine':'-210'}],[17,{'rater':'0','direction':'0','result':'-1','timeLine':'-210'}]]</t>
  </si>
  <si>
    <t>{"title":"宝贝与描述相符：","source":"4.8","contrast":"+9.12%","sourcedetail":{"total":"2999","count5":"90.76%","count4":"5.44%","count3":"2.07%","count2":"0.53%","count1":"1.20%"}}</t>
  </si>
  <si>
    <t>{"title":"卖家的服务态度：","source":"4.8","contrast":"+17.13%","sourcedetail":{"total":"2989","count5":"92.67%","count4":"4.72%","count3":"1.24%","count2":"0.47%","count1":"0.90%"}}</t>
  </si>
  <si>
    <t>{"title":"物流服务的质量：","source":"4.8","contrast":"+15.46%","sourcedetail":{"total":"2996","count5":"91.76%","count4":"5.27%","count3":"1.27%","count2":"0.50%","count1":"1.20%"}}</t>
  </si>
  <si>
    <t>{"merchReceiveTimes":"0.00","refundCount":"192","indVal":"6.32","localVal":"7.71","noReasonTimes":"57","merchQualityTimes":"11"}</t>
  </si>
  <si>
    <t>{"indVal":"3.25","localVal":"4.19"}</t>
  </si>
  <si>
    <t>{"afterSaleTimes":"","refundSumNum":"192","indVal":"0.00","disputRefundNum":"0","localVal":"0.00","violationTimes":"","complaintsCount":"","taobaoSolveNum":"0","reasons":[],"refundSupportSellerNum":"0","taobaoSolvePercent":"0.00"}</t>
  </si>
  <si>
    <t>{"title":"宝贝与描述相符：","source":"4.7","contrast":"-1.62%","sourcedetail":{"total":"4099","count5":"84.92%","count4":"8.81%","count3":"3.61%","count2":"0.66%","count1":"2.00%"}}</t>
  </si>
  <si>
    <t>{"title":"卖家的服务态度：","source":"4.7","contrast":"-1.01%","sourcedetail":{"total":"4047","count5":"88.36%","count4":"6.87%","count3":"2.57%","count2":"0.54%","count1":"1.66%"}}</t>
  </si>
  <si>
    <t>{"title":"物流服务的质量：","source":"4.7","contrast":"-0.56%","sourcedetail":{"total":"4091","count5":"87.92%","count4":"7.43%","count3":"2.32%","count2":"0.54%","count1":"1.78%"}}</t>
  </si>
  <si>
    <t>{"merchReceiveTimes":"8","refundCount":"25","indVal":"3.93","localVal":"5.14","noReasonTimes":"4","merchQualityTimes":"0"}</t>
  </si>
  <si>
    <t>{"indVal":"2.43","localVal":"3.49"}</t>
  </si>
  <si>
    <t>{"afterSaleTimes":"","refundSumNum":"0","indVal":"0.00","disputRefundNum":"0","localVal":"0.00","violationTimes":"","complaintsCount":"","taobaoSolveNum":"1","reasons":[],"refundSupportSellerNum":"1","taobaoSolvePercent":"3.45"}</t>
  </si>
  <si>
    <t>{"title":"宝贝与描述相符：","source":"4.8","contrast":"+44.08%","sourcedetail":{"total":"59","count5":"94.92%","count4":"3.39%","count3":"暂无人打分","count2":"暂无人打分","count1":"1.69%"}}</t>
  </si>
  <si>
    <t>{"title":"卖家的服务态度：","source":"4.8","contrast":"-0.68%","sourcedetail":{"total":"59","count5":"91.53%","count4":"5.08%","count3":"暂无人打分","count2":"暂无人打分","count1":"3.39%"}}</t>
  </si>
  <si>
    <t>{"title":"物流服务的质量：","source":"4.8","contrast":"+6.48%","sourcedetail":{"total":"59","count5":"91.53%","count4":"5.08%","count3":"暂无人打分","count2":"1.69%","count1":"1.69%"}}</t>
  </si>
  <si>
    <t>{"merchReceiveTimes":"0","refundCount":"0","indVal":"3.93","localVal":"0.00","noReasonTimes":"0","merchQualityTimes":"0"}</t>
  </si>
  <si>
    <t>{"indVal":"2.43","localVal":"11.24"}</t>
  </si>
  <si>
    <t>[[90,{'rater':'0','direction':'0','result':'1','timeLine':'-210'}],[1,{'rater':'0','direction':'0','result':'0','timeLine':'-210'}],[0,{'rater':'0','direction':'0','result':'-1','timeLine':'-210'}]]</t>
  </si>
  <si>
    <t>{"title":"宝贝与描述相符：","source":"4.8","contrast":"+20.83%","sourcedetail":{"total":"10856","count5":"91.30%","count4":"5.61%","count3":"1.47%","count2":"0.61%","count1":"1.00%"}}</t>
  </si>
  <si>
    <t>{"title":"卖家的服务态度：","source":"4.8","contrast":"+13.49%","sourcedetail":{"total":"10785","count5":"91.87%","count4":"5.41%","count3":"1.22%","count2":"0.57%","count1":"0.94%"}}</t>
  </si>
  <si>
    <t>{"title":"物流服务的质量：","source":"4.8","contrast":"+11.72%","sourcedetail":{"total":"10832","count5":"90.74%","count4":"5.67%","count3":"1.67%","count2":"0.69%","count1":"1.23%"}}</t>
  </si>
  <si>
    <t>{"merchReceiveTimes":"0.00","refundCount":"65","indVal":"3.51","localVal":"1.26","noReasonTimes":"23","merchQualityTimes":"4"}</t>
  </si>
  <si>
    <t>{"indVal":"1.81","localVal":"2.22"}</t>
  </si>
  <si>
    <t>{"afterSaleTimes":"","refundSumNum":"65","indVal":"0.00","disputRefundNum":"0","localVal":"0.00","violationTimes":"","complaintsCount":"","taobaoSolveNum":"0","reasons":[],"refundSupportSellerNum":"0","taobaoSolvePercent":"0.00"}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</si>
  <si>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{"title":"宝贝与描述相符：","source":"4.9","contrast":"+43.69%","sourcedetail":{"total":"326","count5":"96.01%","count4":"1.53%","count3":"1.23%","count2":"暂无人打分","count1":"1.23%"}}</t>
  </si>
  <si>
    <t>{"title":"卖家的服务态度：","source":"4.9","contrast":"+47.11%","sourcedetail":{"total":"325","count5":"96.31%","count4":"2.15%","count3":"0.62%","count2":"暂无人打分","count1":"0.92%"}}</t>
  </si>
  <si>
    <t>{"title":"物流服务的质量：","source":"4.9","contrast":"+48.05%","sourcedetail":{"total":"325","count5":"96.31%","count4":"1.54%","count3":"0.62%","count2":"0.62%","count1":"0.92%"}}</t>
  </si>
  <si>
    <t>{"indVal":"2.79","localVal":"3.58"}</t>
  </si>
  <si>
    <t>[[122,{'rater':'0','direction':'0','result':'1','timeLine':'-30'}],[0,{'rater':'0','direction':'0','result':'0','timeLine':'-30'}],[1,{'rater':'0','direction':'0','result':'-1','timeLine':'-30'}]]</t>
  </si>
  <si>
    <t>[[614,{'rater':'0','direction':'0','result':'1','timeLine':'-210'}],[4,{'rater':'0','direction':'0','result':'0','timeLine':'-210'}],[1,{'rater':'0','direction':'0','result':'-1','timeLine':'-210'}]]</t>
  </si>
  <si>
    <t>{"title":"宝贝与描述相符：","source":"4.8","contrast":"0","sourcedetail":{"total":"1393","count5":"89.16%","count4":"6.89%","count3":"2.51%","count2":"0.50%","count1":"0.93%"}}</t>
  </si>
  <si>
    <t>{"title":"卖家的服务态度：","source":"4.8","contrast":"0","sourcedetail":{"total":"1386","count5":"90.84%","count4":"5.84%","count3":"2.24%","count2":"0.36%","count1":"0.72%"}}</t>
  </si>
  <si>
    <t>{"title":"物流服务的质量：","source":"4.8","contrast":"+2.98%","sourcedetail":{"total":"1388","count5":"90.06%","count4":"5.98%","count3":"2.59%","count2":"0.43%","count1":"0.94%"}}</t>
  </si>
  <si>
    <t>{"merchReceiveTimes":"4","refundCount":"24","indVal":"3.42","localVal":"2.63","noReasonTimes":"2","merchQualityTimes":"0"}</t>
  </si>
  <si>
    <t>{"indVal":"1.48","localVal":"1.70"}</t>
  </si>
  <si>
    <t>[[176,{'rater':'0', 'direction':'0', 'result':'1','timeLine':'-7'}],[2,{'rater':'0','direction':'0','result':'0','timeLine':'-7'}],[0,{'rater':'0','direction':'0','result':'-1','timeLine':'-7'}]]</t>
  </si>
  <si>
    <t>[[698,{'rater':'0','direction':'0','result':'1','timeLine':'-30'}],[7,{'rater':'0','direction':'0','result':'0','timeLine':'-30'}],[4,{'rater':'0','direction':'0','result':'-1','timeLine':'-30'}]]</t>
  </si>
  <si>
    <t>[[4164,{'rater':'0','direction':'0','result':'1','timeLine':'-210'}],[37,{'rater':'0','direction':'0','result':'0','timeLine':'-210'}],[14,{'rater':'0','direction':'0','result':'-1','timeLine':'-210'}]]</t>
  </si>
  <si>
    <t>{"title":"宝贝与描述相符：","source":"4.9","contrast":"+77.36%","sourcedetail":{"total":"1369","count5":"97.59%","count4":"1.24%","count3":"0.37%","count2":"0.15%","count1":"0.66%"}}</t>
  </si>
  <si>
    <t>{"title":"卖家的服务态度：","source":"4.9","contrast":"+79.14%","sourcedetail":{"total":"1362","count5":"98.09%","count4":"1.25%","count3":"0.10%","count2":"0.10%","count1":"0.51%"}}</t>
  </si>
  <si>
    <t>{"title":"物流服务的质量：","source":"4.9","contrast":"+83.52%","sourcedetail":{"total":"1362","count5":"98.16%","count4":"1.10%","count3":"0.37%","count2":"0.10%","count1":"0.29%"}}</t>
  </si>
  <si>
    <t>{"merchReceiveTimes":"3","refundCount":"38","indVal":"12.87","localVal":"10.47","noReasonTimes":"3","merchQualityTimes":"0"}</t>
  </si>
  <si>
    <t>{"title":"宝贝与描述相符：","source":"4.9","contrast":"+27.15%","sourcedetail":{"total":"4014","count5":"94.42%","count4":"3.29%","count3":"1.32%","count2":"0.27%","count1":"0.70%"}}</t>
  </si>
  <si>
    <t>{"title":"卖家的服务态度：","source":"4.8","contrast":"+40.70%","sourcedetail":{"total":"4014","count5":"92.50%","count4":"5.16%","count3":"1.37%","count2":"0.17%","count1":"0.80%"}}</t>
  </si>
  <si>
    <t>{"title":"物流服务的质量：","source":"4.8","contrast":"+32.34%","sourcedetail":{"total":"4014","count5":"91.43%","count4":"5.13%","count3":"1.84%","count2":"0.27%","count1":"1.32%"}}</t>
  </si>
  <si>
    <t>{"merchReceiveTimes":"6","refundCount":"240","indVal":"4.22","localVal":"12.71","noReasonTimes":"24","merchQualityTimes":"0"}</t>
  </si>
  <si>
    <t>{"indVal":"2.15","localVal":"3.87"}</t>
  </si>
  <si>
    <t>{"title":"宝贝与描述相符：","source":"4.9","contrast":"+73.78%","sourcedetail":{"total":"891","count5":"96.52%","count4":"2.24%","count3":"0.56%","count2":"0.22%","count1":"0.45%"}}</t>
  </si>
  <si>
    <t>{"title":"卖家的服务态度：","source":"4.9","contrast":"+65.40%","sourcedetail":{"total":"887","count5":"96.62%","count4":"2.03%","count3":"0.56%","count2":"0.23%","count1":"0.56%"}}</t>
  </si>
  <si>
    <t>{"title":"物流服务的质量：","source":"4.9","contrast":"+64.43%","sourcedetail":{"total":"889","count5":"96.18%","count4":"2.36%","count3":"0.34%","count2":"0.56%","count1":"0.56%"}}</t>
  </si>
  <si>
    <t>{"merchReceiveTimes":"0.00","refundCount":"16","indVal":"7.64","localVal":"24.24","noReasonTimes":"3","merchQualityTimes":"1"}</t>
  </si>
  <si>
    <t>{"indVal":"3.40","localVal":"7.15"}</t>
  </si>
  <si>
    <t>[[42,{'rater':'0','direction':'0','result':'1','timeLine':'-30'}],[0,{'rater':'0','direction':'0','result':'0','timeLine':'-30'}],[0,{'rater':'0','direction':'0','result':'-1','timeLine':'-30'}]]</t>
  </si>
  <si>
    <t>[[1478,{'rater':'0','direction':'0','result':'1','timeLine':'-210'}],[7,{'rater':'0','direction':'0','result':'0','timeLine':'-210'}],[1,{'rater':'0','direction':'0','result':'-1','timeLine':'-210'}]]</t>
  </si>
  <si>
    <t>{"title":"宝贝与描述相符：","source":"4.6","contrast":"-4.75%","sourcedetail":{"total":"4223","count5":"82.24%","count4":"7.72%","count3":"3.60%","count2":"1.89%","count1":"4.55%"}}</t>
  </si>
  <si>
    <t>{"title":"卖家的服务态度：","source":"4.6","contrast":"-4.51%","sourcedetail":{"total":"4161","count5":"83.66%","count4":"7.16%","count3":"3.34%","count2":"1.87%","count1":"3.97%"}}</t>
  </si>
  <si>
    <t>{"title":"物流服务的质量：","source":"4.5","contrast":"-6.05%","sourcedetail":{"total":"4187","count5":"80.30%","count4":"7.71%","count3":"4.01%","count2":"2.39%","count1":"5.59%"}}</t>
  </si>
  <si>
    <t>{"merchReceiveTimes":"0.00","refundCount":"133","indVal":"4.22","localVal":"6.01","noReasonTimes":"25","merchQualityTimes":"23"}</t>
  </si>
  <si>
    <t>{"indVal":"3.03","localVal":"2.99"}</t>
  </si>
  <si>
    <t>{"afterSaleTimes":"","refundSumNum":"133","indVal":"0.02","disputRefundNum":"0","localVal":"0.00","violationTimes":"","complaintsCount":"","taobaoSolveNum":"0","reasons":[],"refundSupportSellerNum":"0","taobaoSolvePercent":"0.00"}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</si>
  <si>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{"title":"宝贝与描述相符：","source":"4.8","contrast":"+24.21%","sourcedetail":{"total":"3123","count5":"93.28%","count4":"3.55%","count3":"0.99%","count2":"0.45%","count1":"1.73%"}}</t>
  </si>
  <si>
    <t>{"title":"卖家的服务态度：","source":"4.8","contrast":"+15.28%","sourcedetail":{"total":"3118","count5":"93.10%","count4":"4.07%","count3":"0.83%","count2":"0.42%","count1":"1.57%"}}</t>
  </si>
  <si>
    <t>{"title":"物流服务的质量：","source":"4.8","contrast":"+28.88%","sourcedetail":{"total":"3120","count5":"93.49%","count4":"3.62%","count3":"0.93%","count2":"0.38%","count1":"1.57%"}}</t>
  </si>
  <si>
    <t>{"merchReceiveTimes":"0.00","refundCount":"129","indVal":"11.17","localVal":"6.73","noReasonTimes":"37","merchQualityTimes":"8"}</t>
  </si>
  <si>
    <t>{"indVal":"3.54","localVal":"2.12"}</t>
  </si>
  <si>
    <t>{"afterSaleTimes":"","refundSumNum":"129","indVal":"0.08","disputRefundNum":"0","localVal":"0.00","violationTimes":"","complaintsCount":"","taobaoSolveNum":"0","reasons":[],"refundSupportSellerNum":"0","taobaoSolvePercent":"0.00"}</t>
  </si>
  <si>
    <t>{"title":"宝贝与描述相符：","source":"4.9","contrast":"+76.92%","sourcedetail":{"total":"662","count5":"97.28%","count4":"1.36%","count3":"0.76%","count2":"0.15%","count1":"0.45%"}}</t>
  </si>
  <si>
    <t>{"title":"卖家的服务态度：","source":"4.9","contrast":"+78.54%","sourcedetail":{"total":"662","count5":"97.89%","count4":"1.51%","count3":"暂无人打分","count2":"0.15%","count1":"0.45%"}}</t>
  </si>
  <si>
    <t>{"title":"物流服务的质量：","source":"4.9","contrast":"+84.59%","sourcedetail":{"total":"662","count5":"98.19%","count4":"1.36%","count3":"暂无人打分","count2":"0.15%","count1":"0.30%"}}</t>
  </si>
  <si>
    <t>{"merchReceiveTimes":"0.00","refundCount":"24","indVal":"14.39","localVal":"26.37","noReasonTimes":"3","merchQualityTimes":"3"}</t>
  </si>
  <si>
    <t>{"indVal":"3.69","localVal":"4.84"}</t>
  </si>
  <si>
    <t>{"title":"宝贝与描述相符：","source":"4.7","contrast":"-2.30%","sourcedetail":{"total":"1609","count5":"86.39%","count4":"6.59%","count3":"2.24%","count2":"0.93%","count1":"3.85%"}}</t>
  </si>
  <si>
    <t>{"title":"卖家的服务态度：","source":"4.7","contrast":"-2.91%","sourcedetail":{"total":"1601","count5":"86.76%","count4":"6.18%","count3":"2.06%","count2":"0.81%","count1":"4.18%"}}</t>
  </si>
  <si>
    <t>{"title":"物流服务的质量：","source":"4.7","contrast":"-2.13%","sourcedetail":{"total":"1605","count5":"87.17%","count4":"6.17%","count3":"1.87%","count2":"0.69%","count1":"4.11%"}}</t>
  </si>
  <si>
    <t>{"merchReceiveTimes":"4","refundCount":"27","indVal":"3.93","localVal":"1.64","noReasonTimes":"1","merchQualityTimes":"1"}</t>
  </si>
  <si>
    <t>{"indVal":"2.43","localVal":"1.26"}</t>
  </si>
  <si>
    <t>{"title":"宝贝与描述相符：","source":"4.8","contrast":"+40.38%","sourcedetail":{"total":"498","count5":"92.77%","count4":"5.22%","count3":"0.80%","count2":"0.80%","count1":"0.40%"}}</t>
  </si>
  <si>
    <t>{"title":"卖家的服务态度：","source":"4.9","contrast":"+48.94%","sourcedetail":{"total":"497","count5":"93.56%","count4":"5.43%","count3":"0.60%","count2":"0.40%","count1":"暂无人打分"}}</t>
  </si>
  <si>
    <t>{"title":"物流服务的质量：","source":"4.8","contrast":"+31.30%","sourcedetail":{"total":"498","count5":"91.57%","count4":"5.82%","count3":"1.81%","count2":"0.20%","count1":"0.60%"}}</t>
  </si>
  <si>
    <t>{"merchReceiveTimes":"1","refundCount":"8","indVal":"3.93","localVal":"1.33","noReasonTimes":"0","merchQualityTimes":"0"}</t>
  </si>
  <si>
    <t>{"indVal":"2.43","localVal":"2.41"}</t>
  </si>
  <si>
    <t>{"title":"服务质量：","source":"4.9","contrast":"+73.00%","sourcedetail":{"total":"1153","count5":"99.13%","count4":"0.17%","count3":"0.10%","count2":"0.10%","count1":"0.52%"}}</t>
  </si>
  <si>
    <t>{"title":"服务态度：","source":"4.9","contrast":"+72.01%","sourcedetail":{"total":"1150","count5":"99.13%","count4":"0.26%","count3":"0.10%","count2":"0.10%","count1":"0.43%"}}</t>
  </si>
  <si>
    <t>{"title":"守时程度：","source":"4.9","contrast":"+75.39%","sourcedetail":{"total":"1152","count5":"98.96%","count4":"0.35%","count3":"0.17%","count2":"0.10%","count1":"0.43%"}}</t>
  </si>
  <si>
    <t>{"indVal":"2.42","localVal":"0.05"}</t>
  </si>
  <si>
    <t>{"title":"宝贝与描述相符：","source":"4.8","contrast":"+32.99%","sourcedetail":{"total":"295","count5":"89.83%","count4":"7.12%","count3":"1.69%","count2":"1.02%","count1":"0.34%"}}</t>
  </si>
  <si>
    <t>{"title":"卖家的服务态度：","source":"4.9","contrast":"+46.05%","sourcedetail":{"total":"295","count5":"93.22%","count4":"4.75%","count3":"1.69%","count2":"暂无人打分","count1":"0.34%"}}</t>
  </si>
  <si>
    <t>{"title":"物流服务的质量：","source":"4.8","contrast":"+39.29%","sourcedetail":{"total":"294","count5":"92.18%","count4":"5.44%","count3":"1.02%","count2":"1.02%","count1":"0.34%"}}</t>
  </si>
  <si>
    <t>{"merchReceiveTimes":"0","refundCount":"26","indVal":"12.87","localVal":"3.81","noReasonTimes":"0","merchQualityTimes":"0"}</t>
  </si>
  <si>
    <t>[[190,{'rater':'0','direction':'0','result':'1','timeLine':'-30'}],[4,{'rater':'0','direction':'0','result':'0','timeLine':'-30'}],[0,{'rater':'0','direction':'0','result':'-1','timeLine':'-30'}]]</t>
  </si>
  <si>
    <t>[[216,{'rater':'0','direction':'0','result':'1','timeLine':'-210'}],[4,{'rater':'0','direction':'0','result':'0','timeLine':'-210'}],[0,{'rater':'0','direction':'0','result':'-1','timeLine':'-210'}]]</t>
  </si>
  <si>
    <t>{"title":"宝贝与描述相符：","source":"4.7","contrast":"-2.31%","sourcedetail":{"total":"186423","count5":"84.60%","count4":"7.93%","count3":"3.63%","count2":"1.22%","count1":"2.62%"}}</t>
  </si>
  <si>
    <t>{"title":"卖家的服务态度：","source":"4.7","contrast":"-1.99%","sourcedetail":{"total":"184290","count5":"86.52%","count4":"7.35%","count3":"2.96%","count2":"0.92%","count1":"2.25%"}}</t>
  </si>
  <si>
    <t>{"title":"物流服务的质量：","source":"4.7","contrast":"-1.66%","sourcedetail":{"total":"185953","count5":"86.01%","count4":"7.51%","count3":"3.13%","count2":"1.05%","count1":"2.30%"}}</t>
  </si>
  <si>
    <t>{"merchReceiveTimes":"227","refundCount":"3369","indVal":"3.93","localVal":"2.02","noReasonTimes":"240","merchQualityTimes":"64"}</t>
  </si>
  <si>
    <t>{"indVal":"2.43","localVal":"1.67"}</t>
  </si>
  <si>
    <t>{"afterSaleTimes":"","refundSumNum":"1","indVal":"0.00","disputRefundNum":"1","localVal":"0.00","violationTimes":"","complaintsCount":"","taobaoSolveNum":"22","reasons":[],"refundSupportSellerNum":"21","taobaoSolvePercent":"0.47"}</t>
  </si>
  <si>
    <t>{"title":"服务质量：","source":"4.9","contrast":"+83.21%","sourcedetail":{"total":"2412","count5":"98.42%","count4":"1.00%","count3":"0.29%","count2":"0.10%","count1":"0.21%"}}</t>
  </si>
  <si>
    <t>{"title":"服务态度：","source":"4.9","contrast":"+86.34%","sourcedetail":{"total":"2407","count5":"99.00%","count4":"0.66%","count3":"暂无人打分","count2":"0.17%","count1":"0.17%"}}</t>
  </si>
  <si>
    <t>{"title":"守时程度：","source":"4.9","contrast":"+88.58%","sourcedetail":{"total":"2409","count5":"98.75%","count4":"1.00%","count3":"0.10%","count2":"0.10%","count1":"0.12%"}}</t>
  </si>
  <si>
    <t>{"merchReceiveTimes":"0.00","refundCount":"39","indVal":"4.22","localVal":"6.30","noReasonTimes":"7","merchQualityTimes":"6"}</t>
  </si>
  <si>
    <t>{"indVal":"3.03","localVal":"3.27"}</t>
  </si>
  <si>
    <t>{"afterSaleTimes":"","refundSumNum":"39","indVal":"0.02","disputRefundNum":"0","localVal":"0.00","violationTimes":"","complaintsCount":"","taobaoSolveNum":"0","reasons":[],"refundSupportSellerNum":"0","taobaoSolvePercent":"0.00"}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</si>
  <si>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{"title":"宝贝与描述相符：","source":"4.8","contrast":"+15.15%","sourcedetail":{"total":"684","count5":"91.08%","count4":"5.85%","count3":"1.32%","count2":"0.58%","count1":"1.17%"}}</t>
  </si>
  <si>
    <t>{"title":"卖家的服务态度：","source":"4.8","contrast":"+22.50%","sourcedetail":{"total":"683","count5":"93.70%","count4":"3.66%","count3":"1.17%","count2":"0.44%","count1":"1.02%"}}</t>
  </si>
  <si>
    <t>{"title":"物流服务的质量：","source":"4.8","contrast":"+21.97%","sourcedetail":{"total":"683","count5":"92.53%","count4":"4.39%","count3":"1.61%","count2":"0.44%","count1":"1.02%"}}</t>
  </si>
  <si>
    <t>{"merchReceiveTimes":"0.00","refundCount":"135","indVal":"6.32","localVal":"19.26","noReasonTimes":"36","merchQualityTimes":"17"}</t>
  </si>
  <si>
    <t>{"indVal":"3.25","localVal":"3.18"}</t>
  </si>
  <si>
    <t>{"afterSaleTimes":"","refundSumNum":"135","indVal":"0.00","disputRefundNum":"0","localVal":"0.00","violationTimes":"","complaintsCount":"","taobaoSolveNum":"0","reasons":[],"refundSupportSellerNum":"0","taobaoSolvePercent":"0.00"}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</si>
  <si>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{"title":"宝贝与描述相符：","source":"4.8","contrast":"+16.85%","sourcedetail":{"total":"222","count5":"90.99%","count4":"6.31%","count3":"1.35%","count2":"0.45%","count1":"0.90%"}}</t>
  </si>
  <si>
    <t>{"title":"卖家的服务态度：","source":"4.8","contrast":"+27.06%","sourcedetail":{"total":"217","count5":"92.63%","count4":"5.53%","count3":"0.92%","count2":"0.92%","count1":"暂无人打分"}}</t>
  </si>
  <si>
    <t>{"title":"物流服务的质量：","source":"4.8","contrast":"0","sourcedetail":{"total":"222","count5":"90.99%","count4":"4.50%","count3":"2.25%","count2":"1.80%","count1":"0.45%"}}</t>
  </si>
  <si>
    <t>{"merchReceiveTimes":"0.00","refundCount":"0","indVal":"3.51","localVal":"0.00","noReasonTimes":"0","merchQualityTimes":"0"}</t>
  </si>
  <si>
    <t>{"indVal":"1.81","localVal":"0.00"}</t>
  </si>
  <si>
    <t>{"title":"宝贝与描述相符：","source":"4.9","contrast":"+82.33%","sourcedetail":{"total":"7924","count5":"98.25%","count4":"0.92%","count3":"0.49%","count2":"0.10%","count1":"0.29%"}}</t>
  </si>
  <si>
    <t>{"title":"卖家的服务态度：","source":"4.9","contrast":"+81.43%","sourcedetail":{"total":"7905","count5":"98.41%","count4":"0.90%","count3":"0.37%","count2":"0.10%","count1":"0.29%"}}</t>
  </si>
  <si>
    <t>{"title":"物流服务的质量：","source":"4.9","contrast":"+84.19%","sourcedetail":{"total":"7905","count5":"98.41%","count4":"0.96%","count3":"0.27%","count2":"0.10%","count1":"0.28%"}}</t>
  </si>
  <si>
    <t>{"merchReceiveTimes":"0.00","refundCount":"17","indVal":"6.30","localVal":"5.69","noReasonTimes":"1","merchQualityTimes":"7"}</t>
  </si>
  <si>
    <t>{"indVal":"3.49","localVal":"4.44"}</t>
  </si>
  <si>
    <t>{"afterSaleTimes":"","refundSumNum":"17","indVal":"0.03","disputRefundNum":"0","localVal":"0.00","violationTimes":"","complaintsCount":"","taobaoSolveNum":"0","reasons":[],"refundSupportSellerNum":"0","taobaoSolvePercent":"0.00"}</t>
  </si>
  <si>
    <t>{"title":"宝贝与描述相符：","source":"4.8","contrast":"+16.18%","sourcedetail":{"total":"1171","count5":"92.40%","count4":"3.33%","count3":"1.71%","count2":"0.77%","count1":"1.79%"}}</t>
  </si>
  <si>
    <t>{"title":"卖家的服务态度：","source":"4.8","contrast":"+23.67%","sourcedetail":{"total":"1166","count5":"94.25%","count4":"2.74%","count3":"1.20%","count2":"0.34%","count1":"1.46%"}}</t>
  </si>
  <si>
    <t>{"title":"物流服务的质量：","source":"4.8","contrast":"+19.08%","sourcedetail":{"total":"1166","count5":"93.40%","count4":"2.83%","count3":"1.54%","count2":"0.60%","count1":"1.63%"}}</t>
  </si>
  <si>
    <t>{"merchReceiveTimes":"0.00","refundCount":"8","indVal":"3.12","localVal":"7.62","noReasonTimes":"1","merchQualityTimes":"2"}</t>
  </si>
  <si>
    <t>{"indVal":"2.64","localVal":"11.43"}</t>
  </si>
  <si>
    <t>{"title":"宝贝与描述相符：","source":"4.9","contrast":"+50.51%","sourcedetail":{"total":"5844","count5":"94.80%","count4":"3.08%","count3":"1.11%","count2":"0.34%","count1":"0.67%"}}</t>
  </si>
  <si>
    <t>{"title":"卖家的服务态度：","source":"4.9","contrast":"+50.60%","sourcedetail":{"total":"5808","count5":"95.71%","count4":"2.70%","count3":"0.62%","count2":"0.21%","count1":"0.76%"}}</t>
  </si>
  <si>
    <t>{"title":"物流服务的质量：","source":"4.8","contrast":"+44.63%","sourcedetail":{"total":"5830","count5":"94.48%","count4":"3.17%","count3":"1.13%","count2":"0.27%","count1":"0.94%"}}</t>
  </si>
  <si>
    <t>{"merchReceiveTimes":"0.00","refundCount":"185","indVal":"3.39","localVal":"3.53","noReasonTimes":"78","merchQualityTimes":"4"}</t>
  </si>
  <si>
    <t>{"indVal":"2.17","localVal":"1.28"}</t>
  </si>
  <si>
    <t>{"afterSaleTimes":"","refundSumNum":"185","indVal":"0.00","disputRefundNum":"0","localVal":"0.00","violationTimes":"","complaintsCount":"","taobaoSolveNum":"0","reasons":[],"refundSupportSellerNum":"0","taobaoSolvePercent":"0.00"}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</si>
  <si>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{"title":"宝贝与描述相符：","source":"4.9","contrast":"+81.10%","sourcedetail":{"total":"271","count5":"97.79%","count4":"1.48%","count3":"0.37%","count2":"0.37%","count1":"暂无人打分"}}</t>
  </si>
  <si>
    <t>{"title":"卖家的服务态度：","source":"4.9","contrast":"+82.47%","sourcedetail":{"total":"271","count5":"98.15%","count4":"1.11%","count3":"0.74%","count2":"暂无人打分","count1":"暂无人打分"}}</t>
  </si>
  <si>
    <t>{"title":"物流服务的质量：","source":"4.9","contrast":"+82.32%","sourcedetail":{"total":"271","count5":"97.79%","count4":"1.48%","count3":"0.74%","count2":"暂无人打分","count1":"暂无人打分"}}</t>
  </si>
  <si>
    <t>{"merchReceiveTimes":"1","refundCount":"1","indVal":"6.81","localVal":"1.47","noReasonTimes":"0","merchQualityTimes":"0"}</t>
  </si>
  <si>
    <t>{"indVal":"3.26","localVal":"0.00"}</t>
  </si>
  <si>
    <t>[[533,{'rater':'0','direction':'0','result':'1','timeLine':'-210'}],[0,{'rater':'0','direction':'0','result':'0','timeLine':'-210'}],[0,{'rater':'0','direction':'0','result':'-1','timeLine':'-210'}]]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</si>
  <si>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{"title":"宝贝与描述相符：","source":"4.8","contrast":"+29.29%","sourcedetail":{"total":"1525","count5":"91.41%","count4":"4.59%","count3":"2.16%","count2":"0.52%","count1":"1.31%"}}</t>
  </si>
  <si>
    <t>{"title":"卖家的服务态度：","source":"4.8","contrast":"+28.49%","sourcedetail":{"total":"1518","count5":"92.89%","count4":"3.82%","count3":"1.84%","count2":"0.72%","count1":"0.72%"}}</t>
  </si>
  <si>
    <t>{"title":"物流服务的质量：","source":"4.8","contrast":"+39.71%","sourcedetail":{"total":"1514","count5":"93.33%","count4":"3.76%","count3":"1.52%","count2":"0.53%","count1":"0.86%"}}</t>
  </si>
  <si>
    <t>{"merchReceiveTimes":"0.00","refundCount":"126","indVal":"14.39","localVal":"20.76","noReasonTimes":"38","merchQualityTimes":"13"}</t>
  </si>
  <si>
    <t>{"indVal":"3.69","localVal":"4.17"}</t>
  </si>
  <si>
    <t>{"afterSaleTimes":"","refundSumNum":"126","indVal":"0.01","disputRefundNum":"1","localVal":"0.16","violationTimes":"","complaintsCount":"","taobaoSolveNum":"0","reasons":[],"refundSupportSellerNum":"0","taobaoSolvePercent":"0.00"}</t>
  </si>
  <si>
    <t>[[419,{'rater':'0','direction':'0','result':'1','timeLine':'-30'}],[10,{'rater':'0','direction':'0','result':'0','timeLine':'-30'}],[5,{'rater':'0','direction':'0','result':'-1','timeLine':'-30'}]]</t>
  </si>
  <si>
    <t>[[1894,{'rater':'0','direction':'0','result':'1','timeLine':'-210'}],[26,{'rater':'0','direction':'0','result':'0','timeLine':'-210'}],[19,{'rater':'0','direction':'0','result':'-1','timeLine':'-210'}]]</t>
  </si>
  <si>
    <t>{"title":"宝贝与描述相符：","source":"4.9","contrast":"+98.72%","sourcedetail":{"total":"705","count5":"99.72%","count4":"0.28%","count3":"暂无人打分","count2":"暂无人打分","count1":"暂无人打分"}}</t>
  </si>
  <si>
    <t>{"title":"卖家的服务态度：","source":"4.9","contrast":"+97.57%","sourcedetail":{"total":"701","count5":"99.57%","count4":"0.43%","count3":"暂无人打分","count2":"暂无人打分","count1":"暂无人打分"}}</t>
  </si>
  <si>
    <t>{"title":"物流服务的质量：","source":"4.9","contrast":"+90.51%","sourcedetail":{"total":"699","count5":"98.71%","count4":"1.00%","count3":"0.14%","count2":"暂无人打分","count1":"0.14%"}}</t>
  </si>
  <si>
    <t>{"merchReceiveTimes":"0","refundCount":"8","indVal":"12.87","localVal":"1.17","noReasonTimes":"2","merchQualityTimes":"0"}</t>
  </si>
  <si>
    <t>{"indVal":"3.66","localVal":"0.01"}</t>
  </si>
  <si>
    <t>[[96,{'rater':'0', 'direction':'0', 'result':'1','timeLine':'-7'}],[0,{'rater':'0','direction':'0','result':'0','timeLine':'-7'}],[0,{'rater':'0','direction':'0','result':'-1','timeLine':'-7'}]]</t>
  </si>
  <si>
    <t>[[534,{'rater':'0','direction':'0','result':'1','timeLine':'-30'}],[0,{'rater':'0','direction':'0','result':'0','timeLine':'-30'}],[0,{'rater':'0','direction':'0','result':'-1','timeLine':'-30'}]]</t>
  </si>
  <si>
    <t>[[2350,{'rater':'0','direction':'0','result':'1','timeLine':'-210'}],[0,{'rater':'0','direction':'0','result':'0','timeLine':'-210'}],[1,{'rater':'0','direction':'0','result':'-1','timeLine':'-210'}]]</t>
  </si>
  <si>
    <t>{"title":"服务质量：","source":"4.9","contrast":"+52.83%","sourcedetail":{"total":"1320","count5":"97.88%","count4":"0.91%","count3":"0.53%","count2":"暂无人打分","count1":"0.68%"}}</t>
  </si>
  <si>
    <t>{"title":"服务态度：","source":"4.9","contrast":"+44.17%","sourcedetail":{"total":"1318","count5":"98.03%","count4":"0.61%","count3":"0.61%","count2":"暂无人打分","count1":"0.76%"}}</t>
  </si>
  <si>
    <t>{"title":"守时程度：","source":"4.9","contrast":"+55.60%","sourcedetail":{"total":"1318","count5":"97.72%","count4":"1.06%","count3":"0.53%","count2":"暂无人打分","count1":"0.68%"}}</t>
  </si>
  <si>
    <t>{"merchReceiveTimes":"1","refundCount":"3","indVal":"3.79","localVal":"0.41","noReasonTimes":"0","merchQualityTimes":"0"}</t>
  </si>
  <si>
    <t>{"title":"宝贝与描述相符：","source":"4.7","contrast":"-0.80%","sourcedetail":{"total":"2295","count5":"84.92%","count4":"8.89%","count3":"3.49%","count2":"0.57%","count1":"2.14%"}}</t>
  </si>
  <si>
    <t>{"title":"卖家的服务态度：","source":"4.8","contrast":"0","sourcedetail":{"total":"2270","count5":"88.02%","count4":"7.97%","count3":"1.94%","count2":"0.62%","count1":"1.45%"}}</t>
  </si>
  <si>
    <t>{"title":"物流服务的质量：","source":"4.7","contrast":"-1.12%","sourcedetail":{"total":"2288","count5":"85.88%","count4":"8.44%","count3":"2.62%","count2":"0.92%","count1":"2.14%"}}</t>
  </si>
  <si>
    <t>{"merchReceiveTimes":"0.00","refundCount":"11","indVal":"14.39","localVal":"14.86","noReasonTimes":"7","merchQualityTimes":"3"}</t>
  </si>
  <si>
    <t>{"indVal":"3.69","localVal":"6.70"}</t>
  </si>
  <si>
    <t>{"title":"宝贝与描述相符：","source":"4.8","contrast":"+31.99%","sourcedetail":{"total":"654","count5":"92.66%","count4":"4.43%","count3":"1.68%","count2":"0.31%","count1":"0.92%"}}</t>
  </si>
  <si>
    <t>{"title":"卖家的服务态度：","source":"4.8","contrast":"+24.70%","sourcedetail":{"total":"644","count5":"93.32%","count4":"4.04%","count3":"1.24%","count2":"0.31%","count1":"1.09%"}}</t>
  </si>
  <si>
    <t>{"title":"物流服务的质量：","source":"4.8","contrast":"+41.91%","sourcedetail":{"total":"654","count5":"93.73%","count4":"3.98%","count3":"1.07%","count2":"0.46%","count1":"0.76%"}}</t>
  </si>
  <si>
    <t>{"merchReceiveTimes":"18","refundCount":"51","indVal":"4.51","localVal":"12.00","noReasonTimes":"7","merchQualityTimes":"2"}</t>
  </si>
  <si>
    <t>{"indVal":"2.60","localVal":"2.01"}</t>
  </si>
  <si>
    <t>{"afterSaleTimes":"","refundSumNum":"0","indVal":"0.03","disputRefundNum":"0","localVal":"0.00","violationTimes":"","complaintsCount":"","taobaoSolveNum":"1","reasons":[],"refundSupportSellerNum":"1","taobaoSolvePercent":"1.61"}</t>
  </si>
  <si>
    <t>[[286,{'rater':'0','direction':'0','result':'1','timeLine':'-30'}],[0,{'rater':'0','direction':'0','result':'0','timeLine':'-30'}],[1,{'rater':'0','direction':'0','result':'-1','timeLine':'-30'}]]</t>
  </si>
  <si>
    <t>[[1204,{'rater':'0','direction':'0','result':'1','timeLine':'-210'}],[8,{'rater':'0','direction':'0','result':'0','timeLine':'-210'}],[4,{'rater':'0','direction':'0','result':'-1','timeLine':'-210'}]]</t>
  </si>
  <si>
    <t>{"title":"宝贝与描述相符：","source":"4.9","contrast":"+97.36%","sourcedetail":{"total":"1532","count5":"99.67%","count4":"0.20%","count3":"0.10%","count2":"暂无人打分","count1":"0.10%"}}</t>
  </si>
  <si>
    <t>{"title":"卖家的服务态度：","source":"4.9","contrast":"+95.92%","sourcedetail":{"total":"1533","count5":"99.54%","count4":"0.33%","count3":"0.10%","count2":"暂无人打分","count1":"0.10%"}}</t>
  </si>
  <si>
    <t>{"title":"物流服务的质量：","source":"4.9","contrast":"+96.67%","sourcedetail":{"total":"1531","count5":"99.35%","count4":"0.65%","count3":"暂无人打分","count2":"暂无人打分","count1":"暂无人打分"}}</t>
  </si>
  <si>
    <t>{"merchReceiveTimes":"0.00","refundCount":"64","indVal":"14.39","localVal":"5.16","noReasonTimes":"15","merchQualityTimes":"2"}</t>
  </si>
  <si>
    <t>{"indVal":"3.69","localVal":"3.24"}</t>
  </si>
  <si>
    <t>{"afterSaleTimes":"","refundSumNum":"64","indVal":"0.01","disputRefundNum":"0","localVal":"0.00","violationTimes":"","complaintsCount":"","taobaoSolveNum":"0","reasons":[],"refundSupportSellerNum":"0","taobaoSolvePercent":"0.00"}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</si>
  <si>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{"title":"宝贝与描述相符：","source":"4.9","contrast":"+65.13%","sourcedetail":{"total":"3080","count5":"94.71%","count4":"3.77%","count3":"1.01%","count2":"0.10%","count1":"0.42%"}}</t>
  </si>
  <si>
    <t>{"title":"卖家的服务态度：","source":"4.9","contrast":"+70.16%","sourcedetail":{"total":"3066","count5":"96.28%","count4":"2.94%","count3":"0.36%","count2":"0.10%","count1":"0.33%"}}</t>
  </si>
  <si>
    <t>{"title":"物流服务的质量：","source":"4.9","contrast":"+67.16%","sourcedetail":{"total":"3075","count5":"95.54%","count4":"3.28%","count3":"0.75%","count2":"0.10%","count1":"0.39%"}}</t>
  </si>
  <si>
    <t>{"merchReceiveTimes":"0.00","refundCount":"313","indVal":"14.39","localVal":"17.41","noReasonTimes":"94","merchQualityTimes":"2"}</t>
  </si>
  <si>
    <t>{"indVal":"3.69","localVal":"3.44"}</t>
  </si>
  <si>
    <t>{"afterSaleTimes":"","refundSumNum":"313","indVal":"0.01","disputRefundNum":"0","localVal":"0.00","violationTimes":"","complaintsCount":"","taobaoSolveNum":"0","reasons":[],"refundSupportSellerNum":"0","taobaoSolvePercent":"0.00"}</t>
  </si>
  <si>
    <t>{"title":"服务质量：","source":"4.9","contrast":"+87.50%","sourcedetail":{"total":"1607","count5":"99.44%","count4":"0.31%","count3":"暂无人打分","count2":"0.10%","count1":"0.19%"}}</t>
  </si>
  <si>
    <t>{"title":"服务态度：","source":"4.9","contrast":"+85.69%","sourcedetail":{"total":"1606","count5":"99.38%","count4":"0.37%","count3":"0.10%","count2":"暂无人打分","count1":"0.19%"}}</t>
  </si>
  <si>
    <t>{"title":"守时程度：","source":"4.9","contrast":"+85.77%","sourcedetail":{"total":"1607","count5":"99.25%","count4":"0.37%","count3":"0.12%","count2":"0.10%","count1":"0.19%"}}</t>
  </si>
  <si>
    <t>{"merchReceiveTimes":"0","refundCount":"6","indVal":"3.79","localVal":"1.11","noReasonTimes":"2","merchQualityTimes":"0"}</t>
  </si>
  <si>
    <t>{"indVal":"2.42","localVal":"3.52"}</t>
  </si>
  <si>
    <t>[[84,{'rater':'0', 'direction':'0', 'result':'1','timeLine':'-7'}],[0,{'rater':'0','direction':'0','result':'0','timeLine':'-7'}],[0,{'rater':'0','direction':'0','result':'-1','timeLine':'-7'}]]</t>
  </si>
  <si>
    <t>[[348,{'rater':'0','direction':'0','result':'1','timeLine':'-30'}],[0,{'rater':'0','direction':'0','result':'0','timeLine':'-30'}],[0,{'rater':'0','direction':'0','result':'-1','timeLine':'-30'}]]</t>
  </si>
  <si>
    <t>{"title":"宝贝与描述相符：","source":"4.9","contrast":"+73.57%","sourcedetail":{"total":"17","count5":"94.12%","count4":"5.88%","count3":"暂无人打分","count2":"暂无人打分","count1":"暂无人打分"}}</t>
  </si>
  <si>
    <t>{"title":"卖家的服务态度：","source":"4.9","contrast":"+66.57%","sourcedetail":{"total":"17","count5":"94.12%","count4":"5.88%","count3":"暂无人打分","count2":"暂无人打分","count1":"暂无人打分"}}</t>
  </si>
  <si>
    <t>{"title":"物流服务的质量：","source":"5.0","contrast":"+100.00%","sourcedetail":{"total":"17","count5":"100.00%","count4":"暂无人打分","count3":"暂无人打分","count2":"暂无人打分","count1":"暂无人打分"}}</t>
  </si>
  <si>
    <t>{"merchReceiveTimes":"1","refundCount":"1","indVal":"12.87","localVal":"0.00","noReasonTimes":"0","merchQualityTimes":"0"}</t>
  </si>
  <si>
    <t>[[17,{'rater':'0','direction':'0','result':'1','timeLine':'-210'}],[0,{'rater':'0','direction':'0','result':'0','timeLine':'-210'}],[0,{'rater':'0','direction':'0','result':'-1','timeLine':'-210'}]]</t>
  </si>
  <si>
    <t>{"title":"宝贝与描述相符：","source":"4.9","contrast":"+44.87%","sourcedetail":{"total":"1851","count5":"94.17%","count4":"4.21%","count3":"1.19%","count2":"0.16%","count1":"0.27%"}}</t>
  </si>
  <si>
    <t>{"title":"卖家的服务态度：","source":"4.9","contrast":"+46.45%","sourcedetail":{"total":"1844","count5":"95.50%","count4":"3.20%","count3":"0.81%","count2":"0.16%","count1":"0.33%"}}</t>
  </si>
  <si>
    <t>{"title":"物流服务的质量：","source":"4.9","contrast":"+44.90%","sourcedetail":{"total":"1851","count5":"94.22%","count4":"4.27%","count3":"0.92%","count2":"0.22%","count1":"0.38%"}}</t>
  </si>
  <si>
    <t>{"merchReceiveTimes":"0.00","refundCount":"11","indVal":"4.47","localVal":"1.95","noReasonTimes":"3","merchQualityTimes":"0"}</t>
  </si>
  <si>
    <t>{"indVal":"1.99","localVal":"0.97"}</t>
  </si>
  <si>
    <t>{"title":"宝贝与描述相符：","source":"4.7","contrast":"+2.82%","sourcedetail":{"total":"3962","count5":"88.97%","count4":"4.90%","count3":"3.21%","count2":"1.39%","count1":"1.54%"}}</t>
  </si>
  <si>
    <t>{"title":"卖家的服务态度：","source":"4.8","contrast":"+18.50%","sourcedetail":{"total":"3940","count5":"92.11%","count4":"4.42%","count3":"1.73%","count2":"0.53%","count1":"1.22%"}}</t>
  </si>
  <si>
    <t>{"title":"物流服务的质量：","source":"4.8","contrast":"+10.94%","sourcedetail":{"total":"3951","count5":"90.91%","count4":"4.76%","count3":"1.80%","count2":"1.01%","count1":"1.52%"}}</t>
  </si>
  <si>
    <t>{"merchReceiveTimes":"0.00","refundCount":"1023","indVal":"14.39","localVal":"73.65","noReasonTimes":"249","merchQualityTimes":"102"}</t>
  </si>
  <si>
    <t>{"indVal":"3.69","localVal":"5.51"}</t>
  </si>
  <si>
    <t>{"afterSaleTimes":"","refundSumNum":"1023","indVal":"0.01","disputRefundNum":"0","localVal":"0.00","violationTimes":"","complaintsCount":"","taobaoSolveNum":"0","reasons":[],"refundSupportSellerNum":"0","taobaoSolvePercent":"0.00"}</t>
  </si>
  <si>
    <t>[[246,{'rater':'0', 'direction':'0', 'result':'1','timeLine':'-7'}],[0,{'rater':'0','direction':'0','result':'0','timeLine':'-7'}],[0,{'rater':'0','direction':'0','result':'-1','timeLine':'-7'}]]</t>
  </si>
  <si>
    <t>{"title":"服务质量：","source":"4.9","contrast":"+79.08%","sourcedetail":{"total":"672","count5":"99.40%","count4":"暂无人打分","count3":"0.15%","count2":"暂无人打分","count1":"0.45%"}}</t>
  </si>
  <si>
    <t>{"title":"服务态度：","source":"4.9","contrast":"+82.89%","sourcedetail":{"total":"672","count5":"99.55%","count4":"暂无人打分","count3":"0.15%","count2":"暂无人打分","count1":"0.30%"}}</t>
  </si>
  <si>
    <t>{"title":"守时程度：","source":"4.9","contrast":"+86.41%","sourcedetail":{"total":"673","count5":"99.55%","count4":"暂无人打分","count3":"0.15%","count2":"暂无人打分","count1":"0.30%"}}</t>
  </si>
  <si>
    <t>{"merchReceiveTimes":"1","refundCount":"2","indVal":"3.79","localVal":"0.82","noReasonTimes":"0","merchQualityTimes":"0"}</t>
  </si>
  <si>
    <t>{"title":"宝贝与描述相符：","source":"4.8","contrast":"+46.08%","sourcedetail":{"total":"625","count5":"93.28%","count4":"3.52%","count3":"2.08%","count2":"0.16%","count1":"0.96%"}}</t>
  </si>
  <si>
    <t>{"title":"卖家的服务态度：","source":"4.9","contrast":"+49.42%","sourcedetail":{"total":"618","count5":"94.82%","count4":"3.07%","count3":"1.29%","count2":"暂无人打分","count1":"0.81%"}}</t>
  </si>
  <si>
    <t>{"title":"物流服务的质量：","source":"4.8","contrast":"+47.53%","sourcedetail":{"total":"622","count5":"93.89%","count4":"3.54%","count3":"1.77%","count2":"暂无人打分","count1":"0.80%"}}</t>
  </si>
  <si>
    <t>{"merchReceiveTimes":"2","refundCount":"7","indVal":"12.87","localVal":"19.44","noReasonTimes":"2","merchQualityTimes":"0"}</t>
  </si>
  <si>
    <t>{"indVal":"3.66","localVal":"1.78"}</t>
  </si>
  <si>
    <t>[[22,{'rater':'0','direction':'0','result':'1','timeLine':'-30'}],[0,{'rater':'0','direction':'0','result':'0','timeLine':'-30'}],[0,{'rater':'0','direction':'0','result':'-1','timeLine':'-30'}]]</t>
  </si>
  <si>
    <t>[[1595,{'rater':'0','direction':'0','result':'1','timeLine':'-210'}],[1,{'rater':'0','direction':'0','result':'0','timeLine':'-210'}],[0,{'rater':'0','direction':'0','result':'-1','timeLine':'-210'}]]</t>
  </si>
  <si>
    <t>{"title":"宝贝与描述相符：","source":"4.8","contrast":"+27.15%","sourcedetail":{"total":"1252","count5":"91.45%","count4":"4.31%","count3":"2.32%","count2":"0.40%","count1":"1.52%"}}</t>
  </si>
  <si>
    <t>{"title":"卖家的服务态度：","source":"4.8","contrast":"+29.59%","sourcedetail":{"total":"1243","count5":"93.16%","count4":"3.94%","count3":"1.45%","count2":"0.24%","count1":"1.21%"}}</t>
  </si>
  <si>
    <t>{"title":"物流服务的质量：","source":"4.8","contrast":"+13.03%","sourcedetail":{"total":"1249","count5":"91.67%","count4":"3.52%","count3":"2.56%","count2":"0.56%","count1":"1.68%"}}</t>
  </si>
  <si>
    <t>{"merchReceiveTimes":"0.00","refundCount":"60","indVal":"7.64","localVal":"10.03","noReasonTimes":"22","merchQualityTimes":"5"}</t>
  </si>
  <si>
    <t>{"indVal":"3.40","localVal":"2.72"}</t>
  </si>
  <si>
    <t>{"afterSaleTimes":"","refundSumNum":"60","indVal":"0.02","disputRefundNum":"0","localVal":"0.00","violationTimes":"","complaintsCount":"","taobaoSolveNum":"0","reasons":[],"refundSupportSellerNum":"0","taobaoSolvePercent":"0.00"}</t>
  </si>
  <si>
    <t>{"title":"服务质量：","source":"4.9","contrast":"+88.64%","sourcedetail":{"total":"1415","count5":"99.58%","count4":"0.14%","count3":"0.10%","count2":"暂无人打分","count1":"0.21%"}}</t>
  </si>
  <si>
    <t>{"title":"服务态度：","source":"4.9","contrast":"+87.79%","sourcedetail":{"total":"1412","count5":"99.65%","count4":"0.10%","count3":"0.10%","count2":"暂无人打分","count1":"0.21%"}}</t>
  </si>
  <si>
    <t>{"title":"守时程度：","source":"4.9","contrast":"+89.01%","sourcedetail":{"total":"1414","count5":"99.50%","count4":"0.21%","count3":"0.10%","count2":"暂无人打分","count1":"0.21%"}}</t>
  </si>
  <si>
    <t>{"indVal":"2.42","localVal":"5.09"}</t>
  </si>
  <si>
    <t>{"title":"宝贝与描述相符：","source":"4.8","contrast":"+25.98%","sourcedetail":{"total":"20756","count5":"92.33%","count4":"5.05%","count3":"1.37%","count2":"0.33%","count1":"0.91%"}}</t>
  </si>
  <si>
    <t>{"title":"卖家的服务态度：","source":"4.9","contrast":"+29.81%","sourcedetail":{"total":"20674","count5":"93.83%","count4":"4.25%","count3":"0.97%","count2":"0.21%","count1":"0.73%"}}</t>
  </si>
  <si>
    <t>{"title":"物流服务的质量：","source":"4.8","contrast":"+21.45%","sourcedetail":{"total":"20740","count5":"92.70%","count4":"4.62%","count3":"1.27%","count2":"0.40%","count1":"1.00%"}}</t>
  </si>
  <si>
    <t>{"merchReceiveTimes":"0.00","refundCount":"417","indVal":"3.51","localVal":"3.26","noReasonTimes":"110","merchQualityTimes":"9"}</t>
  </si>
  <si>
    <t>{"indVal":"1.81","localVal":"2.13"}</t>
  </si>
  <si>
    <t>{"afterSaleTimes":"","refundSumNum":"417","indVal":"0.00","disputRefundNum":"0","localVal":"0.00","violationTimes":"","complaintsCount":"","taobaoSolveNum":"0","reasons":[],"refundSupportSellerNum":"0","taobaoSolvePercent":"0.00"}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</si>
  <si>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{"title":"宝贝与描述相符：","source":"4.9","contrast":"+73.44%","sourcedetail":{"total":"609","count5":"95.24%","count4":"3.94%","count3":"0.66%","count2":"暂无人打分","count1":"0.16%"}}</t>
  </si>
  <si>
    <t>{"title":"卖家的服务态度：","source":"4.9","contrast":"+80.40%","sourcedetail":{"total":"609","count5":"96.55%","count4":"3.45%","count3":"暂无人打分","count2":"暂无人打分","count1":"暂无人打分"}}</t>
  </si>
  <si>
    <t>{"title":"物流服务的质量：","source":"4.9","contrast":"+71.48%","sourcedetail":{"total":"608","count5":"95.23%","count4":"4.28%","count3":"0.33%","count2":"暂无人打分","count1":"0.16%"}}</t>
  </si>
  <si>
    <t>{"merchReceiveTimes":"0.00","refundCount":"38","indVal":"14.39","localVal":"17.27","noReasonTimes":"7","merchQualityTimes":"2"}</t>
  </si>
  <si>
    <t>{"indVal":"3.69","localVal":"2.21"}</t>
  </si>
  <si>
    <t>{"title":"宝贝与描述相符：","source":"4.8","contrast":"+37.84%","sourcedetail":{"total":"1106","count5":"90.69%","count4":"6.87%","count3":"1.18%","count2":"0.45%","count1":"0.81%"}}</t>
  </si>
  <si>
    <t>{"title":"卖家的服务态度：","source":"4.8","contrast":"+36.74%","sourcedetail":{"total":"1105","count5":"92.85%","count4":"5.25%","count3":"0.72%","count2":"0.27%","count1":"0.90%"}}</t>
  </si>
  <si>
    <t>{"title":"物流服务的质量：","source":"4.8","contrast":"+44.47%","sourcedetail":{"total":"1102","count5":"92.38%","count4":"5.90%","count3":"0.82%","count2":"0.27%","count1":"0.64%"}}</t>
  </si>
  <si>
    <t>{"merchReceiveTimes":"0.00","refundCount":"33","indVal":"14.39","localVal":"2.13","noReasonTimes":"4","merchQualityTimes":"2"}</t>
  </si>
  <si>
    <t>{"indVal":"3.69","localVal":"1.59"}</t>
  </si>
  <si>
    <t>{"afterSaleTimes":"","refundSumNum":"33","indVal":"0.01","disputRefundNum":"0","localVal":"0.00","violationTimes":"","complaintsCount":"","taobaoSolveNum":"0","reasons":[],"refundSupportSellerNum":"0","taobaoSolvePercent":"0.00"}</t>
  </si>
  <si>
    <t>[[185,{'rater':'0', 'direction':'0', 'result':'1','timeLine':'-7'}],[0,{'rater':'0','direction':'0','result':'0','timeLine':'-7'}],[0,{'rater':'0','direction':'0','result':'-1','timeLine':'-7'}]]</t>
  </si>
  <si>
    <t>[[755,{'rater':'0','direction':'0','result':'1','timeLine':'-30'}],[5,{'rater':'0','direction':'0','result':'0','timeLine':'-30'}],[8,{'rater':'0','direction':'0','result':'-1','timeLine':'-30'}]]</t>
  </si>
  <si>
    <t>[[4378,{'rater':'0','direction':'0','result':'1','timeLine':'-210'}],[12,{'rater':'0','direction':'0','result':'0','timeLine':'-210'}],[18,{'rater':'0','direction':'0','result':'-1','timeLine':'-210'}]]</t>
  </si>
  <si>
    <t>{"title":"宝贝与描述相符：","source":"4.8","contrast":"+33.64%","sourcedetail":{"total":"2011","count5":"91.60%","count4":"4.48%","count3":"2.44%","count2":"0.55%","count1":"0.94%"}}</t>
  </si>
  <si>
    <t>{"title":"卖家的服务态度：","source":"4.8","contrast":"+23.72%","sourcedetail":{"total":"1982","count5":"92.38%","count4":"4.24%","count3":"1.97%","count2":"0.40%","count1":"1.01%"}}</t>
  </si>
  <si>
    <t>{"title":"物流服务的质量：","source":"4.8","contrast":"+19.89%","sourcedetail":{"total":"1999","count5":"91.60%","count4":"4.40%","count3":"2.00%","count2":"0.70%","count1":"1.30%"}}</t>
  </si>
  <si>
    <t>{"merchReceiveTimes":"0.00","refundCount":"48","indVal":"7.64","localVal":"12.90","noReasonTimes":"13","merchQualityTimes":"4"}</t>
  </si>
  <si>
    <t>{"indVal":"3.40","localVal":"2.34"}</t>
  </si>
  <si>
    <t>{"afterSaleTimes":"","refundSumNum":"48","indVal":"0.02","disputRefundNum":"0","localVal":"0.00","violationTimes":"","complaintsCount":"","taobaoSolveNum":"0","reasons":[],"refundSupportSellerNum":"0","taobaoSolvePercent":"0.00"}</t>
  </si>
  <si>
    <t>[[176,{'rater':'0','direction':'0','result':'1','timeLine':'-30'}],[2,{'rater':'0','direction':'0','result':'0','timeLine':'-30'}],[2,{'rater':'0','direction':'0','result':'-1','timeLine':'-30'}]]</t>
  </si>
  <si>
    <t>[[3429,{'rater':'0','direction':'0','result':'1','timeLine':'-210'}],[36,{'rater':'0','direction':'0','result':'0','timeLine':'-210'}],[19,{'rater':'0','direction':'0','result':'-1','timeLine':'-210'}]]</t>
  </si>
  <si>
    <t>{"title":"宝贝与描述相符：","source":"4.8","contrast":"+30.13%","sourcedetail":{"total":"393","count5":"90.33%","count4":"7.12%","count3":"2.04%","count2":"0.51%","count1":"暂无人打分"}}</t>
  </si>
  <si>
    <t>{"title":"卖家的服务态度：","source":"4.8","contrast":"+26.19%","sourcedetail":{"total":"389","count5":"89.97%","count4":"8.74%","count3":"1.03%","count2":"0.26%","count1":"暂无人打分"}}</t>
  </si>
  <si>
    <t>{"title":"物流服务的质量：","source":"4.8","contrast":"+22.15%","sourcedetail":{"total":"389","count5":"88.69%","count4":"9.25%","count3":"1.54%","count2":"0.26%","count1":"0.26%"}}</t>
  </si>
  <si>
    <t>{"merchReceiveTimes":"0.00","refundCount":"8","indVal":"4.76","localVal":"2.26","noReasonTimes":"1","merchQualityTimes":"1"}</t>
  </si>
  <si>
    <t>{"indVal":"2.99","localVal":"10.13"}</t>
  </si>
  <si>
    <t>[[43,{'rater':'0', 'direction':'0', 'result':'1','timeLine':'-7'}],[1,{'rater':'0','direction':'0','result':'0','timeLine':'-7'}],[0,{'rater':'0','direction':'0','result':'-1','timeLine':'-7'}]]</t>
  </si>
  <si>
    <t>[[224,{'rater':'0','direction':'0','result':'1','timeLine':'-30'}],[2,{'rater':'0','direction':'0','result':'0','timeLine':'-30'}],[2,{'rater':'0','direction':'0','result':'-1','timeLine':'-30'}]]</t>
  </si>
  <si>
    <t>[[925,{'rater':'0','direction':'0','result':'1','timeLine':'-210'}],[9,{'rater':'0','direction':'0','result':'0','timeLine':'-210'}],[2,{'rater':'0','direction':'0','result':'-1','timeLine':'-210'}]]</t>
  </si>
  <si>
    <t>{"title":"宝贝与描述相符：","source":"4.5","contrast":"-4.11%","sourcedetail":{"total":"1003","count5":"82.85%","count4":"5.68%","count3":"3.99%","count2":"1.69%","count1":"5.78%"}}</t>
  </si>
  <si>
    <t>{"title":"卖家的服务态度：","source":"4.6","contrast":"-3.95%","sourcedetail":{"total":"991","count5":"85.47%","count4":"4.64%","count3":"3.33%","count2":"0.91%","count1":"5.65%"}}</t>
  </si>
  <si>
    <t>{"title":"物流服务的质量：","source":"4.6","contrast":"-2.97%","sourcedetail":{"total":"1000","count5":"85.60%","count4":"5.50%","count3":"3.10%","count2":"1.00%","count1":"4.80%"}}</t>
  </si>
  <si>
    <t>{"merchReceiveTimes":"0.00","refundCount":"143","indVal":"7.64","localVal":"33.33","noReasonTimes":"20","merchQualityTimes":"12"}</t>
  </si>
  <si>
    <t>{"indVal":"3.40","localVal":"2.58"}</t>
  </si>
  <si>
    <t>{"afterSaleTimes":"","refundSumNum":"143","indVal":"0.02","disputRefundNum":"2","localVal":"0.47","violationTimes":"","complaintsCount":"","taobaoSolveNum":"0","reasons":[],"refundSupportSellerNum":"0","taobaoSolvePercent":"0.00"}</t>
  </si>
  <si>
    <t>{"title":"宝贝与描述相符：","source":"4.8","contrast":"-0.87%","sourcedetail":{"total":"6688","count5":"92.30%","count4":"2.80%","count3":"2.09%","count2":"0.90%","count1":"1.91%"}}</t>
  </si>
  <si>
    <t>{"title":"卖家的服务态度：","source":"4.7","contrast":"-1.10%","sourcedetail":{"total":"6688","count5":"87.99%","count4":"5.46%","count3":"2.90%","count2":"1.00%","count1":"2.65%"}}</t>
  </si>
  <si>
    <t>{"title":"物流服务的质量：","source":"4.7","contrast":"-1.18%","sourcedetail":{"total":"6688","count5":"87.08%","count4":"5.53%","count3":"3.13%","count2":"1.12%","count1":"3.14%"}}</t>
  </si>
  <si>
    <t>{"merchReceiveTimes":"39","refundCount":"84","indVal":"4.22","localVal":"3.79","noReasonTimes":"18","merchQualityTimes":"0"}</t>
  </si>
  <si>
    <t>{"indVal":"2.15","localVal":"2.10"}</t>
  </si>
  <si>
    <t>{"title":"宝贝与描述相符：","source":"4.8","contrast":"+32.56%","sourcedetail":{"total":"6027","count5":"92.50%","count4":"5.48%","count3":"1.21%","count2":"0.28%","count1":"0.53%"}}</t>
  </si>
  <si>
    <t>{"title":"卖家的服务态度：","source":"4.9","contrast":"+37.47%","sourcedetail":{"total":"5983","count5":"94.28%","count4":"4.18%","count3":"0.90%","count2":"0.17%","count1":"0.47%"}}</t>
  </si>
  <si>
    <t>{"title":"物流服务的质量：","source":"4.9","contrast":"+40.32%","sourcedetail":{"total":"6017","count5":"92.99%","count4":"5.19%","count3":"1.16%","count2":"0.20%","count1":"0.47%"}}</t>
  </si>
  <si>
    <t>{"merchReceiveTimes":"0.00","refundCount":"64","indVal":"3.22","localVal":"2.22","noReasonTimes":"24","merchQualityTimes":"2"}</t>
  </si>
  <si>
    <t>{"indVal":"1.59","localVal":"1.57"}</t>
  </si>
  <si>
    <t>{"title":"宝贝与描述相符：","source":"4.7","contrast":"-1.35%","sourcedetail":{"total":"2372","count5":"87.52%","count4":"6.41%","count3":"2.87%","count2":"0.89%","count1":"2.32%"}}</t>
  </si>
  <si>
    <t>{"title":"卖家的服务态度：","source":"4.8","contrast":"-1.05%","sourcedetail":{"total":"2341","count5":"89.28%","count4":"5.77%","count3":"2.61%","count2":"0.56%","count1":"1.79%"}}</t>
  </si>
  <si>
    <t>{"title":"物流服务的质量：","source":"4.7","contrast":"-0.82%","sourcedetail":{"total":"2372","count5":"89.12%","count4":"5.78%","count3":"2.40%","count2":"0.72%","count1":"1.98%"}}</t>
  </si>
  <si>
    <t>{"merchReceiveTimes":"0.00","refundCount":"47","indVal":"6.32","localVal":"6.17","noReasonTimes":"13","merchQualityTimes":"2"}</t>
  </si>
  <si>
    <t>{"indVal":"3.25","localVal":"3.60"}</t>
  </si>
  <si>
    <t>{"afterSaleTimes":"","refundSumNum":"47","indVal":"0.00","disputRefundNum":"0","localVal":"0.00","violationTimes":"","complaintsCount":"","taobaoSolveNum":"0","reasons":[],"refundSupportSellerNum":"0","taobaoSolvePercent":"0.00"}</t>
  </si>
  <si>
    <t>[[133,{'rater':'0', 'direction':'0', 'result':'1','timeLine':'-7'}],[0,{'rater':'0','direction':'0','result':'0','timeLine':'-7'}],[0,{'rater':'0','direction':'0','result':'-1','timeLine':'-7'}]]</t>
  </si>
  <si>
    <t>[[567,{'rater':'0','direction':'0','result':'1','timeLine':'-30'}],[5,{'rater':'0','direction':'0','result':'0','timeLine':'-30'}],[2,{'rater':'0','direction':'0','result':'-1','timeLine':'-30'}]]</t>
  </si>
  <si>
    <t>[[7845,{'rater':'0','direction':'0','result':'1','timeLine':'-210'}],[55,{'rater':'0','direction':'0','result':'0','timeLine':'-210'}],[28,{'rater':'0','direction':'0','result':'-1','timeLine':'-210'}]]</t>
  </si>
  <si>
    <t>{"title":"宝贝与描述相符：","source":"4.9","contrast":"+91.78%","sourcedetail":{"total":"1315","count5":"98.71%","count4":"1.14%","count3":"0.15%","count2":"暂无人打分","count1":"暂无人打分"}}</t>
  </si>
  <si>
    <t>{"title":"卖家的服务态度：","source":"4.9","contrast":"+92.24%","sourcedetail":{"total":"1311","count5":"99.01%","count4":"0.84%","count3":"0.15%","count2":"暂无人打分","count1":"暂无人打分"}}</t>
  </si>
  <si>
    <t>{"title":"物流服务的质量：","source":"4.9","contrast":"+90.86%","sourcedetail":{"total":"1311","count5":"98.70%","count4":"1.07%","count3":"0.23%","count2":"暂无人打分","count1":"暂无人打分"}}</t>
  </si>
  <si>
    <t>{"merchReceiveTimes":"1","refundCount":"14","indVal":"6.81","localVal":"3.33","noReasonTimes":"1","merchQualityTimes":"0"}</t>
  </si>
  <si>
    <t>{"indVal":"3.26","localVal":"1.32"}</t>
  </si>
  <si>
    <t>{"title":"宝贝与描述相符：","source":"4.8","contrast":"+16.92%","sourcedetail":{"total":"1637","count5":"89.80%","count4":"7.70%","count3":"1.34%","count2":"0.43%","count1":"0.73%"}}</t>
  </si>
  <si>
    <t>{"title":"卖家的服务态度：","source":"4.8","contrast":"+13.82%","sourcedetail":{"total":"1622","count5":"90.94%","count4":"6.91%","count3":"1.23%","count2":"0.37%","count1":"0.55%"}}</t>
  </si>
  <si>
    <t>{"title":"物流服务的质量：","source":"4.8","contrast":"+25.70%","sourcedetail":{"total":"1636","count5":"91.44%","count4":"6.48%","count3":"0.98%","count2":"0.43%","count1":"0.67%"}}</t>
  </si>
  <si>
    <t>{"merchReceiveTimes":"0.00","refundCount":"27","indVal":"6.32","localVal":"2.19","noReasonTimes":"11","merchQualityTimes":"2"}</t>
  </si>
  <si>
    <t>{"indVal":"3.25","localVal":"1.87"}</t>
  </si>
  <si>
    <t>{"afterSaleTimes":"","refundSumNum":"27","indVal":"0.00","disputRefundNum":"0","localVal":"0.00","violationTimes":"","complaintsCount":"","taobaoSolveNum":"0","reasons":[],"refundSupportSellerNum":"0","taobaoSolvePercent":"0.00"}</t>
  </si>
  <si>
    <t>{"title":"宝贝与描述相符：","source":"4.7","contrast":"0","sourcedetail":{"total":"2584","count5":"86.80%","count4":"7.04%","count3":"3.56%","count2":"1.04%","count1":"1.55%"}}</t>
  </si>
  <si>
    <t>{"title":"卖家的服务态度：","source":"4.8","contrast":"+6.98%","sourcedetail":{"total":"2554","count5":"90.05%","count4":"6.07%","count3":"2.27%","count2":"0.67%","count1":"0.94%"}}</t>
  </si>
  <si>
    <t>{"title":"物流服务的质量：","source":"4.8","contrast":"+14.74%","sourcedetail":{"total":"2578","count5":"90.07%","count4":"5.97%","count3":"2.13%","count2":"0.81%","count1":"1.01%"}}</t>
  </si>
  <si>
    <t>{"merchReceiveTimes":"0.00","refundCount":"265","indVal":"14.39","localVal":"29.78","noReasonTimes":"9","merchQualityTimes":"4"}</t>
  </si>
  <si>
    <t>{"indVal":"3.69","localVal":"3.80"}</t>
  </si>
  <si>
    <t>{"afterSaleTimes":"","refundSumNum":"265","indVal":"0.01","disputRefundNum":"0","localVal":"0.00","violationTimes":"","complaintsCount":"","taobaoSolveNum":"0","reasons":[],"refundSupportSellerNum":"0","taobaoSolvePercent":"0.00"}</t>
  </si>
  <si>
    <t>[[296,{'rater':'0','direction':'0','result':'1','timeLine':'-30'}],[10,{'rater':'0','direction':'0','result':'0','timeLine':'-30'}],[3,{'rater':'0','direction':'0','result':'-1','timeLine':'-30'}]]</t>
  </si>
  <si>
    <t>[[4007,{'rater':'0','direction':'0','result':'1','timeLine':'-210'}],[50,{'rater':'0','direction':'0','result':'0','timeLine':'-210'}],[18,{'rater':'0','direction':'0','result':'-1','timeLine':'-210'}]]</t>
  </si>
  <si>
    <t>{"title":"宝贝与描述相符：","source":"4.8","contrast":"+51.86%","sourcedetail":{"total":"7719","count5":"94.03%","count4":"3.26%","count3":"1.57%","count2":"0.25%","count1":"0.89%"}}</t>
  </si>
  <si>
    <t>{"title":"卖家的服务态度：","source":"4.9","contrast":"+53.19%","sourcedetail":{"total":"7685","count5":"95.03%","count4":"3.23%","count3":"0.87%","count2":"0.22%","count1":"0.65%"}}</t>
  </si>
  <si>
    <t>{"title":"物流服务的质量：","source":"4.9","contrast":"+51.95%","sourcedetail":{"total":"7705","count5":"94.65%","count4":"3.26%","count3":"0.95%","count2":"0.30%","count1":"0.84%"}}</t>
  </si>
  <si>
    <t>{"merchReceiveTimes":"0.00","refundCount":"183","indVal":"14.39","localVal":"11.55","noReasonTimes":"38","merchQualityTimes":"18"}</t>
  </si>
  <si>
    <t>{"indVal":"3.69","localVal":"2.80"}</t>
  </si>
  <si>
    <t>{"afterSaleTimes":"","refundSumNum":"183","indVal":"0.01","disputRefundNum":"0","localVal":"0.00","violationTimes":"","complaintsCount":"","taobaoSolveNum":"0","reasons":[],"refundSupportSellerNum":"0","taobaoSolvePercent":"0.00"}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</si>
  <si>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{"title":"宝贝与描述相符：","source":"4.8","contrast":"+31.27%","sourcedetail":{"total":"1126","count5":"91.21%","count4":"6.22%","count3":"2.22%","count2":"暂无人打分","count1":"0.36%"}}</t>
  </si>
  <si>
    <t>{"title":"卖家的服务态度：","source":"4.8","contrast":"+17.52%","sourcedetail":{"total":"1119","count5":"91.96%","count4":"5.81%","count3":"1.25%","count2":"0.10%","count1":"0.89%"}}</t>
  </si>
  <si>
    <t>{"title":"物流服务的质量：","source":"4.8","contrast":"+24.95%","sourcedetail":{"total":"1125","count5":"91.56%","count4":"6.22%","count3":"1.16%","count2":"0.27%","count1":"0.80%"}}</t>
  </si>
  <si>
    <t>{"merchReceiveTimes":"0.00","refundCount":"102","indVal":"6.32","localVal":"10.56","noReasonTimes":"9","merchQualityTimes":"12"}</t>
  </si>
  <si>
    <t>{"indVal":"3.25","localVal":"4.58"}</t>
  </si>
  <si>
    <t>{"afterSaleTimes":"","refundSumNum":"102","indVal":"0.00","disputRefundNum":"0","localVal":"0.00","violationTimes":"","complaintsCount":"","taobaoSolveNum":"0","reasons":[],"refundSupportSellerNum":"0","taobaoSolvePercent":"0.00"}</t>
  </si>
  <si>
    <t>[[125,{'rater':'0', 'direction':'0', 'result':'1','timeLine':'-7'}],[0,{'rater':'0','direction':'0','result':'0','timeLine':'-7'}],[0,{'rater':'0','direction':'0','result':'-1','timeLine':'-7'}]]</t>
  </si>
  <si>
    <t>[[707,{'rater':'0','direction':'0','result':'1','timeLine':'-30'}],[1,{'rater':'0','direction':'0','result':'0','timeLine':'-30'}],[0,{'rater':'0','direction':'0','result':'-1','timeLine':'-30'}]]</t>
  </si>
  <si>
    <t>[[3934,{'rater':'0','direction':'0','result':'1','timeLine':'-210'}],[26,{'rater':'0','direction':'0','result':'0','timeLine':'-210'}],[3,{'rater':'0','direction':'0','result':'-1','timeLine':'-210'}]]</t>
  </si>
  <si>
    <t>{"title":"宝贝与描述相符：","source":"4.8","contrast":"+15.70%","sourcedetail":{"total":"2116","count5":"91.12%","count4":"3.88%","count3":"2.13%","count2":"0.90%","count1":"1.98%"}}</t>
  </si>
  <si>
    <t>{"title":"卖家的服务态度：","source":"4.8","contrast":"+16.31%","sourcedetail":{"total":"2112","count5":"93.13%","count4":"2.84%","count3":"1.89%","count2":"0.43%","count1":"1.70%"}}</t>
  </si>
  <si>
    <t>{"title":"物流服务的质量：","source":"4.8","contrast":"+20.00%","sourcedetail":{"total":"2110","count5":"92.75%","count4":"3.03%","count3":"1.90%","count2":"0.43%","count1":"1.90%"}}</t>
  </si>
  <si>
    <t>{"merchReceiveTimes":"0.00","refundCount":"371","indVal":"14.39","localVal":"87.50","noReasonTimes":"100","merchQualityTimes":"82"}</t>
  </si>
  <si>
    <t>{"indVal":"3.69","localVal":"5.67"}</t>
  </si>
  <si>
    <t>{"afterSaleTimes":"","refundSumNum":"371","indVal":"0.01","disputRefundNum":"2","localVal":"0.47","violationTimes":"","complaintsCount":"","taobaoSolveNum":"0","reasons":[],"refundSupportSellerNum":"0","taobaoSolvePercent":"0.00"}</t>
  </si>
  <si>
    <t>{"title":"宝贝与描述相符：","source":"4.8","contrast":"+43.50%","sourcedetail":{"total":"1169","count5":"92.73%","count4":"3.51%","count3":"2.74%","count2":"0.51%","count1":"0.51%"}}</t>
  </si>
  <si>
    <t>{"title":"卖家的服务态度：","source":"4.9","contrast":"+52.64%","sourcedetail":{"total":"1164","count5":"94.76%","count4":"3.01%","count3":"1.63%","count2":"0.34%","count1":"0.26%"}}</t>
  </si>
  <si>
    <t>{"title":"物流服务的质量：","source":"4.8","contrast":"+47.13%","sourcedetail":{"total":"1167","count5":"93.57%","count4":"3.68%","count3":"1.97%","count2":"0.34%","count1":"0.43%"}}</t>
  </si>
  <si>
    <t>{"merchReceiveTimes":"0.00","refundCount":"92","indVal":"7.64","localVal":"26.51","noReasonTimes":"26","merchQualityTimes":"9"}</t>
  </si>
  <si>
    <t>{"indVal":"3.40","localVal":"6.87"}</t>
  </si>
  <si>
    <t>{"afterSaleTimes":"","refundSumNum":"92","indVal":"0.02","disputRefundNum":"0","localVal":"0.00","violationTimes":"","complaintsCount":"","taobaoSolveNum":"0","reasons":[],"refundSupportSellerNum":"0","taobaoSolvePercent":"0.00"}</t>
  </si>
  <si>
    <t>[[197,{'rater':'0','direction':'0','result':'1','timeLine':'-30'}],[6,{'rater':'0','direction':'0','result':'0','timeLine':'-30'}],[5,{'rater':'0','direction':'0','result':'-1','timeLine':'-30'}]]</t>
  </si>
  <si>
    <t>[[1434,{'rater':'0','direction':'0','result':'1','timeLine':'-210'}],[17,{'rater':'0','direction':'0','result':'0','timeLine':'-210'}],[8,{'rater':'0','direction':'0','result':'-1','timeLine':'-210'}]]</t>
  </si>
  <si>
    <t>{"title":"宝贝与描述相符：","source":"4.9","contrast":"+63.67%","sourcedetail":{"total":"2830","count5":"95.58%","count4":"3.14%","count3":"0.57%","count2":"0.10%","count1":"0.64%"}}</t>
  </si>
  <si>
    <t>{"title":"卖家的服务态度：","source":"4.9","contrast":"+52.77%","sourcedetail":{"total":"2813","count5":"95.73%","count4":"2.67%","count3":"0.75%","count2":"0.14%","count1":"0.71%"}}</t>
  </si>
  <si>
    <t>{"title":"物流服务的质量：","source":"4.8","contrast":"+17.28%","sourcedetail":{"total":"2817","count5":"92.33%","count4":"4.22%","count3":"1.46%","count2":"0.53%","count1":"1.46%"}}</t>
  </si>
  <si>
    <t>{"merchReceiveTimes":"0.00","refundCount":"72","indVal":"3.12","localVal":"6.28","noReasonTimes":"27","merchQualityTimes":"3"}</t>
  </si>
  <si>
    <t>{"indVal":"2.64","localVal":"2.27"}</t>
  </si>
  <si>
    <t>{"afterSaleTimes":"","refundSumNum":"72","indVal":"0.01","disputRefundNum":"0","localVal":"0.00","violationTimes":"","complaintsCount":"","taobaoSolveNum":"0","reasons":[],"refundSupportSellerNum":"0","taobaoSolvePercent":"0.00"}</t>
  </si>
  <si>
    <t>[[112,{'rater':'0', 'direction':'0', 'result':'1','timeLine':'-7'}],[0,{'rater':'0','direction':'0','result':'0','timeLine':'-7'}],[0,{'rater':'0','direction':'0','result':'-1','timeLine':'-7'}]]</t>
  </si>
  <si>
    <t>[[691,{'rater':'0','direction':'0','result':'1','timeLine':'-30'}],[1,{'rater':'0','direction':'0','result':'0','timeLine':'-30'}],[1,{'rater':'0','direction':'0','result':'-1','timeLine':'-30'}]]</t>
  </si>
  <si>
    <t>[[4366,{'rater':'0','direction':'0','result':'1','timeLine':'-210'}],[6,{'rater':'0','direction':'0','result':'0','timeLine':'-210'}],[8,{'rater':'0','direction':'0','result':'-1','timeLine':'-210'}]]</t>
  </si>
  <si>
    <t>{"title":"宝贝与描述相符：","source":"4.7","contrast":"+1.71%","sourcedetail":{"total":"8219","count5":"87.80%","count4":"6.94%","count3":"2.68%","count2":"0.78%","count1":"1.81%"}}</t>
  </si>
  <si>
    <t>{"title":"卖家的服务态度：","source":"4.8","contrast":"+2.22%","sourcedetail":{"total":"8196","count5":"90.09%","count4":"5.95%","count3":"2.03%","count2":"0.51%","count1":"1.42%"}}</t>
  </si>
  <si>
    <t>{"title":"物流服务的质量：","source":"4.8","contrast":"+11.37%","sourcedetail":{"total":"8217","count5":"89.73%","count4":"6.35%","count3":"2.02%","count2":"0.61%","count1":"1.29%"}}</t>
  </si>
  <si>
    <t>{"merchReceiveTimes":"0.00","refundCount":"706","indVal":"7.64","localVal":"23.00","noReasonTimes":"166","merchQualityTimes":"43"}</t>
  </si>
  <si>
    <t>{"indVal":"3.40","localVal":"3.60"}</t>
  </si>
  <si>
    <t>{"afterSaleTimes":"","refundSumNum":"706","indVal":"0.02","disputRefundNum":"0","localVal":"0.00","violationTimes":"","complaintsCount":"","taobaoSolveNum":"0","reasons":[],"refundSupportSellerNum":"0","taobaoSolvePercent":"0.00"}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</si>
  <si>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{"title":"宝贝与描述相符：","source":"4.8","contrast":"+10.86%","sourcedetail":{"total":"252","count5":"87.70%","count4":"8.73%","count3":"1.19%","count2":"0.79%","count1":"1.59%"}}</t>
  </si>
  <si>
    <t>{"title":"卖家的服务态度：","source":"4.8","contrast":"+5.27%","sourcedetail":{"total":"252","count5":"89.68%","count4":"7.54%","count3":"0.79%","count2":"0.40%","count1":"1.59%"}}</t>
  </si>
  <si>
    <t>{"title":"物流服务的质量：","source":"4.8","contrast":"+12.98%","sourcedetail":{"total":"252","count5":"90.48%","count4":"6.35%","count3":"0.40%","count2":"1.19%","count1":"1.59%"}}</t>
  </si>
  <si>
    <t>{"merchReceiveTimes":"0.00","refundCount":"40","indVal":"14.39","localVal":"8.53","noReasonTimes":"7","merchQualityTimes":"5"}</t>
  </si>
  <si>
    <t>{"indVal":"3.69","localVal":"3.90"}</t>
  </si>
  <si>
    <t>{"afterSaleTimes":"","refundSumNum":"40","indVal":"0.01","disputRefundNum":"0","localVal":"0.00","violationTimes":"","complaintsCount":"","taobaoSolveNum":"0","reasons":[],"refundSupportSellerNum":"0","taobaoSolvePercent":"0.00"}</t>
  </si>
  <si>
    <t>[[319,{'rater':'0','direction':'0','result':'1','timeLine':'-210'}],[0,{'rater':'0','direction':'0','result':'0','timeLine':'-210'}],[1,{'rater':'0','direction':'0','result':'-1','timeLine':'-210'}]]</t>
  </si>
  <si>
    <t>{"title":"宝贝与描述相符：","source":"4.9","contrast":"+61.73%","sourcedetail":{"total":"3252","count5":"94.28%","count4":"3.97%","count3":"1.17%","count2":"0.12%","count1":"0.46%"}}</t>
  </si>
  <si>
    <t>{"title":"卖家的服务态度：","source":"4.9","contrast":"+58.90%","sourcedetail":{"total":"3236","count5":"94.78%","count4":"4.14%","count3":"0.53%","count2":"0.19%","count1":"0.37%"}}</t>
  </si>
  <si>
    <t>{"title":"物流服务的质量：","source":"4.9","contrast":"+52.47%","sourcedetail":{"total":"3240","count5":"93.86%","count4":"4.41%","count3":"0.83%","count2":"0.34%","count1":"0.56%"}}</t>
  </si>
  <si>
    <t>{"merchReceiveTimes":"0.00","refundCount":"134","indVal":"14.39","localVal":"5.62","noReasonTimes":"36","merchQualityTimes":"9"}</t>
  </si>
  <si>
    <t>{"indVal":"3.69","localVal":"3.92"}</t>
  </si>
  <si>
    <t>{"afterSaleTimes":"","refundSumNum":"134","indVal":"0.01","disputRefundNum":"0","localVal":"0.00","violationTimes":"","complaintsCount":"","taobaoSolveNum":"0","reasons":[],"refundSupportSellerNum":"0","taobaoSolvePercent":"0.00"}</t>
  </si>
  <si>
    <t>{"title":"服务质量：","source":"4.9","contrast":"+86.55%","sourcedetail":{"total":"10677","count5":"99.39%","count4":"0.27%","count3":"0.12%","count2":"0.10%","count1":"0.18%"}}</t>
  </si>
  <si>
    <t>{"title":"服务态度：","source":"4.9","contrast":"+85.97%","sourcedetail":{"total":"10659","count5":"99.42%","count4":"0.29%","count3":"0.10%","count2":"0.10%","count1":"0.16%"}}</t>
  </si>
  <si>
    <t>{"title":"守时程度：","source":"4.9","contrast":"+87.81%","sourcedetail":{"total":"10650","count5":"99.36%","count4":"0.30%","count3":"0.15%","count2":"0.10%","count1":"0.17%"}}</t>
  </si>
  <si>
    <t>{"merchReceiveTimes":"0.00","refundCount":"26","indVal":"3.92","localVal":"0.79","noReasonTimes":"5","merchQualityTimes":"0"}</t>
  </si>
  <si>
    <t>{"indVal":"3.02","localVal":"2.03"}</t>
  </si>
  <si>
    <t>{"title":"宝贝与描述相符：","source":"4.8","contrast":"+21.19%","sourcedetail":{"total":"13186","count5":"89.66%","count4":"6.23%","count3":"2.24%","count2":"0.64%","count1":"1.23%"}}</t>
  </si>
  <si>
    <t>{"title":"卖家的服务态度：","source":"4.8","contrast":"+26.21%","sourcedetail":{"total":"13147","count5":"92.10%","count4":"5.22%","count3":"1.26%","count2":"0.42%","count1":"1.00%"}}</t>
  </si>
  <si>
    <t>{"title":"物流服务的质量：","source":"4.8","contrast":"+19.34%","sourcedetail":{"total":"13163","count5":"90.94%","count4":"5.52%","count3":"1.63%","count2":"0.59%","count1":"1.31%"}}</t>
  </si>
  <si>
    <t>{"merchReceiveTimes":"0.00","refundCount":"1250","indVal":"14.39","localVal":"17.32","noReasonTimes":"272","merchQualityTimes":"101"}</t>
  </si>
  <si>
    <t>{"indVal":"3.69","localVal":"3.20"}</t>
  </si>
  <si>
    <t>{"afterSaleTimes":"","refundSumNum":"1250","indVal":"0.01","disputRefundNum":"1","localVal":"0.01","violationTimes":"","complaintsCount":"","taobaoSolveNum":"0","reasons":[],"refundSupportSellerNum":"0","taobaoSolvePercent":"0.00"}</t>
  </si>
  <si>
    <t>{"title":"宝贝与描述相符：","source":"4.9","contrast":"+92.85%","sourcedetail":{"total":"1563","count5":"99.17%","count4":"0.58%","count3":"0.19%","count2":"0.10%","count1":"暂无人打分"}}</t>
  </si>
  <si>
    <t>{"title":"卖家的服务态度：","source":"4.9","contrast":"+93.74%","sourcedetail":{"total":"1555","count5":"99.36%","count4":"0.51%","count3":"0.10%","count2":"0.10%","count1":"暂无人打分"}}</t>
  </si>
  <si>
    <t>{"title":"物流服务的质量：","source":"4.9","contrast":"+94.63%","sourcedetail":{"total":"1560","count5":"99.29%","count4":"0.58%","count3":"0.10%","count2":"0.10%","count1":"暂无人打分"}}</t>
  </si>
  <si>
    <t>{"merchReceiveTimes":"0","refundCount":"2","indVal":"3.42","localVal":"0.76","noReasonTimes":"0","merchQualityTimes":"0"}</t>
  </si>
  <si>
    <t>{"indVal":"1.48","localVal":"15.97"}</t>
  </si>
  <si>
    <t>{"title":"宝贝与描述相符：","source":"4.7","contrast":"-1.94%","sourcedetail":{"total":"112","count5":"88.39%","count4":"4.46%","count3":"3.57%","count2":"0.89%","count1":"2.68%"}}</t>
  </si>
  <si>
    <t>{"title":"卖家的服务态度：","source":"4.7","contrast":"-2.43%","sourcedetail":{"total":"112","count5":"89.29%","count4":"4.46%","count3":"1.79%","count2":"0.89%","count1":"3.57%"}}</t>
  </si>
  <si>
    <t>{"title":"物流服务的质量：","source":"4.7","contrast":"-1.48%","sourcedetail":{"total":"112","count5":"90.18%","count4":"3.57%","count3":"2.68%","count2":"暂无人打分","count1":"3.57%"}}</t>
  </si>
  <si>
    <t>{"merchReceiveTimes":"1","refundCount":"1","indVal":"8.07","localVal":"11.11","noReasonTimes":"0","merchQualityTimes":"0"}</t>
  </si>
  <si>
    <t>{"indVal":"3.56","localVal":"0.00"}</t>
  </si>
  <si>
    <t>{"title":"宝贝与描述相符：","source":"4.8","contrast":"+6.09%","sourcedetail":{"total":"5896","count5":"90.33%","count4":"6.58%","count3":"1.68%","count2":"0.47%","count1":"0.93%"}}</t>
  </si>
  <si>
    <t>{"title":"卖家的服务态度：","source":"4.8","contrast":"0","sourcedetail":{"total":"5855","count5":"89.96%","count4":"7.19%","count3":"1.23%","count2":"0.46%","count1":"1.16%"}}</t>
  </si>
  <si>
    <t>{"title":"物流服务的质量：","source":"4.8","contrast":"0","sourcedetail":{"total":"5889","count5":"88.84%","count4":"6.88%","count3":"2.07%","count2":"0.70%","count1":"1.51%"}}</t>
  </si>
  <si>
    <t>{"merchReceiveTimes":"0.00","refundCount":"35","indVal":"6.93","localVal":"3.99","noReasonTimes":"19","merchQualityTimes":"1"}</t>
  </si>
  <si>
    <t>{"indVal":"1.31","localVal":"2.52"}</t>
  </si>
  <si>
    <t>[[118,{'rater':'0', 'direction':'0', 'result':'1','timeLine':'-7'}],[1,{'rater':'0','direction':'0','result':'0','timeLine':'-7'}],[0,{'rater':'0','direction':'0','result':'-1','timeLine':'-7'}]]</t>
  </si>
  <si>
    <t>[[997,{'rater':'0','direction':'0','result':'1','timeLine':'-30'}],[6,{'rater':'0','direction':'0','result':'0','timeLine':'-30'}],[4,{'rater':'0','direction':'0','result':'-1','timeLine':'-30'}]]</t>
  </si>
  <si>
    <t>[[11308,{'rater':'0','direction':'0','result':'1','timeLine':'-210'}],[98,{'rater':'0','direction':'0','result':'0','timeLine':'-210'}],[53,{'rater':'0','direction':'0','result':'-1','timeLine':'-210'}]]</t>
  </si>
  <si>
    <t>{"title":"宝贝与描述相符：","source":"4.8","contrast":"0","sourcedetail":{"total":"289","count5":"91.70%","count4":"4.15%","count3":"2.42%","count2":"0.69%","count1":"1.04%"}}</t>
  </si>
  <si>
    <t>{"title":"卖家的服务态度：","source":"4.8","contrast":"0","sourcedetail":{"total":"289","count5":"89.27%","count4":"6.57%","count3":"1.73%","count2":"暂无人打分","count1":"2.42%"}}</t>
  </si>
  <si>
    <t>{"merchReceiveTimes":"1","refundCount":"11","indVal":"4.51","localVal":"10.28","noReasonTimes":"4","merchQualityTimes":"0"}</t>
  </si>
  <si>
    <t>{"title":"宝贝与描述相符：","source":"4.9","contrast":"+66.53%","sourcedetail":{"total":"17","count5":"94.12%","count4":"5.88%","count3":"暂无人打分","count2":"暂无人打分","count1":"暂无人打分"}}</t>
  </si>
  <si>
    <t>{"title":"卖家的服务态度：","source":"4.9","contrast":"+60.08%","sourcedetail":{"total":"17","count5":"94.12%","count4":"5.88%","count3":"暂无人打分","count2":"暂无人打分","count1":"暂无人打分"}}</t>
  </si>
  <si>
    <t>{"title":"物流服务的质量：","source":"4.9","contrast":"+64.78%","sourcedetail":{"total":"17","count5":"94.12%","count4":"5.88%","count3":"暂无人打分","count2":"暂无人打分","count1":"暂无人打分"}}</t>
  </si>
  <si>
    <t>{"merchReceiveTimes":"0","refundCount":"1","indVal":"6.81","localVal":"3.45","noReasonTimes":"0","merchQualityTimes":"0"}</t>
  </si>
  <si>
    <t>{"indVal":"3.26","localVal":"5.98"}</t>
  </si>
  <si>
    <t>[[24,{'rater':'0','direction':'0','result':'1','timeLine':'-30'}],[0,{'rater':'0','direction':'0','result':'0','timeLine':'-30'}],[0,{'rater':'0','direction':'0','result':'-1','timeLine':'-30'}]]</t>
  </si>
  <si>
    <t>[[60,{'rater':'0','direction':'0','result':'1','timeLine':'-210'}],[1,{'rater':'0','direction':'0','result':'0','timeLine':'-210'}],[0,{'rater':'0','direction':'0','result':'-1','timeLine':'-210'}]]</t>
  </si>
  <si>
    <t>{"title":"宝贝与描述相符：","source":"4.9","contrast":"+56.10%","sourcedetail":{"total":"2518","count5":"95.08%","count4":"3.06%","count3":"1.19%","count2":"0.16%","count1":"0.52%"}}</t>
  </si>
  <si>
    <t>{"title":"卖家的服务态度：","source":"4.9","contrast":"+59.89%","sourcedetail":{"total":"2498","count5":"96.44%","count4":"2.08%","count3":"0.84%","count2":"0.16%","count1":"0.48%"}}</t>
  </si>
  <si>
    <t>{"title":"物流服务的质量：","source":"4.9","contrast":"+61.62%","sourcedetail":{"total":"2516","count5":"96.07%","count4":"2.07%","count3":"1.23%","count2":"0.12%","count1":"0.52%"}}</t>
  </si>
  <si>
    <t>{"merchReceiveTimes":"0.00","refundCount":"12","indVal":"3.51","localVal":"11.43","noReasonTimes":"2","merchQualityTimes":"0"}</t>
  </si>
  <si>
    <t>{"indVal":"1.81","localVal":"3.02"}</t>
  </si>
  <si>
    <t>{"afterSaleTimes":"","refundSumNum":"12","indVal":"0.00","disputRefundNum":"0","localVal":"0.00","violationTimes":"","complaintsCount":"","taobaoSolveNum":"0","reasons":[],"refundSupportSellerNum":"0","taobaoSolvePercent":"0.00"}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</si>
  <si>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{"title":"宝贝与描述相符：","source":"4.9","contrast":"+91.57%","sourcedetail":{"total":"304","count5":"99.01%","count4":"0.66%","count3":"0.33%","count2":"暂无人打分","count1":"暂无人打分"}}</t>
  </si>
  <si>
    <t>{"title":"卖家的服务态度：","source":"4.9","contrast":"+92.50%","sourcedetail":{"total":"304","count5":"99.34%","count4":"0.33%","count3":"0.33%","count2":"暂无人打分","count1":"暂无人打分"}}</t>
  </si>
  <si>
    <t>{"title":"物流服务的质量：","source":"4.9","contrast":"+89.74%","sourcedetail":{"total":"304","count5":"98.68%","count4":"0.99%","count3":"0.33%","count2":"暂无人打分","count1":"暂无人打分"}}</t>
  </si>
  <si>
    <t>{"merchReceiveTimes":"0","refundCount":"0","indVal":"8.07","localVal":"0.00","noReasonTimes":"0","merchQualityTimes":"0"}</t>
  </si>
  <si>
    <t>[[337,{'rater':'0','direction':'0','result':'1','timeLine':'-210'}],[1,{'rater':'0','direction':'0','result':'0','timeLine':'-210'}],[0,{'rater':'0','direction':'0','result':'-1','timeLine':'-210'}]]</t>
  </si>
  <si>
    <t>{"title":"宝贝与描述相符：","source":"4.7","contrast":"0","sourcedetail":{"total":"1449","count5":"87.65%","count4":"6.42%","count3":"3.31%","count2":"0.76%","count1":"1.86%"}}</t>
  </si>
  <si>
    <t>{"title":"卖家的服务态度：","source":"4.8","contrast":"0","sourcedetail":{"total":"1450","count5":"89.52%","count4":"6.00%","count3":"2.41%","count2":"0.28%","count1":"1.79%"}}</t>
  </si>
  <si>
    <t>{"title":"物流服务的质量：","source":"4.8","contrast":"+13.83%","sourcedetail":{"total":"1450","count5":"90.21%","count4":"5.93%","count3":"1.93%","count2":"0.62%","count1":"1.31%"}}</t>
  </si>
  <si>
    <t>{"merchReceiveTimes":"0.00","refundCount":"269","indVal":"14.39","localVal":"19.13","noReasonTimes":"63","merchQualityTimes":"22"}</t>
  </si>
  <si>
    <t>{"indVal":"3.69","localVal":"2.45"}</t>
  </si>
  <si>
    <t>{"afterSaleTimes":"","refundSumNum":"269","indVal":"0.01","disputRefundNum":"0","localVal":"0.00","violationTimes":"","complaintsCount":"","taobaoSolveNum":"0","reasons":[],"refundSupportSellerNum":"0","taobaoSolvePercent":"0.00"}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</si>
  <si>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{"title":"宝贝与描述相符：","source":"4.9","contrast":"+50.85%","sourcedetail":{"total":"660","count5":"93.64%","count4":"5.30%","count3":"0.30%","count2":"暂无人打分","count1":"0.76%"}}</t>
  </si>
  <si>
    <t>{"title":"卖家的服务态度：","source":"4.9","contrast":"+43.98%","sourcedetail":{"total":"662","count5":"94.71%","count4":"3.93%","count3":"0.30%","count2":"0.15%","count1":"0.91%"}}</t>
  </si>
  <si>
    <t>{"title":"物流服务的质量：","source":"4.9","contrast":"+49.08%","sourcedetail":{"total":"661","count5":"94.70%","count4":"3.33%","count3":"0.91%","count2":"0.15%","count1":"0.91%"}}</t>
  </si>
  <si>
    <t>{"merchReceiveTimes":"1","refundCount":"1","indVal":"3.93","localVal":"1.05","noReasonTimes":"0","merchQualityTimes":"0"}</t>
  </si>
  <si>
    <t>{"indVal":"2.43","localVal":"0.53"}</t>
  </si>
  <si>
    <t>{"title":"宝贝与描述相符：","source":"4.8","contrast":"+2.83%","sourcedetail":{"total":"10327","count5":"88.50%","count4":"7.67%","count3":"2.37%","count2":"0.59%","count1":"0.87%"}}</t>
  </si>
  <si>
    <t>{"title":"卖家的服务态度：","source":"4.8","contrast":"+12.28%","sourcedetail":{"total":"10237","count5":"90.84%","count4":"6.55%","count3":"1.53%","count2":"0.44%","count1":"0.63%"}}</t>
  </si>
  <si>
    <t>{"title":"物流服务的质量：","source":"4.8","contrast":"+15.48%","sourcedetail":{"total":"10302","count5":"90.27%","count4":"6.42%","count3":"1.87%","count2":"0.59%","count1":"0.84%"}}</t>
  </si>
  <si>
    <t>{"merchReceiveTimes":"0.00","refundCount":"75","indVal":"3.39","localVal":"5.87","noReasonTimes":"25","merchQualityTimes":"4"}</t>
  </si>
  <si>
    <t>{"indVal":"2.17","localVal":"1.21"}</t>
  </si>
  <si>
    <t>{"afterSaleTimes":"","refundSumNum":"75","indVal":"0.00","disputRefundNum":"0","localVal":"0.00","violationTimes":"","complaintsCount":"","taobaoSolveNum":"0","reasons":[],"refundSupportSellerNum":"0","taobaoSolvePercent":"0.00"}</t>
  </si>
  <si>
    <t>{"title":"宝贝与描述相符：","source":"4.7","contrast":"-2.74%","sourcedetail":{"total":"2090","count5":"85.50%","count4":"6.99%","count3":"3.21%","count2":"1.24%","count1":"3.06%"}}</t>
  </si>
  <si>
    <t>{"title":"卖家的服务态度：","source":"4.7","contrast":"-2.79%","sourcedetail":{"total":"2079","count5":"87.11%","count4":"6.35%","count3":"2.16%","count2":"1.25%","count1":"3.13%"}}</t>
  </si>
  <si>
    <t>{"title":"物流服务的质量：","source":"4.7","contrast":"-1.66%","sourcedetail":{"total":"2087","count5":"87.45%","count4":"6.42%","count3":"2.73%","count2":"0.77%","count1":"2.64%"}}</t>
  </si>
  <si>
    <t>{"merchReceiveTimes":"16","refundCount":"90","indVal":"3.42","localVal":"4.72","noReasonTimes":"0","merchQualityTimes":"1"}</t>
  </si>
  <si>
    <t>{"indVal":"1.48","localVal":"3.15"}</t>
  </si>
  <si>
    <t>{"afterSaleTimes":"","refundSumNum":"0","indVal":"0.01","disputRefundNum":"0","localVal":"0.00","violationTimes":"","complaintsCount":"","taobaoSolveNum":"1","reasons":[],"refundSupportSellerNum":"1","taobaoSolvePercent":"0.81"}</t>
  </si>
  <si>
    <t>{"cPunishTimes":"0","indVal":"0.00","punishCount":"2","weibeiTimes":"2","localVal":"2","eyiTimes":"0","xujiaTimes":"0","miaoshuTimes":"0"}</t>
  </si>
  <si>
    <t>{"title":"宝贝与描述相符：","source":"4.8","contrast":"+36.57%","sourcedetail":{"total":"987","count5":"95.24%","count4":"1.82%","count3":"0.81%","count2":"0.41%","count1":"1.72%"}}</t>
  </si>
  <si>
    <t>{"title":"卖家的服务态度：","source":"4.8","contrast":"+34.31%","sourcedetail":{"total":"981","count5":"96.02%","count4":"1.22%","count3":"0.82%","count2":"0.31%","count1":"1.63%"}}</t>
  </si>
  <si>
    <t>{"title":"物流服务的质量：","source":"4.8","contrast":"+38.88%","sourcedetail":{"total":"982","count5":"95.42%","count4":"1.53%","count3":"1.12%","count2":"0.41%","count1":"1.53%"}}</t>
  </si>
  <si>
    <t>{"merchReceiveTimes":"0.00","refundCount":"7","indVal":"4.86","localVal":"1.74","noReasonTimes":"3","merchQualityTimes":"0"}</t>
  </si>
  <si>
    <t>{"indVal":"2.95","localVal":"1.77"}</t>
  </si>
  <si>
    <t>{"afterSaleTimes":"","refundSumNum":"7","indVal":"0.02","disputRefundNum":"0","localVal":"0.00","violationTimes":"","complaintsCount":"","taobaoSolveNum":"0","reasons":[],"refundSupportSellerNum":"0","taobaoSolvePercent":"0.00"}</t>
  </si>
  <si>
    <t>[[340,{'rater':'0','direction':'0','result':'1','timeLine':'-30'}],[0,{'rater':'0','direction':'0','result':'0','timeLine':'-30'}],[1,{'rater':'0','direction':'0','result':'-1','timeLine':'-30'}]]</t>
  </si>
  <si>
    <t>[[1609,{'rater':'0','direction':'0','result':'1','timeLine':'-210'}],[3,{'rater':'0','direction':'0','result':'0','timeLine':'-210'}],[1,{'rater':'0','direction':'0','result':'-1','timeLine':'-210'}]]</t>
  </si>
  <si>
    <t>{"title":"宝贝与描述相符：","source":"4.8","contrast":"+45.48%","sourcedetail":{"total":"2615","count5":"93.46%","count4":"4.28%","count3":"1.30%","count2":"0.15%","count1":"0.80%"}}</t>
  </si>
  <si>
    <t>{"title":"卖家的服务态度：","source":"4.9","contrast":"+43.93%","sourcedetail":{"total":"2585","count5":"94.39%","count4":"4.06%","count3":"0.58%","count2":"0.27%","count1":"0.70%"}}</t>
  </si>
  <si>
    <t>{"title":"物流服务的质量：","source":"4.9","contrast":"+44.21%","sourcedetail":{"total":"2608","count5":"93.87%","count4":"4.18%","count3":"0.96%","count2":"0.27%","count1":"0.73%"}}</t>
  </si>
  <si>
    <t>{"merchReceiveTimes":"0.00","refundCount":"117","indVal":"3.12","localVal":"1.94","noReasonTimes":"29","merchQualityTimes":"2"}</t>
  </si>
  <si>
    <t>{"indVal":"2.64","localVal":"0.95"}</t>
  </si>
  <si>
    <t>{"title":"宝贝与描述相符：","source":"4.8","contrast":"+32.92%","sourcedetail":{"total":"835","count5":"92.69%","count4":"4.79%","count3":"1.20%","count2":"0.24%","count1":"1.08%"}}</t>
  </si>
  <si>
    <t>{"title":"卖家的服务态度：","source":"4.8","contrast":"+34.13%","sourcedetail":{"total":"833","count5":"93.52%","count4":"4.68%","count3":"0.72%","count2":"0.12%","count1":"0.96%"}}</t>
  </si>
  <si>
    <t>{"title":"物流服务的质量：","source":"4.8","contrast":"+43.43%","sourcedetail":{"total":"837","count5":"94.27%","count4":"3.58%","count3":"0.84%","count2":"0.24%","count1":"1.08%"}}</t>
  </si>
  <si>
    <t>{"merchReceiveTimes":"24","refundCount":"46","indVal":"4.51","localVal":"10.48","noReasonTimes":"3","merchQualityTimes":"1"}</t>
  </si>
  <si>
    <t>{"afterSaleTimes":"","refundSumNum":"0","indVal":"0.03","disputRefundNum":"0","localVal":"0.00","violationTimes":"","complaintsCount":"","taobaoSolveNum":"1","reasons":[],"refundSupportSellerNum":"1","taobaoSolvePercent":"1.79"}</t>
  </si>
  <si>
    <t>[[113,{'rater':'0',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</si>
  <si>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{"title":"宝贝与描述相符：","source":"4.8","contrast":"+36.38%","sourcedetail":{"total":"1914","count5":"92.27%","count4":"4.08%","count3":"1.99%","count2":"0.57%","count1":"1.10%"}}</t>
  </si>
  <si>
    <t>{"title":"卖家的服务态度：","source":"4.9","contrast":"+43.19%","sourcedetail":{"total":"1901","count5":"94.16%","count4":"3.63%","count3":"1.10%","count2":"0.26%","count1":"0.84%"}}</t>
  </si>
  <si>
    <t>{"title":"物流服务的质量：","source":"4.9","contrast":"+52.21%","sourcedetail":{"total":"1910","count5":"94.50%","count4":"3.25%","count3":"1.26%","count2":"0.37%","count1":"0.63%"}}</t>
  </si>
  <si>
    <t>{"merchReceiveTimes":"0.00","refundCount":"71","indVal":"14.39","localVal":"15.17","noReasonTimes":"20","merchQualityTimes":"3"}</t>
  </si>
  <si>
    <t>{"indVal":"3.69","localVal":"3.81"}</t>
  </si>
  <si>
    <t>{"afterSaleTimes":"","refundSumNum":"71","indVal":"0.01","disputRefundNum":"0","localVal":"0.00","violationTimes":"","complaintsCount":"","taobaoSolveNum":"0","reasons":[],"refundSupportSellerNum":"0","taobaoSolvePercent":"0.00"}</t>
  </si>
  <si>
    <t>{"title":"服务质量：","source":"4.9","contrast":"+89.18%","sourcedetail":{"total":"5480","count5":"99.51%","count4":"0.20%","count3":"0.13%","count2":"0.10%","count1":"0.13%"}}</t>
  </si>
  <si>
    <t>{"title":"服务态度：","source":"4.9","contrast":"+87.80%","sourcedetail":{"total":"5467","count5":"99.45%","count4":"0.29%","count3":"0.13%","count2":"暂无人打分","count1":"0.13%"}}</t>
  </si>
  <si>
    <t>{"title":"守时程度：","source":"4.9","contrast":"+88.11%","sourcedetail":{"total":"5463","count5":"99.30%","count4":"0.35%","count3":"0.22%","count2":"暂无人打分","count1":"0.13%"}}</t>
  </si>
  <si>
    <t>{"merchReceiveTimes":"0","refundCount":"5","indVal":"3.79","localVal":"0.72","noReasonTimes":"1","merchQualityTimes":"0"}</t>
  </si>
  <si>
    <t>{"indVal":"2.42","localVal":"9.26"}</t>
  </si>
  <si>
    <t>{"title":"宝贝与描述相符：","source":"4.9","contrast":"+59.80%","sourcedetail":{"total":"1274","count5":"95.45%","count4":"2.12%","count3":"1.33%","count2":"0.24%","count1":"0.86%"}}</t>
  </si>
  <si>
    <t>{"title":"卖家的服务态度：","source":"4.9","contrast":"+61.24%","sourcedetail":{"total":"1261","count5":"96.19%","count4":"2.22%","count3":"0.79%","count2":"0.16%","count1":"0.63%"}}</t>
  </si>
  <si>
    <t>{"title":"物流服务的质量：","source":"4.9","contrast":"+61.02%","sourcedetail":{"total":"1269","count5":"95.59%","count4":"2.92%","count3":"0.55%","count2":"0.16%","count1":"0.79%"}}</t>
  </si>
  <si>
    <t>{"merchReceiveTimes":"0.00","refundCount":"64","indVal":"14.39","localVal":"13.22","noReasonTimes":"20","merchQualityTimes":"4"}</t>
  </si>
  <si>
    <t>{"indVal":"3.69","localVal":"4.71"}</t>
  </si>
  <si>
    <t>{"title":"宝贝与描述相符：","source":"4.8","contrast":"+16.69%","sourcedetail":{"total":"302","count5":"89.74%","count4":"5.63%","count3":"2.32%","count2":"0.99%","count1":"1.32%"}}</t>
  </si>
  <si>
    <t>{"title":"卖家的服务态度：","source":"4.8","contrast":"+25.53%","sourcedetail":{"total":"290","count5":"93.79%","count4":"2.07%","count3":"2.41%","count2":"0.69%","count1":"1.03%"}}</t>
  </si>
  <si>
    <t>{"title":"物流服务的质量：","source":"4.8","contrast":"+37.11%","sourcedetail":{"total":"300","count5":"93.00%","count4":"4.67%","count3":"0.67%","count2":"0.33%","count1":"1.33%"}}</t>
  </si>
  <si>
    <t>{"merchReceiveTimes":"7","refundCount":"9","indVal":"12.87","localVal":"52.94","noReasonTimes":"0","merchQualityTimes":"0"}</t>
  </si>
  <si>
    <t>{"indVal":"3.66","localVal":"6.24"}</t>
  </si>
  <si>
    <t>[[807,{'rater':'0','direction':'0','result':'1','timeLine':'-210'}],[5,{'rater':'0','direction':'0','result':'0','timeLine':'-210'}],[2,{'rater':'0','direction':'0','result':'-1','timeLine':'-210'}]]</t>
  </si>
  <si>
    <t>{"title":"宝贝与描述相符：","source":"4.9","contrast":"+59.21%","sourcedetail":{"total":"754","count5":"95.09%","count4":"3.58%","count3":"0.66%","count2":"0.13%","count1":"0.53%"}}</t>
  </si>
  <si>
    <t>{"title":"卖家的服务态度：","source":"4.9","contrast":"+55.76%","sourcedetail":{"total":"750","count5":"95.20%","count4":"3.73%","count3":"0.40%","count2":"0.27%","count1":"0.40%"}}</t>
  </si>
  <si>
    <t>{"title":"物流服务的质量：","source":"4.8","contrast":"+33.93%","sourcedetail":{"total":"750","count5":"93.87%","count4":"3.47%","count3":"0.93%","count2":"0.27%","count1":"1.47%"}}</t>
  </si>
  <si>
    <t>{"merchReceiveTimes":"0.00","refundCount":"2","indVal":"3.16","localVal":"0.27","noReasonTimes":"0","merchQualityTimes":"0"}</t>
  </si>
  <si>
    <t>{"indVal":"2.43","localVal":"7.86"}</t>
  </si>
  <si>
    <t>[[71,{'rater':'0', 'direction':'0', 'result':'1','timeLine':'-7'}],[0,{'rater':'0','direction':'0','result':'0','timeLine':'-7'}],[0,{'rater':'0','direction':'0','result':'-1','timeLine':'-7'}]]</t>
  </si>
  <si>
    <t>{"title":"服务质量：","source":"4.9","contrast":"+80.11%","sourcedetail":{"total":"2120","count5":"99.29%","count4":"0.24%","count3":"0.10%","count2":"0.10%","count1":"0.38%"}}</t>
  </si>
  <si>
    <t>{"title":"服务态度：","source":"4.9","contrast":"+79.39%","sourcedetail":{"total":"2119","count5":"99.34%","count4":"0.28%","count3":"暂无人打分","count2":"暂无人打分","count1":"0.38%"}}</t>
  </si>
  <si>
    <t>{"title":"守时程度：","source":"4.9","contrast":"+81.80%","sourcedetail":{"total":"2111","count5":"99.29%","count4":"0.24%","count3":"0.10%","count2":"0.10%","count1":"0.38%"}}</t>
  </si>
  <si>
    <t>[[115,{'rater':'0',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</si>
  <si>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{"title":"宝贝与描述相符：","source":"4.8","contrast":"+11.68%","sourcedetail":{"total":"2391","count5":"89.17%","count4":"5.73%","count3":"2.89%","count2":"0.71%","count1":"1.51%"}}</t>
  </si>
  <si>
    <t>{"title":"卖家的服务态度：","source":"4.8","contrast":"+22.69%","sourcedetail":{"total":"2382","count5":"92.36%","count4":"4.62%","count3":"1.26%","count2":"0.59%","count1":"1.18%"}}</t>
  </si>
  <si>
    <t>{"title":"物流服务的质量：","source":"4.8","contrast":"+28.06%","sourcedetail":{"total":"2389","count5":"92.13%","count4":"4.65%","count3":"1.42%","count2":"0.59%","count1":"1.21%"}}</t>
  </si>
  <si>
    <t>{"merchReceiveTimes":"0.00","refundCount":"527","indVal":"14.39","localVal":"16.83","noReasonTimes":"103","merchQualityTimes":"27"}</t>
  </si>
  <si>
    <t>{"indVal":"3.69","localVal":"3.87"}</t>
  </si>
  <si>
    <t>{"afterSaleTimes":"","refundSumNum":"527","indVal":"0.01","disputRefundNum":"0","localVal":"0.00","violationTimes":"","complaintsCount":"","taobaoSolveNum":"0","reasons":[],"refundSupportSellerNum":"0","taobaoSolvePercent":"0.00"}</t>
  </si>
  <si>
    <t>{"title":"宝贝与描述相符：","source":"4.5","contrast":"-4.00%","sourcedetail":{"total":"1294","count5":"80.91%","count4":"8.19%","count3":"3.79%","count2":"2.86%","count1":"4.25%"}}</t>
  </si>
  <si>
    <t>{"title":"卖家的服务态度：","source":"4.6","contrast":"-3.82%","sourcedetail":{"total":"1277","count5":"82.93%","count4":"6.97%","count3":"4.46%","count2":"2.43%","count1":"3.21%"}}</t>
  </si>
  <si>
    <t>{"title":"物流服务的质量：","source":"4.6","contrast":"-3.58%","sourcedetail":{"total":"1290","count5":"82.64%","count4":"7.05%","count3":"4.42%","count2":"2.64%","count1":"3.26%"}}</t>
  </si>
  <si>
    <t>{"merchReceiveTimes":"0.00","refundCount":"26","indVal":"14.39","localVal":"7.07","noReasonTimes":"8","merchQualityTimes":"1"}</t>
  </si>
  <si>
    <t>{"title":"宝贝与描述相符：","source":"4.8","contrast":"0","sourcedetail":{"total":"9319","count5":"87.53%","count4":"7.96%","count3":"2.74%","count2":"0.59%","count1":"1.18%"}}</t>
  </si>
  <si>
    <t>{"title":"卖家的服务态度：","source":"4.8","contrast":"+2.46%","sourcedetail":{"total":"9292","count5":"90.57%","count4":"6.21%","count3":"1.89%","count2":"0.30%","count1":"1.02%"}}</t>
  </si>
  <si>
    <t>{"title":"物流服务的质量：","source":"4.7","contrast":"-1.92%","sourcedetail":{"total":"9318","count5":"85.96%","count4":"6.88%","count3":"3.40%","count2":"1.35%","count1":"2.40%"}}</t>
  </si>
  <si>
    <t>{"merchReceiveTimes":"0.00","refundCount":"183","indVal":"3.39","localVal":"4.24","noReasonTimes":"53","merchQualityTimes":"3"}</t>
  </si>
  <si>
    <t>{"indVal":"2.17","localVal":"1.32"}</t>
  </si>
  <si>
    <t>{"afterSaleTimes":"","refundSumNum":"183","indVal":"0.00","disputRefundNum":"0","localVal":"0.00","violationTimes":"","complaintsCount":"","taobaoSolveNum":"0","reasons":[],"refundSupportSellerNum":"0","taobaoSolvePercent":"0.00"}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</si>
  <si>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{"title":"宝贝与描述相符：","source":"4.8","contrast":"+17.19%","sourcedetail":{"total":"1644","count5":"91.12%","count4":"4.08%","count3":"1.95%","count2":"0.97%","count1":"1.89%"}}</t>
  </si>
  <si>
    <t>{"title":"卖家的服务态度：","source":"4.8","contrast":"+19.15%","sourcedetail":{"total":"1638","count5":"92.98%","count4":"3.54%","count3":"1.28%","count2":"0.67%","count1":"1.53%"}}</t>
  </si>
  <si>
    <t>{"title":"物流服务的质量：","source":"4.8","contrast":"+13.14%","sourcedetail":{"total":"1644","count5":"92.03%","count4":"3.59%","count3":"1.70%","count2":"0.67%","count1":"2.01%"}}</t>
  </si>
  <si>
    <t>{"merchReceiveTimes":"0.00","refundCount":"115","indVal":"14.39","localVal":"53.24","noReasonTimes":"30","merchQualityTimes":"8"}</t>
  </si>
  <si>
    <t>{"indVal":"3.69","localVal":"5.16"}</t>
  </si>
  <si>
    <t>{"afterSaleTimes":"","refundSumNum":"115","indVal":"0.01","disputRefundNum":"0","localVal":"0.00","violationTimes":"","complaintsCount":"","taobaoSolveNum":"0","reasons":[],"refundSupportSellerNum":"0","taobaoSolvePercent":"0.00"}</t>
  </si>
  <si>
    <t>[[112,{'rater':'0','direction':'0','result':'1','timeLine':'-30'}],[6,{'rater':'0','direction':'0','result':'0','timeLine':'-30'}],[6,{'rater':'0','direction':'0','result':'-1','timeLine':'-30'}]]</t>
  </si>
  <si>
    <t>[[2734,{'rater':'0','direction':'0','result':'1','timeLine':'-210'}],[46,{'rater':'0','direction':'0','result':'0','timeLine':'-210'}],[25,{'rater':'0','direction':'0','result':'-1','timeLine':'-210'}]]</t>
  </si>
  <si>
    <t>{"title":"宝贝与描述相符：","source":"4.9","contrast":"+52.22%","sourcedetail":{"total":"2291","count5":"96.68%","count4":"2.44%","count3":"0.48%","count2":"0.22%","count1":"0.17%"}}</t>
  </si>
  <si>
    <t>{"title":"卖家的服务态度：","source":"4.9","contrast":"+56.17%","sourcedetail":{"total":"2282","count5":"97.20%","count4":"2.28%","count3":"0.22%","count2":"0.13%","count1":"0.18%"}}</t>
  </si>
  <si>
    <t>{"title":"物流服务的质量：","source":"4.9","contrast":"+59.66%","sourcedetail":{"total":"2289","count5":"96.77%","count4":"2.62%","count3":"0.22%","count2":"0.22%","count1":"0.17%"}}</t>
  </si>
  <si>
    <t>{"merchReceiveTimes":"3","refundCount":"11","indVal":"3.79","localVal":"7.59","noReasonTimes":"1","merchQualityTimes":"0"}</t>
  </si>
  <si>
    <t>{"indVal":"2.42","localVal":"0.97"}</t>
  </si>
  <si>
    <t>[[28,{'rater':'0','direction':'0','result':'1','timeLine':'-30'}],[0,{'rater':'0','direction':'0','result':'0','timeLine':'-30'}],[0,{'rater':'0','direction':'0','result':'-1','timeLine':'-30'}]]</t>
  </si>
  <si>
    <t>[[2280,{'rater':'0','direction':'0','result':'1','timeLine':'-210'}],[6,{'rater':'0','direction':'0','result':'0','timeLine':'-210'}],[3,{'rater':'0','direction':'0','result':'-1','timeLine':'-210'}]]</t>
  </si>
  <si>
    <t>{"title":"宝贝与描述相符：","source":"4.8","contrast":"+31.92%","sourcedetail":{"total":"396","count5":"92.42%","count4":"4.29%","count3":"0.76%","count2":"0.76%","count1":"1.77%"}}</t>
  </si>
  <si>
    <t>{"title":"卖家的服务态度：","source":"4.8","contrast":"+38.28%","sourcedetail":{"total":"396","count5":"93.18%","count4":"4.80%","count3":"0.76%","count2":"0.51%","count1":"0.76%"}}</t>
  </si>
  <si>
    <t>{"title":"物流服务的质量：","source":"4.9","contrast":"+49.78%","sourcedetail":{"total":"396","count5":"93.69%","count4":"4.29%","count3":"1.26%","count2":"暂无人打分","count1":"0.76%"}}</t>
  </si>
  <si>
    <t>{"merchReceiveTimes":"0.00","refundCount":"40","indVal":"14.39","localVal":"22.35","noReasonTimes":"36","merchQualityTimes":"0"}</t>
  </si>
  <si>
    <t>{"indVal":"3.69","localVal":"2.53"}</t>
  </si>
  <si>
    <t>{"title":"宝贝与描述相符：","source":"4.9","contrast":"+64.97%","sourcedetail":{"total":"486","count5":"95.88%","count4":"2.88%","count3":"0.62%","count2":"0.21%","count1":"0.41%"}}</t>
  </si>
  <si>
    <t>{"title":"卖家的服务态度：","source":"4.9","contrast":"+57.19%","sourcedetail":{"total":"477","count5":"95.18%","count4":"3.35%","count3":"1.05%","count2":"0.42%","count1":"暂无人打分"}}</t>
  </si>
  <si>
    <t>{"title":"物流服务的质量：","source":"4.9","contrast":"+59.05%","sourcedetail":{"total":"484","count5":"94.83%","count4":"3.51%","count3":"1.24%","count2":"0.21%","count1":"0.21%"}}</t>
  </si>
  <si>
    <t>{"merchReceiveTimes":"0","refundCount":"3","indVal":"4.51","localVal":"1.12","noReasonTimes":"0","merchQualityTimes":"0"}</t>
  </si>
  <si>
    <t>{"indVal":"2.60","localVal":"1.65"}</t>
  </si>
  <si>
    <t>{"title":"宝贝与描述相符：","source":"4.8","contrast":"+15.94%","sourcedetail":{"total":"6639","count5":"90.33%","count4":"6.24%","count3":"2.11%","count2":"0.47%","count1":"0.86%"}}</t>
  </si>
  <si>
    <t>{"title":"卖家的服务态度：","source":"4.8","contrast":"+18.49%","sourcedetail":{"total":"6602","count5":"92.03%","count4":"5.45%","count3":"1.32%","count2":"0.35%","count1":"0.85%"}}</t>
  </si>
  <si>
    <t>{"title":"物流服务的质量：","source":"4.8","contrast":"+12.03%","sourcedetail":{"total":"6624","count5":"90.61%","count4":"5.92%","count3":"1.71%","count2":"0.45%","count1":"1.31%"}}</t>
  </si>
  <si>
    <t>{"merchReceiveTimes":"5","refundCount":"76","indVal":"3.93","localVal":"1.21","noReasonTimes":"3","merchQualityTimes":"0"}</t>
  </si>
  <si>
    <t>{"indVal":"2.43","localVal":"0.89"}</t>
  </si>
  <si>
    <t>{"title":"宝贝与描述相符：","source":"4.9","contrast":"+63.81%","sourcedetail":{"total":"888","count5":"98.65%","count4":"0.45%","count3":"0.11%","count2":"0.23%","count1":"0.56%"}}</t>
  </si>
  <si>
    <t>{"title":"卖家的服务态度：","source":"4.9","contrast":"+62.54%","sourcedetail":{"total":"890","count5":"98.88%","count4":"0.34%","count3":"暂无人打分","count2":"0.22%","count1":"0.56%"}}</t>
  </si>
  <si>
    <t>{"title":"物流服务的质量：","source":"4.9","contrast":"+66.02%","sourcedetail":{"total":"888","count5":"98.87%","count4":"0.23%","count3":"暂无人打分","count2":"0.11%","count1":"0.79%"}}</t>
  </si>
  <si>
    <t>{"merchReceiveTimes":"0.00","refundCount":"4","indVal":"3.92","localVal":"3.01","noReasonTimes":"0","merchQualityTimes":"1"}</t>
  </si>
  <si>
    <t>{"indVal":"3.02","localVal":"3.99"}</t>
  </si>
  <si>
    <t>[[88,{'rater':'0','direction':'0','result':'1','timeLine':'-30'}],[1,{'rater':'0','direction':'0','result':'0','timeLine':'-30'}],[1,{'rater':'0','direction':'0','result':'-1','timeLine':'-30'}]]</t>
  </si>
  <si>
    <t>[[825,{'rater':'0','direction':'0','result':'1','timeLine':'-210'}],[3,{'rater':'0','direction':'0','result':'0','timeLine':'-210'}],[1,{'rater':'0','direction':'0','result':'-1','timeLine':'-210'}]]</t>
  </si>
  <si>
    <t>{"title":"宝贝与描述相符：","source":"4.8","contrast":"+5.16%","sourcedetail":{"total":"1080","count5":"89.91%","count4":"6.48%","count3":"1.94%","count2":"0.37%","count1":"1.30%"}}</t>
  </si>
  <si>
    <t>{"title":"卖家的服务态度：","source":"4.8","contrast":"0","sourcedetail":{"total":"1078","count5":"91.09%","count4":"5.38%","count3":"1.30%","count2":"0.28%","count1":"1.95%"}}</t>
  </si>
  <si>
    <t>{"title":"物流服务的质量：","source":"4.8","contrast":"0","sourcedetail":{"total":"1080","count5":"89.63%","count4":"5.74%","count3":"2.31%","count2":"0.56%","count1":"1.76%"}}</t>
  </si>
  <si>
    <t>{"merchReceiveTimes":"0.00","refundCount":"100","indVal":"6.32","localVal":"6.84","noReasonTimes":"30","merchQualityTimes":"5"}</t>
  </si>
  <si>
    <t>{"indVal":"3.25","localVal":"4.38"}</t>
  </si>
  <si>
    <t>{"afterSaleTimes":"","refundSumNum":"100","indVal":"0.00","disputRefundNum":"0","localVal":"0.00","violationTimes":"","complaintsCount":"","taobaoSolveNum":"0","reasons":[],"refundSupportSellerNum":"0","taobaoSolvePercent":"0.00"}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</si>
  <si>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{"title":"宝贝与描述相符：","source":"4.9","contrast":"+65.33%","sourcedetail":{"total":"2216","count5":"95.08%","count4":"3.25%","count3":"0.90%","count2":"0.41%","count1":"0.36%"}}</t>
  </si>
  <si>
    <t>{"title":"卖家的服务态度：","source":"4.9","contrast":"+63.42%","sourcedetail":{"total":"2206","count5":"96.06%","count4":"2.49%","count3":"0.77%","count2":"0.32%","count1":"0.36%"}}</t>
  </si>
  <si>
    <t>{"title":"物流服务的质量：","source":"4.9","contrast":"+54.79%","sourcedetail":{"total":"2211","count5":"94.89%","count4":"3.17%","count3":"0.81%","count2":"0.45%","count1":"0.68%"}}</t>
  </si>
  <si>
    <t>{"merchReceiveTimes":"0.00","refundCount":"64","indVal":"14.39","localVal":"9.12","noReasonTimes":"13","merchQualityTimes":"3"}</t>
  </si>
  <si>
    <t>{"indVal":"3.69","localVal":"3.12"}</t>
  </si>
  <si>
    <t>[[140,{'rater':'0', 'direction':'0', 'result':'1','timeLine':'-7'}],[0,{'rater':'0','direction':'0','result':'0','timeLine':'-7'}],[0,{'rater':'0','direction':'0','result':'-1','timeLine':'-7'}]]</t>
  </si>
  <si>
    <t>[[648,{'rater':'0','direction':'0','result':'1','timeLine':'-30'}],[4,{'rater':'0','direction':'0','result':'0','timeLine':'-30'}],[2,{'rater':'0','direction':'0','result':'-1','timeLine':'-30'}]]</t>
  </si>
  <si>
    <t>[[3362,{'rater':'0','direction':'0','result':'1','timeLine':'-210'}],[21,{'rater':'0','direction':'0','result':'0','timeLine':'-210'}],[4,{'rater':'0','direction':'0','result':'-1','timeLine':'-210'}]]</t>
  </si>
  <si>
    <t>{"title":"宝贝与描述相符：","source":"4.8","contrast":"-0.65%","sourcedetail":{"total":"2011","count5":"89.21%","count4":"5.82%","count3":"2.98%","count2":"0.50%","count1":"1.49%"}}</t>
  </si>
  <si>
    <t>{"title":"卖家的服务态度：","source":"4.8","contrast":"+2.10%","sourcedetail":{"total":"1995","count5":"92.88%","count4":"4.16%","count3":"1.35%","count2":"0.20%","count1":"1.40%"}}</t>
  </si>
  <si>
    <t>{"title":"物流服务的质量：","source":"4.8","contrast":"-0.65%","sourcedetail":{"total":"2009","count5":"89.95%","count4":"4.93%","count3":"2.39%","count2":"0.80%","count1":"1.94%"}}</t>
  </si>
  <si>
    <t>{"merchReceiveTimes":"0.00","refundCount":"58","indVal":"3.22","localVal":"3.06","noReasonTimes":"10","merchQualityTimes":"2"}</t>
  </si>
  <si>
    <t>{"indVal":"1.59","localVal":"0.46"}</t>
  </si>
  <si>
    <t>{"title":"宝贝与描述相符：","source":"4.6","contrast":"-3.12%","sourcedetail":{"total":"4482","count5":"84.74%","count4":"7.10%","count3":"3.68%","count2":"1.20%","count1":"3.28%"}}</t>
  </si>
  <si>
    <t>{"title":"卖家的服务态度：","source":"4.7","contrast":"-3.29%","sourcedetail":{"total":"4453","count5":"85.40%","count4":"7.07%","count3":"3.26%","count2":"1.26%","count1":"3.01%"}}</t>
  </si>
  <si>
    <t>{"title":"物流服务的质量：","source":"4.6","contrast":"-4.38%","sourcedetail":{"total":"4469","count5":"82.61%","count4":"7.21%","count3":"4.18%","count2":"1.70%","count1":"4.30%"}}</t>
  </si>
  <si>
    <t>{"merchReceiveTimes":"0.00","refundCount":"360","indVal":"3.22","localVal":"5.30","noReasonTimes":"64","merchQualityTimes":"23"}</t>
  </si>
  <si>
    <t>{"indVal":"1.59","localVal":"2.64"}</t>
  </si>
  <si>
    <t>{"afterSaleTimes":"","refundSumNum":"360","indVal":"0.01","disputRefundNum":"0","localVal":"0.00","violationTimes":"","complaintsCount":"","taobaoSolveNum":"0","reasons":[],"refundSupportSellerNum":"0","taobaoSolvePercent":"0.00"}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</si>
  <si>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{"title":"宝贝与描述相符：","source":"4.8","contrast":"+32.74%","sourcedetail":{"total":"3514","count5":"91.35%","count4":"5.18%","count3":"1.79%","count2":"0.51%","count1":"1.17%"}}</t>
  </si>
  <si>
    <t>{"title":"卖家的服务态度：","source":"4.8","contrast":"+42.33%","sourcedetail":{"total":"3479","count5":"93.85%","count4":"3.97%","count3":"1.15%","count2":"0.26%","count1":"0.78%"}}</t>
  </si>
  <si>
    <t>{"title":"物流服务的质量：","source":"4.8","contrast":"+35.80%","sourcedetail":{"total":"3503","count5":"92.63%","count4":"4.40%","count3":"1.66%","count2":"0.37%","count1":"0.94%"}}</t>
  </si>
  <si>
    <t>{"merchReceiveTimes":"0.00","refundCount":"106","indVal":"14.39","localVal":"16.11","noReasonTimes":"74","merchQualityTimes":"24"}</t>
  </si>
  <si>
    <t>{"indVal":"3.69","localVal":"4.38"}</t>
  </si>
  <si>
    <t>{"afterSaleTimes":"","refundSumNum":"106","indVal":"0.01","disputRefundNum":"0","localVal":"0.00","violationTimes":"","complaintsCount":"","taobaoSolveNum":"0","reasons":[],"refundSupportSellerNum":"0","taobaoSolvePercent":"0.00"}</t>
  </si>
  <si>
    <t>{"title":"宝贝与描述相符：","source":"4.8","contrast":"+34.70%","sourcedetail":{"total":"2711","count5":"90.82%","count4":"6.01%","count3":"1.81%","count2":"0.55%","count1":"0.81%"}}</t>
  </si>
  <si>
    <t>{"title":"卖家的服务态度：","source":"4.8","contrast":"+36.40%","sourcedetail":{"total":"2690","count5":"92.60%","count4":"5.20%","count3":"1.12%","count2":"0.56%","count1":"0.52%"}}</t>
  </si>
  <si>
    <t>{"title":"物流服务的质量：","source":"4.8","contrast":"+42.88%","sourcedetail":{"total":"2705","count5":"92.46%","count4":"5.25%","count3":"1.37%","count2":"0.48%","count1":"0.44%"}}</t>
  </si>
  <si>
    <t>{"merchReceiveTimes":"0.00","refundCount":"19","indVal":"14.39","localVal":"13.97","noReasonTimes":"6","merchQualityTimes":"2"}</t>
  </si>
  <si>
    <t>{"indVal":"3.69","localVal":"4.59"}</t>
  </si>
  <si>
    <t>{"afterSaleTimes":"","refundSumNum":"19","indVal":"0.01","disputRefundNum":"0","localVal":"0.00","violationTimes":"","complaintsCount":"","taobaoSolveNum":"0","reasons":[],"refundSupportSellerNum":"0","taobaoSolvePercent":"0.00"}</t>
  </si>
  <si>
    <t>[[14,{'rater':'0', 'direction':'0', 'result':'1','timeLine':'-7'}],[0,{'rater':'0','direction':'0','result':'0','timeLine':'-7'}],[0,{'rater':'0','direction':'0','result':'-1','timeLine':'-7'}]]</t>
  </si>
  <si>
    <t>[[72,{'rater':'0','direction':'0','result':'1','timeLine':'-30'}],[2,{'rater':'0','direction':'0','result':'0','timeLine':'-30'}],[1,{'rater':'0','direction':'0','result':'-1','timeLine':'-30'}]]</t>
  </si>
  <si>
    <t>[[4213,{'rater':'0','direction':'0','result':'1','timeLine':'-210'}],[28,{'rater':'0','direction':'0','result':'0','timeLine':'-210'}],[11,{'rater':'0','direction':'0','result':'-1','timeLine':'-210'}]]</t>
  </si>
  <si>
    <t>{"title":"宝贝与描述相符：","source":"4.9","contrast":"+60.97%","sourcedetail":{"total":"1590","count5":"96.48%","count4":"1.64%","count3":"0.75%","count2":"0.57%","count1":"0.57%"}}</t>
  </si>
  <si>
    <t>{"title":"卖家的服务态度：","source":"4.9","contrast":"+64.75%","sourcedetail":{"total":"1575","count5":"97.40%","count4":"1.14%","count3":"0.51%","count2":"0.44%","count1":"0.51%"}}</t>
  </si>
  <si>
    <t>{"title":"物流服务的质量：","source":"4.9","contrast":"+70.76%","sourcedetail":{"total":"1582","count5":"97.35%","count4":"1.39%","count3":"0.44%","count2":"0.25%","count1":"0.57%"}}</t>
  </si>
  <si>
    <t>{"merchReceiveTimes":"0.00","refundCount":"14","indVal":"4.86","localVal":"2.97","noReasonTimes":"6","merchQualityTimes":"1"}</t>
  </si>
  <si>
    <t>{"indVal":"2.95","localVal":"4.02"}</t>
  </si>
  <si>
    <t>{"afterSaleTimes":"","refundSumNum":"14","indVal":"0.02","disputRefundNum":"0","localVal":"0.00","violationTimes":"","complaintsCount":"","taobaoSolveNum":"0","reasons":[],"refundSupportSellerNum":"0","taobaoSolvePercent":"0.00"}</t>
  </si>
  <si>
    <t>[[31,{'rater':'0', 'direction':'0', 'result':'1','timeLine':'-7'}],[0,{'rater':'0','direction':'0','result':'0','timeLine':'-7'}],[0,{'rater':'0','direction':'0','result':'-1','timeLine':'-7'}]]</t>
  </si>
  <si>
    <t>[[341,{'rater':'0','direction':'0','result':'1','timeLine':'-30'}],[0,{'rater':'0','direction':'0','result':'0','timeLine':'-30'}],[0,{'rater':'0','direction':'0','result':'-1','timeLine':'-30'}]]</t>
  </si>
  <si>
    <t>[[1771,{'rater':'0','direction':'0','result':'1','timeLine':'-210'}],[4,{'rater':'0','direction':'0','result':'0','timeLine':'-210'}],[3,{'rater':'0','direction':'0','result':'-1','timeLine':'-210'}]]</t>
  </si>
  <si>
    <t>{"title":"宝贝与描述相符：","source":"4.9","contrast":"+67.97%","sourcedetail":{"total":"982","count5":"96.33%","count4":"1.73%","count3":"0.92%","count2":"0.51%","count1":"0.51%"}}</t>
  </si>
  <si>
    <t>{"title":"卖家的服务态度：","source":"4.9","contrast":"+71.44%","sourcedetail":{"total":"975","count5":"96.62%","count4":"2.36%","count3":"0.62%","count2":"0.21%","count1":"0.21%"}}</t>
  </si>
  <si>
    <t>{"title":"物流服务的质量：","source":"4.9","contrast":"+73.46%","sourcedetail":{"total":"980","count5":"97.04%","count4":"1.73%","count3":"0.51%","count2":"0.41%","count1":"0.31%"}}</t>
  </si>
  <si>
    <t>{"merchReceiveTimes":"0","refundCount":"1","indVal":"12.87","localVal":"2.13","noReasonTimes":"0","merchQualityTimes":"0"}</t>
  </si>
  <si>
    <t>{"indVal":"3.66","localVal":"8.99"}</t>
  </si>
  <si>
    <t>[[37,{'rater':'0','direction':'0','result':'1','timeLine':'-30'}],[2,{'rater':'0','direction':'0','result':'0','timeLine':'-30'}],[0,{'rater':'0','direction':'0','result':'-1','timeLine':'-30'}]]</t>
  </si>
  <si>
    <t>[[1261,{'rater':'0','direction':'0','result':'1','timeLine':'-210'}],[8,{'rater':'0','direction':'0','result':'0','timeLine':'-210'}],[4,{'rater':'0','direction':'0','result':'-1','timeLine':'-210'}]]</t>
  </si>
  <si>
    <t>{"title":"宝贝与描述相符：","source":"4.8","contrast":"+12.31%","sourcedetail":{"total":"5759","count5":"91.93%","count4":"4.76%","count3":"1.46%","count2":"0.38%","count1":"1.48%"}}</t>
  </si>
  <si>
    <t>{"title":"卖家的服务态度：","source":"4.8","contrast":"+1.27%","sourcedetail":{"total":"5750","count5":"92.43%","count4":"4.63%","count3":"1.22%","count2":"0.23%","count1":"1.50%"}}</t>
  </si>
  <si>
    <t>{"title":"物流服务的质量：","source":"4.8","contrast":"0","sourcedetail":{"total":"5753","count5":"91.52%","count4":"4.73%","count3":"1.51%","count2":"0.30%","count1":"1.95%"}}</t>
  </si>
  <si>
    <t>{"merchReceiveTimes":"0.00","refundCount":"138","indVal":"3.51","localVal":"2.79","noReasonTimes":"42","merchQualityTimes":"1"}</t>
  </si>
  <si>
    <t>{"indVal":"1.81","localVal":"1.47"}</t>
  </si>
  <si>
    <t>{"afterSaleTimes":"","refundSumNum":"138","indVal":"0.00","disputRefundNum":"0","localVal":"0.00","violationTimes":"","complaintsCount":"","taobaoSolveNum":"0","reasons":[],"refundSupportSellerNum":"0","taobaoSolvePercent":"0.00"}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</si>
  <si>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{"title":"宝贝与描述相符：","source":"4.9","contrast":"+69.43%","sourcedetail":{"total":"968","count5":"96.38%","count4":"2.48%","count3":"0.83%","count2":"暂无人打分","count1":"0.31%"}}</t>
  </si>
  <si>
    <t>{"title":"卖家的服务态度：","source":"4.9","contrast":"+66.88%","sourcedetail":{"total":"963","count5":"96.68%","count4":"2.60%","count3":"0.31%","count2":"暂无人打分","count1":"0.42%"}}</t>
  </si>
  <si>
    <t>{"title":"物流服务的质量：","source":"4.9","contrast":"+65.22%","sourcedetail":{"total":"964","count5":"96.58%","count4":"2.39%","count3":"0.31%","count2":"0.10%","count1":"0.62%"}}</t>
  </si>
  <si>
    <t>{"merchReceiveTimes":"0.00","refundCount":"48","indVal":"6.32","localVal":"4.27","noReasonTimes":"11","merchQualityTimes":"0"}</t>
  </si>
  <si>
    <t>{"indVal":"3.25","localVal":"5.67"}</t>
  </si>
  <si>
    <t>{"afterSaleTimes":"","refundSumNum":"48","indVal":"0.00","disputRefundNum":"0","localVal":"0.00","violationTimes":"","complaintsCount":"","taobaoSolveNum":"0","reasons":[],"refundSupportSellerNum":"0","taobaoSolvePercent":"0.00"}</t>
  </si>
  <si>
    <t>[[88,{'rater':'0', 'direction':'0', 'result':'1','timeLine':'-7'}],[1,{'rater':'0','direction':'0','result':'0','timeLine':'-7'}],[0,{'rater':'0','direction':'0','result':'-1','timeLine':'-7'}]]</t>
  </si>
  <si>
    <t>{"title":"宝贝与描述相符：","source":"4.9","contrast":"+38.72%","sourcedetail":{"total":"6808","count5":"96.47%","count4":"1.92%","count3":"0.62%","count2":"0.21%","count1":"0.78%"}}</t>
  </si>
  <si>
    <t>{"title":"卖家的服务态度：","source":"4.9","contrast":"+44.60%","sourcedetail":{"total":"6808","count5":"95.71%","count4":"2.25%","count3":"0.69%","count2":"0.26%","count1":"1.09%"}}</t>
  </si>
  <si>
    <t>{"title":"物流服务的质量：","source":"4.9","contrast":"+48.92%","sourcedetail":{"total":"6808","count5":"95.30%","count4":"2.69%","count3":"0.84%","count2":"0.22%","count1":"0.95%"}}</t>
  </si>
  <si>
    <t>{"merchReceiveTimes":"3","refundCount":"114","indVal":"4.51","localVal":"8.38","noReasonTimes":"65","merchQualityTimes":"0"}</t>
  </si>
  <si>
    <t>{"indVal":"2.60","localVal":"1.20"}</t>
  </si>
  <si>
    <t>{"title":"宝贝与描述相符：","source":"4.8","contrast":"+31.47%","sourcedetail":{"total":"5551","count5":"92.51%","count4":"5.37%","count3":"1.32%","count2":"0.20%","count1":"0.61%"}}</t>
  </si>
  <si>
    <t>{"title":"卖家的服务态度：","source":"4.9","contrast":"+29.59%","sourcedetail":{"total":"5516","count5":"93.44%","count4":"4.95%","count3":"0.92%","count2":"0.15%","count1":"0.54%"}}</t>
  </si>
  <si>
    <t>{"title":"物流服务的质量：","source":"4.9","contrast":"+41.02%","sourcedetail":{"total":"5541","count5":"93.14%","count4":"5.11%","count3":"1.06%","count2":"0.13%","count1":"0.56%"}}</t>
  </si>
  <si>
    <t>{"merchReceiveTimes":"0.00","refundCount":"42","indVal":"6.93","localVal":"2.62","noReasonTimes":"16","merchQualityTimes":"1"}</t>
  </si>
  <si>
    <t>{"indVal":"1.31","localVal":"2.73"}</t>
  </si>
  <si>
    <t>{"title":"宝贝与描述相符：","source":"4.8","contrast":"+40.41%","sourcedetail":{"total":"2091","count5":"94.40%","count4":"3.20%","count3":"0.91%","count2":"0.48%","count1":"1.00%"}}</t>
  </si>
  <si>
    <t>{"title":"卖家的服务态度：","source":"4.9","contrast":"+50.18%","sourcedetail":{"total":"2084","count5":"95.87%","count4":"2.78%","count3":"0.34%","count2":"0.14%","count1":"0.86%"}}</t>
  </si>
  <si>
    <t>{"title":"物流服务的质量：","source":"4.9","contrast":"+52.44%","sourcedetail":{"total":"2090","count5":"95.45%","count4":"2.97%","count3":"0.57%","count2":"0.19%","count1":"0.81%"}}</t>
  </si>
  <si>
    <t>{"merchReceiveTimes":"0.00","refundCount":"41","indVal":"4.32","localVal":"5.96","noReasonTimes":"10","merchQualityTimes":"4"}</t>
  </si>
  <si>
    <t>{"indVal":"2.92","localVal":"3.60"}</t>
  </si>
  <si>
    <t>{"afterSaleTimes":"","refundSumNum":"41","indVal":"0.00","disputRefundNum":"0","localVal":"0.00","violationTimes":"","complaintsCount":"","taobaoSolveNum":"0","reasons":[],"refundSupportSellerNum":"0","taobaoSolvePercent":"0.00"}</t>
  </si>
  <si>
    <t>[[247,{'rater':'0','direction':'0','result':'1','timeLine':'-30'}],[1,{'rater':'0','direction':'0','result':'0','timeLine':'-30'}],[0,{'rater':'0','direction':'0','result':'-1','timeLine':'-30'}]]</t>
  </si>
  <si>
    <t>[[2312,{'rater':'0','direction':'0','result':'1','timeLine':'-210'}],[9,{'rater':'0','direction':'0','result':'0','timeLine':'-210'}],[10,{'rater':'0','direction':'0','result':'-1','timeLine':'-210'}]]</t>
  </si>
  <si>
    <t>{"title":"宝贝与描述相符：","source":"4.8","contrast":"+23.35%","sourcedetail":{"total":"3939","count5":"90.07%","count4":"5.81%","count3":"2.31%","count2":"0.58%","count1":"1.22%"}}</t>
  </si>
  <si>
    <t>{"title":"卖家的服务态度：","source":"4.8","contrast":"+8.12%","sourcedetail":{"total":"3891","count5":"90.47%","count4":"5.73%","count3":"2.11%","count2":"0.57%","count1":"1.13%"}}</t>
  </si>
  <si>
    <t>{"title":"物流服务的质量：","source":"4.7","contrast":"-0.64%","sourcedetail":{"total":"3935","count5":"87.73%","count4":"6.40%","count3":"3.00%","count2":"1.19%","count1":"1.68%"}}</t>
  </si>
  <si>
    <t>{"merchReceiveTimes":"0.00","refundCount":"18","indVal":"7.64","localVal":"3.77","noReasonTimes":"7","merchQualityTimes":"1"}</t>
  </si>
  <si>
    <t>{"indVal":"3.40","localVal":"1.80"}</t>
  </si>
  <si>
    <t>{"afterSaleTimes":"","refundSumNum":"18","indVal":"0.02","disputRefundNum":"0","localVal":"0.00","violationTimes":"","complaintsCount":"","taobaoSolveNum":"0","reasons":[],"refundSupportSellerNum":"0","taobaoSolvePercent":"0.00"}</t>
  </si>
  <si>
    <t>{"title":"服务质量：","source":"4.9","contrast":"+92.59%","sourcedetail":{"total":"14230","count5":"99.66%","count4":"0.18%","count3":"0.10%","count2":"0.10%","count1":"0.11%"}}</t>
  </si>
  <si>
    <t>{"title":"服务态度：","source":"4.9","contrast":"+92.40%","sourcedetail":{"total":"14227","count5":"99.67%","count4":"0.20%","count3":"0.10%","count2":"暂无人打分","count1":"0.10%"}}</t>
  </si>
  <si>
    <t>{"title":"守时程度：","source":"4.9","contrast":"+91.63%","sourcedetail":{"total":"14210","count5":"99.51%","count4":"0.30%","count3":"0.10%","count2":"暂无人打分","count1":"0.11%"}}</t>
  </si>
  <si>
    <t>{"merchReceiveTimes":"2","refundCount":"16","indVal":"3.79","localVal":"0.41","noReasonTimes":"2","merchQualityTimes":"0"}</t>
  </si>
  <si>
    <t>{"indVal":"2.42","localVal":"1.19"}</t>
  </si>
  <si>
    <t>[[883,{'rater':'0', 'direction':'0', 'result':'1','timeLine':'-7'}],[0,{'rater':'0','direction':'0','result':'0','timeLine':'-7'}],[0,{'rater':'0','direction':'0','result':'-1','timeLine':'-7'}]]</t>
  </si>
  <si>
    <t>[[2902,{'rater':'0','direction':'0','result':'1','timeLine':'-30'}],[0,{'rater':'0','direction':'0','result':'0','timeLine':'-30'}],[0,{'rater':'0','direction':'0','result':'-1','timeLine':'-30'}]]</t>
  </si>
  <si>
    <t>[[13919,{'rater':'0','direction':'0','result':'1','timeLine':'-210'}],[3,{'rater':'0','direction':'0','result':'0','timeLine':'-210'}],[0,{'rater':'0','direction':'0','result':'-1','timeLine':'-210'}]]</t>
  </si>
  <si>
    <t>{"title":"宝贝与描述相符：","source":"4.8","contrast":"+1.80%","sourcedetail":{"total":"649","count5":"90.14%","count4":"5.70%","count3":"2.31%","count2":"0.46%","count1":"1.39%"}}</t>
  </si>
  <si>
    <t>{"title":"卖家的服务态度：","source":"4.8","contrast":"0","sourcedetail":{"total":"645","count5":"91.32%","count4":"4.65%","count3":"2.02%","count2":"0.47%","count1":"1.55%"}}</t>
  </si>
  <si>
    <t>{"title":"物流服务的质量：","source":"4.8","contrast":"+14.72%","sourcedetail":{"total":"646","count5":"91.80%","count4":"4.80%","count3":"1.86%","count2":"0.46%","count1":"1.08%"}}</t>
  </si>
  <si>
    <t>{"merchReceiveTimes":"0.00","refundCount":"8","indVal":"6.32","localVal":"20.51","noReasonTimes":"2","merchQualityTimes":"1"}</t>
  </si>
  <si>
    <t>{"indVal":"3.25","localVal":"5.35"}</t>
  </si>
  <si>
    <t>[[2134,{'rater':'0','direction':'0','result':'1','timeLine':'-210'}],[8,{'rater':'0','direction':'0','result':'0','timeLine':'-210'}],[7,{'rater':'0','direction':'0','result':'-1','timeLine':'-210'}]]</t>
  </si>
  <si>
    <t>{"title":"宝贝与描述相符：","source":"4.8","contrast":"+19.70%","sourcedetail":{"total":"442","count5":"88.24%","count4":"7.92%","count3":"2.26%","count2":"0.90%","count1":"0.68%"}}</t>
  </si>
  <si>
    <t>{"title":"卖家的服务态度：","source":"4.8","contrast":"+36.71%","sourcedetail":{"total":"440","count5":"91.36%","count4":"7.05%","count3":"0.91%","count2":"0.45%","count1":"0.23%"}}</t>
  </si>
  <si>
    <t>{"title":"物流服务的质量：","source":"4.8","contrast":"+35.39%","sourcedetail":{"total":"442","count5":"90.95%","count4":"6.33%","count3":"2.04%","count2":"0.45%","count1":"0.23%"}}</t>
  </si>
  <si>
    <t>{"merchReceiveTimes":"0","refundCount":"7","indVal":"12.87","localVal":"6.19","noReasonTimes":"0","merchQualityTimes":"0"}</t>
  </si>
  <si>
    <t>{"indVal":"3.66","localVal":"2.60"}</t>
  </si>
  <si>
    <t>[[114,{'rater':'0','direction':'0','result':'1','timeLine':'-30'}],[0,{'rater':'0','direction':'0','result':'0','timeLine':'-30'}],[0,{'rater':'0','direction':'0','result':'-1','timeLine':'-30'}]]</t>
  </si>
  <si>
    <t>[[998,{'rater':'0','direction':'0','result':'1','timeLine':'-210'}],[0,{'rater':'0','direction':'0','result':'0','timeLine':'-210'}],[0,{'rater':'0','direction':'0','result':'-1','timeLine':'-210'}]]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</si>
  <si>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{"title":"宝贝与描述相符：","source":"4.8","contrast":"+19.16%","sourcedetail":{"total":"6169","count5":"89.97%","count4":"5.66%","count3":"2.12%","count2":"0.92%","count1":"1.33%"}}</t>
  </si>
  <si>
    <t>{"title":"卖家的服务态度：","source":"4.8","contrast":"+6.50%","sourcedetail":{"total":"6115","count5":"91.43%","count4":"4.48%","count3":"1.80%","count2":"0.78%","count1":"1.50%"}}</t>
  </si>
  <si>
    <t>{"title":"物流服务的质量：","source":"4.8","contrast":"+6.07%","sourcedetail":{"total":"6173","count5":"90.56%","count4":"4.71%","count3":"2.20%","count2":"0.81%","count1":"1.72%"}}</t>
  </si>
  <si>
    <t>{"merchReceiveTimes":"0.00","refundCount":"480","indVal":"14.39","localVal":"36.56","noReasonTimes":"151","merchQualityTimes":"66"}</t>
  </si>
  <si>
    <t>{"indVal":"3.69","localVal":"5.77"}</t>
  </si>
  <si>
    <t>{"afterSaleTimes":"","refundSumNum":"480","indVal":"0.01","disputRefundNum":"0","localVal":"0.00","violationTimes":"","complaintsCount":"","taobaoSolveNum":"0","reasons":[],"refundSupportSellerNum":"0","taobaoSolvePercent":"0.00"}</t>
  </si>
  <si>
    <t>{"title":"宝贝与描述相符：","source":"4.6","contrast":"-1.90%","sourcedetail":{"total":"2593","count5":"84.73%","count4":"6.48%","count3":"4.40%","count2":"1.54%","count1":"2.85%"}}</t>
  </si>
  <si>
    <t>{"title":"卖家的服务态度：","source":"4.7","contrast":"-0.93%","sourcedetail":{"total":"2559","count5":"88.16%","count4":"5.94%","count3":"3.28%","count2":"0.90%","count1":"1.72%"}}</t>
  </si>
  <si>
    <t>{"title":"物流服务的质量：","source":"4.7","contrast":"-0.90%","sourcedetail":{"total":"2586","count5":"87.66%","count4":"5.88%","count3":"3.40%","count2":"0.97%","count1":"2.09%"}}</t>
  </si>
  <si>
    <t>{"merchReceiveTimes":"5","refundCount":"28","indVal":"12.87","localVal":"12.23","noReasonTimes":"0","merchQualityTimes":"1"}</t>
  </si>
  <si>
    <t>{"indVal":"3.66","localVal":"4.53"}</t>
  </si>
  <si>
    <t>[[246,{'rater':'0','direction':'0','result':'1','timeLine':'-30'}],[1,{'rater':'0','direction':'0','result':'0','timeLine':'-30'}],[1,{'rater':'0','direction':'0','result':'-1','timeLine':'-30'}]]</t>
  </si>
  <si>
    <t>[[6061,{'rater':'0','direction':'0','result':'1','timeLine':'-210'}],[18,{'rater':'0','direction':'0','result':'0','timeLine':'-210'}],[34,{'rater':'0','direction':'0','result':'-1','timeLine':'-210'}]]</t>
  </si>
  <si>
    <t>{"title":"宝贝与描述相符：","source":"4.8","contrast":"0","sourcedetail":{"total":"5560","count5":"89.93%","count4":"5.72%","count3":"2.25%","count2":"0.76%","count1":"1.35%"}}</t>
  </si>
  <si>
    <t>{"title":"卖家的服务态度：","source":"4.8","contrast":"0","sourcedetail":{"total":"5543","count5":"91.25%","count4":"5.32%","count3":"1.70%","count2":"0.51%","count1":"1.23%"}}</t>
  </si>
  <si>
    <t>{"title":"物流服务的质量：","source":"4.8","contrast":"0","sourcedetail":{"total":"5554","count5":"90.15%","count4":"5.42%","count3":"2.09%","count2":"0.65%","count1":"1.69%"}}</t>
  </si>
  <si>
    <t>{"merchReceiveTimes":"0.00","refundCount":"607","indVal":"6.32","localVal":"14.75","noReasonTimes":"150","merchQualityTimes":"41"}</t>
  </si>
  <si>
    <t>{"indVal":"3.25","localVal":"3.57"}</t>
  </si>
  <si>
    <t>{"afterSaleTimes":"","refundSumNum":"607","indVal":"0.00","disputRefundNum":"0","localVal":"0.00","violationTimes":"","complaintsCount":"","taobaoSolveNum":"0","reasons":[],"refundSupportSellerNum":"0","taobaoSolvePercent":"0.00"}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</si>
  <si>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{"title":"宝贝与描述相符：","source":"4.8","contrast":"0","sourcedetail":{"total":"14976","count5":"93.58%","count4":"2.84%","count3":"1.42%","count2":"0.47%","count1":"1.68%"}}</t>
  </si>
  <si>
    <t>{"title":"卖家的服务态度：","source":"4.8","contrast":"0","sourcedetail":{"total":"14976","count5":"89.39%","count4":"5.94%","count3":"2.04%","count2":"0.66%","count1":"1.97%"}}</t>
  </si>
  <si>
    <t>{"title":"物流服务的质量：","source":"4.7","contrast":"0","sourcedetail":{"total":"14976","count5":"88.12%","count4":"6.28%","count3":"2.57%","count2":"0.79%","count1":"2.24%"}}</t>
  </si>
  <si>
    <t>{"merchReceiveTimes":"43","refundCount":"598","indVal":"4.22","localVal":"22.67","noReasonTimes":"371","merchQualityTimes":"3"}</t>
  </si>
  <si>
    <t>{"indVal":"2.15","localVal":"2.95"}</t>
  </si>
  <si>
    <t>{"title":"宝贝与描述相符：","source":"4.8","contrast":"+27.98%","sourcedetail":{"total":"2171","count5":"91.06%","count4":"5.02%","count3":"1.89%","count2":"0.88%","count1":"1.15%"}}</t>
  </si>
  <si>
    <t>{"title":"卖家的服务态度：","source":"4.8","contrast":"+29.39%","sourcedetail":{"total":"2133","count5":"92.03%","count4":"5.34%","count3":"1.55%","count2":"0.33%","count1":"0.75%"}}</t>
  </si>
  <si>
    <t>{"title":"物流服务的质量：","source":"4.8","contrast":"+13.16%","sourcedetail":{"total":"2161","count5":"90.24%","count4":"5.74%","count3":"2.08%","count2":"0.65%","count1":"1.30%"}}</t>
  </si>
  <si>
    <t>{"merchReceiveTimes":"0","refundCount":"27","indVal":"12.87","localVal":"5.28","noReasonTimes":"2","merchQualityTimes":"0"}</t>
  </si>
  <si>
    <t>{"indVal":"3.66","localVal":"4.27"}</t>
  </si>
  <si>
    <t>{"afterSaleTimes":"","refundSumNum":"0","indVal":"0.02","disputRefundNum":"0","localVal":"0.00","violationTimes":"","complaintsCount":"","taobaoSolveNum":"1","reasons":[],"refundSupportSellerNum":"1","taobaoSolvePercent":"2.56"}</t>
  </si>
  <si>
    <t>{"title":"宝贝与描述相符：","source":"4.8","contrast":"+33.28%","sourcedetail":{"total":"1339","count5":"92.23%","count4":"5.60%","count3":"1.19%","count2":"0.15%","count1":"0.82%"}}</t>
  </si>
  <si>
    <t>{"title":"卖家的服务态度：","source":"4.9","contrast":"+36.03%","sourcedetail":{"total":"1326","count5":"92.91%","count4":"5.58%","count3":"0.98%","count2":"0.23%","count1":"0.30%"}}</t>
  </si>
  <si>
    <t>{"title":"物流服务的质量：","source":"4.8","contrast":"+32.37%","sourcedetail":{"total":"1337","count5":"91.92%","count4":"5.91%","count3":"1.57%","count2":"0.15%","count1":"0.45%"}}</t>
  </si>
  <si>
    <t>{"merchReceiveTimes":"0.00","refundCount":"16","indVal":"6.32","localVal":"2.23","noReasonTimes":"4","merchQualityTimes":"1"}</t>
  </si>
  <si>
    <t>{"indVal":"3.25","localVal":"0.63"}</t>
  </si>
  <si>
    <t>[[95,{'rater':'0', 'direction':'0', 'result':'1','timeLine':'-7'}],[0,{'rater':'0','direction':'0','result':'0','timeLine':'-7'}],[1,{'rater':'0','direction':'0','result':'-1','timeLine':'-7'}]]</t>
  </si>
  <si>
    <t>[[456,{'rater':'0','direction':'0','result':'1','timeLine':'-30'}],[2,{'rater':'0','direction':'0','result':'0','timeLine':'-30'}],[1,{'rater':'0','direction':'0','result':'-1','timeLine':'-30'}]]</t>
  </si>
  <si>
    <t>[[3172,{'rater':'0','direction':'0','result':'1','timeLine':'-210'}],[17,{'rater':'0','direction':'0','result':'0','timeLine':'-210'}],[7,{'rater':'0','direction':'0','result':'-1','timeLine':'-210'}]]</t>
  </si>
  <si>
    <t>{"title":"宝贝与描述相符：","source":"4.8","contrast":"+30.85%","sourcedetail":{"total":"288","count5":"92.71%","count4":"4.17%","count3":"2.08%","count2":"0.35%","count1":"0.69%"}}</t>
  </si>
  <si>
    <t>{"title":"卖家的服务态度：","source":"4.8","contrast":"+26.45%","sourcedetail":{"total":"286","count5":"94.41%","count4":"2.45%","count3":"1.75%","count2":"0.70%","count1":"0.70%"}}</t>
  </si>
  <si>
    <t>{"title":"物流服务的质量：","source":"4.9","contrast":"+40.12%","sourcedetail":{"total":"290","count5":"94.14%","count4":"3.79%","count3":"0.69%","count2":"0.69%","count1":"0.69%"}}</t>
  </si>
  <si>
    <t>{"merchReceiveTimes":"0.00","refundCount":"4","indVal":"6.32","localVal":"13.33","noReasonTimes":"1","merchQualityTimes":"0"}</t>
  </si>
  <si>
    <t>{"indVal":"3.25","localVal":"10.66"}</t>
  </si>
  <si>
    <t>[[15,{'rater':'0','direction':'0','result':'1','timeLine':'-30'}],[3,{'rater':'0','direction':'0','result':'0','timeLine':'-30'}],[1,{'rater':'0','direction':'0','result':'-1','timeLine':'-30'}]]</t>
  </si>
  <si>
    <t>[[467,{'rater':'0','direction':'0','result':'1','timeLine':'-210'}],[8,{'rater':'0','direction':'0','result':'0','timeLine':'-210'}],[4,{'rater':'0','direction':'0','result':'-1','timeLine':'-210'}]]</t>
  </si>
  <si>
    <t>{"title":"宝贝与描述相符：","source":"4.7","contrast":"-0.78%","sourcedetail":{"total":"75","count5":"89.33%","count4":"6.67%","count3":"暂无人打分","count2":"1.33%","count1":"2.67%"}}</t>
  </si>
  <si>
    <t>{"title":"卖家的服务态度：","source":"4.7","contrast":"-1.36%","sourcedetail":{"total":"75","count5":"90.67%","count4":"4.00%","count3":"1.33%","count2":"1.33%","count1":"2.67%"}}</t>
  </si>
  <si>
    <t>{"title":"物流服务的质量：","source":"4.8","contrast":"+27.17%","sourcedetail":{"total":"74","count5":"93.24%","count4":"4.05%","count3":"暂无人打分","count2":"2.70%","count1":"暂无人打分"}}</t>
  </si>
  <si>
    <t>{"merchReceiveTimes":"0","refundCount":"0","indVal":"6.81","localVal":"0.00","noReasonTimes":"0","merchQualityTimes":"0"}</t>
  </si>
  <si>
    <t>[[30,{'rater':'0','direction':'0','result':'1','timeLine':'-30'}],[0,{'rater':'0','direction':'0','result':'0','timeLine':'-30'}],[0,{'rater':'0','direction':'0','result':'-1','timeLine':'-30'}]]</t>
  </si>
  <si>
    <t>[[263,{'rater':'0','direction':'0','result':'1','timeLine':'-210'}],[1,{'rater':'0','direction':'0','result':'0','timeLine':'-210'}],[2,{'rater':'0','direction':'0','result':'-1','timeLine':'-210'}]]</t>
  </si>
  <si>
    <t>店铺ID</t>
  </si>
  <si>
    <t>{"title":"服务质量：","source":"4.9","contrast":"+91.92%","sourcedetail":{"total":"8691","count5":"99.51%","count4":"0.33%","count3":"0.10%","count2":"0.10%","count1":"0.10%"}}</t>
  </si>
  <si>
    <t>{"title":"服务态度：","source":"4.9","contrast":"+91.39%","sourcedetail":{"total":"8677","count5":"99.53%","count4":"0.32%","count3":"0.10%","count2":"0.10%","count1":"0.10%"}}</t>
  </si>
  <si>
    <t>{"title":"守时程度：","source":"4.9","contrast":"+89.24%","sourcedetail":{"total":"8667","count5":"99.24%","count4":"0.53%","count3":"0.13%","count2":"0.10%","count1":"0.10%"}}</t>
  </si>
  <si>
    <t>{"merchReceiveTimes":"0.00","refundCount":"15","indVal":"3.92","localVal":"0.77","noReasonTimes":"5","merchQualityTimes":"2"}</t>
  </si>
  <si>
    <t>{"indVal":"3.02","localVal":"1.98"}</t>
  </si>
  <si>
    <t>{"title":"宝贝与描述相符：","source":"4.9","contrast":"+46.29%","sourcedetail":{"total":"2120","count5":"96.79%","count4":"1.84%","count3":"0.57%","count2":"0.14%","count1":"0.66%"}}</t>
  </si>
  <si>
    <t>{"title":"卖家的服务态度：","source":"4.9","contrast":"+54.70%","sourcedetail":{"total":"2120","count5":"96.27%","count4":"2.03%","count3":"0.75%","count2":"0.14%","count1":"0.80%"}}</t>
  </si>
  <si>
    <t>{"title":"物流服务的质量：","source":"4.8","contrast":"+28.34%","sourcedetail":{"total":"2120","count5":"94.06%","count4":"2.69%","count3":"1.51%","count2":"0.28%","count1":"1.46%"}}</t>
  </si>
  <si>
    <t>{"merchReceiveTimes":"6","refundCount":"34","indVal":"4.51","localVal":"6.26","noReasonTimes":"5","merchQualityTimes":"0"}</t>
  </si>
  <si>
    <t>{"indVal":"2.60","localVal":"1.48"}</t>
  </si>
  <si>
    <t>{"title":"宝贝与描述相符：","source":"4.8","contrast":"+31.03%","sourcedetail":{"total":"3437","count5":"95.02%","count4":"2.44%","count3":"0.79%","count2":"0.23%","count1":"1.51%"}}</t>
  </si>
  <si>
    <t>{"title":"卖家的服务态度：","source":"4.8","contrast":"+6.44%","sourcedetail":{"total":"3435","count5":"94.24%","count4":"2.88%","count3":"0.93%","count2":"0.23%","count1":"1.72%"}}</t>
  </si>
  <si>
    <t>{"title":"物流服务的质量：","source":"4.8","contrast":"+0.69%","sourcedetail":{"total":"3435","count5":"92.90%","count4":"3.03%","count3":"1.51%","count2":"0.38%","count1":"2.18%"}}</t>
  </si>
  <si>
    <t>{"merchReceiveTimes":"0.00","refundCount":"213","indVal":"9.45","localVal":"12.70","noReasonTimes":"42","merchQualityTimes":"10"}</t>
  </si>
  <si>
    <t>{"indVal":"3.89","localVal":"1.15"}</t>
  </si>
  <si>
    <t>{"afterSaleTimes":"","refundSumNum":"213","indVal":"0.46","disputRefundNum":"1","localVal":"0.06","violationTimes":"","complaintsCount":"","taobaoSolveNum":"0","reasons":[],"refundSupportSellerNum":"0","taobaoSolvePercent":"0.00"}</t>
  </si>
  <si>
    <t>{"title":"宝贝与描述相符：","source":"4.9","contrast":"+69.70%","sourcedetail":{"total":"169","count5":"94.67%","count4":"5.33%","count3":"暂无人打分","count2":"暂无人打分","count1":"暂无人打分"}}</t>
  </si>
  <si>
    <t>{"title":"卖家的服务态度：","source":"4.9","contrast":"+59.85%","sourcedetail":{"total":"169","count5":"94.08%","count4":"5.92%","count3":"暂无人打分","count2":"暂无人打分","count1":"暂无人打分"}}</t>
  </si>
  <si>
    <t>{"title":"物流服务的质量：","source":"4.9","contrast":"+64.57%","sourcedetail":{"total":"169","count5":"94.08%","count4":"5.92%","count3":"暂无人打分","count2":"暂无人打分","count1":"暂无人打分"}}</t>
  </si>
  <si>
    <t>{"indVal":"3.26","localVal":"0.42"}</t>
  </si>
  <si>
    <t>[[50,{'rater':'0','direction':'0','result':'1','timeLine':'-30'}],[0,{'rater':'0','direction':'0','result':'0','timeLine':'-30'}],[0,{'rater':'0','direction':'0','result':'-1','timeLine':'-30'}]]</t>
  </si>
  <si>
    <t>[[371,{'rater':'0','direction':'0','result':'1','timeLine':'-210'}],[0,{'rater':'0','direction':'0','result':'0','timeLine':'-210'}],[0,{'rater':'0','direction':'0','result':'-1','timeLine':'-210'}]]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</si>
  <si>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{"title":"宝贝与描述相符：","source":"4.8","contrast":"+25.89%","sourcedetail":{"total":"6887","count5":"90.63%","count4":"5.24%","count3":"2.28%","count2":"0.68%","count1":"1.16%"}}</t>
  </si>
  <si>
    <t>{"title":"卖家的服务态度：","source":"4.8","contrast":"+31.83%","sourcedetail":{"total":"6878","count5":"92.96%","count4":"4.36%","count3":"1.34%","count2":"0.39%","count1":"0.95%"}}</t>
  </si>
  <si>
    <t>{"title":"物流服务的质量：","source":"4.8","contrast":"+0.88%","sourcedetail":{"total":"6884","count5":"89.69%","count4":"5.49%","count3":"2.34%","count2":"0.67%","count1":"1.82%"}}</t>
  </si>
  <si>
    <t>{"merchReceiveTimes":"0.00","refundCount":"881","indVal":"14.39","localVal":"14.00","noReasonTimes":"754","merchQualityTimes":"6"}</t>
  </si>
  <si>
    <t>{"indVal":"3.69","localVal":"5.81"}</t>
  </si>
  <si>
    <t>{"afterSaleTimes":"","refundSumNum":"881","indVal":"0.01","disputRefundNum":"0","localVal":"0.00","violationTimes":"","complaintsCount":"","taobaoSolveNum":"0","reasons":[],"refundSupportSellerNum":"0","taobaoSolvePercent":"0.00"}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</si>
  <si>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{"title":"宝贝与描述相符：","source":"4.9","contrast":"+89.02%","sourcedetail":{"total":"113","count5":"98.23%","count4":"1.77%","count3":"暂无人打分","count2":"暂无人打分","count1":"暂无人打分"}}</t>
  </si>
  <si>
    <t>{"title":"卖家的服务态度：","source":"4.9","contrast":"+93.26%","sourcedetail":{"total":"111","count5":"99.10%","count4":"0.90%","count3":"暂无人打分","count2":"暂无人打分","count1":"暂无人打分"}}</t>
  </si>
  <si>
    <t>{"title":"物流服务的质量：","source":"4.9","contrast":"+89.21%","sourcedetail":{"total":"111","count5":"99.10%","count4":"暂无人打分","count3":"0.90%","count2":"暂无人打分","count1":"暂无人打分"}}</t>
  </si>
  <si>
    <t>[[6,{'rater':'0','direction':'0','result':'1','timeLine':'-30'}],[2,{'rater':'0','direction':'0','result':'0','timeLine':'-30'}],[0,{'rater':'0','direction':'0','result':'-1','timeLine':'-30'}]]</t>
  </si>
  <si>
    <t>[[249,{'rater':'0','direction':'0','result':'1','timeLine':'-210'}],[2,{'rater':'0','direction':'0','result':'0','timeLine':'-210'}],[0,{'rater':'0','direction':'0','result':'-1','timeLine':'-210'}]]</t>
  </si>
  <si>
    <t>{"title":"宝贝与描述相符：","source":"4.8","contrast":"+18.24%","sourcedetail":{"total":"3681","count5":"91.63%","count4":"5.51%","count3":"1.68%","count2":"0.38%","count1":"0.79%"}}</t>
  </si>
  <si>
    <t>{"title":"卖家的服务态度：","source":"4.8","contrast":"+3.36%","sourcedetail":{"total":"3647","count5":"91.45%","count4":"6.03%","count3":"1.43%","count2":"0.36%","count1":"0.74%"}}</t>
  </si>
  <si>
    <t>{"title":"物流服务的质量：","source":"4.7","contrast":"-0.96%","sourcedetail":{"total":"3670","count5":"87.87%","count4":"7.11%","count3":"2.45%","count2":"0.90%","count1":"1.66%"}}</t>
  </si>
  <si>
    <t>{"merchReceiveTimes":"0.00","refundCount":"36","indVal":"3.22","localVal":"1.40","noReasonTimes":"16","merchQualityTimes":"1"}</t>
  </si>
  <si>
    <t>{"indVal":"1.59","localVal":"1.51"}</t>
  </si>
  <si>
    <t>{"afterSaleTimes":"","refundSumNum":"36","indVal":"0.01","disputRefundNum":"0","localVal":"0.00","violationTimes":"","complaintsCount":"","taobaoSolveNum":"0","reasons":[],"refundSupportSellerNum":"0","taobaoSolvePercent":"0.00"}</t>
  </si>
  <si>
    <t>[[332,{'rater':'0', 'direction':'0', 'result':'1','timeLine':'-7'}],[0,{'rater':'0','direction':'0','result':'0','timeLine':'-7'}],[0,{'rater':'0','direction':'0','result':'-1','timeLine':'-7'}]]</t>
  </si>
  <si>
    <t>[[1468,{'rater':'0','direction':'0','result':'1','timeLine':'-30'}],[8,{'rater':'0','direction':'0','result':'0','timeLine':'-30'}],[2,{'rater':'0','direction':'0','result':'-1','timeLine':'-30'}]]</t>
  </si>
  <si>
    <t>[[7505,{'rater':'0','direction':'0','result':'1','timeLine':'-210'}],[63,{'rater':'0','direction':'0','result':'0','timeLine':'-210'}],[17,{'rater':'0','direction':'0','result':'-1','timeLine':'-210'}]]</t>
  </si>
  <si>
    <t>{"title":"宝贝与描述相符：","source":"4.8","contrast":"+37.39%","sourcedetail":{"total":"718","count5":"91.64%","count4":"6.55%","count3":"1.25%","count2":"0.28%","count1":"0.28%"}}</t>
  </si>
  <si>
    <t>{"title":"卖家的服务态度：","source":"4.9","contrast":"+36.50%","sourcedetail":{"total":"716","count5":"92.60%","count4":"6.01%","count3":"1.12%","count2":"暂无人打分","count1":"0.28%"}}</t>
  </si>
  <si>
    <t>{"title":"物流服务的质量：","source":"4.8","contrast":"+36.62%","sourcedetail":{"total":"718","count5":"92.34%","count4":"5.85%","count3":"1.11%","count2":"0.28%","count1":"0.42%"}}</t>
  </si>
  <si>
    <t>{"merchReceiveTimes":"0","refundCount":"2","indVal":"6.81","localVal":"0.53","noReasonTimes":"0","merchQualityTimes":"0"}</t>
  </si>
  <si>
    <t>{"indVal":"3.26","localVal":"0.44"}</t>
  </si>
  <si>
    <t>[[330,{'rater':'0','direction':'0','result':'1','timeLine':'-30'}],[0,{'rater':'0','direction':'0','result':'0','timeLine':'-30'}],[1,{'rater':'0','direction':'0','result':'-1','timeLine':'-30'}]]</t>
  </si>
  <si>
    <t>[[1918,{'rater':'0','direction':'0','result':'1','timeLine':'-210'}],[3,{'rater':'0','direction':'0','result':'0','timeLine':'-210'}],[1,{'rater':'0','direction':'0','result':'-1','timeLine':'-210'}]]</t>
  </si>
  <si>
    <t>{"title":"宝贝与描述相符：","source":"4.9","contrast":"+78.38%","sourcedetail":{"total":"561","count5":"97.33%","count4":"1.60%","count3":"0.36%","count2":"0.36%","count1":"0.36%"}}</t>
  </si>
  <si>
    <t>{"title":"卖家的服务态度：","source":"4.9","contrast":"+75.38%","sourcedetail":{"total":"554","count5":"97.65%","count4":"1.26%","count3":"0.54%","count2":"0.18%","count1":"0.36%"}}</t>
  </si>
  <si>
    <t>{"title":"物流服务的质量：","source":"4.9","contrast":"+86.22%","sourcedetail":{"total":"555","count5":"98.38%","count4":"1.08%","count3":"0.18%","count2":"0.18%","count1":"0.18%"}}</t>
  </si>
  <si>
    <t>{"merchReceiveTimes":"0","refundCount":"12","indVal":"12.87","localVal":"12.24","noReasonTimes":"0","merchQualityTimes":"2"}</t>
  </si>
  <si>
    <t>[[111,{'rater':'0','direction':'0','result':'1','timeLine':'-30'}],[0,{'rater':'0','direction':'0','result':'0','timeLine':'-30'}],[0,{'rater':'0','direction':'0','result':'-1','timeLine':'-30'}]]</t>
  </si>
  <si>
    <t>[[592,{'rater':'0','direction':'0','result':'1','timeLine':'-210'}],[3,{'rater':'0','direction':'0','result':'0','timeLine':'-210'}],[1,{'rater':'0','direction':'0','result':'-1','timeLine':'-210'}]]</t>
  </si>
  <si>
    <t>{"title":"宝贝与描述相符：","source":"4.7","contrast":"-2.50%","sourcedetail":{"total":"18889","count5":"84.69%","count4":"7.43%","count3":"3.94%","count2":"1.43%","count1":"2.50%"}}</t>
  </si>
  <si>
    <t>{"title":"卖家的服务态度：","source":"4.7","contrast":"-2.90%","sourcedetail":{"total":"18498","count5":"85.46%","count4":"7.13%","count3":"3.29%","count2":"1.42%","count1":"2.71%"}}</t>
  </si>
  <si>
    <t>{"title":"物流服务的质量：","source":"4.6","contrast":"-3.45%","sourcedetail":{"total":"18807","count5":"83.95%","count4":"7.08%","count3":"3.85%","count2":"1.88%","count1":"3.23%"}}</t>
  </si>
  <si>
    <t>{"merchReceiveTimes":"0.00","refundCount":"6","indVal":"6.32","localVal":"25.00","noReasonTimes":"1","merchQualityTimes":"0"}</t>
  </si>
  <si>
    <t>{"indVal":"3.25","localVal":"5.79"}</t>
  </si>
  <si>
    <t>{"afterSaleTimes":"","refundSumNum":"6","indVal":"0.00","disputRefundNum":"0","localVal":"0.00","violationTimes":"","complaintsCount":"","taobaoSolveNum":"0","reasons":[],"refundSupportSellerNum":"0","taobaoSolvePercent":"0.00"}</t>
  </si>
  <si>
    <t>[[13,{'rater':'0','direction':'0','result':'1','timeLine':'-30'}],[0,{'rater':'0','direction':'0','result':'0','timeLine':'-30'}],[0,{'rater':'0','direction':'0','result':'-1','timeLine':'-30'}]]</t>
  </si>
  <si>
    <t>[[31266,{'rater':'0','direction':'0','result':'1','timeLine':'-210'}],[753,{'rater':'0','direction':'0','result':'0','timeLine':'-210'}],[445,{'rater':'0','direction':'0','result':'-1','timeLine':'-210'}]]</t>
  </si>
  <si>
    <t>{"title":"宝贝与描述相符：","source":"4.8","contrast":"+30.94%","sourcedetail":{"total":"7631","count5":"93.13%","count4":"5.01%","count3":"1.10%","count2":"0.20%","count1":"0.56%"}}</t>
  </si>
  <si>
    <t>{"title":"卖家的服务态度：","source":"4.9","contrast":"+34.69%","sourcedetail":{"total":"7595","count5":"94.44%","count4":"4.19%","count3":"0.71%","count2":"0.16%","count1":"0.50%"}}</t>
  </si>
  <si>
    <t>{"title":"物流服务的质量：","source":"4.8","contrast":"+14.52%","sourcedetail":{"total":"7616","count5":"93.11%","count4":"4.25%","count3":"1.19%","count2":"0.28%","count1":"1.17%"}}</t>
  </si>
  <si>
    <t>{"merchReceiveTimes":"0.00","refundCount":"44","indVal":"4.47","localVal":"1.30","noReasonTimes":"6","merchQualityTimes":"8"}</t>
  </si>
  <si>
    <t>{"indVal":"1.99","localVal":"3.14"}</t>
  </si>
  <si>
    <t>{"title":"服务质量：","source":"4.9","contrast":"+82.45%","sourcedetail":{"total":"4635","count5":"99.20%","count4":"0.37%","count3":"0.15%","count2":"0.10%","count1":"0.24%"}}</t>
  </si>
  <si>
    <t>{"title":"服务态度：","source":"4.9","contrast":"+80.87%","sourcedetail":{"total":"4628","count5":"99.27%","count4":"0.35%","count3":"0.10%","count2":"0.10%","count1":"0.24%"}}</t>
  </si>
  <si>
    <t>{"title":"守时程度：","source":"4.9","contrast":"+82.02%","sourcedetail":{"total":"4628","count5":"99.05%","count4":"0.50%","count3":"0.17%","count2":"暂无人打分","count1":"0.28%"}}</t>
  </si>
  <si>
    <t>{"merchReceiveTimes":"0.00","refundCount":"36","indVal":"3.92","localVal":"7.86","noReasonTimes":"23","merchQualityTimes":"6"}</t>
  </si>
  <si>
    <t>[[255,{'rater':'0','direction':'0','result':'1','timeLine':'-30'}],[1,{'rater':'0','direction':'0','result':'0','timeLine':'-30'}],[0,{'rater':'0','direction':'0','result':'-1','timeLine':'-30'}]]</t>
  </si>
  <si>
    <t>[[4438,{'rater':'0','direction':'0','result':'1','timeLine':'-210'}],[2,{'rater':'0','direction':'0','result':'0','timeLine':'-210'}],[5,{'rater':'0','direction':'0','result':'-1','timeLine':'-210'}]]</t>
  </si>
  <si>
    <t>{"title":"宝贝与描述相符：","source":"4.7","contrast":"0","sourcedetail":{"total":"14585","count5":"87.59%","count4":"6.16%","count3":"3.44%","count2":"0.91%","count1":"1.91%"}}</t>
  </si>
  <si>
    <t>{"title":"卖家的服务态度：","source":"4.8","contrast":"0","sourcedetail":{"total":"14408","count5":"89.91%","count4":"5.59%","count3":"2.31%","count2":"0.67%","count1":"1.51%"}}</t>
  </si>
  <si>
    <t>{"title":"物流服务的质量：","source":"4.8","contrast":"+5.24%","sourcedetail":{"total":"14573","count5":"89.84%","count4":"5.54%","count3":"2.35%","count2":"0.75%","count1":"1.52%"}}</t>
  </si>
  <si>
    <t>{"merchReceiveTimes":"0.00","refundCount":"162","indVal":"7.64","localVal":"7.85","noReasonTimes":"51","merchQualityTimes":"12"}</t>
  </si>
  <si>
    <t>{"indVal":"3.40","localVal":"2.02"}</t>
  </si>
  <si>
    <t>{"afterSaleTimes":"","refundSumNum":"162","indVal":"0.02","disputRefundNum":"0","localVal":"0.00","violationTimes":"","complaintsCount":"","taobaoSolveNum":"0","reasons":[],"refundSupportSellerNum":"0","taobaoSolvePercent":"0.00"}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</si>
  <si>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{"title":"宝贝与描述相符：","source":"4.8","contrast":"+34.50%","sourcedetail":{"total":"1955","count5":"92.48%","count4":"3.84%","count3":"1.74%","count2":"0.51%","count1":"1.43%"}}</t>
  </si>
  <si>
    <t>{"title":"卖家的服务态度：","source":"4.8","contrast":"+36.30%","sourcedetail":{"total":"1945","count5":"93.88%","count4":"3.55%","count3":"1.08%","count2":"0.46%","count1":"1.03%"}}</t>
  </si>
  <si>
    <t>{"title":"物流服务的质量：","source":"4.8","contrast":"+41.74%","sourcedetail":{"total":"1952","count5":"93.80%","count4":"3.59%","count3":"1.13%","count2":"0.36%","count1":"1.13%"}}</t>
  </si>
  <si>
    <t>{"merchReceiveTimes":"0.00","refundCount":"223","indVal":"14.39","localVal":"16.43","noReasonTimes":"57","merchQualityTimes":"14"}</t>
  </si>
  <si>
    <t>{"afterSaleTimes":"","refundSumNum":"223","indVal":"0.01","disputRefundNum":"0","localVal":"0.00","violationTimes":"","complaintsCount":"","taobaoSolveNum":"0","reasons":[],"refundSupportSellerNum":"0","taobaoSolvePercent":"0.00"}</t>
  </si>
  <si>
    <t>{"title":"宝贝与描述相符：","source":"4.9","contrast":"+60.90%","sourcedetail":{"total":"1333","count5":"94.22%","count4":"4.13%","count3":"0.68%","count2":"0.68%","count1":"0.30%"}}</t>
  </si>
  <si>
    <t>{"title":"卖家的服务态度：","source":"4.9","contrast":"+56.75%","sourcedetail":{"total":"1314","count5":"94.90%","count4":"3.50%","count3":"0.91%","count2":"0.46%","count1":"0.23%"}}</t>
  </si>
  <si>
    <t>{"title":"物流服务的质量：","source":"4.9","contrast":"+69.30%","sourcedetail":{"total":"1329","count5":"95.71%","count4":"3.16%","count3":"0.68%","count2":"0.30%","count1":"0.15%"}}</t>
  </si>
  <si>
    <t>{"merchReceiveTimes":"0","refundCount":"3","indVal":"12.87","localVal":"5.66","noReasonTimes":"0","merchQualityTimes":"0"}</t>
  </si>
  <si>
    <t>{"indVal":"3.66","localVal":"2.23"}</t>
  </si>
  <si>
    <t>{"title":"宝贝与描述相符：","source":"4.8","contrast":"-0.62%","sourcedetail":{"total":"22328","count5":"91.89%","count4":"3.77%","count3":"1.95%","count2":"0.66%","count1":"1.73%"}}</t>
  </si>
  <si>
    <t>{"title":"卖家的服务态度：","source":"4.6","contrast":"-2.80%","sourcedetail":{"total":"22328","count5":"83.27%","count4":"8.41%","count3":"3.98%","count2":"1.41%","count1":"2.93%"}}</t>
  </si>
  <si>
    <t>{"title":"物流服务的质量：","source":"4.6","contrast":"-2.57%","sourcedetail":{"total":"22328","count5":"82.72%","count4":"8.54%","count3":"4.07%","count2":"1.53%","count1":"3.14%"}}</t>
  </si>
  <si>
    <t>{"merchReceiveTimes":"25","refundCount":"271","indVal":"4.51","localVal":"3.14","noReasonTimes":"84","merchQualityTimes":"0"}</t>
  </si>
  <si>
    <t>{"indVal":"2.60","localVal":"1.69"}</t>
  </si>
  <si>
    <t>{"title":"宝贝与描述相符：","source":"4.8","contrast":"+37.39%","sourcedetail":{"total":"1070","count5":"92.62%","count4":"4.67%","count3":"1.78%","count2":"0.56%","count1":"0.37%"}}</t>
  </si>
  <si>
    <t>{"title":"卖家的服务态度：","source":"4.9","contrast":"+54.47%","sourcedetail":{"total":"1065","count5":"94.74%","count4":"4.04%","count3":"0.75%","count2":"0.28%","count1":"0.19%"}}</t>
  </si>
  <si>
    <t>{"title":"物流服务的质量：","source":"4.8","contrast":"+39.11%","sourcedetail":{"total":"1067","count5":"93.06%","count4":"4.69%","count3":"1.12%","count2":"0.37%","count1":"0.75%"}}</t>
  </si>
  <si>
    <t>{"merchReceiveTimes":"0.00","refundCount":"9","indVal":"6.30","localVal":"2.05","noReasonTimes":"4","merchQualityTimes":"2"}</t>
  </si>
  <si>
    <t>{"indVal":"3.49","localVal":"4.16"}</t>
  </si>
  <si>
    <t>{"afterSaleTimes":"","refundSumNum":"9","indVal":"0.03","disputRefundNum":"0","localVal":"0.00","violationTimes":"","complaintsCount":"","taobaoSolveNum":"0","reasons":[],"refundSupportSellerNum":"0","taobaoSolvePercent":"0.00"}</t>
  </si>
  <si>
    <t>[[380,{'rater':'0','direction':'0','result':'1','timeLine':'-30'}],[0,{'rater':'0','direction':'0','result':'0','timeLine':'-30'}],[0,{'rater':'0','direction':'0','result':'-1','timeLine':'-30'}]]</t>
  </si>
  <si>
    <t>[[1725,{'rater':'0','direction':'0','result':'1','timeLine':'-210'}],[1,{'rater':'0','direction':'0','result':'0','timeLine':'-210'}],[0,{'rater':'0','direction':'0','result':'-1','timeLine':'-210'}]]</t>
  </si>
  <si>
    <t>{"title":"宝贝与描述相符：","source":"4.8","contrast":"+14.84%","sourcedetail":{"total":"4516","count5":"88.00%","count4":"7.73%","count3":"2.64%","count2":"0.60%","count1":"1.04%"}}</t>
  </si>
  <si>
    <t>{"title":"卖家的服务态度：","source":"4.8","contrast":"+18.74%","sourcedetail":{"total":"4490","count5":"90.69%","count4":"6.35%","count3":"1.74%","count2":"0.42%","count1":"0.80%"}}</t>
  </si>
  <si>
    <t>{"title":"物流服务的质量：","source":"4.8","contrast":"+21.28%","sourcedetail":{"total":"4509","count5":"90.15%","count4":"6.54%","count3":"1.89%","count2":"0.55%","count1":"0.86%"}}</t>
  </si>
  <si>
    <t>{"merchReceiveTimes":"0.00","refundCount":"84","indVal":"14.39","localVal":"5.94","noReasonTimes":"22","merchQualityTimes":"0"}</t>
  </si>
  <si>
    <t>[[286,{'rater':'0', 'direction':'0', 'result':'1','timeLine':'-7'}],[2,{'rater':'0','direction':'0','result':'0','timeLine':'-7'}],[1,{'rater':'0','direction':'0','result':'-1','timeLine':'-7'}]]</t>
  </si>
  <si>
    <t>[[1150,{'rater':'0','direction':'0','result':'1','timeLine':'-30'}],[5,{'rater':'0','direction':'0','result':'0','timeLine':'-30'}],[4,{'rater':'0','direction':'0','result':'-1','timeLine':'-30'}]]</t>
  </si>
  <si>
    <t>[[8082,{'rater':'0','direction':'0','result':'1','timeLine':'-210'}],[23,{'rater':'0','direction':'0','result':'0','timeLine':'-210'}],[11,{'rater':'0','direction':'0','result':'-1','timeLine':'-210'}]]</t>
  </si>
  <si>
    <t>{"title":"宝贝与描述相符：","source":"4.7","contrast":"+2.04%","sourcedetail":{"total":"2041","count5":"87.75%","count4":"6.61%","count3":"3.23%","count2":"0.88%","count1":"1.52%"}}</t>
  </si>
  <si>
    <t>{"title":"卖家的服务态度：","source":"4.8","contrast":"+16.66%","sourcedetail":{"total":"2005","count5":"91.27%","count4":"5.09%","count3":"2.29%","count2":"0.40%","count1":"0.95%"}}</t>
  </si>
  <si>
    <t>{"title":"物流服务的质量：","source":"4.8","contrast":"+16.68%","sourcedetail":{"total":"2032","count5":"90.45%","count4":"5.36%","count3":"2.61%","count2":"0.54%","count1":"1.03%"}}</t>
  </si>
  <si>
    <t>{"merchReceiveTimes":"0.00","refundCount":"17","indVal":"14.39","localVal":"6.42","noReasonTimes":"1","merchQualityTimes":"0"}</t>
  </si>
  <si>
    <t>{"indVal":"3.69","localVal":"5.68"}</t>
  </si>
  <si>
    <t>{"afterSaleTimes":"","refundSumNum":"17","indVal":"0.01","disputRefundNum":"1","localVal":"0.38","violationTimes":"","complaintsCount":"","taobaoSolveNum":"0","reasons":[],"refundSupportSellerNum":"0","taobaoSolvePercent":"0.00"}</t>
  </si>
  <si>
    <t>[[84,{'rater':'0','direction':'0','result':'1','timeLine':'-30'}],[2,{'rater':'0','direction':'0','result':'0','timeLine':'-30'}],[2,{'rater':'0','direction':'0','result':'-1','timeLine':'-30'}]]</t>
  </si>
  <si>
    <t>[[1851,{'rater':'0','direction':'0','result':'1','timeLine':'-210'}],[26,{'rater':'0','direction':'0','result':'0','timeLine':'-210'}],[11,{'rater':'0','direction':'0','result':'-1','timeLine':'-210'}]]</t>
  </si>
  <si>
    <t>{"title":"宝贝与描述相符：","source":"4.7","contrast":"-1.12%","sourcedetail":{"total":"529","count5":"85.63%","count4":"6.62%","count3":"4.35%","count2":"1.32%","count1":"2.08%"}}</t>
  </si>
  <si>
    <t>{"title":"卖家的服务态度：","source":"4.7","contrast":"-0.73%","sourcedetail":{"total":"521","count5":"88.48%","count4":"5.57%","count3":"3.65%","count2":"0.96%","count1":"1.34%"}}</t>
  </si>
  <si>
    <t>{"title":"物流服务的质量：","source":"4.7","contrast":"-0.71%","sourcedetail":{"total":"530","count5":"87.92%","count4":"5.47%","count3":"4.15%","count2":"0.57%","count1":"1.89%"}}</t>
  </si>
  <si>
    <t>{"merchReceiveTimes":"1","refundCount":"2","indVal":"12.87","localVal":"100.00","noReasonTimes":"0","merchQualityTimes":"0"}</t>
  </si>
  <si>
    <t>{"indVal":"3.66","localVal":"5.35"}</t>
  </si>
  <si>
    <t>[[1280,{'rater':'0','direction':'0','result':'1','timeLine':'-210'}],[5,{'rater':'0','direction':'0','result':'0','timeLine':'-210'}],[7,{'rater':'0','direction':'0','result':'-1','timeLine':'-210'}]]</t>
  </si>
  <si>
    <t>{"title":"宝贝与描述相符：","source":"4.8","contrast":"+12.45%","sourcedetail":{"total":"3310","count5":"91.03%","count4":"5.92%","count3":"1.78%","count2":"0.45%","count1":"0.82%"}}</t>
  </si>
  <si>
    <t>{"title":"卖家的服务态度：","source":"4.8","contrast":"+16.66%","sourcedetail":{"total":"3295","count5":"92.59%","count4":"5.28%","count3":"1.15%","count2":"0.33%","count1":"0.64%"}}</t>
  </si>
  <si>
    <t>{"title":"物流服务的质量：","source":"4.8","contrast":"+18.76%","sourcedetail":{"total":"3308","count5":"91.84%","count4":"5.29%","count3":"1.39%","count2":"0.42%","count1":"1.06%"}}</t>
  </si>
  <si>
    <t>{"merchReceiveTimes":"1","refundCount":"35","indVal":"3.42","localVal":"1.50","noReasonTimes":"3","merchQualityTimes":"1"}</t>
  </si>
  <si>
    <t>{"indVal":"1.48","localVal":"1.87"}</t>
  </si>
  <si>
    <t>{"title":"宝贝与描述相符：","source":"4.8","contrast":"+18.71%","sourcedetail":{"total":"304","count5":"91.45%","count4":"5.26%","count3":"1.64%","count2":"0.33%","count1":"1.32%"}}</t>
  </si>
  <si>
    <t>{"title":"卖家的服务态度：","source":"4.8","contrast":"0","sourcedetail":{"total":"303","count5":"90.43%","count4":"5.94%","count3":"2.31%","count2":"暂无人打分","count1":"1.32%"}}</t>
  </si>
  <si>
    <t>{"title":"物流服务的质量：","source":"4.8","contrast":"0","sourcedetail":{"total":"303","count5":"89.77%","count4":"5.61%","count3":"1.98%","count2":"0.33%","count1":"2.31%"}}</t>
  </si>
  <si>
    <t>{"merchReceiveTimes":"0","refundCount":"5","indVal":"4.51","localVal":"3.07","noReasonTimes":"0","merchQualityTimes":"0"}</t>
  </si>
  <si>
    <t>{"indVal":"2.60","localVal":"4.32"}</t>
  </si>
  <si>
    <t>{"title":"宝贝与描述相符：","source":"4.6","contrast":"-3.25%","sourcedetail":{"total":"20501","count5":"83.77%","count4":"5.49%","count3":"4.42%","count2":"1.82%","count1":"4.49%"}}</t>
  </si>
  <si>
    <t>{"title":"卖家的服务态度：","source":"4.6","contrast":"-2.67%","sourcedetail":{"total":"20264","count5":"86.62%","count4":"5.19%","count3":"3.09%","count2":"1.31%","count1":"3.79%"}}</t>
  </si>
  <si>
    <t>{"title":"物流服务的质量：","source":"4.6","contrast":"-2.90%","sourcedetail":{"total":"20451","count5":"85.51%","count4":"5.14%","count3":"3.75%","count2":"1.51%","count1":"4.09%"}}</t>
  </si>
  <si>
    <t>{"merchReceiveTimes":"247","refundCount":"815","indVal":"12.87","localVal":"60.28","noReasonTimes":"1","merchQualityTimes":"13"}</t>
  </si>
  <si>
    <t>{"indVal":"3.66","localVal":"5.63"}</t>
  </si>
  <si>
    <t>{"afterSaleTimes":"","refundSumNum":"10","indVal":"0.01","disputRefundNum":"10","localVal":"0.74","violationTimes":"","complaintsCount":"","taobaoSolveNum":"30","reasons":[],"refundSupportSellerNum":"20","taobaoSolvePercent":"2.21"}</t>
  </si>
  <si>
    <t>[[520,{'rater':'0', 'direction':'0', 'result':'1','timeLine':'-7'}],[0,{'rater':'0','direction':'0','result':'0','timeLine':'-7'}],[1,{'rater':'0','direction':'0','result':'-1','timeLine':'-7'}]]</t>
  </si>
  <si>
    <t>[[6895,{'rater':'0','direction':'0','result':'1','timeLine':'-30'}],[37,{'rater':'0','direction':'0','result':'0','timeLine':'-30'}],[74,{'rater':'0','direction':'0','result':'-1','timeLine':'-30'}]]</t>
  </si>
  <si>
    <t>[[37148,{'rater':'0','direction':'0','result':'1','timeLine':'-210'}],[339,{'rater':'0','direction':'0','result':'0','timeLine':'-210'}],[496,{'rater':'0','direction':'0','result':'-1','timeLine':'-210'}]]</t>
  </si>
  <si>
    <t>{"title":"宝贝与描述相符：","source":"4.9","contrast":"+65.59%","sourcedetail":{"total":"430","count5":"95.12%","count4":"4.19%","count3":"0.47%","count2":"暂无人打分","count1":"0.23%"}}</t>
  </si>
  <si>
    <t>{"title":"卖家的服务态度：","source":"4.9","contrast":"+65.28%","sourcedetail":{"total":"430","count5":"96.05%","count4":"3.26%","count3":"0.47%","count2":"暂无人打分","count1":"0.23%"}}</t>
  </si>
  <si>
    <t>{"title":"物流服务的质量：","source":"4.9","contrast":"+42.90%","sourcedetail":{"total":"430","count5":"94.42%","count4":"3.95%","count3":"0.23%","count2":"0.47%","count1":"0.93%"}}</t>
  </si>
  <si>
    <t>{"merchReceiveTimes":"0.00","refundCount":"29","indVal":"6.32","localVal":"9.29","noReasonTimes":"9","merchQualityTimes":"3"}</t>
  </si>
  <si>
    <t>{"indVal":"3.25","localVal":"3.11"}</t>
  </si>
  <si>
    <t>{"afterSaleTimes":"","refundSumNum":"29","indVal":"0.00","disputRefundNum":"0","localVal":"0.00","violationTimes":"","complaintsCount":"","taobaoSolveNum":"0","reasons":[],"refundSupportSellerNum":"0","taobaoSolvePercent":"0.00"}</t>
  </si>
  <si>
    <t>[[225,{'rater':'0','direction':'0','result':'1','timeLine':'-30'}],[1,{'rater':'0','direction':'0','result':'0','timeLine':'-30'}],[0,{'rater':'0','direction':'0','result':'-1','timeLine':'-30'}]]</t>
  </si>
  <si>
    <t>[[1489,{'rater':'0','direction':'0','result':'1','timeLine':'-210'}],[2,{'rater':'0','direction':'0','result':'0','timeLine':'-210'}],[0,{'rater':'0','direction':'0','result':'-1','timeLine':'-210'}]]</t>
  </si>
  <si>
    <t>{"title":"宝贝与描述相符：","source":"4.7","contrast":"-2.56%","sourcedetail":{"total":"1931","count5":"88.14%","count4":"6.32%","count3":"2.80%","count2":"0.36%","count1":"2.38%"}}</t>
  </si>
  <si>
    <t>{"title":"卖家的服务态度：","source":"4.8","contrast":"-2.00%","sourcedetail":{"total":"1921","count5":"89.90%","count4":"5.83%","count3":"1.72%","count2":"0.94%","count1":"1.61%"}}</t>
  </si>
  <si>
    <t>{"title":"物流服务的质量：","source":"4.7","contrast":"-2.09%","sourcedetail":{"total":"1922","count5":"89.07%","count4":"5.67%","count3":"2.39%","count2":"0.73%","count1":"2.13%"}}</t>
  </si>
  <si>
    <t>{"merchReceiveTimes":"0.00","refundCount":"40","indVal":"3.16","localVal":"2.79","noReasonTimes":"11","merchQualityTimes":"4"}</t>
  </si>
  <si>
    <t>{"indVal":"2.43","localVal":"2.94"}</t>
  </si>
  <si>
    <t>{"title":"宝贝与描述相符：","source":"4.8","contrast":"+43.19%","sourcedetail":{"total":"609","count5":"93.10%","count4":"3.45%","count3":"2.13%","count2":"0.33%","count1":"0.99%"}}</t>
  </si>
  <si>
    <t>{"title":"卖家的服务态度：","source":"4.9","contrast":"+52.01%","sourcedetail":{"total":"604","count5":"94.70%","count4":"3.15%","count3":"1.66%","count2":"暂无人打分","count1":"0.50%"}}</t>
  </si>
  <si>
    <t>{"title":"物流服务的质量：","source":"4.9","contrast":"+63.87%","sourcedetail":{"total":"607","count5":"95.88%","count4":"2.64%","count3":"0.66%","count2":"0.16%","count1":"0.66%"}}</t>
  </si>
  <si>
    <t>[[1145,{'rater':'0','direction':'0','result':'1','timeLine':'-210'}],[7,{'rater':'0','direction':'0','result':'0','timeLine':'-210'}],[1,{'rater':'0','direction':'0','result':'-1','timeLine':'-210'}]]</t>
  </si>
  <si>
    <t>{"title":"宝贝与描述相符：","source":"4.8","contrast":"0","sourcedetail":{"total":"25430","count5":"92.08%","count4":"4.55%","count3":"1.90%","count2":"0.53%","count1":"0.94%"}}</t>
  </si>
  <si>
    <t>{"title":"卖家的服务态度：","source":"4.8","contrast":"+18.33%","sourcedetail":{"total":"25430","count5":"90.10%","count4":"6.28%","count3":"2.12%","count2":"0.53%","count1":"0.97%"}}</t>
  </si>
  <si>
    <t>{"title":"物流服务的质量：","source":"4.8","contrast":"+15.45%","sourcedetail":{"total":"25430","count5":"88.88%","count4":"6.73%","count3":"2.50%","count2":"0.64%","count1":"1.25%"}}</t>
  </si>
  <si>
    <t>{"merchReceiveTimes":"7","refundCount":"261","indVal":"4.22","localVal":"2.36","noReasonTimes":"117","merchQualityTimes":"0"}</t>
  </si>
  <si>
    <t>{"indVal":"2.15","localVal":"1.07"}</t>
  </si>
  <si>
    <t>{"title":"宝贝与描述相符：","source":"4.8","contrast":"+29.23%","sourcedetail":{"total":"679","count5":"93.67%","count4":"3.68%","count3":"1.47%","count2":"0.29%","count1":"0.88%"}}</t>
  </si>
  <si>
    <t>{"title":"卖家的服务态度：","source":"4.8","contrast":"+18.59%","sourcedetail":{"total":"672","count5":"93.15%","count4":"4.46%","count3":"1.49%","count2":"0.30%","count1":"0.60%"}}</t>
  </si>
  <si>
    <t>{"title":"物流服务的质量：","source":"4.7","contrast":"-1.56%","sourcedetail":{"total":"674","count5":"88.87%","count4":"4.60%","count3":"2.97%","count2":"1.19%","count1":"2.37%"}}</t>
  </si>
  <si>
    <t>{"merchReceiveTimes":"0","refundCount":"6","indVal":"8.07","localVal":"1.86","noReasonTimes":"1","merchQualityTimes":"1"}</t>
  </si>
  <si>
    <t>{"indVal":"3.56","localVal":"2.22"}</t>
  </si>
  <si>
    <t>[[238,{'rater':'0','direction':'0','result':'1','timeLine':'-30'}],[3,{'rater':'0','direction':'0','result':'0','timeLine':'-30'}],[0,{'rater':'0','direction':'0','result':'-1','timeLine':'-30'}]]</t>
  </si>
  <si>
    <t>[[1469,{'rater':'0','direction':'0','result':'1','timeLine':'-210'}],[6,{'rater':'0','direction':'0','result':'0','timeLine':'-210'}],[4,{'rater':'0','direction':'0','result':'-1','timeLine':'-210'}]]</t>
  </si>
  <si>
    <t>{"title":"宝贝与描述相符：","source":"4.8","contrast":"0","sourcedetail":{"total":"17462","count5":"92.88%","count4":"3.80%","count3":"1.62%","count2":"0.43%","count1":"1.27%"}}</t>
  </si>
  <si>
    <t>{"title":"卖家的服务态度：","source":"4.8","contrast":"+1.33%","sourcedetail":{"total":"17462","count5":"89.08%","count4":"6.51%","count3":"2.14%","count2":"0.58%","count1":"1.70%"}}</t>
  </si>
  <si>
    <t>{"title":"物流服务的质量：","source":"4.7","contrast":"0","sourcedetail":{"total":"17462","count5":"87.89%","count4":"6.79%","count3":"2.51%","count2":"0.83%","count1":"1.98%"}}</t>
  </si>
  <si>
    <t>{"merchReceiveTimes":"60","refundCount":"168","indVal":"4.22","localVal":"18.90","noReasonTimes":"26","merchQualityTimes":"12"}</t>
  </si>
  <si>
    <t>{"indVal":"2.15","localVal":"3.97"}</t>
  </si>
  <si>
    <t>{"title":"宝贝与描述相符：","source":"4.8","contrast":"+15.21%","sourcedetail":{"total":"612","count5":"92.48%","count4":"5.23%","count3":"0.49%","count2":"0.16%","count1":"1.63%"}}</t>
  </si>
  <si>
    <t>{"title":"卖家的服务态度：","source":"4.8","contrast":"+6.12%","sourcedetail":{"total":"607","count5":"93.74%","count4":"3.29%","count3":"1.32%","count2":"0.16%","count1":"1.48%"}}</t>
  </si>
  <si>
    <t>{"title":"物流服务的质量：","source":"4.8","contrast":"-0.61%","sourcedetail":{"total":"611","count5":"89.85%","count4":"5.89%","count3":"1.64%","count2":"0.65%","count1":"1.96%"}}</t>
  </si>
  <si>
    <t>{"merchReceiveTimes":"0","refundCount":"8","indVal":"8.07","localVal":"2.33","noReasonTimes":"0","merchQualityTimes":"0"}</t>
  </si>
  <si>
    <t>{"indVal":"3.56","localVal":"2.09"}</t>
  </si>
  <si>
    <t>{"title":"宝贝与描述相符：","source":"4.9","contrast":"+79.91%","sourcedetail":{"total":"1676","count5":"98.75%","count4":"0.48%","count3":"0.24%","count2":"0.18%","count1":"0.36%"}}</t>
  </si>
  <si>
    <t>{"title":"卖家的服务态度：","source":"4.9","contrast":"+84.00%","sourcedetail":{"total":"1666","count5":"99.10%","count4":"0.36%","count3":"0.24%","count2":"0.10%","count1":"0.24%"}}</t>
  </si>
  <si>
    <t>{"title":"物流服务的质量：","source":"4.9","contrast":"+87.77%","sourcedetail":{"total":"1670","count5":"99.10%","count4":"0.54%","count3":"0.10%","count2":"0.12%","count1":"0.18%"}}</t>
  </si>
  <si>
    <t>{"merchReceiveTimes":"0","refundCount":"0","indVal":"4.45","localVal":"0.00","noReasonTimes":"0","merchQualityTimes":"0"}</t>
  </si>
  <si>
    <t>{"indVal":"1.75","localVal":"0.00"}</t>
  </si>
  <si>
    <t>[[97,{'rater':'0','direction':'0','result':'1','timeLine':'-30'}],[0,{'rater':'0','direction':'0','result':'0','timeLine':'-30'}],[0,{'rater':'0','direction':'0','result':'-1','timeLine':'-30'}]]</t>
  </si>
  <si>
    <t>[[2021,{'rater':'0','direction':'0','result':'1','timeLine':'-210'}],[6,{'rater':'0','direction':'0','result':'0','timeLine':'-210'}],[5,{'rater':'0','direction':'0','result':'-1','timeLine':'-210'}]]</t>
  </si>
  <si>
    <t>{"title":"服务质量：","source":"4.9","contrast":"+84.70%","sourcedetail":{"total":"19690","count5":"99.39%","count4":"0.20%","count3":"0.14%","count2":"0.10%","count1":"0.22%"}}</t>
  </si>
  <si>
    <t>{"title":"服务态度：","source":"4.9","contrast":"+83.00%","sourcedetail":{"total":"19674","count5":"99.39%","count4":"0.23%","count3":"0.11%","count2":"0.10%","count1":"0.22%"}}</t>
  </si>
  <si>
    <t>{"title":"守时程度：","source":"4.9","contrast":"+82.88%","sourcedetail":{"total":"19656","count5":"99.25%","count4":"0.26%","count3":"0.14%","count2":"0.10%","count1":"0.28%"}}</t>
  </si>
  <si>
    <t>{"merchReceiveTimes":"0.00","refundCount":"14","indVal":"3.92","localVal":"0.68","noReasonTimes":"2","merchQualityTimes":"4"}</t>
  </si>
  <si>
    <t>{"indVal":"3.02","localVal":"11.18"}</t>
  </si>
  <si>
    <t>{"afterSaleTimes":"","refundSumNum":"14","indVal":"0.01","disputRefundNum":"1","localVal":"0.05","violationTimes":"","complaintsCount":"","taobaoSolveNum":"0","reasons":[],"refundSupportSellerNum":"0","taobaoSolvePercent":"0.00"}</t>
  </si>
  <si>
    <t>[[160,{'rater':'0', 'direction':'0', 'result':'1','timeLine':'-7'}],[1,{'rater':'0','direction':'0','result':'0','timeLine':'-7'}],[0,{'rater':'0','direction':'0','result':'-1','timeLine':'-7'}]]</t>
  </si>
  <si>
    <t>{"title":"宝贝与描述相符：","source":"4.9","contrast":"+74.39%","sourcedetail":{"total":"5276","count5":"97.35%","count4":"1.50%","count3":"0.63%","count2":"0.21%","count1":"0.32%"}}</t>
  </si>
  <si>
    <t>{"title":"卖家的服务态度：","source":"4.9","contrast":"+74.31%","sourcedetail":{"total":"5265","count5":"97.74%","count4":"1.31%","count3":"0.44%","count2":"0.21%","count1":"0.30%"}}</t>
  </si>
  <si>
    <t>{"title":"物流服务的质量：","source":"4.9","contrast":"+71.99%","sourcedetail":{"total":"5268","count5":"97.27%","count4":"1.48%","count3":"0.59%","count2":"0.23%","count1":"0.44%"}}</t>
  </si>
  <si>
    <t>{"merchReceiveTimes":"1","refundCount":"7","indVal":"4.51","localVal":"0.55","noReasonTimes":"1","merchQualityTimes":"1"}</t>
  </si>
  <si>
    <t>{"indVal":"2.60","localVal":"5.23"}</t>
  </si>
  <si>
    <t>{"title":"宝贝与描述相符：","source":"4.9","contrast":"+64.90%","sourcedetail":{"total":"3364","count5":"96.37%","count4":"2.32%","count3":"0.48%","count2":"0.21%","count1":"0.62%"}}</t>
  </si>
  <si>
    <t>{"title":"卖家的服务态度：","source":"4.9","contrast":"+56.12%","sourcedetail":{"total":"3359","count5":"96.40%","count4":"2.05%","count3":"0.54%","count2":"0.30%","count1":"0.71%"}}</t>
  </si>
  <si>
    <t>{"title":"物流服务的质量：","source":"4.9","contrast":"+47.91%","sourcedetail":{"total":"3361","count5":"95.30%","count4":"2.47%","count3":"0.80%","count2":"0.33%","count1":"1.10%"}}</t>
  </si>
  <si>
    <t>{"merchReceiveTimes":"0.00","refundCount":"514","indVal":"4.76","localVal":"10.33","noReasonTimes":"368","merchQualityTimes":"5"}</t>
  </si>
  <si>
    <t>{"indVal":"2.99","localVal":"0.90"}</t>
  </si>
  <si>
    <t>{"afterSaleTimes":"","refundSumNum":"514","indVal":"0.01","disputRefundNum":"0","localVal":"0.00","violationTimes":"","complaintsCount":"","taobaoSolveNum":"0","reasons":[],"refundSupportSellerNum":"0","taobaoSolvePercent":"0.00"}</t>
  </si>
  <si>
    <t>[[200,{'rater':'0', 'direction':'0', 'result':'1','timeLine':'-7'}],[0,{'rater':'0','direction':'0','result':'0','timeLine':'-7'}],[0,{'rater':'0','direction':'0','result':'-1','timeLine':'-7'}]]</t>
  </si>
  <si>
    <t>[[2798,{'rater':'0','direction':'0','result':'1','timeLine':'-30'}],[14,{'rater':'0','direction':'0','result':'0','timeLine':'-30'}],[4,{'rater':'0','direction':'0','result':'-1','timeLine':'-30'}]]</t>
  </si>
  <si>
    <t>[[35508,{'rater':'0','direction':'0','result':'1','timeLine':'-210'}],[217,{'rater':'0','direction':'0','result':'0','timeLine':'-210'}],[87,{'rater':'0','direction':'0','result':'-1','timeLine':'-210'}]]</t>
  </si>
  <si>
    <t>{"title":"宝贝与描述相符：","source":"4.9","contrast":"+72.53%","sourcedetail":{"total":"771","count5":"96.76%","count4":"1.82%","count3":"1.04%","count2":"0.13%","count1":"0.26%"}}</t>
  </si>
  <si>
    <t>{"title":"卖家的服务态度：","source":"4.9","contrast":"+75.23%","sourcedetail":{"total":"770","count5":"97.40%","count4":"1.95%","count3":"0.26%","count2":"0.13%","count1":"0.26%"}}</t>
  </si>
  <si>
    <t>{"title":"物流服务的质量：","source":"4.9","contrast":"+77.12%","sourcedetail":{"total":"770","count5":"97.53%","count4":"1.69%","count3":"0.26%","count2":"0.26%","count1":"0.26%"}}</t>
  </si>
  <si>
    <t>{"merchReceiveTimes":"0.00","refundCount":"3","indVal":"3.12","localVal":"1.11","noReasonTimes":"3","merchQualityTimes":"0"}</t>
  </si>
  <si>
    <t>{"indVal":"2.64","localVal":"1.66"}</t>
  </si>
  <si>
    <t>[[217,{'rater':'0','direction':'0','result':'1','timeLine':'-30'}],[1,{'rater':'0','direction':'0','result':'0','timeLine':'-30'}],[0,{'rater':'0','direction':'0','result':'-1','timeLine':'-30'}]]</t>
  </si>
  <si>
    <t>[[1177,{'rater':'0','direction':'0','result':'1','timeLine':'-210'}],[5,{'rater':'0','direction':'0','result':'0','timeLine':'-210'}],[2,{'rater':'0','direction':'0','result':'-1','timeLine':'-210'}]]</t>
  </si>
  <si>
    <t>{"title":"宝贝与描述相符：","source":"4.9","contrast":"+79.00%","sourcedetail":{"total":"1859","count5":"97.69%","count4":"1.40%","count3":"0.54%","count2":"0.16%","count1":"0.22%"}}</t>
  </si>
  <si>
    <t>{"title":"卖家的服务态度：","source":"4.9","contrast":"+78.23%","sourcedetail":{"total":"1853","count5":"97.95%","count4":"1.30%","count3":"0.43%","count2":"0.11%","count1":"0.22%"}}</t>
  </si>
  <si>
    <t>{"title":"物流服务的质量：","source":"4.9","contrast":"+73.50%","sourcedetail":{"total":"1853","count5":"97.25%","count4":"1.73%","count3":"0.43%","count2":"0.16%","count1":"0.43%"}}</t>
  </si>
  <si>
    <t>{"merchReceiveTimes":"0","refundCount":"8","indVal":"3.93","localVal":"2.01","noReasonTimes":"3","merchQualityTimes":"0"}</t>
  </si>
  <si>
    <t>{"indVal":"2.43","localVal":"3.52"}</t>
  </si>
  <si>
    <t>{"title":"宝贝与描述相符：","source":"4.8","contrast":"+24.98%","sourcedetail":{"total":"1259","count5":"91.98%","count4":"5.24%","count3":"1.27%","count2":"0.16%","count1":"1.35%"}}</t>
  </si>
  <si>
    <t>{"title":"卖家的服务态度：","source":"4.8","contrast":"+30.70%","sourcedetail":{"total":"1243","count5":"93.56%","count4":"4.34%","count3":"0.88%","count2":"0.10%","count1":"1.13%"}}</t>
  </si>
  <si>
    <t>{"title":"物流服务的质量：","source":"4.8","contrast":"+4.42%","sourcedetail":{"total":"1250","count5":"90.80%","count4":"5.12%","count3":"1.92%","count2":"0.24%","count1":"1.92%"}}</t>
  </si>
  <si>
    <t>{"merchReceiveTimes":"0.00","refundCount":"47","indVal":"9.57","localVal":"7.97","noReasonTimes":"14","merchQualityTimes":"9"}</t>
  </si>
  <si>
    <t>{"indVal":"2.36","localVal":"2.17"}</t>
  </si>
  <si>
    <t>{"afterSaleTimes":"","refundSumNum":"47","indVal":"0.15","disputRefundNum":"0","localVal":"0.00","violationTimes":"","complaintsCount":"","taobaoSolveNum":"0","reasons":[],"refundSupportSellerNum":"0","taobaoSolvePercent":"0.00"}</t>
  </si>
  <si>
    <t>[[336,{'rater':'0','direction':'0','result':'1','timeLine':'-30'}],[1,{'rater':'0','direction':'0','result':'0','timeLine':'-30'}],[1,{'rater':'0','direction':'0','result':'-1','timeLine':'-30'}]]</t>
  </si>
  <si>
    <t>[[2641,{'rater':'0','direction':'0','result':'1','timeLine':'-210'}],[9,{'rater':'0','direction':'0','result':'0','timeLine':'-210'}],[10,{'rater':'0','direction':'0','result':'-1','timeLine':'-210'}]]</t>
  </si>
  <si>
    <t>{"title":"宝贝与描述相符：","source":"4.9","contrast":"+56.48%","sourcedetail":{"total":"1982","count5":"96.12%","count4":"2.27%","count3":"0.81%","count2":"0.10%","count1":"0.71%"}}</t>
  </si>
  <si>
    <t>{"title":"卖家的服务态度：","source":"4.9","contrast":"+61.35%","sourcedetail":{"total":"1975","count5":"97.27%","count4":"1.62%","count3":"0.41%","count2":"0.10%","count1":"0.61%"}}</t>
  </si>
  <si>
    <t>{"title":"物流服务的质量：","source":"4.9","contrast":"+64.31%","sourcedetail":{"total":"1979","count5":"96.72%","count4":"2.12%","count3":"0.35%","count2":"0.10%","count1":"0.71%"}}</t>
  </si>
  <si>
    <t>{"merchReceiveTimes":"0","refundCount":"1","indVal":"3.42","localVal":"0.26","noReasonTimes":"0","merchQualityTimes":"0"}</t>
  </si>
  <si>
    <t>[[352,{'rater':'0','direction':'0','result':'1','timeLine':'-30'}],[1,{'rater':'0','direction':'0','result':'0','timeLine':'-30'}],[0,{'rater':'0','direction':'0','result':'-1','timeLine':'-30'}]]</t>
  </si>
  <si>
    <t>[[2647,{'rater':'0','direction':'0','result':'1','timeLine':'-210'}],[13,{'rater':'0','direction':'0','result':'0','timeLine':'-210'}],[5,{'rater':'0','direction':'0','result':'-1','timeLine':'-210'}]]</t>
  </si>
  <si>
    <t>{"title":"宝贝与描述相符：","source":"4.9","contrast":"+77.04%","sourcedetail":{"total":"2583","count5":"96.86%","count4":"1.94%","count3":"0.77%","count2":"0.10%","count1":"0.35%"}}</t>
  </si>
  <si>
    <t>{"title":"卖家的服务态度：","source":"4.9","contrast":"+77.75%","sourcedetail":{"total":"2580","count5":"97.40%","count4":"1.71%","count3":"0.66%","count2":"0.10%","count1":"0.19%"}}</t>
  </si>
  <si>
    <t>{"title":"物流服务的质量：","source":"4.9","contrast":"+73.86%","sourcedetail":{"total":"2575","count5":"96.78%","count4":"2.17%","count3":"0.50%","count2":"0.23%","count1":"0.31%"}}</t>
  </si>
  <si>
    <t>{"merchReceiveTimes":"0.00","refundCount":"75","indVal":"7.64","localVal":"6.79","noReasonTimes":"23","merchQualityTimes":"11"}</t>
  </si>
  <si>
    <t>{"indVal":"3.40","localVal":"3.94"}</t>
  </si>
  <si>
    <t>[[704,{'rater':'0','direction':'0','result':'1','timeLine':'-30'}],[2,{'rater':'0','direction':'0','result':'0','timeLine':'-30'}],[3,{'rater':'0','direction':'0','result':'-1','timeLine':'-30'}]]</t>
  </si>
  <si>
    <t>[[3244,{'rater':'0','direction':'0','result':'1','timeLine':'-210'}],[9,{'rater':'0','direction':'0','result':'0','timeLine':'-210'}],[4,{'rater':'0','direction':'0','result':'-1','timeLine':'-210'}]]</t>
  </si>
  <si>
    <t>{"title":"宝贝与描述相符：","source":"4.8","contrast":"+24.37%","sourcedetail":{"total":"5103","count5":"90.32%","count4":"5.51%","count3":"2.35%","count2":"0.67%","count1":"1.16%"}}</t>
  </si>
  <si>
    <t>{"title":"卖家的服务态度：","source":"4.8","contrast":"+27.70%","sourcedetail":{"total":"5062","count5":"92.30%","count4":"4.80%","count3":"1.66%","count2":"0.38%","count1":"0.87%"}}</t>
  </si>
  <si>
    <t>{"title":"物流服务的质量：","source":"4.8","contrast":"+31.60%","sourcedetail":{"total":"5085","count5":"91.88%","count4":"5.07%","count3":"1.83%","count2":"0.20%","count1":"1.02%"}}</t>
  </si>
  <si>
    <t>{"merchReceiveTimes":"0.00","refundCount":"1395","indVal":"14.39","localVal":"44.29","noReasonTimes":"978","merchQualityTimes":"24"}</t>
  </si>
  <si>
    <t>{"indVal":"3.69","localVal":"2.25"}</t>
  </si>
  <si>
    <t>{"afterSaleTimes":"","refundSumNum":"1395","indVal":"0.01","disputRefundNum":"0","localVal":"0.00","violationTimes":"","complaintsCount":"","taobaoSolveNum":"0","reasons":[],"refundSupportSellerNum":"0","taobaoSolvePercent":"0.00"}</t>
  </si>
  <si>
    <t>[[215,{'rater':'0', 'direction':'0', 'result':'1','timeLine':'-7'}],[0,{'rater':'0','direction':'0','result':'0','timeLine':'-7'}],[0,{'rater':'0','direction':'0','result':'-1','timeLine':'-7'}]]</t>
  </si>
  <si>
    <t>{"title":"宝贝与描述相符：","source":"4.8","contrast":"-0.51%","sourcedetail":{"total":"2804","count5":"89.94%","count4":"5.96%","count3":"2.35%","count2":"0.61%","count1":"1.14%"}}</t>
  </si>
  <si>
    <t>{"title":"卖家的服务态度：","source":"4.8","contrast":"0","sourcedetail":{"total":"2795","count5":"91.59%","count4":"5.83%","count3":"1.54%","count2":"0.21%","count1":"0.82%"}}</t>
  </si>
  <si>
    <t>{"title":"物流服务的质量：","source":"4.8","contrast":"0","sourcedetail":{"total":"2801","count5":"90.36%","count4":"6.21%","count3":"2.00%","count2":"0.43%","count1":"1.00%"}}</t>
  </si>
  <si>
    <t>{"merchReceiveTimes":"0.00","refundCount":"17","indVal":"4.47","localVal":"2.12","noReasonTimes":"7","merchQualityTimes":"2"}</t>
  </si>
  <si>
    <t>{"indVal":"1.99","localVal":"2.20"}</t>
  </si>
  <si>
    <t>{"title":"宝贝与描述相符：","source":"4.9","contrast":"+57.19%","sourcedetail":{"total":"1102","count5":"94.28%","count4":"3.27%","count3":"1.63%","count2":"0.27%","count1":"0.54%"}}</t>
  </si>
  <si>
    <t>{"title":"卖家的服务态度：","source":"4.9","contrast":"+56.08%","sourcedetail":{"total":"1100","count5":"95.18%","count4":"3.09%","count3":"1.09%","count2":"0.10%","count1":"0.55%"}}</t>
  </si>
  <si>
    <t>{"title":"物流服务的质量：","source":"4.9","contrast":"+50.81%","sourcedetail":{"total":"1099","count5":"94.54%","count4":"3.18%","count3":"1.18%","count2":"0.27%","count1":"0.82%"}}</t>
  </si>
  <si>
    <t>{"merchReceiveTimes":"10","refundCount":"179","indVal":"12.87","localVal":"12.51","noReasonTimes":"1","merchQualityTimes":"0"}</t>
  </si>
  <si>
    <t>{"indVal":"3.66","localVal":"3.42"}</t>
  </si>
  <si>
    <t>{"afterSaleTimes":"","refundSumNum":"0","indVal":"0.02","disputRefundNum":"0","localVal":"0.00","violationTimes":"","complaintsCount":"","taobaoSolveNum":"1","reasons":[],"refundSupportSellerNum":"1","taobaoSolvePercent":"0.48"}</t>
  </si>
  <si>
    <t>[[347,{'rater':'0','direction':'0','result':'1','timeLine':'-30'}],[1,{'rater':'0','direction':'0','result':'0','timeLine':'-30'}],[0,{'rater':'0','direction':'0','result':'-1','timeLine':'-30'}]]</t>
  </si>
  <si>
    <t>[[1037,{'rater':'0','direction':'0','result':'1','timeLine':'-210'}],[2,{'rater':'0','direction':'0','result':'0','timeLine':'-210'}],[1,{'rater':'0','direction':'0','result':'-1','timeLine':'-210'}]]</t>
  </si>
  <si>
    <t>{"title":"服务质量：","source":"4.9","contrast":"+86.63%","sourcedetail":{"total":"977","count5":"99.08%","count4":"0.72%","count3":"0.10%","count2":"暂无人打分","count1":"0.10%"}}</t>
  </si>
  <si>
    <t>{"title":"服务态度：","source":"4.9","contrast":"+84.90%","sourcedetail":{"total":"990","count5":"98.89%","count4":"0.91%","count3":"0.20%","count2":"暂无人打分","count1":"暂无人打分"}}</t>
  </si>
  <si>
    <t>{"title":"守时程度：","source":"4.9","contrast":"+61.62%","sourcedetail":{"total":"977","count5":"98.26%","count4":"0.61%","count3":"0.31%","count2":"0.31%","count1":"0.51%"}}</t>
  </si>
  <si>
    <t>{"merchReceiveTimes":"0","refundCount":"2","indVal":"3.79","localVal":"0.95","noReasonTimes":"1","merchQualityTimes":"0"}</t>
  </si>
  <si>
    <t>{"indVal":"2.42","localVal":"4.21"}</t>
  </si>
  <si>
    <t>[[181,{'rater':'0','direction':'0','result':'1','timeLine':'-30'}],[0,{'rater':'0','direction':'0','result':'0','timeLine':'-30'}],[1,{'rater':'0','direction':'0','result':'-1','timeLine':'-30'}]]</t>
  </si>
  <si>
    <t>[[1093,{'rater':'0','direction':'0','result':'1','timeLine':'-210'}],[0,{'rater':'0','direction':'0','result':'0','timeLine':'-210'}],[1,{'rater':'0','direction':'0','result':'-1','timeLine':'-210'}]]</t>
  </si>
  <si>
    <t>{"title":"宝贝与描述相符：","source":"4.8","contrast":"+32.63%","sourcedetail":{"total":"625","count5":"92.64%","count4":"4.00%","count3":"2.72%","count2":"0.16%","count1":"0.48%"}}</t>
  </si>
  <si>
    <t>{"title":"卖家的服务态度：","source":"4.9","contrast":"+32.57%","sourcedetail":{"total":"624","count5":"92.95%","count4":"4.97%","count3":"1.60%","count2":"0.16%","count1":"0.32%"}}</t>
  </si>
  <si>
    <t>{"title":"物流服务的质量：","source":"4.8","contrast":"+13.36%","sourcedetail":{"total":"622","count5":"91.48%","count4":"5.63%","count3":"1.13%","count2":"0.48%","count1":"1.29%"}}</t>
  </si>
  <si>
    <t>{"merchReceiveTimes":"0.00","refundCount":"48","indVal":"6.32","localVal":"20.69","noReasonTimes":"7","merchQualityTimes":"2"}</t>
  </si>
  <si>
    <t>{"indVal":"3.25","localVal":"0.95"}</t>
  </si>
  <si>
    <t>[[248,{'rater':'0', 'direction':'0', 'result':'1','timeLine':'-7'}],[2,{'rater':'0','direction':'0','result':'0','timeLine':'-7'}],[0,{'rater':'0','direction':'0','result':'-1','timeLine':'-7'}]]</t>
  </si>
  <si>
    <t>[[1444,{'rater':'0','direction':'0','result':'1','timeLine':'-30'}],[5,{'rater':'0','direction':'0','result':'0','timeLine':'-30'}],[5,{'rater':'0','direction':'0','result':'-1','timeLine':'-30'}]]</t>
  </si>
  <si>
    <t>[[4427,{'rater':'0','direction':'0','result':'1','timeLine':'-210'}],[14,{'rater':'0','direction':'0','result':'0','timeLine':'-210'}],[14,{'rater':'0','direction':'0','result':'-1','timeLine':'-210'}]]</t>
  </si>
  <si>
    <t>{"title":"宝贝与描述相符：","source":"4.9","contrast":"+79.49%","sourcedetail":{"total":"277","count5":"96.75%","count4":"2.53%","count3":"0.72%","count2":"暂无人打分","count1":"暂无人打分"}}</t>
  </si>
  <si>
    <t>{"title":"卖家的服务态度：","source":"4.9","contrast":"+88.44%","sourcedetail":{"total":"275","count5":"98.55%","count4":"1.09%","count3":"0.36%","count2":"暂无人打分","count1":"暂无人打分"}}</t>
  </si>
  <si>
    <t>{"title":"物流服务的质量：","source":"4.9","contrast":"+87.73%","sourcedetail":{"total":"278","count5":"98.20%","count4":"1.44%","count3":"0.36%","count2":"暂无人打分","count1":"暂无人打分"}}</t>
  </si>
  <si>
    <t>{"merchReceiveTimes":"0.00","refundCount":"11","indVal":"3.12","localVal":"24.44","noReasonTimes":"1","merchQualityTimes":"2"}</t>
  </si>
  <si>
    <t>{"indVal":"2.64","localVal":"5.25"}</t>
  </si>
  <si>
    <t>[[325,{'rater':'0','direction':'0','result':'1','timeLine':'-210'}],[0,{'rater':'0','direction':'0','result':'0','timeLine':'-210'}],[0,{'rater':'0','direction':'0','result':'-1','timeLine':'-210'}]]</t>
  </si>
  <si>
    <t>{"title":"宝贝与描述相符：","source":"4.7","contrast":"+4.27%","sourcedetail":{"total":"1103","count5":"89.39%","count4":"4.90%","count3":"2.81%","count2":"0.82%","count1":"2.09%"}}</t>
  </si>
  <si>
    <t>{"title":"卖家的服务态度：","source":"4.8","contrast":"+16.53%","sourcedetail":{"total":"1103","count5":"92.20%","count4":"4.35%","count3":"1.45%","count2":"0.54%","count1":"1.45%"}}</t>
  </si>
  <si>
    <t>{"title":"物流服务的质量：","source":"4.7","contrast":"-0.99%","sourcedetail":{"total":"1100","count5":"88.64%","count4":"4.73%","count3":"2.91%","count2":"1.09%","count1":"2.64%"}}</t>
  </si>
  <si>
    <t>{"merchReceiveTimes":"0.00","refundCount":"92","indVal":"14.39","localVal":"22.55","noReasonTimes":"19","merchQualityTimes":"14"}</t>
  </si>
  <si>
    <t>{"indVal":"3.69","localVal":"1.92"}</t>
  </si>
  <si>
    <t>[[72,{'rater':'0', 'direction':'0', 'result':'1','timeLine':'-7'}],[1,{'rater':'0','direction':'0','result':'0','timeLine':'-7'}],[0,{'rater':'0','direction':'0','result':'-1','timeLine':'-7'}]]</t>
  </si>
  <si>
    <t>[[326,{'rater':'0','direction':'0','result':'1','timeLine':'-30'}],[3,{'rater':'0','direction':'0','result':'0','timeLine':'-30'}],[1,{'rater':'0','direction':'0','result':'-1','timeLine':'-30'}]]</t>
  </si>
  <si>
    <t>[[2503,{'rater':'0','direction':'0','result':'1','timeLine':'-210'}],[21,{'rater':'0','direction':'0','result':'0','timeLine':'-210'}],[6,{'rater':'0','direction':'0','result':'-1','timeLine':'-210'}]]</t>
  </si>
  <si>
    <t>{"title":"宝贝与描述相符：","source":"4.9","contrast":"+63.39%","sourcedetail":{"total":"15","count5":"93.33%","count4":"6.67%","count3":"暂无人打分","count2":"暂无人打分","count1":"暂无人打分"}}</t>
  </si>
  <si>
    <t>{"title":"卖家的服务态度：","source":"4.9","contrast":"+57.46%","sourcedetail":{"total":"15","count5":"93.33%","count4":"6.67%","count3":"暂无人打分","count2":"暂无人打分","count1":"暂无人打分"}}</t>
  </si>
  <si>
    <t>{"title":"物流服务的质量：","source":"4.9","contrast":"+63.29%","sourcedetail":{"total":"15","count5":"93.33%","count4":"6.67%","count3":"暂无人打分","count2":"暂无人打分","count1":"暂无人打分"}}</t>
  </si>
  <si>
    <t>{"merchReceiveTimes":"1","refundCount":"1","indVal":"4.51","localVal":"100.00","noReasonTimes":"0","merchQualityTimes":"0"}</t>
  </si>
  <si>
    <t>{"indVal":"2.60","localVal":"5.06"}</t>
  </si>
  <si>
    <t>{"title":"宝贝与描述相符：","source":"4.8","contrast":"+42.03%","sourcedetail":{"total":"1042","count5":"93.38%","count4":"4.51%","count3":"0.86%","count2":"0.67%","count1":"0.58%"}}</t>
  </si>
  <si>
    <t>{"title":"卖家的服务态度：","source":"4.9","contrast":"+40.53%","sourcedetail":{"total":"1030","count5":"93.88%","count4":"4.08%","count3":"1.17%","count2":"0.58%","count1":"0.29%"}}</t>
  </si>
  <si>
    <t>{"title":"物流服务的质量：","source":"4.8","contrast":"+23.62%","sourcedetail":{"total":"1038","count5":"91.71%","count4":"5.11%","count3":"1.64%","count2":"0.67%","count1":"0.87%"}}</t>
  </si>
  <si>
    <t>{"merchReceiveTimes":"17","refundCount":"22","indVal":"4.51","localVal":"0.84","noReasonTimes":"1","merchQualityTimes":"0"}</t>
  </si>
  <si>
    <t>{"indVal":"2.60","localVal":"4.02"}</t>
  </si>
  <si>
    <t>{"title":"宝贝与描述相符：","source":"4.8","contrast":"+5.25%","sourcedetail":{"total":"4509","count5":"90.37%","count4":"5.77%","count3":"1.62%","count2":"0.71%","count1":"1.53%"}}</t>
  </si>
  <si>
    <t>{"title":"卖家的服务态度：","source":"4.8","contrast":"0","sourcedetail":{"total":"4453","count5":"91.13%","count4":"5.21%","count3":"1.59%","count2":"0.65%","count1":"1.41%"}}</t>
  </si>
  <si>
    <t>{"title":"物流服务的质量：","source":"4.8","contrast":"+2.95%","sourcedetail":{"total":"4493","count5":"90.41%","count4":"5.52%","count3":"1.76%","count2":"0.67%","count1":"1.65%"}}</t>
  </si>
  <si>
    <t>{"merchReceiveTimes":"0.00","refundCount":"69","indVal":"4.76","localVal":"5.81","noReasonTimes":"22","merchQualityTimes":"21"}</t>
  </si>
  <si>
    <t>{"indVal":"2.99","localVal":"4.26"}</t>
  </si>
  <si>
    <t>{"afterSaleTimes":"","refundSumNum":"69","indVal":"0.01","disputRefundNum":"0","localVal":"0.00","violationTimes":"","complaintsCount":"","taobaoSolveNum":"0","reasons":[],"refundSupportSellerNum":"0","taobaoSolvePercent":"0.00"}</t>
  </si>
  <si>
    <t>[[273,{'rater':'0', 'direction':'0', 'result':'1','timeLine':'-7'}],[0,{'rater':'0','direction':'0','result':'0','timeLine':'-7'}],[2,{'rater':'0','direction':'0','result':'-1','timeLine':'-7'}]]</t>
  </si>
  <si>
    <t>[[1249,{'rater':'0','direction':'0','result':'1','timeLine':'-30'}],[0,{'rater':'0','direction':'0','result':'0','timeLine':'-30'}],[6,{'rater':'0','direction':'0','result':'-1','timeLine':'-30'}]]</t>
  </si>
  <si>
    <t>[[8787,{'rater':'0','direction':'0','result':'1','timeLine':'-210'}],[13,{'rater':'0','direction':'0','result':'0','timeLine':'-210'}],[21,{'rater':'0','direction':'0','result':'-1','timeLine':'-210'}]]</t>
  </si>
  <si>
    <t>{"title":"服务质量：","source":"4.9","contrast":"+79.95%","sourcedetail":{"total":"5257","count5":"99.24%","count4":"0.21%","count3":"0.19%","count2":"0.10%","count1":"0.32%"}}</t>
  </si>
  <si>
    <t>{"title":"服务态度：","source":"4.9","contrast":"+77.88%","sourcedetail":{"total":"5250","count5":"99.28%","count4":"0.25%","count3":"0.10%","count2":"0.10%","count1":"0.32%"}}</t>
  </si>
  <si>
    <t>{"title":"守时程度：","source":"4.9","contrast":"+81.69%","sourcedetail":{"total":"5246","count5":"99.14%","count4":"0.36%","count3":"0.13%","count2":"0.10%","count1":"0.29%"}}</t>
  </si>
  <si>
    <t>{"merchReceiveTimes":"1","refundCount":"5","indVal":"3.79","localVal":"0.44","noReasonTimes":"1","merchQualityTimes":"0"}</t>
  </si>
  <si>
    <t>{"indVal":"2.42","localVal":"6.45"}</t>
  </si>
  <si>
    <t>{"afterSaleTimes":"","refundSumNum":"0","indVal":"0.01","disputRefundNum":"0","localVal":"0.00","violationTimes":"","complaintsCount":"","taobaoSolveNum":"1","reasons":[],"refundSupportSellerNum":"1","taobaoSolvePercent":"5.56"}</t>
  </si>
  <si>
    <t>[[274,{'rater':'0', 'direction':'0', 'result':'1','timeLine':'-7'}],[0,{'rater':'0','direction':'0','result':'0','timeLine':'-7'}],[0,{'rater':'0','direction':'0','result':'-1','timeLine':'-7'}]]</t>
  </si>
  <si>
    <t>[[1399,{'rater':'0','direction':'0','result':'1','timeLine':'-30'}],[0,{'rater':'0','direction':'0','result':'0','timeLine':'-30'}],[1,{'rater':'0','direction':'0','result':'-1','timeLine':'-30'}]]</t>
  </si>
  <si>
    <t>[[5583,{'rater':'0','direction':'0','result':'1','timeLine':'-210'}],[0,{'rater':'0','direction':'0','result':'0','timeLine':'-210'}],[2,{'rater':'0','direction':'0','result':'-1','timeLine':'-210'}]]</t>
  </si>
  <si>
    <t>{"title":"宝贝与描述相符：","source":"4.9","contrast":"+93.43%","sourcedetail":{"total":"3493","count5":"99.31%","count4":"0.43%","count3":"0.14%","count2":"0.10%","count1":"0.10%"}}</t>
  </si>
  <si>
    <t>{"title":"卖家的服务态度：","source":"4.9","contrast":"+91.85%","sourcedetail":{"total":"3485","count5":"99.23%","count4":"0.52%","count3":"0.17%","count2":"0.10%","count1":"0.10%"}}</t>
  </si>
  <si>
    <t>{"title":"物流服务的质量：","source":"4.9","contrast":"+92.44%","sourcedetail":{"total":"3484","count5":"99.17%","count4":"0.57%","count3":"0.20%","count2":"暂无人打分","count1":"0.10%"}}</t>
  </si>
  <si>
    <t>{"merchReceiveTimes":"1","refundCount":"10","indVal":"7.28","localVal":"1.40","noReasonTimes":"0","merchQualityTimes":"0"}</t>
  </si>
  <si>
    <t>{"indVal":"2.03","localVal":"2.44"}</t>
  </si>
  <si>
    <t>[[141,{'rater':'0', 'direction':'0', 'result':'1','timeLine':'-7'}],[0,{'rater':'0','direction':'0','result':'0','timeLine':'-7'}],[0,{'rater':'0','direction':'0','result':'-1','timeLine':'-7'}]]</t>
  </si>
  <si>
    <t>[[671,{'rater':'0','direction':'0','result':'1','timeLine':'-30'}],[1,{'rater':'0','direction':'0','result':'0','timeLine':'-30'}],[0,{'rater':'0','direction':'0','result':'-1','timeLine':'-30'}]]</t>
  </si>
  <si>
    <t>[[3925,{'rater':'0','direction':'0','result':'1','timeLine':'-210'}],[3,{'rater':'0','direction':'0','result':'0','timeLine':'-210'}],[0,{'rater':'0','direction':'0','result':'-1','timeLine':'-210'}]]</t>
  </si>
  <si>
    <t>{"title":"宝贝与描述相符：","source":"4.9","contrast":"+69.48%","sourcedetail":{"total":"2444","count5":"96.97%","count4":"1.10%","count3":"0.78%","count2":"0.45%","count1":"0.70%"}}</t>
  </si>
  <si>
    <t>{"title":"卖家的服务态度：","source":"4.9","contrast":"+67.84%","sourcedetail":{"total":"2439","count5":"97.62%","count4":"0.82%","count3":"0.53%","count2":"0.33%","count1":"0.70%"}}</t>
  </si>
  <si>
    <t>{"title":"物流服务的质量：","source":"4.9","contrast":"+70.53%","sourcedetail":{"total":"2440","count5":"97.30%","count4":"1.23%","count3":"0.49%","count2":"0.37%","count1":"0.61%"}}</t>
  </si>
  <si>
    <t>{"merchReceiveTimes":"0.00","refundCount":"78","indVal":"14.39","localVal":"10.00","noReasonTimes":"11","merchQualityTimes":"4"}</t>
  </si>
  <si>
    <t>{"indVal":"3.69","localVal":"6.33"}</t>
  </si>
  <si>
    <t>{"afterSaleTimes":"","refundSumNum":"78","indVal":"0.01","disputRefundNum":"0","localVal":"0.00","violationTimes":"","complaintsCount":"","taobaoSolveNum":"0","reasons":[],"refundSupportSellerNum":"0","taobaoSolvePercent":"0.00"}</t>
  </si>
  <si>
    <t>[[729,{'rater':'0','direction':'0','result':'1','timeLine':'-30'}],[6,{'rater':'0','direction':'0','result':'0','timeLine':'-30'}],[4,{'rater':'0','direction':'0','result':'-1','timeLine':'-30'}]]</t>
  </si>
  <si>
    <t>[[2831,{'rater':'0','direction':'0','result':'1','timeLine':'-210'}],[17,{'rater':'0','direction':'0','result':'0','timeLine':'-210'}],[17,{'rater':'0','direction':'0','result':'-1','timeLine':'-210'}]]</t>
  </si>
  <si>
    <t>{"title":"宝贝与描述相符：","source":"4.8","contrast":"+4.24%","sourcedetail":{"total":"4201","count5":"90.45%","count4":"5.38%","count3":"2.29%","count2":"0.64%","count1":"1.24%"}}</t>
  </si>
  <si>
    <t>{"title":"卖家的服务态度：","source":"4.8","contrast":"0","sourcedetail":{"total":"4129","count5":"90.85%","count4":"5.45%","count3":"1.60%","count2":"0.75%","count1":"1.36%"}}</t>
  </si>
  <si>
    <t>{"title":"物流服务的质量：","source":"4.7","contrast":"-1.07%","sourcedetail":{"total":"4188","count5":"88.92%","count4":"5.75%","count3":"2.10%","count2":"0.98%","count1":"2.24%"}}</t>
  </si>
  <si>
    <t>{"merchReceiveTimes":"9","refundCount":"26","indVal":"6.81","localVal":"3.03","noReasonTimes":"1","merchQualityTimes":"0"}</t>
  </si>
  <si>
    <t>[[265,{'rater':'0', 'direction':'0', 'result':'1','timeLine':'-7'}],[2,{'rater':'0','direction':'0','result':'0','timeLine':'-7'}],[1,{'rater':'0','direction':'0','result':'-1','timeLine':'-7'}]]</t>
  </si>
  <si>
    <t>[[1294,{'rater':'0','direction':'0','result':'1','timeLine':'-30'}],[8,{'rater':'0','direction':'0','result':'0','timeLine':'-30'}],[5,{'rater':'0','direction':'0','result':'-1','timeLine':'-30'}]]</t>
  </si>
  <si>
    <t>[[8407,{'rater':'0','direction':'0','result':'1','timeLine':'-210'}],[20,{'rater':'0','direction':'0','result':'0','timeLine':'-210'}],[16,{'rater':'0','direction':'0','result':'-1','timeLine':'-210'}]]</t>
  </si>
  <si>
    <t>{"title":"宝贝与描述相符：","source":"4.9","contrast":"+72.09%","sourcedetail":{"total":"2012","count5":"96.72%","count4":"1.69%","count3":"0.75%","count2":"0.35%","count1":"0.50%"}}</t>
  </si>
  <si>
    <t>{"title":"卖家的服务态度：","source":"4.9","contrast":"+65.60%","sourcedetail":{"total":"1999","count5":"96.90%","count4":"1.65%","count3":"0.60%","count2":"0.20%","count1":"0.65%"}}</t>
  </si>
  <si>
    <t>{"title":"物流服务的质量：","source":"4.9","contrast":"+62.52%","sourcedetail":{"total":"2000","count5":"96.35%","count4":"1.70%","count3":"0.90%","count2":"0.35%","count1":"0.70%"}}</t>
  </si>
  <si>
    <t>{"merchReceiveTimes":"0.00","refundCount":"13","indVal":"7.64","localVal":"4.47","noReasonTimes":"7","merchQualityTimes":"0"}</t>
  </si>
  <si>
    <t>{"indVal":"3.40","localVal":"3.23"}</t>
  </si>
  <si>
    <t>{"afterSaleTimes":"","refundSumNum":"13","indVal":"0.02","disputRefundNum":"0","localVal":"0.00","violationTimes":"","complaintsCount":"","taobaoSolveNum":"0","reasons":[],"refundSupportSellerNum":"0","taobaoSolvePercent":"0.00"}</t>
  </si>
  <si>
    <t>[[224,{'rater':'0','direction':'0','result':'1','timeLine':'-30'}],[0,{'rater':'0','direction':'0','result':'0','timeLine':'-30'}],[0,{'rater':'0','direction':'0','result':'-1','timeLine':'-30'}]]</t>
  </si>
  <si>
    <t>[[2718,{'rater':'0','direction':'0','result':'1','timeLine':'-210'}],[4,{'rater':'0','direction':'0','result':'0','timeLine':'-210'}],[2,{'rater':'0','direction':'0','result':'-1','timeLine':'-210'}]]</t>
  </si>
  <si>
    <t>{"title":"宝贝与描述相符：","source":"4.7","contrast":"-1.68%","sourcedetail":{"total":"15545","count5":"85.90%","count4":"7.49%","count3":"3.54%","count2":"1.20%","count1":"1.88%"}}</t>
  </si>
  <si>
    <t>{"title":"卖家的服务态度：","source":"4.8","contrast":"-1.07%","sourcedetail":{"total":"15360","count5":"88.24%","count4":"7.04%","count3":"2.59%","count2":"0.79%","count1":"1.33%"}}</t>
  </si>
  <si>
    <t>{"title":"物流服务的质量：","source":"4.7","contrast":"-0.94%","sourcedetail":{"total":"15506","count5":"87.99%","count4":"6.73%","count3":"2.86%","count2":"0.92%","count1":"1.51%"}}</t>
  </si>
  <si>
    <t>{"merchReceiveTimes":"0.00","refundCount":"206","indVal":"6.32","localVal":"1.77","noReasonTimes":"91","merchQualityTimes":"3"}</t>
  </si>
  <si>
    <t>{"indVal":"3.25","localVal":"3.52"}</t>
  </si>
  <si>
    <t>{"afterSaleTimes":"","refundSumNum":"206","indVal":"0.00","disputRefundNum":"0","localVal":"0.00","violationTimes":"","complaintsCount":"","taobaoSolveNum":"0","reasons":[],"refundSupportSellerNum":"0","taobaoSolvePercent":"0.00"}</t>
  </si>
  <si>
    <t>[[1070,{'rater':'0', 'direction':'0', 'result':'1','timeLine':'-7'}],[1,{'rater':'0','direction':'0','result':'0','timeLine':'-7'}],[0,{'rater':'0','direction':'0','result':'-1','timeLine':'-7'}]]</t>
  </si>
  <si>
    <t>[[6504,{'rater':'0','direction':'0','result':'1','timeLine':'-30'}],[21,{'rater':'0','direction':'0','result':'0','timeLine':'-30'}],[6,{'rater':'0','direction':'0','result':'-1','timeLine':'-30'}]]</t>
  </si>
  <si>
    <t>[[28743,{'rater':'0','direction':'0','result':'1','timeLine':'-210'}],[165,{'rater':'0','direction':'0','result':'0','timeLine':'-210'}],[49,{'rater':'0','direction':'0','result':'-1','timeLine':'-210'}]]</t>
  </si>
  <si>
    <t>[[206,{'rater':'0','direction':'0','result':'1','timeLine':'-30'}],[1,{'rater':'0','direction':'0','result':'0','timeLine':'-30'}],[0,{'rater':'0','direction':'0','result':'-1','timeLine':'-30'}]]</t>
  </si>
  <si>
    <t>[[1931,{'rater':'0','direction':'0','result':'1','timeLine':'-210'}],[10,{'rater':'0','direction':'0','result':'0','timeLine':'-210'}],[4,{'rater':'0','direction':'0','result':'-1','timeLine':'-210'}]]</t>
  </si>
  <si>
    <t>{"title":"宝贝与描述相符：","source":"4.8","contrast":"+3.68%","sourcedetail":{"total":"4333","count5":"89.82%","count4":"6.35%","count3":"1.80%","count2":"0.55%","count1":"1.48%"}}</t>
  </si>
  <si>
    <t>{"title":"卖家的服务态度：","source":"4.8","contrast":"+6.38%","sourcedetail":{"total":"4309","count5":"91.39%","count4":"5.66%","count3":"1.39%","count2":"0.28%","count1":"1.28%"}}</t>
  </si>
  <si>
    <t>{"title":"物流服务的质量：","source":"4.8","contrast":"+18.38%","sourcedetail":{"total":"4320","count5":"91.50%","count4":"5.19%","count3":"1.57%","count2":"0.49%","count1":"1.25%"}}</t>
  </si>
  <si>
    <t>{"merchReceiveTimes":"0.00","refundCount":"174","indVal":"3.39","localVal":"2.89","noReasonTimes":"79","merchQualityTimes":"8"}</t>
  </si>
  <si>
    <t>{"indVal":"2.17","localVal":"4.15"}</t>
  </si>
  <si>
    <t>{"afterSaleTimes":"","refundSumNum":"174","indVal":"0.00","disputRefundNum":"0","localVal":"0.00","violationTimes":"","complaintsCount":"","taobaoSolveNum":"0","reasons":[],"refundSupportSellerNum":"0","taobaoSolvePercent":"0.00"}</t>
  </si>
  <si>
    <t>[[113,{'rater':'0','direction':'0','result':'1','timeLine':'-30'}],[1,{'rater':'0','direction':'0','result':'0','timeLine':'-30'}],[1,{'rater':'0','direction':'0','result':'-1','timeLine':'-30'}]]</t>
  </si>
  <si>
    <t>[[1465,{'rater':'0','direction':'0','result':'1','timeLine':'-210'}],[7,{'rater':'0','direction':'0','result':'0','timeLine':'-210'}],[3,{'rater':'0','direction':'0','result':'-1','timeLine':'-210'}]]</t>
  </si>
  <si>
    <t>[[102,{'rater':'0', 'direction':'0', 'result':'1','timeLine':'-7'}],[0,{'rater':'0','direction':'0','result':'0','timeLine':'-7'}],[0,{'rater':'0','direction':'0','result':'-1','timeLine':'-7'}]]</t>
  </si>
  <si>
    <t>[[423,{'rater':'0','direction':'0','result':'1','timeLine':'-30'}],[6,{'rater':'0','direction':'0','result':'0','timeLine':'-30'}],[7,{'rater':'0','direction':'0','result':'-1','timeLine':'-30'}]]</t>
  </si>
  <si>
    <t>[[2109,{'rater':'0','direction':'0','result':'1','timeLine':'-210'}],[32,{'rater':'0','direction':'0','result':'0','timeLine':'-210'}],[25,{'rater':'0','direction':'0','result':'-1','timeLine':'-210'}]]</t>
  </si>
  <si>
    <t>{"title":"宝贝与描述相符：","source":"4.8","contrast":"0","sourcedetail":{"total":"8244","count5":"88.56%","count4":"7.24%","count3":"2.43%","count2":"0.64%","count1":"1.13%"}}</t>
  </si>
  <si>
    <t>{"title":"卖家的服务态度：","source":"4.8","contrast":"+10.10%","sourcedetail":{"total":"8233","count5":"91.13%","count4":"5.90%","count3":"1.65%","count2":"0.36%","count1":"0.95%"}}</t>
  </si>
  <si>
    <t>{"title":"物流服务的质量：","source":"4.8","contrast":"+2.90%","sourcedetail":{"total":"8239","count5":"89.53%","count4":"6.34%","count3":"2.38%","count2":"0.50%","count1":"1.26%"}}</t>
  </si>
  <si>
    <t>{"merchReceiveTimes":"27","refundCount":"260","indVal":"4.51","localVal":"2.39","noReasonTimes":"37","merchQualityTimes":"6"}</t>
  </si>
  <si>
    <t>[[870,{'rater':'0', 'direction':'0', 'result':'1','timeLine':'-7'}],[0,{'rater':'0','direction':'0','result':'0','timeLine':'-7'}],[0,{'rater':'0','direction':'0','result':'-1','timeLine':'-7'}]]</t>
  </si>
  <si>
    <t>[[4813,{'rater':'0','direction':'0','result':'1','timeLine':'-30'}],[10,{'rater':'0','direction':'0','result':'0','timeLine':'-30'}],[5,{'rater':'0','direction':'0','result':'-1','timeLine':'-30'}]]</t>
  </si>
  <si>
    <t>[[20109,{'rater':'0','direction':'0','result':'1','timeLine':'-210'}],[84,{'rater':'0','direction':'0','result':'0','timeLine':'-210'}],[32,{'rater':'0','direction':'0','result':'-1','timeLine':'-210'}]]</t>
  </si>
  <si>
    <t>{"title":"宝贝与描述相符：","source":"4.7","contrast":"+8.38%","sourcedetail":{"total":"4590","count5":"89.00%","count4":"5.77%","count3":"2.72%","count2":"0.85%","count1":"1.66%"}}</t>
  </si>
  <si>
    <t>{"title":"卖家的服务态度：","source":"4.8","contrast":"+3.83%","sourcedetail":{"total":"4515","count5":"90.79%","count4":"4.92%","count3":"2.19%","count2":"0.80%","count1":"1.31%"}}</t>
  </si>
  <si>
    <t>{"title":"物流服务的质量：","source":"4.8","contrast":"+2.06%","sourcedetail":{"total":"4561","count5":"89.78%","count4":"5.42%","count3":"2.35%","count2":"0.72%","count1":"1.73%"}}</t>
  </si>
  <si>
    <t>{"merchReceiveTimes":"0.00","refundCount":"34","indVal":"14.39","localVal":"2.32","noReasonTimes":"18","merchQualityTimes":"5"}</t>
  </si>
  <si>
    <t>{"indVal":"3.69","localVal":"5.42"}</t>
  </si>
  <si>
    <t>{"title":"宝贝与描述相符：","source":"4.8","contrast":"+27.43%","sourcedetail":{"total":"1241","count5":"95.08%","count4":"1.77%","count3":"0.48%","count2":"0.16%","count1":"2.50%"}}</t>
  </si>
  <si>
    <t>{"title":"卖家的服务态度：","source":"4.8","contrast":"0","sourcedetail":{"total":"1234","count5":"93.60%","count4":"2.84%","count3":"0.65%","count2":"0.16%","count1":"2.76%"}}</t>
  </si>
  <si>
    <t>{"title":"物流服务的质量：","source":"4.8","contrast":"+24.90%","sourcedetail":{"total":"1239","count5":"94.19%","count4":"2.42%","count3":"1.13%","count2":"0.10%","count1":"2.18%"}}</t>
  </si>
  <si>
    <t>{"merchReceiveTimes":"0.00","refundCount":"115","indVal":"11.17","localVal":"12.30","noReasonTimes":"27","merchQualityTimes":"0"}</t>
  </si>
  <si>
    <t>{"indVal":"3.54","localVal":"0.60"}</t>
  </si>
  <si>
    <t>{"afterSaleTimes":"","refundSumNum":"115","indVal":"0.08","disputRefundNum":"1","localVal":"0.11","violationTimes":"","complaintsCount":"","taobaoSolveNum":"0","reasons":[],"refundSupportSellerNum":"0","taobaoSolvePercent":"0.00"}</t>
  </si>
  <si>
    <t>[[158,{'rater':'0','direction':'0','result':'1','timeLine':'-30'}],[2,{'rater':'0','direction':'0','result':'0','timeLine':'-30'}],[5,{'rater':'0','direction':'0','result':'-1','timeLine':'-30'}]]</t>
  </si>
  <si>
    <t>[[1206,{'rater':'0','direction':'0','result':'1','timeLine':'-210'}],[15,{'rater':'0','direction':'0','result':'0','timeLine':'-210'}],[19,{'rater':'0','direction':'0','result':'-1','timeLine':'-210'}]]</t>
  </si>
  <si>
    <t>{"title":"宝贝与描述相符：","source":"4.9","contrast":"+78.86%","sourcedetail":{"total":"2572","count5":"97.51%","count4":"1.75%","count3":"0.35%","count2":"0.16%","count1":"0.23%"}}</t>
  </si>
  <si>
    <t>{"title":"卖家的服务态度：","source":"4.9","contrast":"+54.58%","sourcedetail":{"total":"2557","count5":"95.82%","count4":"2.31%","count3":"1.29%","count2":"0.12%","count1":"0.47%"}}</t>
  </si>
  <si>
    <t>{"title":"物流服务的质量：","source":"4.9","contrast":"+72.97%","sourcedetail":{"total":"2566","count5":"96.77%","count4":"2.30%","count3":"0.55%","count2":"0.10%","count1":"0.35%"}}</t>
  </si>
  <si>
    <t>{"merchReceiveTimes":"0.00","refundCount":"50","indVal":"4.86","localVal":"5.56","noReasonTimes":"22","merchQualityTimes":"0"}</t>
  </si>
  <si>
    <t>{"indVal":"2.95","localVal":"0.90"}</t>
  </si>
  <si>
    <t>[[738,{'rater':'0','direction':'0','result':'1','timeLine':'-30'}],[0,{'rater':'0','direction':'0','result':'0','timeLine':'-30'}],[1,{'rater':'0','direction':'0','result':'-1','timeLine':'-30'}]]</t>
  </si>
  <si>
    <t>[[5106,{'rater':'0','direction':'0','result':'1','timeLine':'-210'}],[7,{'rater':'0','direction':'0','result':'0','timeLine':'-210'}],[7,{'rater':'0','direction':'0','result':'-1','timeLine':'-210'}]]</t>
  </si>
  <si>
    <t>{"title":"宝贝与描述相符：","source":"4.9","contrast":"+64.50%","sourcedetail":{"total":"3297","count5":"97.06%","count4":"1.97%","count3":"0.39%","count2":"0.24%","count1":"0.33%"}}</t>
  </si>
  <si>
    <t>{"title":"卖家的服务态度：","source":"4.9","contrast":"+67.82%","sourcedetail":{"total":"3297","count5":"96.54%","count4":"2.24%","count3":"0.30%","count2":"0.42%","count1":"0.49%"}}</t>
  </si>
  <si>
    <t>{"title":"物流服务的质量：","source":"4.9","contrast":"+70.95%","sourcedetail":{"total":"3297","count5":"96.33%","count4":"2.31%","count3":"0.55%","count2":"0.42%","count1":"0.39%"}}</t>
  </si>
  <si>
    <t>{"merchReceiveTimes":"6","refundCount":"81","indVal":"4.51","localVal":"6.98","noReasonTimes":"8","merchQualityTimes":"0"}</t>
  </si>
  <si>
    <t>{"indVal":"2.60","localVal":"4.13"}</t>
  </si>
  <si>
    <t>{"title":"宝贝与描述相符：","source":"4.9","contrast":"+86.31%","sourcedetail":{"total":"1379","count5":"98.62%","count4":"0.65%","count3":"0.22%","count2":"0.10%","count1":"0.44%"}}</t>
  </si>
  <si>
    <t>{"title":"卖家的服务态度：","source":"4.9","contrast":"+85.94%","sourcedetail":{"total":"1375","count5":"99.05%","count4":"0.29%","count3":"0.22%","count2":"暂无人打分","count1":"0.44%"}}</t>
  </si>
  <si>
    <t>{"title":"物流服务的质量：","source":"4.9","contrast":"+87.39%","sourcedetail":{"total":"1375","count5":"98.84%","count4":"0.58%","count3":"0.22%","count2":"暂无人打分","count1":"0.36%"}}</t>
  </si>
  <si>
    <t>{"merchReceiveTimes":"0.00","refundCount":"57","indVal":"14.39","localVal":"7.17","noReasonTimes":"19","merchQualityTimes":"4"}</t>
  </si>
  <si>
    <t>{"indVal":"3.69","localVal":"3.89"}</t>
  </si>
  <si>
    <t>[[279,{'rater':'0','direction':'0','result':'1','timeLine':'-30'}],[1,{'rater':'0','direction':'0','result':'0','timeLine':'-30'}],[0,{'rater':'0','direction':'0','result':'-1','timeLine':'-30'}]]</t>
  </si>
  <si>
    <t>[[1260,{'rater':'0','direction':'0','result':'1','timeLine':'-210'}],[4,{'rater':'0','direction':'0','result':'0','timeLine':'-210'}],[1,{'rater':'0','direction':'0','result':'-1','timeLine':'-210'}]]</t>
  </si>
  <si>
    <t>{"title":"宝贝与描述相符：","source":"4.9","contrast":"+92.91%","sourcedetail":{"total":"3424","count5":"99.04%","count4":"0.64%","count3":"0.15%","count2":"0.10%","count1":"0.12%"}}</t>
  </si>
  <si>
    <t>{"title":"卖家的服务态度：","source":"4.9","contrast":"+92.84%","sourcedetail":{"total":"3413","count5":"99.24%","count4":"0.53%","count3":"0.10%","count2":"0.10%","count1":"0.12%"}}</t>
  </si>
  <si>
    <t>{"title":"物流服务的质量：","source":"4.9","contrast":"+88.94%","sourcedetail":{"total":"3411","count5":"98.92%","count4":"0.56%","count3":"0.21%","count2":"0.10%","count1":"0.23%"}}</t>
  </si>
  <si>
    <t>{"merchReceiveTimes":"0.00","refundCount":"55","indVal":"14.39","localVal":"7.11","noReasonTimes":"14","merchQualityTimes":"1"}</t>
  </si>
  <si>
    <t>[[159,{'rater':'0', 'direction':'0', 'result':'1','timeLine':'-7'}],[0,{'rater':'0','direction':'0','result':'0','timeLine':'-7'}],[0,{'rater':'0','direction':'0','result':'-1','timeLine':'-7'}]]</t>
  </si>
  <si>
    <t>[[813,{'rater':'0','direction':'0','result':'1','timeLine':'-30'}],[2,{'rater':'0','direction':'0','result':'0','timeLine':'-30'}],[1,{'rater':'0','direction':'0','result':'-1','timeLine':'-30'}]]</t>
  </si>
  <si>
    <t>[[4464,{'rater':'0','direction':'0','result':'1','timeLine':'-210'}],[7,{'rater':'0','direction':'0','result':'0','timeLine':'-210'}],[4,{'rater':'0','direction':'0','result':'-1','timeLine':'-210'}]]</t>
  </si>
  <si>
    <t>{"title":"宝贝与描述相符：","source":"4.7","contrast":"-0.93%","sourcedetail":{"total":"750","count5":"89.60%","count4":"5.60%","count3":"2.13%","count2":"0.40%","count1":"2.27%"}}</t>
  </si>
  <si>
    <t>{"title":"卖家的服务态度：","source":"4.8","contrast":"-1.05%","sourcedetail":{"total":"750","count5":"90.40%","count4":"5.47%","count3":"1.47%","count2":"0.80%","count1":"1.87%"}}</t>
  </si>
  <si>
    <t>{"title":"物流服务的质量：","source":"4.7","contrast":"-1.35%","sourcedetail":{"total":"749","count5":"88.52%","count4":"5.87%","count3":"2.54%","count2":"0.67%","count1":"2.40%"}}</t>
  </si>
  <si>
    <t>{"merchReceiveTimes":"0.00","refundCount":"48","indVal":"9.45","localVal":"9.94","noReasonTimes":"6","merchQualityTimes":"1"}</t>
  </si>
  <si>
    <t>{"indVal":"3.89","localVal":"3.08"}</t>
  </si>
  <si>
    <t>{"afterSaleTimes":"","refundSumNum":"48","indVal":"0.46","disputRefundNum":"0","localVal":"0.00","violationTimes":"","complaintsCount":"","taobaoSolveNum":"0","reasons":[],"refundSupportSellerNum":"0","taobaoSolvePercent":"0.00"}</t>
  </si>
  <si>
    <t>[[205,{'rater':'0','direction':'0','result':'1','timeLine':'-30'}],[2,{'rater':'0','direction':'0','result':'0','timeLine':'-30'}],[3,{'rater':'0','direction':'0','result':'-1','timeLine':'-30'}]]</t>
  </si>
  <si>
    <t>[[1438,{'rater':'0','direction':'0','result':'1','timeLine':'-210'}],[19,{'rater':'0','direction':'0','result':'0','timeLine':'-210'}],[10,{'rater':'0','direction':'0','result':'-1','timeLine':'-210'}]]</t>
  </si>
  <si>
    <t>{"title":"宝贝与描述相符：","source":"4.7","contrast":"-1.71%","sourcedetail":{"total":"2994","count5":"85.91%","count4":"7.95%","count3":"3.64%","count2":"0.87%","count1":"1.64%"}}</t>
  </si>
  <si>
    <t>{"title":"卖家的服务态度：","source":"4.7","contrast":"-1.90%","sourcedetail":{"total":"2990","count5":"86.62%","count4":"8.06%","count3":"3.08%","count2":"0.57%","count1":"1.67%"}}</t>
  </si>
  <si>
    <t>{"title":"物流服务的质量：","source":"4.7","contrast":"-1.79%","sourcedetail":{"total":"2996","count5":"85.15%","count4":"8.85%","count3":"3.34%","count2":"0.83%","count1":"1.84%"}}</t>
  </si>
  <si>
    <t>{"merchReceiveTimes":"0.00","refundCount":"54","indVal":"3.22","localVal":"1.59","noReasonTimes":"37","merchQualityTimes":"0"}</t>
  </si>
  <si>
    <t>{"indVal":"1.59","localVal":"0.88"}</t>
  </si>
  <si>
    <t>{"title":"宝贝与描述相符：","source":"4.8","contrast":"+26.44%","sourcedetail":{"total":"3948","count5":"92.50%","count4":"5.07%","count3":"1.34%","count2":"0.25%","count1":"0.84%"}}</t>
  </si>
  <si>
    <t>{"title":"卖家的服务态度：","source":"4.9","contrast":"+29.75%","sourcedetail":{"total":"3920","count5":"93.90%","count4":"4.29%","count3":"0.99%","count2":"0.15%","count1":"0.66%"}}</t>
  </si>
  <si>
    <t>{"title":"物流服务的质量：","source":"4.8","contrast":"+6.04%","sourcedetail":{"total":"3943","count5":"90.62%","count4":"5.96%","count3":"1.75%","count2":"0.46%","count1":"1.22%"}}</t>
  </si>
  <si>
    <t>{"merchReceiveTimes":"0","refundCount":"32","indVal":"3.42","localVal":"1.66","noReasonTimes":"1","merchQualityTimes":"0"}</t>
  </si>
  <si>
    <t>{"indVal":"1.48","localVal":"0.87"}</t>
  </si>
  <si>
    <t>{"title":"宝贝与描述相符：","source":"4.9","contrast":"+30.26%","sourcedetail":{"total":"11166","count5":"95.55%","count4":"2.00%","count3":"1.12%","count2":"0.44%","count1":"0.90%"}}</t>
  </si>
  <si>
    <t>{"title":"卖家的服务态度：","source":"4.8","contrast":"+41.35%","sourcedetail":{"total":"11166","count5":"93.44%","count4":"3.87%","count3":"1.38%","count2":"0.41%","count1":"0.90%"}}</t>
  </si>
  <si>
    <t>{"title":"物流服务的质量：","source":"4.8","contrast":"+39.01%","sourcedetail":{"total":"11166","count5":"92.59%","count4":"4.15%","count3":"1.59%","count2":"0.56%","count1":"1.11%"}}</t>
  </si>
  <si>
    <t>{"merchReceiveTimes":"17","refundCount":"178","indVal":"4.22","localVal":"2.30","noReasonTimes":"81","merchQualityTimes":"0"}</t>
  </si>
  <si>
    <t>{"indVal":"2.15","localVal":"1.02"}</t>
  </si>
  <si>
    <t>{"title":"宝贝与描述相符：","source":"4.8","contrast":"-0.51%","sourcedetail":{"total":"2229","count5":"91.83%","count4":"4.22%","count3":"1.70%","count2":"0.54%","count1":"1.70%"}}</t>
  </si>
  <si>
    <t>{"title":"卖家的服务态度：","source":"4.8","contrast":"+10.28%","sourcedetail":{"total":"2229","count5":"91.21%","count4":"4.89%","count3":"1.57%","count2":"0.45%","count1":"1.88%"}}</t>
  </si>
  <si>
    <t>{"title":"物流服务的质量：","source":"4.7","contrast":"+6.75%","sourcedetail":{"total":"2229","count5":"89.95%","count4":"5.07%","count3":"2.20%","count2":"0.54%","count1":"2.24%"}}</t>
  </si>
  <si>
    <t>{"merchReceiveTimes":"0","refundCount":"19","indVal":"4.51","localVal":"4.99","noReasonTimes":"0","merchQualityTimes":"1"}</t>
  </si>
  <si>
    <t>{"indVal":"2.60","localVal":"2.64"}</t>
  </si>
  <si>
    <t>{"title":"宝贝与描述相符：","source":"4.8","contrast":"+44.39%","sourcedetail":{"total":"3773","count5":"91.23%","count4":"6.44%","count3":"1.51%","count2":"0.37%","count1":"0.45%"}}</t>
  </si>
  <si>
    <t>{"title":"卖家的服务态度：","source":"4.8","contrast":"+34.54%","sourcedetail":{"total":"3742","count5":"92.04%","count4":"5.67%","count3":"1.52%","count2":"0.29%","count1":"0.48%"}}</t>
  </si>
  <si>
    <t>{"title":"物流服务的质量：","source":"4.8","contrast":"+35.17%","sourcedetail":{"total":"3760","count5":"91.68%","count4":"5.82%","count3":"1.33%","count2":"0.45%","count1":"0.72%"}}</t>
  </si>
  <si>
    <t>{"merchReceiveTimes":"0.00","refundCount":"186","indVal":"14.39","localVal":"2.81","noReasonTimes":"51","merchQualityTimes":"20"}</t>
  </si>
  <si>
    <t>{"afterSaleTimes":"","refundSumNum":"186","indVal":"0.01","disputRefundNum":"0","localVal":"0.00","violationTimes":"","complaintsCount":"","taobaoSolveNum":"0","reasons":[],"refundSupportSellerNum":"0","taobaoSolvePercent":"0.00"}</t>
  </si>
  <si>
    <t>[[1025,{'rater':'0', 'direction':'0', 'result':'1','timeLine':'-7'}],[0,{'rater':'0','direction':'0','result':'0','timeLine':'-7'}],[1,{'rater':'0','direction':'0','result':'-1','timeLine':'-7'}]]</t>
  </si>
  <si>
    <t>[[4374,{'rater':'0','direction':'0','result':'1','timeLine':'-30'}],[12,{'rater':'0','direction':'0','result':'0','timeLine':'-30'}],[3,{'rater':'0','direction':'0','result':'-1','timeLine':'-30'}]]</t>
  </si>
  <si>
    <t>[[11925,{'rater':'0','direction':'0','result':'1','timeLine':'-210'}],[35,{'rater':'0','direction':'0','result':'0','timeLine':'-210'}],[9,{'rater':'0','direction':'0','result':'-1','timeLine':'-210'}]]</t>
  </si>
  <si>
    <t>[[620,{'rater':'0', 'direction':'0', 'result':'1','timeLine':'-7'}],[0,{'rater':'0','direction':'0','result':'0','timeLine':'-7'}],[2,{'rater':'0','direction':'0','result':'-1','timeLine':'-7'}]]</t>
  </si>
  <si>
    <t>[[2650,{'rater':'0','direction':'0','result':'1','timeLine':'-30'}],[3,{'rater':'0','direction':'0','result':'0','timeLine':'-30'}],[5,{'rater':'0','direction':'0','result':'-1','timeLine':'-30'}]]</t>
  </si>
  <si>
    <t>[[12366,{'rater':'0','direction':'0','result':'1','timeLine':'-210'}],[23,{'rater':'0','direction':'0','result':'0','timeLine':'-210'}],[32,{'rater':'0','direction':'0','result':'-1','timeLine':'-210'}]]</t>
  </si>
  <si>
    <t>[[581,{'rater':'0', 'direction':'0', 'result':'1','timeLine':'-7'}],[0,{'rater':'0','direction':'0','result':'0','timeLine':'-7'}],[1,{'rater':'0','direction':'0','result':'-1','timeLine':'-7'}]]</t>
  </si>
  <si>
    <t>[[2887,{'rater':'0','direction':'0','result':'1','timeLine':'-30'}],[0,{'rater':'0','direction':'0','result':'0','timeLine':'-30'}],[1,{'rater':'0','direction':'0','result':'-1','timeLine':'-30'}]]</t>
  </si>
  <si>
    <t>[[14109,{'rater':'0','direction':'0','result':'1','timeLine':'-210'}],[11,{'rater':'0','direction':'0','result':'0','timeLine':'-210'}],[6,{'rater':'0','direction':'0','result':'-1','timeLine':'-210'}]]</t>
  </si>
  <si>
    <t>[[383,{'rater':'0','direction':'0','result':'1','timeLine':'-30'}],[1,{'rater':'0','direction':'0','result':'0','timeLine':'-30'}],[0,{'rater':'0','direction':'0','result':'-1','timeLine':'-30'}]]</t>
  </si>
  <si>
    <t>[[3332,{'rater':'0','direction':'0','result':'1','timeLine':'-210'}],[6,{'rater':'0','direction':'0','result':'0','timeLine':'-210'}],[2,{'rater':'0','direction':'0','result':'-1','timeLine':'-210'}]]</t>
  </si>
  <si>
    <t>[[66,{'rater':'0','direction':'0','result':'1','timeLine':'-30'}],[0,{'rater':'0','direction':'0','result':'0','timeLine':'-30'}],[2,{'rater':'0','direction':'0','result':'-1','timeLine':'-30'}]]</t>
  </si>
  <si>
    <t>[[10536,{'rater':'0','direction':'0','result':'1','timeLine':'-210'}],[72,{'rater':'0','direction':'0','result':'0','timeLine':'-210'}],[75,{'rater':'0','direction':'0','result':'-1','timeLine':'-210'}]]</t>
  </si>
  <si>
    <t>[[296,{'rater':'0', 'direction':'0', 'result':'1','timeLine':'-7'}],[1,{'rater':'0','direction':'0','result':'0','timeLine':'-7'}],[0,{'rater':'0','direction':'0','result':'-1','timeLine':'-7'}]]</t>
  </si>
  <si>
    <t>[[1092,{'rater':'0','direction':'0','result':'1','timeLine':'-30'}],[10,{'rater':'0','direction':'0','result':'0','timeLine':'-30'}],[8,{'rater':'0','direction':'0','result':'-1','timeLine':'-30'}]]</t>
  </si>
  <si>
    <t>[[10232,{'rater':'0','direction':'0','result':'1','timeLine':'-210'}],[39,{'rater':'0','direction':'0','result':'0','timeLine':'-210'}],[28,{'rater':'0','direction':'0','result':'-1','timeLine':'-210'}]]</t>
  </si>
  <si>
    <t>{"title":"宝贝与描述相符：","source":"4.8","contrast":"+11.77%","sourcedetail":{"total":"3635","count5":"90.12%","count4":"6.35%","count3":"2.01%","count2":"0.36%","count1":"1.16%"}}</t>
  </si>
  <si>
    <t>{"title":"卖家的服务态度：","source":"4.8","contrast":"0","sourcedetail":{"total":"3608","count5":"89.99%","count4":"6.18%","count3":"1.86%","count2":"0.61%","count1":"1.36%"}}</t>
  </si>
  <si>
    <t>{"title":"物流服务的质量：","source":"4.8","contrast":"0","sourcedetail":{"total":"3627","count5":"88.39%","count4":"7.03%","count3":"2.37%","count2":"0.61%","count1":"1.60%"}}</t>
  </si>
  <si>
    <t>{"merchReceiveTimes":"0.00","refundCount":"104","indVal":"11.17","localVal":"15.52","noReasonTimes":"42","merchQualityTimes":"12"}</t>
  </si>
  <si>
    <t>{"indVal":"3.54","localVal":"3.83"}</t>
  </si>
  <si>
    <t>{"afterSaleTimes":"","refundSumNum":"104","indVal":"0.08","disputRefundNum":"0","localVal":"0.00","violationTimes":"","complaintsCount":"","taobaoSolveNum":"0","reasons":[],"refundSupportSellerNum":"0","taobaoSolvePercent":"0.00"}</t>
  </si>
  <si>
    <t>[[128,{'rater':'0', 'direction':'0', 'result':'1','timeLine':'-7'}],[1,{'rater':'0','direction':'0','result':'0','timeLine':'-7'}],[0,{'rater':'0','direction':'0','result':'-1','timeLine':'-7'}]]</t>
  </si>
  <si>
    <t>[[883,{'rater':'0','direction':'0','result':'1','timeLine':'-30'}],[15,{'rater':'0','direction':'0','result':'0','timeLine':'-30'}],[8,{'rater':'0','direction':'0','result':'-1','timeLine':'-30'}]]</t>
  </si>
  <si>
    <t>[[6451,{'rater':'0','direction':'0','result':'1','timeLine':'-210'}],[69,{'rater':'0','direction':'0','result':'0','timeLine':'-210'}],[48,{'rater':'0','direction':'0','result':'-1','timeLine':'-210'}]]</t>
  </si>
  <si>
    <t>{"title":"宝贝与描述相符：","source":"4.9","contrast":"+78.11%","sourcedetail":{"total":"3211","count5":"97.70%","count4":"1.40%","count3":"0.40%","count2":"0.22%","count1":"0.28%"}}</t>
  </si>
  <si>
    <t>{"title":"卖家的服务态度：","source":"4.9","contrast":"+82.92%","sourcedetail":{"total":"3175","count5":"98.11%","count4":"1.45%","count3":"0.22%","count2":"0.10%","count1":"0.13%"}}</t>
  </si>
  <si>
    <t>{"title":"物流服务的质量：","source":"4.9","contrast":"+82.31%","sourcedetail":{"total":"3206","count5":"97.69%","count4":"1.72%","count3":"0.41%","count2":"0.10%","count1":"0.12%"}}</t>
  </si>
  <si>
    <t>{"merchReceiveTimes":"1","refundCount":"10","indVal":"4.51","localVal":"6.10","noReasonTimes":"1","merchQualityTimes":"0"}</t>
  </si>
  <si>
    <t>[[4126,{'rater':'0','direction':'0','result':'1','timeLine':'-210'}],[8,{'rater':'0','direction':'0','result':'0','timeLine':'-210'}],[3,{'rater':'0','direction':'0','result':'-1','timeLine':'-210'}]]</t>
  </si>
  <si>
    <t>[[89,{'rater':'0', 'direction':'0', 'result':'1','timeLine':'-7'}],[0,{'rater':'0','direction':'0','result':'0','timeLine':'-7'}],[0,{'rater':'0','direction':'0','result':'-1','timeLine':'-7'}]]</t>
  </si>
  <si>
    <t>[[546,{'rater':'0','direction':'0','result':'1','timeLine':'-30'}],[1,{'rater':'0','direction':'0','result':'0','timeLine':'-30'}],[0,{'rater':'0','direction':'0','result':'-1','timeLine':'-30'}]]</t>
  </si>
  <si>
    <t>[[12624,{'rater':'0','direction':'0','result':'1','timeLine':'-210'}],[178,{'rater':'0','direction':'0','result':'0','timeLine':'-210'}],[43,{'rater':'0','direction':'0','result':'-1','timeLine':'-210'}]]</t>
  </si>
  <si>
    <t>[[789,{'rater':'0', 'direction':'0', 'result':'1','timeLine':'-7'}],[1,{'rater':'0','direction':'0','result':'0','timeLine':'-7'}],[0,{'rater':'0','direction':'0','result':'-1','timeLine':'-7'}]]</t>
  </si>
  <si>
    <t>[[4101,{'rater':'0','direction':'0','result':'1','timeLine':'-30'}],[25,{'rater':'0','direction':'0','result':'0','timeLine':'-30'}],[25,{'rater':'0','direction':'0','result':'-1','timeLine':'-30'}]]</t>
  </si>
  <si>
    <t>[[12142,{'rater':'0','direction':'0','result':'1','timeLine':'-210'}],[68,{'rater':'0','direction':'0','result':'0','timeLine':'-210'}],[57,{'rater':'0','direction':'0','result':'-1','timeLine':'-210'}]]</t>
  </si>
  <si>
    <t>[[154,{'rater':'0', 'direction':'0', 'result':'1','timeLine':'-7'}],[0,{'rater':'0','direction':'0','result':'0','timeLine':'-7'}],[1,{'rater':'0','direction':'0','result':'-1','timeLine':'-7'}]]</t>
  </si>
  <si>
    <t>[[1024,{'rater':'0','direction':'0','result':'1','timeLine':'-30'}],[4,{'rater':'0','direction':'0','result':'0','timeLine':'-30'}],[2,{'rater':'0','direction':'0','result':'-1','timeLine':'-30'}]]</t>
  </si>
  <si>
    <t>[[4483,{'rater':'0','direction':'0','result':'1','timeLine':'-210'}],[8,{'rater':'0','direction':'0','result':'0','timeLine':'-210'}],[9,{'rater':'0','direction':'0','result':'-1','timeLine':'-210'}]]</t>
  </si>
  <si>
    <t>[[282,{'rater':'0', 'direction':'0', 'result':'1','timeLine':'-7'}],[0,{'rater':'0','direction':'0','result':'0','timeLine':'-7'}],[0,{'rater':'0','direction':'0','result':'-1','timeLine':'-7'}]]</t>
  </si>
  <si>
    <t>[[2208,{'rater':'0','direction':'0','result':'1','timeLine':'-30'}],[2,{'rater':'0','direction':'0','result':'0','timeLine':'-30'}],[1,{'rater':'0','direction':'0','result':'-1','timeLine':'-30'}]]</t>
  </si>
  <si>
    <t>[[14841,{'rater':'0','direction':'0','result':'1','timeLine':'-210'}],[25,{'rater':'0','direction':'0','result':'0','timeLine':'-210'}],[20,{'rater':'0','direction':'0','result':'-1','timeLine':'-210'}]]</t>
  </si>
  <si>
    <t>[[210,{'rater':'0', 'direction':'0', 'result':'1','timeLine':'-7'}],[1,{'rater':'0','direction':'0','result':'0','timeLine':'-7'}],[2,{'rater':'0','direction':'0','result':'-1','timeLine':'-7'}]]</t>
  </si>
  <si>
    <t>[[914,{'rater':'0','direction':'0','result':'1','timeLine':'-30'}],[8,{'rater':'0','direction':'0','result':'0','timeLine':'-30'}],[5,{'rater':'0','direction':'0','result':'-1','timeLine':'-30'}]]</t>
  </si>
  <si>
    <t>[[10528,{'rater':'0','direction':'0','result':'1','timeLine':'-210'}],[36,{'rater':'0','direction':'0','result':'0','timeLine':'-210'}],[42,{'rater':'0','direction':'0','result':'-1','timeLine':'-210'}]]</t>
  </si>
  <si>
    <t>[[104,{'rater':'0','direction':'0','result':'1','timeLine':'-30'}],[0,{'rater':'0','direction':'0','result':'0','timeLine':'-30'}],[0,{'rater':'0','direction':'0','result':'-1','timeLine':'-30'}]]</t>
  </si>
  <si>
    <t>[[831,{'rater':'0','direction':'0','result':'1','timeLine':'-210'}],[4,{'rater':'0','direction':'0','result':'0','timeLine':'-210'}],[0,{'rater':'0','direction':'0','result':'-1','timeLine':'-210'}]]</t>
  </si>
  <si>
    <t>[[147,{'rater':'0','direction':'0','result':'1','timeLine':'-30'}],[1,{'rater':'0','direction':'0','result':'0','timeLine':'-30'}],[2,{'rater':'0','direction':'0','result':'-1','timeLine':'-30'}]]</t>
  </si>
  <si>
    <t>[[2476,{'rater':'0','direction':'0','result':'1','timeLine':'-210'}],[17,{'rater':'0','direction':'0','result':'0','timeLine':'-210'}],[13,{'rater':'0','direction':'0','result':'-1','timeLine':'-210'}]]</t>
  </si>
  <si>
    <t>[[1007,{'rater':'0','direction':'0','result':'1','timeLine':'-210'}],[2,{'rater':'0','direction':'0','result':'0','timeLine':'-210'}],[0,{'rater':'0','direction':'0','result':'-1','timeLine':'-210'}]]</t>
  </si>
  <si>
    <t>{"title":"宝贝与描述相符：","source":"4.8","contrast":"+38.11%","sourcedetail":{"total":"559","count5":"89.80%","count4":"7.51%","count3":"2.15%","count2":"0.18%","count1":"0.36%"}}</t>
  </si>
  <si>
    <t>{"title":"卖家的服务态度：","source":"4.9","contrast":"+44.90%","sourcedetail":{"total":"557","count5":"92.82%","count4":"5.75%","count3":"0.72%","count2":"0.36%","count1":"0.36%"}}</t>
  </si>
  <si>
    <t>{"title":"物流服务的质量：","source":"4.8","contrast":"+41.61%","sourcedetail":{"total":"559","count5":"91.77%","count4":"6.26%","count3":"1.25%","count2":"0.18%","count1":"0.54%"}}</t>
  </si>
  <si>
    <t>{"merchReceiveTimes":"0.00","refundCount":"61","indVal":"7.64","localVal":"16.09","noReasonTimes":"9","merchQualityTimes":"3"}</t>
  </si>
  <si>
    <t>{"indVal":"3.40","localVal":"1.76"}</t>
  </si>
  <si>
    <t>{"afterSaleTimes":"","refundSumNum":"61","indVal":"0.02","disputRefundNum":"0","localVal":"0.00","violationTimes":"","complaintsCount":"","taobaoSolveNum":"0","reasons":[],"refundSupportSellerNum":"0","taobaoSolvePercent":"0.00"}</t>
  </si>
  <si>
    <t>[[222,{'rater':'0','direction':'0','result':'1','timeLine':'-30'}],[3,{'rater':'0','direction':'0','result':'0','timeLine':'-30'}],[0,{'rater':'0','direction':'0','result':'-1','timeLine':'-30'}]]</t>
  </si>
  <si>
    <t>[[1043,{'rater':'0','direction':'0','result':'1','timeLine':'-210'}],[5,{'rater':'0','direction':'0','result':'0','timeLine':'-210'}],[2,{'rater':'0','direction':'0','result':'-1','timeLine':'-210'}]]</t>
  </si>
  <si>
    <t>{"title":"宝贝与描述相符：","source":"4.8","contrast":"+2.80%","sourcedetail":{"total":"440","count5":"95.68%","count4":"1.36%","count3":"1.36%","count2":"0.23%","count1":"1.36%"}}</t>
  </si>
  <si>
    <t>{"title":"卖家的服务态度：","source":"4.8","contrast":"+26.25%","sourcedetail":{"total":"440","count5":"94.77%","count4":"2.73%","count3":"0.91%","count2":"0.45%","count1":"1.14%"}}</t>
  </si>
  <si>
    <t>{"title":"物流服务的质量：","source":"4.8","contrast":"+7.11%","sourcedetail":{"total":"440","count5":"92.27%","count4":"3.64%","count3":"1.59%","count2":"0.91%","count1":"1.59%"}}</t>
  </si>
  <si>
    <t>{"merchReceiveTimes":"3","refundCount":"15","indVal":"3.79","localVal":"12.71","noReasonTimes":"5","merchQualityTimes":"0"}</t>
  </si>
  <si>
    <t>{"indVal":"2.42","localVal":"2.69"}</t>
  </si>
  <si>
    <t>[[45,{'rater':'0','direction':'0','result':'1','timeLine':'-30'}],[1,{'rater':'0','direction':'0','result':'0','timeLine':'-30'}],[0,{'rater':'0','direction':'0','result':'-1','timeLine':'-30'}]]</t>
  </si>
  <si>
    <t>[[118,{'rater':'0','direction':'0','result':'1','timeLine':'-210'}],[2,{'rater':'0','direction':'0','result':'0','timeLine':'-210'}],[1,{'rater':'0','direction':'0','result':'-1','timeLine':'-210'}]]</t>
  </si>
  <si>
    <t>[[357,{'rater':'0','direction':'0','result':'1','timeLine':'-30'}],[0,{'rater':'0','direction':'0','result':'0','timeLine':'-30'}],[0,{'rater':'0','direction':'0','result':'-1','timeLine':'-30'}]]</t>
  </si>
  <si>
    <t>[[3089,{'rater':'0','direction':'0','result':'1','timeLine':'-210'}],[3,{'rater':'0','direction':'0','result':'0','timeLine':'-210'}],[2,{'rater':'0','direction':'0','result':'-1','timeLine':'-210'}]]</t>
  </si>
  <si>
    <t>{"title":"宝贝与描述相符：","source":"4.9","contrast":"+93.12%","sourcedetail":{"total":"292","count5":"99.32%","count4":"0.68%","count3":"暂无人打分","count2":"暂无人打分","count1":"暂无人打分"}}</t>
  </si>
  <si>
    <t>{"title":"卖家的服务态度：","source":"4.9","contrast":"+92.04%","sourcedetail":{"total":"289","count5":"99.31%","count4":"0.69%","count3":"暂无人打分","count2":"暂无人打分","count1":"暂无人打分"}}</t>
  </si>
  <si>
    <t>{"title":"物流服务的质量：","source":"4.9","contrast":"+65.55%","sourcedetail":{"total":"292","count5":"98.29%","count4":"1.03%","count3":"暂无人打分","count2":"暂无人打分","count1":"0.68%"}}</t>
  </si>
  <si>
    <t>[[88,{'rater':'0','direction':'0','result':'1','timeLine':'-30'}],[0,{'rater':'0','direction':'0','result':'0','timeLine':'-30'}],[0,{'rater':'0','direction':'0','result':'-1','timeLine':'-30'}]]</t>
  </si>
  <si>
    <t>[[378,{'rater':'0','direction':'0','result':'1','timeLine':'-210'}],[0,{'rater':'0','direction':'0','result':'0','timeLine':'-210'}],[0,{'rater':'0','direction':'0','result':'-1','timeLine':'-210'}]]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</si>
  <si>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{"title":"宝贝与描述相符：","source":"4.8","contrast":"0","sourcedetail":{"total":"1262","count5":"93.50%","count4":"3.88%","count3":"1.51%","count2":"0.55%","count1":"0.55%"}}</t>
  </si>
  <si>
    <t>{"title":"卖家的服务态度：","source":"4.9","contrast":"0","sourcedetail":{"total":"1251","count5":"93.92%","count4":"4.08%","count3":"0.96%","count2":"0.32%","count1":"0.72%"}}</t>
  </si>
  <si>
    <t>{"title":"物流服务的质量：","source":"4.8","contrast":"0","sourcedetail":{"total":"1260","count5":"92.78%","count4":"3.97%","count3":"1.90%","count2":"0.40%","count1":"0.95%"}}</t>
  </si>
  <si>
    <t>{"merchReceiveTimes":"0.00","refundCount":"8","indVal":"3.92","localVal":"1.56","noReasonTimes":"3","merchQualityTimes":"2"}</t>
  </si>
  <si>
    <t>{"indVal":"3.02","localVal":"4.56"}</t>
  </si>
  <si>
    <t>[[431,{'rater':'0','direction':'0','result':'1','timeLine':'-30'}],[2,{'rater':'0','direction':'0','result':'0','timeLine':'-30'}],[0,{'rater':'0','direction':'0','result':'-1','timeLine':'-30'}]]</t>
  </si>
  <si>
    <t>[[2387,{'rater':'0','direction':'0','result':'1','timeLine':'-210'}],[15,{'rater':'0','direction':'0','result':'0','timeLine':'-210'}],[2,{'rater':'0','direction':'0','result':'-1','timeLine':'-210'}]]</t>
  </si>
  <si>
    <t>[[129,{'rater':'0', 'direction':'0', 'result':'1','timeLine':'-7'}],[1,{'rater':'0','direction':'0','result':'0','timeLine':'-7'}],[1,{'rater':'0','direction':'0','result':'-1','timeLine':'-7'}]]</t>
  </si>
  <si>
    <t>[[810,{'rater':'0','direction':'0','result':'1','timeLine':'-30'}],[6,{'rater':'0','direction':'0','result':'0','timeLine':'-30'}],[1,{'rater':'0','direction':'0','result':'-1','timeLine':'-30'}]]</t>
  </si>
  <si>
    <t>[[5620,{'rater':'0','direction':'0','result':'1','timeLine':'-210'}],[25,{'rater':'0','direction':'0','result':'0','timeLine':'-210'}],[20,{'rater':'0','direction':'0','result':'-1','timeLine':'-210'}]]</t>
  </si>
  <si>
    <t>{"title":"宝贝与描述相符：","source":"4.8","contrast":"0","sourcedetail":{"total":"14025","count5":"89.94%","count4":"5.65%","count3":"2.05%","count2":"0.63%","count1":"1.73%"}}</t>
  </si>
  <si>
    <t>{"title":"卖家的服务态度：","source":"4.8","contrast":"0","sourcedetail":{"total":"13931","count5":"90.93%","count4":"5.38%","count3":"1.67%","count2":"0.55%","count1":"1.47%"}}</t>
  </si>
  <si>
    <t>{"title":"物流服务的质量：","source":"4.7","contrast":"-0.94%","sourcedetail":{"total":"13980","count5":"88.64%","count4":"5.82%","count3":"2.20%","count2":"0.91%","count1":"2.43%"}}</t>
  </si>
  <si>
    <t>{"merchReceiveTimes":"0.00","refundCount":"518","indVal":"3.16","localVal":"5.70","noReasonTimes":"181","merchQualityTimes":"39"}</t>
  </si>
  <si>
    <t>{"indVal":"2.43","localVal":"2.63"}</t>
  </si>
  <si>
    <t>{"afterSaleTimes":"","refundSumNum":"518","indVal":"0.01","disputRefundNum":"2","localVal":"0.02","violationTimes":"","complaintsCount":"","taobaoSolveNum":"0","reasons":[],"refundSupportSellerNum":"0","taobaoSolvePercent":"0.00"}</t>
  </si>
  <si>
    <t>[[1554,{'rater':'0', 'direction':'0', 'result':'1','timeLine':'-7'}],[7,{'rater':'0','direction':'0','result':'0','timeLine':'-7'}],[10,{'rater':'0','direction':'0','result':'-1','timeLine':'-7'}]]</t>
  </si>
  <si>
    <t>[[5871,{'rater':'0','direction':'0','result':'1','timeLine':'-30'}],[39,{'rater':'0','direction':'0','result':'0','timeLine':'-30'}],[39,{'rater':'0','direction':'0','result':'-1','timeLine':'-30'}]]</t>
  </si>
  <si>
    <t>[[24034,{'rater':'0','direction':'0','result':'1','timeLine':'-210'}],[85,{'rater':'0','direction':'0','result':'0','timeLine':'-210'}],[74,{'rater':'0','direction':'0','result':'-1','timeLine':'-210'}]]</t>
  </si>
  <si>
    <t>[[57,{'rater':'0', 'direction':'0', 'result':'1','timeLine':'-7'}],[1,{'rater':'0','direction':'0','result':'0','timeLine':'-7'}],[1,{'rater':'0','direction':'0','result':'-1','timeLine':'-7'}]]</t>
  </si>
  <si>
    <t>[[243,{'rater':'0','direction':'0','result':'1','timeLine':'-30'}],[2,{'rater':'0','direction':'0','result':'0','timeLine':'-30'}],[4,{'rater':'0','direction':'0','result':'-1','timeLine':'-30'}]]</t>
  </si>
  <si>
    <t>[[2687,{'rater':'0','direction':'0','result':'1','timeLine':'-210'}],[39,{'rater':'0','direction':'0','result':'0','timeLine':'-210'}],[53,{'rater':'0','direction':'0','result':'-1','timeLine':'-210'}]]</t>
  </si>
  <si>
    <t>{"title":"宝贝与描述相符：","source":"4.8","contrast":"+8.19%","sourcedetail":{"total":"3840","count5":"90.36%","count4":"5.99%","count3":"1.74%","count2":"0.36%","count1":"1.54%"}}</t>
  </si>
  <si>
    <t>{"title":"卖家的服务态度：","source":"4.8","contrast":"0","sourcedetail":{"total":"3816","count5":"90.20%","count4":"5.95%","count3":"1.81%","count2":"0.39%","count1":"1.65%"}}</t>
  </si>
  <si>
    <t>{"title":"物流服务的质量：","source":"4.7","contrast":"-0.65%","sourcedetail":{"total":"3830","count5":"88.33%","count4":"6.61%","count3":"2.61%","count2":"0.34%","count1":"2.11%"}}</t>
  </si>
  <si>
    <t>{"merchReceiveTimes":"0.00","refundCount":"190","indVal":"4.86","localVal":"6.58","noReasonTimes":"39","merchQualityTimes":"12"}</t>
  </si>
  <si>
    <t>{"indVal":"2.95","localVal":"1.56"}</t>
  </si>
  <si>
    <t>{"afterSaleTimes":"","refundSumNum":"190","indVal":"0.02","disputRefundNum":"0","localVal":"0.00","violationTimes":"","complaintsCount":"","taobaoSolveNum":"0","reasons":[],"refundSupportSellerNum":"0","taobaoSolvePercent":"0.00"}</t>
  </si>
  <si>
    <t>[[266,{'rater':'0', 'direction':'0', 'result':'1','timeLine':'-7'}],[11,{'rater':'0','direction':'0','result':'0','timeLine':'-7'}],[11,{'rater':'0','direction':'0','result':'-1','timeLine':'-7'}]]</t>
  </si>
  <si>
    <t>[[1392,{'rater':'0','direction':'0','result':'1','timeLine':'-30'}],[18,{'rater':'0','direction':'0','result':'0','timeLine':'-30'}],[18,{'rater':'0','direction':'0','result':'-1','timeLine':'-30'}]]</t>
  </si>
  <si>
    <t>[[10235,{'rater':'0','direction':'0','result':'1','timeLine':'-210'}],[52,{'rater':'0','direction':'0','result':'0','timeLine':'-210'}],[83,{'rater':'0','direction':'0','result':'-1','timeLine':'-210'}]]</t>
  </si>
  <si>
    <t>[[30,{'rater':'0', 'direction':'0', 'result':'1','timeLine':'-7'}],[0,{'rater':'0','direction':'0','result':'0','timeLine':'-7'}],[1,{'rater':'0','direction':'0','result':'-1','timeLine':'-7'}]]</t>
  </si>
  <si>
    <t>[[137,{'rater':'0','direction':'0','result':'1','timeLine':'-30'}],[4,{'rater':'0','direction':'0','result':'0','timeLine':'-30'}],[1,{'rater':'0','direction':'0','result':'-1','timeLine':'-30'}]]</t>
  </si>
  <si>
    <t>[[7172,{'rater':'0','direction':'0','result':'1','timeLine':'-210'}],[38,{'rater':'0','direction':'0','result':'0','timeLine':'-210'}],[22,{'rater':'0','direction':'0','result':'-1','timeLine':'-210'}]]</t>
  </si>
  <si>
    <t>{"title":"宝贝与描述相符：","source":"4.8","contrast":"+42.08%","sourcedetail":{"total":"861","count5":"92.33%","count4":"4.65%","count3":"1.63%","count2":"0.58%","count1":"0.81%"}}</t>
  </si>
  <si>
    <t>{"title":"卖家的服务态度：","source":"4.9","contrast":"+48.82%","sourcedetail":{"total":"855","count5":"93.80%","count4":"4.33%","count3":"1.17%","count2":"0.47%","count1":"0.23%"}}</t>
  </si>
  <si>
    <t>{"title":"物流服务的质量：","source":"4.8","contrast":"+30.46%","sourcedetail":{"total":"858","count5":"92.07%","count4":"5.01%","count3":"1.05%","count2":"0.93%","count1":"0.93%"}}</t>
  </si>
  <si>
    <t>{"merchReceiveTimes":"0.00","refundCount":"117","indVal":"14.39","localVal":"22.03","noReasonTimes":"39","merchQualityTimes":"6"}</t>
  </si>
  <si>
    <t>{"indVal":"3.69","localVal":"5.39"}</t>
  </si>
  <si>
    <t>[[150,{'rater':'0','direction':'0','result':'1','timeLine':'-30'}],[2,{'rater':'0','direction':'0','result':'0','timeLine':'-30'}],[0,{'rater':'0','direction':'0','result':'-1','timeLine':'-30'}]]</t>
  </si>
  <si>
    <t>[[749,{'rater':'0','direction':'0','result':'1','timeLine':'-210'}],[8,{'rater':'0','direction':'0','result':'0','timeLine':'-210'}],[2,{'rater':'0','direction':'0','result':'-1','timeLine':'-210'}]]</t>
  </si>
  <si>
    <t>[[5082,{'rater':'0', 'direction':'0', 'result':'1','timeLine':'-7'}],[27,{'rater':'0','direction':'0','result':'0','timeLine':'-7'}],[16,{'rater':'0','direction':'0','result':'-1','timeLine':'-7'}]]</t>
  </si>
  <si>
    <t>[[21519,{'rater':'0','direction':'0','result':'1','timeLine':'-30'}],[215,{'rater':'0','direction':'0','result':'0','timeLine':'-30'}],[74,{'rater':'0','direction':'0','result':'-1','timeLine':'-30'}]]</t>
  </si>
  <si>
    <t>[[99729,{'rater':'0','direction':'0','result':'1','timeLine':'-210'}],[898,{'rater':'0','direction':'0','result':'0','timeLine':'-210'}],[365,{'rater':'0','direction':'0','result':'-1','timeLine':'-210'}]]</t>
  </si>
  <si>
    <t>[[145,{'rater':'0','direction':'0','result':'1','timeLine':'-30'}],[0,{'rater':'0','direction':'0','result':'0','timeLine':'-30'}],[0,{'rater':'0','direction':'0','result':'-1','timeLine':'-30'}]]</t>
  </si>
  <si>
    <t>[[472,{'rater':'0','direction':'0','result':'1','timeLine':'-210'}],[0,{'rater':'0','direction':'0','result':'0','timeLine':'-210'}],[1,{'rater':'0','direction':'0','result':'-1','timeLine':'-210'}]]</t>
  </si>
  <si>
    <t>[[129,{'rater':'0', 'direction':'0', 'result':'1','timeLine':'-7'}],[1,{'rater':'0','direction':'0','result':'0','timeLine':'-7'}],[0,{'rater':'0','direction':'0','result':'-1','timeLine':'-7'}]]</t>
  </si>
  <si>
    <t>[[627,{'rater':'0','direction':'0','result':'1','timeLine':'-30'}],[1,{'rater':'0','direction':'0','result':'0','timeLine':'-30'}],[0,{'rater':'0','direction':'0','result':'-1','timeLine':'-30'}]]</t>
  </si>
  <si>
    <t>[[5920,{'rater':'0','direction':'0','result':'1','timeLine':'-210'}],[13,{'rater':'0','direction':'0','result':'0','timeLine':'-210'}],[7,{'rater':'0','direction':'0','result':'-1','timeLine':'-210'}]]</t>
  </si>
  <si>
    <t>[[113,{'rater':'0','direction':'0','result':'1','timeLine':'-30'}],[0,{'rater':'0','direction':'0','result':'0','timeLine':'-30'}],[0,{'rater':'0','direction':'0','result':'-1','timeLine':'-30'}]]</t>
  </si>
  <si>
    <t>[[415,{'rater':'0','direction':'0','result':'1','timeLine':'-210'}],[0,{'rater':'0','direction':'0','result':'0','timeLine':'-210'}],[2,{'rater':'0','direction':'0','result':'-1','timeLine':'-210'}]]</t>
  </si>
  <si>
    <t>[[388,{'rater':'0', 'direction':'0', 'result':'1','timeLine':'-7'}],[0,{'rater':'0','direction':'0','result':'0','timeLine':'-7'}],[0,{'rater':'0','direction':'0','result':'-1','timeLine':'-7'}]]</t>
  </si>
  <si>
    <t>[[1732,{'rater':'0','direction':'0','result':'1','timeLine':'-30'}],[3,{'rater':'0','direction':'0','result':'0','timeLine':'-30'}],[4,{'rater':'0','direction':'0','result':'-1','timeLine':'-30'}]]</t>
  </si>
  <si>
    <t>[[4711,{'rater':'0','direction':'0','result':'1','timeLine':'-210'}],[8,{'rater':'0','direction':'0','result':'0','timeLine':'-210'}],[18,{'rater':'0','direction':'0','result':'-1','timeLine':'-210'}]]</t>
  </si>
  <si>
    <t>{"title":"宝贝与描述相符：","source":"4.9","contrast":"+52.19%","sourcedetail":{"total":"14054","count5":"96.91%","count4":"1.44%","count3":"0.75%","count2":"0.27%","count1":"0.63%"}}</t>
  </si>
  <si>
    <t>{"title":"卖家的服务态度：","source":"4.8","contrast":"+48.25%","sourcedetail":{"total":"14054","count5":"94.49%","count4":"3.09%","count3":"1.10%","count2":"0.47%","count1":"0.86%"}}</t>
  </si>
  <si>
    <t>{"title":"物流服务的质量：","source":"4.8","contrast":"+49.99%","sourcedetail":{"total":"14054","count5":"94.07%","count4":"3.27%","count3":"1.22%","count2":"0.48%","count1":"0.97%"}}</t>
  </si>
  <si>
    <t>{"merchReceiveTimes":"5","refundCount":"36","indVal":"4.22","localVal":"1.24","noReasonTimes":"15","merchQualityTimes":"1"}</t>
  </si>
  <si>
    <t>{"indVal":"2.15","localVal":"2.55"}</t>
  </si>
  <si>
    <t>{"title":"宝贝与描述相符：","source":"4.8","contrast":"+26.89%","sourcedetail":{"total":"5130","count5":"92.30%","count4":"4.99%","count3":"1.15%","count2":"0.21%","count1":"1.35%"}}</t>
  </si>
  <si>
    <t>{"title":"卖家的服务态度：","source":"4.8","contrast":"+4.62%","sourcedetail":{"total":"5104","count5":"91.59%","count4":"5.23%","count3":"1.23%","count2":"0.51%","count1":"1.43%"}}</t>
  </si>
  <si>
    <t>{"title":"物流服务的质量：","source":"4.7","contrast":"0","sourcedetail":{"total":"5110","count5":"89.33%","count4":"5.75%","count3":"2.43%","count2":"0.53%","count1":"1.96%"}}</t>
  </si>
  <si>
    <t>{"merchReceiveTimes":"0.00","refundCount":"116","indVal":"4.86","localVal":"4.99","noReasonTimes":"31","merchQualityTimes":"9"}</t>
  </si>
  <si>
    <t>{"indVal":"2.95","localVal":"2.28"}</t>
  </si>
  <si>
    <t>{"afterSaleTimes":"","refundSumNum":"116","indVal":"0.02","disputRefundNum":"1","localVal":"0.04","violationTimes":"","complaintsCount":"","taobaoSolveNum":"0","reasons":[],"refundSupportSellerNum":"0","taobaoSolvePercent":"0.00"}</t>
  </si>
  <si>
    <t>{"title":"宝贝与描述相符：","source":"4.7","contrast":"-1.04%","sourcedetail":{"total":"3649","count5":"88.11%","count4":"6.19%","count3":"2.77%","count2":"0.88%","count1":"2.06%"}}</t>
  </si>
  <si>
    <t>{"title":"卖家的服务态度：","source":"4.8","contrast":"-0.60%","sourcedetail":{"total":"3606","count5":"89.93%","count4":"5.96%","count3":"2.05%","count2":"0.61%","count1":"1.44%"}}</t>
  </si>
  <si>
    <t>{"title":"物流服务的质量：","source":"4.8","contrast":"-0.66%","sourcedetail":{"total":"3639","count5":"89.39%","count4":"5.99%","count3":"2.01%","count2":"0.58%","count1":"2.03%"}}</t>
  </si>
  <si>
    <t>{"merchReceiveTimes":"0.00","refundCount":"33","indVal":"6.32","localVal":"2.87","noReasonTimes":"17","merchQualityTimes":"2"}</t>
  </si>
  <si>
    <t>{"indVal":"3.25","localVal":"2.71"}</t>
  </si>
  <si>
    <t>{"afterSaleTimes":"","refundSumNum":"33","indVal":"0.00","disputRefundNum":"0","localVal":"0.00","violationTimes":"","complaintsCount":"","taobaoSolveNum":"0","reasons":[],"refundSupportSellerNum":"0","taobaoSolvePercent":"0.00"}</t>
  </si>
  <si>
    <t>[[220,{'rater':'0', 'direction':'0', 'result':'1','timeLine':'-7'}],[1,{'rater':'0','direction':'0','result':'0','timeLine':'-7'}],[3,{'rater':'0','direction':'0','result':'-1','timeLine':'-7'}]]</t>
  </si>
  <si>
    <t>[[1013,{'rater':'0','direction':'0','result':'1','timeLine':'-30'}],[5,{'rater':'0','direction':'0','result':'0','timeLine':'-30'}],[6,{'rater':'0','direction':'0','result':'-1','timeLine':'-30'}]]</t>
  </si>
  <si>
    <t>[[9032,{'rater':'0','direction':'0','result':'1','timeLine':'-210'}],[30,{'rater':'0','direction':'0','result':'0','timeLine':'-210'}],[51,{'rater':'0','direction':'0','result':'-1','timeLine':'-210'}]]</t>
  </si>
  <si>
    <t>{"title":"宝贝与描述相符：","source":"4.8","contrast":"+23.41%","sourcedetail":{"total":"8835","count5":"90.31%","count4":"5.40%","count3":"2.35%","count2":"0.80%","count1":"1.13%"}}</t>
  </si>
  <si>
    <t>{"title":"卖家的服务态度：","source":"4.8","contrast":"+31.24%","sourcedetail":{"total":"8778","count5":"92.52%","count4":"4.68%","count3":"1.67%","count2":"0.44%","count1":"0.68%"}}</t>
  </si>
  <si>
    <t>{"title":"物流服务的质量：","source":"4.8","contrast":"+31.44%","sourcedetail":{"total":"8822","count5":"91.78%","count4":"5.08%","count3":"1.81%","count2":"0.57%","count1":"0.76%"}}</t>
  </si>
  <si>
    <t>{"merchReceiveTimes":"19","refundCount":"599","indVal":"12.87","localVal":"11.59","noReasonTimes":"4","merchQualityTimes":"2"}</t>
  </si>
  <si>
    <t>{"afterSaleTimes":"","refundSumNum":"0","indVal":"0.01","disputRefundNum":"0","localVal":"0.00","violationTimes":"","complaintsCount":"","taobaoSolveNum":"3","reasons":[],"refundSupportSellerNum":"3","taobaoSolvePercent":"0.41"}</t>
  </si>
  <si>
    <t>[[1103,{'rater':'0', 'direction':'0', 'result':'1','timeLine':'-7'}],[4,{'rater':'0','direction':'0','result':'0','timeLine':'-7'}],[6,{'rater':'0','direction':'0','result':'-1','timeLine':'-7'}]]</t>
  </si>
  <si>
    <t>[[5453,{'rater':'0','direction':'0','result':'1','timeLine':'-30'}],[15,{'rater':'0','direction':'0','result':'0','timeLine':'-30'}],[16,{'rater':'0','direction':'0','result':'-1','timeLine':'-30'}]]</t>
  </si>
  <si>
    <t>[[14666,{'rater':'0','direction':'0','result':'1','timeLine':'-210'}],[33,{'rater':'0','direction':'0','result':'0','timeLine':'-210'}],[33,{'rater':'0','direction':'0','result':'-1','timeLine':'-210'}]]</t>
  </si>
  <si>
    <t>[[2817,{'rater':'0', 'direction':'0', 'result':'1','timeLine':'-7'}],[2,{'rater':'0','direction':'0','result':'0','timeLine':'-7'}],[0,{'rater':'0','direction':'0','result':'-1','timeLine':'-7'}]]</t>
  </si>
  <si>
    <t>[[21622,{'rater':'0','direction':'0','result':'1','timeLine':'-30'}],[104,{'rater':'0','direction':'0','result':'0','timeLine':'-30'}],[45,{'rater':'0','direction':'0','result':'-1','timeLine':'-30'}]]</t>
  </si>
  <si>
    <t>[[90441,{'rater':'0','direction':'0','result':'1','timeLine':'-210'}],[441,{'rater':'0','direction':'0','result':'0','timeLine':'-210'}],[190,{'rater':'0','direction':'0','result':'-1','timeLine':'-210'}]]</t>
  </si>
  <si>
    <t>[[118,{'rater':'0', 'direction':'0', 'result':'1','timeLine':'-7'}],[0,{'rater':'0','direction':'0','result':'0','timeLine':'-7'}],[0,{'rater':'0','direction':'0','result':'-1','timeLine':'-7'}]]</t>
  </si>
  <si>
    <t>[[372,{'rater':'0','direction':'0','result':'1','timeLine':'-30'}],[0,{'rater':'0','direction':'0','result':'0','timeLine':'-30'}],[0,{'rater':'0','direction':'0','result':'-1','timeLine':'-30'}]]</t>
  </si>
  <si>
    <t>[[2570,{'rater':'0','direction':'0','result':'1','timeLine':'-210'}],[0,{'rater':'0','direction':'0','result':'0','timeLine':'-210'}],[4,{'rater':'0','direction':'0','result':'-1','timeLine':'-210'}]]</t>
  </si>
  <si>
    <t>[[136,{'rater':'0','direction':'0','result':'1','timeLine':'-30'}],[0,{'rater':'0','direction':'0','result':'0','timeLine':'-30'}],[1,{'rater':'0','direction':'0','result':'-1','timeLine':'-30'}]]</t>
  </si>
  <si>
    <t>[[676,{'rater':'0','direction':'0','result':'1','timeLine':'-210'}],[8,{'rater':'0','direction':'0','result':'0','timeLine':'-210'}],[3,{'rater':'0','direction':'0','result':'-1','timeLine':'-210'}]]</t>
  </si>
  <si>
    <t>[[1005,{'rater':'0', 'direction':'0', 'result':'1','timeLine':'-7'}],[7,{'rater':'0','direction':'0','result':'0','timeLine':'-7'}],[3,{'rater':'0','direction':'0','result':'-1','timeLine':'-7'}]]</t>
  </si>
  <si>
    <t>[[4436,{'rater':'0','direction':'0','result':'1','timeLine':'-30'}],[19,{'rater':'0','direction':'0','result':'0','timeLine':'-30'}],[16,{'rater':'0','direction':'0','result':'-1','timeLine':'-30'}]]</t>
  </si>
  <si>
    <t>[[26672,{'rater':'0','direction':'0','result':'1','timeLine':'-210'}],[150,{'rater':'0','direction':'0','result':'0','timeLine':'-210'}],[73,{'rater':'0','direction':'0','result':'-1','timeLine':'-210'}]]</t>
  </si>
  <si>
    <t>{"title":"宝贝与描述相符：","source":"4.6","contrast":"-1.78%","sourcedetail":{"total":"6264","count5":"82.63%","count4":"9.45%","count3":"4.42%","count2":"1.53%","count1":"1.96%"}}</t>
  </si>
  <si>
    <t>{"title":"卖家的服务态度：","source":"4.8","contrast":"0","sourcedetail":{"total":"6216","count5":"87.71%","count4":"7.69%","count3":"2.80%","count2":"0.60%","count1":"1.21%"}}</t>
  </si>
  <si>
    <t>{"title":"物流服务的质量：","source":"4.7","contrast":"0","sourcedetail":{"total":"6252","count5":"87.04%","count4":"7.85%","count3":"2.83%","count2":"0.77%","count1":"1.50%"}}</t>
  </si>
  <si>
    <t>{"merchReceiveTimes":"0.00","refundCount":"213","indVal":"14.39","localVal":"21.94","noReasonTimes":"63","merchQualityTimes":"15"}</t>
  </si>
  <si>
    <t>{"afterSaleTimes":"","refundSumNum":"213","indVal":"0.01","disputRefundNum":"0","localVal":"0.00","violationTimes":"","complaintsCount":"","taobaoSolveNum":"0","reasons":[],"refundSupportSellerNum":"0","taobaoSolvePercent":"0.00"}</t>
  </si>
  <si>
    <t>[[269,{'rater':'0', 'direction':'0', 'result':'1','timeLine':'-7'}],[0,{'rater':'0','direction':'0','result':'0','timeLine':'-7'}],[1,{'rater':'0','direction':'0','result':'-1','timeLine':'-7'}]]</t>
  </si>
  <si>
    <t>[[1311,{'rater':'0','direction':'0','result':'1','timeLine':'-30'}],[20,{'rater':'0','direction':'0','result':'0','timeLine':'-30'}],[4,{'rater':'0','direction':'0','result':'-1','timeLine':'-30'}]]</t>
  </si>
  <si>
    <t>[[15784,{'rater':'0','direction':'0','result':'1','timeLine':'-210'}],[107,{'rater':'0','direction':'0','result':'0','timeLine':'-210'}],[44,{'rater':'0','direction':'0','result':'-1','timeLine':'-210'}]]</t>
  </si>
  <si>
    <t>{"title":"宝贝与描述相符：","source":"4.8","contrast":"+15.43%","sourcedetail":{"total":"35387","count5":"94.07%","count4":"3.19%","count3":"1.27%","count2":"0.54%","count1":"0.93%"}}</t>
  </si>
  <si>
    <t>{"title":"卖家的服务态度：","source":"4.8","contrast":"+5.29%","sourcedetail":{"total":"35387","count5":"89.19%","count4":"6.47%","count3":"2.27%","count2":"0.77%","count1":"1.31%"}}</t>
  </si>
  <si>
    <t>{"title":"物流服务的质量：","source":"4.8","contrast":"+10.35%","sourcedetail":{"total":"35387","count5":"88.68%","count4":"6.65%","count3":"2.33%","count2":"0.89%","count1":"1.44%"}}</t>
  </si>
  <si>
    <t>{"merchReceiveTimes":"46","refundCount":"311","indVal":"4.22","localVal":"4.48","noReasonTimes":"98","merchQualityTimes":"1"}</t>
  </si>
  <si>
    <t>{"indVal":"2.15","localVal":"2.85"}</t>
  </si>
  <si>
    <t>[[2245,{'rater':'0', 'direction':'0', 'result':'1','timeLine':'-7'}],[2,{'rater':'0','direction':'0','result':'0','timeLine':'-7'}],[0,{'rater':'0','direction':'0','result':'-1','timeLine':'-7'}]]</t>
  </si>
  <si>
    <t>[[12038,{'rater':'0','direction':'0','result':'1','timeLine':'-30'}],[53,{'rater':'0','direction':'0','result':'0','timeLine':'-30'}],[23,{'rater':'0','direction':'0','result':'-1','timeLine':'-30'}]]</t>
  </si>
  <si>
    <t>[[62953,{'rater':'0','direction':'0','result':'1','timeLine':'-210'}],[183,{'rater':'0','direction':'0','result':'0','timeLine':'-210'}],[115,{'rater':'0','direction':'0','result':'-1','timeLine':'-210'}]]</t>
  </si>
  <si>
    <t>{"title":"宝贝与描述相符：","source":"4.8","contrast":"+35.61%","sourcedetail":{"total":"1194","count5":"94.64%","count4":"3.10%","count3":"0.92%","count2":"0.25%","count1":"1.09%"}}</t>
  </si>
  <si>
    <t>{"title":"卖家的服务态度：","source":"4.8","contrast":"+13.31%","sourcedetail":{"total":"1192","count5":"94.55%","count4":"2.77%","count3":"0.84%","count2":"0.42%","count1":"1.43%"}}</t>
  </si>
  <si>
    <t>{"title":"物流服务的质量：","source":"4.8","contrast":"+25.76%","sourcedetail":{"total":"1193","count5":"93.96%","count4":"3.19%","count3":"1.17%","count2":"0.34%","count1":"1.34%"}}</t>
  </si>
  <si>
    <t>{"merchReceiveTimes":"0.00","refundCount":"53","indVal":"9.45","localVal":"11.40","noReasonTimes":"10","merchQualityTimes":"1"}</t>
  </si>
  <si>
    <t>{"indVal":"3.89","localVal":"1.74"}</t>
  </si>
  <si>
    <t>{"afterSaleTimes":"","refundSumNum":"53","indVal":"0.46","disputRefundNum":"0","localVal":"0.00","violationTimes":"","complaintsCount":"","taobaoSolveNum":"0","reasons":[],"refundSupportSellerNum":"0","taobaoSolvePercent":"0.00"}</t>
  </si>
  <si>
    <t>[[185,{'rater':'0','direction':'0','result':'1','timeLine':'-30'}],[0,{'rater':'0','direction':'0','result':'0','timeLine':'-30'}],[1,{'rater':'0','direction':'0','result':'-1','timeLine':'-30'}]]</t>
  </si>
  <si>
    <t>[[1772,{'rater':'0','direction':'0','result':'1','timeLine':'-210'}],[5,{'rater':'0','direction':'0','result':'0','timeLine':'-210'}],[11,{'rater':'0','direction':'0','result':'-1','timeLine':'-210'}]]</t>
  </si>
  <si>
    <t>[[267,{'rater':'0', 'direction':'0', 'result':'1','timeLine':'-7'}],[0,{'rater':'0','direction':'0','result':'0','timeLine':'-7'}],[0,{'rater':'0','direction':'0','result':'-1','timeLine':'-7'}]]</t>
  </si>
  <si>
    <t>[[1048,{'rater':'0','direction':'0','result':'1','timeLine':'-30'}],[8,{'rater':'0','direction':'0','result':'0','timeLine':'-30'}],[4,{'rater':'0','direction':'0','result':'-1','timeLine':'-30'}]]</t>
  </si>
  <si>
    <t>[[8086,{'rater':'0','direction':'0','result':'1','timeLine':'-210'}],[115,{'rater':'0','direction':'0','result':'0','timeLine':'-210'}],[31,{'rater':'0','direction':'0','result':'-1','timeLine':'-210'}]]</t>
  </si>
  <si>
    <t>[[109,{'rater':'0', 'direction':'0', 'result':'1','timeLine':'-7'}],[0,{'rater':'0','direction':'0','result':'0','timeLine':'-7'}],[0,{'rater':'0','direction':'0','result':'-1','timeLine':'-7'}]]</t>
  </si>
  <si>
    <t>[[405,{'rater':'0','direction':'0','result':'1','timeLine':'-30'}],[0,{'rater':'0','direction':'0','result':'0','timeLine':'-30'}],[0,{'rater':'0','direction':'0','result':'-1','timeLine':'-30'}]]</t>
  </si>
  <si>
    <t>[[3257,{'rater':'0','direction':'0','result':'1','timeLine':'-210'}],[2,{'rater':'0','direction':'0','result':'0','timeLine':'-210'}],[1,{'rater':'0','direction':'0','result':'-1','timeLine':'-210'}]]</t>
  </si>
  <si>
    <t>[[261,{'rater':'0', 'direction':'0', 'result':'1','timeLine':'-7'}],[0,{'rater':'0','direction':'0','result':'0','timeLine':'-7'}],[0,{'rater':'0','direction':'0','result':'-1','timeLine':'-7'}]]</t>
  </si>
  <si>
    <t>[[1054,{'rater':'0','direction':'0','result':'1','timeLine':'-30'}],[1,{'rater':'0','direction':'0','result':'0','timeLine':'-30'}],[4,{'rater':'0','direction':'0','result':'-1','timeLine':'-30'}]]</t>
  </si>
  <si>
    <t>[[4313,{'rater':'0','direction':'0','result':'1','timeLine':'-210'}],[13,{'rater':'0','direction':'0','result':'0','timeLine':'-210'}],[19,{'rater':'0','direction':'0','result':'-1','timeLine':'-210'}]]</t>
  </si>
  <si>
    <t>[[396,{'rater':'0','direction':'0','result':'1','timeLine':'-30'}],[1,{'rater':'0','direction':'0','result':'0','timeLine':'-30'}],[0,{'rater':'0','direction':'0','result':'-1','timeLine':'-30'}]]</t>
  </si>
  <si>
    <t>[[6183,{'rater':'0','direction':'0','result':'1','timeLine':'-210'}],[25,{'rater':'0','direction':'0','result':'0','timeLine':'-210'}],[14,{'rater':'0','direction':'0','result':'-1','timeLine':'-210'}]]</t>
  </si>
  <si>
    <t>{"title":"宝贝与描述相符：","source":"4.7","contrast":"+5.11%","sourcedetail":{"total":"19598","count5":"87.94%","count4":"6.82%","count3":"2.82%","count2":"1.03%","count1":"1.39%"}}</t>
  </si>
  <si>
    <t>{"title":"卖家的服务态度：","source":"4.8","contrast":"+7.43%","sourcedetail":{"total":"19377","count5":"90.28%","count4":"5.98%","count3":"1.97%","count2":"0.70%","count1":"1.07%"}}</t>
  </si>
  <si>
    <t>{"title":"物流服务的质量：","source":"4.8","contrast":"+4.61%","sourcedetail":{"total":"19551","count5":"89.11%","count4":"6.36%","count3":"2.52%","count2":"0.75%","count1":"1.27%"}}</t>
  </si>
  <si>
    <t>{"merchReceiveTimes":"0.00","refundCount":"894","indVal":"14.39","localVal":"6.96","noReasonTimes":"305","merchQualityTimes":"51"}</t>
  </si>
  <si>
    <t>{"indVal":"3.69","localVal":"4.03"}</t>
  </si>
  <si>
    <t>{"afterSaleTimes":"","refundSumNum":"894","indVal":"0.01","disputRefundNum":"0","localVal":"0.00","violationTimes":"","complaintsCount":"","taobaoSolveNum":"0","reasons":[],"refundSupportSellerNum":"0","taobaoSolvePercent":"0.00"}</t>
  </si>
  <si>
    <t>[[2083,{'rater':'0', 'direction':'0', 'result':'1','timeLine':'-7'}],[13,{'rater':'0','direction':'0','result':'0','timeLine':'-7'}],[10,{'rater':'0','direction':'0','result':'-1','timeLine':'-7'}]]</t>
  </si>
  <si>
    <t>[[9068,{'rater':'0','direction':'0','result':'1','timeLine':'-30'}],[54,{'rater':'0','direction':'0','result':'0','timeLine':'-30'}],[35,{'rater':'0','direction':'0','result':'-1','timeLine':'-30'}]]</t>
  </si>
  <si>
    <t>[[37776,{'rater':'0','direction':'0','result':'1','timeLine':'-210'}],[147,{'rater':'0','direction':'0','result':'0','timeLine':'-210'}],[105,{'rater':'0','direction':'0','result':'-1','timeLine':'-210'}]]</t>
  </si>
  <si>
    <t>[[152,{'rater':'0','direction':'0','result':'1','timeLine':'-30'}],[0,{'rater':'0','direction':'0','result':'0','timeLine':'-30'}],[0,{'rater':'0','direction':'0','result':'-1','timeLine':'-30'}]]</t>
  </si>
  <si>
    <t>[[2223,{'rater':'0','direction':'0','result':'1','timeLine':'-210'}],[0,{'rater':'0','direction':'0','result':'0','timeLine':'-210'}],[0,{'rater':'0','direction':'0','result':'-1','timeLine':'-210'}]]</t>
  </si>
  <si>
    <t>[[185,{'rater':'0', 'direction':'0', 'result':'1','timeLine':'-7'}],[1,{'rater':'0','direction':'0','result':'0','timeLine':'-7'}],[0,{'rater':'0','direction':'0','result':'-1','timeLine':'-7'}]]</t>
  </si>
  <si>
    <t>[[828,{'rater':'0','direction':'0','result':'1','timeLine':'-30'}],[1,{'rater':'0','direction':'0','result':'0','timeLine':'-30'}],[1,{'rater':'0','direction':'0','result':'-1','timeLine':'-30'}]]</t>
  </si>
  <si>
    <t>[[6893,{'rater':'0','direction':'0','result':'1','timeLine':'-210'}],[13,{'rater':'0','direction':'0','result':'0','timeLine':'-210'}],[8,{'rater':'0','direction':'0','result':'-1','timeLine':'-210'}]]</t>
  </si>
  <si>
    <t>{"afterSaleTimes":"","refundSumNum":"0","indVal":"0.01","disputRefundNum":"0","localVal":"0.00","violationTimes":"","complaintsCount":"","taobaoSolveNum":"3","reasons":[],"refundSupportSellerNum":"3","taobaoSolvePercent":"2.24"}</t>
  </si>
  <si>
    <t>[[489,{'rater':'0', 'direction':'0', 'result':'1','timeLine':'-7'}],[1,{'rater':'0','direction':'0','result':'0','timeLine':'-7'}],[0,{'rater':'0','direction':'0','result':'-1','timeLine':'-7'}]]</t>
  </si>
  <si>
    <t>[[2951,{'rater':'0','direction':'0','result':'1','timeLine':'-30'}],[9,{'rater':'0','direction':'0','result':'0','timeLine':'-30'}],[1,{'rater':'0','direction':'0','result':'-1','timeLine':'-30'}]]</t>
  </si>
  <si>
    <t>[[13138,{'rater':'0','direction':'0','result':'1','timeLine':'-210'}],[13,{'rater':'0','direction':'0','result':'0','timeLine':'-210'}],[12,{'rater':'0','direction':'0','result':'-1','timeLine':'-210'}]]</t>
  </si>
  <si>
    <t>{"title":"宝贝与描述相符：","source":"4.9","contrast":"+43.56%","sourcedetail":{"total":"6640","count5":"94.67%","count4":"3.34%","count3":"0.93%","count2":"0.33%","count1":"0.72%"}}</t>
  </si>
  <si>
    <t>{"title":"卖家的服务态度：","source":"4.9","contrast":"+35.63%","sourcedetail":{"total":"6602","count5":"94.88%","count4":"3.17%","count3":"1.11%","count2":"0.17%","count1":"0.68%"}}</t>
  </si>
  <si>
    <t>{"title":"物流服务的质量：","source":"4.9","contrast":"+41.69%","sourcedetail":{"total":"6631","count5":"94.50%","count4":"3.20%","count3":"1.18%","count2":"0.33%","count1":"0.80%"}}</t>
  </si>
  <si>
    <t>{"merchReceiveTimes":"0.00","refundCount":"143","indVal":"3.22","localVal":"7.17","noReasonTimes":"68","merchQualityTimes":"3"}</t>
  </si>
  <si>
    <t>{"indVal":"1.59","localVal":"3.48"}</t>
  </si>
  <si>
    <t>{"afterSaleTimes":"","refundSumNum":"143","indVal":"0.01","disputRefundNum":"0","localVal":"0.00","violationTimes":"","complaintsCount":"","taobaoSolveNum":"0","reasons":[],"refundSupportSellerNum":"0","taobaoSolvePercent":"0.00"}</t>
  </si>
  <si>
    <t>[[449,{'rater':'0', 'direction':'0', 'result':'1','timeLine':'-7'}],[0,{'rater':'0','direction':'0','result':'0','timeLine':'-7'}],[1,{'rater':'0','direction':'0','result':'-1','timeLine':'-7'}]]</t>
  </si>
  <si>
    <t>[[2203,{'rater':'0','direction':'0','result':'1','timeLine':'-30'}],[5,{'rater':'0','direction':'0','result':'0','timeLine':'-30'}],[3,{'rater':'0','direction':'0','result':'-1','timeLine':'-30'}]]</t>
  </si>
  <si>
    <t>[[11596,{'rater':'0','direction':'0','result':'1','timeLine':'-210'}],[47,{'rater':'0','direction':'0','result':'0','timeLine':'-210'}],[38,{'rater':'0','direction':'0','result':'-1','timeLine':'-210'}]]</t>
  </si>
  <si>
    <t>[[625,{'rater':'0', 'direction':'0', 'result':'1','timeLine':'-7'}],[0,{'rater':'0','direction':'0','result':'0','timeLine':'-7'}],[3,{'rater':'0','direction':'0','result':'-1','timeLine':'-7'}]]</t>
  </si>
  <si>
    <t>[[2437,{'rater':'0','direction':'0','result':'1','timeLine':'-30'}],[7,{'rater':'0','direction':'0','result':'0','timeLine':'-30'}],[7,{'rater':'0','direction':'0','result':'-1','timeLine':'-30'}]]</t>
  </si>
  <si>
    <t>[[7547,{'rater':'0','direction':'0','result':'1','timeLine':'-210'}],[27,{'rater':'0','direction':'0','result':'0','timeLine':'-210'}],[16,{'rater':'0','direction':'0','result':'-1','timeLine':'-210'}]]</t>
  </si>
  <si>
    <t>[[151,{'rater':'0', 'direction':'0', 'result':'1','timeLine':'-7'}],[1,{'rater':'0','direction':'0','result':'0','timeLine':'-7'}],[0,{'rater':'0','direction':'0','result':'-1','timeLine':'-7'}]]</t>
  </si>
  <si>
    <t>[[716,{'rater':'0','direction':'0','result':'1','timeLine':'-30'}],[2,{'rater':'0','direction':'0','result':'0','timeLine':'-30'}],[0,{'rater':'0','direction':'0','result':'-1','timeLine':'-30'}]]</t>
  </si>
  <si>
    <t>[[5431,{'rater':'0','direction':'0','result':'1','timeLine':'-210'}],[17,{'rater':'0','direction':'0','result':'0','timeLine':'-210'}],[10,{'rater':'0','direction':'0','result':'-1','timeLine':'-210'}]]</t>
  </si>
  <si>
    <t>{"title":"宝贝与描述相符：","source":"4.8","contrast":"+15.41%","sourcedetail":{"total":"905","count5":"94.59%","count4":"2.54%","count3":"1.10%","count2":"0.33%","count1":"1.44%"}}</t>
  </si>
  <si>
    <t>{"title":"卖家的服务态度：","source":"4.8","contrast":"+34.94%","sourcedetail":{"total":"905","count5":"93.59%","count4":"3.65%","count3":"1.10%","count2":"0.22%","count1":"1.44%"}}</t>
  </si>
  <si>
    <t>{"title":"物流服务的质量：","source":"4.8","contrast":"+43.99%","sourcedetail":{"total":"905","count5":"94.14%","count4":"3.20%","count3":"0.77%","count2":"0.22%","count1":"1.66%"}}</t>
  </si>
  <si>
    <t>{"merchReceiveTimes":"1","refundCount":"15","indVal":"4.51","localVal":"2.88","noReasonTimes":"1","merchQualityTimes":"0"}</t>
  </si>
  <si>
    <t>[[215,{'rater':'0','direction':'0','result':'1','timeLine':'-30'}],[3,{'rater':'0','direction':'0','result':'0','timeLine':'-30'}],[0,{'rater':'0','direction':'0','result':'-1','timeLine':'-30'}]]</t>
  </si>
  <si>
    <t>[[1592,{'rater':'0','direction':'0','result':'1','timeLine':'-210'}],[7,{'rater':'0','direction':'0','result':'0','timeLine':'-210'}],[0,{'rater':'0','direction':'0','result':'-1','timeLine':'-210'}]]</t>
  </si>
  <si>
    <t>{"title":"宝贝与描述相符：","source":"4.9","contrast":"+43.08%","sourcedetail":{"total":"4859","count5":"96.52%","count4":"2.10%","count3":"0.66%","count2":"0.31%","count1":"0.41%"}}</t>
  </si>
  <si>
    <t>{"title":"卖家的服务态度：","source":"4.9","contrast":"+55.87%","sourcedetail":{"total":"4859","count5":"96.71%","count4":"1.89%","count3":"0.54%","count2":"0.16%","count1":"0.70%"}}</t>
  </si>
  <si>
    <t>{"title":"物流服务的质量：","source":"4.9","contrast":"+52.29%","sourcedetail":{"total":"4859","count5":"95.51%","count4":"2.45%","count3":"1.07%","count2":"0.29%","count1":"0.68%"}}</t>
  </si>
  <si>
    <t>{"merchReceiveTimes":"0","refundCount":"69","indVal":"3.79","localVal":"4.71","noReasonTimes":"35","merchQualityTimes":"1"}</t>
  </si>
  <si>
    <t>{"indVal":"2.42","localVal":"2.13"}</t>
  </si>
  <si>
    <t>{"title":"宝贝与描述相符：","source":"4.9","contrast":"+31.40%","sourcedetail":{"total":"1537","count5":"94.73%","count4":"4.10%","count3":"0.98%","count2":"暂无人打分","count1":"0.20%"}}</t>
  </si>
  <si>
    <t>{"title":"卖家的服务态度：","source":"4.9","contrast":"+27.63%","sourcedetail":{"total":"1525","count5":"95.21%","count4":"3.74%","count3":"0.79%","count2":"0.10%","count1":"0.20%"}}</t>
  </si>
  <si>
    <t>{"title":"物流服务的质量：","source":"4.9","contrast":"+33.11%","sourcedetail":{"total":"1531","count5":"94.25%","count4":"4.77%","count3":"0.65%","count2":"0.10%","count1":"0.26%"}}</t>
  </si>
  <si>
    <t>{"merchReceiveTimes":"0.00","refundCount":"11","indVal":"3.30","localVal":"1.47","noReasonTimes":"4","merchQualityTimes":"2"}</t>
  </si>
  <si>
    <t>{"indVal":"2.79","localVal":"2.28"}</t>
  </si>
  <si>
    <t>[[548,{'rater':'0','direction':'0','result':'1','timeLine':'-30'}],[2,{'rater':'0','direction':'0','result':'0','timeLine':'-30'}],[1,{'rater':'0','direction':'0','result':'-1','timeLine':'-30'}]]</t>
  </si>
  <si>
    <t>[[2937,{'rater':'0','direction':'0','result':'1','timeLine':'-210'}],[6,{'rater':'0','direction':'0','result':'0','timeLine':'-210'}],[1,{'rater':'0','direction':'0','result':'-1','timeLine':'-210'}]]</t>
  </si>
  <si>
    <t>{"title":"宝贝与描述相符：","source":"4.9","contrast":"+83.89%","sourcedetail":{"total":"6298","count5":"99.33%","count4":"0.22%","count3":"0.19%","count2":"0.10%","count1":"0.24%"}}</t>
  </si>
  <si>
    <t>{"title":"卖家的服务态度：","source":"4.9","contrast":"+85.89%","sourcedetail":{"total":"6276","count5":"99.46%","count4":"0.27%","count3":"0.10%","count2":"0.10%","count1":"0.19%"}}</t>
  </si>
  <si>
    <t>{"title":"物流服务的质量：","source":"4.9","contrast":"+84.30%","sourcedetail":{"total":"6290","count5":"99.25%","count4":"0.32%","count3":"0.14%","count2":"0.10%","count1":"0.25%"}}</t>
  </si>
  <si>
    <t>[[6976,{'rater':'0','direction':'0','result':'1','timeLine':'-210'}],[2,{'rater':'0','direction':'0','result':'0','timeLine':'-210'}],[4,{'rater':'0','direction':'0','result':'-1','timeLine':'-210'}]]</t>
  </si>
  <si>
    <t>{"title":"宝贝与描述相符：","source":"4.8","contrast":"0","sourcedetail":{"total":"588","count5":"91.84%","count4":"4.93%","count3":"1.19%","count2":"0.68%","count1":"1.36%"}}</t>
  </si>
  <si>
    <t>{"title":"卖家的服务态度：","source":"4.9","contrast":"+27.06%","sourcedetail":{"total":"587","count5":"94.55%","count4":"3.75%","count3":"0.68%","count2":"0.17%","count1":"0.85%"}}</t>
  </si>
  <si>
    <t>{"title":"物流服务的质量：","source":"4.9","contrast":"+32.85%","sourcedetail":{"total":"587","count5":"93.87%","count4":"3.92%","count3":"1.53%","count2":"0.17%","count1":"0.51%"}}</t>
  </si>
  <si>
    <t>{"merchReceiveTimes":"1","refundCount":"1","indVal":"4.45","localVal":"0.26","noReasonTimes":"0","merchQualityTimes":"0"}</t>
  </si>
  <si>
    <t>{"indVal":"1.75","localVal":"0.02"}</t>
  </si>
  <si>
    <t>[[291,{'rater':'0','direction':'0','result':'1','timeLine':'-30'}],[0,{'rater':'0','direction':'0','result':'0','timeLine':'-30'}],[1,{'rater':'0','direction':'0','result':'-1','timeLine':'-30'}]]</t>
  </si>
  <si>
    <t>[[2592,{'rater':'0','direction':'0','result':'1','timeLine':'-210'}],[2,{'rater':'0','direction':'0','result':'0','timeLine':'-210'}],[5,{'rater':'0','direction':'0','result':'-1','timeLine':'-210'}]]</t>
  </si>
  <si>
    <t>[[286,{'rater':'0', 'direction':'0', 'result':'1','timeLine':'-7'}],[2,{'rater':'0','direction':'0','result':'0','timeLine':'-7'}],[0,{'rater':'0','direction':'0','result':'-1','timeLine':'-7'}]]</t>
  </si>
  <si>
    <t>[[1211,{'rater':'0','direction':'0','result':'1','timeLine':'-30'}],[3,{'rater':'0','direction':'0','result':'0','timeLine':'-30'}],[1,{'rater':'0','direction':'0','result':'-1','timeLine':'-30'}]]</t>
  </si>
  <si>
    <t>[[5318,{'rater':'0','direction':'0','result':'1','timeLine':'-210'}],[9,{'rater':'0','direction':'0','result':'0','timeLine':'-210'}],[4,{'rater':'0','direction':'0','result':'-1','timeLine':'-210'}]]</t>
  </si>
  <si>
    <t>{"title":"服务质量：","source":"4.9","contrast":"+91.49%","sourcedetail":{"total":"2125","count5":"99.48%","count4":"0.28%","count3":"0.14%","count2":"0.10%","count1":"暂无人打分"}}</t>
  </si>
  <si>
    <t>{"title":"服务态度：","source":"4.9","contrast":"+92.42%","sourcedetail":{"total":"2124","count5":"99.58%","count4":"0.19%","count3":"0.24%","count2":"暂无人打分","count1":"暂无人打分"}}</t>
  </si>
  <si>
    <t>{"title":"守时程度：","source":"4.9","contrast":"+90.95%","sourcedetail":{"total":"2122","count5":"99.39%","count4":"0.42%","count3":"0.10%","count2":"0.10%","count1":"0.10%"}}</t>
  </si>
  <si>
    <t>{"merchReceiveTimes":"0.00","refundCount":"3","indVal":"3.92","localVal":"0.77","noReasonTimes":"1","merchQualityTimes":"0"}</t>
  </si>
  <si>
    <t>{"indVal":"3.02","localVal":"0.50"}</t>
  </si>
  <si>
    <t>[[312,{'rater':'0','direction':'0','result':'1','timeLine':'-30'}],[0,{'rater':'0','direction':'0','result':'0','timeLine':'-30'}],[0,{'rater':'0','direction':'0','result':'-1','timeLine':'-30'}]]</t>
  </si>
  <si>
    <t>[[2148,{'rater':'0','direction':'0','result':'1','timeLine':'-210'}],[1,{'rater':'0','direction':'0','result':'0','timeLine':'-210'}],[0,{'rater':'0','direction':'0','result':'-1','timeLine':'-210'}]]</t>
  </si>
  <si>
    <t>[[1462,{'rater':'0', 'direction':'0', 'result':'1','timeLine':'-7'}],[2,{'rater':'0','direction':'0','result':'0','timeLine':'-7'}],[1,{'rater':'0','direction':'0','result':'-1','timeLine':'-7'}]]</t>
  </si>
  <si>
    <t>[[9573,{'rater':'0','direction':'0','result':'1','timeLine':'-30'}],[124,{'rater':'0','direction':'0','result':'0','timeLine':'-30'}],[58,{'rater':'0','direction':'0','result':'-1','timeLine':'-30'}]]</t>
  </si>
  <si>
    <t>[[38428,{'rater':'0','direction':'0','result':'1','timeLine':'-210'}],[315,{'rater':'0','direction':'0','result':'0','timeLine':'-210'}],[130,{'rater':'0','direction':'0','result':'-1','timeLine':'-210'}]]</t>
  </si>
  <si>
    <t>[[198,{'rater':'0', 'direction':'0', 'result':'1','timeLine':'-7'}],[0,{'rater':'0','direction':'0','result':'0','timeLine':'-7'}],[0,{'rater':'0','direction':'0','result':'-1','timeLine':'-7'}]]</t>
  </si>
  <si>
    <t>[[952,{'rater':'0','direction':'0','result':'1','timeLine':'-30'}],[6,{'rater':'0','direction':'0','result':'0','timeLine':'-30'}],[6,{'rater':'0','direction':'0','result':'-1','timeLine':'-30'}]]</t>
  </si>
  <si>
    <t>[[9818,{'rater':'0','direction':'0','result':'1','timeLine':'-210'}],[73,{'rater':'0','direction':'0','result':'0','timeLine':'-210'}],[43,{'rater':'0','direction':'0','result':'-1','timeLine':'-210'}]]</t>
  </si>
  <si>
    <t>[[815,{'rater':'0', 'direction':'0', 'result':'1','timeLine':'-7'}],[5,{'rater':'0','direction':'0','result':'0','timeLine':'-7'}],[2,{'rater':'0','direction':'0','result':'-1','timeLine':'-7'}]]</t>
  </si>
  <si>
    <t>[[4523,{'rater':'0','direction':'0','result':'1','timeLine':'-30'}],[35,{'rater':'0','direction':'0','result':'0','timeLine':'-30'}],[12,{'rater':'0','direction':'0','result':'-1','timeLine':'-30'}]]</t>
  </si>
  <si>
    <t>[[15007,{'rater':'0','direction':'0','result':'1','timeLine':'-210'}],[130,{'rater':'0','direction':'0','result':'0','timeLine':'-210'}],[58,{'rater':'0','direction':'0','result':'-1','timeLine':'-210'}]]</t>
  </si>
  <si>
    <t>{"title":"宝贝与描述相符：","source":"4.8","contrast":"+36.35%","sourcedetail":{"total":"1313","count5":"90.33%","count4":"7.08%","count3":"1.52%","count2":"0.23%","count1":"0.84%"}}</t>
  </si>
  <si>
    <t>{"title":"卖家的服务态度：","source":"4.8","contrast":"+22.34%","sourcedetail":{"total":"1310","count5":"91.22%","count4":"5.73%","count3":"1.91%","count2":"0.46%","count1":"0.69%"}}</t>
  </si>
  <si>
    <t>{"title":"物流服务的质量：","source":"4.8","contrast":"+17.41%","sourcedetail":{"total":"1309","count5":"90.07%","count4":"6.80%","count3":"1.38%","count2":"0.38%","count1":"1.38%"}}</t>
  </si>
  <si>
    <t>{"merchReceiveTimes":"0.00","refundCount":"60","indVal":"14.39","localVal":"8.12","noReasonTimes":"9","merchQualityTimes":"3"}</t>
  </si>
  <si>
    <t>{"indVal":"3.69","localVal":"4.74"}</t>
  </si>
  <si>
    <t>{"afterSaleTimes":"","refundSumNum":"60","indVal":"0.01","disputRefundNum":"0","localVal":"0.00","violationTimes":"","complaintsCount":"","taobaoSolveNum":"0","reasons":[],"refundSupportSellerNum":"0","taobaoSolvePercent":"0.00"}</t>
  </si>
  <si>
    <t>[[161,{'rater':'0', 'direction':'0', 'result':'1','timeLine':'-7'}],[2,{'rater':'0','direction':'0','result':'0','timeLine':'-7'}],[0,{'rater':'0','direction':'0','result':'-1','timeLine':'-7'}]]</t>
  </si>
  <si>
    <t>[[655,{'rater':'0','direction':'0','result':'1','timeLine':'-30'}],[5,{'rater':'0','direction':'0','result':'0','timeLine':'-30'}],[5,{'rater':'0','direction':'0','result':'-1','timeLine':'-30'}]]</t>
  </si>
  <si>
    <t>[[3511,{'rater':'0','direction':'0','result':'1','timeLine':'-210'}],[18,{'rater':'0','direction':'0','result':'0','timeLine':'-210'}],[10,{'rater':'0','direction':'0','result':'-1','timeLine':'-210'}]]</t>
  </si>
  <si>
    <t>{"title":"宝贝与描述相符：","source":"4.8","contrast":"0","sourcedetail":{"total":"1878","count5":"92.28%","count4":"5.32%","count3":"1.38%","count2":"0.32%","count1":"0.69%"}}</t>
  </si>
  <si>
    <t>{"title":"卖家的服务态度：","source":"4.9","contrast":"+3.37%","sourcedetail":{"total":"1868","count5":"94.22%","count4":"4.44%","count3":"0.64%","count2":"0.11%","count1":"0.59%"}}</t>
  </si>
  <si>
    <t>{"title":"物流服务的质量：","source":"4.9","contrast":"+17.90%","sourcedetail":{"total":"1871","count5":"93.69%","count4":"4.92%","count3":"0.69%","count2":"0.11%","count1":"0.59%"}}</t>
  </si>
  <si>
    <t>{"merchReceiveTimes":"0.00","refundCount":"26","indVal":"3.92","localVal":"2.10","noReasonTimes":"10","merchQualityTimes":"2"}</t>
  </si>
  <si>
    <t>{"indVal":"3.02","localVal":"5.06"}</t>
  </si>
  <si>
    <t>[[313,{'rater':'0','direction':'0','result':'1','timeLine':'-30'}],[1,{'rater':'0','direction':'0','result':'0','timeLine':'-30'}],[0,{'rater':'0','direction':'0','result':'-1','timeLine':'-30'}]]</t>
  </si>
  <si>
    <t>[[3402,{'rater':'0','direction':'0','result':'1','timeLine':'-210'}],[14,{'rater':'0','direction':'0','result':'0','timeLine':'-210'}],[6,{'rater':'0','direction':'0','result':'-1','timeLine':'-210'}]]</t>
  </si>
  <si>
    <t>[[128,{'rater':'0', 'direction':'0', 'result':'1','timeLine':'-7'}],[1,{'rater':'0','direction':'0','result':'0','timeLine':'-7'}],[1,{'rater':'0','direction':'0','result':'-1','timeLine':'-7'}]]</t>
  </si>
  <si>
    <t>[[514,{'rater':'0','direction':'0','result':'1','timeLine':'-30'}],[5,{'rater':'0','direction':'0','result':'0','timeLine':'-30'}],[3,{'rater':'0','direction':'0','result':'-1','timeLine':'-30'}]]</t>
  </si>
  <si>
    <t>[[2290,{'rater':'0','direction':'0','result':'1','timeLine':'-210'}],[30,{'rater':'0','direction':'0','result':'0','timeLine':'-210'}],[19,{'rater':'0','direction':'0','result':'-1','timeLine':'-210'}]]</t>
  </si>
  <si>
    <t>[[317,{'rater':'0','direction':'0','result':'1','timeLine':'-30'}],[2,{'rater':'0','direction':'0','result':'0','timeLine':'-30'}],[0,{'rater':'0','direction':'0','result':'-1','timeLine':'-30'}]]</t>
  </si>
  <si>
    <t>[[1437,{'rater':'0','direction':'0','result':'1','timeLine':'-210'}],[7,{'rater':'0','direction':'0','result':'0','timeLine':'-210'}],[7,{'rater':'0','direction':'0','result':'-1','timeLine':'-210'}]]</t>
  </si>
  <si>
    <t>{"title":"宝贝与描述相符：","source":"4.9","contrast":"+93.82%","sourcedetail":{"total":"13993","count5":"99.68%","count4":"0.18%","count3":"0.10%","count2":"0.10%","count1":"0.10%"}}</t>
  </si>
  <si>
    <t>{"title":"卖家的服务态度：","source":"4.9","contrast":"+92.27%","sourcedetail":{"total":"13982","count5":"99.65%","count4":"0.21%","count3":"0.10%","count2":"0.10%","count1":"0.10%"}}</t>
  </si>
  <si>
    <t>{"title":"物流服务的质量：","source":"4.9","contrast":"+91.04%","sourcedetail":{"total":"13974","count5":"99.43%","count4":"0.37%","count3":"0.10%","count2":"0.10%","count1":"0.10%"}}</t>
  </si>
  <si>
    <t>{"merchReceiveTimes":"2","refundCount":"19","indVal":"3.79","localVal":"0.44","noReasonTimes":"5","merchQualityTimes":"0"}</t>
  </si>
  <si>
    <t>{"indVal":"2.42","localVal":"2.34"}</t>
  </si>
  <si>
    <t>[[950,{'rater':'0', 'direction':'0', 'result':'1','timeLine':'-7'}],[0,{'rater':'0','direction':'0','result':'0','timeLine':'-7'}],[0,{'rater':'0','direction':'0','result':'-1','timeLine':'-7'}]]</t>
  </si>
  <si>
    <t>[[3571,{'rater':'0','direction':'0','result':'1','timeLine':'-30'}],[0,{'rater':'0','direction':'0','result':'0','timeLine':'-30'}],[0,{'rater':'0','direction':'0','result':'-1','timeLine':'-30'}]]</t>
  </si>
  <si>
    <t>[[14982,{'rater':'0','direction':'0','result':'1','timeLine':'-210'}],[1,{'rater':'0','direction':'0','result':'0','timeLine':'-210'}],[0,{'rater':'0','direction':'0','result':'-1','timeLine':'-210'}]]</t>
  </si>
  <si>
    <t>[[298,{'rater':'0', 'direction':'0', 'result':'1','timeLine':'-7'}],[2,{'rater':'0','direction':'0','result':'0','timeLine':'-7'}],[2,{'rater':'0','direction':'0','result':'-1','timeLine':'-7'}]]</t>
  </si>
  <si>
    <t>[[1670,{'rater':'0','direction':'0','result':'1','timeLine':'-30'}],[7,{'rater':'0','direction':'0','result':'0','timeLine':'-30'}],[6,{'rater':'0','direction':'0','result':'-1','timeLine':'-30'}]]</t>
  </si>
  <si>
    <t>[[17075,{'rater':'0','direction':'0','result':'1','timeLine':'-210'}],[77,{'rater':'0','direction':'0','result':'0','timeLine':'-210'}],[71,{'rater':'0','direction':'0','result':'-1','timeLine':'-210'}]]</t>
  </si>
  <si>
    <t>[[307,{'rater':'0', 'direction':'0', 'result':'1','timeLine':'-7'}],[0,{'rater':'0','direction':'0','result':'0','timeLine':'-7'}],[0,{'rater':'0','direction':'0','result':'-1','timeLine':'-7'}]]</t>
  </si>
  <si>
    <t>[[1159,{'rater':'0','direction':'0','result':'1','timeLine':'-30'}],[2,{'rater':'0','direction':'0','result':'0','timeLine':'-30'}],[1,{'rater':'0','direction':'0','result':'-1','timeLine':'-30'}]]</t>
  </si>
  <si>
    <t>[[6489,{'rater':'0','direction':'0','result':'1','timeLine':'-210'}],[21,{'rater':'0','direction':'0','result':'0','timeLine':'-210'}],[6,{'rater':'0','direction':'0','result':'-1','timeLine':'-210'}]]</t>
  </si>
  <si>
    <t>{"title":"宝贝与描述相符：","source":"4.7","contrast":"-1.46%","sourcedetail":{"total":"1636","count5":"86.06%","count4":"7.76%","count3":"3.42%","count2":"0.98%","count1":"1.77%"}}</t>
  </si>
  <si>
    <t>{"title":"卖家的服务态度：","source":"4.7","contrast":"-1.57%","sourcedetail":{"total":"1618","count5":"87.89%","count4":"6.86%","count3":"2.29%","count2":"0.93%","count1":"2.04%"}}</t>
  </si>
  <si>
    <t>{"title":"物流服务的质量：","source":"4.7","contrast":"-1.28%","sourcedetail":{"total":"1644","count5":"87.29%","count4":"7.30%","count3":"2.49%","count2":"1.09%","count1":"1.82%"}}</t>
  </si>
  <si>
    <t>{"merchReceiveTimes":"17","refundCount":"64","indVal":"6.81","localVal":"14.04","noReasonTimes":"0","merchQualityTimes":"2"}</t>
  </si>
  <si>
    <t>{"indVal":"3.26","localVal":"5.25"}</t>
  </si>
  <si>
    <t>[[148,{'rater':'0','direction':'0','result':'1','timeLine':'-30'}],[2,{'rater':'0','direction':'0','result':'0','timeLine':'-30'}],[5,{'rater':'0','direction':'0','result':'-1','timeLine':'-30'}]]</t>
  </si>
  <si>
    <t>[[1520,{'rater':'0','direction':'0','result':'1','timeLine':'-210'}],[37,{'rater':'0','direction':'0','result':'0','timeLine':'-210'}],[24,{'rater':'0','direction':'0','result':'-1','timeLine':'-210'}]]</t>
  </si>
  <si>
    <t>[[839,{'rater':'0', 'direction':'0', 'result':'1','timeLine':'-7'}],[3,{'rater':'0','direction':'0','result':'0','timeLine':'-7'}],[2,{'rater':'0','direction':'0','result':'-1','timeLine':'-7'}]]</t>
  </si>
  <si>
    <t>[[2875,{'rater':'0','direction':'0','result':'1','timeLine':'-30'}],[28,{'rater':'0','direction':'0','result':'0','timeLine':'-30'}],[17,{'rater':'0','direction':'0','result':'-1','timeLine':'-30'}]]</t>
  </si>
  <si>
    <t>[[6337,{'rater':'0','direction':'0','result':'1','timeLine':'-210'}],[45,{'rater':'0','direction':'0','result':'0','timeLine':'-210'}],[24,{'rater':'0','direction':'0','result':'-1','timeLine':'-210'}]]</t>
  </si>
  <si>
    <t>[[220,{'rater':'0', 'direction':'0', 'result':'1','timeLine':'-7'}],[1,{'rater':'0','direction':'0','result':'0','timeLine':'-7'}],[0,{'rater':'0','direction':'0','result':'-1','timeLine':'-7'}]]</t>
  </si>
  <si>
    <t>[[869,{'rater':'0','direction':'0','result':'1','timeLine':'-30'}],[4,{'rater':'0','direction':'0','result':'0','timeLine':'-30'}],[2,{'rater':'0','direction':'0','result':'-1','timeLine':'-30'}]]</t>
  </si>
  <si>
    <t>[[5998,{'rater':'0','direction':'0','result':'1','timeLine':'-210'}],[40,{'rater':'0','direction':'0','result':'0','timeLine':'-210'}],[18,{'rater':'0','direction':'0','result':'-1','timeLine':'-210'}]]</t>
  </si>
  <si>
    <t>[[321,{'rater':'0','direction':'0','result':'1','timeLine':'-30'}],[1,{'rater':'0','direction':'0','result':'0','timeLine':'-30'}],[4,{'rater':'0','direction':'0','result':'-1','timeLine':'-30'}]]</t>
  </si>
  <si>
    <t>[[1603,{'rater':'0','direction':'0','result':'1','timeLine':'-210'}],[6,{'rater':'0','direction':'0','result':'0','timeLine':'-210'}],[6,{'rater':'0','direction':'0','result':'-1','timeLine':'-210'}]]</t>
  </si>
  <si>
    <t>[[1618,{'rater':'0', 'direction':'0', 'result':'1','timeLine':'-7'}],[5,{'rater':'0','direction':'0','result':'0','timeLine':'-7'}],[2,{'rater':'0','direction':'0','result':'-1','timeLine':'-7'}]]</t>
  </si>
  <si>
    <t>[[5873,{'rater':'0','direction':'0','result':'1','timeLine':'-30'}],[53,{'rater':'0','direction':'0','result':'0','timeLine':'-30'}],[26,{'rater':'0','direction':'0','result':'-1','timeLine':'-30'}]]</t>
  </si>
  <si>
    <t>[[13105,{'rater':'0','direction':'0','result':'1','timeLine':'-210'}],[94,{'rater':'0','direction':'0','result':'0','timeLine':'-210'}],[46,{'rater':'0','direction':'0','result':'-1','timeLine':'-210'}]]</t>
  </si>
  <si>
    <t>[[4358,{'rater':'0', 'direction':'0', 'result':'1','timeLine':'-7'}],[14,{'rater':'0','direction':'0','result':'0','timeLine':'-7'}],[7,{'rater':'0','direction':'0','result':'-1','timeLine':'-7'}]]</t>
  </si>
  <si>
    <t>[[16261,{'rater':'0','direction':'0','result':'1','timeLine':'-30'}],[78,{'rater':'0','direction':'0','result':'0','timeLine':'-30'}],[57,{'rater':'0','direction':'0','result':'-1','timeLine':'-30'}]]</t>
  </si>
  <si>
    <t>[[103889,{'rater':'0','direction':'0','result':'1','timeLine':'-210'}],[270,{'rater':'0','direction':'0','result':'0','timeLine':'-210'}],[207,{'rater':'0','direction':'0','result':'-1','timeLine':'-210'}]]</t>
  </si>
  <si>
    <t>{"title":"宝贝与描述相符：","source":"4.8","contrast":"0","sourcedetail":{"total":"9451","count5":"93.80%","count4":"2.73%","count3":"1.31%","count2":"0.57%","count1":"1.59%"}}</t>
  </si>
  <si>
    <t>{"title":"卖家的服务态度：","source":"4.8","contrast":"+18.98%","sourcedetail":{"total":"9451","count5":"91.65%","count4":"4.42%","count3":"1.80%","count2":"0.67%","count1":"1.46%"}}</t>
  </si>
  <si>
    <t>{"title":"物流服务的质量：","source":"4.8","contrast":"+20.36%","sourcedetail":{"total":"9451","count5":"90.94%","count4":"4.59%","count3":"2.05%","count2":"0.78%","count1":"1.63%"}}</t>
  </si>
  <si>
    <t>{"merchReceiveTimes":"19","refundCount":"230","indVal":"4.22","localVal":"4.93","noReasonTimes":"132","merchQualityTimes":"4"}</t>
  </si>
  <si>
    <t>{"indVal":"2.15","localVal":"0.99"}</t>
  </si>
  <si>
    <t>{"title":"宝贝与描述相符：","source":"4.8","contrast":"0","sourcedetail":{"total":"4040","count5":"90.50%","count4":"5.99%","count3":"1.86%","count2":"0.59%","count1":"1.06%"}}</t>
  </si>
  <si>
    <t>{"title":"卖家的服务态度：","source":"4.8","contrast":"0","sourcedetail":{"total":"3995","count5":"91.34%","count4":"5.76%","count3":"1.68%","count2":"0.40%","count1":"0.83%"}}</t>
  </si>
  <si>
    <t>{"title":"物流服务的质量：","source":"4.8","contrast":"+7.52%","sourcedetail":{"total":"4033","count5":"91.02%","count4":"5.78%","count3":"1.69%","count2":"0.37%","count1":"1.14%"}}</t>
  </si>
  <si>
    <t>{"merchReceiveTimes":"0.00","refundCount":"36","indVal":"5.40","localVal":"2.00","noReasonTimes":"12","merchQualityTimes":"1"}</t>
  </si>
  <si>
    <t>{"indVal":"3.32","localVal":"1.86"}</t>
  </si>
  <si>
    <t>[[327,{'rater':'0', 'direction':'0', 'result':'1','timeLine':'-7'}],[6,{'rater':'0','direction':'0','result':'0','timeLine':'-7'}],[1,{'rater':'0','direction':'0','result':'-1','timeLine':'-7'}]]</t>
  </si>
  <si>
    <t>[[1408,{'rater':'0','direction':'0','result':'1','timeLine':'-30'}],[19,{'rater':'0','direction':'0','result':'0','timeLine':'-30'}],[4,{'rater':'0','direction':'0','result':'-1','timeLine':'-30'}]]</t>
  </si>
  <si>
    <t>[[8964,{'rater':'0','direction':'0','result':'1','timeLine':'-210'}],[94,{'rater':'0','direction':'0','result':'0','timeLine':'-210'}],[44,{'rater':'0','direction':'0','result':'-1','timeLine':'-210'}]]</t>
  </si>
  <si>
    <t>{"title":"宝贝与描述相符：","source":"4.8","contrast":"+52.79%","sourcedetail":{"total":"1456","count5":"92.58%","count4":"5.43%","count3":"1.37%","count2":"0.14%","count1":"0.48%"}}</t>
  </si>
  <si>
    <t>{"title":"卖家的服务态度：","source":"4.9","contrast":"+50.01%","sourcedetail":{"total":"1444","count5":"94.11%","count4":"4.36%","count3":"0.69%","count2":"0.28%","count1":"0.55%"}}</t>
  </si>
  <si>
    <t>{"title":"物流服务的质量：","source":"4.9","contrast":"+50.65%","sourcedetail":{"total":"1457","count5":"93.41%","count4":"4.74%","count3":"1.17%","count2":"0.14%","count1":"0.55%"}}</t>
  </si>
  <si>
    <t>{"merchReceiveTimes":"5","refundCount":"28","indVal":"12.87","localVal":"5.92","noReasonTimes":"2","merchQualityTimes":"0"}</t>
  </si>
  <si>
    <t>{"indVal":"3.66","localVal":"3.17"}</t>
  </si>
  <si>
    <t>[[104,{'rater':'0', 'direction':'0', 'result':'1','timeLine':'-7'}],[0,{'rater':'0','direction':'0','result':'0','timeLine':'-7'}],[0,{'rater':'0','direction':'0','result':'-1','timeLine':'-7'}]]</t>
  </si>
  <si>
    <t>[[407,{'rater':'0','direction':'0','result':'1','timeLine':'-30'}],[3,{'rater':'0','direction':'0','result':'0','timeLine':'-30'}],[0,{'rater':'0','direction':'0','result':'-1','timeLine':'-30'}]]</t>
  </si>
  <si>
    <t>[[2759,{'rater':'0','direction':'0','result':'1','timeLine':'-210'}],[17,{'rater':'0','direction':'0','result':'0','timeLine':'-210'}],[4,{'rater':'0','direction':'0','result':'-1','timeLine':'-210'}]]</t>
  </si>
  <si>
    <t>[[1197,{'rater':'0','direction':'0','result':'1','timeLine':'-30'}],[7,{'rater':'0','direction':'0','result':'0','timeLine':'-30'}],[9,{'rater':'0','direction':'0','result':'-1','timeLine':'-30'}]]</t>
  </si>
  <si>
    <t>[[4533,{'rater':'0','direction':'0','result':'1','timeLine':'-210'}],[16,{'rater':'0','direction':'0','result':'0','timeLine':'-210'}],[11,{'rater':'0','direction':'0','result':'-1','timeLine':'-210'}]]</t>
  </si>
  <si>
    <t>{"title":"宝贝与描述相符：","source":"4.7","contrast":"+9.85%","sourcedetail":{"total":"1540","count5":"88.51%","count4":"6.75%","count3":"2.47%","count2":"0.71%","count1":"1.56%"}}</t>
  </si>
  <si>
    <t>{"title":"卖家的服务态度：","source":"4.8","contrast":"0","sourcedetail":{"total":"1536","count5":"90.23%","count4":"5.40%","count3":"2.21%","count2":"0.78%","count1":"1.37%"}}</t>
  </si>
  <si>
    <t>{"title":"物流服务的质量：","source":"4.7","contrast":"0","sourcedetail":{"total":"1538","count5":"89.27%","count4":"5.72%","count3":"2.28%","count2":"1.11%","count1":"1.63%"}}</t>
  </si>
  <si>
    <t>{"merchReceiveTimes":"0.00","refundCount":"125","indVal":"7.64","localVal":"20.46","noReasonTimes":"43","merchQualityTimes":"10"}</t>
  </si>
  <si>
    <t>{"indVal":"3.40","localVal":"3.11"}</t>
  </si>
  <si>
    <t>{"afterSaleTimes":"","refundSumNum":"125","indVal":"0.02","disputRefundNum":"1","localVal":"0.16","violationTimes":"","complaintsCount":"","taobaoSolveNum":"0","reasons":[],"refundSupportSellerNum":"0","taobaoSolvePercent":"0.00"}</t>
  </si>
  <si>
    <t>[[188,{'rater':'0', 'direction':'0', 'result':'1','timeLine':'-7'}],[0,{'rater':'0','direction':'0','result':'0','timeLine':'-7'}],[0,{'rater':'0','direction':'0','result':'-1','timeLine':'-7'}]]</t>
  </si>
  <si>
    <t>[[765,{'rater':'0','direction':'0','result':'1','timeLine':'-30'}],[5,{'rater':'0','direction':'0','result':'0','timeLine':'-30'}],[1,{'rater':'0','direction':'0','result':'-1','timeLine':'-30'}]]</t>
  </si>
  <si>
    <t>[[3793,{'rater':'0','direction':'0','result':'1','timeLine':'-210'}],[9,{'rater':'0','direction':'0','result':'0','timeLine':'-210'}],[6,{'rater':'0','direction':'0','result':'-1','timeLine':'-210'}]]</t>
  </si>
  <si>
    <t>[[271,{'rater':'0', 'direction':'0', 'result':'1','timeLine':'-7'}],[0,{'rater':'0','direction':'0','result':'0','timeLine':'-7'}],[0,{'rater':'0','direction':'0','result':'-1','timeLine':'-7'}]]</t>
  </si>
  <si>
    <t>[[1218,{'rater':'0','direction':'0','result':'1','timeLine':'-30'}],[0,{'rater':'0','direction':'0','result':'0','timeLine':'-30'}],[0,{'rater':'0','direction':'0','result':'-1','timeLine':'-30'}]]</t>
  </si>
  <si>
    <t>[[3158,{'rater':'0','direction':'0','result':'1','timeLine':'-210'}],[0,{'rater':'0','direction':'0','result':'0','timeLine':'-210'}],[0,{'rater':'0','direction':'0','result':'-1','timeLine':'-210'}]]</t>
  </si>
  <si>
    <t>[[130,{'rater':'0','direction':'0','result':'1','timeLine':'-30'}],[0,{'rater':'0','direction':'0','result':'0','timeLine':'-30'}],[1,{'rater':'0','direction':'0','result':'-1','timeLine':'-30'}]]</t>
  </si>
  <si>
    <t>[[1336,{'rater':'0','direction':'0','result':'1','timeLine':'-210'}],[4,{'rater':'0','direction':'0','result':'0','timeLine':'-210'}],[4,{'rater':'0','direction':'0','result':'-1','timeLine':'-210'}]]</t>
  </si>
  <si>
    <t>[[676,{'rater':'0','direction':'0','result':'1','timeLine':'-30'}],[7,{'rater':'0','direction':'0','result':'0','timeLine':'-30'}],[5,{'rater':'0','direction':'0','result':'-1','timeLine':'-30'}]]</t>
  </si>
  <si>
    <t>[[10627,{'rater':'0','direction':'0','result':'1','timeLine':'-210'}],[87,{'rater':'0','direction':'0','result':'0','timeLine':'-210'}],[55,{'rater':'0','direction':'0','result':'-1','timeLine':'-210'}]]</t>
  </si>
  <si>
    <t>[[71,{'rater':'0', 'direction':'0', 'result':'1','timeLine':'-7'}],[0,{'rater':'0','direction':'0','result':'0','timeLine':'-7'}],[1,{'rater':'0','direction':'0','result':'-1','timeLine':'-7'}]]</t>
  </si>
  <si>
    <t>[[391,{'rater':'0','direction':'0','result':'1','timeLine':'-30'}],[1,{'rater':'0','direction':'0','result':'0','timeLine':'-30'}],[4,{'rater':'0','direction':'0','result':'-1','timeLine':'-30'}]]</t>
  </si>
  <si>
    <t>[[2545,{'rater':'0','direction':'0','result':'1','timeLine':'-210'}],[28,{'rater':'0','direction':'0','result':'0','timeLine':'-210'}],[12,{'rater':'0','direction':'0','result':'-1','timeLine':'-210'}]]</t>
  </si>
  <si>
    <t>{"title":"宝贝与描述相符：","source":"4.8","contrast":"+13.91%","sourcedetail":{"total":"17354","count5":"89.69%","count4":"7.09%","count3":"1.95%","count2":"0.43%","count1":"0.84%"}}</t>
  </si>
  <si>
    <t>{"title":"卖家的服务态度：","source":"4.8","contrast":"+23.57%","sourcedetail":{"total":"17273","count5":"92.06%","count4":"5.70%","count3":"1.31%","count2":"0.30%","count1":"0.64%"}}</t>
  </si>
  <si>
    <t>{"title":"物流服务的质量：","source":"4.8","contrast":"+6.03%","sourcedetail":{"total":"17339","count5":"89.86%","count4":"6.38%","count3":"1.85%","count2":"0.72%","count1":"1.20%"}}</t>
  </si>
  <si>
    <t>{"merchReceiveTimes":"0.00","refundCount":"321","indVal":"3.39","localVal":"3.62","noReasonTimes":"146","merchQualityTimes":"13"}</t>
  </si>
  <si>
    <t>{"indVal":"2.17","localVal":"2.06"}</t>
  </si>
  <si>
    <t>{"afterSaleTimes":"","refundSumNum":"321","indVal":"0.00","disputRefundNum":"0","localVal":"0.00","violationTimes":"","complaintsCount":"","taobaoSolveNum":"0","reasons":[],"refundSupportSellerNum":"0","taobaoSolvePercent":"0.00"}</t>
  </si>
  <si>
    <t>[[2693,{'rater':'0', 'direction':'0', 'result':'1','timeLine':'-7'}],[11,{'rater':'0','direction':'0','result':'0','timeLine':'-7'}],[2,{'rater':'0','direction':'0','result':'-1','timeLine':'-7'}]]</t>
  </si>
  <si>
    <t>[[9139,{'rater':'0','direction':'0','result':'1','timeLine':'-30'}],[66,{'rater':'0','direction':'0','result':'0','timeLine':'-30'}],[18,{'rater':'0','direction':'0','result':'-1','timeLine':'-30'}]]</t>
  </si>
  <si>
    <t>[[33954,{'rater':'0','direction':'0','result':'1','timeLine':'-210'}],[150,{'rater':'0','direction':'0','result':'0','timeLine':'-210'}],[48,{'rater':'0','direction':'0','result':'-1','timeLine':'-210'}]]</t>
  </si>
  <si>
    <t>[[66,{'rater':'0', 'direction':'0', 'result':'1','timeLine':'-7'}],[2,{'rater':'0','direction':'0','result':'0','timeLine':'-7'}],[2,{'rater':'0','direction':'0','result':'-1','timeLine':'-7'}]]</t>
  </si>
  <si>
    <t>[[301,{'rater':'0','direction':'0','result':'1','timeLine':'-30'}],[3,{'rater':'0','direction':'0','result':'0','timeLine':'-30'}],[4,{'rater':'0','direction':'0','result':'-1','timeLine':'-30'}]]</t>
  </si>
  <si>
    <t>[[2714,{'rater':'0','direction':'0','result':'1','timeLine':'-210'}],[12,{'rater':'0','direction':'0','result':'0','timeLine':'-210'}],[6,{'rater':'0','direction':'0','result':'-1','timeLine':'-210'}]]</t>
  </si>
  <si>
    <t>{"title":"宝贝与描述相符：","source":"4.7","contrast":"+5.64%","sourcedetail":{"total":"24147","count5":"87.90%","count4":"6.83%","count3":"3.01%","count2":"0.87%","count1":"1.39%"}}</t>
  </si>
  <si>
    <t>{"title":"卖家的服务态度：","source":"4.8","contrast":"+8.42%","sourcedetail":{"total":"23987","count5":"90.46%","count4":"5.74%","count3":"2.16%","count2":"0.52%","count1":"1.12%"}}</t>
  </si>
  <si>
    <t>{"title":"物流服务的质量：","source":"4.8","contrast":"+6.22%","sourcedetail":{"total":"24100","count5":"89.34%","count4":"6.20%","count3":"2.45%","count2":"0.74%","count1":"1.27%"}}</t>
  </si>
  <si>
    <t>{"merchReceiveTimes":"0.00","refundCount":"264","indVal":"14.39","localVal":"3.28","noReasonTimes":"51","merchQualityTimes":"1"}</t>
  </si>
  <si>
    <t>{"afterSaleTimes":"","refundSumNum":"264","indVal":"0.01","disputRefundNum":"0","localVal":"0.00","violationTimes":"","complaintsCount":"","taobaoSolveNum":"0","reasons":[],"refundSupportSellerNum":"0","taobaoSolvePercent":"0.00"}</t>
  </si>
  <si>
    <t>[[1400,{'rater':'0', 'direction':'0', 'result':'1','timeLine':'-7'}],[6,{'rater':'0','direction':'0','result':'0','timeLine':'-7'}],[1,{'rater':'0','direction':'0','result':'-1','timeLine':'-7'}]]</t>
  </si>
  <si>
    <t>[[6716,{'rater':'0','direction':'0','result':'1','timeLine':'-30'}],[46,{'rater':'0','direction':'0','result':'0','timeLine':'-30'}],[12,{'rater':'0','direction':'0','result':'-1','timeLine':'-30'}]]</t>
  </si>
  <si>
    <t>[[46204,{'rater':'0','direction':'0','result':'1','timeLine':'-210'}],[325,{'rater':'0','direction':'0','result':'0','timeLine':'-210'}],[145,{'rater':'0','direction':'0','result':'-1','timeLine':'-210'}]]</t>
  </si>
  <si>
    <t>{"title":"宝贝与描述相符：","source":"4.9","contrast":"+85.73%","sourcedetail":{"total":"6218","count5":"98.65%","count4":"0.80%","count3":"0.26%","count2":"0.10%","count1":"0.21%"}}</t>
  </si>
  <si>
    <t>{"title":"卖家的服务态度：","source":"4.9","contrast":"+83.77%","sourcedetail":{"total":"6205","count5":"98.65%","count4":"0.87%","count3":"0.24%","count2":"0.10%","count1":"0.18%"}}</t>
  </si>
  <si>
    <t>{"title":"物流服务的质量：","source":"4.9","contrast":"+79.46%","sourcedetail":{"total":"6212","count5":"98.37%","count4":"0.87%","count3":"0.27%","count2":"0.11%","count1":"0.37%"}}</t>
  </si>
  <si>
    <t>{"merchReceiveTimes":"0.00","refundCount":"15","indVal":"4.76","localVal":"1.26","noReasonTimes":"2","merchQualityTimes":"1"}</t>
  </si>
  <si>
    <t>{"indVal":"2.99","localVal":"3.24"}</t>
  </si>
  <si>
    <t>[[841,{'rater':'0','direction':'0','result':'1','timeLine':'-30'}],[1,{'rater':'0','direction':'0','result':'0','timeLine':'-30'}],[0,{'rater':'0','direction':'0','result':'-1','timeLine':'-30'}]]</t>
  </si>
  <si>
    <t>[[5883,{'rater':'0','direction':'0','result':'1','timeLine':'-210'}],[3,{'rater':'0','direction':'0','result':'0','timeLine':'-210'}],[3,{'rater':'0','direction':'0','result':'-1','timeLine':'-210'}]]</t>
  </si>
  <si>
    <t>[[159,{'rater':'0','direction':'0','result':'1','timeLine':'-30'}],[0,{'rater':'0','direction':'0','result':'0','timeLine':'-30'}],[0,{'rater':'0','direction':'0','result':'-1','timeLine':'-30'}]]</t>
  </si>
  <si>
    <t>[[1926,{'rater':'0','direction':'0','result':'1','timeLine':'-210'}],[0,{'rater':'0','direction':'0','result':'0','timeLine':'-210'}],[1,{'rater':'0','direction':'0','result':'-1','timeLine':'-210'}]]</t>
  </si>
  <si>
    <t>[[451,{'rater':'0', 'direction':'0', 'result':'1','timeLine':'-7'}],[8,{'rater':'0','direction':'0','result':'0','timeLine':'-7'}],[6,{'rater':'0','direction':'0','result':'-1','timeLine':'-7'}]]</t>
  </si>
  <si>
    <t>[[8093,{'rater':'0','direction':'0','result':'1','timeLine':'-30'}],[77,{'rater':'0','direction':'0','result':'0','timeLine':'-30'}],[65,{'rater':'0','direction':'0','result':'-1','timeLine':'-30'}]]</t>
  </si>
  <si>
    <t>[[64635,{'rater':'0','direction':'0','result':'1','timeLine':'-210'}],[193,{'rater':'0','direction':'0','result':'0','timeLine':'-210'}],[251,{'rater':'0','direction':'0','result':'-1','timeLine':'-210'}]]</t>
  </si>
  <si>
    <t>[[2046,{'rater':'0','direction':'0','result':'1','timeLine':'-30'}],[4,{'rater':'0','direction':'0','result':'0','timeLine':'-30'}],[0,{'rater':'0','direction':'0','result':'-1','timeLine':'-30'}]]</t>
  </si>
  <si>
    <t>[[6544,{'rater':'0','direction':'0','result':'1','timeLine':'-210'}],[9,{'rater':'0','direction':'0','result':'0','timeLine':'-210'}],[4,{'rater':'0','direction':'0','result':'-1','timeLine':'-210'}]]</t>
  </si>
  <si>
    <t>{"title":"宝贝与描述相符：","source":"4.9","contrast":"+68.16%","sourcedetail":{"total":"254","count5":"96.85%","count4":"1.57%","count3":"0.39%","count2":"暂无人打分","count1":"1.18%"}}</t>
  </si>
  <si>
    <t>{"title":"卖家的服务态度：","source":"4.9","contrast":"+68.17%","sourcedetail":{"total":"250","count5":"97.20%","count4":"1.60%","count3":"0.40%","count2":"暂无人打分","count1":"0.80%"}}</t>
  </si>
  <si>
    <t>{"title":"物流服务的质量：","source":"4.9","contrast":"+51.62%","sourcedetail":{"total":"253","count5":"95.65%","count4":"2.37%","count3":"0.40%","count2":"暂无人打分","count1":"1.58%"}}</t>
  </si>
  <si>
    <t>{"merchReceiveTimes":"0.00","refundCount":"16","indVal":"14.39","localVal":"12.60","noReasonTimes":"2","merchQualityTimes":"2"}</t>
  </si>
  <si>
    <t>{"indVal":"3.69","localVal":"11.04"}</t>
  </si>
  <si>
    <t>[[73,{'rater':'0','direction':'0','result':'1','timeLine':'-30'}],[1,{'rater':'0','direction':'0','result':'0','timeLine':'-30'}],[0,{'rater':'0','direction':'0','result':'-1','timeLine':'-30'}]]</t>
  </si>
  <si>
    <t>[[383,{'rater':'0','direction':'0','result':'1','timeLine':'-210'}],[1,{'rater':'0','direction':'0','result':'0','timeLine':'-210'}],[3,{'rater':'0','direction':'0','result':'-1','timeLine':'-210'}]]</t>
  </si>
  <si>
    <t>[[164,{'rater':'0', 'direction':'0', 'result':'1','timeLine':'-7'}],[1,{'rater':'0','direction':'0','result':'0','timeLine':'-7'}],[0,{'rater':'0','direction':'0','result':'-1','timeLine':'-7'}]]</t>
  </si>
  <si>
    <t>[[603,{'rater':'0','direction':'0','result':'1','timeLine':'-30'}],[39,{'rater':'0','direction':'0','result':'0','timeLine':'-30'}],[26,{'rater':'0','direction':'0','result':'-1','timeLine':'-30'}]]</t>
  </si>
  <si>
    <t>[[2318,{'rater':'0','direction':'0','result':'1','timeLine':'-210'}],[55,{'rater':'0','direction':'0','result':'0','timeLine':'-210'}],[37,{'rater':'0','direction':'0','result':'-1','timeLine':'-210'}]]</t>
  </si>
  <si>
    <t>[[80,{'rater':'0', 'direction':'0', 'result':'1','timeLine':'-7'}],[0,{'rater':'0','direction':'0','result':'0','timeLine':'-7'}],[0,{'rater':'0','direction':'0','result':'-1','timeLine':'-7'}]]</t>
  </si>
  <si>
    <t>[[496,{'rater':'0','direction':'0','result':'1','timeLine':'-30'}],[2,{'rater':'0','direction':'0','result':'0','timeLine':'-30'}],[3,{'rater':'0','direction':'0','result':'-1','timeLine':'-30'}]]</t>
  </si>
  <si>
    <t>[[3359,{'rater':'0','direction':'0','result':'1','timeLine':'-210'}],[27,{'rater':'0','direction':'0','result':'0','timeLine':'-210'}],[14,{'rater':'0','direction':'0','result':'-1','timeLine':'-210'}]]</t>
  </si>
  <si>
    <t>{"title":"宝贝与描述相符：","source":"4.8","contrast":"+24.21%","sourcedetail":{"total":"9273","count5":"92.77%","count4":"4.68%","count3":"1.37%","count2":"0.29%","count1":"0.88%"}}</t>
  </si>
  <si>
    <t>{"title":"卖家的服务态度：","source":"4.8","contrast":"+12.88%","sourcedetail":{"total":"9236","count5":"93.08%","count4":"4.44%","count3":"1.30%","count2":"0.29%","count1":"0.89%"}}</t>
  </si>
  <si>
    <t>{"title":"物流服务的质量：","source":"4.8","contrast":"+7.81%","sourcedetail":{"total":"9268","count5":"91.35%","count4":"5.32%","count3":"1.75%","count2":"0.38%","count1":"1.21%"}}</t>
  </si>
  <si>
    <t>{"merchReceiveTimes":"0.00","refundCount":"389","indVal":"9.45","localVal":"7.04","noReasonTimes":"144","merchQualityTimes":"26"}</t>
  </si>
  <si>
    <t>{"indVal":"3.89","localVal":"3.37"}</t>
  </si>
  <si>
    <t>{"afterSaleTimes":"","refundSumNum":"389","indVal":"0.46","disputRefundNum":"0","localVal":"0.00","violationTimes":"","complaintsCount":"","taobaoSolveNum":"0","reasons":[],"refundSupportSellerNum":"0","taobaoSolvePercent":"0.00"}</t>
  </si>
  <si>
    <t>[[945,{'rater':'0', 'direction':'0', 'result':'1','timeLine':'-7'}],[4,{'rater':'0','direction':'0','result':'0','timeLine':'-7'}],[2,{'rater':'0','direction':'0','result':'-1','timeLine':'-7'}]]</t>
  </si>
  <si>
    <t>[[3815,{'rater':'0','direction':'0','result':'1','timeLine':'-30'}],[32,{'rater':'0','direction':'0','result':'0','timeLine':'-30'}],[28,{'rater':'0','direction':'0','result':'-1','timeLine':'-30'}]]</t>
  </si>
  <si>
    <t>[[19192,{'rater':'0','direction':'0','result':'1','timeLine':'-210'}],[126,{'rater':'0','direction':'0','result':'0','timeLine':'-210'}],[91,{'rater':'0','direction':'0','result':'-1','timeLine':'-210'}]]</t>
  </si>
  <si>
    <t>{"title":"宝贝与描述相符：","source":"4.8","contrast":"+31.18%","sourcedetail":{"total":"633","count5":"92.89%","count4":"5.53%","count3":"0.47%","count2":"0.16%","count1":"0.95%"}}</t>
  </si>
  <si>
    <t>{"title":"卖家的服务态度：","source":"4.9","contrast":"+28.84%","sourcedetail":{"total":"630","count5":"94.13%","count4":"3.81%","count3":"1.27%","count2":"0.16%","count1":"0.63%"}}</t>
  </si>
  <si>
    <t>{"title":"物流服务的质量：","source":"4.8","contrast":"+3.44%","sourcedetail":{"total":"633","count5":"91.00%","count4":"5.69%","count3":"1.26%","count2":"0.95%","count1":"1.11%"}}</t>
  </si>
  <si>
    <t>{"merchReceiveTimes":"1","refundCount":"16","indVal":"8.07","localVal":"5.99","noReasonTimes":"2","merchQualityTimes":"0"}</t>
  </si>
  <si>
    <t>{"indVal":"3.56","localVal":"2.87"}</t>
  </si>
  <si>
    <t>[[200,{'rater':'0','direction':'0','result':'1','timeLine':'-30'}],[0,{'rater':'0','direction':'0','result':'0','timeLine':'-30'}],[0,{'rater':'0','direction':'0','result':'-1','timeLine':'-30'}]]</t>
  </si>
  <si>
    <t>[[1082,{'rater':'0','direction':'0','result':'1','timeLine':'-210'}],[2,{'rater':'0','direction':'0','result':'0','timeLine':'-210'}],[2,{'rater':'0','direction':'0','result':'-1','timeLine':'-210'}]]</t>
  </si>
  <si>
    <t>{"title":"宝贝与描述相符：","source":"4.9","contrast":"+90.68%","sourcedetail":{"total":"2120","count5":"99.20%","count4":"0.42%","count3":"0.10%","count2":"0.10%","count1":"0.24%"}}</t>
  </si>
  <si>
    <t>{"title":"卖家的服务态度：","source":"4.9","contrast":"+86.12%","sourcedetail":{"total":"2115","count5":"98.96%","count4":"0.52%","count3":"0.19%","count2":"0.10%","count1":"0.28%"}}</t>
  </si>
  <si>
    <t>{"title":"物流服务的质量：","source":"4.9","contrast":"+87.17%","sourcedetail":{"total":"2102","count5":"98.81%","count4":"0.76%","count3":"0.10%","count2":"0.10%","count1":"0.33%"}}</t>
  </si>
  <si>
    <t>{"merchReceiveTimes":"0","refundCount":"3","indVal":"4.51","localVal":"1.16","noReasonTimes":"1","merchQualityTimes":"0"}</t>
  </si>
  <si>
    <t>{"indVal":"2.60","localVal":"3.39"}</t>
  </si>
  <si>
    <t>[[264,{'rater':'0','direction':'0','result':'1','timeLine':'-30'}],[0,{'rater':'0','direction':'0','result':'0','timeLine':'-30'}],[0,{'rater':'0','direction':'0','result':'-1','timeLine':'-30'}]]</t>
  </si>
  <si>
    <t>[[2488,{'rater':'0','direction':'0','result':'1','timeLine':'-210'}],[2,{'rater':'0','direction':'0','result':'0','timeLine':'-210'}],[0,{'rater':'0','direction':'0','result':'-1','timeLine':'-210'}]]</t>
  </si>
  <si>
    <t>[[114,{'rater':'0', 'direction':'0', 'result':'1','timeLine':'-7'}],[0,{'rater':'0','direction':'0','result':'0','timeLine':'-7'}],[0,{'rater':'0','direction':'0','result':'-1','timeLine':'-7'}]]</t>
  </si>
  <si>
    <t>[[313,{'rater':'0','direction':'0','result':'1','timeLine':'-30'}],[1,{'rater':'0','direction':'0','result':'0','timeLine':'-30'}],[1,{'rater':'0','direction':'0','result':'-1','timeLine':'-30'}]]</t>
  </si>
  <si>
    <t>[[1552,{'rater':'0','direction':'0','result':'1','timeLine':'-210'}],[8,{'rater':'0','direction':'0','result':'0','timeLine':'-210'}],[8,{'rater':'0','direction':'0','result':'-1','timeLine':'-210'}]]</t>
  </si>
  <si>
    <t>{"title":"服务质量：","source":"4.9","contrast":"+93.27%","sourcedetail":{"total":"7913","count5":"99.67%","count4":"0.15%","count3":"0.10%","count2":"0.10%","count1":"0.10%"}}</t>
  </si>
  <si>
    <t>{"title":"服务态度：","source":"4.9","contrast":"+90.39%","sourcedetail":{"total":"7896","count5":"99.57%","count4":"0.23%","count3":"0.10%","count2":"0.10%","count1":"0.10%"}}</t>
  </si>
  <si>
    <t>{"title":"守时程度：","source":"4.9","contrast":"+91.21%","sourcedetail":{"total":"7906","count5":"99.52%","count4":"0.28%","count3":"0.10%","count2":"0.10%","count1":"0.10%"}}</t>
  </si>
  <si>
    <t>{"merchReceiveTimes":"0.00","refundCount":"14","indVal":"3.92","localVal":"1.01","noReasonTimes":"8","merchQualityTimes":"2"}</t>
  </si>
  <si>
    <t>{"indVal":"3.02","localVal":"3.76"}</t>
  </si>
  <si>
    <t>{"afterSaleTimes":"","refundSumNum":"14","indVal":"0.01","disputRefundNum":"1","localVal":"0.07","violationTimes":"","complaintsCount":"","taobaoSolveNum":"0","reasons":[],"refundSupportSellerNum":"0","taobaoSolvePercent":"0.00"}</t>
  </si>
  <si>
    <t>[[284,{'rater':'0', 'direction':'0', 'result':'1','timeLine':'-7'}],[0,{'rater':'0','direction':'0','result':'0','timeLine':'-7'}],[0,{'rater':'0','direction':'0','result':'-1','timeLine':'-7'}]]</t>
  </si>
  <si>
    <t>[[1156,{'rater':'0','direction':'0','result':'1','timeLine':'-30'}],[0,{'rater':'0','direction':'0','result':'0','timeLine':'-30'}],[1,{'rater':'0','direction':'0','result':'-1','timeLine':'-30'}]]</t>
  </si>
  <si>
    <t>[[8247,{'rater':'0','direction':'0','result':'1','timeLine':'-210'}],[1,{'rater':'0','direction':'0','result':'0','timeLine':'-210'}],[5,{'rater':'0','direction':'0','result':'-1','timeLine':'-210'}]]</t>
  </si>
  <si>
    <t>{"title":"宝贝与描述相符：","source":"4.8","contrast":"+40.28%","sourcedetail":{"total":"13112","count5":"92.79%","count4":"5.17%","count3":"1.11%","count2":"0.27%","count1":"0.66%"}}</t>
  </si>
  <si>
    <t>{"title":"卖家的服务态度：","source":"4.9","contrast":"+36.22%","sourcedetail":{"total":"13057","count5":"93.37%","count4":"4.88%","count3":"0.92%","count2":"0.25%","count1":"0.58%"}}</t>
  </si>
  <si>
    <t>{"title":"物流服务的质量：","source":"4.8","contrast":"+30.23%","sourcedetail":{"total":"13096","count5":"92.20%","count4":"5.28%","count3":"1.21%","count2":"0.33%","count1":"0.99%"}}</t>
  </si>
  <si>
    <t>{"merchReceiveTimes":"6","refundCount":"72","indVal":"3.93","localVal":"1.26","noReasonTimes":"5","merchQualityTimes":"1"}</t>
  </si>
  <si>
    <t>{"indVal":"2.43","localVal":"1.16"}</t>
  </si>
  <si>
    <t>{"title":"宝贝与描述相符：","source":"4.9","contrast":"+78.99%","sourcedetail":{"total":"12708","count5":"98.88%","count4":"0.59%","count3":"0.20%","count2":"0.10%","count1":"0.24%"}}</t>
  </si>
  <si>
    <t>{"title":"卖家的服务态度：","source":"4.9","contrast":"+84.18%","sourcedetail":{"total":"12708","count5":"98.78%","count4":"0.72%","count3":"0.20%","count2":"0.10%","count1":"0.23%"}}</t>
  </si>
  <si>
    <t>{"title":"物流服务的质量：","source":"4.9","contrast":"+79.37%","sourcedetail":{"total":"12708","count5":"98.32%","count4":"0.83%","count3":"0.31%","count2":"0.10%","count1":"0.46%"}}</t>
  </si>
  <si>
    <t>{"merchReceiveTimes":"3","refundCount":"165","indVal":"3.79","localVal":"10.13","noReasonTimes":"84","merchQualityTimes":"0"}</t>
  </si>
  <si>
    <t>[[110,{'rater':'0','direction':'0','result':'1','timeLine':'-30'}],[2,{'rater':'0','direction':'0','result':'0','timeLine':'-30'}],[1,{'rater':'0','direction':'0','result':'-1','timeLine':'-30'}]]</t>
  </si>
  <si>
    <t>[[836,{'rater':'0','direction':'0','result':'1','timeLine':'-210'}],[4,{'rater':'0','direction':'0','result':'0','timeLine':'-210'}],[9,{'rater':'0','direction':'0','result':'-1','timeLine':'-210'}]]</t>
  </si>
  <si>
    <t>{"title":"宝贝与描述相符：","source":"4.9","contrast":"+83.45%","sourcedetail":{"total":"1329","count5":"98.12%","count4":"1.28%","count3":"0.30%","count2":"0.10%","count1":"0.23%"}}</t>
  </si>
  <si>
    <t>{"title":"卖家的服务态度：","source":"4.9","contrast":"+88.70%","sourcedetail":{"total":"1325","count5":"98.94%","count4":"0.83%","count3":"暂无人打分","count2":"暂无人打分","count1":"0.23%"}}</t>
  </si>
  <si>
    <t>{"title":"物流服务的质量：","source":"4.9","contrast":"+85.90%","sourcedetail":{"total":"1330","count5":"98.65%","count4":"0.90%","count3":"0.10%","count2":"暂无人打分","count1":"0.38%"}}</t>
  </si>
  <si>
    <t>{"merchReceiveTimes":"1","refundCount":"12","indVal":"3.93","localVal":"2.33","noReasonTimes":"1","merchQualityTimes":"0"}</t>
  </si>
  <si>
    <t>{"indVal":"2.43","localVal":"3.26"}</t>
  </si>
  <si>
    <t>[[312,{'rater':'0','direction':'0','result':'1','timeLine':'-30'}],[0,{'rater':'0','direction':'0','result':'0','timeLine':'-30'}],[1,{'rater':'0','direction':'0','result':'-1','timeLine':'-30'}]]</t>
  </si>
  <si>
    <t>[[1485,{'rater':'0','direction':'0','result':'1','timeLine':'-210'}],[2,{'rater':'0','direction':'0','result':'0','timeLine':'-210'}],[1,{'rater':'0','direction':'0','result':'-1','timeLine':'-210'}]]</t>
  </si>
  <si>
    <t>[[1372,{'rater':'0','direction':'0','result':'1','timeLine':'-30'}],[13,{'rater':'0','direction':'0','result':'0','timeLine':'-30'}],[11,{'rater':'0','direction':'0','result':'-1','timeLine':'-30'}]]</t>
  </si>
  <si>
    <t>[[7877,{'rater':'0','direction':'0','result':'1','timeLine':'-210'}],[64,{'rater':'0','direction':'0','result':'0','timeLine':'-210'}],[44,{'rater':'0','direction':'0','result':'-1','timeLine':'-210'}]]</t>
  </si>
  <si>
    <t>{"title":"宝贝与描述相符：","source":"4.7","contrast":"-1.25%","sourcedetail":{"total":"698","count5":"85.82%","count4":"7.02%","count3":"3.15%","count2":"1.15%","count1":"2.87%"}}</t>
  </si>
  <si>
    <t>{"title":"卖家的服务态度：","source":"4.7","contrast":"-0.56%","sourcedetail":{"total":"689","count5":"89.70%","count4":"5.37%","count3":"2.03%","count2":"0.73%","count1":"2.18%"}}</t>
  </si>
  <si>
    <t>{"title":"物流服务的质量：","source":"4.7","contrast":"-0.82%","sourcedetail":{"total":"697","count5":"88.38%","count4":"6.03%","count3":"2.01%","count2":"0.86%","count1":"2.73%"}}</t>
  </si>
  <si>
    <t>{"merchReceiveTimes":"0.00","refundCount":"56","indVal":"14.39","localVal":"14.07","noReasonTimes":"29","merchQualityTimes":"9"}</t>
  </si>
  <si>
    <t>{"indVal":"3.69","localVal":"2.82"}</t>
  </si>
  <si>
    <t>[[284,{'rater':'0','direction':'0','result':'1','timeLine':'-30'}],[0,{'rater':'0','direction':'0','result':'0','timeLine':'-30'}],[0,{'rater':'0','direction':'0','result':'-1','timeLine':'-30'}]]</t>
  </si>
  <si>
    <t>[[1571,{'rater':'0','direction':'0','result':'1','timeLine':'-210'}],[10,{'rater':'0','direction':'0','result':'0','timeLine':'-210'}],[13,{'rater':'0','direction':'0','result':'-1','timeLine':'-210'}]]</t>
  </si>
  <si>
    <t>{"title":"宝贝与描述相符：","source":"4.7","contrast":"-1.87%","sourcedetail":{"total":"1636","count5":"86.12%","count4":"6.17%","count3":"3.67%","count2":"1.28%","count1":"2.75%"}}</t>
  </si>
  <si>
    <t>{"title":"卖家的服务态度：","source":"4.7","contrast":"-1.17%","sourcedetail":{"total":"1622","count5":"88.84%","count4":"5.67%","count3":"2.65%","count2":"0.92%","count1":"1.91%"}}</t>
  </si>
  <si>
    <t>{"title":"物流服务的质量：","source":"4.7","contrast":"-1.18%","sourcedetail":{"total":"1636","count5":"88.14%","count4":"5.87%","count3":"2.57%","count2":"1.41%","count1":"2.02%"}}</t>
  </si>
  <si>
    <t>{"merchReceiveTimes":"2","refundCount":"5","indVal":"3.13","localVal":"1.36","noReasonTimes":"0","merchQualityTimes":"0"}</t>
  </si>
  <si>
    <t>{"indVal":"2.55","localVal":"2.23"}</t>
  </si>
  <si>
    <t>[[370,{'rater':'0','direction':'0','result':'1','timeLine':'-30'}],[2,{'rater':'0','direction':'0','result':'0','timeLine':'-30'}],[0,{'rater':'0','direction':'0','result':'-1','timeLine':'-30'}]]</t>
  </si>
  <si>
    <t>[[3874,{'rater':'0','direction':'0','result':'1','timeLine':'-210'}],[47,{'rater':'0','direction':'0','result':'0','timeLine':'-210'}],[35,{'rater':'0','direction':'0','result':'-1','timeLine':'-210'}]]</t>
  </si>
  <si>
    <t>{"title":"宝贝与描述相符：","source":"4.9","contrast":"+41.47%","sourcedetail":{"total":"2396","count5":"95.37%","count4":"2.30%","count3":"1.00%","count2":"0.21%","count1":"1.13%"}}</t>
  </si>
  <si>
    <t>{"title":"卖家的服务态度：","source":"4.9","contrast":"+31.26%","sourcedetail":{"total":"2384","count5":"95.64%","count4":"2.14%","count3":"0.80%","count2":"0.25%","count1":"1.17%"}}</t>
  </si>
  <si>
    <t>{"title":"物流服务的质量：","source":"4.9","contrast":"+41.00%","sourcedetail":{"total":"2384","count5":"95.26%","count4":"2.31%","count3":"1.01%","count2":"0.17%","count1":"1.26%"}}</t>
  </si>
  <si>
    <t>{"merchReceiveTimes":"0.00","refundCount":"4","indVal":"6.93","localVal":"1.67","noReasonTimes":"1","merchQualityTimes":"1"}</t>
  </si>
  <si>
    <t>{"indVal":"1.31","localVal":"4.78"}</t>
  </si>
  <si>
    <t>[[625,{'rater':'0','direction':'0','result':'1','timeLine':'-30'}],[2,{'rater':'0','direction':'0','result':'0','timeLine':'-30'}],[2,{'rater':'0','direction':'0','result':'-1','timeLine':'-30'}]]</t>
  </si>
  <si>
    <t>[[4402,{'rater':'0','direction':'0','result':'1','timeLine':'-210'}],[12,{'rater':'0','direction':'0','result':'0','timeLine':'-210'}],[17,{'rater':'0','direction':'0','result':'-1','timeLine':'-210'}]]</t>
  </si>
  <si>
    <t>{"title":"宝贝与描述相符：","source":"4.9","contrast":"+48.72%","sourcedetail":{"total":"2166","count5":"94.78%","count4":"3.37%","count3":"1.15%","count2":"0.18%","count1":"0.51%"}}</t>
  </si>
  <si>
    <t>{"title":"卖家的服务态度：","source":"4.9","contrast":"+56.21%","sourcedetail":{"total":"2153","count5":"96.10%","count4":"2.69%","count3":"0.79%","count2":"0.10%","count1":"0.33%"}}</t>
  </si>
  <si>
    <t>{"title":"物流服务的质量：","source":"4.9","contrast":"+62.13%","sourcedetail":{"total":"2165","count5":"95.70%","count4":"3.09%","count3":"0.79%","count2":"暂无人打分","count1":"0.42%"}}</t>
  </si>
  <si>
    <t>{"merchReceiveTimes":"0.00","refundCount":"64","indVal":"3.22","localVal":"1.73","noReasonTimes":"45","merchQualityTimes":"0"}</t>
  </si>
  <si>
    <t>{"indVal":"1.59","localVal":"0.13"}</t>
  </si>
  <si>
    <t>{"title":"宝贝与描述相符：","source":"4.9","contrast":"+66.39%","sourcedetail":{"total":"9398","count5":"94.88%","count4":"3.73%","count3":"0.79%","count2":"0.21%","count1":"0.38%"}}</t>
  </si>
  <si>
    <t>{"title":"卖家的服务态度：","source":"4.9","contrast":"+70.01%","sourcedetail":{"total":"9361","count5":"96.39%","count4":"2.76%","count3":"0.36%","count2":"0.17%","count1":"0.32%"}}</t>
  </si>
  <si>
    <t>{"title":"物流服务的质量：","source":"4.9","contrast":"+69.99%","sourcedetail":{"total":"9379","count5":"95.83%","count4":"3.24%","count3":"0.44%","count2":"0.19%","count1":"0.30%"}}</t>
  </si>
  <si>
    <t>{"merchReceiveTimes":"0.00","refundCount":"646","indVal":"14.39","localVal":"16.23","noReasonTimes":"157","merchQualityTimes":"20"}</t>
  </si>
  <si>
    <t>{"indVal":"3.69","localVal":"3.93"}</t>
  </si>
  <si>
    <t>{"afterSaleTimes":"","refundSumNum":"646","indVal":"0.01","disputRefundNum":"0","localVal":"0.00","violationTimes":"","complaintsCount":"","taobaoSolveNum":"0","reasons":[],"refundSupportSellerNum":"0","taobaoSolvePercent":"0.00"}</t>
  </si>
  <si>
    <t>[[631,{'rater':'0', 'direction':'0', 'result':'1','timeLine':'-7'}],[0,{'rater':'0','direction':'0','result':'0','timeLine':'-7'}],[1,{'rater':'0','direction':'0','result':'-1','timeLine':'-7'}]]</t>
  </si>
  <si>
    <t>[[2307,{'rater':'0','direction':'0','result':'1','timeLine':'-30'}],[7,{'rater':'0','direction':'0','result':'0','timeLine':'-30'}],[5,{'rater':'0','direction':'0','result':'-1','timeLine':'-30'}]]</t>
  </si>
  <si>
    <t>[[18363,{'rater':'0','direction':'0','result':'1','timeLine':'-210'}],[50,{'rater':'0','direction':'0','result':'0','timeLine':'-210'}],[17,{'rater':'0','direction':'0','result':'-1','timeLine':'-210'}]]</t>
  </si>
  <si>
    <t>{"title":"宝贝与描述相符：","source":"4.7","contrast":"-0.72%","sourcedetail":{"total":"1421","count5":"88.95%","count4":"3.59%","count3":"3.17%","count2":"1.41%","count1":"2.89%"}}</t>
  </si>
  <si>
    <t>{"title":"卖家的服务态度：","source":"4.8","contrast":"0","sourcedetail":{"total":"1408","count5":"91.26%","count4":"3.98%","count3":"2.13%","count2":"0.64%","count1":"1.99%"}}</t>
  </si>
  <si>
    <t>{"title":"物流服务的质量：","source":"4.7","contrast":"0","sourcedetail":{"total":"1414","count5":"90.88%","count4":"3.54%","count3":"2.40%","count2":"0.78%","count1":"2.40%"}}</t>
  </si>
  <si>
    <t>{"merchReceiveTimes":"1","refundCount":"9","indVal":"12.87","localVal":"3.96","noReasonTimes":"0","merchQualityTimes":"0"}</t>
  </si>
  <si>
    <t>{"indVal":"3.66","localVal":"5.42"}</t>
  </si>
  <si>
    <t>[[23,{'rater':'0', 'direction':'0', 'result':'1','timeLine':'-7'}],[0,{'rater':'0','direction':'0','result':'0','timeLine':'-7'}],[1,{'rater':'0','direction':'0','result':'-1','timeLine':'-7'}]]</t>
  </si>
  <si>
    <t>[[317,{'rater':'0','direction':'0','result':'1','timeLine':'-30'}],[4,{'rater':'0','direction':'0','result':'0','timeLine':'-30'}],[2,{'rater':'0','direction':'0','result':'-1','timeLine':'-30'}]]</t>
  </si>
  <si>
    <t>[[2246,{'rater':'0','direction':'0','result':'1','timeLine':'-210'}],[32,{'rater':'0','direction':'0','result':'0','timeLine':'-210'}],[35,{'rater':'0','direction':'0','result':'-1','timeLine':'-210'}]]</t>
  </si>
  <si>
    <t>[[122,{'rater':'0', 'direction':'0', 'result':'1','timeLine':'-7'}],[0,{'rater':'0','direction':'0','result':'0','timeLine':'-7'}],[0,{'rater':'0','direction':'0','result':'-1','timeLine':'-7'}]]</t>
  </si>
  <si>
    <t>[[1204,{'rater':'0','direction':'0','result':'1','timeLine':'-30'}],[8,{'rater':'0','direction':'0','result':'0','timeLine':'-30'}],[12,{'rater':'0','direction':'0','result':'-1','timeLine':'-30'}]]</t>
  </si>
  <si>
    <t>[[8366,{'rater':'0','direction':'0','result':'1','timeLine':'-210'}],[106,{'rater':'0','direction':'0','result':'0','timeLine':'-210'}],[143,{'rater':'0','direction':'0','result':'-1','timeLine':'-210'}]]</t>
  </si>
  <si>
    <t>[[119,{'rater':'0', 'direction':'0', 'result':'1','timeLine':'-7'}],[1,{'rater':'0','direction':'0','result':'0','timeLine':'-7'}],[0,{'rater':'0','direction':'0','result':'-1','timeLine':'-7'}]]</t>
  </si>
  <si>
    <t>[[673,{'rater':'0','direction':'0','result':'1','timeLine':'-30'}],[1,{'rater':'0','direction':'0','result':'0','timeLine':'-30'}],[2,{'rater':'0','direction':'0','result':'-1','timeLine':'-30'}]]</t>
  </si>
  <si>
    <t>[[12833,{'rater':'0','direction':'0','result':'1','timeLine':'-210'}],[41,{'rater':'0','direction':'0','result':'0','timeLine':'-210'}],[15,{'rater':'0','direction':'0','result':'-1','timeLine':'-210'}]]</t>
  </si>
  <si>
    <t>{"title":"宝贝与描述相符：","source":"4.7","contrast":"-1.54%","sourcedetail":{"total":"935","count5":"86.20%","count4":"6.20%","count3":"2.89%","count2":"1.18%","count1":"3.53%"}}</t>
  </si>
  <si>
    <t>{"title":"卖家的服务态度：","source":"4.7","contrast":"-2.10%","sourcedetail":{"total":"934","count5":"86.72%","count4":"6.32%","count3":"2.68%","count2":"1.07%","count1":"3.21%"}}</t>
  </si>
  <si>
    <t>{"title":"物流服务的质量：","source":"4.7","contrast":"-0.82%","sourcedetail":{"total":"934","count5":"88.22%","count4":"6.32%","count3":"1.93%","count2":"0.75%","count1":"2.78%"}}</t>
  </si>
  <si>
    <t>{"merchReceiveTimes":"0.00","refundCount":"155","indVal":"14.39","localVal":"20.72","noReasonTimes":"22","merchQualityTimes":"7"}</t>
  </si>
  <si>
    <t>{"indVal":"3.69","localVal":"4.68"}</t>
  </si>
  <si>
    <t>{"afterSaleTimes":"","refundSumNum":"155","indVal":"0.01","disputRefundNum":"2","localVal":"0.27","violationTimes":"","complaintsCount":"","taobaoSolveNum":"0","reasons":[],"refundSupportSellerNum":"0","taobaoSolvePercent":"0.00"}</t>
  </si>
  <si>
    <t>[[91,{'rater':'0', 'direction':'0', 'result':'1','timeLine':'-7'}],[0,{'rater':'0','direction':'0','result':'0','timeLine':'-7'}],[0,{'rater':'0','direction':'0','result':'-1','timeLine':'-7'}]]</t>
  </si>
  <si>
    <t>[[323,{'rater':'0','direction':'0','result':'1','timeLine':'-30'}],[2,{'rater':'0','direction':'0','result':'0','timeLine':'-30'}],[1,{'rater':'0','direction':'0','result':'-1','timeLine':'-30'}]]</t>
  </si>
  <si>
    <t>[[2730,{'rater':'0','direction':'0','result':'1','timeLine':'-210'}],[13,{'rater':'0','direction':'0','result':'0','timeLine':'-210'}],[13,{'rater':'0','direction':'0','result':'-1','timeLine':'-210'}]]</t>
  </si>
  <si>
    <t>[[87,{'rater':'0', 'direction':'0', 'result':'1','timeLine':'-7'}],[0,{'rater':'0','direction':'0','result':'0','timeLine':'-7'}],[0,{'rater':'0','direction':'0','result':'-1','timeLine':'-7'}]]</t>
  </si>
  <si>
    <t>[[1433,{'rater':'0','direction':'0','result':'1','timeLine':'-30'}],[0,{'rater':'0','direction':'0','result':'0','timeLine':'-30'}],[1,{'rater':'0','direction':'0','result':'-1','timeLine':'-30'}]]</t>
  </si>
  <si>
    <t>[[10934,{'rater':'0','direction':'0','result':'1','timeLine':'-210'}],[2,{'rater':'0','direction':'0','result':'0','timeLine':'-210'}],[1,{'rater':'0','direction':'0','result':'-1','timeLine':'-210'}]]</t>
  </si>
  <si>
    <t>[[690,{'rater':'0','direction':'0','result':'1','timeLine':'-30'}],[0,{'rater':'0','direction':'0','result':'0','timeLine':'-30'}],[2,{'rater':'0','direction':'0','result':'-1','timeLine':'-30'}]]</t>
  </si>
  <si>
    <t>[[8357,{'rater':'0','direction':'0','result':'1','timeLine':'-210'}],[7,{'rater':'0','direction':'0','result':'0','timeLine':'-210'}],[12,{'rater':'0','direction':'0','result':'-1','timeLine':'-210'}]]</t>
  </si>
  <si>
    <t>{"title":"宝贝与描述相符：","source":"4.9","contrast":"+60.69%","sourcedetail":{"total":"2766","count5":"93.89%","count4":"4.48%","count3":"1.01%","count2":"0.22%","count1":"0.40%"}}</t>
  </si>
  <si>
    <t>{"title":"卖家的服务态度：","source":"4.9","contrast":"+62.52%","sourcedetail":{"total":"2760","count5":"95.14%","count4":"3.84%","count3":"0.58%","count2":"0.14%","count1":"0.29%"}}</t>
  </si>
  <si>
    <t>{"title":"物流服务的质量：","source":"4.9","contrast":"+63.97%","sourcedetail":{"total":"2760","count5":"94.96%","count4":"3.73%","count3":"0.83%","count2":"0.22%","count1":"0.25%"}}</t>
  </si>
  <si>
    <t>{"merchReceiveTimes":"0.00","refundCount":"459","indVal":"14.39","localVal":"21.03","noReasonTimes":"240","merchQualityTimes":"25"}</t>
  </si>
  <si>
    <t>{"afterSaleTimes":"","refundSumNum":"459","indVal":"0.01","disputRefundNum":"0","localVal":"0.00","violationTimes":"","complaintsCount":"","taobaoSolveNum":"0","reasons":[],"refundSupportSellerNum":"0","taobaoSolvePercent":"0.00"}</t>
  </si>
  <si>
    <t>[[367,{'rater':'0', 'direction':'0', 'result':'1','timeLine':'-7'}],[0,{'rater':'0','direction':'0','result':'0','timeLine':'-7'}],[0,{'rater':'0','direction':'0','result':'-1','timeLine':'-7'}]]</t>
  </si>
  <si>
    <t>[[2064,{'rater':'0','direction':'0','result':'1','timeLine':'-30'}],[1,{'rater':'0','direction':'0','result':'0','timeLine':'-30'}],[0,{'rater':'0','direction':'0','result':'-1','timeLine':'-30'}]]</t>
  </si>
  <si>
    <t>[[8468,{'rater':'0','direction':'0','result':'1','timeLine':'-210'}],[8,{'rater':'0','direction':'0','result':'0','timeLine':'-210'}],[7,{'rater':'0','direction':'0','result':'-1','timeLine':'-210'}]]</t>
  </si>
  <si>
    <t>{"title":"宝贝与描述相符：","source":"4.8","contrast":"+28.73%","sourcedetail":{"total":"5463","count5":"92.00%","count4":"5.35%","count3":"1.28%","count2":"0.42%","count1":"0.95%"}}</t>
  </si>
  <si>
    <t>{"title":"卖家的服务态度：","source":"4.8","contrast":"+25.69%","sourcedetail":{"total":"5409","count5":"92.22%","count4":"5.71%","count3":"1.00%","count2":"0.35%","count1":"0.72%"}}</t>
  </si>
  <si>
    <t>{"title":"物流服务的质量：","source":"4.8","contrast":"0","sourcedetail":{"total":"5429","count5":"88.84%","count4":"6.91%","count3":"2.14%","count2":"0.68%","count1":"1.44%"}}</t>
  </si>
  <si>
    <t>{"merchReceiveTimes":"0.00","refundCount":"88","indVal":"4.86","localVal":"0.79","noReasonTimes":"30","merchQualityTimes":"9"}</t>
  </si>
  <si>
    <t>{"indVal":"2.95","localVal":"1.68"}</t>
  </si>
  <si>
    <t>{"afterSaleTimes":"","refundSumNum":"88","indVal":"0.02","disputRefundNum":"0","localVal":"0.00","violationTimes":"","complaintsCount":"","taobaoSolveNum":"0","reasons":[],"refundSupportSellerNum":"0","taobaoSolvePercent":"0.00"}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</si>
  <si>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{"title":"宝贝与描述相符：","source":"4.8","contrast":"0","sourcedetail":{"total":"2714","count5":"89.90%","count4":"5.97%","count3":"2.14%","count2":"0.52%","count1":"1.47%"}}</t>
  </si>
  <si>
    <t>{"title":"卖家的服务态度：","source":"4.8","contrast":"0","sourcedetail":{"total":"2704","count5":"92.01%","count4":"4.99%","count3":"1.37%","count2":"0.11%","count1":"1.52%"}}</t>
  </si>
  <si>
    <t>{"title":"物流服务的质量：","source":"4.8","contrast":"0","sourcedetail":{"total":"2711","count5":"90.00%","count4":"6.12%","count3":"1.81%","count2":"0.37%","count1":"1.70%"}}</t>
  </si>
  <si>
    <t>{"merchReceiveTimes":"55","refundCount":"153","indVal":"3.42","localVal":"3.90","noReasonTimes":"5","merchQualityTimes":"0"}</t>
  </si>
  <si>
    <t>{"indVal":"1.48","localVal":"0.41"}</t>
  </si>
  <si>
    <t>[[588,{'rater':'0', 'direction':'0', 'result':'1','timeLine':'-7'}],[1,{'rater':'0','direction':'0','result':'0','timeLine':'-7'}],[0,{'rater':'0','direction':'0','result':'-1','timeLine':'-7'}]]</t>
  </si>
  <si>
    <t>[[2567,{'rater':'0','direction':'0','result':'1','timeLine':'-30'}],[13,{'rater':'0','direction':'0','result':'0','timeLine':'-30'}],[6,{'rater':'0','direction':'0','result':'-1','timeLine':'-30'}]]</t>
  </si>
  <si>
    <t>[[9585,{'rater':'0','direction':'0','result':'1','timeLine':'-210'}],[50,{'rater':'0','direction':'0','result':'0','timeLine':'-210'}],[41,{'rater':'0','direction':'0','result':'-1','timeLine':'-210'}]]</t>
  </si>
  <si>
    <t>[[134,{'rater':'0', 'direction':'0', 'result':'1','timeLine':'-7'}],[1,{'rater':'0','direction':'0','result':'0','timeLine':'-7'}],[0,{'rater':'0','direction':'0','result':'-1','timeLine':'-7'}]]</t>
  </si>
  <si>
    <t>[[639,{'rater':'0','direction':'0','result':'1','timeLine':'-30'}],[6,{'rater':'0','direction':'0','result':'0','timeLine':'-30'}],[1,{'rater':'0','direction':'0','result':'-1','timeLine':'-30'}]]</t>
  </si>
  <si>
    <t>[[5813,{'rater':'0','direction':'0','result':'1','timeLine':'-210'}],[39,{'rater':'0','direction':'0','result':'0','timeLine':'-210'}],[8,{'rater':'0','direction':'0','result':'-1','timeLine':'-210'}]]</t>
  </si>
  <si>
    <t>{"title":"服务质量：","source":"4.9","contrast":"+60.44%","sourcedetail":{"total":"330","count5":"98.18%","count4":"0.91%","count3":"0.30%","count2":"暂无人打分","count1":"0.61%"}}</t>
  </si>
  <si>
    <t>{"title":"服务态度：","source":"4.9","contrast":"+58.32%","sourcedetail":{"total":"331","count5":"98.49%","count4":"0.60%","count3":"0.30%","count2":"暂无人打分","count1":"0.60%"}}</t>
  </si>
  <si>
    <t>{"title":"守时程度：","source":"4.9","contrast":"+72.38%","sourcedetail":{"total":"331","count5":"98.49%","count4":"0.60%","count3":"0.60%","count2":"暂无人打分","count1":"0.30%"}}</t>
  </si>
  <si>
    <t>[[32,{'rater':'0','direction':'0','result':'1','timeLine':'-30'}],[0,{'rater':'0','direction':'0','result':'0','timeLine':'-30'}],[0,{'rater':'0','direction':'0','result':'-1','timeLine':'-30'}]]</t>
  </si>
  <si>
    <t>[[293,{'rater':'0','direction':'0','result':'1','timeLine':'-210'}],[1,{'rater':'0','direction':'0','result':'0','timeLine':'-210'}],[0,{'rater':'0','direction':'0','result':'-1','timeLine':'-210'}]]</t>
  </si>
  <si>
    <t>[[656,{'rater':'0', 'direction':'0', 'result':'1','timeLine':'-7'}],[0,{'rater':'0','direction':'0','result':'0','timeLine':'-7'}],[1,{'rater':'0','direction':'0','result':'-1','timeLine':'-7'}]]</t>
  </si>
  <si>
    <t>[[2374,{'rater':'0','direction':'0','result':'1','timeLine':'-30'}],[20,{'rater':'0','direction':'0','result':'0','timeLine':'-30'}],[8,{'rater':'0','direction':'0','result':'-1','timeLine':'-30'}]]</t>
  </si>
  <si>
    <t>[[3514,{'rater':'0','direction':'0','result':'1','timeLine':'-210'}],[21,{'rater':'0','direction':'0','result':'0','timeLine':'-210'}],[11,{'rater':'0','direction':'0','result':'-1','timeLine':'-210'}]]</t>
  </si>
  <si>
    <t>[[210,{'rater':'0', 'direction':'0', 'result':'1','timeLine':'-7'}],[0,{'rater':'0','direction':'0','result':'0','timeLine':'-7'}],[0,{'rater':'0','direction':'0','result':'-1','timeLine':'-7'}]]</t>
  </si>
  <si>
    <t>[[1980,{'rater':'0','direction':'0','result':'1','timeLine':'-30'}],[5,{'rater':'0','direction':'0','result':'0','timeLine':'-30'}],[5,{'rater':'0','direction':'0','result':'-1','timeLine':'-30'}]]</t>
  </si>
  <si>
    <t>[[19261,{'rater':'0','direction':'0','result':'1','timeLine':'-210'}],[77,{'rater':'0','direction':'0','result':'0','timeLine':'-210'}],[48,{'rater':'0','direction':'0','result':'-1','timeLine':'-210'}]]</t>
  </si>
  <si>
    <t>[[1753,{'rater':'0', 'direction':'0', 'result':'1','timeLine':'-7'}],[2,{'rater':'0','direction':'0','result':'0','timeLine':'-7'}],[1,{'rater':'0','direction':'0','result':'-1','timeLine':'-7'}]]</t>
  </si>
  <si>
    <t>[[8721,{'rater':'0','direction':'0','result':'1','timeLine':'-30'}],[15,{'rater':'0','direction':'0','result':'0','timeLine':'-30'}],[9,{'rater':'0','direction':'0','result':'-1','timeLine':'-30'}]]</t>
  </si>
  <si>
    <t>[[46681,{'rater':'0','direction':'0','result':'1','timeLine':'-210'}],[68,{'rater':'0','direction':'0','result':'0','timeLine':'-210'}],[30,{'rater':'0','direction':'0','result':'-1','timeLine':'-210'}]]</t>
  </si>
  <si>
    <t>[[310,{'rater':'0','direction':'0','result':'1','timeLine':'-30'}],[1,{'rater':'0','direction':'0','result':'0','timeLine':'-30'}],[1,{'rater':'0','direction':'0','result':'-1','timeLine':'-30'}]]</t>
  </si>
  <si>
    <t>[[4527,{'rater':'0','direction':'0','result':'1','timeLine':'-210'}],[24,{'rater':'0','direction':'0','result':'0','timeLine':'-210'}],[20,{'rater':'0','direction':'0','result':'-1','timeLine':'-210'}]]</t>
  </si>
  <si>
    <t>{"title":"卖家的服务态度：","source":"4.9","contrast":"+94.10%","sourcedetail":{"total":"757","count5":"99.47%","count4":"0.26%","count3":"0.13%","count2":"0.13%","count1":"暂无人打分"}}</t>
  </si>
  <si>
    <t>{"merchReceiveTimes":"0.00","refundCount":"2","indVal":"4.76","localVal":"1.43","noReasonTimes":"2","merchQualityTimes":"0"}</t>
  </si>
  <si>
    <t>{"indVal":"2.99","localVal":"0.07"}</t>
  </si>
  <si>
    <t>[[1194,{'rater':'0','direction':'0','result':'1','timeLine':'-30'}],[3,{'rater':'0','direction':'0','result':'0','timeLine':'-30'}],[2,{'rater':'0','direction':'0','result':'-1','timeLine':'-30'}]]</t>
  </si>
  <si>
    <t>[[4980,{'rater':'0','direction':'0','result':'1','timeLine':'-210'}],[10,{'rater':'0','direction':'0','result':'0','timeLine':'-210'}],[12,{'rater':'0','direction':'0','result':'-1','timeLine':'-210'}]]</t>
  </si>
  <si>
    <t>[[795,{'rater':'0','direction':'0','result':'1','timeLine':'-30'}],[4,{'rater':'0','direction':'0','result':'0','timeLine':'-30'}],[7,{'rater':'0','direction':'0','result':'-1','timeLine':'-30'}]]</t>
  </si>
  <si>
    <t>[[10994,{'rater':'0','direction':'0','result':'1','timeLine':'-210'}],[44,{'rater':'0','direction':'0','result':'0','timeLine':'-210'}],[41,{'rater':'0','direction':'0','result':'-1','timeLine':'-210'}]]</t>
  </si>
  <si>
    <t>[[91,{'rater':'0', 'direction':'0', 'result':'1','timeLine':'-7'}],[1,{'rater':'0','direction':'0','result':'0','timeLine':'-7'}],[0,{'rater':'0','direction':'0','result':'-1','timeLine':'-7'}]]</t>
  </si>
  <si>
    <t>[[464,{'rater':'0','direction':'0','result':'1','timeLine':'-30'}],[3,{'rater':'0','direction':'0','result':'0','timeLine':'-30'}],[0,{'rater':'0','direction':'0','result':'-1','timeLine':'-30'}]]</t>
  </si>
  <si>
    <t>[[1670,{'rater':'0','direction':'0','result':'1','timeLine':'-210'}],[7,{'rater':'0','direction':'0','result':'0','timeLine':'-210'}],[1,{'rater':'0','direction':'0','result':'-1','timeLine':'-210'}]]</t>
  </si>
  <si>
    <t>{"title":"宝贝与描述相符：","source":"4.9","contrast":"+81.55%","sourcedetail":{"total":"15878","count5":"98.19%","count4":"1.09%","count3":"0.39%","count2":"0.11%","count1":"0.23%"}}</t>
  </si>
  <si>
    <t>{"title":"卖家的服务态度：","source":"4.9","contrast":"+82.33%","sourcedetail":{"total":"15838","count5":"98.50%","count4":"0.96%","count3":"0.30%","count2":"0.10%","count1":"0.17%"}}</t>
  </si>
  <si>
    <t>{"title":"物流服务的质量：","source":"4.9","contrast":"+73.97%","sourcedetail":{"total":"15845","count5":"97.87%","count4":"1.09%","count3":"0.45%","count2":"0.24%","count1":"0.35%"}}</t>
  </si>
  <si>
    <t>{"merchReceiveTimes":"10","refundCount":"79","indVal":"4.22","localVal":"1.38","noReasonTimes":"0","merchQualityTimes":"0"}</t>
  </si>
  <si>
    <t>{"indVal":"2.15","localVal":"1.12"}</t>
  </si>
  <si>
    <t>[[1156,{'rater':'0', 'direction':'0', 'result':'1','timeLine':'-7'}],[0,{'rater':'0','direction':'0','result':'0','timeLine':'-7'}],[0,{'rater':'0','direction':'0','result':'-1','timeLine':'-7'}]]</t>
  </si>
  <si>
    <t>[[5125,{'rater':'0','direction':'0','result':'1','timeLine':'-30'}],[10,{'rater':'0','direction':'0','result':'0','timeLine':'-30'}],[9,{'rater':'0','direction':'0','result':'-1','timeLine':'-30'}]]</t>
  </si>
  <si>
    <t>[[20263,{'rater':'0','direction':'0','result':'1','timeLine':'-210'}],[45,{'rater':'0','direction':'0','result':'0','timeLine':'-210'}],[41,{'rater':'0','direction':'0','result':'-1','timeLine':'-210'}]]</t>
  </si>
  <si>
    <t>[[645,{'rater':'0', 'direction':'0', 'result':'1','timeLine':'-7'}],[2,{'rater':'0','direction':'0','result':'0','timeLine':'-7'}],[5,{'rater':'0','direction':'0','result':'-1','timeLine':'-7'}]]</t>
  </si>
  <si>
    <t>[[2585,{'rater':'0','direction':'0','result':'1','timeLine':'-30'}],[62,{'rater':'0','direction':'0','result':'0','timeLine':'-30'}],[31,{'rater':'0','direction':'0','result':'-1','timeLine':'-30'}]]</t>
  </si>
  <si>
    <t>[[20537,{'rater':'0','direction':'0','result':'1','timeLine':'-210'}],[515,{'rater':'0','direction':'0','result':'0','timeLine':'-210'}],[364,{'rater':'0','direction':'0','result':'-1','timeLine':'-210'}]]</t>
  </si>
  <si>
    <t>{"title":"宝贝与描述相符：","source":"4.8","contrast":"0","sourcedetail":{"total":"7599","count5":"90.54%","count4":"5.82%","count3":"1.95%","count2":"0.66%","count1":"1.04%"}}</t>
  </si>
  <si>
    <t>{"title":"卖家的服务态度：","source":"4.8","contrast":"+0.60%","sourcedetail":{"total":"7545","count5":"91.70%","count4":"5.51%","count3":"1.50%","count2":"0.57%","count1":"0.72%"}}</t>
  </si>
  <si>
    <t>{"title":"物流服务的质量：","source":"4.8","contrast":"+11.18%","sourcedetail":{"total":"7583","count5":"91.28%","count4":"5.50%","count3":"1.83%","count2":"0.46%","count1":"0.92%"}}</t>
  </si>
  <si>
    <t>{"merchReceiveTimes":"0.00","refundCount":"115","indVal":"4.47","localVal":"3.53","noReasonTimes":"36","merchQualityTimes":"12"}</t>
  </si>
  <si>
    <t>{"indVal":"1.99","localVal":"2.71"}</t>
  </si>
  <si>
    <t>[[268,{'rater':'0','direction':'0','result':'1','timeLine':'-30'}],[0,{'rater':'0','direction':'0','result':'0','timeLine':'-30'}],[0,{'rater':'0','direction':'0','result':'-1','timeLine':'-30'}]]</t>
  </si>
  <si>
    <t>[[7,{'rater':'0','direction':'0','result':'1','timeLine':'-30'}],[0,{'rater':'0','direction':'0','result':'0','timeLine':'-30'}],[0,{'rater':'0','direction':'0','result':'-1','timeLine':'-30'}]]</t>
  </si>
  <si>
    <t>[[131,{'rater':'0','direction':'0','result':'1','timeLine':'-210'}],[4,{'rater':'0','direction':'0','result':'0','timeLine':'-210'}],[1,{'rater':'0','direction':'0','result':'-1','timeLine':'-210'}]]</t>
  </si>
  <si>
    <t>[[250,{'rater':'0','direction':'0','result':'1','timeLine':'-30'}],[1,{'rater':'0','direction':'0','result':'0','timeLine':'-30'}],[0,{'rater':'0','direction':'0','result':'-1','timeLine':'-30'}]]</t>
  </si>
  <si>
    <t>[[1938,{'rater':'0','direction':'0','result':'1','timeLine':'-210'}],[3,{'rater':'0','direction':'0','result':'0','timeLine':'-210'}],[2,{'rater':'0','direction':'0','result':'-1','timeLine':'-210'}]]</t>
  </si>
  <si>
    <t>[[204,{'rater':'0', 'direction':'0', 'result':'1','timeLine':'-7'}],[0,{'rater':'0','direction':'0','result':'0','timeLine':'-7'}],[0,{'rater':'0','direction':'0','result':'-1','timeLine':'-7'}]]</t>
  </si>
  <si>
    <t>[[863,{'rater':'0','direction':'0','result':'1','timeLine':'-30'}],[6,{'rater':'0','direction':'0','result':'0','timeLine':'-30'}],[3,{'rater':'0','direction':'0','result':'-1','timeLine':'-30'}]]</t>
  </si>
  <si>
    <t>[[2813,{'rater':'0','direction':'0','result':'1','timeLine':'-210'}],[33,{'rater':'0','direction':'0','result':'0','timeLine':'-210'}],[24,{'rater':'0','direction':'0','result':'-1','timeLine':'-210'}]]</t>
  </si>
  <si>
    <t>[[493,{'rater':'0','direction':'0','result':'1','timeLine':'-30'}],[3,{'rater':'0','direction':'0','result':'0','timeLine':'-30'}],[0,{'rater':'0','direction':'0','result':'-1','timeLine':'-30'}]]</t>
  </si>
  <si>
    <t>[[3185,{'rater':'0','direction':'0','result':'1','timeLine':'-210'}],[10,{'rater':'0','direction':'0','result':'0','timeLine':'-210'}],[8,{'rater':'0','direction':'0','result':'-1','timeLine':'-210'}]]</t>
  </si>
  <si>
    <t>[[208,{'rater':'0','direction':'0','result':'1','timeLine':'-30'}],[6,{'rater':'0','direction':'0','result':'0','timeLine':'-30'}],[2,{'rater':'0','direction':'0','result':'-1','timeLine':'-30'}]]</t>
  </si>
  <si>
    <t>[[1397,{'rater':'0','direction':'0','result':'1','timeLine':'-210'}],[46,{'rater':'0','direction':'0','result':'0','timeLine':'-210'}],[44,{'rater':'0','direction':'0','result':'-1','timeLine':'-210'}]]</t>
  </si>
  <si>
    <t>{"title":"宝贝与描述相符：","source":"4.8","contrast":"+21.82%","sourcedetail":{"total":"3238","count5":"92.31%","count4":"4.17%","count3":"1.82%","count2":"0.37%","count1":"1.33%"}}</t>
  </si>
  <si>
    <t>{"title":"卖家的服务态度：","source":"4.8","contrast":"+30.30%","sourcedetail":{"total":"3213","count5":"93.96%","count4":"3.55%","count3":"1.15%","count2":"0.28%","count1":"1.06%"}}</t>
  </si>
  <si>
    <t>{"title":"物流服务的质量：","source":"4.8","contrast":"+37.23%","sourcedetail":{"total":"3228","count5":"93.28%","count4":"4.21%","count3":"1.27%","count2":"0.31%","count1":"0.93%"}}</t>
  </si>
  <si>
    <t>{"merchReceiveTimes":"0.00","refundCount":"69","indVal":"4.86","localVal":"7.26","noReasonTimes":"14","merchQualityTimes":"23"}</t>
  </si>
  <si>
    <t>{"indVal":"2.95","localVal":"3.95"}</t>
  </si>
  <si>
    <t>[[999,{'rater':'0','direction':'0','result':'1','timeLine':'-30'}],[1,{'rater':'0','direction':'0','result':'0','timeLine':'-30'}],[1,{'rater':'0','direction':'0','result':'-1','timeLine':'-30'}]]</t>
  </si>
  <si>
    <t>[[6097,{'rater':'0','direction':'0','result':'1','timeLine':'-210'}],[34,{'rater':'0','direction':'0','result':'0','timeLine':'-210'}],[10,{'rater':'0','direction':'0','result':'-1','timeLine':'-210'}]]</t>
  </si>
  <si>
    <t>[[487,{'rater':'0','direction':'0','result':'1','timeLine':'-30'}],[0,{'rater':'0','direction':'0','result':'0','timeLine':'-30'}],[0,{'rater':'0','direction':'0','result':'-1','timeLine':'-30'}]]</t>
  </si>
  <si>
    <t>[[3874,{'rater':'0','direction':'0','result':'1','timeLine':'-210'}],[0,{'rater':'0','direction':'0','result':'0','timeLine':'-210'}],[1,{'rater':'0','direction':'0','result':'-1','timeLine':'-210'}]]</t>
  </si>
  <si>
    <t>{"title":"宝贝与描述相符：","source":"4.9","contrast":"+83.40%","sourcedetail":{"total":"1391","count5":"99.07%","count4":"0.65%","count3":"0.10%","count2":"暂无人打分","count1":"0.22%"}}</t>
  </si>
  <si>
    <t>{"title":"卖家的服务态度：","source":"4.9","contrast":"+78.44%","sourcedetail":{"total":"1387","count5":"98.92%","count4":"0.72%","count3":"0.14%","count2":"暂无人打分","count1":"0.22%"}}</t>
  </si>
  <si>
    <t>{"title":"物流服务的质量：","source":"4.9","contrast":"+78.25%","sourcedetail":{"total":"1387","count5":"98.63%","count4":"0.87%","count3":"0.22%","count2":"0.10%","count1":"0.22%"}}</t>
  </si>
  <si>
    <t>{"merchReceiveTimes":"0.00","refundCount":"1","indVal":"3.30","localVal":"1.18","noReasonTimes":"0","merchQualityTimes":"0"}</t>
  </si>
  <si>
    <t>{"indVal":"2.79","localVal":"0.00"}</t>
  </si>
  <si>
    <t>[[254,{'rater':'0','direction':'0','result':'1','timeLine':'-30'}],[0,{'rater':'0','direction':'0','result':'0','timeLine':'-30'}],[0,{'rater':'0','direction':'0','result':'-1','timeLine':'-30'}]]</t>
  </si>
  <si>
    <t>[[1405,{'rater':'0','direction':'0','result':'1','timeLine':'-210'}],[0,{'rater':'0','direction':'0','result':'0','timeLine':'-210'}],[1,{'rater':'0','direction':'0','result':'-1','timeLine':'-210'}]]</t>
  </si>
  <si>
    <t>[[484,{'rater':'0','direction':'0','result':'1','timeLine':'-30'}],[2,{'rater':'0','direction':'0','result':'0','timeLine':'-30'}],[1,{'rater':'0','direction':'0','result':'-1','timeLine':'-30'}]]</t>
  </si>
  <si>
    <t>[[3375,{'rater':'0','direction':'0','result':'1','timeLine':'-210'}],[12,{'rater':'0','direction':'0','result':'0','timeLine':'-210'}],[3,{'rater':'0','direction':'0','result':'-1','timeLine':'-210'}]]</t>
  </si>
  <si>
    <t>[[545,{'rater':'0','direction':'0','result':'1','timeLine':'-30'}],[0,{'rater':'0','direction':'0','result':'0','timeLine':'-30'}],[0,{'rater':'0','direction':'0','result':'-1','timeLine':'-30'}]]</t>
  </si>
  <si>
    <t>[[2404,{'rater':'0','direction':'0','result':'1','timeLine':'-210'}],[1,{'rater':'0','direction':'0','result':'0','timeLine':'-210'}],[0,{'rater':'0','direction':'0','result':'-1','timeLine':'-210'}]]</t>
  </si>
  <si>
    <t>{"title":"宝贝与描述相符：","source":"4.7","contrast":"-1.60%","sourcedetail":{"total":"8739","count5":"86.28%","count4":"5.64%","count3":"3.42%","count2":"1.20%","count1":"3.46%"}}</t>
  </si>
  <si>
    <t>{"title":"卖家的服务态度：","source":"4.7","contrast":"-1.58%","sourcedetail":{"total":"8693","count5":"88.70%","count4":"4.72%","count3":"2.42%","count2":"1.01%","count1":"3.15%"}}</t>
  </si>
  <si>
    <t>{"title":"物流服务的质量：","source":"4.7","contrast":"-1.83%","sourcedetail":{"total":"8715","count5":"87.55%","count4":"4.78%","count3":"2.99%","count2":"1.03%","count1":"3.64%"}}</t>
  </si>
  <si>
    <t>{"merchReceiveTimes":"0.00","refundCount":"185","indVal":"7.64","localVal":"12.85","noReasonTimes":"39","merchQualityTimes":"18"}</t>
  </si>
  <si>
    <t>{"indVal":"3.40","localVal":"7.07"}</t>
  </si>
  <si>
    <t>{"afterSaleTimes":"","refundSumNum":"185","indVal":"0.02","disputRefundNum":"3","localVal":"0.21","violationTimes":"","complaintsCount":"","taobaoSolveNum":"0","reasons":[],"refundSupportSellerNum":"0","taobaoSolvePercent":"0.00"}</t>
  </si>
  <si>
    <t>[[251,{'rater':'0', 'direction':'0', 'result':'1','timeLine':'-7'}],[6,{'rater':'0','direction':'0','result':'0','timeLine':'-7'}],[5,{'rater':'0','direction':'0','result':'-1','timeLine':'-7'}]]</t>
  </si>
  <si>
    <t>[[1910,{'rater':'0','direction':'0','result':'1','timeLine':'-30'}],[27,{'rater':'0','direction':'0','result':'0','timeLine':'-30'}],[35,{'rater':'0','direction':'0','result':'-1','timeLine':'-30'}]]</t>
  </si>
  <si>
    <t>[[18828,{'rater':'0','direction':'0','result':'1','timeLine':'-210'}],[129,{'rater':'0','direction':'0','result':'0','timeLine':'-210'}],[195,{'rater':'0','direction':'0','result':'-1','timeLine':'-210'}]]</t>
  </si>
  <si>
    <t>[[431,{'rater':'0','direction':'0','result':'1','timeLine':'-30'}],[1,{'rater':'0','direction':'0','result':'0','timeLine':'-30'}],[0,{'rater':'0','direction':'0','result':'-1','timeLine':'-30'}]]</t>
  </si>
  <si>
    <t>[[2392,{'rater':'0','direction':'0','result':'1','timeLine':'-210'}],[3,{'rater':'0','direction':'0','result':'0','timeLine':'-210'}],[5,{'rater':'0','direction':'0','result':'-1','timeLine':'-210'}]]</t>
  </si>
  <si>
    <t>[[611,{'rater':'0','direction':'0','result':'1','timeLine':'-210'}],[5,{'rater':'0','direction':'0','result':'0','timeLine':'-210'}],[0,{'rater':'0','direction':'0','result':'-1','timeLine':'-210'}]]</t>
  </si>
  <si>
    <t>[[985,{'rater':'0', 'direction':'0', 'result':'1','timeLine':'-7'}],[7,{'rater':'0','direction':'0','result':'0','timeLine':'-7'}],[1,{'rater':'0','direction':'0','result':'-1','timeLine':'-7'}]]</t>
  </si>
  <si>
    <t>[[4024,{'rater':'0','direction':'0','result':'1','timeLine':'-30'}],[20,{'rater':'0','direction':'0','result':'0','timeLine':'-30'}],[17,{'rater':'0','direction':'0','result':'-1','timeLine':'-30'}]]</t>
  </si>
  <si>
    <t>[[19793,{'rater':'0','direction':'0','result':'1','timeLine':'-210'}],[101,{'rater':'0','direction':'0','result':'0','timeLine':'-210'}],[44,{'rater':'0','direction':'0','result':'-1','timeLine':'-210'}]]</t>
  </si>
  <si>
    <t>{"title":"宝贝与描述相符：","source":"4.8","contrast":"+14.21%","sourcedetail":{"total":"11634","count5":"90.67%","count4":"5.78%","count3":"1.93%","count2":"0.52%","count1":"1.10%"}}</t>
  </si>
  <si>
    <t>{"title":"卖家的服务态度：","source":"4.8","contrast":"+6.19%","sourcedetail":{"total":"11563","count5":"91.04%","count4":"5.86%","count3":"1.66%","count2":"0.51%","count1":"0.93%"}}</t>
  </si>
  <si>
    <t>{"title":"物流服务的质量：","source":"4.8","contrast":"+6.89%","sourcedetail":{"total":"11603","count5":"89.85%","count4":"6.42%","count3":"1.92%","count2":"0.63%","count1":"1.18%"}}</t>
  </si>
  <si>
    <t>{"merchReceiveTimes":"0.00","refundCount":"176","indVal":"3.39","localVal":"1.62","noReasonTimes":"70","merchQualityTimes":"0"}</t>
  </si>
  <si>
    <t>{"indVal":"2.17","localVal":"1.07"}</t>
  </si>
  <si>
    <t>{"afterSaleTimes":"","refundSumNum":"176","indVal":"0.00","disputRefundNum":"0","localVal":"0.00","violationTimes":"","complaintsCount":"","taobaoSolveNum":"0","reasons":[],"refundSupportSellerNum":"0","taobaoSolvePercent":"0.00"}</t>
  </si>
  <si>
    <t>[[1257,{'rater':'0', 'direction':'0', 'result':'1','timeLine':'-7'}],[10,{'rater':'0','direction':'0','result':'0','timeLine':'-7'}],[2,{'rater':'0','direction':'0','result':'-1','timeLine':'-7'}]]</t>
  </si>
  <si>
    <t>[[4902,{'rater':'0','direction':'0','result':'1','timeLine':'-30'}],[41,{'rater':'0','direction':'0','result':'0','timeLine':'-30'}],[22,{'rater':'0','direction':'0','result':'-1','timeLine':'-30'}]]</t>
  </si>
  <si>
    <t>[[25538,{'rater':'0','direction':'0','result':'1','timeLine':'-210'}],[198,{'rater':'0','direction':'0','result':'0','timeLine':'-210'}],[109,{'rater':'0','direction':'0','result':'-1','timeLine':'-210'}]]</t>
  </si>
  <si>
    <t>{"title":"宝贝与描述相符：","source":"4.8","contrast":"+22.83%","sourcedetail":{"total":"926","count5":"92.66%","count4":"4.64%","count3":"2.05%","count2":"0.11%","count1":"0.54%"}}</t>
  </si>
  <si>
    <t>{"title":"卖家的服务态度：","source":"4.9","contrast":"+22.13%","sourcedetail":{"total":"913","count5":"93.87%","count4":"3.83%","count3":"1.64%","count2":"0.11%","count1":"0.55%"}}</t>
  </si>
  <si>
    <t>{"title":"物流服务的质量：","source":"4.8","contrast":"-0.66%","sourcedetail":{"total":"913","count5":"90.47%","count4":"4.82%","count3":"2.96%","count2":"0.33%","count1":"1.42%"}}</t>
  </si>
  <si>
    <t>{"merchReceiveTimes":"0.00","refundCount":"10","indVal":"4.47","localVal":"3.00","noReasonTimes":"2","merchQualityTimes":"2"}</t>
  </si>
  <si>
    <t>{"indVal":"1.99","localVal":"0.50"}</t>
  </si>
  <si>
    <t>[[228,{'rater':'0','direction':'0','result':'1','timeLine':'-30'}],[0,{'rater':'0','direction':'0','result':'0','timeLine':'-30'}],[0,{'rater':'0','direction':'0','result':'-1','timeLine':'-30'}]]</t>
  </si>
  <si>
    <t>[[1316,{'rater':'0','direction':'0','result':'1','timeLine':'-210'}],[4,{'rater':'0','direction':'0','result':'0','timeLine':'-210'}],[4,{'rater':'0','direction':'0','result':'-1','timeLine':'-210'}]]</t>
  </si>
  <si>
    <t>{"title":"宝贝与描述相符：","source":"4.8","contrast":"+49.56%","sourcedetail":{"total":"873","count5":"93.36%","count4":"4.12%","count3":"1.37%","count2":"0.23%","count1":"0.92%"}}</t>
  </si>
  <si>
    <t>{"title":"卖家的服务态度：","source":"4.9","contrast":"+56.28%","sourcedetail":{"total":"871","count5":"95.41%","count4":"3.10%","count3":"0.57%","count2":"0.23%","count1":"0.69%"}}</t>
  </si>
  <si>
    <t>{"title":"物流服务的质量：","source":"4.8","contrast":"+33.76%","sourcedetail":{"total":"870","count5":"92.41%","count4":"5.06%","count3":"0.92%","count2":"0.34%","count1":"1.26%"}}</t>
  </si>
  <si>
    <t>{"merchReceiveTimes":"0.00","refundCount":"35","indVal":"7.64","localVal":"8.93","noReasonTimes":"7","merchQualityTimes":"4"}</t>
  </si>
  <si>
    <t>{"indVal":"3.40","localVal":"3.25"}</t>
  </si>
  <si>
    <t>{"afterSaleTimes":"","refundSumNum":"35","indVal":"0.02","disputRefundNum":"0","localVal":"0.00","violationTimes":"","complaintsCount":"","taobaoSolveNum":"0","reasons":[],"refundSupportSellerNum":"0","taobaoSolvePercent":"0.00"}</t>
  </si>
  <si>
    <t>[[426,{'rater':'0','direction':'0','result':'1','timeLine':'-30'}],[5,{'rater':'0','direction':'0','result':'0','timeLine':'-30'}],[2,{'rater':'0','direction':'0','result':'-1','timeLine':'-30'}]]</t>
  </si>
  <si>
    <t>[[3531,{'rater':'0','direction':'0','result':'1','timeLine':'-210'}],[60,{'rater':'0','direction':'0','result':'0','timeLine':'-210'}],[26,{'rater':'0','direction':'0','result':'-1','timeLine':'-210'}]]</t>
  </si>
  <si>
    <t>{"title":"宝贝与描述相符：","source":"4.8","contrast":"-0.71%","sourcedetail":{"total":"2390","count5":"88.33%","count4":"7.07%","count3":"2.55%","count2":"0.84%","count1":"1.21%"}}</t>
  </si>
  <si>
    <t>{"title":"卖家的服务态度：","source":"4.8","contrast":"0","sourcedetail":{"total":"2373","count5":"91.53%","count4":"5.69%","count3":"1.52%","count2":"0.29%","count1":"0.97%"}}</t>
  </si>
  <si>
    <t>{"title":"物流服务的质量：","source":"4.8","contrast":"0","sourcedetail":{"total":"2384","count5":"89.81%","count4":"6.25%","count3":"2.01%","count2":"0.50%","count1":"1.43%"}}</t>
  </si>
  <si>
    <t>{"merchReceiveTimes":"0.00","refundCount":"43","indVal":"3.22","localVal":"1.56","noReasonTimes":"20","merchQualityTimes":"4"}</t>
  </si>
  <si>
    <t>{"indVal":"1.59","localVal":"1.82"}</t>
  </si>
  <si>
    <t>[[97,{'rater':'0','direction':'0','result':'1','timeLine':'-30'}],[1,{'rater':'0','direction':'0','result':'0','timeLine':'-30'}],[0,{'rater':'0','direction':'0','result':'-1','timeLine':'-30'}]]</t>
  </si>
  <si>
    <t>[[2495,{'rater':'0','direction':'0','result':'1','timeLine':'-210'}],[34,{'rater':'0','direction':'0','result':'0','timeLine':'-210'}],[16,{'rater':'0','direction':'0','result':'-1','timeLine':'-210'}]]</t>
  </si>
  <si>
    <t>{"title":"宝贝与描述相符：","source":"4.8","contrast":"+19.64%","sourcedetail":{"total":"23671","count5":"91.58%","count4":"4.90%","count3":"1.88%","count2":"0.57%","count1":"1.06%"}}</t>
  </si>
  <si>
    <t>{"title":"卖家的服务态度：","source":"4.8","contrast":"+36.04%","sourcedetail":{"total":"23624","count5":"93.92%","count4":"3.88%","count3":"1.19%","count2":"0.28%","count1":"0.73%"}}</t>
  </si>
  <si>
    <t>{"title":"物流服务的质量：","source":"4.8","contrast":"+32.48%","sourcedetail":{"total":"23664","count5":"92.90%","count4":"4.32%","count3":"1.38%","count2":"0.40%","count1":"0.99%"}}</t>
  </si>
  <si>
    <t>{"merchReceiveTimes":"0.00","refundCount":"657","indVal":"4.86","localVal":"3.47","noReasonTimes":"237","merchQualityTimes":"22"}</t>
  </si>
  <si>
    <t>{"indVal":"2.95","localVal":"1.92"}</t>
  </si>
  <si>
    <t>{"afterSaleTimes":"","refundSumNum":"657","indVal":"0.02","disputRefundNum":"0","localVal":"0.00","violationTimes":"","complaintsCount":"","taobaoSolveNum":"0","reasons":[],"refundSupportSellerNum":"0","taobaoSolvePercent":"0.00"}</t>
  </si>
  <si>
    <t>{"title":"宝贝与描述相符：","source":"4.8","contrast":"+34.21%","sourcedetail":{"total":"3510","count5":"91.65%","count4":"5.67%","count3":"1.65%","count2":"0.34%","count1":"0.68%"}}</t>
  </si>
  <si>
    <t>{"title":"卖家的服务态度：","source":"4.8","contrast":"+29.22%","sourcedetail":{"total":"3476","count5":"92.78%","count4":"4.86%","count3":"1.44%","count2":"0.29%","count1":"0.63%"}}</t>
  </si>
  <si>
    <t>{"title":"物流服务的质量：","source":"4.8","contrast":"+20.92%","sourcedetail":{"total":"3500","count5":"91.14%","count4":"5.71%","count3":"1.94%","count2":"0.49%","count1":"0.71%"}}</t>
  </si>
  <si>
    <t>{"merchReceiveTimes":"0.00","refundCount":"36","indVal":"3.12","localVal":"3.20","noReasonTimes":"15","merchQualityTimes":"1"}</t>
  </si>
  <si>
    <t>{"indVal":"2.64","localVal":"2.14"}</t>
  </si>
  <si>
    <t>[[64,{'rater':'0', 'direction':'0', 'result':'1','timeLine':'-7'}],[0,{'rater':'0','direction':'0','result':'0','timeLine':'-7'}],[0,{'rater':'0','direction':'0','result':'-1','timeLine':'-7'}]]</t>
  </si>
  <si>
    <t>[[581,{'rater':'0','direction':'0','result':'1','timeLine':'-30'}],[4,{'rater':'0','direction':'0','result':'0','timeLine':'-30'}],[3,{'rater':'0','direction':'0','result':'-1','timeLine':'-30'}]]</t>
  </si>
  <si>
    <t>[[6282,{'rater':'0','direction':'0','result':'1','timeLine':'-210'}],[52,{'rater':'0','direction':'0','result':'0','timeLine':'-210'}],[22,{'rater':'0','direction':'0','result':'-1','timeLine':'-210'}]]</t>
  </si>
  <si>
    <t>[[666,{'rater':'0', 'direction':'0', 'result':'1','timeLine':'-7'}],[1,{'rater':'0','direction':'0','result':'0','timeLine':'-7'}],[0,{'rater':'0','direction':'0','result':'-1','timeLine':'-7'}]]</t>
  </si>
  <si>
    <t>[[3096,{'rater':'0','direction':'0','result':'1','timeLine':'-30'}],[2,{'rater':'0','direction':'0','result':'0','timeLine':'-30'}],[0,{'rater':'0','direction':'0','result':'-1','timeLine':'-30'}]]</t>
  </si>
  <si>
    <t>[[19186,{'rater':'0','direction':'0','result':'1','timeLine':'-210'}],[12,{'rater':'0','direction':'0','result':'0','timeLine':'-210'}],[3,{'rater':'0','direction':'0','result':'-1','timeLine':'-210'}]]</t>
  </si>
  <si>
    <t>{"title":"宝贝与描述相符：","source":"4.8","contrast":"+27.37%","sourcedetail":{"total":"3354","count5":"91.80%","count4":"5.49%","count3":"1.49%","count2":"0.15%","count1":"1.07%"}}</t>
  </si>
  <si>
    <t>{"title":"卖家的服务态度：","source":"4.8","contrast":"+23.79%","sourcedetail":{"total":"3321","count5":"93.04%","count4":"4.49%","count3":"1.23%","count2":"0.18%","count1":"1.05%"}}</t>
  </si>
  <si>
    <t>{"title":"物流服务的质量：","source":"4.7","contrast":"0","sourcedetail":{"total":"3345","count5":"89.33%","count4":"5.65%","count3":"2.27%","count2":"0.75%","count1":"2.00%"}}</t>
  </si>
  <si>
    <t>{"merchReceiveTimes":"0","refundCount":"64","indVal":"3.93","localVal":"2.40","noReasonTimes":"9","merchQualityTimes":"0"}</t>
  </si>
  <si>
    <t>{"indVal":"2.43","localVal":"1.62"}</t>
  </si>
  <si>
    <t>{"title":"宝贝与描述相符：","source":"4.9","contrast":"+72.94%","sourcedetail":{"total":"2424","count5":"96.78%","count4":"1.82%","count3":"0.58%","count2":"0.25%","count1":"0.58%"}}</t>
  </si>
  <si>
    <t>{"title":"卖家的服务态度：","source":"4.9","contrast":"+71.80%","sourcedetail":{"total":"2419","count5":"97.40%","count4":"1.53%","count3":"0.37%","count2":"0.12%","count1":"0.58%"}}</t>
  </si>
  <si>
    <t>{"title":"物流服务的质量：","source":"4.9","contrast":"+68.59%","sourcedetail":{"total":"2419","count5":"96.94%","count4":"1.61%","count3":"0.45%","count2":"0.33%","count1":"0.66%"}}</t>
  </si>
  <si>
    <t>{"merchReceiveTimes":"0.00","refundCount":"67","indVal":"7.64","localVal":"12.18","noReasonTimes":"20","merchQualityTimes":"5"}</t>
  </si>
  <si>
    <t>{"indVal":"3.40","localVal":"4.73"}</t>
  </si>
  <si>
    <t>{"afterSaleTimes":"","refundSumNum":"67","indVal":"0.02","disputRefundNum":"0","localVal":"0.00","violationTimes":"","complaintsCount":"","taobaoSolveNum":"0","reasons":[],"refundSupportSellerNum":"0","taobaoSolvePercent":"0.00"}</t>
  </si>
  <si>
    <t>[[655,{'rater':'0','direction':'0','result':'1','timeLine':'-30'}],[1,{'rater':'0','direction':'0','result':'0','timeLine':'-30'}],[3,{'rater':'0','direction':'0','result':'-1','timeLine':'-30'}]]</t>
  </si>
  <si>
    <t>[[3610,{'rater':'0','direction':'0','result':'1','timeLine':'-210'}],[14,{'rater':'0','direction':'0','result':'0','timeLine':'-210'}],[11,{'rater':'0','direction':'0','result':'-1','timeLine':'-210'}]]</t>
  </si>
  <si>
    <t>[[305,{'rater':'0','direction':'0','result':'1','timeLine':'-30'}],[2,{'rater':'0','direction':'0','result':'0','timeLine':'-30'}],[2,{'rater':'0','direction':'0','result':'-1','timeLine':'-30'}]]</t>
  </si>
  <si>
    <t>[[2020,{'rater':'0','direction':'0','result':'1','timeLine':'-210'}],[10,{'rater':'0','direction':'0','result':'0','timeLine':'-210'}],[6,{'rater':'0','direction':'0','result':'-1','timeLine':'-210'}]]</t>
  </si>
  <si>
    <t>{"title":"宝贝与描述相符：","source":"4.8","contrast":"+22.76%","sourcedetail":{"total":"3175","count5":"90.99%","count4":"6.08%","count3":"2.02%","count2":"0.19%","count1":"0.72%"}}</t>
  </si>
  <si>
    <t>{"title":"卖家的服务态度：","source":"4.8","contrast":"+20.94%","sourcedetail":{"total":"3167","count5":"92.33%","count4":"5.27%","count3":"1.42%","count2":"0.38%","count1":"0.60%"}}</t>
  </si>
  <si>
    <t>{"title":"物流服务的质量：","source":"4.8","contrast":"+32.44%","sourcedetail":{"total":"3173","count5":"92.47%","count4":"5.17%","count3":"1.54%","count2":"0.25%","count1":"0.57%"}}</t>
  </si>
  <si>
    <t>{"merchReceiveTimes":"0.00","refundCount":"546","indVal":"6.32","localVal":"9.77","noReasonTimes":"125","merchQualityTimes":"36"}</t>
  </si>
  <si>
    <t>{"indVal":"3.25","localVal":"3.09"}</t>
  </si>
  <si>
    <t>{"afterSaleTimes":"","refundSumNum":"546","indVal":"0.00","disputRefundNum":"0","localVal":"0.00","violationTimes":"","complaintsCount":"","taobaoSolveNum":"0","reasons":[],"refundSupportSellerNum":"0","taobaoSolvePercent":"0.00"}</t>
  </si>
  <si>
    <t>[[771,{'rater':'0', 'direction':'0', 'result':'1','timeLine':'-7'}],[1,{'rater':'0','direction':'0','result':'0','timeLine':'-7'}],[0,{'rater':'0','direction':'0','result':'-1','timeLine':'-7'}]]</t>
  </si>
  <si>
    <t>[[3223,{'rater':'0','direction':'0','result':'1','timeLine':'-30'}],[12,{'rater':'0','direction':'0','result':'0','timeLine':'-30'}],[6,{'rater':'0','direction':'0','result':'-1','timeLine':'-30'}]]</t>
  </si>
  <si>
    <t>[[11943,{'rater':'0','direction':'0','result':'1','timeLine':'-210'}],[35,{'rater':'0','direction':'0','result':'0','timeLine':'-210'}],[17,{'rater':'0','direction':'0','result':'-1','timeLine':'-210'}]]</t>
  </si>
  <si>
    <t>[[301,{'rater':'0', 'direction':'0', 'result':'1','timeLine':'-7'}],[0,{'rater':'0','direction':'0','result':'0','timeLine':'-7'}],[0,{'rater':'0','direction':'0','result':'-1','timeLine':'-7'}]]</t>
  </si>
  <si>
    <t>[[1186,{'rater':'0','direction':'0','result':'1','timeLine':'-30'}],[23,{'rater':'0','direction':'0','result':'0','timeLine':'-30'}],[10,{'rater':'0','direction':'0','result':'-1','timeLine':'-30'}]]</t>
  </si>
  <si>
    <t>[[7815,{'rater':'0','direction':'0','result':'1','timeLine':'-210'}],[113,{'rater':'0','direction':'0','result':'0','timeLine':'-210'}],[109,{'rater':'0','direction':'0','result':'-1','timeLine':'-210'}]]</t>
  </si>
  <si>
    <t>{"title":"宝贝与描述相符：","source":"4.9","contrast":"+41.28%","sourcedetail":{"total":"720","count5":"94.31%","count4":"3.61%","count3":"0.97%","count2":"0.14%","count1":"0.97%"}}</t>
  </si>
  <si>
    <t>{"title":"卖家的服务态度：","source":"4.8","contrast":"+27.85%","sourcedetail":{"total":"718","count5":"94.43%","count4":"3.34%","count3":"0.97%","count2":"0.28%","count1":"0.97%"}}</t>
  </si>
  <si>
    <t>{"title":"物流服务的质量：","source":"4.8","contrast":"+20.44%","sourcedetail":{"total":"718","count5":"93.31%","count4":"3.62%","count3":"1.53%","count2":"0.28%","count1":"1.25%"}}</t>
  </si>
  <si>
    <t>{"merchReceiveTimes":"0","refundCount":"8","indVal":"4.22","localVal":"1.69","noReasonTimes":"1","merchQualityTimes":"0"}</t>
  </si>
  <si>
    <t>[[403,{'rater':'0','direction':'0','result':'1','timeLine':'-30'}],[8,{'rater':'0','direction':'0','result':'0','timeLine':'-30'}],[0,{'rater':'0','direction':'0','result':'-1','timeLine':'-30'}]]</t>
  </si>
  <si>
    <t>[[2791,{'rater':'0','direction':'0','result':'1','timeLine':'-210'}],[21,{'rater':'0','direction':'0','result':'0','timeLine':'-210'}],[0,{'rater':'0','direction':'0','result':'-1','timeLine':'-210'}]]</t>
  </si>
  <si>
    <t>{"title":"宝贝与描述相符：","source":"4.8","contrast":"0","sourcedetail":{"total":"1403","count5":"90.31%","count4":"4.92%","count3":"3.21%","count2":"0.43%","count1":"1.14%"}}</t>
  </si>
  <si>
    <t>{"title":"卖家的服务态度：","source":"4.8","contrast":"0","sourcedetail":{"total":"1390","count5":"91.58%","count4":"5.18%","count3":"1.80%","count2":"0.58%","count1":"0.86%"}}</t>
  </si>
  <si>
    <t>{"title":"物流服务的质量：","source":"4.8","contrast":"0","sourcedetail":{"total":"1403","count5":"90.95%","count4":"5.06%","count3":"2.28%","count2":"0.43%","count1":"1.28%"}}</t>
  </si>
  <si>
    <t>{"merchReceiveTimes":"1","refundCount":"11","indVal":"4.22","localVal":"2.89","noReasonTimes":"1","merchQualityTimes":"0"}</t>
  </si>
  <si>
    <t>{"indVal":"2.15","localVal":"1.45"}</t>
  </si>
  <si>
    <t>{"title":"服务质量：","source":"4.9","contrast":"+20.72%","sourcedetail":{"total":"190","count5":"95.26%","count4":"3.68%","count3":"暂无人打分","count2":"暂无人打分","count1":"1.05%"}}</t>
  </si>
  <si>
    <t>{"title":"服务态度：","source":"4.9","contrast":"+20.92%","sourcedetail":{"total":"189","count5":"95.77%","count4":"2.65%","count3":"1.06%","count2":"暂无人打分","count1":"0.53%"}}</t>
  </si>
  <si>
    <t>{"title":"守时程度：","source":"4.9","contrast":"+27.81%","sourcedetail":{"total":"190","count5":"95.26%","count4":"3.68%","count3":"暂无人打分","count2":"暂无人打分","count1":"1.05%"}}</t>
  </si>
  <si>
    <t>{"indVal":"2.42","localVal":"7.57"}</t>
  </si>
  <si>
    <t>[[69,{'rater':'0','direction':'0','result':'1','timeLine':'-30'}],[0,{'rater':'0','direction':'0','result':'0','timeLine':'-30'}],[0,{'rater':'0','direction':'0','result':'-1','timeLine':'-30'}]]</t>
  </si>
  <si>
    <t>[[360,{'rater':'0','direction':'0','result':'1','timeLine':'-210'}],[1,{'rater':'0','direction':'0','result':'0','timeLine':'-210'}],[0,{'rater':'0','direction':'0','result':'-1','timeLine':'-210'}]]</t>
  </si>
  <si>
    <t>{"title":"宝贝与描述相符：","source":"4.9","contrast":"+80.85%","sourcedetail":{"total":"3774","count5":"97.75%","count4":"1.62%","count3":"0.37%","count2":"0.10%","count1":"0.21%"}}</t>
  </si>
  <si>
    <t>{"title":"卖家的服务态度：","source":"4.9","contrast":"+83.03%","sourcedetail":{"total":"3758","count5":"98.32%","count4":"1.25%","count3":"0.21%","count2":"0.10%","count1":"0.19%"}}</t>
  </si>
  <si>
    <t>{"title":"物流服务的质量：","source":"4.9","contrast":"+81.71%","sourcedetail":{"total":"3764","count5":"97.95%","count4":"1.49%","count3":"0.29%","count2":"0.10%","count1":"0.19%"}}</t>
  </si>
  <si>
    <t>{"merchReceiveTimes":"0","refundCount":"5","indVal":"6.81","localVal":"1.10","noReasonTimes":"0","merchQualityTimes":"0"}</t>
  </si>
  <si>
    <t>{"indVal":"3.26","localVal":"3.33"}</t>
  </si>
  <si>
    <t>[[395,{'rater':'0','direction':'0','result':'1','timeLine':'-30'}],[0,{'rater':'0','direction':'0','result':'0','timeLine':'-30'}],[2,{'rater':'0','direction':'0','result':'-1','timeLine':'-30'}]]</t>
  </si>
  <si>
    <t>[[4595,{'rater':'0','direction':'0','result':'1','timeLine':'-210'}],[8,{'rater':'0','direction':'0','result':'0','timeLine':'-210'}],[7,{'rater':'0','direction':'0','result':'-1','timeLine':'-210'}]]</t>
  </si>
  <si>
    <t>{"title":"宝贝与描述相符：","source":"4.8","contrast":"+45.89%","sourcedetail":{"total":"2217","count5":"93.01%","count4":"3.97%","count3":"1.76%","count2":"0.50%","count1":"0.77%"}}</t>
  </si>
  <si>
    <t>{"title":"卖家的服务态度：","source":"4.9","contrast":"+45.38%","sourcedetail":{"total":"2206","count5":"93.93%","count4":"4.03%","count3":"1.13%","count2":"0.32%","count1":"0.59%"}}</t>
  </si>
  <si>
    <t>{"title":"物流服务的质量：","source":"4.9","contrast":"+49.51%","sourcedetail":{"total":"2212","count5":"94.21%","count4":"3.44%","count3":"1.31%","count2":"0.32%","count1":"0.72%"}}</t>
  </si>
  <si>
    <t>{"merchReceiveTimes":"0.00","refundCount":"197","indVal":"14.39","localVal":"5.27","noReasonTimes":"65","merchQualityTimes":"15"}</t>
  </si>
  <si>
    <t>{"indVal":"3.69","localVal":"3.31"}</t>
  </si>
  <si>
    <t>{"afterSaleTimes":"","refundSumNum":"197","indVal":"0.01","disputRefundNum":"0","localVal":"0.00","violationTimes":"","complaintsCount":"","taobaoSolveNum":"0","reasons":[],"refundSupportSellerNum":"0","taobaoSolvePercent":"0.00"}</t>
  </si>
  <si>
    <t>[[548,{'rater':'0', 'direction':'0', 'result':'1','timeLine':'-7'}],[1,{'rater':'0','direction':'0','result':'0','timeLine':'-7'}],[0,{'rater':'0','direction':'0','result':'-1','timeLine':'-7'}]]</t>
  </si>
  <si>
    <t>[[2302,{'rater':'0','direction':'0','result':'1','timeLine':'-30'}],[3,{'rater':'0','direction':'0','result':'0','timeLine':'-30'}],[2,{'rater':'0','direction':'0','result':'-1','timeLine':'-30'}]]</t>
  </si>
  <si>
    <t>[[3221,{'rater':'0','direction':'0','result':'1','timeLine':'-210'}],[16,{'rater':'0','direction':'0','result':'0','timeLine':'-210'}],[15,{'rater':'0','direction':'0','result':'-1','timeLine':'-210'}]]</t>
  </si>
  <si>
    <t>[[97,{'rater':'0','direction':'0','result':'1','timeLine':'-30'}],[3,{'rater':'0','direction':'0','result':'0','timeLine':'-30'}],[0,{'rater':'0','direction':'0','result':'-1','timeLine':'-30'}]]</t>
  </si>
  <si>
    <t>[[1014,{'rater':'0','direction':'0','result':'1','timeLine':'-210'}],[8,{'rater':'0','direction':'0','result':'0','timeLine':'-210'}],[2,{'rater':'0','direction':'0','result':'-1','timeLine':'-210'}]]</t>
  </si>
  <si>
    <t>[[1352,{'rater':'0', 'direction':'0', 'result':'1','timeLine':'-7'}],[7,{'rater':'0','direction':'0','result':'0','timeLine':'-7'}],[5,{'rater':'0','direction':'0','result':'-1','timeLine':'-7'}]]</t>
  </si>
  <si>
    <t>[[5836,{'rater':'0','direction':'0','result':'1','timeLine':'-30'}],[44,{'rater':'0','direction':'0','result':'0','timeLine':'-30'}],[50,{'rater':'0','direction':'0','result':'-1','timeLine':'-30'}]]</t>
  </si>
  <si>
    <t>[[30084,{'rater':'0','direction':'0','result':'1','timeLine':'-210'}],[215,{'rater':'0','direction':'0','result':'0','timeLine':'-210'}],[222,{'rater':'0','direction':'0','result':'-1','timeLine':'-210'}]]</t>
  </si>
  <si>
    <t>{"title":"宝贝与描述相符：","source":"4.7","contrast":"-2.18%","sourcedetail":{"total":"548","count5":"87.77%","count4":"6.20%","count3":"1.46%","count2":"0.73%","count1":"3.83%"}}</t>
  </si>
  <si>
    <t>{"title":"卖家的服务态度：","source":"4.7","contrast":"-2.85%","sourcedetail":{"total":"543","count5":"88.95%","count4":"4.42%","count3":"1.47%","count2":"0.74%","count1":"4.42%"}}</t>
  </si>
  <si>
    <t>{"title":"物流服务的质量：","source":"4.7","contrast":"-1.30%","sourcedetail":{"total":"544","count5":"89.71%","count4":"5.33%","count3":"0.55%","count2":"1.10%","count1":"3.31%"}}</t>
  </si>
  <si>
    <t>{"merchReceiveTimes":"2","refundCount":"17","indVal":"3.42","localVal":"3.87","noReasonTimes":"2","merchQualityTimes":"0"}</t>
  </si>
  <si>
    <t>{"indVal":"1.48","localVal":"1.24"}</t>
  </si>
  <si>
    <t>[[199,{'rater':'0','direction':'0','result':'1','timeLine':'-30'}],[1,{'rater':'0','direction':'0','result':'0','timeLine':'-30'}],[2,{'rater':'0','direction':'0','result':'-1','timeLine':'-30'}]]</t>
  </si>
  <si>
    <t>[[1699,{'rater':'0','direction':'0','result':'1','timeLine':'-210'}],[16,{'rater':'0','direction':'0','result':'0','timeLine':'-210'}],[41,{'rater':'0','direction':'0','result':'-1','timeLine':'-210'}]]</t>
  </si>
  <si>
    <t>[[31,{'rater':'0','direction':'0','result':'1','timeLine':'-30'}],[2,{'rater':'0','direction':'0','result':'0','timeLine':'-30'}],[0,{'rater':'0','direction':'0','result':'-1','timeLine':'-30'}]]</t>
  </si>
  <si>
    <t>[[539,{'rater':'0','direction':'0','result':'1','timeLine':'-210'}],[6,{'rater':'0','direction':'0','result':'0','timeLine':'-210'}],[3,{'rater':'0','direction':'0','result':'-1','timeLine':'-210'}]]</t>
  </si>
  <si>
    <t>{"title":"服务质量：","source":"4.9","contrast":"+62.80%","sourcedetail":{"total":"27","count5":"96.30%","count4":"3.70%","count3":"暂无人打分","count2":"暂无人打分","count1":"暂无人打分"}}</t>
  </si>
  <si>
    <t>{"title":"服务态度：","source":"4.9","contrast":"+14.84%","sourcedetail":{"total":"27","count5":"96.30%","count4":"暂无人打分","count3":"3.70%","count2":"暂无人打分","count1":"暂无人打分"}}</t>
  </si>
  <si>
    <t>{"title":"守时程度：","source":"4.8","contrast":"-0.91%","sourcedetail":{"total":"26","count5":"88.46%","count4":"7.69%","count3":"3.85%","count2":"暂无人打分","count1":"暂无人打分"}}</t>
  </si>
  <si>
    <t>{"merchReceiveTimes":"2","refundCount":"3","indVal":"3.79","localVal":"27.27","noReasonTimes":"0","merchQualityTimes":"0"}</t>
  </si>
  <si>
    <t>{"indVal":"2.42","localVal":"9.86"}</t>
  </si>
  <si>
    <t>[[43,{'rater':'0','direction':'0','result':'1','timeLine':'-210'}],[0,{'rater':'0','direction':'0','result':'0','timeLine':'-210'}],[0,{'rater':'0','direction':'0','result':'-1','timeLine':'-210'}]]</t>
  </si>
  <si>
    <t>{"title":"宝贝与描述相符：","source":"4.7","contrast":"-0.52%","sourcedetail":{"total":"4014","count5":"89.94%","count4":"4.73%","count3":"2.57%","count2":"0.82%","count1":"1.94%"}}</t>
  </si>
  <si>
    <t>{"title":"卖家的服务态度：","source":"4.8","contrast":"0","sourcedetail":{"total":"3985","count5":"91.99%","count4":"4.42%","count3":"1.76%","count2":"0.48%","count1":"1.36%"}}</t>
  </si>
  <si>
    <t>{"title":"物流服务的质量：","source":"4.8","contrast":"0","sourcedetail":{"total":"4009","count5":"91.10%","count4":"4.64%","count3":"1.87%","count2":"0.67%","count1":"1.72%"}}</t>
  </si>
  <si>
    <t>{"merchReceiveTimes":"0.00","refundCount":"81","indVal":"6.32","localVal":"5.83","noReasonTimes":"32","merchQualityTimes":"8"}</t>
  </si>
  <si>
    <t>{"indVal":"3.25","localVal":"4.46"}</t>
  </si>
  <si>
    <t>{"afterSaleTimes":"","refundSumNum":"81","indVal":"0.00","disputRefundNum":"0","localVal":"0.00","violationTimes":"","complaintsCount":"","taobaoSolveNum":"0","reasons":[],"refundSupportSellerNum":"0","taobaoSolvePercent":"0.00"}</t>
  </si>
  <si>
    <t>[[268,{'rater':'0', 'direction':'0', 'result':'1','timeLine':'-7'}],[1,{'rater':'0','direction':'0','result':'0','timeLine':'-7'}],[0,{'rater':'0','direction':'0','result':'-1','timeLine':'-7'}]]</t>
  </si>
  <si>
    <t>[[1298,{'rater':'0','direction':'0','result':'1','timeLine':'-30'}],[2,{'rater':'0','direction':'0','result':'0','timeLine':'-30'}],[1,{'rater':'0','direction':'0','result':'-1','timeLine':'-30'}]]</t>
  </si>
  <si>
    <t>[[9289,{'rater':'0','direction':'0','result':'1','timeLine':'-210'}],[52,{'rater':'0','direction':'0','result':'0','timeLine':'-210'}],[44,{'rater':'0','direction':'0','result':'-1','timeLine':'-210'}]]</t>
  </si>
  <si>
    <t>{"title":"宝贝与描述相符：","source":"4.8","contrast":"0","sourcedetail":{"total":"3999","count5":"90.72%","count4":"5.78%","count3":"1.58%","count2":"0.55%","count1":"1.38%"}}</t>
  </si>
  <si>
    <t>{"title":"卖家的服务态度：","source":"4.8","contrast":"0","sourcedetail":{"total":"3972","count5":"91.41%","count4":"5.61%","count3":"1.21%","count2":"0.48%","count1":"1.28%"}}</t>
  </si>
  <si>
    <t>{"title":"物流服务的质量：","source":"4.8","contrast":"0","sourcedetail":{"total":"3988","count5":"89.84%","count4":"6.14%","count3":"1.78%","count2":"0.55%","count1":"1.68%"}}</t>
  </si>
  <si>
    <t>{"merchReceiveTimes":"0.00","refundCount":"48","indVal":"3.22","localVal":"2.65","noReasonTimes":"16","merchQualityTimes":"1"}</t>
  </si>
  <si>
    <t>{"indVal":"1.59","localVal":"1.37"}</t>
  </si>
  <si>
    <t>[[331,{'rater':'0', 'direction':'0', 'result':'1','timeLine':'-7'}],[1,{'rater':'0','direction':'0','result':'0','timeLine':'-7'}],[1,{'rater':'0','direction':'0','result':'-1','timeLine':'-7'}]]</t>
  </si>
  <si>
    <t>[[1559,{'rater':'0','direction':'0','result':'1','timeLine':'-30'}],[12,{'rater':'0','direction':'0','result':'0','timeLine':'-30'}],[11,{'rater':'0','direction':'0','result':'-1','timeLine':'-30'}]]</t>
  </si>
  <si>
    <t>[[8529,{'rater':'0','direction':'0','result':'1','timeLine':'-210'}],[63,{'rater':'0','direction':'0','result':'0','timeLine':'-210'}],[40,{'rater':'0','direction':'0','result':'-1','timeLine':'-210'}]]</t>
  </si>
  <si>
    <t>[[486,{'rater':'0', 'direction':'0', 'result':'1','timeLine':'-7'}],[1,{'rater':'0','direction':'0','result':'0','timeLine':'-7'}],[0,{'rater':'0','direction':'0','result':'-1','timeLine':'-7'}]]</t>
  </si>
  <si>
    <t>[[2353,{'rater':'0','direction':'0','result':'1','timeLine':'-30'}],[16,{'rater':'0','direction':'0','result':'0','timeLine':'-30'}],[8,{'rater':'0','direction':'0','result':'-1','timeLine':'-30'}]]</t>
  </si>
  <si>
    <t>[[20714,{'rater':'0','direction':'0','result':'1','timeLine':'-210'}],[118,{'rater':'0','direction':'0','result':'0','timeLine':'-210'}],[75,{'rater':'0','direction':'0','result':'-1','timeLine':'-210'}]]</t>
  </si>
  <si>
    <t>{"title":"宝贝与描述相符：","source":"4.8","contrast":"-1.23%","sourcedetail":{"total":"25","count5":"88.00%","count4":"8.00%","count3":"4.00%","count2":"暂无人打分","count1":"暂无人打分"}}</t>
  </si>
  <si>
    <t>{"title":"卖家的服务态度：","source":"4.6","contrast":"-4.74%","sourcedetail":{"total":"25","count5":"92.00%","count4":"暂无人打分","count3":"暂无人打分","count2":"暂无人打分","count1":"8.00%"}}</t>
  </si>
  <si>
    <t>{"title":"物流服务的质量：","source":"4.9","contrast":"+26.85%","sourcedetail":{"total":"25","count5":"96.00%","count4":"暂无人打分","count3":"4.00%","count2":"暂无人打分","count1":"暂无人打分"}}</t>
  </si>
  <si>
    <t>{"merchReceiveTimes":"3","refundCount":"3","indVal":"3.79","localVal":"33.33","noReasonTimes":"0","merchQualityTimes":"0"}</t>
  </si>
  <si>
    <t>[[37,{'rater':'0','direction':'0','result':'1','timeLine':'-210'}],[0,{'rater':'0','direction':'0','result':'0','timeLine':'-210'}],[3,{'rater':'0','direction':'0','result':'-1','timeLine':'-210'}]]</t>
  </si>
  <si>
    <t>[[325,{'rater':'0','direction':'0','result':'1','timeLine':'-30'}],[2,{'rater':'0','direction':'0','result':'0','timeLine':'-30'}],[1,{'rater':'0','direction':'0','result':'-1','timeLine':'-30'}]]</t>
  </si>
  <si>
    <t>[[5416,{'rater':'0','direction':'0','result':'1','timeLine':'-210'}],[20,{'rater':'0','direction':'0','result':'0','timeLine':'-210'}],[9,{'rater':'0','direction':'0','result':'-1','timeLine':'-210'}]]</t>
  </si>
  <si>
    <t>{"title":"宝贝与描述相符：","source":"4.9","contrast":"+85.87%","sourcedetail":{"total":"995","count5":"99.40%","count4":"0.30%","count3":"暂无人打分","count2":"0.10%","count1":"0.20%"}}</t>
  </si>
  <si>
    <t>{"title":"卖家的服务态度：","source":"4.9","contrast":"+86.09%","sourcedetail":{"total":"992","count5":"99.40%","count4":"0.30%","count3":"0.10%","count2":"0.10%","count1":"0.10%"}}</t>
  </si>
  <si>
    <t>{"title":"物流服务的质量：","source":"4.9","contrast":"+85.23%","sourcedetail":{"total":"991","count5":"99.39%","count4":"0.20%","count3":"0.10%","count2":"暂无人打分","count1":"0.30%"}}</t>
  </si>
  <si>
    <t>{"merchReceiveTimes":"0.00","refundCount":"3","indVal":"3.30","localVal":"3.45","noReasonTimes":"0","merchQualityTimes":"0"}</t>
  </si>
  <si>
    <t>{"indVal":"2.79","localVal":"9.05"}</t>
  </si>
  <si>
    <t>[[80,{'rater':'0','direction':'0','result':'1','timeLine':'-30'}],[1,{'rater':'0','direction':'0','result':'0','timeLine':'-30'}],[0,{'rater':'0','direction':'0','result':'-1','timeLine':'-30'}]]</t>
  </si>
  <si>
    <t>[[962,{'rater':'0','direction':'0','result':'1','timeLine':'-210'}],[1,{'rater':'0','direction':'0','result':'0','timeLine':'-210'}],[1,{'rater':'0','direction':'0','result':'-1','timeLine':'-210'}]]</t>
  </si>
  <si>
    <t>[[510,{'rater':'0', 'direction':'0', 'result':'1','timeLine':'-7'}],[1,{'rater':'0','direction':'0','result':'0','timeLine':'-7'}],[4,{'rater':'0','direction':'0','result':'-1','timeLine':'-7'}]]</t>
  </si>
  <si>
    <t>[[2166,{'rater':'0','direction':'0','result':'1','timeLine':'-30'}],[12,{'rater':'0','direction':'0','result':'0','timeLine':'-30'}],[7,{'rater':'0','direction':'0','result':'-1','timeLine':'-30'}]]</t>
  </si>
  <si>
    <t>[[12330,{'rater':'0','direction':'0','result':'1','timeLine':'-210'}],[107,{'rater':'0','direction':'0','result':'0','timeLine':'-210'}],[58,{'rater':'0','direction':'0','result':'-1','timeLine':'-210'}]]</t>
  </si>
  <si>
    <t>{"title":"宝贝与描述相符：","source":"4.6","contrast":"-3.07%","sourcedetail":{"total":"2571","count5":"83.04%","count4":"8.71%","count3":"4.59%","count2":"1.56%","count1":"2.10%"}}</t>
  </si>
  <si>
    <t>{"title":"卖家的服务态度：","source":"4.7","contrast":"-1.78%","sourcedetail":{"total":"2525","count5":"87.52%","count4":"7.05%","count3":"2.97%","count2":"0.79%","count1":"1.66%"}}</t>
  </si>
  <si>
    <t>{"title":"物流服务的质量：","source":"4.7","contrast":"-1.29%","sourcedetail":{"total":"2566","count5":"86.75%","count4":"7.64%","count3":"3.23%","count2":"0.66%","count1":"1.71%"}}</t>
  </si>
  <si>
    <t>{"merchReceiveTimes":"1","refundCount":"6","indVal":"3.42","localVal":"3.21","noReasonTimes":"2","merchQualityTimes":"0"}</t>
  </si>
  <si>
    <t>{"indVal":"1.48","localVal":"1.34"}</t>
  </si>
  <si>
    <t>[[31,{'rater':'0', 'direction':'0', 'result':'1','timeLine':'-7'}],[2,{'rater':'0','direction':'0','result':'0','timeLine':'-7'}],[0,{'rater':'0','direction':'0','result':'-1','timeLine':'-7'}]]</t>
  </si>
  <si>
    <t>[[198,{'rater':'0','direction':'0','result':'1','timeLine':'-30'}],[6,{'rater':'0','direction':'0','result':'0','timeLine':'-30'}],[1,{'rater':'0','direction':'0','result':'-1','timeLine':'-30'}]]</t>
  </si>
  <si>
    <t>[[4328,{'rater':'0','direction':'0','result':'1','timeLine':'-210'}],[97,{'rater':'0','direction':'0','result':'0','timeLine':'-210'}],[52,{'rater':'0','direction':'0','result':'-1','timeLine':'-210'}]]</t>
  </si>
  <si>
    <t>[[240,{'rater':'0','direction':'0','result':'1','timeLine':'-30'}],[0,{'rater':'0','direction':'0','result':'0','timeLine':'-30'}],[1,{'rater':'0','direction':'0','result':'-1','timeLine':'-30'}]]</t>
  </si>
  <si>
    <t>[[3389,{'rater':'0','direction':'0','result':'1','timeLine':'-210'}],[2,{'rater':'0','direction':'0','result':'0','timeLine':'-210'}],[2,{'rater':'0','direction':'0','result':'-1','timeLine':'-210'}]]</t>
  </si>
  <si>
    <t>{"title":"宝贝与描述相符：","source":"4.8","contrast":"+39.01%","sourcedetail":{"total":"1105","count5":"92.04%","count4":"4.71%","count3":"1.81%","count2":"0.54%","count1":"0.90%"}}</t>
  </si>
  <si>
    <t>{"title":"卖家的服务态度：","source":"4.8","contrast":"+40.99%","sourcedetail":{"total":"1098","count5":"93.99%","count4":"3.55%","count3":"1.18%","count2":"0.64%","count1":"0.64%"}}</t>
  </si>
  <si>
    <t>{"title":"物流服务的质量：","source":"4.8","contrast":"+38.04%","sourcedetail":{"total":"1103","count5":"93.11%","count4":"3.90%","count3":"1.72%","count2":"0.27%","count1":"1.00%"}}</t>
  </si>
  <si>
    <t>{"merchReceiveTimes":"0.00","refundCount":"81","indVal":"14.39","localVal":"16.98","noReasonTimes":"15","merchQualityTimes":"0"}</t>
  </si>
  <si>
    <t>{"afterSaleTimes":"","refundSumNum":"81","indVal":"0.01","disputRefundNum":"0","localVal":"0.00","violationTimes":"","complaintsCount":"","taobaoSolveNum":"0","reasons":[],"refundSupportSellerNum":"0","taobaoSolvePercent":"0.00"}</t>
  </si>
  <si>
    <t>[[434,{'rater':'0','direction':'0','result':'1','timeLine':'-30'}],[6,{'rater':'0','direction':'0','result':'0','timeLine':'-30'}],[0,{'rater':'0','direction':'0','result':'-1','timeLine':'-30'}]]</t>
  </si>
  <si>
    <t>[[1479,{'rater':'0','direction':'0','result':'1','timeLine':'-210'}],[23,{'rater':'0','direction':'0','result':'0','timeLine':'-210'}],[2,{'rater':'0','direction':'0','result':'-1','timeLine':'-210'}]]</t>
  </si>
  <si>
    <t>{"title":"宝贝与描述相符：","source":"4.8","contrast":"+52.44%","sourcedetail":{"total":"1058","count5":"94.80%","count4":"2.55%","count3":"1.04%","count2":"0.47%","count1":"1.13%"}}</t>
  </si>
  <si>
    <t>{"title":"卖家的服务态度：","source":"4.9","contrast":"+45.82%","sourcedetail":{"total":"1049","count5":"95.81%","count4":"1.72%","count3":"0.67%","count2":"0.76%","count1":"1.05%"}}</t>
  </si>
  <si>
    <t>{"title":"物流服务的质量：","source":"4.8","contrast":"+17.75%","sourcedetail":{"total":"1054","count5":"93.26%","count4":"2.28%","count3":"1.61%","count2":"0.76%","count1":"2.09%"}}</t>
  </si>
  <si>
    <t>{"merchReceiveTimes":"0.00","refundCount":"42","indVal":"14.39","localVal":"10.05","noReasonTimes":"14","merchQualityTimes":"2"}</t>
  </si>
  <si>
    <t>{"indVal":"3.69","localVal":"4.97"}</t>
  </si>
  <si>
    <t>{"afterSaleTimes":"","refundSumNum":"42","indVal":"0.01","disputRefundNum":"1","localVal":"0.24","violationTimes":"","complaintsCount":"","taobaoSolveNum":"0","reasons":[],"refundSupportSellerNum":"0","taobaoSolvePercent":"0.00"}</t>
  </si>
  <si>
    <t>[[342,{'rater':'0','direction':'0','result':'1','timeLine':'-30'}],[1,{'rater':'0','direction':'0','result':'0','timeLine':'-30'}],[0,{'rater':'0','direction':'0','result':'-1','timeLine':'-30'}]]</t>
  </si>
  <si>
    <t>[[3837,{'rater':'0','direction':'0','result':'1','timeLine':'-210'}],[14,{'rater':'0','direction':'0','result':'0','timeLine':'-210'}],[8,{'rater':'0','direction':'0','result':'-1','timeLine':'-210'}]]</t>
  </si>
  <si>
    <t>{"title":"宝贝与描述相符：","source":"4.8","contrast":"+38.16%","sourcedetail":{"total":"3432","count5":"93.71%","count4":"3.88%","count3":"1.17%","count2":"0.35%","count1":"0.90%"}}</t>
  </si>
  <si>
    <t>{"title":"卖家的服务态度：","source":"4.8","contrast":"+23.72%","sourcedetail":{"total":"3416","count5":"93.41%","count4":"4.10%","count3":"1.20%","count2":"0.41%","count1":"0.88%"}}</t>
  </si>
  <si>
    <t>{"title":"物流服务的质量：","source":"4.8","contrast":"+11.53%","sourcedetail":{"total":"3425","count5":"91.74%","count4":"4.73%","count3":"1.69%","count2":"0.70%","count1":"1.14%"}}</t>
  </si>
  <si>
    <t>{"merchReceiveTimes":"3","refundCount":"29","indVal":"6.81","localVal":"2.04","noReasonTimes":"6","merchQualityTimes":"0"}</t>
  </si>
  <si>
    <t>{"indVal":"3.26","localVal":"1.94"}</t>
  </si>
  <si>
    <t>{"afterSaleTimes":"","refundSumNum":"3","indVal":"0.01","disputRefundNum":"3","localVal":"0.04","violationTimes":"","complaintsCount":"","taobaoSolveNum":"5","reasons":[],"refundSupportSellerNum":"2","taobaoSolvePercent":"4.81"}</t>
  </si>
  <si>
    <t>[[1390,{'rater':'0', 'direction':'0', 'result':'1','timeLine':'-7'}],[4,{'rater':'0','direction':'0','result':'0','timeLine':'-7'}],[1,{'rater':'0','direction':'0','result':'-1','timeLine':'-7'}]]</t>
  </si>
  <si>
    <t>[[6368,{'rater':'0','direction':'0','result':'1','timeLine':'-30'}],[9,{'rater':'0','direction':'0','result':'0','timeLine':'-30'}],[7,{'rater':'0','direction':'0','result':'-1','timeLine':'-30'}]]</t>
  </si>
  <si>
    <t>[[20135,{'rater':'0','direction':'0','result':'1','timeLine':'-210'}],[16,{'rater':'0','direction':'0','result':'0','timeLine':'-210'}],[9,{'rater':'0','direction':'0','result':'-1','timeLine':'-210'}]]</t>
  </si>
  <si>
    <t>{"title":"宝贝与描述相符：","source":"4.9","contrast":"+89.44%","sourcedetail":{"total":"1139","count5":"99.03%","count4":"0.53%","count3":"0.26%","count2":"0.10%","count1":"0.10%"}}</t>
  </si>
  <si>
    <t>{"title":"卖家的服务态度：","source":"4.9","contrast":"+90.78%","sourcedetail":{"total":"1135","count5":"98.85%","count4":"1.06%","count3":"0.10%","count2":"暂无人打分","count1":"暂无人打分"}}</t>
  </si>
  <si>
    <t>{"title":"物流服务的质量：","source":"4.9","contrast":"+91.21%","sourcedetail":{"total":"1138","count5":"98.86%","count4":"1.05%","count3":"暂无人打分","count2":"暂无人打分","count1":"0.10%"}}</t>
  </si>
  <si>
    <t>{"merchReceiveTimes":"0.00","refundCount":"2","indVal":"4.22","localVal":"3.28","noReasonTimes":"0","merchQualityTimes":"0"}</t>
  </si>
  <si>
    <t>{"indVal":"3.03","localVal":"4.03"}</t>
  </si>
  <si>
    <t>[[71,{'rater':'0','direction':'0','result':'1','timeLine':'-30'}],[0,{'rater':'0','direction':'0','result':'0','timeLine':'-30'}],[0,{'rater':'0','direction':'0','result':'-1','timeLine':'-30'}]]</t>
  </si>
  <si>
    <t>{"title":"宝贝与描述相符：","source":"4.7","contrast":"-1.06%","sourcedetail":{"total":"12987","count5":"87.33%","count4":"7.18%","count3":"2.83%","count2":"0.80%","count1":"1.86%"}}</t>
  </si>
  <si>
    <t>{"title":"卖家的服务态度：","source":"4.8","contrast":"-0.86%","sourcedetail":{"total":"12896","count5":"89.22%","count4":"6.42%","count3":"2.15%","count2":"0.63%","count1":"1.58%"}}</t>
  </si>
  <si>
    <t>{"title":"物流服务的质量：","source":"4.7","contrast":"-0.90%","sourcedetail":{"total":"12978","count5":"88.54%","count4":"6.37%","count3":"2.46%","count2":"0.77%","count1":"1.86%"}}</t>
  </si>
  <si>
    <t>{"merchReceiveTimes":"0.00","refundCount":"433","indVal":"6.32","localVal":"6.70","noReasonTimes":"103","merchQualityTimes":"40"}</t>
  </si>
  <si>
    <t>{"indVal":"3.25","localVal":"3.12"}</t>
  </si>
  <si>
    <t>{"afterSaleTimes":"","refundSumNum":"433","indVal":"0.00","disputRefundNum":"0","localVal":"0.00","violationTimes":"","complaintsCount":"","taobaoSolveNum":"0","reasons":[],"refundSupportSellerNum":"0","taobaoSolvePercent":"0.00"}</t>
  </si>
  <si>
    <t>{"title":"宝贝与描述相符：","source":"4.8","contrast":"+34.83%","sourcedetail":{"total":"6657","count5":"92.17%","count4":"5.50%","count3":"1.28%","count2":"0.41%","count1":"0.65%"}}</t>
  </si>
  <si>
    <t>{"title":"卖家的服务态度：","source":"4.9","contrast":"+36.39%","sourcedetail":{"total":"6618","count5":"93.19%","count4":"5.11%","count3":"0.94%","count2":"0.29%","count1":"0.48%"}}</t>
  </si>
  <si>
    <t>{"title":"物流服务的质量：","source":"4.8","contrast":"+27.07%","sourcedetail":{"total":"6650","count5":"91.79%","count4":"5.41%","count3":"1.41%","count2":"0.56%","count1":"0.83%"}}</t>
  </si>
  <si>
    <t>{"merchReceiveTimes":"0.00","refundCount":"97","indVal":"3.51","localVal":"2.35","noReasonTimes":"48","merchQualityTimes":"1"}</t>
  </si>
  <si>
    <t>{"indVal":"1.81","localVal":"2.12"}</t>
  </si>
  <si>
    <t>{"afterSaleTimes":"","refundSumNum":"97","indVal":"0.00","disputRefundNum":"0","localVal":"0.00","violationTimes":"","complaintsCount":"","taobaoSolveNum":"0","reasons":[],"refundSupportSellerNum":"0","taobaoSolvePercent":"0.00"}</t>
  </si>
  <si>
    <t>{"title":"宝贝与描述相符：","source":"4.9","contrast":"+92.59%","sourcedetail":{"total":"271","count5":"99.63%","count4":"暂无人打分","count3":"0.37%","count2":"暂无人打分","count1":"暂无人打分"}}</t>
  </si>
  <si>
    <t>{"title":"卖家的服务态度：","source":"4.9","contrast":"+91.52%","sourcedetail":{"total":"271","count5":"99.63%","count4":"暂无人打分","count3":"0.37%","count2":"暂无人打分","count1":"暂无人打分"}}</t>
  </si>
  <si>
    <t>{"title":"物流服务的质量：","source":"5.0","contrast":"+100.00%","sourcedetail":{"total":"271","count5":"100.00%","count4":"暂无人打分","count3":"暂无人打分","count2":"暂无人打分","count1":"暂无人打分"}}</t>
  </si>
  <si>
    <t>[[16,{'rater':'0','direction':'0','result':'1','timeLine':'-30'}],[0,{'rater':'0','direction':'0','result':'0','timeLine':'-30'}],[0,{'rater':'0','direction':'0','result':'-1','timeLine':'-30'}]]</t>
  </si>
  <si>
    <t>[[345,{'rater':'0','direction':'0','result':'1','timeLine':'-210'}],[0,{'rater':'0','direction':'0','result':'0','timeLine':'-210'}],[0,{'rater':'0','direction':'0','result':'-1','timeLine':'-210'}]]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</si>
  <si>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{"title":"宝贝与描述相符：","source":"4.8","contrast":"0","sourcedetail":{"total":"3024","count5":"89.32%","count4":"6.18%","count3":"2.38%","count2":"0.56%","count1":"1.55%"}}</t>
  </si>
  <si>
    <t>{"title":"卖家的服务态度：","source":"4.8","contrast":"-0.90%","sourcedetail":{"total":"2975","count5":"89.24%","count4":"6.42%","count3":"2.49%","count2":"0.54%","count1":"1.31%"}}</t>
  </si>
  <si>
    <t>{"title":"物流服务的质量：","source":"4.8","contrast":"-0.73%","sourcedetail":{"total":"3010","count5":"89.00%","count4":"6.35%","count3":"2.46%","count2":"0.73%","count1":"1.46%"}}</t>
  </si>
  <si>
    <t>{"merchReceiveTimes":"0.00","refundCount":"12","indVal":"4.76","localVal":"1.84","noReasonTimes":"2","merchQualityTimes":"1"}</t>
  </si>
  <si>
    <t>{"indVal":"2.99","localVal":"3.09"}</t>
  </si>
  <si>
    <t>{"title":"服务质量：","source":"4.9","contrast":"+89.25%","sourcedetail":{"total":"3271","count5":"99.33%","count4":"0.49%","count3":"0.10%","count2":"0.10%","count1":"0.10%"}}</t>
  </si>
  <si>
    <t>{"title":"服务态度：","source":"4.9","contrast":"+92.25%","sourcedetail":{"total":"3264","count5":"99.48%","count4":"0.43%","count3":"0.10%","count2":"0.10%","count1":"暂无人打分"}}</t>
  </si>
  <si>
    <t>{"title":"守时程度：","source":"4.9","contrast":"+83.76%","sourcedetail":{"total":"3265","count5":"98.90%","count4":"0.67%","count3":"0.28%","count2":"0.10%","count1":"0.10%"}}</t>
  </si>
  <si>
    <t>{"merchReceiveTimes":"0.00","refundCount":"23","indVal":"3.92","localVal":"1.43","noReasonTimes":"11","merchQualityTimes":"1"}</t>
  </si>
  <si>
    <t>{"indVal":"3.02","localVal":"0.71"}</t>
  </si>
  <si>
    <t>[[959,{'rater':'0','direction':'0','result':'1','timeLine':'-30'}],[1,{'rater':'0','direction':'0','result':'0','timeLine':'-30'}],[0,{'rater':'0','direction':'0','result':'-1','timeLine':'-30'}]]</t>
  </si>
  <si>
    <t>[[3863,{'rater':'0','direction':'0','result':'1','timeLine':'-210'}],[3,{'rater':'0','direction':'0','result':'0','timeLine':'-210'}],[0,{'rater':'0','direction':'0','result':'-1','timeLine':'-210'}]]</t>
  </si>
  <si>
    <t>[[1186,{'rater':'0','direction':'0','result':'1','timeLine':'-30'}],[18,{'rater':'0','direction':'0','result':'0','timeLine':'-30'}],[7,{'rater':'0','direction':'0','result':'-1','timeLine':'-30'}]]</t>
  </si>
  <si>
    <t>[[21256,{'rater':'0','direction':'0','result':'1','timeLine':'-210'}],[125,{'rater':'0','direction':'0','result':'0','timeLine':'-210'}],[54,{'rater':'0','direction':'0','result':'-1','timeLine':'-210'}]]</t>
  </si>
  <si>
    <t>[[196,{'rater':'0', 'direction':'0', 'result':'1','timeLine':'-7'}],[4,{'rater':'0','direction':'0','result':'0','timeLine':'-7'}],[2,{'rater':'0','direction':'0','result':'-1','timeLine':'-7'}]]</t>
  </si>
  <si>
    <t>[[968,{'rater':'0','direction':'0','result':'1','timeLine':'-30'}],[14,{'rater':'0','direction':'0','result':'0','timeLine':'-30'}],[18,{'rater':'0','direction':'0','result':'-1','timeLine':'-30'}]]</t>
  </si>
  <si>
    <t>[[2498,{'rater':'0','direction':'0','result':'1','timeLine':'-210'}],[20,{'rater':'0','direction':'0','result':'0','timeLine':'-210'}],[25,{'rater':'0','direction':'0','result':'-1','timeLine':'-210'}]]</t>
  </si>
  <si>
    <t>[[574,{'rater':'0', 'direction':'0', 'result':'1','timeLine':'-7'}],[1,{'rater':'0','direction':'0','result':'0','timeLine':'-7'}],[1,{'rater':'0','direction':'0','result':'-1','timeLine':'-7'}]]</t>
  </si>
  <si>
    <t>[[3323,{'rater':'0','direction':'0','result':'1','timeLine':'-30'}],[34,{'rater':'0','direction':'0','result':'0','timeLine':'-30'}],[26,{'rater':'0','direction':'0','result':'-1','timeLine':'-30'}]]</t>
  </si>
  <si>
    <t>[[11721,{'rater':'0','direction':'0','result':'1','timeLine':'-210'}],[126,{'rater':'0','direction':'0','result':'0','timeLine':'-210'}],[100,{'rater':'0','direction':'0','result':'-1','timeLine':'-210'}]]</t>
  </si>
  <si>
    <t>{"title":"宝贝与描述相符：","source":"4.8","contrast":"+23.80%","sourcedetail":{"total":"1808","count5":"91.98%","count4":"5.48%","count3":"1.44%","count2":"0.50%","count1":"0.61%"}}</t>
  </si>
  <si>
    <t>{"title":"卖家的服务态度：","source":"4.8","contrast":"+16.63%","sourcedetail":{"total":"1795","count5":"92.48%","count4":"5.57%","count3":"1.06%","count2":"0.11%","count1":"0.78%"}}</t>
  </si>
  <si>
    <t>{"title":"物流服务的质量：","source":"4.8","contrast":"+11.56%","sourcedetail":{"total":"1807","count5":"90.65%","count4":"6.36%","count3":"1.55%","count2":"0.44%","count1":"1.00%"}}</t>
  </si>
  <si>
    <t>{"merchReceiveTimes":"5","refundCount":"30","indVal":"3.42","localVal":"3.28","noReasonTimes":"5","merchQualityTimes":"1"}</t>
  </si>
  <si>
    <t>{"indVal":"1.48","localVal":"0.10"}</t>
  </si>
  <si>
    <t>[[206,{'rater':'0', 'direction':'0', 'result':'1','timeLine':'-7'}],[0,{'rater':'0','direction':'0','result':'0','timeLine':'-7'}],[1,{'rater':'0','direction':'0','result':'-1','timeLine':'-7'}]]</t>
  </si>
  <si>
    <t>[[887,{'rater':'0','direction':'0','result':'1','timeLine':'-30'}],[5,{'rater':'0','direction':'0','result':'0','timeLine':'-30'}],[2,{'rater':'0','direction':'0','result':'-1','timeLine':'-30'}]]</t>
  </si>
  <si>
    <t>[[3766,{'rater':'0','direction':'0','result':'1','timeLine':'-210'}],[24,{'rater':'0','direction':'0','result':'0','timeLine':'-210'}],[9,{'rater':'0','direction':'0','result':'-1','timeLine':'-210'}]]</t>
  </si>
  <si>
    <t>{"afterSaleTimes":"","refundSumNum":"0","indVal":"0.02","disputRefundNum":"0","localVal":"0.00","violationTimes":"","complaintsCount":"","taobaoSolveNum":"3","reasons":[],"refundSupportSellerNum":"3","taobaoSolvePercent":"1.24"}</t>
  </si>
  <si>
    <t>[[476,{'rater':'0', 'direction':'0', 'result':'1','timeLine':'-7'}],[2,{'rater':'0','direction':'0','result':'0','timeLine':'-7'}],[1,{'rater':'0','direction':'0','result':'-1','timeLine':'-7'}]]</t>
  </si>
  <si>
    <t>[[2737,{'rater':'0','direction':'0','result':'1','timeLine':'-30'}],[6,{'rater':'0','direction':'0','result':'0','timeLine':'-30'}],[14,{'rater':'0','direction':'0','result':'-1','timeLine':'-30'}]]</t>
  </si>
  <si>
    <t>[[7300,{'rater':'0','direction':'0','result':'1','timeLine':'-210'}],[25,{'rater':'0','direction':'0','result':'0','timeLine':'-210'}],[27,{'rater':'0','direction':'0','result':'-1','timeLine':'-210'}]]</t>
  </si>
  <si>
    <t>{"title":"服务质量：","source":"4.9","contrast":"+90.08%","sourcedetail":{"total":"2328","count5":"99.27%","count4":"0.56%","count3":"0.13%","count2":"暂无人打分","count1":"0.10%"}}</t>
  </si>
  <si>
    <t>{"title":"服务态度：","source":"4.9","contrast":"+89.14%","sourcedetail":{"total":"2327","count5":"99.31%","count4":"0.52%","count3":"0.13%","count2":"暂无人打分","count1":"0.10%"}}</t>
  </si>
  <si>
    <t>{"title":"守时程度：","source":"4.9","contrast":"+82.72%","sourcedetail":{"total":"2328","count5":"98.67%","count4":"0.99%","count3":"0.17%","count2":"0.13%","count1":"0.10%"}}</t>
  </si>
  <si>
    <t>{"merchReceiveTimes":"0.00","refundCount":"29","indVal":"3.92","localVal":"3.44","noReasonTimes":"5","merchQualityTimes":"1"}</t>
  </si>
  <si>
    <t>{"indVal":"3.02","localVal":"0.61"}</t>
  </si>
  <si>
    <t>[[601,{'rater':'0','direction':'0','result':'1','timeLine':'-30'}],[0,{'rater':'0','direction':'0','result':'0','timeLine':'-30'}],[0,{'rater':'0','direction':'0','result':'-1','timeLine':'-30'}]]</t>
  </si>
  <si>
    <t>[[2277,{'rater':'0','direction':'0','result':'1','timeLine':'-210'}],[0,{'rater':'0','direction':'0','result':'0','timeLine':'-210'}],[0,{'rater':'0','direction':'0','result':'-1','timeLine':'-210'}]]</t>
  </si>
  <si>
    <t>{"title":"宝贝与描述相符：","source":"4.8","contrast":"+48.80%","sourcedetail":{"total":"2536","count5":"93.34%","count4":"4.06%","count3":"1.38%","count2":"0.32%","count1":"0.91%"}}</t>
  </si>
  <si>
    <t>{"title":"卖家的服务态度：","source":"4.8","contrast":"+43.07%","sourcedetail":{"total":"2526","count5":"94.06%","count4":"3.88%","count3":"0.87%","count2":"0.36%","count1":"0.83%"}}</t>
  </si>
  <si>
    <t>{"title":"物流服务的质量：","source":"4.8","contrast":"+38.75%","sourcedetail":{"total":"2531","count5":"93.44%","count4":"3.75%","count3":"1.34%","count2":"0.28%","count1":"1.19%"}}</t>
  </si>
  <si>
    <t>{"merchReceiveTimes":"0.00","refundCount":"1767","indVal":"7.64","localVal":"98.77","noReasonTimes":"1593","merchQualityTimes":"1"}</t>
  </si>
  <si>
    <t>{"indVal":"3.40","localVal":"1.99"}</t>
  </si>
  <si>
    <t>{"afterSaleTimes":"","refundSumNum":"1767","indVal":"0.02","disputRefundNum":"0","localVal":"0.00","violationTimes":"","complaintsCount":"","taobaoSolveNum":"0","reasons":[],"refundSupportSellerNum":"0","taobaoSolvePercent":"0.00"}</t>
  </si>
  <si>
    <t>[[185,{'rater':'0', 'direction':'0', 'result':'1','timeLine':'-7'}],[0,{'rater':'0','direction':'0','result':'0','timeLine':'-7'}],[2,{'rater':'0','direction':'0','result':'-1','timeLine':'-7'}]]</t>
  </si>
  <si>
    <t>[[1066,{'rater':'0','direction':'0','result':'1','timeLine':'-30'}],[3,{'rater':'0','direction':'0','result':'0','timeLine':'-30'}],[4,{'rater':'0','direction':'0','result':'-1','timeLine':'-30'}]]</t>
  </si>
  <si>
    <t>[[4280,{'rater':'0','direction':'0','result':'1','timeLine':'-210'}],[17,{'rater':'0','direction':'0','result':'0','timeLine':'-210'}],[5,{'rater':'0','direction':'0','result':'-1','timeLine':'-210'}]]</t>
  </si>
  <si>
    <t>[[166,{'rater':'0', 'direction':'0', 'result':'1','timeLine':'-7'}],[0,{'rater':'0','direction':'0','result':'0','timeLine':'-7'}],[0,{'rater':'0','direction':'0','result':'-1','timeLine':'-7'}]]</t>
  </si>
  <si>
    <t>[[666,{'rater':'0','direction':'0','result':'1','timeLine':'-30'}],[3,{'rater':'0','direction':'0','result':'0','timeLine':'-30'}],[6,{'rater':'0','direction':'0','result':'-1','timeLine':'-30'}]]</t>
  </si>
  <si>
    <t>[[3294,{'rater':'0','direction':'0','result':'1','timeLine':'-210'}],[18,{'rater':'0','direction':'0','result':'0','timeLine':'-210'}],[24,{'rater':'0','direction':'0','result':'-1','timeLine':'-210'}]]</t>
  </si>
  <si>
    <t>[[441,{'rater':'0', 'direction':'0', 'result':'1','timeLine':'-7'}],[1,{'rater':'0','direction':'0','result':'0','timeLine':'-7'}],[0,{'rater':'0','direction':'0','result':'-1','timeLine':'-7'}]]</t>
  </si>
  <si>
    <t>[[2195,{'rater':'0','direction':'0','result':'1','timeLine':'-30'}],[8,{'rater':'0','direction':'0','result':'0','timeLine':'-30'}],[7,{'rater':'0','direction':'0','result':'-1','timeLine':'-30'}]]</t>
  </si>
  <si>
    <t>[[15554,{'rater':'0','direction':'0','result':'1','timeLine':'-210'}],[41,{'rater':'0','direction':'0','result':'0','timeLine':'-210'}],[21,{'rater':'0','direction':'0','result':'-1','timeLine':'-210'}]]</t>
  </si>
  <si>
    <t>{"title":"宝贝与描述相符：","source":"4.7","contrast":"-2.26%","sourcedetail":{"total":"1084","count5":"89.94%","count4":"4.70%","count3":"2.21%","count2":"0.65%","count1":"2.49%"}}</t>
  </si>
  <si>
    <t>{"title":"卖家的服务态度：","source":"4.7","contrast":"-3.20%","sourcedetail":{"total":"1073","count5":"88.91%","count4":"4.66%","count3":"2.52%","count2":"0.93%","count1":"2.98%"}}</t>
  </si>
  <si>
    <t>{"title":"物流服务的质量：","source":"4.7","contrast":"-2.65%","sourcedetail":{"total":"1076","count5":"88.85%","count4":"5.30%","count3":"2.14%","count2":"0.56%","count1":"3.16%"}}</t>
  </si>
  <si>
    <t>{"merchReceiveTimes":"0.00","refundCount":"58","indVal":"3.16","localVal":"5.51","noReasonTimes":"11","merchQualityTimes":"13"}</t>
  </si>
  <si>
    <t>{"indVal":"2.43","localVal":"2.68"}</t>
  </si>
  <si>
    <t>{"title":"宝贝与描述相符：","source":"4.8","contrast":"+19.41%","sourcedetail":{"total":"2520","count5":"91.67%","count4":"3.33%","count3":"2.22%","count2":"0.95%","count1":"1.83%"}}</t>
  </si>
  <si>
    <t>{"title":"卖家的服务态度：","source":"4.8","contrast":"+26.52%","sourcedetail":{"total":"2506","count5":"93.26%","count4":"3.35%","count3":"1.72%","count2":"0.56%","count1":"1.12%"}}</t>
  </si>
  <si>
    <t>{"title":"物流服务的质量：","source":"4.8","contrast":"+29.25%","sourcedetail":{"total":"2501","count5":"92.72%","count4":"3.84%","count3":"1.64%","count2":"0.44%","count1":"1.36%"}}</t>
  </si>
  <si>
    <t>{"merchReceiveTimes":"0.00","refundCount":"44","indVal":"14.39","localVal":"8.66","noReasonTimes":"14","merchQualityTimes":"6"}</t>
  </si>
  <si>
    <t>{"indVal":"3.69","localVal":"3.97"}</t>
  </si>
  <si>
    <t>[[276,{'rater':'0','direction':'0','result':'1','timeLine':'-30'}],[4,{'rater':'0','direction':'0','result':'0','timeLine':'-30'}],[1,{'rater':'0','direction':'0','result':'-1','timeLine':'-30'}]]</t>
  </si>
  <si>
    <t>[[4200,{'rater':'0','direction':'0','result':'1','timeLine':'-210'}],[37,{'rater':'0','direction':'0','result':'0','timeLine':'-210'}],[25,{'rater':'0','direction':'0','result':'-1','timeLine':'-210'}]]</t>
  </si>
  <si>
    <t>{"title":"宝贝与描述相符：","source":"4.9","contrast":"+67.94%","sourcedetail":{"total":"3688","count5":"96.75%","count4":"1.71%","count3":"0.98%","count2":"0.11%","count1":"0.46%"}}</t>
  </si>
  <si>
    <t>{"title":"卖家的服务态度：","source":"4.9","contrast":"+63.55%","sourcedetail":{"total":"3677","count5":"96.95%","count4":"1.66%","count3":"0.71%","count2":"0.19%","count1":"0.49%"}}</t>
  </si>
  <si>
    <t>{"title":"物流服务的质量：","source":"4.9","contrast":"+61.70%","sourcedetail":{"total":"3674","count5":"96.57%","count4":"1.63%","count3":"0.79%","count2":"0.30%","count1":"0.71%"}}</t>
  </si>
  <si>
    <t>{"merchReceiveTimes":"0.00","refundCount":"58","indVal":"3.92","localVal":"2.88","noReasonTimes":"13","merchQualityTimes":"2"}</t>
  </si>
  <si>
    <t>{"indVal":"3.02","localVal":"2.34"}</t>
  </si>
  <si>
    <t>[[383,{'rater':'0', 'direction':'0', 'result':'1','timeLine':'-7'}],[3,{'rater':'0','direction':'0','result':'0','timeLine':'-7'}],[1,{'rater':'0','direction':'0','result':'-1','timeLine':'-7'}]]</t>
  </si>
  <si>
    <t>[[1586,{'rater':'0','direction':'0','result':'1','timeLine':'-30'}],[8,{'rater':'0','direction':'0','result':'0','timeLine':'-30'}],[5,{'rater':'0','direction':'0','result':'-1','timeLine':'-30'}]]</t>
  </si>
  <si>
    <t>[[4949,{'rater':'0','direction':'0','result':'1','timeLine':'-210'}],[34,{'rater':'0','direction':'0','result':'0','timeLine':'-210'}],[20,{'rater':'0','direction':'0','result':'-1','timeLine':'-210'}]]</t>
  </si>
  <si>
    <t>[[820,{'rater':'0','direction':'0','result':'1','timeLine':'-30'}],[1,{'rater':'0','direction':'0','result':'0','timeLine':'-30'}],[0,{'rater':'0','direction':'0','result':'-1','timeLine':'-30'}]]</t>
  </si>
  <si>
    <t>[[4681,{'rater':'0','direction':'0','result':'1','timeLine':'-210'}],[6,{'rater':'0','direction':'0','result':'0','timeLine':'-210'}],[1,{'rater':'0','direction':'0','result':'-1','timeLine':'-210'}]]</t>
  </si>
  <si>
    <t>{"title":"宝贝与描述相符：","source":"4.9","contrast":"+53.26%","sourcedetail":{"total":"2654","count5":"94.99%","count4":"3.39%","count3":"0.68%","count2":"0.30%","count1":"0.64%"}}</t>
  </si>
  <si>
    <t>{"title":"卖家的服务态度：","source":"4.9","contrast":"+48.27%","sourcedetail":{"total":"2650","count5":"95.25%","count4":"3.32%","count3":"0.60%","count2":"0.23%","count1":"0.60%"}}</t>
  </si>
  <si>
    <t>{"title":"物流服务的质量：","source":"4.9","contrast":"+53.00%","sourcedetail":{"total":"2650","count5":"95.43%","count4":"2.79%","count3":"0.91%","count2":"0.23%","count1":"0.64%"}}</t>
  </si>
  <si>
    <t>{"merchReceiveTimes":"0.00","refundCount":"202","indVal":"6.32","localVal":"12.29","noReasonTimes":"56","merchQualityTimes":"5"}</t>
  </si>
  <si>
    <t>{"indVal":"3.25","localVal":"4.02"}</t>
  </si>
  <si>
    <t>{"afterSaleTimes":"","refundSumNum":"202","indVal":"0.00","disputRefundNum":"1","localVal":"0.06","violationTimes":"","complaintsCount":"","taobaoSolveNum":"0","reasons":[],"refundSupportSellerNum":"0","taobaoSolvePercent":"0.00"}</t>
  </si>
  <si>
    <t>[[276,{'rater':'0', 'direction':'0', 'result':'1','timeLine':'-7'}],[0,{'rater':'0','direction':'0','result':'0','timeLine':'-7'}],[0,{'rater':'0','direction':'0','result':'-1','timeLine':'-7'}]]</t>
  </si>
  <si>
    <t>[[1687,{'rater':'0','direction':'0','result':'1','timeLine':'-30'}],[4,{'rater':'0','direction':'0','result':'0','timeLine':'-30'}],[0,{'rater':'0','direction':'0','result':'-1','timeLine':'-30'}]]</t>
  </si>
  <si>
    <t>[[10787,{'rater':'0','direction':'0','result':'1','timeLine':'-210'}],[24,{'rater':'0','direction':'0','result':'0','timeLine':'-210'}],[19,{'rater':'0','direction':'0','result':'-1','timeLine':'-210'}]]</t>
  </si>
  <si>
    <t>[[115,{'rater':'0', 'direction':'0', 'result':'1','timeLine':'-7'}],[1,{'rater':'0','direction':'0','result':'0','timeLine':'-7'}],[0,{'rater':'0','direction':'0','result':'-1','timeLine':'-7'}]]</t>
  </si>
  <si>
    <t>[[416,{'rater':'0','direction':'0','result':'1','timeLine':'-30'}],[4,{'rater':'0','direction':'0','result':'0','timeLine':'-30'}],[5,{'rater':'0','direction':'0','result':'-1','timeLine':'-30'}]]</t>
  </si>
  <si>
    <t>[[2164,{'rater':'0','direction':'0','result':'1','timeLine':'-210'}],[20,{'rater':'0','direction':'0','result':'0','timeLine':'-210'}],[11,{'rater':'0','direction':'0','result':'-1','timeLine':'-210'}]]</t>
  </si>
  <si>
    <t>[[2380,{'rater':'0','direction':'0','result':'1','timeLine':'-30'}],[21,{'rater':'0','direction':'0','result':'0','timeLine':'-30'}],[20,{'rater':'0','direction':'0','result':'-1','timeLine':'-30'}]]</t>
  </si>
  <si>
    <t>[[24313,{'rater':'0','direction':'0','result':'1','timeLine':'-210'}],[216,{'rater':'0','direction':'0','result':'0','timeLine':'-210'}],[188,{'rater':'0','direction':'0','result':'-1','timeLine':'-210'}]]</t>
  </si>
  <si>
    <t>[[733,{'rater':'0', 'direction':'0', 'result':'1','timeLine':'-7'}],[10,{'rater':'0','direction':'0','result':'0','timeLine':'-7'}],[3,{'rater':'0','direction':'0','result':'-1','timeLine':'-7'}]]</t>
  </si>
  <si>
    <t>[[3388,{'rater':'0','direction':'0','result':'1','timeLine':'-30'}],[31,{'rater':'0','direction':'0','result':'0','timeLine':'-30'}],[38,{'rater':'0','direction':'0','result':'-1','timeLine':'-30'}]]</t>
  </si>
  <si>
    <t>[[15250,{'rater':'0','direction':'0','result':'1','timeLine':'-210'}],[178,{'rater':'0','direction':'0','result':'0','timeLine':'-210'}],[128,{'rater':'0','direction':'0','result':'-1','timeLine':'-210'}]]</t>
  </si>
  <si>
    <t>{"title":"宝贝与描述相符：","source":"4.9","contrast":"+67.47%","sourcedetail":{"total":"801","count5":"96.38%","count4":"1.75%","count3":"0.87%","count2":"0.25%","count1":"0.75%"}}</t>
  </si>
  <si>
    <t>{"title":"卖家的服务态度：","source":"4.9","contrast":"+70.87%","sourcedetail":{"total":"800","count5":"97.50%","count4":"1.25%","count3":"0.50%","count2":"0.13%","count1":"0.63%"}}</t>
  </si>
  <si>
    <t>{"title":"物流服务的质量：","source":"4.9","contrast":"+71.99%","sourcedetail":{"total":"801","count5":"97.25%","count4":"1.25%","count3":"0.87%","count2":"暂无人打分","count1":"0.62%"}}</t>
  </si>
  <si>
    <t>{"merchReceiveTimes":"0.00","refundCount":"35","indVal":"14.39","localVal":"36.08","noReasonTimes":"10","merchQualityTimes":"2"}</t>
  </si>
  <si>
    <t>[[25,{'rater':'0', 'direction':'0', 'result':'1','timeLine':'-7'}],[1,{'rater':'0','direction':'0','result':'0','timeLine':'-7'}],[0,{'rater':'0','direction':'0','result':'-1','timeLine':'-7'}]]</t>
  </si>
  <si>
    <t>[[171,{'rater':'0','direction':'0','result':'1','timeLine':'-30'}],[1,{'rater':'0','direction':'0','result':'0','timeLine':'-30'}],[1,{'rater':'0','direction':'0','result':'-1','timeLine':'-30'}]]</t>
  </si>
  <si>
    <t>[[1149,{'rater':'0','direction':'0','result':'1','timeLine':'-210'}],[5,{'rater':'0','direction':'0','result':'0','timeLine':'-210'}],[2,{'rater':'0','direction':'0','result':'-1','timeLine':'-210'}]]</t>
  </si>
  <si>
    <t>{"title":"宝贝与描述相符：","source":"4.8","contrast":"+24.52%","sourcedetail":{"total":"5056","count5":"91.89%","count4":"5.76%","count3":"1.36%","count2":"0.28%","count1":"0.71%"}}</t>
  </si>
  <si>
    <t>{"title":"卖家的服务态度：","source":"4.9","contrast":"+28.43%","sourcedetail":{"total":"5019","count5":"93.39%","count4":"4.84%","count3":"1.06%","count2":"0.26%","count1":"0.46%"}}</t>
  </si>
  <si>
    <t>{"title":"物流服务的质量：","source":"4.8","contrast":"+27.82%","sourcedetail":{"total":"5042","count5":"92.26%","count4":"5.32%","count3":"1.25%","count2":"0.44%","count1":"0.73%"}}</t>
  </si>
  <si>
    <t>{"merchReceiveTimes":"0.00","refundCount":"44","indVal":"3.22","localVal":"1.47","noReasonTimes":"17","merchQualityTimes":"1"}</t>
  </si>
  <si>
    <t>[[560,{'rater':'0', 'direction':'0', 'result':'1','timeLine':'-7'}],[2,{'rater':'0','direction':'0','result':'0','timeLine':'-7'}],[1,{'rater':'0','direction':'0','result':'-1','timeLine':'-7'}]]</t>
  </si>
  <si>
    <t>[[2352,{'rater':'0','direction':'0','result':'1','timeLine':'-30'}],[9,{'rater':'0','direction':'0','result':'0','timeLine':'-30'}],[2,{'rater':'0','direction':'0','result':'-1','timeLine':'-30'}]]</t>
  </si>
  <si>
    <t>[[11380,{'rater':'0','direction':'0','result':'1','timeLine':'-210'}],[36,{'rater':'0','direction':'0','result':'0','timeLine':'-210'}],[6,{'rater':'0','direction':'0','result':'-1','timeLine':'-210'}]]</t>
  </si>
  <si>
    <t>{"title":"宝贝与描述相符：","source":"4.7","contrast":"0","sourcedetail":{"total":"700","count5":"85.57%","count4":"7.86%","count3":"4.14%","count2":"1.57%","count1":"0.86%"}}</t>
  </si>
  <si>
    <t>{"title":"卖家的服务态度：","source":"4.8","contrast":"0","sourcedetail":{"total":"692","count5":"89.16%","count4":"5.78%","count3":"2.89%","count2":"0.72%","count1":"1.45%"}}</t>
  </si>
  <si>
    <t>{"title":"物流服务的质量：","source":"4.7","contrast":"-1.03%","sourcedetail":{"total":"700","count5":"87.57%","count4":"5.86%","count3":"3.29%","count2":"1.00%","count1":"2.29%"}}</t>
  </si>
  <si>
    <t>{"merchReceiveTimes":"0.00","refundCount":"13","indVal":"14.39","localVal":"65.00","noReasonTimes":"3","merchQualityTimes":"5"}</t>
  </si>
  <si>
    <t>{"indVal":"3.69","localVal":"10.84"}</t>
  </si>
  <si>
    <t>{"afterSaleTimes":"","refundSumNum":"13","indVal":"0.01","disputRefundNum":"0","localVal":"0.00","violationTimes":"","complaintsCount":"","taobaoSolveNum":"0","reasons":[],"refundSupportSellerNum":"0","taobaoSolvePercent":"0.00"}</t>
  </si>
  <si>
    <t>[[40,{'rater':'0','direction':'0','result':'1','timeLine':'-30'}],[1,{'rater':'0','direction':'0','result':'0','timeLine':'-30'}],[0,{'rater':'0','direction':'0','result':'-1','timeLine':'-30'}]]</t>
  </si>
  <si>
    <t>[[901,{'rater':'0','direction':'0','result':'1','timeLine':'-210'}],[30,{'rater':'0','direction':'0','result':'0','timeLine':'-210'}],[13,{'rater':'0','direction':'0','result':'-1','timeLine':'-210'}]]</t>
  </si>
  <si>
    <t>[[147,{'rater':'0','direction':'0','result':'1','timeLine':'-30'}],[3,{'rater':'0','direction':'0','result':'0','timeLine':'-30'}],[1,{'rater':'0','direction':'0','result':'-1','timeLine':'-30'}]]</t>
  </si>
  <si>
    <t>[[3068,{'rater':'0','direction':'0','result':'1','timeLine':'-210'}],[36,{'rater':'0','direction':'0','result':'0','timeLine':'-210'}],[15,{'rater':'0','direction':'0','result':'-1','timeLine':'-210'}]]</t>
  </si>
  <si>
    <t>[[259,{'rater':'0', 'direction':'0', 'result':'1','timeLine':'-7'}],[1,{'rater':'0','direction':'0','result':'0','timeLine':'-7'}],[0,{'rater':'0','direction':'0','result':'-1','timeLine':'-7'}]]</t>
  </si>
  <si>
    <t>[[1135,{'rater':'0','direction':'0','result':'1','timeLine':'-30'}],[4,{'rater':'0','direction':'0','result':'0','timeLine':'-30'}],[2,{'rater':'0','direction':'0','result':'-1','timeLine':'-30'}]]</t>
  </si>
  <si>
    <t>[[5719,{'rater':'0','direction':'0','result':'1','timeLine':'-210'}],[23,{'rater':'0','direction':'0','result':'0','timeLine':'-210'}],[15,{'rater':'0','direction':'0','result':'-1','timeLine':'-210'}]]</t>
  </si>
  <si>
    <t>[[228,{'rater':'0','direction':'0','result':'1','timeLine':'-30'}],[1,{'rater':'0','direction':'0','result':'0','timeLine':'-30'}],[0,{'rater':'0','direction':'0','result':'-1','timeLine':'-30'}]]</t>
  </si>
  <si>
    <t>[[1963,{'rater':'0','direction':'0','result':'1','timeLine':'-210'}],[10,{'rater':'0','direction':'0','result':'0','timeLine':'-210'}],[9,{'rater':'0','direction':'0','result':'-1','timeLine':'-210'}]]</t>
  </si>
  <si>
    <t>[[289,{'rater':'0','direction':'0','result':'1','timeLine':'-30'}],[0,{'rater':'0','direction':'0','result':'0','timeLine':'-30'}],[0,{'rater':'0','direction':'0','result':'-1','timeLine':'-30'}]]</t>
  </si>
  <si>
    <t>[[1861,{'rater':'0','direction':'0','result':'1','timeLine':'-210'}],[3,{'rater':'0','direction':'0','result':'0','timeLine':'-210'}],[1,{'rater':'0','direction':'0','result':'-1','timeLine':'-210'}]]</t>
  </si>
  <si>
    <t>{"title":"宝贝与描述相符：","source":"4.9","contrast":"+61.73%","sourcedetail":{"total":"1714","count5":"95.33%","count4":"2.63%","count3":"1.05%","count2":"0.18%","count1":"0.82%"}}</t>
  </si>
  <si>
    <t>{"title":"卖家的服务态度：","source":"4.9","contrast":"+63.06%","sourcedetail":{"total":"1708","count5":"96.31%","count4":"2.11%","count3":"0.94%","count2":"0.10%","count1":"0.59%"}}</t>
  </si>
  <si>
    <t>{"title":"物流服务的质量：","source":"4.9","contrast":"+66.64%","sourcedetail":{"total":"1712","count5":"96.55%","count4":"1.81%","count3":"0.82%","count2":"0.18%","count1":"0.64%"}}</t>
  </si>
  <si>
    <t>{"merchReceiveTimes":"0.00","refundCount":"103","indVal":"14.39","localVal":"20.98","noReasonTimes":"26","merchQualityTimes":"9"}</t>
  </si>
  <si>
    <t>{"indVal":"3.69","localVal":"3.49"}</t>
  </si>
  <si>
    <t>{"afterSaleTimes":"","refundSumNum":"103","indVal":"0.01","disputRefundNum":"0","localVal":"0.00","violationTimes":"","complaintsCount":"","taobaoSolveNum":"0","reasons":[],"refundSupportSellerNum":"0","taobaoSolvePercent":"0.00"}</t>
  </si>
  <si>
    <t>[[333,{'rater':'0','direction':'0','result':'1','timeLine':'-30'}],[0,{'rater':'0','direction':'0','result':'0','timeLine':'-30'}],[1,{'rater':'0','direction':'0','result':'-1','timeLine':'-30'}]]</t>
  </si>
  <si>
    <t>[[2250,{'rater':'0','direction':'0','result':'1','timeLine':'-210'}],[7,{'rater':'0','direction':'0','result':'0','timeLine':'-210'}],[7,{'rater':'0','direction':'0','result':'-1','timeLine':'-210'}]]</t>
  </si>
  <si>
    <t>[[156,{'rater':'0','direction':'0','result':'1','timeLine':'-30'}],[1,{'rater':'0','direction':'0','result':'0','timeLine':'-30'}],[0,{'rater':'0','direction':'0','result':'-1','timeLine':'-30'}]]</t>
  </si>
  <si>
    <t>[[7677,{'rater':'0','direction':'0','result':'1','timeLine':'-210'}],[7,{'rater':'0','direction':'0','result':'0','timeLine':'-210'}],[4,{'rater':'0','direction':'0','result':'-1','timeLine':'-210'}]]</t>
  </si>
  <si>
    <t>[[92,{'rater':'0', 'direction':'0', 'result':'1','timeLine':'-7'}],[2,{'rater':'0','direction':'0','result':'0','timeLine':'-7'}],[0,{'rater':'0','direction':'0','result':'-1','timeLine':'-7'}]]</t>
  </si>
  <si>
    <t>[[470,{'rater':'0','direction':'0','result':'1','timeLine':'-30'}],[7,{'rater':'0','direction':'0','result':'0','timeLine':'-30'}],[3,{'rater':'0','direction':'0','result':'-1','timeLine':'-30'}]]</t>
  </si>
  <si>
    <t>[[2937,{'rater':'0','direction':'0','result':'1','timeLine':'-210'}],[38,{'rater':'0','direction':'0','result':'0','timeLine':'-210'}],[26,{'rater':'0','direction':'0','result':'-1','timeLine':'-210'}]]</t>
  </si>
  <si>
    <t>[[86,{'rater':'0', 'direction':'0', 'result':'1','timeLine':'-7'}],[0,{'rater':'0','direction':'0','result':'0','timeLine':'-7'}],[1,{'rater':'0','direction':'0','result':'-1','timeLine':'-7'}]]</t>
  </si>
  <si>
    <t>[[430,{'rater':'0','direction':'0','result':'1','timeLine':'-30'}],[0,{'rater':'0','direction':'0','result':'0','timeLine':'-30'}],[1,{'rater':'0','direction':'0','result':'-1','timeLine':'-30'}]]</t>
  </si>
  <si>
    <t>[[4102,{'rater':'0','direction':'0','result':'1','timeLine':'-210'}],[0,{'rater':'0','direction':'0','result':'0','timeLine':'-210'}],[1,{'rater':'0','direction':'0','result':'-1','timeLine':'-210'}]]</t>
  </si>
  <si>
    <t>[[488,{'rater':'0', 'direction':'0', 'result':'1','timeLine':'-7'}],[0,{'rater':'0','direction':'0','result':'0','timeLine':'-7'}],[0,{'rater':'0','direction':'0','result':'-1','timeLine':'-7'}]]</t>
  </si>
  <si>
    <t>[[2030,{'rater':'0','direction':'0','result':'1','timeLine':'-30'}],[5,{'rater':'0','direction':'0','result':'0','timeLine':'-30'}],[3,{'rater':'0','direction':'0','result':'-1','timeLine':'-30'}]]</t>
  </si>
  <si>
    <t>[[16503,{'rater':'0','direction':'0','result':'1','timeLine':'-210'}],[57,{'rater':'0','direction':'0','result':'0','timeLine':'-210'}],[24,{'rater':'0','direction':'0','result':'-1','timeLine':'-210'}]]</t>
  </si>
  <si>
    <t>[[39,{'rater':'0', 'direction':'0', 'result':'1','timeLine':'-7'}],[0,{'rater':'0','direction':'0','result':'0','timeLine':'-7'}],[1,{'rater':'0','direction':'0','result':'-1','timeLine':'-7'}]]</t>
  </si>
  <si>
    <t>[[172,{'rater':'0','direction':'0','result':'1','timeLine':'-30'}],[0,{'rater':'0','direction':'0','result':'0','timeLine':'-30'}],[1,{'rater':'0','direction':'0','result':'-1','timeLine':'-30'}]]</t>
  </si>
  <si>
    <t>[[1561,{'rater':'0','direction':'0','result':'1','timeLine':'-210'}],[2,{'rater':'0','direction':'0','result':'0','timeLine':'-210'}],[2,{'rater':'0','direction':'0','result':'-1','timeLine':'-210'}]]</t>
  </si>
  <si>
    <t>[[72,{'rater':'0', 'direction':'0', 'result':'1','timeLine':'-7'}],[0,{'rater':'0','direction':'0','result':'0','timeLine':'-7'}],[0,{'rater':'0','direction':'0','result':'-1','timeLine':'-7'}]]</t>
  </si>
  <si>
    <t>[[252,{'rater':'0','direction':'0','result':'1','timeLine':'-30'}],[1,{'rater':'0','direction':'0','result':'0','timeLine':'-30'}],[0,{'rater':'0','direction':'0','result':'-1','timeLine':'-30'}]]</t>
  </si>
  <si>
    <t>[[3417,{'rater':'0','direction':'0','result':'1','timeLine':'-210'}],[27,{'rater':'0','direction':'0','result':'0','timeLine':'-210'}],[45,{'rater':'0','direction':'0','result':'-1','timeLine':'-210'}]]</t>
  </si>
  <si>
    <t>[[615,{'rater':'0','direction':'0','result':'1','timeLine':'-30'}],[3,{'rater':'0','direction':'0','result':'0','timeLine':'-30'}],[1,{'rater':'0','direction':'0','result':'-1','timeLine':'-30'}]]</t>
  </si>
  <si>
    <t>[[1627,{'rater':'0','direction':'0','result':'1','timeLine':'-210'}],[4,{'rater':'0','direction':'0','result':'0','timeLine':'-210'}],[3,{'rater':'0','direction':'0','result':'-1','timeLine':'-210'}]]</t>
  </si>
  <si>
    <t>[[478,{'rater':'0', 'direction':'0', 'result':'1','timeLine':'-7'}],[0,{'rater':'0','direction':'0','result':'0','timeLine':'-7'}],[0,{'rater':'0','direction':'0','result':'-1','timeLine':'-7'}]]</t>
  </si>
  <si>
    <t>[[2468,{'rater':'0','direction':'0','result':'1','timeLine':'-30'}],[26,{'rater':'0','direction':'0','result':'0','timeLine':'-30'}],[8,{'rater':'0','direction':'0','result':'-1','timeLine':'-30'}]]</t>
  </si>
  <si>
    <t>[[16075,{'rater':'0','direction':'0','result':'1','timeLine':'-210'}],[187,{'rater':'0','direction':'0','result':'0','timeLine':'-210'}],[103,{'rater':'0','direction':'0','result':'-1','timeLine':'-210'}]]</t>
  </si>
  <si>
    <t>[[350,{'rater':'0','direction':'0','result':'1','timeLine':'-30'}],[3,{'rater':'0','direction':'0','result':'0','timeLine':'-30'}],[2,{'rater':'0','direction':'0','result':'-1','timeLine':'-30'}]]</t>
  </si>
  <si>
    <t>[[4542,{'rater':'0','direction':'0','result':'1','timeLine':'-210'}],[41,{'rater':'0','direction':'0','result':'0','timeLine':'-210'}],[30,{'rater':'0','direction':'0','result':'-1','timeLine':'-210'}]]</t>
  </si>
  <si>
    <t>[[660,{'rater':'0','direction':'0','result':'1','timeLine':'-30'}],[6,{'rater':'0','direction':'0','result':'0','timeLine':'-30'}],[4,{'rater':'0','direction':'0','result':'-1','timeLine':'-30'}]]</t>
  </si>
  <si>
    <t>[[4264,{'rater':'0','direction':'0','result':'1','timeLine':'-210'}],[37,{'rater':'0','direction':'0','result':'0','timeLine':'-210'}],[21,{'rater':'0','direction':'0','result':'-1','timeLine':'-210'}]]</t>
  </si>
  <si>
    <t>[[83,{'rater':'0','direction':'0','result':'1','timeLine':'-30'}],[0,{'rater':'0','direction':'0','result':'0','timeLine':'-30'}],[0,{'rater':'0','direction':'0','result':'-1','timeLine':'-30'}]]</t>
  </si>
  <si>
    <t>[[4459,{'rater':'0','direction':'0','result':'1','timeLine':'-210'}],[18,{'rater':'0','direction':'0','result':'0','timeLine':'-210'}],[10,{'rater':'0','direction':'0','result':'-1','timeLine':'-210'}]]</t>
  </si>
  <si>
    <t>{"title":"宝贝与描述相符：","source":"4.6","contrast":"-2.58%","sourcedetail":{"total":"434","count5":"83.18%","count4":"7.60%","count3":"4.38%","count2":"1.15%","count1":"3.69%"}}</t>
  </si>
  <si>
    <t>{"title":"卖家的服务态度：","source":"4.7","contrast":"-1.33%","sourcedetail":{"total":"429","count5":"86.95%","count4":"6.99%","count3":"3.03%","count2":"1.17%","count1":"1.86%"}}</t>
  </si>
  <si>
    <t>{"title":"物流服务的质量：","source":"4.7","contrast":"-1.46%","sourcedetail":{"total":"428","count5":"86.92%","count4":"6.54%","count3":"2.34%","count2":"1.40%","count1":"2.80%"}}</t>
  </si>
  <si>
    <t>{"merchReceiveTimes":"0.00","refundCount":"26","indVal":"14.39","localVal":"10.32","noReasonTimes":"21","merchQualityTimes":"0"}</t>
  </si>
  <si>
    <t>{"indVal":"3.69","localVal":"3.08"}</t>
  </si>
  <si>
    <t>[[146,{'rater':'0','direction':'0','result':'1','timeLine':'-30'}],[4,{'rater':'0','direction':'0','result':'0','timeLine':'-30'}],[3,{'rater':'0','direction':'0','result':'-1','timeLine':'-30'}]]</t>
  </si>
  <si>
    <t>[[701,{'rater':'0','direction':'0','result':'1','timeLine':'-210'}],[20,{'rater':'0','direction':'0','result':'0','timeLine':'-210'}],[13,{'rater':'0','direction':'0','result':'-1','timeLine':'-210'}]]</t>
  </si>
  <si>
    <t>[[61,{'rater':'0','direction':'0','result':'1','timeLine':'-30'}],[1,{'rater':'0','direction':'0','result':'0','timeLine':'-30'}],[0,{'rater':'0','direction':'0','result':'-1','timeLine':'-30'}]]</t>
  </si>
  <si>
    <t>[[528,{'rater':'0','direction':'0','result':'1','timeLine':'-210'}],[7,{'rater':'0','direction':'0','result':'0','timeLine':'-210'}],[6,{'rater':'0','direction':'0','result':'-1','timeLine':'-210'}]]</t>
  </si>
  <si>
    <t>[[332,{'rater':'0','direction':'0','result':'1','timeLine':'-30'}],[0,{'rater':'0','direction':'0','result':'0','timeLine':'-30'}],[0,{'rater':'0','direction':'0','result':'-1','timeLine':'-30'}]]</t>
  </si>
  <si>
    <t>[[3212,{'rater':'0','direction':'0','result':'1','timeLine':'-210'}],[3,{'rater':'0','direction':'0','result':'0','timeLine':'-210'}],[1,{'rater':'0','direction':'0','result':'-1','timeLine':'-210'}]]</t>
  </si>
  <si>
    <t>[[76,{'rater':'0','direction':'0','result':'1','timeLine':'-30'}],[0,{'rater':'0','direction':'0','result':'0','timeLine':'-30'}],[0,{'rater':'0','direction':'0','result':'-1','timeLine':'-30'}]]</t>
  </si>
  <si>
    <t>[[1884,{'rater':'0','direction':'0','result':'1','timeLine':'-210'}],[4,{'rater':'0','direction':'0','result':'0','timeLine':'-210'}],[0,{'rater':'0','direction':'0','result':'-1','timeLine':'-210'}]]</t>
  </si>
  <si>
    <t>[[414,{'rater':'0','direction':'0','result':'1','timeLine':'-30'}],[2,{'rater':'0','direction':'0','result':'0','timeLine':'-30'}],[1,{'rater':'0','direction':'0','result':'-1','timeLine':'-30'}]]</t>
  </si>
  <si>
    <t>[[2112,{'rater':'0','direction':'0','result':'1','timeLine':'-210'}],[13,{'rater':'0','direction':'0','result':'0','timeLine':'-210'}],[9,{'rater':'0','direction':'0','result':'-1','timeLine':'-210'}]]</t>
  </si>
  <si>
    <t>[[390,{'rater':'0', 'direction':'0', 'result':'1','timeLine':'-7'}],[12,{'rater':'0','direction':'0','result':'0','timeLine':'-7'}],[6,{'rater':'0','direction':'0','result':'-1','timeLine':'-7'}]]</t>
  </si>
  <si>
    <t>[[2010,{'rater':'0','direction':'0','result':'1','timeLine':'-30'}],[44,{'rater':'0','direction':'0','result':'0','timeLine':'-30'}],[43,{'rater':'0','direction':'0','result':'-1','timeLine':'-30'}]]</t>
  </si>
  <si>
    <t>[[9816,{'rater':'0','direction':'0','result':'1','timeLine':'-210'}],[215,{'rater':'0','direction':'0','result':'0','timeLine':'-210'}],[231,{'rater':'0','direction':'0','result':'-1','timeLine':'-210'}]]</t>
  </si>
  <si>
    <t>{"title":"宝贝与描述相符：","source":"4.8","contrast":"+29.03%","sourcedetail":{"total":"6280","count5":"91.64%","count4":"4.20%","count3":"2.20%","count2":"0.64%","count1":"1.32%"}}</t>
  </si>
  <si>
    <t>{"title":"卖家的服务态度：","source":"4.8","contrast":"+28.57%","sourcedetail":{"total":"6206","count5":"93.12%","count4":"3.83%","count3":"1.47%","count2":"0.52%","count1":"1.06%"}}</t>
  </si>
  <si>
    <t>{"title":"物流服务的质量：","source":"4.8","contrast":"0","sourcedetail":{"total":"6256","count5":"90.62%","count4":"4.03%","count3":"2.27%","count2":"1.02%","count1":"2.06%"}}</t>
  </si>
  <si>
    <t>{"merchReceiveTimes":"22","refundCount":"64","indVal":"12.87","localVal":"34.04","noReasonTimes":"12","merchQualityTimes":"1"}</t>
  </si>
  <si>
    <t>{"indVal":"3.66","localVal":"1.33"}</t>
  </si>
  <si>
    <t>[[107,{'rater':'0','direction':'0','result':'1','timeLine':'-30'}],[0,{'rater':'0','direction':'0','result':'0','timeLine':'-30'}],[0,{'rater':'0','direction':'0','result':'-1','timeLine':'-30'}]]</t>
  </si>
  <si>
    <t>[[10260,{'rater':'0','direction':'0','result':'1','timeLine':'-210'}],[38,{'rater':'0','direction':'0','result':'0','timeLine':'-210'}],[39,{'rater':'0','direction':'0','result':'-1','timeLine':'-210'}]]</t>
  </si>
  <si>
    <t>[[15591,{'rater':'0', 'direction':'0', 'result':'1','timeLine':'-7'}],[22,{'rater':'0','direction':'0','result':'0','timeLine':'-7'}],[20,{'rater':'0','direction':'0','result':'-1','timeLine':'-7'}]]</t>
  </si>
  <si>
    <t>[[72548,{'rater':'0','direction':'0','result':'1','timeLine':'-30'}],[139,{'rater':'0','direction':'0','result':'0','timeLine':'-30'}],[124,{'rater':'0','direction':'0','result':'-1','timeLine':'-30'}]]</t>
  </si>
  <si>
    <t>[[344109,{'rater':'0','direction':'0','result':'1','timeLine':'-210'}],[490,{'rater':'0','direction':'0','result':'0','timeLine':'-210'}],[409,{'rater':'0','direction':'0','result':'-1','timeLine':'-210'}]]</t>
  </si>
  <si>
    <t>[[448,{'rater':'0','direction':'0','result':'1','timeLine':'-30'}],[1,{'rater':'0','direction':'0','result':'0','timeLine':'-30'}],[1,{'rater':'0','direction':'0','result':'-1','timeLine':'-30'}]]</t>
  </si>
  <si>
    <t>[[5157,{'rater':'0','direction':'0','result':'1','timeLine':'-210'}],[23,{'rater':'0','direction':'0','result':'0','timeLine':'-210'}],[7,{'rater':'0','direction':'0','result':'-1','timeLine':'-210'}]]</t>
  </si>
  <si>
    <t>{"title":"宝贝与描述相符：","source":"4.9","contrast":"+68.08%","sourcedetail":{"total":"517","count5":"96.71%","count4":"1.93%","count3":"0.77%","count2":"0.19%","count1":"0.39%"}}</t>
  </si>
  <si>
    <t>{"title":"卖家的服务态度：","source":"4.9","contrast":"+68.32%","sourcedetail":{"total":"514","count5":"97.08%","count4":"1.95%","count3":"0.58%","count2":"暂无人打分","count1":"0.39%"}}</t>
  </si>
  <si>
    <t>{"title":"物流服务的质量：","source":"4.9","contrast":"+65.12%","sourcedetail":{"total":"515","count5":"96.50%","count4":"2.33%","count3":"0.58%","count2":"暂无人打分","count1":"0.58%"}}</t>
  </si>
  <si>
    <t>{"merchReceiveTimes":"1","refundCount":"3","indVal":"6.81","localVal":"1.72","noReasonTimes":"1","merchQualityTimes":"0"}</t>
  </si>
  <si>
    <t>{"indVal":"3.26","localVal":"0.01"}</t>
  </si>
  <si>
    <t>[[812,{'rater':'0','direction':'0','result':'1','timeLine':'-210'}],[2,{'rater':'0','direction':'0','result':'0','timeLine':'-210'}],[1,{'rater':'0','direction':'0','result':'-1','timeLine':'-210'}]]</t>
  </si>
  <si>
    <t>{"title":"宝贝与描述相符：","source":"4.9","contrast":"+77.84%","sourcedetail":{"total":"892","count5":"96.52%","count4":"2.80%","count3":"0.22%","count2":"0.11%","count1":"0.34%"}}</t>
  </si>
  <si>
    <t>{"title":"卖家的服务态度：","source":"4.9","contrast":"+75.01%","sourcedetail":{"total":"887","count5":"96.96%","count4":"2.25%","count3":"0.45%","count2":"0.11%","count1":"0.23%"}}</t>
  </si>
  <si>
    <t>{"title":"物流服务的质量：","source":"4.9","contrast":"+68.34%","sourcedetail":{"total":"886","count5":"96.05%","count4":"2.71%","count3":"0.56%","count2":"0.34%","count1":"0.34%"}}</t>
  </si>
  <si>
    <t>{"merchReceiveTimes":"0","refundCount":"7","indVal":"12.87","localVal":"3.12","noReasonTimes":"0","merchQualityTimes":"0"}</t>
  </si>
  <si>
    <t>{"indVal":"3.66","localVal":"2.70"}</t>
  </si>
  <si>
    <t>[[209,{'rater':'0','direction':'0','result':'1','timeLine':'-30'}],[0,{'rater':'0','direction':'0','result':'0','timeLine':'-30'}],[0,{'rater':'0','direction':'0','result':'-1','timeLine':'-30'}]]</t>
  </si>
  <si>
    <t>[[1771,{'rater':'0','direction':'0','result':'1','timeLine':'-210'}],[2,{'rater':'0','direction':'0','result':'0','timeLine':'-210'}],[1,{'rater':'0','direction':'0','result':'-1','timeLine':'-210'}]]</t>
  </si>
  <si>
    <t>[[212,{'rater':'0', 'direction':'0', 'result':'1','timeLine':'-7'}],[0,{'rater':'0','direction':'0','result':'0','timeLine':'-7'}],[0,{'rater':'0','direction':'0','result':'-1','timeLine':'-7'}]]</t>
  </si>
  <si>
    <t>[[1242,{'rater':'0','direction':'0','result':'1','timeLine':'-30'}],[3,{'rater':'0','direction':'0','result':'0','timeLine':'-30'}],[1,{'rater':'0','direction':'0','result':'-1','timeLine':'-30'}]]</t>
  </si>
  <si>
    <t>[[9419,{'rater':'0','direction':'0','result':'1','timeLine':'-210'}],[8,{'rater':'0','direction':'0','result':'0','timeLine':'-210'}],[7,{'rater':'0','direction':'0','result':'-1','timeLine':'-210'}]]</t>
  </si>
  <si>
    <t>[[2081,{'rater':'0','direction':'0','result':'1','timeLine':'-30'}],[24,{'rater':'0','direction':'0','result':'0','timeLine':'-30'}],[3,{'rater':'0','direction':'0','result':'-1','timeLine':'-30'}]]</t>
  </si>
  <si>
    <t>[[13647,{'rater':'0','direction':'0','result':'1','timeLine':'-210'}],[129,{'rater':'0','direction':'0','result':'0','timeLine':'-210'}],[28,{'rater':'0','direction':'0','result':'-1','timeLine':'-210'}]]</t>
  </si>
  <si>
    <t>[[521,{'rater':'0', 'direction':'0', 'result':'1','timeLine':'-7'}],[0,{'rater':'0','direction':'0','result':'0','timeLine':'-7'}],[0,{'rater':'0','direction':'0','result':'-1','timeLine':'-7'}]]</t>
  </si>
  <si>
    <t>[[1901,{'rater':'0','direction':'0','result':'1','timeLine':'-30'}],[0,{'rater':'0','direction':'0','result':'0','timeLine':'-30'}],[0,{'rater':'0','direction':'0','result':'-1','timeLine':'-30'}]]</t>
  </si>
  <si>
    <t>[[9520,{'rater':'0','direction':'0','result':'1','timeLine':'-210'}],[8,{'rater':'0','direction':'0','result':'0','timeLine':'-210'}],[3,{'rater':'0','direction':'0','result':'-1','timeLine':'-210'}]]</t>
  </si>
  <si>
    <t>[[570,{'rater':'0', 'direction':'0', 'result':'1','timeLine':'-7'}],[3,{'rater':'0','direction':'0','result':'0','timeLine':'-7'}],[1,{'rater':'0','direction':'0','result':'-1','timeLine':'-7'}]]</t>
  </si>
  <si>
    <t>[[2244,{'rater':'0','direction':'0','result':'1','timeLine':'-30'}],[18,{'rater':'0','direction':'0','result':'0','timeLine':'-30'}],[12,{'rater':'0','direction':'0','result':'-1','timeLine':'-30'}]]</t>
  </si>
  <si>
    <t>[[9139,{'rater':'0','direction':'0','result':'1','timeLine':'-210'}],[54,{'rater':'0','direction':'0','result':'0','timeLine':'-210'}],[29,{'rater':'0','direction':'0','result':'-1','timeLine':'-210'}]]</t>
  </si>
  <si>
    <t>[[376,{'rater':'0','direction':'0','result':'1','timeLine':'-30'}],[1,{'rater':'0','direction':'0','result':'0','timeLine':'-30'}],[0,{'rater':'0','direction':'0','result':'-1','timeLine':'-30'}]]</t>
  </si>
  <si>
    <t>[[3192,{'rater':'0','direction':'0','result':'1','timeLine':'-210'}],[5,{'rater':'0','direction':'0','result':'0','timeLine':'-210'}],[2,{'rater':'0','direction':'0','result':'-1','timeLine':'-210'}]]</t>
  </si>
  <si>
    <t>[[276,{'rater':'0','direction':'0','result':'1','timeLine':'-30'}],[2,{'rater':'0','direction':'0','result':'0','timeLine':'-30'}],[5,{'rater':'0','direction':'0','result':'-1','timeLine':'-30'}]]</t>
  </si>
  <si>
    <t>[[1913,{'rater':'0','direction':'0','result':'1','timeLine':'-210'}],[13,{'rater':'0','direction':'0','result':'0','timeLine':'-210'}],[43,{'rater':'0','direction':'0','result':'-1','timeLine':'-210'}]]</t>
  </si>
  <si>
    <t>[[137,{'rater':'0','direction':'0','result':'1','timeLine':'-30'}],[5,{'rater':'0','direction':'0','result':'0','timeLine':'-30'}],[2,{'rater':'0','direction':'0','result':'-1','timeLine':'-30'}]]</t>
  </si>
  <si>
    <t>[[4535,{'rater':'0','direction':'0','result':'1','timeLine':'-210'}],[81,{'rater':'0','direction':'0','result':'0','timeLine':'-210'}],[51,{'rater':'0','direction':'0','result':'-1','timeLine':'-210'}]]</t>
  </si>
  <si>
    <t>[[137,{'rater':'0', 'direction':'0', 'result':'1','timeLine':'-7'}],[0,{'rater':'0','direction':'0','result':'0','timeLine':'-7'}],[1,{'rater':'0','direction':'0','result':'-1','timeLine':'-7'}]]</t>
  </si>
  <si>
    <t>[[859,{'rater':'0','direction':'0','result':'1','timeLine':'-30'}],[6,{'rater':'0','direction':'0','result':'0','timeLine':'-30'}],[5,{'rater':'0','direction':'0','result':'-1','timeLine':'-30'}]]</t>
  </si>
  <si>
    <t>[[4278,{'rater':'0','direction':'0','result':'1','timeLine':'-210'}],[32,{'rater':'0','direction':'0','result':'0','timeLine':'-210'}],[28,{'rater':'0','direction':'0','result':'-1','timeLine':'-210'}]]</t>
  </si>
  <si>
    <t>{"title":"宝贝与描述相符：","source":"4.8","contrast":"+24.15%","sourcedetail":{"total":"622","count5":"88.26%","count4":"8.04%","count3":"2.89%","count2":"0.16%","count1":"0.64%"}}</t>
  </si>
  <si>
    <t>{"title":"卖家的服务态度：","source":"4.8","contrast":"+38.48%","sourcedetail":{"total":"619","count5":"91.44%","count4":"6.95%","count3":"1.29%","count2":"暂无人打分","count1":"0.32%"}}</t>
  </si>
  <si>
    <t>{"title":"物流服务的质量：","source":"4.8","contrast":"+27.61%","sourcedetail":{"total":"620","count5":"90.00%","count4":"7.74%","count3":"1.29%","count2":"暂无人打分","count1":"0.97%"}}</t>
  </si>
  <si>
    <t>{"merchReceiveTimes":"10","refundCount":"66","indVal":"12.87","localVal":"17.37","noReasonTimes":"0","merchQualityTimes":"2"}</t>
  </si>
  <si>
    <t>{"indVal":"3.66","localVal":"3.72"}</t>
  </si>
  <si>
    <t>[[5,{'rater':'0', 'direction':'0', 'result':'1','timeLine':'-7'}],[1,{'rater':'0','direction':'0','result':'0','timeLine':'-7'}],[0,{'rater':'0','direction':'0','result':'-1','timeLine':'-7'}]]</t>
  </si>
  <si>
    <t>[[180,{'rater':'0','direction':'0','result':'1','timeLine':'-30'}],[2,{'rater':'0','direction':'0','result':'0','timeLine':'-30'}],[0,{'rater':'0','direction':'0','result':'-1','timeLine':'-30'}]]</t>
  </si>
  <si>
    <t>[[1022,{'rater':'0','direction':'0','result':'1','timeLine':'-210'}],[7,{'rater':'0','direction':'0','result':'0','timeLine':'-210'}],[1,{'rater':'0','direction':'0','result':'-1','timeLine':'-210'}]]</t>
  </si>
  <si>
    <t>[[143,{'rater':'0', 'direction':'0', 'result':'1','timeLine':'-7'}],[0,{'rater':'0','direction':'0','result':'0','timeLine':'-7'}],[0,{'rater':'0','direction':'0','result':'-1','timeLine':'-7'}]]</t>
  </si>
  <si>
    <t>[[918,{'rater':'0','direction':'0','result':'1','timeLine':'-30'}],[1,{'rater':'0','direction':'0','result':'0','timeLine':'-30'}],[0,{'rater':'0','direction':'0','result':'-1','timeLine':'-30'}]]</t>
  </si>
  <si>
    <t>[[6003,{'rater':'0','direction':'0','result':'1','timeLine':'-210'}],[3,{'rater':'0','direction':'0','result':'0','timeLine':'-210'}],[2,{'rater':'0','direction':'0','result':'-1','timeLine':'-210'}]]</t>
  </si>
  <si>
    <t>[[693,{'rater':'0','direction':'0','result':'1','timeLine':'-210'}],[5,{'rater':'0','direction':'0','result':'0','timeLine':'-210'}],[1,{'rater':'0','direction':'0','result':'-1','timeLine':'-210'}]]</t>
  </si>
  <si>
    <t>{"title":"宝贝与描述相符：","source":"4.8","contrast":"+48.42%","sourcedetail":{"total":"1176","count5":"93.88%","count4":"3.23%","count3":"1.45%","count2":"0.43%","count1":"1.02%"}}</t>
  </si>
  <si>
    <t>{"title":"卖家的服务态度：","source":"4.8","contrast":"+40.25%","sourcedetail":{"total":"1170","count5":"95.13%","count4":"2.14%","count3":"0.94%","count2":"0.68%","count1":"1.11%"}}</t>
  </si>
  <si>
    <t>{"title":"物流服务的质量：","source":"4.8","contrast":"+32.56%","sourcedetail":{"total":"1172","count5":"94.11%","count4":"2.30%","count3":"1.45%","count2":"0.51%","count1":"1.62%"}}</t>
  </si>
  <si>
    <t>{"merchReceiveTimes":"0.00","refundCount":"37","indVal":"14.39","localVal":"41.57","noReasonTimes":"0","merchQualityTimes":"3"}</t>
  </si>
  <si>
    <t>{"indVal":"3.69","localVal":"7.24"}</t>
  </si>
  <si>
    <t>[[22,{'rater':'0','direction':'0','result':'1','timeLine':'-30'}],[2,{'rater':'0','direction':'0','result':'0','timeLine':'-30'}],[0,{'rater':'0','direction':'0','result':'-1','timeLine':'-30'}]]</t>
  </si>
  <si>
    <t>[[1809,{'rater':'0','direction':'0','result':'1','timeLine':'-210'}],[12,{'rater':'0','direction':'0','result':'0','timeLine':'-210'}],[6,{'rater':'0','direction':'0','result':'-1','timeLine':'-210'}]]</t>
  </si>
  <si>
    <t>[[731,{'rater':'0', 'direction':'0', 'result':'1','timeLine':'-7'}],[2,{'rater':'0','direction':'0','result':'0','timeLine':'-7'}],[0,{'rater':'0','direction':'0','result':'-1','timeLine':'-7'}]]</t>
  </si>
  <si>
    <t>[[3341,{'rater':'0','direction':'0','result':'1','timeLine':'-30'}],[8,{'rater':'0','direction':'0','result':'0','timeLine':'-30'}],[4,{'rater':'0','direction':'0','result':'-1','timeLine':'-30'}]]</t>
  </si>
  <si>
    <t>[[16186,{'rater':'0','direction':'0','result':'1','timeLine':'-210'}],[51,{'rater':'0','direction':'0','result':'0','timeLine':'-210'}],[14,{'rater':'0','direction':'0','result':'-1','timeLine':'-210'}]]</t>
  </si>
  <si>
    <t>[[1343,{'rater':'0','direction':'0','result':'1','timeLine':'-210'}],[1,{'rater':'0','direction':'0','result':'0','timeLine':'-210'}],[2,{'rater':'0','direction':'0','result':'-1','timeLine':'-210'}]]</t>
  </si>
  <si>
    <t>[[117,{'rater':'0', 'direction':'0', 'result':'1','timeLine':'-7'}],[0,{'rater':'0','direction':'0','result':'0','timeLine':'-7'}],[0,{'rater':'0','direction':'0','result':'-1','timeLine':'-7'}]]</t>
  </si>
  <si>
    <t>[[555,{'rater':'0','direction':'0','result':'1','timeLine':'-30'}],[0,{'rater':'0','direction':'0','result':'0','timeLine':'-30'}],[0,{'rater':'0','direction':'0','result':'-1','timeLine':'-30'}]]</t>
  </si>
  <si>
    <t>[[3151,{'rater':'0','direction':'0','result':'1','timeLine':'-210'}],[1,{'rater':'0','direction':'0','result':'0','timeLine':'-210'}],[0,{'rater':'0','direction':'0','result':'-1','timeLine':'-210'}]]</t>
  </si>
  <si>
    <t>[[1628,{'rater':'0', 'direction':'0', 'result':'1','timeLine':'-7'}],[15,{'rater':'0','direction':'0','result':'0','timeLine':'-7'}],[3,{'rater':'0','direction':'0','result':'-1','timeLine':'-7'}]]</t>
  </si>
  <si>
    <t>[[7777,{'rater':'0','direction':'0','result':'1','timeLine':'-30'}],[73,{'rater':'0','direction':'0','result':'0','timeLine':'-30'}],[5,{'rater':'0','direction':'0','result':'-1','timeLine':'-30'}]]</t>
  </si>
  <si>
    <t>[[31977,{'rater':'0','direction':'0','result':'1','timeLine':'-210'}],[294,{'rater':'0','direction':'0','result':'0','timeLine':'-210'}],[55,{'rater':'0','direction':'0','result':'-1','timeLine':'-210'}]]</t>
  </si>
  <si>
    <t>[[100,{'rater':'0', 'direction':'0', 'result':'1','timeLine':'-7'}],[0,{'rater':'0','direction':'0','result':'0','timeLine':'-7'}],[0,{'rater':'0','direction':'0','result':'-1','timeLine':'-7'}]]</t>
  </si>
  <si>
    <t>[[475,{'rater':'0','direction':'0','result':'1','timeLine':'-30'}],[2,{'rater':'0','direction':'0','result':'0','timeLine':'-30'}],[1,{'rater':'0','direction':'0','result':'-1','timeLine':'-30'}]]</t>
  </si>
  <si>
    <t>[[2555,{'rater':'0','direction':'0','result':'1','timeLine':'-210'}],[5,{'rater':'0','direction':'0','result':'0','timeLine':'-210'}],[5,{'rater':'0','direction':'0','result':'-1','timeLine':'-210'}]]</t>
  </si>
  <si>
    <t>[[384,{'rater':'0','direction':'0','result':'1','timeLine':'-30'}],[0,{'rater':'0','direction':'0','result':'0','timeLine':'-30'}],[1,{'rater':'0','direction':'0','result':'-1','timeLine':'-30'}]]</t>
  </si>
  <si>
    <t>[[2130,{'rater':'0','direction':'0','result':'1','timeLine':'-210'}],[5,{'rater':'0','direction':'0','result':'0','timeLine':'-210'}],[2,{'rater':'0','direction':'0','result':'-1','timeLine':'-210'}]]</t>
  </si>
  <si>
    <t>{"title":"宝贝与描述相符：","source":"4.9","contrast":"+64.60%","sourcedetail":{"total":"1485","count5":"93.87%","count4":"5.05%","count3":"0.61%","count2":"0.27%","count1":"0.20%"}}</t>
  </si>
  <si>
    <t>{"title":"卖家的服务态度：","source":"4.9","contrast":"+56.66%","sourcedetail":{"total":"1482","count5":"94.13%","count4":"4.79%","count3":"0.67%","count2":"0.13%","count1":"0.27%"}}</t>
  </si>
  <si>
    <t>{"title":"物流服务的质量：","source":"4.9","contrast":"+52.20%","sourcedetail":{"total":"1483","count5":"93.39%","count4":"4.92%","count3":"1.08%","count2":"0.13%","count1":"0.47%"}}</t>
  </si>
  <si>
    <t>{"merchReceiveTimes":"0.00","refundCount":"94","indVal":"14.39","localVal":"10.79","noReasonTimes":"16","merchQualityTimes":"4"}</t>
  </si>
  <si>
    <t>{"indVal":"3.69","localVal":"1.33"}</t>
  </si>
  <si>
    <t>{"afterSaleTimes":"","refundSumNum":"94","indVal":"0.01","disputRefundNum":"0","localVal":"0.00","violationTimes":"","complaintsCount":"","taobaoSolveNum":"0","reasons":[],"refundSupportSellerNum":"0","taobaoSolvePercent":"0.00"}</t>
  </si>
  <si>
    <t>[[669,{'rater':'0','direction':'0','result':'1','timeLine':'-30'}],[0,{'rater':'0','direction':'0','result':'0','timeLine':'-30'}],[0,{'rater':'0','direction':'0','result':'-1','timeLine':'-30'}]]</t>
  </si>
  <si>
    <t>[[7101,{'rater':'0','direction':'0','result':'1','timeLine':'-210'}],[9,{'rater':'0','direction':'0','result':'0','timeLine':'-210'}],[4,{'rater':'0','direction':'0','result':'-1','timeLine':'-210'}]]</t>
  </si>
  <si>
    <t>[[214,{'rater':'0','direction':'0','result':'1','timeLine':'-30'}],[3,{'rater':'0','direction':'0','result':'0','timeLine':'-30'}],[1,{'rater':'0','direction':'0','result':'-1','timeLine':'-30'}]]</t>
  </si>
  <si>
    <t>[[828,{'rater':'0','direction':'0','result':'1','timeLine':'-210'}],[6,{'rater':'0','direction':'0','result':'0','timeLine':'-210'}],[2,{'rater':'0','direction':'0','result':'-1','timeLine':'-210'}]]</t>
  </si>
  <si>
    <t>[[283,{'rater':'0','direction':'0','result':'1','timeLine':'-30'}],[3,{'rater':'0','direction':'0','result':'0','timeLine':'-30'}],[1,{'rater':'0','direction':'0','result':'-1','timeLine':'-30'}]]</t>
  </si>
  <si>
    <t>[[1632,{'rater':'0','direction':'0','result':'1','timeLine':'-210'}],[12,{'rater':'0','direction':'0','result':'0','timeLine':'-210'}],[11,{'rater':'0','direction':'0','result':'-1','timeLine':'-210'}]]</t>
  </si>
  <si>
    <t>[[22359,{'rater':'0', 'direction':'0', 'result':'1','timeLine':'-7'}],[177,{'rater':'0','direction':'0','result':'0','timeLine':'-7'}],[142,{'rater':'0','direction':'0','result':'-1','timeLine':'-7'}]]</t>
  </si>
  <si>
    <t>[[107987,{'rater':'0','direction':'0','result':'1','timeLine':'-30'}],[954,{'rater':'0','direction':'0','result':'0','timeLine':'-30'}],[977,{'rater':'0','direction':'0','result':'-1','timeLine':'-30'}]]</t>
  </si>
  <si>
    <t>[[585352,{'rater':'0','direction':'0','result':'1','timeLine':'-210'}],[3853,{'rater':'0','direction':'0','result':'0','timeLine':'-210'}],[4812,{'rater':'0','direction':'0','result':'-1','timeLine':'-210'}]]</t>
  </si>
  <si>
    <t>[[620,{'rater':'0','direction':'0','result':'1','timeLine':'-30'}],[0,{'rater':'0','direction':'0','result':'0','timeLine':'-30'}],[0,{'rater':'0','direction':'0','result':'-1','timeLine':'-30'}]]</t>
  </si>
  <si>
    <t>[[3335,{'rater':'0','direction':'0','result':'1','timeLine':'-210'}],[0,{'rater':'0','direction':'0','result':'0','timeLine':'-210'}],[0,{'rater':'0','direction':'0','result':'-1','timeLine':'-210'}]]</t>
  </si>
  <si>
    <t>[[166,{'rater':'0','direction':'0','result':'1','timeLine':'-30'}],[0,{'rater':'0','direction':'0','result':'0','timeLine':'-30'}],[0,{'rater':'0','direction':'0','result':'-1','timeLine':'-30'}]]</t>
  </si>
  <si>
    <t>[[728,{'rater':'0','direction':'0','result':'1','timeLine':'-210'}],[2,{'rater':'0','direction':'0','result':'0','timeLine':'-210'}],[0,{'rater':'0','direction':'0','result':'-1','timeLine':'-210'}]]</t>
  </si>
  <si>
    <t>[[302,{'rater':'0', 'direction':'0', 'result':'1','timeLine':'-7'}],[1,{'rater':'0','direction':'0','result':'0','timeLine':'-7'}],[0,{'rater':'0','direction':'0','result':'-1','timeLine':'-7'}]]</t>
  </si>
  <si>
    <t>[[939,{'rater':'0','direction':'0','result':'1','timeLine':'-30'}],[11,{'rater':'0','direction':'0','result':'0','timeLine':'-30'}],[7,{'rater':'0','direction':'0','result':'-1','timeLine':'-30'}]]</t>
  </si>
  <si>
    <t>[[3902,{'rater':'0','direction':'0','result':'1','timeLine':'-210'}],[22,{'rater':'0','direction':'0','result':'0','timeLine':'-210'}],[15,{'rater':'0','direction':'0','result':'-1','timeLine':'-210'}]]</t>
  </si>
  <si>
    <t>[[100,{'rater':'0', 'direction':'0', 'result':'1','timeLine':'-7'}],[1,{'rater':'0','direction':'0','result':'0','timeLine':'-7'}],[1,{'rater':'0','direction':'0','result':'-1','timeLine':'-7'}]]</t>
  </si>
  <si>
    <t>[[473,{'rater':'0','direction':'0','result':'1','timeLine':'-30'}],[2,{'rater':'0','direction':'0','result':'0','timeLine':'-30'}],[3,{'rater':'0','direction':'0','result':'-1','timeLine':'-30'}]]</t>
  </si>
  <si>
    <t>[[2016,{'rater':'0','direction':'0','result':'1','timeLine':'-210'}],[15,{'rater':'0','direction':'0','result':'0','timeLine':'-210'}],[5,{'rater':'0','direction':'0','result':'-1','timeLine':'-210'}]]</t>
  </si>
  <si>
    <t>[[524,{'rater':'0', 'direction':'0', 'result':'1','timeLine':'-7'}],[4,{'rater':'0','direction':'0','result':'0','timeLine':'-7'}],[3,{'rater':'0','direction':'0','result':'-1','timeLine':'-7'}]]</t>
  </si>
  <si>
    <t>[[3513,{'rater':'0','direction':'0','result':'1','timeLine':'-30'}],[31,{'rater':'0','direction':'0','result':'0','timeLine':'-30'}],[13,{'rater':'0','direction':'0','result':'-1','timeLine':'-30'}]]</t>
  </si>
  <si>
    <t>[[26740,{'rater':'0','direction':'0','result':'1','timeLine':'-210'}],[371,{'rater':'0','direction':'0','result':'0','timeLine':'-210'}],[166,{'rater':'0','direction':'0','result':'-1','timeLine':'-210'}]]</t>
  </si>
  <si>
    <t>[[629,{'rater':'0', 'direction':'0', 'result':'1','timeLine':'-7'}],[4,{'rater':'0','direction':'0','result':'0','timeLine':'-7'}],[2,{'rater':'0','direction':'0','result':'-1','timeLine':'-7'}]]</t>
  </si>
  <si>
    <t>[[3150,{'rater':'0','direction':'0','result':'1','timeLine':'-30'}],[14,{'rater':'0','direction':'0','result':'0','timeLine':'-30'}],[12,{'rater':'0','direction':'0','result':'-1','timeLine':'-30'}]]</t>
  </si>
  <si>
    <t>[[15595,{'rater':'0','direction':'0','result':'1','timeLine':'-210'}],[39,{'rater':'0','direction':'0','result':'0','timeLine':'-210'}],[53,{'rater':'0','direction':'0','result':'-1','timeLine':'-210'}]]</t>
  </si>
  <si>
    <t>[[2181,{'rater':'0','direction':'0','result':'1','timeLine':'-210'}],[13,{'rater':'0','direction':'0','result':'0','timeLine':'-210'}],[3,{'rater':'0','direction':'0','result':'-1','timeLine':'-210'}]]</t>
  </si>
  <si>
    <t>[[125,{'rater':'0', 'direction':'0', 'result':'1','timeLine':'-7'}],[1,{'rater':'0','direction':'0','result':'0','timeLine':'-7'}],[0,{'rater':'0','direction':'0','result':'-1','timeLine':'-7'}]]</t>
  </si>
  <si>
    <t>[[382,{'rater':'0','direction':'0','result':'1','timeLine':'-30'}],[1,{'rater':'0','direction':'0','result':'0','timeLine':'-30'}],[0,{'rater':'0','direction':'0','result':'-1','timeLine':'-30'}]]</t>
  </si>
  <si>
    <t>[[1428,{'rater':'0','direction':'0','result':'1','timeLine':'-210'}],[7,{'rater':'0','direction':'0','result':'0','timeLine':'-210'}],[3,{'rater':'0','direction':'0','result':'-1','timeLine':'-210'}]]</t>
  </si>
  <si>
    <t>[[301,{'rater':'0', 'direction':'0', 'result':'1','timeLine':'-7'}],[0,{'rater':'0','direction':'0','result':'0','timeLine':'-7'}],[1,{'rater':'0','direction':'0','result':'-1','timeLine':'-7'}]]</t>
  </si>
  <si>
    <t>[[897,{'rater':'0','direction':'0','result':'1','timeLine':'-30'}],[0,{'rater':'0','direction':'0','result':'0','timeLine':'-30'}],[1,{'rater':'0','direction':'0','result':'-1','timeLine':'-30'}]]</t>
  </si>
  <si>
    <t>[[1667,{'rater':'0','direction':'0','result':'1','timeLine':'-210'}],[0,{'rater':'0','direction':'0','result':'0','timeLine':'-210'}],[1,{'rater':'0','direction':'0','result':'-1','timeLine':'-210'}]]</t>
  </si>
  <si>
    <t>[[349,{'rater':'0','direction':'0','result':'1','timeLine':'-30'}],[0,{'rater':'0','direction':'0','result':'0','timeLine':'-30'}],[0,{'rater':'0','direction':'0','result':'-1','timeLine':'-30'}]]</t>
  </si>
  <si>
    <t>[[1610,{'rater':'0','direction':'0','result':'1','timeLine':'-210'}],[0,{'rater':'0','direction':'0','result':'0','timeLine':'-210'}],[0,{'rater':'0','direction':'0','result':'-1','timeLine':'-210'}]]</t>
  </si>
  <si>
    <t>[[210,{'rater':'0','direction':'0','result':'1','timeLine':'-30'}],[1,{'rater':'0','direction':'0','result':'0','timeLine':'-30'}],[0,{'rater':'0','direction':'0','result':'-1','timeLine':'-30'}]]</t>
  </si>
  <si>
    <t>[[955,{'rater':'0','direction':'0','result':'1','timeLine':'-210'}],[6,{'rater':'0','direction':'0','result':'0','timeLine':'-210'}],[1,{'rater':'0','direction':'0','result':'-1','timeLine':'-210'}]]</t>
  </si>
  <si>
    <t>生活服务</t>
  </si>
  <si>
    <t>[[114,{'rater':'0', 'direction':'0', 'result':'1','timeLine':'-7'}],[2,{'rater':'0','direction':'0','result':'0','timeLine':'-7'}],[1,{'rater':'0','direction':'0','result':'-1','timeLine':'-7'}]]</t>
  </si>
  <si>
    <t>[[561,{'rater':'0','direction':'0','result':'1','timeLine':'-30'}],[4,{'rater':'0','direction':'0','result':'0','timeLine':'-30'}],[4,{'rater':'0','direction':'0','result':'-1','timeLine':'-30'}]]</t>
  </si>
  <si>
    <t>[[2644,{'rater':'0','direction':'0','result':'1','timeLine':'-210'}],[9,{'rater':'0','direction':'0','result':'0','timeLine':'-210'}],[14,{'rater':'0','direction':'0','result':'-1','timeLine':'-210'}]]</t>
  </si>
  <si>
    <t>[[349,{'rater':'0', 'direction':'0', 'result':'1','timeLine':'-7'}],[1,{'rater':'0','direction':'0','result':'0','timeLine':'-7'}],[0,{'rater':'0','direction':'0','result':'-1','timeLine':'-7'}]]</t>
  </si>
  <si>
    <t>[[1473,{'rater':'0','direction':'0','result':'1','timeLine':'-30'}],[6,{'rater':'0','direction':'0','result':'0','timeLine':'-30'}],[4,{'rater':'0','direction':'0','result':'-1','timeLine':'-30'}]]</t>
  </si>
  <si>
    <t>[[6192,{'rater':'0','direction':'0','result':'1','timeLine':'-210'}],[45,{'rater':'0','direction':'0','result':'0','timeLine':'-210'}],[16,{'rater':'0','direction':'0','result':'-1','timeLine':'-210'}]]</t>
  </si>
  <si>
    <t>{"title":"宝贝与描述相符：","source":"4.8","contrast":"-0.76%","sourcedetail":{"total":"4457","count5":"88.11%","count4":"7.40%","count3":"2.47%","count2":"0.61%","count1":"1.41%"}}</t>
  </si>
  <si>
    <t>{"title":"卖家的服务态度：","source":"4.8","contrast":"-0.61%","sourcedetail":{"total":"4434","count5":"89.87%","count4":"6.74%","count3":"1.74%","count2":"0.45%","count1":"1.20%"}}</t>
  </si>
  <si>
    <t>{"title":"物流服务的质量：","source":"4.7","contrast":"-0.96%","sourcedetail":{"total":"4441","count5":"87.68%","count4":"7.52%","count3":"2.30%","count2":"0.79%","count1":"1.71%"}}</t>
  </si>
  <si>
    <t>{"merchReceiveTimes":"0.00","refundCount":"111","indVal":"3.22","localVal":"4.25","noReasonTimes":"38","merchQualityTimes":"3"}</t>
  </si>
  <si>
    <t>{"indVal":"1.59","localVal":"1.10"}</t>
  </si>
  <si>
    <t>{"afterSaleTimes":"","refundSumNum":"111","indVal":"0.01","disputRefundNum":"0","localVal":"0.00","violationTimes":"","complaintsCount":"","taobaoSolveNum":"0","reasons":[],"refundSupportSellerNum":"0","taobaoSolvePercent":"0.00"}</t>
  </si>
  <si>
    <t>[[440,{'rater':'0', 'direction':'0', 'result':'1','timeLine':'-7'}],[2,{'rater':'0','direction':'0','result':'0','timeLine':'-7'}],[2,{'rater':'0','direction':'0','result':'-1','timeLine':'-7'}]]</t>
  </si>
  <si>
    <t>[[2138,{'rater':'0','direction':'0','result':'1','timeLine':'-30'}],[8,{'rater':'0','direction':'0','result':'0','timeLine':'-30'}],[5,{'rater':'0','direction':'0','result':'-1','timeLine':'-30'}]]</t>
  </si>
  <si>
    <t>[[12090,{'rater':'0','direction':'0','result':'1','timeLine':'-210'}],[93,{'rater':'0','direction':'0','result':'0','timeLine':'-210'}],[47,{'rater':'0','direction':'0','result':'-1','timeLine':'-210'}]]</t>
  </si>
  <si>
    <t>[[4046,{'rater':'0', 'direction':'0', 'result':'1','timeLine':'-7'}],[0,{'rater':'0','direction':'0','result':'0','timeLine':'-7'}],[0,{'rater':'0','direction':'0','result':'-1','timeLine':'-7'}]]</t>
  </si>
  <si>
    <t>[[28707,{'rater':'0','direction':'0','result':'1','timeLine':'-30'}],[102,{'rater':'0','direction':'0','result':'0','timeLine':'-30'}],[68,{'rater':'0','direction':'0','result':'-1','timeLine':'-30'}]]</t>
  </si>
  <si>
    <t>[[172450,{'rater':'0','direction':'0','result':'1','timeLine':'-210'}],[420,{'rater':'0','direction':'0','result':'0','timeLine':'-210'}],[265,{'rater':'0','direction':'0','result':'-1','timeLine':'-210'}]]</t>
  </si>
  <si>
    <t>{"title":"宝贝与描述相符：","source":"4.9","contrast":"+59.00%","sourcedetail":{"total":"1249","count5":"97.20%","count4":"2.08%","count3":"0.40%","count2":"0.10%","count1":"0.24%"}}</t>
  </si>
  <si>
    <t>{"title":"卖家的服务态度：","source":"4.9","contrast":"+64.01%","sourcedetail":{"total":"1246","count5":"97.83%","count4":"1.61%","count3":"0.32%","count2":"0.10%","count1":"0.16%"}}</t>
  </si>
  <si>
    <t>{"title":"物流服务的质量：","source":"4.9","contrast":"+51.68%","sourcedetail":{"total":"1249","count5":"96.80%","count4":"1.92%","count3":"0.88%","count2":"暂无人打分","count1":"0.40%"}}</t>
  </si>
  <si>
    <t>{"merchReceiveTimes":"0.00","refundCount":"13","indVal":"3.92","localVal":"3.77","noReasonTimes":"5","merchQualityTimes":"0"}</t>
  </si>
  <si>
    <t>{"indVal":"3.02","localVal":"0.39"}</t>
  </si>
  <si>
    <t>[[129,{'rater':'0','direction':'0','result':'1','timeLine':'-30'}],[1,{'rater':'0','direction':'0','result':'0','timeLine':'-30'}],[0,{'rater':'0','direction':'0','result':'-1','timeLine':'-30'}]]</t>
  </si>
  <si>
    <t>[[1291,{'rater':'0','direction':'0','result':'1','timeLine':'-210'}],[7,{'rater':'0','direction':'0','result':'0','timeLine':'-210'}],[1,{'rater':'0','direction':'0','result':'-1','timeLine':'-210'}]]</t>
  </si>
  <si>
    <t>[[408,{'rater':'0','direction':'0','result':'1','timeLine':'-30'}],[1,{'rater':'0','direction':'0','result':'0','timeLine':'-30'}],[4,{'rater':'0','direction':'0','result':'-1','timeLine':'-30'}]]</t>
  </si>
  <si>
    <t>[[3904,{'rater':'0','direction':'0','result':'1','timeLine':'-210'}],[21,{'rater':'0','direction':'0','result':'0','timeLine':'-210'}],[25,{'rater':'0','direction':'0','result':'-1','timeLine':'-210'}]]</t>
  </si>
  <si>
    <t>[[1513,{'rater':'0', 'direction':'0', 'result':'1','timeLine':'-7'}],[8,{'rater':'0','direction':'0','result':'0','timeLine':'-7'}],[7,{'rater':'0','direction':'0','result':'-1','timeLine':'-7'}]]</t>
  </si>
  <si>
    <t>[[6921,{'rater':'0','direction':'0','result':'1','timeLine':'-30'}],[33,{'rater':'0','direction':'0','result':'0','timeLine':'-30'}],[71,{'rater':'0','direction':'0','result':'-1','timeLine':'-30'}]]</t>
  </si>
  <si>
    <t>[[25467,{'rater':'0','direction':'0','result':'1','timeLine':'-210'}],[127,{'rater':'0','direction':'0','result':'0','timeLine':'-210'}],[163,{'rater':'0','direction':'0','result':'-1','timeLine':'-210'}]]</t>
  </si>
  <si>
    <t>[[732,{'rater':'0','direction':'0','result':'1','timeLine':'-30'}],[1,{'rater':'0','direction':'0','result':'0','timeLine':'-30'}],[1,{'rater':'0','direction':'0','result':'-1','timeLine':'-30'}]]</t>
  </si>
  <si>
    <t>[[5750,{'rater':'0','direction':'0','result':'1','timeLine':'-210'}],[13,{'rater':'0','direction':'0','result':'0','timeLine':'-210'}],[27,{'rater':'0','direction':'0','result':'-1','timeLine':'-210'}]]</t>
  </si>
  <si>
    <t>[[254,{'rater':'0', 'direction':'0', 'result':'1','timeLine':'-7'}],[1,{'rater':'0','direction':'0','result':'0','timeLine':'-7'}],[1,{'rater':'0','direction':'0','result':'-1','timeLine':'-7'}]]</t>
  </si>
  <si>
    <t>[[1287,{'rater':'0','direction':'0','result':'1','timeLine':'-30'}],[3,{'rater':'0','direction':'0','result':'0','timeLine':'-30'}],[6,{'rater':'0','direction':'0','result':'-1','timeLine':'-30'}]]</t>
  </si>
  <si>
    <t>[[6359,{'rater':'0','direction':'0','result':'1','timeLine':'-210'}],[22,{'rater':'0','direction':'0','result':'0','timeLine':'-210'}],[20,{'rater':'0','direction':'0','result':'-1','timeLine':'-210'}]]</t>
  </si>
  <si>
    <t>[[157,{'rater':'0', 'direction':'0', 'result':'1','timeLine':'-7'}],[1,{'rater':'0','direction':'0','result':'0','timeLine':'-7'}],[0,{'rater':'0','direction':'0','result':'-1','timeLine':'-7'}]]</t>
  </si>
  <si>
    <t>[[834,{'rater':'0','direction':'0','result':'1','timeLine':'-30'}],[1,{'rater':'0','direction':'0','result':'0','timeLine':'-30'}],[0,{'rater':'0','direction':'0','result':'-1','timeLine':'-30'}]]</t>
  </si>
  <si>
    <t>[[2291,{'rater':'0','direction':'0','result':'1','timeLine':'-210'}],[1,{'rater':'0','direction':'0','result':'0','timeLine':'-210'}],[0,{'rater':'0','direction':'0','result':'-1','timeLine':'-210'}]]</t>
  </si>
  <si>
    <t>[[146,{'rater':'0', 'direction':'0', 'result':'1','timeLine':'-7'}],[1,{'rater':'0','direction':'0','result':'0','timeLine':'-7'}],[0,{'rater':'0','direction':'0','result':'-1','timeLine':'-7'}]]</t>
  </si>
  <si>
    <t>[[666,{'rater':'0','direction':'0','result':'1','timeLine':'-30'}],[5,{'rater':'0','direction':'0','result':'0','timeLine':'-30'}],[3,{'rater':'0','direction':'0','result':'-1','timeLine':'-30'}]]</t>
  </si>
  <si>
    <t>[[3617,{'rater':'0','direction':'0','result':'1','timeLine':'-210'}],[25,{'rater':'0','direction':'0','result':'0','timeLine':'-210'}],[8,{'rater':'0','direction':'0','result':'-1','timeLine':'-210'}]]</t>
  </si>
  <si>
    <t>[[250,{'rater':'0', 'direction':'0', 'result':'1','timeLine':'-7'}],[0,{'rater':'0','direction':'0','result':'0','timeLine':'-7'}],[0,{'rater':'0','direction':'0','result':'-1','timeLine':'-7'}]]</t>
  </si>
  <si>
    <t>[[1274,{'rater':'0','direction':'0','result':'1','timeLine':'-30'}],[4,{'rater':'0','direction':'0','result':'0','timeLine':'-30'}],[6,{'rater':'0','direction':'0','result':'-1','timeLine':'-30'}]]</t>
  </si>
  <si>
    <t>[[4937,{'rater':'0','direction':'0','result':'1','timeLine':'-210'}],[29,{'rater':'0','direction':'0','result':'0','timeLine':'-210'}],[21,{'rater':'0','direction':'0','result':'-1','timeLine':'-210'}]]</t>
  </si>
  <si>
    <t>[[519,{'rater':'0','direction':'0','result':'1','timeLine':'-30'}],[7,{'rater':'0','direction':'0','result':'0','timeLine':'-30'}],[4,{'rater':'0','direction':'0','result':'-1','timeLine':'-30'}]]</t>
  </si>
  <si>
    <t>[[6305,{'rater':'0','direction':'0','result':'1','timeLine':'-210'}],[105,{'rater':'0','direction':'0','result':'0','timeLine':'-210'}],[85,{'rater':'0','direction':'0','result':'-1','timeLine':'-210'}]]</t>
  </si>
  <si>
    <t>[[376,{'rater':'0', 'direction':'0', 'result':'1','timeLine':'-7'}],[0,{'rater':'0','direction':'0','result':'0','timeLine':'-7'}],[0,{'rater':'0','direction':'0','result':'-1','timeLine':'-7'}]]</t>
  </si>
  <si>
    <t>[[1683,{'rater':'0','direction':'0','result':'1','timeLine':'-30'}],[0,{'rater':'0','direction':'0','result':'0','timeLine':'-30'}],[0,{'rater':'0','direction':'0','result':'-1','timeLine':'-30'}]]</t>
  </si>
  <si>
    <t>[[8863,{'rater':'0','direction':'0','result':'1','timeLine':'-210'}],[2,{'rater':'0','direction':'0','result':'0','timeLine':'-210'}],[1,{'rater':'0','direction':'0','result':'-1','timeLine':'-210'}]]</t>
  </si>
  <si>
    <t>[[264,{'rater':'0', 'direction':'0', 'result':'1','timeLine':'-7'}],[0,{'rater':'0','direction':'0','result':'0','timeLine':'-7'}],[0,{'rater':'0','direction':'0','result':'-1','timeLine':'-7'}]]</t>
  </si>
  <si>
    <t>[[1175,{'rater':'0','direction':'0','result':'1','timeLine':'-30'}],[0,{'rater':'0','direction':'0','result':'0','timeLine':'-30'}],[0,{'rater':'0','direction':'0','result':'-1','timeLine':'-30'}]]</t>
  </si>
  <si>
    <t>[[6124,{'rater':'0','direction':'0','result':'1','timeLine':'-210'}],[0,{'rater':'0','direction':'0','result':'0','timeLine':'-210'}],[0,{'rater':'0','direction':'0','result':'-1','timeLine':'-210'}]]</t>
  </si>
  <si>
    <t>[[1438,{'rater':'0', 'direction':'0', 'result':'1','timeLine':'-7'}],[3,{'rater':'0','direction':'0','result':'0','timeLine':'-7'}],[2,{'rater':'0','direction':'0','result':'-1','timeLine':'-7'}]]</t>
  </si>
  <si>
    <t>[[5053,{'rater':'0','direction':'0','result':'1','timeLine':'-30'}],[47,{'rater':'0','direction':'0','result':'0','timeLine':'-30'}],[27,{'rater':'0','direction':'0','result':'-1','timeLine':'-30'}]]</t>
  </si>
  <si>
    <t>[[12453,{'rater':'0','direction':'0','result':'1','timeLine':'-210'}],[113,{'rater':'0','direction':'0','result':'0','timeLine':'-210'}],[61,{'rater':'0','direction':'0','result':'-1','timeLine':'-210'}]]</t>
  </si>
  <si>
    <t>[[3100,{'rater':'0','direction':'0','result':'1','timeLine':'-30'}],[9,{'rater':'0','direction':'0','result':'0','timeLine':'-30'}],[4,{'rater':'0','direction':'0','result':'-1','timeLine':'-30'}]]</t>
  </si>
  <si>
    <t>[[24096,{'rater':'0','direction':'0','result':'1','timeLine':'-210'}],[64,{'rater':'0','direction':'0','result':'0','timeLine':'-210'}],[35,{'rater':'0','direction':'0','result':'-1','timeLine':'-210'}]]</t>
  </si>
  <si>
    <t>[[362,{'rater':'0', 'direction':'0', 'result':'1','timeLine':'-7'}],[2,{'rater':'0','direction':'0','result':'0','timeLine':'-7'}],[0,{'rater':'0','direction':'0','result':'-1','timeLine':'-7'}]]</t>
  </si>
  <si>
    <t>[[2224,{'rater':'0','direction':'0','result':'1','timeLine':'-30'}],[11,{'rater':'0','direction':'0','result':'0','timeLine':'-30'}],[7,{'rater':'0','direction':'0','result':'-1','timeLine':'-30'}]]</t>
  </si>
  <si>
    <t>[[25953,{'rater':'0','direction':'0','result':'1','timeLine':'-210'}],[163,{'rater':'0','direction':'0','result':'0','timeLine':'-210'}],[98,{'rater':'0','direction':'0','result':'-1','timeLine':'-210'}]]</t>
  </si>
  <si>
    <t>[[535,{'rater':'0','direction':'0','result':'1','timeLine':'-30'}],[12,{'rater':'0','direction':'0','result':'0','timeLine':'-30'}],[12,{'rater':'0','direction':'0','result':'-1','timeLine':'-30'}]]</t>
  </si>
  <si>
    <t>[[1517,{'rater':'0','direction':'0','result':'1','timeLine':'-210'}],[33,{'rater':'0','direction':'0','result':'0','timeLine':'-210'}],[32,{'rater':'0','direction':'0','result':'-1','timeLine':'-210'}]]</t>
  </si>
  <si>
    <t>[[2126,{'rater':'0','direction':'0','result':'1','timeLine':'-210'}],[11,{'rater':'0','direction':'0','result':'0','timeLine':'-210'}],[4,{'rater':'0','direction':'0','result':'-1','timeLine':'-210'}]]</t>
  </si>
  <si>
    <t>[[449,{'rater':'0', 'direction':'0', 'result':'1','timeLine':'-7'}],[1,{'rater':'0','direction':'0','result':'0','timeLine':'-7'}],[0,{'rater':'0','direction':'0','result':'-1','timeLine':'-7'}]]</t>
  </si>
  <si>
    <t>[[1944,{'rater':'0','direction':'0','result':'1','timeLine':'-30'}],[9,{'rater':'0','direction':'0','result':'0','timeLine':'-30'}],[8,{'rater':'0','direction':'0','result':'-1','timeLine':'-30'}]]</t>
  </si>
  <si>
    <t>[[7258,{'rater':'0','direction':'0','result':'1','timeLine':'-210'}],[39,{'rater':'0','direction':'0','result':'0','timeLine':'-210'}],[20,{'rater':'0','direction':'0','result':'-1','timeLine':'-210'}]]</t>
  </si>
  <si>
    <t>[[146,{'rater':'0','direction':'0','result':'1','timeLine':'-30'}],[0,{'rater':'0','direction':'0','result':'0','timeLine':'-30'}],[2,{'rater':'0','direction':'0','result':'-1','timeLine':'-30'}]]</t>
  </si>
  <si>
    <t>[[556,{'rater':'0','direction':'0','result':'1','timeLine':'-210'}],[5,{'rater':'0','direction':'0','result':'0','timeLine':'-210'}],[3,{'rater':'0','direction':'0','result':'-1','timeLine':'-210'}]]</t>
  </si>
  <si>
    <t>[[741,{'rater':'0','direction':'0','result':'1','timeLine':'-30'}],[9,{'rater':'0','direction':'0','result':'0','timeLine':'-30'}],[3,{'rater':'0','direction':'0','result':'-1','timeLine':'-30'}]]</t>
  </si>
  <si>
    <t>[[5655,{'rater':'0','direction':'0','result':'1','timeLine':'-210'}],[48,{'rater':'0','direction':'0','result':'0','timeLine':'-210'}],[45,{'rater':'0','direction':'0','result':'-1','timeLine':'-210'}]]</t>
  </si>
  <si>
    <t>[[79,{'rater':'0', 'direction':'0', 'result':'1','timeLine':'-7'}],[0,{'rater':'0','direction':'0','result':'0','timeLine':'-7'}],[1,{'rater':'0','direction':'0','result':'-1','timeLine':'-7'}]]</t>
  </si>
  <si>
    <t>[[256,{'rater':'0','direction':'0','result':'1','timeLine':'-30'}],[1,{'rater':'0','direction':'0','result':'0','timeLine':'-30'}],[4,{'rater':'0','direction':'0','result':'-1','timeLine':'-30'}]]</t>
  </si>
  <si>
    <t>[[1067,{'rater':'0','direction':'0','result':'1','timeLine':'-210'}],[4,{'rater':'0','direction':'0','result':'0','timeLine':'-210'}],[5,{'rater':'0','direction':'0','result':'-1','timeLine':'-210'}]]</t>
  </si>
  <si>
    <t>[[163,{'rater':'0', 'direction':'0', 'result':'1','timeLine':'-7'}],[1,{'rater':'0','direction':'0','result':'0','timeLine':'-7'}],[0,{'rater':'0','direction':'0','result':'-1','timeLine':'-7'}]]</t>
  </si>
  <si>
    <t>[[1559,{'rater':'0','direction':'0','result':'1','timeLine':'-30'}],[3,{'rater':'0','direction':'0','result':'0','timeLine':'-30'}],[0,{'rater':'0','direction':'0','result':'-1','timeLine':'-30'}]]</t>
  </si>
  <si>
    <t>[[22065,{'rater':'0','direction':'0','result':'1','timeLine':'-210'}],[25,{'rater':'0','direction':'0','result':'0','timeLine':'-210'}],[12,{'rater':'0','direction':'0','result':'-1','timeLine':'-210'}]]</t>
  </si>
  <si>
    <t>[[223,{'rater':'0', 'direction':'0', 'result':'1','timeLine':'-7'}],[0,{'rater':'0','direction':'0','result':'0','timeLine':'-7'}],[0,{'rater':'0','direction':'0','result':'-1','timeLine':'-7'}]]</t>
  </si>
  <si>
    <t>[[1129,{'rater':'0','direction':'0','result':'1','timeLine':'-30'}],[1,{'rater':'0','direction':'0','result':'0','timeLine':'-30'}],[1,{'rater':'0','direction':'0','result':'-1','timeLine':'-30'}]]</t>
  </si>
  <si>
    <t>[[6723,{'rater':'0','direction':'0','result':'1','timeLine':'-210'}],[9,{'rater':'0','direction':'0','result':'0','timeLine':'-210'}],[7,{'rater':'0','direction':'0','result':'-1','timeLine':'-210'}]]</t>
  </si>
  <si>
    <t>[[450,{'rater':'0','direction':'0','result':'1','timeLine':'-30'}],[0,{'rater':'0','direction':'0','result':'0','timeLine':'-30'}],[1,{'rater':'0','direction':'0','result':'-1','timeLine':'-30'}]]</t>
  </si>
  <si>
    <t>[[2219,{'rater':'0','direction':'0','result':'1','timeLine':'-210'}],[0,{'rater':'0','direction':'0','result':'0','timeLine':'-210'}],[1,{'rater':'0','direction':'0','result':'-1','timeLine':'-210'}]]</t>
  </si>
  <si>
    <t>[[368,{'rater':'0', 'direction':'0', 'result':'1','timeLine':'-7'}],[0,{'rater':'0','direction':'0','result':'0','timeLine':'-7'}],[1,{'rater':'0','direction':'0','result':'-1','timeLine':'-7'}]]</t>
  </si>
  <si>
    <t>[[1445,{'rater':'0','direction':'0','result':'1','timeLine':'-30'}],[9,{'rater':'0','direction':'0','result':'0','timeLine':'-30'}],[9,{'rater':'0','direction':'0','result':'-1','timeLine':'-30'}]]</t>
  </si>
  <si>
    <t>[[4751,{'rater':'0','direction':'0','result':'1','timeLine':'-210'}],[28,{'rater':'0','direction':'0','result':'0','timeLine':'-210'}],[21,{'rater':'0','direction':'0','result':'-1','timeLine':'-210'}]]</t>
  </si>
  <si>
    <t>[[1837,{'rater':'0','direction':'0','result':'1','timeLine':'-210'}],[5,{'rater':'0','direction':'0','result':'0','timeLine':'-210'}],[5,{'rater':'0','direction':'0','result':'-1','timeLine':'-210'}]]</t>
  </si>
  <si>
    <t>[[220,{'rater':'0', 'direction':'0', 'result':'1','timeLine':'-7'}],[0,{'rater':'0','direction':'0','result':'0','timeLine':'-7'}],[0,{'rater':'0','direction':'0','result':'-1','timeLine':'-7'}]]</t>
  </si>
  <si>
    <t>[[1506,{'rater':'0','direction':'0','result':'1','timeLine':'-30'}],[5,{'rater':'0','direction':'0','result':'0','timeLine':'-30'}],[0,{'rater':'0','direction':'0','result':'-1','timeLine':'-30'}]]</t>
  </si>
  <si>
    <t>[[8148,{'rater':'0','direction':'0','result':'1','timeLine':'-210'}],[18,{'rater':'0','direction':'0','result':'0','timeLine':'-210'}],[14,{'rater':'0','direction':'0','result':'-1','timeLine':'-210'}]]</t>
  </si>
  <si>
    <t>[[173,{'rater':'0', 'direction':'0', 'result':'1','timeLine':'-7'}],[0,{'rater':'0','direction':'0','result':'0','timeLine':'-7'}],[0,{'rater':'0','direction':'0','result':'-1','timeLine':'-7'}]]</t>
  </si>
  <si>
    <t>[[742,{'rater':'0','direction':'0','result':'1','timeLine':'-30'}],[4,{'rater':'0','direction':'0','result':'0','timeLine':'-30'}],[1,{'rater':'0','direction':'0','result':'-1','timeLine':'-30'}]]</t>
  </si>
  <si>
    <t>[[5220,{'rater':'0','direction':'0','result':'1','timeLine':'-210'}],[33,{'rater':'0','direction':'0','result':'0','timeLine':'-210'}],[16,{'rater':'0','direction':'0','result':'-1','timeLine':'-210'}]]</t>
  </si>
  <si>
    <t>[[1366,{'rater':'0','direction':'0','result':'1','timeLine':'-210'}],[3,{'rater':'0','direction':'0','result':'0','timeLine':'-210'}],[0,{'rater':'0','direction':'0','result':'-1','timeLine':'-210'}]]</t>
  </si>
  <si>
    <t>[[155,{'rater':'0', 'direction':'0', 'result':'1','timeLine':'-7'}],[1,{'rater':'0','direction':'0','result':'0','timeLine':'-7'}],[2,{'rater':'0','direction':'0','result':'-1','timeLine':'-7'}]]</t>
  </si>
  <si>
    <t>[[2933,{'rater':'0','direction':'0','result':'1','timeLine':'-30'}],[25,{'rater':'0','direction':'0','result':'0','timeLine':'-30'}],[16,{'rater':'0','direction':'0','result':'-1','timeLine':'-30'}]]</t>
  </si>
  <si>
    <t>[[14047,{'rater':'0','direction':'0','result':'1','timeLine':'-210'}],[120,{'rater':'0','direction':'0','result':'0','timeLine':'-210'}],[34,{'rater':'0','direction':'0','result':'-1','timeLine':'-210'}]]</t>
  </si>
  <si>
    <t>[[261,{'rater':'0', 'direction':'0', 'result':'1','timeLine':'-7'}],[2,{'rater':'0','direction':'0','result':'0','timeLine':'-7'}],[1,{'rater':'0','direction':'0','result':'-1','timeLine':'-7'}]]</t>
  </si>
  <si>
    <t>[[778,{'rater':'0','direction':'0','result':'1','timeLine':'-30'}],[3,{'rater':'0','direction':'0','result':'0','timeLine':'-30'}],[1,{'rater':'0','direction':'0','result':'-1','timeLine':'-30'}]]</t>
  </si>
  <si>
    <t>[[2854,{'rater':'0','direction':'0','result':'1','timeLine':'-210'}],[11,{'rater':'0','direction':'0','result':'0','timeLine':'-210'}],[7,{'rater':'0','direction':'0','result':'-1','timeLine':'-210'}]]</t>
  </si>
  <si>
    <t>[[3667,{'rater':'0', 'direction':'0', 'result':'1','timeLine':'-7'}],[7,{'rater':'0','direction':'0','result':'0','timeLine':'-7'}],[1,{'rater':'0','direction':'0','result':'-1','timeLine':'-7'}]]</t>
  </si>
  <si>
    <t>[[15911,{'rater':'0','direction':'0','result':'1','timeLine':'-30'}],[45,{'rater':'0','direction':'0','result':'0','timeLine':'-30'}],[4,{'rater':'0','direction':'0','result':'-1','timeLine':'-30'}]]</t>
  </si>
  <si>
    <t>[[27740,{'rater':'0','direction':'0','result':'1','timeLine':'-210'}],[102,{'rater':'0','direction':'0','result':'0','timeLine':'-210'}],[9,{'rater':'0','direction':'0','result':'-1','timeLine':'-210'}]]</t>
  </si>
  <si>
    <t>[[733,{'rater':'0', 'direction':'0', 'result':'1','timeLine':'-7'}],[4,{'rater':'0','direction':'0','result':'0','timeLine':'-7'}],[0,{'rater':'0','direction':'0','result':'-1','timeLine':'-7'}]]</t>
  </si>
  <si>
    <t>[[3525,{'rater':'0','direction':'0','result':'1','timeLine':'-30'}],[21,{'rater':'0','direction':'0','result':'0','timeLine':'-30'}],[6,{'rater':'0','direction':'0','result':'-1','timeLine':'-30'}]]</t>
  </si>
  <si>
    <t>[[18422,{'rater':'0','direction':'0','result':'1','timeLine':'-210'}],[115,{'rater':'0','direction':'0','result':'0','timeLine':'-210'}],[61,{'rater':'0','direction':'0','result':'-1','timeLine':'-210'}]]</t>
  </si>
  <si>
    <t>[[1142,{'rater':'0', 'direction':'0', 'result':'1','timeLine':'-7'}],[1,{'rater':'0','direction':'0','result':'0','timeLine':'-7'}],[0,{'rater':'0','direction':'0','result':'-1','timeLine':'-7'}]]</t>
  </si>
  <si>
    <t>[[6390,{'rater':'0','direction':'0','result':'1','timeLine':'-30'}],[7,{'rater':'0','direction':'0','result':'0','timeLine':'-30'}],[0,{'rater':'0','direction':'0','result':'-1','timeLine':'-30'}]]</t>
  </si>
  <si>
    <t>[[27838,{'rater':'0','direction':'0','result':'1','timeLine':'-210'}],[21,{'rater':'0','direction':'0','result':'0','timeLine':'-210'}],[1,{'rater':'0','direction':'0','result':'-1','timeLine':'-210'}]]</t>
  </si>
  <si>
    <t>[[456,{'rater':'0','direction':'0','result':'1','timeLine':'-30'}],[4,{'rater':'0','direction':'0','result':'0','timeLine':'-30'}],[7,{'rater':'0','direction':'0','result':'-1','timeLine':'-30'}]]</t>
  </si>
  <si>
    <t>[[5848,{'rater':'0','direction':'0','result':'1','timeLine':'-210'}],[30,{'rater':'0','direction':'0','result':'0','timeLine':'-210'}],[35,{'rater':'0','direction':'0','result':'-1','timeLine':'-210'}]]</t>
  </si>
  <si>
    <t>[[221,{'rater':'0', 'direction':'0', 'result':'1','timeLine':'-7'}],[1,{'rater':'0','direction':'0','result':'0','timeLine':'-7'}],[0,{'rater':'0','direction':'0','result':'-1','timeLine':'-7'}]]</t>
  </si>
  <si>
    <t>[[887,{'rater':'0','direction':'0','result':'1','timeLine':'-30'}],[1,{'rater':'0','direction':'0','result':'0','timeLine':'-30'}],[1,{'rater':'0','direction':'0','result':'-1','timeLine':'-30'}]]</t>
  </si>
  <si>
    <t>[[9336,{'rater':'0','direction':'0','result':'1','timeLine':'-210'}],[10,{'rater':'0','direction':'0','result':'0','timeLine':'-210'}],[14,{'rater':'0','direction':'0','result':'-1','timeLine':'-210'}]]</t>
  </si>
  <si>
    <t>[[154,{'rater':'0','direction':'0','result':'1','timeLine':'-30'}],[0,{'rater':'0','direction':'0','result':'0','timeLine':'-30'}],[0,{'rater':'0','direction':'0','result':'-1','timeLine':'-30'}]]</t>
  </si>
  <si>
    <t>[[514,{'rater':'0','direction':'0','result':'1','timeLine':'-210'}],[0,{'rater':'0','direction':'0','result':'0','timeLine':'-210'}],[0,{'rater':'0','direction':'0','result':'-1','timeLine':'-210'}]]</t>
  </si>
  <si>
    <t>[[487,{'rater':'0', 'direction':'0', 'result':'1','timeLine':'-7'}],[3,{'rater':'0','direction':'0','result':'0','timeLine':'-7'}],[2,{'rater':'0','direction':'0','result':'-1','timeLine':'-7'}]]</t>
  </si>
  <si>
    <t>[[2114,{'rater':'0','direction':'0','result':'1','timeLine':'-30'}],[32,{'rater':'0','direction':'0','result':'0','timeLine':'-30'}],[18,{'rater':'0','direction':'0','result':'-1','timeLine':'-30'}]]</t>
  </si>
  <si>
    <t>[[10851,{'rater':'0','direction':'0','result':'1','timeLine':'-210'}],[178,{'rater':'0','direction':'0','result':'0','timeLine':'-210'}],[59,{'rater':'0','direction':'0','result':'-1','timeLine':'-210'}]]</t>
  </si>
  <si>
    <t>[[419,{'rater':'0', 'direction':'0', 'result':'1','timeLine':'-7'}],[2,{'rater':'0','direction':'0','result':'0','timeLine':'-7'}],[0,{'rater':'0','direction':'0','result':'-1','timeLine':'-7'}]]</t>
  </si>
  <si>
    <t>[[1900,{'rater':'0','direction':'0','result':'1','timeLine':'-30'}],[7,{'rater':'0','direction':'0','result':'0','timeLine':'-30'}],[1,{'rater':'0','direction':'0','result':'-1','timeLine':'-30'}]]</t>
  </si>
  <si>
    <t>[[10146,{'rater':'0','direction':'0','result':'1','timeLine':'-210'}],[35,{'rater':'0','direction':'0','result':'0','timeLine':'-210'}],[12,{'rater':'0','direction':'0','result':'-1','timeLine':'-210'}]]</t>
  </si>
  <si>
    <t>[[1084,{'rater':'0', 'direction':'0', 'result':'1','timeLine':'-7'}],[2,{'rater':'0','direction':'0','result':'0','timeLine':'-7'}],[1,{'rater':'0','direction':'0','result':'-1','timeLine':'-7'}]]</t>
  </si>
  <si>
    <t>[[7387,{'rater':'0','direction':'0','result':'1','timeLine':'-30'}],[17,{'rater':'0','direction':'0','result':'0','timeLine':'-30'}],[2,{'rater':'0','direction':'0','result':'-1','timeLine':'-30'}]]</t>
  </si>
  <si>
    <t>[[27123,{'rater':'0','direction':'0','result':'1','timeLine':'-210'}],[92,{'rater':'0','direction':'0','result':'0','timeLine':'-210'}],[7,{'rater':'0','direction':'0','result':'-1','timeLine':'-210'}]]</t>
  </si>
  <si>
    <t>[[396,{'rater':'0', 'direction':'0', 'result':'1','timeLine':'-7'}],[0,{'rater':'0','direction':'0','result':'0','timeLine':'-7'}],[0,{'rater':'0','direction':'0','result':'-1','timeLine':'-7'}]]</t>
  </si>
  <si>
    <t>[[1906,{'rater':'0','direction':'0','result':'1','timeLine':'-30'}],[1,{'rater':'0','direction':'0','result':'0','timeLine':'-30'}],[1,{'rater':'0','direction':'0','result':'-1','timeLine':'-30'}]]</t>
  </si>
  <si>
    <t>[[14734,{'rater':'0','direction':'0','result':'1','timeLine':'-210'}],[38,{'rater':'0','direction':'0','result':'0','timeLine':'-210'}],[3,{'rater':'0','direction':'0','result':'-1','timeLine':'-210'}]]</t>
  </si>
  <si>
    <t>[[612,{'rater':'0','direction':'0','result':'1','timeLine':'-30'}],[2,{'rater':'0','direction':'0','result':'0','timeLine':'-30'}],[0,{'rater':'0','direction':'0','result':'-1','timeLine':'-30'}]]</t>
  </si>
  <si>
    <t>[[3207,{'rater':'0','direction':'0','result':'1','timeLine':'-210'}],[15,{'rater':'0','direction':'0','result':'0','timeLine':'-210'}],[5,{'rater':'0','direction':'0','result':'-1','timeLine':'-210'}]]</t>
  </si>
  <si>
    <t>[[1226,{'rater':'0','direction':'0','result':'1','timeLine':'-30'}],[2,{'rater':'0','direction':'0','result':'0','timeLine':'-30'}],[1,{'rater':'0','direction':'0','result':'-1','timeLine':'-30'}]]</t>
  </si>
  <si>
    <t>[[4684,{'rater':'0','direction':'0','result':'1','timeLine':'-210'}],[15,{'rater':'0','direction':'0','result':'0','timeLine':'-210'}],[5,{'rater':'0','direction':'0','result':'-1','timeLine':'-210'}]]</t>
  </si>
  <si>
    <t>[[329,{'rater':'0', 'direction':'0', 'result':'1','timeLine':'-7'}],[2,{'rater':'0','direction':'0','result':'0','timeLine':'-7'}],[1,{'rater':'0','direction':'0','result':'-1','timeLine':'-7'}]]</t>
  </si>
  <si>
    <t>[[1755,{'rater':'0','direction':'0','result':'1','timeLine':'-30'}],[7,{'rater':'0','direction':'0','result':'0','timeLine':'-30'}],[17,{'rater':'0','direction':'0','result':'-1','timeLine':'-30'}]]</t>
  </si>
  <si>
    <t>[[12508,{'rater':'0','direction':'0','result':'1','timeLine':'-210'}],[67,{'rater':'0','direction':'0','result':'0','timeLine':'-210'}],[57,{'rater':'0','direction':'0','result':'-1','timeLine':'-210'}]]</t>
  </si>
  <si>
    <t>[[400,{'rater':'0', 'direction':'0', 'result':'1','timeLine':'-7'}],[1,{'rater':'0','direction':'0','result':'0','timeLine':'-7'}],[0,{'rater':'0','direction':'0','result':'-1','timeLine':'-7'}]]</t>
  </si>
  <si>
    <t>[[1811,{'rater':'0','direction':'0','result':'1','timeLine':'-30'}],[6,{'rater':'0','direction':'0','result':'0','timeLine':'-30'}],[4,{'rater':'0','direction':'0','result':'-1','timeLine':'-30'}]]</t>
  </si>
  <si>
    <t>[[19670,{'rater':'0','direction':'0','result':'1','timeLine':'-210'}],[66,{'rater':'0','direction':'0','result':'0','timeLine':'-210'}],[79,{'rater':'0','direction':'0','result':'-1','timeLine':'-210'}]]</t>
  </si>
  <si>
    <t>[[626,{'rater':'0','direction':'0','result':'1','timeLine':'-30'}],[1,{'rater':'0','direction':'0','result':'0','timeLine':'-30'}],[1,{'rater':'0','direction':'0','result':'-1','timeLine':'-30'}]]</t>
  </si>
  <si>
    <t>[[6107,{'rater':'0','direction':'0','result':'1','timeLine':'-210'}],[4,{'rater':'0','direction':'0','result':'0','timeLine':'-210'}],[1,{'rater':'0','direction':'0','result':'-1','timeLine':'-210'}]]</t>
  </si>
  <si>
    <t>[[247,{'rater':'0', 'direction':'0', 'result':'1','timeLine':'-7'}],[0,{'rater':'0','direction':'0','result':'0','timeLine':'-7'}],[0,{'rater':'0','direction':'0','result':'-1','timeLine':'-7'}]]</t>
  </si>
  <si>
    <t>[[1022,{'rater':'0','direction':'0','result':'1','timeLine':'-30'}],[2,{'rater':'0','direction':'0','result':'0','timeLine':'-30'}],[0,{'rater':'0','direction':'0','result':'-1','timeLine':'-30'}]]</t>
  </si>
  <si>
    <t>[[4235,{'rater':'0','direction':'0','result':'1','timeLine':'-210'}],[4,{'rater':'0','direction':'0','result':'0','timeLine':'-210'}],[0,{'rater':'0','direction':'0','result':'-1','timeLine':'-210'}]]</t>
  </si>
  <si>
    <t>[[1265,{'rater':'0','direction':'0','result':'1','timeLine':'-30'}],[10,{'rater':'0','direction':'0','result':'0','timeLine':'-30'}],[15,{'rater':'0','direction':'0','result':'-1','timeLine':'-30'}]]</t>
  </si>
  <si>
    <t>[[5859,{'rater':'0','direction':'0','result':'1','timeLine':'-210'}],[60,{'rater':'0','direction':'0','result':'0','timeLine':'-210'}],[61,{'rater':'0','direction':'0','result':'-1','timeLine':'-210'}]]</t>
  </si>
  <si>
    <t>[[103,{'rater':'0', 'direction':'0', 'result':'1','timeLine':'-7'}],[0,{'rater':'0','direction':'0','result':'0','timeLine':'-7'}],[1,{'rater':'0','direction':'0','result':'-1','timeLine':'-7'}]]</t>
  </si>
  <si>
    <t>[[465,{'rater':'0','direction':'0','result':'1','timeLine':'-30'}],[5,{'rater':'0','direction':'0','result':'0','timeLine':'-30'}],[2,{'rater':'0','direction':'0','result':'-1','timeLine':'-30'}]]</t>
  </si>
  <si>
    <t>[[3049,{'rater':'0','direction':'0','result':'1','timeLine':'-210'}],[14,{'rater':'0','direction':'0','result':'0','timeLine':'-210'}],[13,{'rater':'0','direction':'0','result':'-1','timeLine':'-210'}]]</t>
  </si>
  <si>
    <t>[[1417,{'rater':'0','direction':'0','result':'1','timeLine':'-210'}],[4,{'rater':'0','direction':'0','result':'0','timeLine':'-210'}],[5,{'rater':'0','direction':'0','result':'-1','timeLine':'-210'}]]</t>
  </si>
  <si>
    <t>[[92,{'rater':'0','direction':'0','result':'1','timeLine':'-30'}],[4,{'rater':'0','direction':'0','result':'0','timeLine':'-30'}],[1,{'rater':'0','direction':'0','result':'-1','timeLine':'-30'}]]</t>
  </si>
  <si>
    <t>[[1432,{'rater':'0','direction':'0','result':'1','timeLine':'-210'}],[16,{'rater':'0','direction':'0','result':'0','timeLine':'-210'}],[6,{'rater':'0','direction':'0','result':'-1','timeLine':'-210'}]]</t>
  </si>
  <si>
    <t>[[212,{'rater':'0', 'direction':'0', 'result':'1','timeLine':'-7'}],[0,{'rater':'0','direction':'0','result':'0','timeLine':'-7'}],[2,{'rater':'0','direction':'0','result':'-1','timeLine':'-7'}]]</t>
  </si>
  <si>
    <t>[[864,{'rater':'0','direction':'0','result':'1','timeLine':'-30'}],[3,{'rater':'0','direction':'0','result':'0','timeLine':'-30'}],[5,{'rater':'0','direction':'0','result':'-1','timeLine':'-30'}]]</t>
  </si>
  <si>
    <t>[[3576,{'rater':'0','direction':'0','result':'1','timeLine':'-210'}],[21,{'rater':'0','direction':'0','result':'0','timeLine':'-210'}],[13,{'rater':'0','direction':'0','result':'-1','timeLine':'-210'}]]</t>
  </si>
  <si>
    <t>[[383,{'rater':'0', 'direction':'0', 'result':'1','timeLine':'-7'}],[1,{'rater':'0','direction':'0','result':'0','timeLine':'-7'}],[0,{'rater':'0','direction':'0','result':'-1','timeLine':'-7'}]]</t>
  </si>
  <si>
    <t>[[1802,{'rater':'0','direction':'0','result':'1','timeLine':'-30'}],[11,{'rater':'0','direction':'0','result':'0','timeLine':'-30'}],[9,{'rater':'0','direction':'0','result':'-1','timeLine':'-30'}]]</t>
  </si>
  <si>
    <t>[[5449,{'rater':'0','direction':'0','result':'1','timeLine':'-210'}],[38,{'rater':'0','direction':'0','result':'0','timeLine':'-210'}],[17,{'rater':'0','direction':'0','result':'-1','timeLine':'-210'}]]</t>
  </si>
  <si>
    <t>[[3375,{'rater':'0','direction':'0','result':'1','timeLine':'-210'}],[0,{'rater':'0','direction':'0','result':'0','timeLine':'-210'}],[1,{'rater':'0','direction':'0','result':'-1','timeLine':'-210'}]]</t>
  </si>
  <si>
    <t>[[1904,{'rater':'0', 'direction':'0', 'result':'1','timeLine':'-7'}],[4,{'rater':'0','direction':'0','result':'0','timeLine':'-7'}],[6,{'rater':'0','direction':'0','result':'-1','timeLine':'-7'}]]</t>
  </si>
  <si>
    <t>[[8679,{'rater':'0','direction':'0','result':'1','timeLine':'-30'}],[10,{'rater':'0','direction':'0','result':'0','timeLine':'-30'}],[8,{'rater':'0','direction':'0','result':'-1','timeLine':'-30'}]]</t>
  </si>
  <si>
    <t>[[44588,{'rater':'0','direction':'0','result':'1','timeLine':'-210'}],[28,{'rater':'0','direction':'0','result':'0','timeLine':'-210'}],[16,{'rater':'0','direction':'0','result':'-1','timeLine':'-210'}]]</t>
  </si>
  <si>
    <t>[[444,{'rater':'0','direction':'0','result':'1','timeLine':'-30'}],[0,{'rater':'0','direction':'0','result':'0','timeLine':'-30'}],[2,{'rater':'0','direction':'0','result':'-1','timeLine':'-30'}]]</t>
  </si>
  <si>
    <t>[[2307,{'rater':'0','direction':'0','result':'1','timeLine':'-210'}],[4,{'rater':'0','direction':'0','result':'0','timeLine':'-210'}],[4,{'rater':'0','direction':'0','result':'-1','timeLine':'-210'}]]</t>
  </si>
  <si>
    <t>[[926,{'rater':'0', 'direction':'0', 'result':'1','timeLine':'-7'}],[3,{'rater':'0','direction':'0','result':'0','timeLine':'-7'}],[0,{'rater':'0','direction':'0','result':'-1','timeLine':'-7'}]]</t>
  </si>
  <si>
    <t>[[6008,{'rater':'0','direction':'0','result':'1','timeLine':'-30'}],[14,{'rater':'0','direction':'0','result':'0','timeLine':'-30'}],[11,{'rater':'0','direction':'0','result':'-1','timeLine':'-30'}]]</t>
  </si>
  <si>
    <t>[[31571,{'rater':'0','direction':'0','result':'1','timeLine':'-210'}],[70,{'rater':'0','direction':'0','result':'0','timeLine':'-210'}],[45,{'rater':'0','direction':'0','result':'-1','timeLine':'-210'}]]</t>
  </si>
  <si>
    <t>[[156,{'rater':'0', 'direction':'0', 'result':'1','timeLine':'-7'}],[0,{'rater':'0','direction':'0','result':'0','timeLine':'-7'}],[0,{'rater':'0','direction':'0','result':'-1','timeLine':'-7'}]]</t>
  </si>
  <si>
    <t>[[1128,{'rater':'0','direction':'0','result':'1','timeLine':'-30'}],[1,{'rater':'0','direction':'0','result':'0','timeLine':'-30'}],[0,{'rater':'0','direction':'0','result':'-1','timeLine':'-30'}]]</t>
  </si>
  <si>
    <t>[[3765,{'rater':'0','direction':'0','result':'1','timeLine':'-210'}],[10,{'rater':'0','direction':'0','result':'0','timeLine':'-210'}],[6,{'rater':'0','direction':'0','result':'-1','timeLine':'-210'}]]</t>
  </si>
  <si>
    <t>[[1056,{'rater':'0', 'direction':'0', 'result':'1','timeLine':'-7'}],[2,{'rater':'0','direction':'0','result':'0','timeLine':'-7'}],[0,{'rater':'0','direction':'0','result':'-1','timeLine':'-7'}]]</t>
  </si>
  <si>
    <t>[[4970,{'rater':'0','direction':'0','result':'1','timeLine':'-30'}],[20,{'rater':'0','direction':'0','result':'0','timeLine':'-30'}],[5,{'rater':'0','direction':'0','result':'-1','timeLine':'-30'}]]</t>
  </si>
  <si>
    <t>[[23427,{'rater':'0','direction':'0','result':'1','timeLine':'-210'}],[136,{'rater':'0','direction':'0','result':'0','timeLine':'-210'}],[71,{'rater':'0','direction':'0','result':'-1','timeLine':'-210'}]]</t>
  </si>
  <si>
    <t>[[106,{'rater':'0','direction':'0','result':'1','timeLine':'-30'}],[0,{'rater':'0','direction':'0','result':'0','timeLine':'-30'}],[0,{'rater':'0','direction':'0','result':'-1','timeLine':'-30'}]]</t>
  </si>
  <si>
    <t>[[276,{'rater':'0','direction':'0','result':'1','timeLine':'-30'}],[2,{'rater':'0','direction':'0','result':'0','timeLine':'-30'}],[0,{'rater':'0','direction':'0','result':'-1','timeLine':'-30'}]]</t>
  </si>
  <si>
    <t>[[2316,{'rater':'0','direction':'0','result':'1','timeLine':'-210'}],[19,{'rater':'0','direction':'0','result':'0','timeLine':'-210'}],[8,{'rater':'0','direction':'0','result':'-1','timeLine':'-210'}]]</t>
  </si>
  <si>
    <t>[[171,{'rater':'0','direction':'0','result':'1','timeLine':'-30'}],[2,{'rater':'0','direction':'0','result':'0','timeLine':'-30'}],[3,{'rater':'0','direction':'0','result':'-1','timeLine':'-30'}]]</t>
  </si>
  <si>
    <t>[[2835,{'rater':'0','direction':'0','result':'1','timeLine':'-210'}],[39,{'rater':'0','direction':'0','result':'0','timeLine':'-210'}],[28,{'rater':'0','direction':'0','result':'-1','timeLine':'-210'}]]</t>
  </si>
  <si>
    <t>[[688,{'rater':'0', 'direction':'0', 'result':'1','timeLine':'-7'}],[7,{'rater':'0','direction':'0','result':'0','timeLine':'-7'}],[0,{'rater':'0','direction':'0','result':'-1','timeLine':'-7'}]]</t>
  </si>
  <si>
    <t>[[3820,{'rater':'0','direction':'0','result':'1','timeLine':'-30'}],[58,{'rater':'0','direction':'0','result':'0','timeLine':'-30'}],[4,{'rater':'0','direction':'0','result':'-1','timeLine':'-30'}]]</t>
  </si>
  <si>
    <t>[[12442,{'rater':'0','direction':'0','result':'1','timeLine':'-210'}],[134,{'rater':'0','direction':'0','result':'0','timeLine':'-210'}],[23,{'rater':'0','direction':'0','result':'-1','timeLine':'-210'}]]</t>
  </si>
  <si>
    <t>[[269,{'rater':'0','direction':'0','result':'1','timeLine':'-30'}],[0,{'rater':'0','direction':'0','result':'0','timeLine':'-30'}],[0,{'rater':'0','direction':'0','result':'-1','timeLine':'-30'}]]</t>
  </si>
  <si>
    <t>[[2600,{'rater':'0','direction':'0','result':'1','timeLine':'-210'}],[3,{'rater':'0','direction':'0','result':'0','timeLine':'-210'}],[0,{'rater':'0','direction':'0','result':'-1','timeLine':'-210'}]]</t>
  </si>
  <si>
    <t>[[414,{'rater':'0','direction':'0','result':'1','timeLine':'-30'}],[0,{'rater':'0','direction':'0','result':'0','timeLine':'-30'}],[1,{'rater':'0','direction':'0','result':'-1','timeLine':'-30'}]]</t>
  </si>
  <si>
    <t>[[4783,{'rater':'0','direction':'0','result':'1','timeLine':'-210'}],[1,{'rater':'0','direction':'0','result':'0','timeLine':'-210'}],[5,{'rater':'0','direction':'0','result':'-1','timeLine':'-210'}]]</t>
  </si>
  <si>
    <t>[[318,{'rater':'0', 'direction':'0', 'result':'1','timeLine':'-7'}],[1,{'rater':'0','direction':'0','result':'0','timeLine':'-7'}],[0,{'rater':'0','direction':'0','result':'-1','timeLine':'-7'}]]</t>
  </si>
  <si>
    <t>[[1557,{'rater':'0','direction':'0','result':'1','timeLine':'-30'}],[2,{'rater':'0','direction':'0','result':'0','timeLine':'-30'}],[1,{'rater':'0','direction':'0','result':'-1','timeLine':'-30'}]]</t>
  </si>
  <si>
    <t>[[6153,{'rater':'0','direction':'0','result':'1','timeLine':'-210'}],[7,{'rater':'0','direction':'0','result':'0','timeLine':'-210'}],[6,{'rater':'0','direction':'0','result':'-1','timeLine':'-210'}]]</t>
  </si>
  <si>
    <t>[[129,{'rater':'0', 'direction':'0', 'result':'1','timeLine':'-7'}],[0,{'rater':'0','direction':'0','result':'0','timeLine':'-7'}],[0,{'rater':'0','direction':'0','result':'-1','timeLine':'-7'}]]</t>
  </si>
  <si>
    <t>[[1182,{'rater':'0','direction':'0','result':'1','timeLine':'-30'}],[2,{'rater':'0','direction':'0','result':'0','timeLine':'-30'}],[3,{'rater':'0','direction':'0','result':'-1','timeLine':'-30'}]]</t>
  </si>
  <si>
    <t>[[10578,{'rater':'0','direction':'0','result':'1','timeLine':'-210'}],[38,{'rater':'0','direction':'0','result':'0','timeLine':'-210'}],[19,{'rater':'0','direction':'0','result':'-1','timeLine':'-210'}]]</t>
  </si>
  <si>
    <t>[[142,{'rater':'0','direction':'0','result':'1','timeLine':'-30'}],[0,{'rater':'0','direction':'0','result':'0','timeLine':'-30'}],[0,{'rater':'0','direction':'0','result':'-1','timeLine':'-30'}]]</t>
  </si>
  <si>
    <t>[[1611,{'rater':'0','direction':'0','result':'1','timeLine':'-210'}],[0,{'rater':'0','direction':'0','result':'0','timeLine':'-210'}],[3,{'rater':'0','direction':'0','result':'-1','timeLine':'-210'}]]</t>
  </si>
  <si>
    <t>[[421,{'rater':'0', 'direction':'0', 'result':'1','timeLine':'-7'}],[4,{'rater':'0','direction':'0','result':'0','timeLine':'-7'}],[0,{'rater':'0','direction':'0','result':'-1','timeLine':'-7'}]]</t>
  </si>
  <si>
    <t>[[1661,{'rater':'0','direction':'0','result':'1','timeLine':'-30'}],[23,{'rater':'0','direction':'0','result':'0','timeLine':'-30'}],[6,{'rater':'0','direction':'0','result':'-1','timeLine':'-30'}]]</t>
  </si>
  <si>
    <t>[[4395,{'rater':'0','direction':'0','result':'1','timeLine':'-210'}],[38,{'rater':'0','direction':'0','result':'0','timeLine':'-210'}],[12,{'rater':'0','direction':'0','result':'-1','timeLine':'-210'}]]</t>
  </si>
  <si>
    <t>[[3115,{'rater':'0', 'direction':'0', 'result':'1','timeLine':'-7'}],[3,{'rater':'0','direction':'0','result':'0','timeLine':'-7'}],[2,{'rater':'0','direction':'0','result':'-1','timeLine':'-7'}]]</t>
  </si>
  <si>
    <t>[[13417,{'rater':'0','direction':'0','result':'1','timeLine':'-30'}],[12,{'rater':'0','direction':'0','result':'0','timeLine':'-30'}],[7,{'rater':'0','direction':'0','result':'-1','timeLine':'-30'}]]</t>
  </si>
  <si>
    <t>[[51015,{'rater':'0','direction':'0','result':'1','timeLine':'-210'}],[127,{'rater':'0','direction':'0','result':'0','timeLine':'-210'}],[80,{'rater':'0','direction':'0','result':'-1','timeLine':'-210'}]]</t>
  </si>
  <si>
    <t>[[309,{'rater':'0', 'direction':'0', 'result':'1','timeLine':'-7'}],[0,{'rater':'0','direction':'0','result':'0','timeLine':'-7'}],[1,{'rater':'0','direction':'0','result':'-1','timeLine':'-7'}]]</t>
  </si>
  <si>
    <t>[[1300,{'rater':'0','direction':'0','result':'1','timeLine':'-30'}],[6,{'rater':'0','direction':'0','result':'0','timeLine':'-30'}],[2,{'rater':'0','direction':'0','result':'-1','timeLine':'-30'}]]</t>
  </si>
  <si>
    <t>[[6921,{'rater':'0','direction':'0','result':'1','timeLine':'-210'}],[39,{'rater':'0','direction':'0','result':'0','timeLine':'-210'}],[17,{'rater':'0','direction':'0','result':'-1','timeLine':'-210'}]]</t>
  </si>
  <si>
    <t>[[80,{'rater':'0', 'direction':'0', 'result':'1','timeLine':'-7'}],[0,{'rater':'0','direction':'0','result':'0','timeLine':'-7'}],[1,{'rater':'0','direction':'0','result':'-1','timeLine':'-7'}]]</t>
  </si>
  <si>
    <t>[[400,{'rater':'0','direction':'0','result':'1','timeLine':'-30'}],[1,{'rater':'0','direction':'0','result':'0','timeLine':'-30'}],[1,{'rater':'0','direction':'0','result':'-1','timeLine':'-30'}]]</t>
  </si>
  <si>
    <t>[[3102,{'rater':'0','direction':'0','result':'1','timeLine':'-210'}],[17,{'rater':'0','direction':'0','result':'0','timeLine':'-210'}],[13,{'rater':'0','direction':'0','result':'-1','timeLine':'-210'}]]</t>
  </si>
  <si>
    <t>[[114,{'rater':'0', 'direction':'0', 'result':'1','timeLine':'-7'}],[1,{'rater':'0','direction':'0','result':'0','timeLine':'-7'}],[1,{'rater':'0','direction':'0','result':'-1','timeLine':'-7'}]]</t>
  </si>
  <si>
    <t>[[560,{'rater':'0','direction':'0','result':'1','timeLine':'-30'}],[6,{'rater':'0','direction':'0','result':'0','timeLine':'-30'}],[7,{'rater':'0','direction':'0','result':'-1','timeLine':'-30'}]]</t>
  </si>
  <si>
    <t>[[3328,{'rater':'0','direction':'0','result':'1','timeLine':'-210'}],[28,{'rater':'0','direction':'0','result':'0','timeLine':'-210'}],[17,{'rater':'0','direction':'0','result':'-1','timeLine':'-210'}]]</t>
  </si>
  <si>
    <t>[[367,{'rater':'0', 'direction':'0', 'result':'1','timeLine':'-7'}],[1,{'rater':'0','direction':'0','result':'0','timeLine':'-7'}],[0,{'rater':'0','direction':'0','result':'-1','timeLine':'-7'}]]</t>
  </si>
  <si>
    <t>[[2945,{'rater':'0','direction':'0','result':'1','timeLine':'-30'}],[7,{'rater':'0','direction':'0','result':'0','timeLine':'-30'}],[2,{'rater':'0','direction':'0','result':'-1','timeLine':'-30'}]]</t>
  </si>
  <si>
    <t>[[26413,{'rater':'0','direction':'0','result':'1','timeLine':'-210'}],[87,{'rater':'0','direction':'0','result':'0','timeLine':'-210'}],[38,{'rater':'0','direction':'0','result':'-1','timeLine':'-210'}]]</t>
  </si>
  <si>
    <t>[[665,{'rater':'0','direction':'0','result':'1','timeLine':'-30'}],[1,{'rater':'0','direction':'0','result':'0','timeLine':'-30'}],[0,{'rater':'0','direction':'0','result':'-1','timeLine':'-30'}]]</t>
  </si>
  <si>
    <t>[[6965,{'rater':'0','direction':'0','result':'1','timeLine':'-210'}],[33,{'rater':'0','direction':'0','result':'0','timeLine':'-210'}],[3,{'rater':'0','direction':'0','result':'-1','timeLine':'-210'}]]</t>
  </si>
  <si>
    <t>[[241,{'rater':'0', 'direction':'0', 'result':'1','timeLine':'-7'}],[2,{'rater':'0','direction':'0','result':'0','timeLine':'-7'}],[0,{'rater':'0','direction':'0','result':'-1','timeLine':'-7'}]]</t>
  </si>
  <si>
    <t>[[1165,{'rater':'0','direction':'0','result':'1','timeLine':'-30'}],[6,{'rater':'0','direction':'0','result':'0','timeLine':'-30'}],[2,{'rater':'0','direction':'0','result':'-1','timeLine':'-30'}]]</t>
  </si>
  <si>
    <t>[[6465,{'rater':'0','direction':'0','result':'1','timeLine':'-210'}],[20,{'rater':'0','direction':'0','result':'0','timeLine':'-210'}],[5,{'rater':'0','direction':'0','result':'-1','timeLine':'-210'}]]</t>
  </si>
  <si>
    <t>[[72,{'rater':'0','direction':'0','result':'1','timeLine':'-30'}],[0,{'rater':'0','direction':'0','result':'0','timeLine':'-30'}],[0,{'rater':'0','direction':'0','result':'-1','timeLine':'-30'}]]</t>
  </si>
  <si>
    <t>[[1408,{'rater':'0','direction':'0','result':'1','timeLine':'-210'}],[1,{'rater':'0','direction':'0','result':'0','timeLine':'-210'}],[1,{'rater':'0','direction':'0','result':'-1','timeLine':'-210'}]]</t>
  </si>
  <si>
    <t>[[1545,{'rater':'0', 'direction':'0', 'result':'1','timeLine':'-7'}],[1,{'rater':'0','direction':'0','result':'0','timeLine':'-7'}],[6,{'rater':'0','direction':'0','result':'-1','timeLine':'-7'}]]</t>
  </si>
  <si>
    <t>[[6076,{'rater':'0','direction':'0','result':'1','timeLine':'-30'}],[32,{'rater':'0','direction':'0','result':'0','timeLine':'-30'}],[22,{'rater':'0','direction':'0','result':'-1','timeLine':'-30'}]]</t>
  </si>
  <si>
    <t>[[42059,{'rater':'0','direction':'0','result':'1','timeLine':'-210'}],[183,{'rater':'0','direction':'0','result':'0','timeLine':'-210'}],[131,{'rater':'0','direction':'0','result':'-1','timeLine':'-210'}]]</t>
  </si>
  <si>
    <t>[[1117,{'rater':'0', 'direction':'0', 'result':'1','timeLine':'-7'}],[0,{'rater':'0','direction':'0','result':'0','timeLine':'-7'}],[0,{'rater':'0','direction':'0','result':'-1','timeLine':'-7'}]]</t>
  </si>
  <si>
    <t>[[4000,{'rater':'0','direction':'0','result':'1','timeLine':'-30'}],[18,{'rater':'0','direction':'0','result':'0','timeLine':'-30'}],[8,{'rater':'0','direction':'0','result':'-1','timeLine':'-30'}]]</t>
  </si>
  <si>
    <t>[[13847,{'rater':'0','direction':'0','result':'1','timeLine':'-210'}],[56,{'rater':'0','direction':'0','result':'0','timeLine':'-210'}],[17,{'rater':'0','direction':'0','result':'-1','timeLine':'-210'}]]</t>
  </si>
  <si>
    <t>[[335,{'rater':'0','direction':'0','result':'1','timeLine':'-30'}],[4,{'rater':'0','direction':'0','result':'0','timeLine':'-30'}],[2,{'rater':'0','direction':'0','result':'-1','timeLine':'-30'}]]</t>
  </si>
  <si>
    <t>[[5854,{'rater':'0','direction':'0','result':'1','timeLine':'-210'}],[48,{'rater':'0','direction':'0','result':'0','timeLine':'-210'}],[28,{'rater':'0','direction':'0','result':'-1','timeLine':'-210'}]]</t>
  </si>
  <si>
    <t>[[455,{'rater':'0','direction':'0','result':'1','timeLine':'-30'}],[6,{'rater':'0','direction':'0','result':'0','timeLine':'-30'}],[1,{'rater':'0','direction':'0','result':'-1','timeLine':'-30'}]]</t>
  </si>
  <si>
    <t>[[2950,{'rater':'0','direction':'0','result':'1','timeLine':'-210'}],[25,{'rater':'0','direction':'0','result':'0','timeLine':'-210'}],[26,{'rater':'0','direction':'0','result':'-1','timeLine':'-210'}]]</t>
  </si>
  <si>
    <t>[[305,{'rater':'0', 'direction':'0', 'result':'1','timeLine':'-7'}],[1,{'rater':'0','direction':'0','result':'0','timeLine':'-7'}],[0,{'rater':'0','direction':'0','result':'-1','timeLine':'-7'}]]</t>
  </si>
  <si>
    <t>[[1940,{'rater':'0','direction':'0','result':'1','timeLine':'-30'}],[1,{'rater':'0','direction':'0','result':'0','timeLine':'-30'}],[2,{'rater':'0','direction':'0','result':'-1','timeLine':'-30'}]]</t>
  </si>
  <si>
    <t>[[10087,{'rater':'0','direction':'0','result':'1','timeLine':'-210'}],[2,{'rater':'0','direction':'0','result':'0','timeLine':'-210'}],[3,{'rater':'0','direction':'0','result':'-1','timeLine':'-210'}]]</t>
  </si>
  <si>
    <t>[[597,{'rater':'0', 'direction':'0', 'result':'1','timeLine':'-7'}],[1,{'rater':'0','direction':'0','result':'0','timeLine':'-7'}],[2,{'rater':'0','direction':'0','result':'-1','timeLine':'-7'}]]</t>
  </si>
  <si>
    <t>[[2292,{'rater':'0','direction':'0','result':'1','timeLine':'-30'}],[3,{'rater':'0','direction':'0','result':'0','timeLine':'-30'}],[3,{'rater':'0','direction':'0','result':'-1','timeLine':'-30'}]]</t>
  </si>
  <si>
    <t>[[8619,{'rater':'0','direction':'0','result':'1','timeLine':'-210'}],[3,{'rater':'0','direction':'0','result':'0','timeLine':'-210'}],[3,{'rater':'0','direction':'0','result':'-1','timeLine':'-210'}]]</t>
  </si>
  <si>
    <t>[[2517,{'rater':'0', 'direction':'0', 'result':'1','timeLine':'-7'}],[1,{'rater':'0','direction':'0','result':'0','timeLine':'-7'}],[1,{'rater':'0','direction':'0','result':'-1','timeLine':'-7'}]]</t>
  </si>
  <si>
    <t>[[15557,{'rater':'0','direction':'0','result':'1','timeLine':'-30'}],[48,{'rater':'0','direction':'0','result':'0','timeLine':'-30'}],[17,{'rater':'0','direction':'0','result':'-1','timeLine':'-30'}]]</t>
  </si>
  <si>
    <t>[[61317,{'rater':'0','direction':'0','result':'1','timeLine':'-210'}],[134,{'rater':'0','direction':'0','result':'0','timeLine':'-210'}],[57,{'rater':'0','direction':'0','result':'-1','timeLine':'-210'}]]</t>
  </si>
  <si>
    <t>[[589,{'rater':'0','direction':'0','result':'1','timeLine':'-30'}],[0,{'rater':'0','direction':'0','result':'0','timeLine':'-30'}],[1,{'rater':'0','direction':'0','result':'-1','timeLine':'-30'}]]</t>
  </si>
  <si>
    <t>[[2221,{'rater':'0','direction':'0','result':'1','timeLine':'-210'}],[1,{'rater':'0','direction':'0','result':'0','timeLine':'-210'}],[2,{'rater':'0','direction':'0','result':'-1','timeLine':'-210'}]]</t>
  </si>
  <si>
    <t>[[472,{'rater':'0','direction':'0','result':'1','timeLine':'-30'}],[2,{'rater':'0','direction':'0','result':'0','timeLine':'-30'}],[0,{'rater':'0','direction':'0','result':'-1','timeLine':'-30'}]]</t>
  </si>
  <si>
    <t>[[3694,{'rater':'0','direction':'0','result':'1','timeLine':'-210'}],[20,{'rater':'0','direction':'0','result':'0','timeLine':'-210'}],[22,{'rater':'0','direction':'0','result':'-1','timeLine':'-210'}]]</t>
  </si>
  <si>
    <t>[[455,{'rater':'0','direction':'0','result':'1','timeLine':'-30'}],[1,{'rater':'0','direction':'0','result':'0','timeLine':'-30'}],[1,{'rater':'0','direction':'0','result':'-1','timeLine':'-30'}]]</t>
  </si>
  <si>
    <t>[[1765,{'rater':'0','direction':'0','result':'1','timeLine':'-210'}],[7,{'rater':'0','direction':'0','result':'0','timeLine':'-210'}],[2,{'rater':'0','direction':'0','result':'-1','timeLine':'-210'}]]</t>
  </si>
  <si>
    <t>[[199,{'rater':'0','direction':'0','result':'1','timeLine':'-30'}],[0,{'rater':'0','direction':'0','result':'0','timeLine':'-30'}],[0,{'rater':'0','direction':'0','result':'-1','timeLine':'-30'}]]</t>
  </si>
  <si>
    <t>[[3372,{'rater':'0','direction':'0','result':'1','timeLine':'-210'}],[26,{'rater':'0','direction':'0','result':'0','timeLine':'-210'}],[17,{'rater':'0','direction':'0','result':'-1','timeLine':'-210'}]]</t>
  </si>
  <si>
    <t>[[770,{'rater':'0','direction':'0','result':'1','timeLine':'-30'}],[0,{'rater':'0','direction':'0','result':'0','timeLine':'-30'}],[0,{'rater':'0','direction':'0','result':'-1','timeLine':'-30'}]]</t>
  </si>
  <si>
    <t>[[3082,{'rater':'0','direction':'0','result':'1','timeLine':'-210'}],[0,{'rater':'0','direction':'0','result':'0','timeLine':'-210'}],[1,{'rater':'0','direction':'0','result':'-1','timeLine':'-210'}]]</t>
  </si>
  <si>
    <t>[[901,{'rater':'0','direction':'0','result':'1','timeLine':'-30'}],[0,{'rater':'0','direction':'0','result':'0','timeLine':'-30'}],[4,{'rater':'0','direction':'0','result':'-1','timeLine':'-30'}]]</t>
  </si>
  <si>
    <t>[[1888,{'rater':'0','direction':'0','result':'1','timeLine':'-210'}],[3,{'rater':'0','direction':'0','result':'0','timeLine':'-210'}],[4,{'rater':'0','direction':'0','result':'-1','timeLine':'-210'}]]</t>
  </si>
  <si>
    <t>{"title":"宝贝与描述相符：","source":"4.8","contrast":"-1.62%","sourcedetail":{"total":"1904","count5":"90.13%","count4":"5.36%","count3":"2.57%","count2":"0.37%","count1":"1.58%"}}</t>
  </si>
  <si>
    <t>{"title":"卖家的服务态度：","source":"4.8","contrast":"-1.45%","sourcedetail":{"total":"1898","count5":"91.31%","count4":"4.79%","count3":"2.00%","count2":"0.58%","count1":"1.32%"}}</t>
  </si>
  <si>
    <t>{"title":"物流服务的质量：","source":"4.7","contrast":"-2.05%","sourcedetail":{"total":"1903","count5":"88.70%","count4":"6.52%","count3":"2.10%","count2":"0.47%","count1":"2.21%"}}</t>
  </si>
  <si>
    <t>{"merchReceiveTimes":"0.00","refundCount":"93","indVal":"3.19","localVal":"3.99","noReasonTimes":"25","merchQualityTimes":"19"}</t>
  </si>
  <si>
    <t>{"indVal":"2.41","localVal":"3.52"}</t>
  </si>
  <si>
    <t>{"afterSaleTimes":"","refundSumNum":"93","indVal":"0.01","disputRefundNum":"0","localVal":"0.00","violationTimes":"","complaintsCount":"","taobaoSolveNum":"0","reasons":[],"refundSupportSellerNum":"0","taobaoSolvePercent":"0.00"}</t>
  </si>
  <si>
    <t>[[375,{'rater':'0', 'direction':'0', 'result':'1','timeLine':'-7'}],[0,{'rater':'0','direction':'0','result':'0','timeLine':'-7'}],[3,{'rater':'0','direction':'0','result':'-1','timeLine':'-7'}]]</t>
  </si>
  <si>
    <t>[[1560,{'rater':'0','direction':'0','result':'1','timeLine':'-30'}],[7,{'rater':'0','direction':'0','result':'0','timeLine':'-30'}],[9,{'rater':'0','direction':'0','result':'-1','timeLine':'-30'}]]</t>
  </si>
  <si>
    <t>[[7695,{'rater':'0','direction':'0','result':'1','timeLine':'-210'}],[60,{'rater':'0','direction':'0','result':'0','timeLine':'-210'}],[43,{'rater':'0','direction':'0','result':'-1','timeLine':'-210'}]]</t>
  </si>
  <si>
    <t>{"title":"宝贝与描述相符：","source":"4.8","contrast":"0","sourcedetail":{"total":"2555","count5":"92.84%","count4":"3.09%","count3":"1.45%","count2":"0.63%","count1":"2.00%"}}</t>
  </si>
  <si>
    <t>{"title":"卖家的服务态度：","source":"4.7","contrast":"-0.55%","sourcedetail":{"total":"2554","count5":"88.88%","count4":"5.48%","count3":"2.04%","count2":"0.74%","count1":"2.86%"}}</t>
  </si>
  <si>
    <t>{"title":"物流服务的质量：","source":"4.7","contrast":"0","sourcedetail":{"total":"2554","count5":"88.37%","count4":"5.60%","count3":"2.47%","count2":"0.67%","count1":"2.90%"}}</t>
  </si>
  <si>
    <t>{"merchReceiveTimes":"12","refundCount":"28","indVal":"12.85","localVal":"15.47","noReasonTimes":"0","merchQualityTimes":"1"}</t>
  </si>
  <si>
    <t>{"indVal":"3.68","localVal":"2.07"}</t>
  </si>
  <si>
    <t>{"title":"宝贝与描述相符：","source":"4.7","contrast":"-1.27%","sourcedetail":{"total":"155722","count5":"89.85%","count4":"4.14%","count3":"2.78%","count2":"1.16%","count1":"2.07%"}}</t>
  </si>
  <si>
    <t>{"title":"卖家的服务态度：","source":"4.6","contrast":"-2.61%","sourcedetail":{"total":"155725","count5":"82.59%","count4":"8.88%","count3":"4.22%","count2":"1.48%","count1":"2.83%"}}</t>
  </si>
  <si>
    <t>{"title":"物流服务的质量：","source":"4.6","contrast":"-2.19%","sourcedetail":{"total":"155726","count5":"82.59%","count4":"8.75%","count3":"4.28%","count2":"1.55%","count1":"2.83%"}}</t>
  </si>
  <si>
    <t>{"merchReceiveTimes":"78","refundCount":"706","indVal":"12.85","localVal":"3.59","noReasonTimes":"319","merchQualityTimes":"1"}</t>
  </si>
  <si>
    <t>{"indVal":"3.68","localVal":"2.28"}</t>
  </si>
  <si>
    <t>{"title":"宝贝与描述相符：","source":"4.9","contrast":"+37.32%","sourcedetail":{"total":"2079","count5":"95.48%","count4":"2.21%","count3":"0.72%","count2":"0.43%","count1":"1.15%"}}</t>
  </si>
  <si>
    <t>{"title":"卖家的服务态度：","source":"4.8","contrast":"+44.13%","sourcedetail":{"total":"2079","count5":"94.37%","count4":"2.98%","count3":"0.82%","count2":"0.43%","count1":"1.39%"}}</t>
  </si>
  <si>
    <t>{"title":"物流服务的质量：","source":"4.8","contrast":"+35.81%","sourcedetail":{"total":"2079","count5":"92.93%","count4":"3.37%","count3":"1.49%","count2":"0.53%","count1":"1.68%"}}</t>
  </si>
  <si>
    <t>{"merchReceiveTimes":"120","refundCount":"315","indVal":"12.85","localVal":"10.45","noReasonTimes":"1","merchQualityTimes":"1"}</t>
  </si>
  <si>
    <t>{"indVal":"3.68","localVal":"1.32"}</t>
  </si>
  <si>
    <t>{"title":"宝贝与描述相符：","source":"4.9","contrast":"+80.91%","sourcedetail":{"total":"1293","count5":"99.15%","count4":"0.31%","count3":"0.15%","count2":"0.15%","count1":"0.23%"}}</t>
  </si>
  <si>
    <t>{"title":"卖家的服务态度：","source":"4.9","contrast":"+88.01%","sourcedetail":{"total":"1293","count5":"99.07%","count4":"0.54%","count3":"0.15%","count2":"0.10%","count1":"0.15%"}}</t>
  </si>
  <si>
    <t>{"title":"物流服务的质量：","source":"4.9","contrast":"+87.37%","sourcedetail":{"total":"1293","count5":"98.84%","count4":"0.54%","count3":"0.39%","count2":"0.10%","count1":"0.15%"}}</t>
  </si>
  <si>
    <t>{"merchReceiveTimes":"0","refundCount":"2","indVal":"3.80","localVal":"1.27","noReasonTimes":"1","merchQualityTimes":"0"}</t>
  </si>
  <si>
    <t>{"indVal":"2.43","localVal":"0.11"}</t>
  </si>
  <si>
    <t>{"title":"宝贝与描述相符：","source":"4.8","contrast":"+10.88%","sourcedetail":{"total":"4211","count5":"94.09%","count4":"3.28%","count3":"1.47%","count2":"0.33%","count1":"0.83%"}}</t>
  </si>
  <si>
    <t>{"title":"卖家的服务态度：","source":"4.8","contrast":"+30.20%","sourcedetail":{"total":"4211","count5":"93.14%","count4":"4.23%","count3":"1.64%","count2":"0.24%","count1":"0.76%"}}</t>
  </si>
  <si>
    <t>{"title":"物流服务的质量：","source":"4.8","contrast":"+32.05%","sourcedetail":{"total":"4211","count5":"92.42%","count4":"4.51%","count3":"1.92%","count2":"0.26%","count1":"0.88%"}}</t>
  </si>
  <si>
    <t>{"merchReceiveTimes":"1","refundCount":"28","indVal":"4.72","localVal":"4.89","noReasonTimes":"17","merchQualityTimes":"0"}</t>
  </si>
  <si>
    <t>{"indVal":"1.98","localVal":"2.44"}</t>
  </si>
  <si>
    <t>{"title":"宝贝与描述相符：","source":"4.9","contrast":"+84.55%","sourcedetail":{"total":"2247","count5":"99.15%","count4":"0.31%","count3":"0.10%","count2":"暂无人打分","count1":"0.49%"}}</t>
  </si>
  <si>
    <t>{"title":"卖家的服务态度：","source":"4.9","contrast":"+85.51%","sourcedetail":{"total":"2247","count5":"98.93%","count4":"0.40%","count3":"0.10%","count2":"暂无人打分","count1":"0.62%"}}</t>
  </si>
  <si>
    <t>{"title":"物流服务的质量：","source":"4.9","contrast":"+84.81%","sourcedetail":{"total":"2247","count5":"98.80%","count4":"0.31%","count3":"0.18%","count2":"0.10%","count1":"0.67%"}}</t>
  </si>
  <si>
    <t>{"merchReceiveTimes":"0","refundCount":"44","indVal":"12.85","localVal":"30.34","noReasonTimes":"36","merchQualityTimes":"0"}</t>
  </si>
  <si>
    <t>{"indVal":"3.68","localVal":"4.42"}</t>
  </si>
  <si>
    <t>{"title":"宝贝与描述相符：","source":"4.8","contrast":"0","sourcedetail":{"total":"600","count5":"92.67%","count4":"3.00%","count3":"1.50%","count2":"0.83%","count1":"2.00%"}}</t>
  </si>
  <si>
    <t>{"title":"卖家的服务态度：","source":"4.7","contrast":"+1.99%","sourcedetail":{"total":"600","count5":"90.67%","count4":"3.83%","count3":"2.33%","count2":"1.00%","count1":"2.17%"}}</t>
  </si>
  <si>
    <t>{"title":"物流服务的质量：","source":"4.7","contrast":"-0.55%","sourcedetail":{"total":"600","count5":"89.50%","count4":"3.67%","count3":"2.17%","count2":"1.17%","count1":"3.50%"}}</t>
  </si>
  <si>
    <t>{"merchReceiveTimes":"11","refundCount":"48","indVal":"12.85","localVal":"10.30","noReasonTimes":"20","merchQualityTimes":"0"}</t>
  </si>
  <si>
    <t>{"indVal":"3.68","localVal":"3.78"}</t>
  </si>
  <si>
    <t>{"title":"宝贝与描述相符：","source":"4.8","contrast":"0","sourcedetail":{"total":"25033","count5":"93.27%","count4":"2.88%","count3":"1.49%","count2":"0.53%","count1":"1.83%"}}</t>
  </si>
  <si>
    <t>{"title":"卖家的服务态度：","source":"4.7","contrast":"-0.55%","sourcedetail":{"total":"25033","count5":"88.89%","count4":"5.92%","count3":"2.23%","count2":"0.70%","count1":"2.26%"}}</t>
  </si>
  <si>
    <t>{"title":"物流服务的质量：","source":"4.7","contrast":"-1.28%","sourcedetail":{"total":"25033","count5":"86.77%","count4":"6.13%","count3":"2.90%","count2":"1.08%","count1":"3.12%"}}</t>
  </si>
  <si>
    <t>{"merchReceiveTimes":"43","refundCount":"592","indVal":"4.51","localVal":"3.57","noReasonTimes":"195","merchQualityTimes":"2"}</t>
  </si>
  <si>
    <t>{"indVal":"2.61","localVal":"0.97"}</t>
  </si>
  <si>
    <t>{"title":"宝贝与描述相符：","source":"4.8","contrast":"0","sourcedetail":{"total":"5189","count5":"93.60%","count4":"3.35%","count3":"1.12%","count2":"0.56%","count1":"1.37%"}}</t>
  </si>
  <si>
    <t>{"title":"卖家的服务态度：","source":"4.8","contrast":"-0.51%","sourcedetail":{"total":"5189","count5":"90.38%","count4":"6.15%","count3":"1.41%","count2":"0.52%","count1":"1.54%"}}</t>
  </si>
  <si>
    <t>{"title":"物流服务的质量：","source":"4.8","contrast":"0","sourcedetail":{"total":"5189","count5":"89.19%","count4":"6.57%","count3":"1.72%","count2":"0.69%","count1":"1.83%"}}</t>
  </si>
  <si>
    <t>{"merchReceiveTimes":"10","refundCount":"128","indVal":"3.80","localVal":"3.67","noReasonTimes":"46","merchQualityTimes":"3"}</t>
  </si>
  <si>
    <t>{"indVal":"2.43","localVal":"2.15"}</t>
  </si>
  <si>
    <t>{"title":"宝贝与描述相符：","source":"4.8","contrast":"0","sourcedetail":{"total":"2958","count5":"92.53%","count4":"4.02%","count3":"1.93%","count2":"0.74%","count1":"0.78%"}}</t>
  </si>
  <si>
    <t>{"title":"卖家的服务态度：","source":"4.8","contrast":"0","sourcedetail":{"total":"2958","count5":"89.28%","count4":"6.42%","count3":"1.93%","count2":"0.57%","count1":"1.79%"}}</t>
  </si>
  <si>
    <t>{"title":"物流服务的质量：","source":"4.7","contrast":"0","sourcedetail":{"total":"2958","count5":"87.56%","count4":"6.69%","count3":"2.77%","count2":"1.05%","count1":"1.93%"}}</t>
  </si>
  <si>
    <t>{"merchReceiveTimes":"7","refundCount":"194","indVal":"3.91","localVal":"9.63","noReasonTimes":"136","merchQualityTimes":"0"}</t>
  </si>
  <si>
    <t>{"indVal":"2.44","localVal":"4.68"}</t>
  </si>
  <si>
    <t>{"title":"宝贝与描述相符：","source":"4.8","contrast":"+25.07%","sourcedetail":{"total":"4981","count5":"93.68%","count4":"3.43%","count3":"1.43%","count2":"0.70%","count1":"0.76%"}}</t>
  </si>
  <si>
    <t>{"title":"卖家的服务态度：","source":"4.8","contrast":"+12.58%","sourcedetail":{"total":"4981","count5":"89.68%","count4":"6.06%","count3":"2.13%","count2":"0.84%","count1":"1.28%"}}</t>
  </si>
  <si>
    <t>{"title":"物流服务的质量：","source":"4.7","contrast":"0","sourcedetail":{"total":"4981","count5":"88.36%","count4":"5.92%","count3":"2.41%","count2":"1.02%","count1":"2.29%"}}</t>
  </si>
  <si>
    <t>{"merchReceiveTimes":"42","refundCount":"324","indVal":"12.85","localVal":"30.74","noReasonTimes":"230","merchQualityTimes":"3"}</t>
  </si>
  <si>
    <t>{"indVal":"3.68","localVal":"3.28"}</t>
  </si>
  <si>
    <t>{"title":"宝贝与描述相符：","source":"4.8","contrast":"+21.18%","sourcedetail":{"total":"2330","count5":"94.76%","count4":"2.88%","count3":"0.77%","count2":"0.64%","count1":"0.94%"}}</t>
  </si>
  <si>
    <t>{"title":"卖家的服务态度：","source":"4.8","contrast":"+13.26%","sourcedetail":{"total":"2330","count5":"91.80%","count4":"4.33%","count3":"1.80%","count2":"0.64%","count1":"1.42%"}}</t>
  </si>
  <si>
    <t>{"title":"物流服务的质量：","source":"4.7","contrast":"0","sourcedetail":{"total":"2330","count5":"89.36%","count4":"5.11%","count3":"2.79%","count2":"0.52%","count1":"2.23%"}}</t>
  </si>
  <si>
    <t>{"merchReceiveTimes":"0","refundCount":"28","indVal":"3.91","localVal":"2.73","noReasonTimes":"12","merchQualityTimes":"0"}</t>
  </si>
  <si>
    <t>{"indVal":"2.44","localVal":"1.73"}</t>
  </si>
  <si>
    <t>{"title":"宝贝与描述相符：","source":"4.9","contrast":"+77.59%","sourcedetail":{"total":"5464","count5":"98.74%","count4":"0.77%","count3":"0.16%","count2":"0.10%","count1":"0.27%"}}</t>
  </si>
  <si>
    <t>{"title":"卖家的服务态度：","source":"4.9","contrast":"+79.36%","sourcedetail":{"total":"5464","count5":"98.26%","count4":"1.15%","count3":"0.26%","count2":"0.10%","count1":"0.27%"}}</t>
  </si>
  <si>
    <t>{"title":"物流服务的质量：","source":"4.9","contrast":"+81.00%","sourcedetail":{"total":"5464","count5":"98.17%","count4":"1.12%","count3":"0.31%","count2":"0.10%","count1":"0.31%"}}</t>
  </si>
  <si>
    <t>{"merchReceiveTimes":"1","refundCount":"42","indVal":"3.80","localVal":"3.17","noReasonTimes":"34","merchQualityTimes":"0"}</t>
  </si>
  <si>
    <t>{"indVal":"2.43","localVal":"1.28"}</t>
  </si>
  <si>
    <t>{"title":"宝贝与描述相符：","source":"4.8","contrast":"0","sourcedetail":{"total":"79218","count5":"92.84%","count4":"3.23%","count3":"1.75%","count2":"0.66%","count1":"1.52%"}}</t>
  </si>
  <si>
    <t>{"title":"卖家的服务态度：","source":"4.7","contrast":"-0.54%","sourcedetail":{"total":"79218","count5":"88.48%","count4":"5.98%","count3":"2.54%","count2":"0.88%","count1":"2.12%"}}</t>
  </si>
  <si>
    <t>{"title":"物流服务的质量：","source":"4.7","contrast":"-0.79%","sourcedetail":{"total":"79218","count5":"87.28%","count4":"6.05%","count3":"2.91%","count2":"1.06%","count1":"2.69%"}}</t>
  </si>
  <si>
    <t>{"merchReceiveTimes":"186","refundCount":"732","indVal":"4.16","localVal":"3.62","noReasonTimes":"115","merchQualityTimes":"42"}</t>
  </si>
  <si>
    <t>{"indVal":"2.16","localVal":"2.19"}</t>
  </si>
  <si>
    <t>{"title":"宝贝与描述相符：","source":"4.9","contrast":"+43.81%","sourcedetail":{"total":"5966","count5":"95.01%","count4":"3.12%","count3":"0.89%","count2":"0.27%","count1":"0.72%"}}</t>
  </si>
  <si>
    <t>{"title":"卖家的服务态度：","source":"4.8","contrast":"+44.20%","sourcedetail":{"total":"5966","count5":"93.06%","count4":"4.64%","count3":"1.02%","count2":"0.30%","count1":"0.97%"}}</t>
  </si>
  <si>
    <t>{"title":"物流服务的质量：","source":"4.8","contrast":"+44.12%","sourcedetail":{"total":"5966","count5":"92.29%","count4":"5.03%","count3":"1.31%","count2":"0.37%","count1":"1.01%"}}</t>
  </si>
  <si>
    <t>{"merchReceiveTimes":"4","refundCount":"15","indVal":"12.85","localVal":"2.70","noReasonTimes":"9","merchQualityTimes":"0"}</t>
  </si>
  <si>
    <t>{"indVal":"3.68","localVal":"3.07"}</t>
  </si>
  <si>
    <t>{"title":"宝贝与描述相符：","source":"4.9","contrast":"+27.22%","sourcedetail":{"total":"16189","count5":"95.21%","count4":"2.71%","count3":"0.96%","count2":"0.33%","count1":"0.78%"}}</t>
  </si>
  <si>
    <t>{"title":"卖家的服务态度：","source":"4.8","contrast":"+31.74%","sourcedetail":{"total":"16190","count5":"93.24%","count4":"4.24%","count3":"1.20%","count2":"0.37%","count1":"0.96%"}}</t>
  </si>
  <si>
    <t>{"title":"物流服务的质量：","source":"4.8","contrast":"+38.24%","sourcedetail":{"total":"16190","count5":"93.17%","count4":"4.24%","count3":"1.19%","count2":"0.43%","count1":"0.98%"}}</t>
  </si>
  <si>
    <t>{"merchReceiveTimes":"5","refundCount":"143","indVal":"6.76","localVal":"6.74","noReasonTimes":"72","merchQualityTimes":"0"}</t>
  </si>
  <si>
    <t>{"indVal":"3.27","localVal":"2.48"}</t>
  </si>
  <si>
    <t>{"title":"宝贝与描述相符：","source":"4.9","contrast":"+6.38%","sourcedetail":{"total":"507","count5":"96.06%","count4":"1.38%","count3":"0.59%","count2":"0.59%","count1":"1.38%"}}</t>
  </si>
  <si>
    <t>{"title":"卖家的服务态度：","source":"4.8","contrast":"+2.69%","sourcedetail":{"total":"507","count5":"94.67%","count4":"1.38%","count3":"1.18%","count2":"0.99%","count1":"1.78%"}}</t>
  </si>
  <si>
    <t>{"title":"物流服务的质量：","source":"4.7","contrast":"-0.98%","sourcedetail":{"total":"507","count5":"91.52%","count4":"2.17%","count3":"1.78%","count2":"1.97%","count1":"2.56%"}}</t>
  </si>
  <si>
    <t>{"merchReceiveTimes":"11","refundCount":"23","indVal":"3.80","localVal":"19.49","noReasonTimes":"8","merchQualityTimes":"0"}</t>
  </si>
  <si>
    <t>{"indVal":"2.43","localVal":"2.33"}</t>
  </si>
  <si>
    <t>{"title":"宝贝与描述相符：","source":"4.8","contrast":"+10.76%","sourcedetail":{"total":"6636","count5":"92.81%","count4":"4.84%","count3":"1.24%","count2":"0.30%","count1":"0.81%"}}</t>
  </si>
  <si>
    <t>{"title":"卖家的服务态度：","source":"4.8","contrast":"+22.68%","sourcedetail":{"total":"6636","count5":"90.94%","count4":"6.49%","count3":"1.31%","count2":"0.27%","count1":"0.98%"}}</t>
  </si>
  <si>
    <t>{"title":"物流服务的质量：","source":"4.8","contrast":"+18.69%","sourcedetail":{"total":"6636","count5":"89.65%","count4":"6.66%","count3":"1.88%","count2":"0.54%","count1":"1.27%"}}</t>
  </si>
  <si>
    <t>{"merchReceiveTimes":"13","refundCount":"88","indVal":"3.91","localVal":"4.15","noReasonTimes":"37","merchQualityTimes":"1"}</t>
  </si>
  <si>
    <t>{"indVal":"2.44","localVal":"2.71"}</t>
  </si>
  <si>
    <t>{"title":"宝贝与描述相符：","source":"4.8","contrast":"0","sourcedetail":{"total":"2802","count5":"92.65%","count4":"4.18%","count3":"1.82%","count2":"0.50%","count1":"0.86%"}}</t>
  </si>
  <si>
    <t>{"title":"卖家的服务态度：","source":"4.8","contrast":"0","sourcedetail":{"total":"2802","count5":"90.86%","count4":"6.28%","count3":"1.32%","count2":"0.46%","count1":"1.07%"}}</t>
  </si>
  <si>
    <t>{"title":"物流服务的质量：","source":"4.8","contrast":"+5.09%","sourcedetail":{"total":"2802","count5":"90.33%","count4":"6.21%","count3":"1.61%","count2":"0.57%","count1":"1.28%"}}</t>
  </si>
  <si>
    <t>{"merchReceiveTimes":"1","refundCount":"29","indVal":"3.80","localVal":"4.41","noReasonTimes":"15","merchQualityTimes":"1"}</t>
  </si>
  <si>
    <t>{"indVal":"2.43","localVal":"1.57"}</t>
  </si>
  <si>
    <t>{"title":"宝贝与描述相符：","source":"4.9","contrast":"+62.06%","sourcedetail":{"total":"3587","count5":"97.69%","count4":"1.12%","count3":"0.61%","count2":"0.11%","count1":"0.47%"}}</t>
  </si>
  <si>
    <t>{"title":"卖家的服务态度：","source":"4.9","contrast":"+65.31%","sourcedetail":{"total":"3587","count5":"96.79%","count4":"1.76%","count3":"0.72%","count2":"0.22%","count1":"0.50%"}}</t>
  </si>
  <si>
    <t>{"title":"物流服务的质量：","source":"4.9","contrast":"+69.26%","sourcedetail":{"total":"3587","count5":"96.74%","count4":"1.78%","count3":"0.84%","count2":"0.14%","count1":"0.50%"}}</t>
  </si>
  <si>
    <t>{"merchReceiveTimes":"2","refundCount":"14","indVal":"6.76","localVal":"10.22","noReasonTimes":"8","merchQualityTimes":"0"}</t>
  </si>
  <si>
    <t>{"indVal":"3.27","localVal":"4.01"}</t>
  </si>
  <si>
    <t>{"title":"宝贝与描述相符：","source":"4.8","contrast":"-0.82%","sourcedetail":{"total":"7650","count5":"90.52%","count4":"4.30%","count3":"2.47%","count2":"0.81%","count1":"1.90%"}}</t>
  </si>
  <si>
    <t>{"title":"卖家的服务态度：","source":"4.7","contrast":"-1.02%","sourcedetail":{"total":"7650","count5":"86.12%","count4":"7.70%","count3":"2.98%","count2":"0.98%","count1":"2.22%"}}</t>
  </si>
  <si>
    <t>{"title":"物流服务的质量：","source":"4.6","contrast":"-1.74%","sourcedetail":{"total":"7650","count5":"84.63%","count4":"7.23%","count3":"3.63%","count2":"1.37%","count1":"3.14%"}}</t>
  </si>
  <si>
    <t>{"merchReceiveTimes":"75","refundCount":"257","indVal":"12.85","localVal":"8.15","noReasonTimes":"0","merchQualityTimes":"0"}</t>
  </si>
  <si>
    <t>{"indVal":"3.68","localVal":"2.08"}</t>
  </si>
  <si>
    <t>{"title":"宝贝与描述相符：","source":"4.9","contrast":"+22.54%","sourcedetail":{"total":"4311","count5":"94.78%","count4":"3.18%","count3":"0.74%","count2":"0.26%","count1":"1.04%"}}</t>
  </si>
  <si>
    <t>{"title":"卖家的服务态度：","source":"4.8","contrast":"+13.44%","sourcedetail":{"total":"4311","count5":"91.56%","count4":"5.43%","count3":"1.41%","count2":"0.49%","count1":"1.11%"}}</t>
  </si>
  <si>
    <t>{"title":"物流服务的质量：","source":"4.8","contrast":"+10.94%","sourcedetail":{"total":"4311","count5":"90.16%","count4":"5.87%","count3":"1.76%","count2":"0.65%","count1":"1.55%"}}</t>
  </si>
  <si>
    <t>{"merchReceiveTimes":"4","refundCount":"53","indVal":"3.39","localVal":"3.20","noReasonTimes":"20","merchQualityTimes":"0"}</t>
  </si>
  <si>
    <t>{"indVal":"1.48","localVal":"1.65"}</t>
  </si>
  <si>
    <t>{"title":"宝贝与描述相符：","source":"4.9","contrast":"+21.05%","sourcedetail":{"total":"39837","count5":"94.60%","count4":"3.10%","count3":"1.21%","count2":"0.37%","count1":"0.72%"}}</t>
  </si>
  <si>
    <t>{"title":"卖家的服务态度：","source":"4.8","contrast":"+29.09%","sourcedetail":{"total":"39838","count5":"92.78%","count4":"4.56%","count3":"1.39%","count2":"0.39%","count1":"0.88%"}}</t>
  </si>
  <si>
    <t>{"title":"物流服务的质量：","source":"4.8","contrast":"+34.75%","sourcedetail":{"total":"39838","count5":"92.55%","count4":"4.67%","count3":"1.44%","count2":"0.42%","count1":"0.92%"}}</t>
  </si>
  <si>
    <t>{"merchReceiveTimes":"29","refundCount":"1020","indVal":"6.76","localVal":"10.93","noReasonTimes":"683","merchQualityTimes":"17"}</t>
  </si>
  <si>
    <t>{"indVal":"3.27","localVal":"3.53"}</t>
  </si>
  <si>
    <t>{"title":"宝贝与描述相符：","source":"4.9","contrast":"+90.32%","sourcedetail":{"total":"3236","count5":"99.63%","count4":"0.10%","count3":"0.10%","count2":"0.10%","count1":"0.15%"}}</t>
  </si>
  <si>
    <t>{"title":"卖家的服务态度：","source":"4.9","contrast":"+90.85%","sourcedetail":{"total":"3236","count5":"99.47%","count4":"0.19%","count3":"0.12%","count2":"暂无人打分","count1":"0.22%"}}</t>
  </si>
  <si>
    <t>{"title":"物流服务的质量：","source":"4.9","contrast":"+92.61%","sourcedetail":{"total":"3236","count5":"99.47%","count4":"0.22%","count3":"0.10%","count2":"暂无人打分","count1":"0.22%"}}</t>
  </si>
  <si>
    <t>{"merchReceiveTimes":"4","refundCount":"13","indVal":"3.80","localVal":"1.59","noReasonTimes":"3","merchQualityTimes":"0"}</t>
  </si>
  <si>
    <t>{"indVal":"2.43","localVal":"0.54"}</t>
  </si>
  <si>
    <t>{"title":"宝贝与描述相符：","source":"4.8","contrast":"0","sourcedetail":{"total":"6866","count5":"92.86%","count4":"4.09%","count3":"1.37%","count2":"0.67%","count1":"1.00%"}}</t>
  </si>
  <si>
    <t>{"title":"卖家的服务态度：","source":"4.7","contrast":"-0.72%","sourcedetail":{"total":"6867","count5":"88.34%","count4":"6.86%","count3":"2.37%","count2":"0.89%","count1":"1.54%"}}</t>
  </si>
  <si>
    <t>{"title":"物流服务的质量：","source":"4.7","contrast":"-0.85%","sourcedetail":{"total":"6867","count5":"87.56%","count4":"6.55%","count3":"2.85%","count2":"1.14%","count1":"1.89%"}}</t>
  </si>
  <si>
    <t>{"merchReceiveTimes":"34","refundCount":"330","indVal":"6.76","localVal":"4.60","noReasonTimes":"214","merchQualityTimes":"1"}</t>
  </si>
  <si>
    <t>{"indVal":"3.27","localVal":"3.38"}</t>
  </si>
  <si>
    <t>{"title":"宝贝与描述相符：","source":"4.8","contrast":"-0.58%","sourcedetail":{"total":"17276","count5":"91.90%","count4":"4.50%","count3":"1.90%","count2":"0.79%","count1":"0.91%"}}</t>
  </si>
  <si>
    <t>{"title":"卖家的服务态度：","source":"4.8","contrast":"-0.78%","sourcedetail":{"total":"17276","count5":"88.54%","count4":"6.92%","count3":"2.37%","count2":"0.78%","count1":"1.39%"}}</t>
  </si>
  <si>
    <t>{"title":"物流服务的质量：","source":"4.7","contrast":"-0.74%","sourcedetail":{"total":"17276","count5":"88.12%","count4":"6.77%","count3":"2.66%","count2":"0.92%","count1":"1.53%"}}</t>
  </si>
  <si>
    <t>{"merchReceiveTimes":"17","refundCount":"231","indVal":"3.13","localVal":"2.93","noReasonTimes":"75","merchQualityTimes":"14"}</t>
  </si>
  <si>
    <t>{"indVal":"2.55","localVal":"3.22"}</t>
  </si>
  <si>
    <t>{"title":"宝贝与描述相符：","source":"4.8","contrast":"0","sourcedetail":{"total":"32150","count5":"91.58%","count4":"4.58%","count3":"1.78%","count2":"0.61%","count1":"1.45%"}}</t>
  </si>
  <si>
    <t>{"title":"卖家的服务态度：","source":"4.7","contrast":"+1.62%","sourcedetail":{"total":"32150","count5":"88.28%","count4":"7.15%","count3":"2.27%","count2":"0.63%","count1":"1.67%"}}</t>
  </si>
  <si>
    <t>{"title":"物流服务的质量：","source":"4.7","contrast":"0","sourcedetail":{"total":"32150","count5":"86.95%","count4":"7.36%","count3":"2.62%","count2":"0.90%","count1":"2.18%"}}</t>
  </si>
  <si>
    <t>{"merchReceiveTimes":"116","refundCount":"1150","indVal":"12.85","localVal":"6.88","noReasonTimes":"367","merchQualityTimes":"2"}</t>
  </si>
  <si>
    <t>{"indVal":"3.68","localVal":"2.46"}</t>
  </si>
  <si>
    <t>{"title":"宝贝与描述相符：","source":"4.9","contrast":"+79.50%","sourcedetail":{"total":"3226","count5":"98.39%","count4":"0.74%","count3":"0.46%","count2":"0.15%","count1":"0.25%"}}</t>
  </si>
  <si>
    <t>{"title":"卖家的服务态度：","source":"4.9","contrast":"+79.81%","sourcedetail":{"total":"3226","count5":"97.64%","count4":"1.33%","count3":"0.56%","count2":"0.15%","count1":"0.31%"}}</t>
  </si>
  <si>
    <t>{"title":"物流服务的质量：","source":"4.9","contrast":"+79.11%","sourcedetail":{"total":"3226","count5":"97.49%","count4":"1.24%","count3":"0.65%","count2":"0.25%","count1":"0.37%"}}</t>
  </si>
  <si>
    <t>{"merchReceiveTimes":"1","refundCount":"38","indVal":"12.85","localVal":"5.14","noReasonTimes":"32","merchQualityTimes":"0"}</t>
  </si>
  <si>
    <t>{"indVal":"3.68","localVal":"3.65"}</t>
  </si>
  <si>
    <t>{"title":"宝贝与描述相符：","source":"4.9","contrast":"+59.96%","sourcedetail":{"total":"2126","count5":"96.52%","count4":"1.93%","count3":"0.94%","count2":"0.14%","count1":"0.47%"}}</t>
  </si>
  <si>
    <t>{"title":"卖家的服务态度：","source":"4.9","contrast":"+57.25%","sourcedetail":{"total":"2126","count5":"94.83%","count4":"3.10%","count3":"1.13%","count2":"0.33%","count1":"0.61%"}}</t>
  </si>
  <si>
    <t>{"title":"物流服务的质量：","source":"4.9","contrast":"+57.81%","sourcedetail":{"total":"2126","count5":"94.31%","count4":"3.43%","count3":"1.13%","count2":"0.56%","count1":"0.56%"}}</t>
  </si>
  <si>
    <t>{"merchReceiveTimes":"0","refundCount":"29","indVal":"12.85","localVal":"7.75","noReasonTimes":"25","merchQualityTimes":"0"}</t>
  </si>
  <si>
    <t>{"indVal":"3.68","localVal":"3.79"}</t>
  </si>
  <si>
    <t>{"title":"宝贝与描述相符：","source":"4.8","contrast":"+22.56%","sourcedetail":{"total":"6003","count5":"93.44%","count4":"3.75%","count3":"1.33%","count2":"0.52%","count1":"0.97%"}}</t>
  </si>
  <si>
    <t>{"title":"卖家的服务态度：","source":"4.8","contrast":"+27.87%","sourcedetail":{"total":"6003","count5":"91.67%","count4":"4.85%","count3":"1.67%","count2":"0.60%","count1":"1.22%"}}</t>
  </si>
  <si>
    <t>{"title":"物流服务的质量：","source":"4.8","contrast":"+21.73%","sourcedetail":{"total":"6003","count5":"90.64%","count4":"4.93%","count3":"1.93%","count2":"0.90%","count1":"1.60%"}}</t>
  </si>
  <si>
    <t>{"merchReceiveTimes":"6","refundCount":"1100","indVal":"12.85","localVal":"95.49","noReasonTimes":"874","merchQualityTimes":"0"}</t>
  </si>
  <si>
    <t>{"indVal":"3.68","localVal":"5.83"}</t>
  </si>
  <si>
    <t>{"title":"宝贝与描述相符：","source":"4.8","contrast":"-1.08%","sourcedetail":{"total":"1104","count5":"91.94%","count4":"3.89%","count3":"1.36%","count2":"0.54%","count1":"2.26%"}}</t>
  </si>
  <si>
    <t>{"title":"卖家的服务态度：","source":"4.8","contrast":"+4.91%","sourcedetail":{"total":"1104","count5":"91.58%","count4":"5.07%","count3":"1.00%","count2":"0.36%","count1":"1.99%"}}</t>
  </si>
  <si>
    <t>{"title":"物流服务的质量：","source":"4.8","contrast":"0","sourcedetail":{"total":"1104","count5":"90.31%","count4":"4.98%","count3":"1.90%","count2":"0.45%","count1":"2.36%"}}</t>
  </si>
  <si>
    <t>{"merchReceiveTimes":"0","refundCount":"10","indVal":"6.76","localVal":"6.99","noReasonTimes":"6","merchQualityTimes":"0"}</t>
  </si>
  <si>
    <t>{"indVal":"3.27","localVal":"1.19"}</t>
  </si>
  <si>
    <t>{"title":"宝贝与描述相符：","source":"4.8","contrast":"+12.94%","sourcedetail":{"total":"21076","count5":"94.03%","count4":"3.27%","count3":"1.42%","count2":"0.41%","count1":"0.86%"}}</t>
  </si>
  <si>
    <t>{"title":"卖家的服务态度：","source":"4.8","contrast":"0","sourcedetail":{"total":"21075","count5":"89.11%","count4":"6.81%","count3":"2.31%","count2":"0.60%","count1":"1.17%"}}</t>
  </si>
  <si>
    <t>{"title":"物流服务的质量：","source":"4.7","contrast":"0","sourcedetail":{"total":"21075","count5":"87.81%","count4":"7.21%","count3":"2.72%","count2":"0.83%","count1":"1.42%"}}</t>
  </si>
  <si>
    <t>{"merchReceiveTimes":"18","refundCount":"199","indVal":"3.39","localVal":"1.91","noReasonTimes":"60","merchQualityTimes":"7"}</t>
  </si>
  <si>
    <t>{"indVal":"1.48","localVal":"1.28"}</t>
  </si>
  <si>
    <t>{"title":"宝贝与描述相符：","source":"4.5","contrast":"-5.49%","sourcedetail":{"total":"273","count5":"84.25%","count4":"4.40%","count3":"4.40%","count2":"0.73%","count1":"6.23%"}}</t>
  </si>
  <si>
    <t>{"title":"卖家的服务态度：","source":"4.5","contrast":"-6.44%","sourcedetail":{"total":"273","count5":"80.95%","count4":"5.13%","count3":"4.76%","count2":"1.47%","count1":"7.69%"}}</t>
  </si>
  <si>
    <t>{"title":"物流服务的质量：","source":"4.6","contrast":"-3.31%","sourcedetail":{"total":"273","count5":"83.52%","count4":"5.86%","count3":"5.13%","count2":"0.73%","count1":"4.76%"}}</t>
  </si>
  <si>
    <t>{"merchReceiveTimes":"2","refundCount":"11","indVal":"4.51","localVal":"16.92","noReasonTimes":"5","merchQualityTimes":"0"}</t>
  </si>
  <si>
    <t>{"indVal":"2.61","localVal":"3.36"}</t>
  </si>
  <si>
    <t>{"title":"宝贝与描述相符：","source":"4.9","contrast":"+40.05%","sourcedetail":{"total":"20026","count5":"94.50%","count4":"4.04%","count3":"0.74%","count2":"0.22%","count1":"0.49%"}}</t>
  </si>
  <si>
    <t>{"title":"卖家的服务态度：","source":"4.8","contrast":"+34.20%","sourcedetail":{"total":"20026","count5":"91.83%","count4":"5.88%","count3":"1.16%","count2":"0.32%","count1":"0.81%"}}</t>
  </si>
  <si>
    <t>{"title":"物流服务的质量：","source":"4.8","contrast":"+25.98%","sourcedetail":{"total":"20026","count5":"90.21%","count4":"6.42%","count3":"1.73%","count2":"0.52%","count1":"1.12%"}}</t>
  </si>
  <si>
    <t>{"merchReceiveTimes":"29","refundCount":"880","indVal":"4.51","localVal":"1.25","noReasonTimes":"223","merchQualityTimes":"6"}</t>
  </si>
  <si>
    <t>{"indVal":"2.61","localVal":"1.48"}</t>
  </si>
  <si>
    <t>{"title":"宝贝与描述相符：","source":"4.9","contrast":"+71.59%","sourcedetail":{"total":"2506","count5":"98.60%","count4":"0.68%","count3":"0.24%","count2":"0.10%","count1":"0.40%"}}</t>
  </si>
  <si>
    <t>{"title":"卖家的服务态度：","source":"4.9","contrast":"+72.72%","sourcedetail":{"total":"2506","count5":"98.24%","count4":"0.92%","count3":"0.16%","count2":"0.10%","count1":"0.60%"}}</t>
  </si>
  <si>
    <t>{"title":"物流服务的质量：","source":"4.9","contrast":"+70.44%","sourcedetail":{"total":"2506","count5":"97.73%","count4":"1.12%","count3":"0.24%","count2":"0.20%","count1":"0.72%"}}</t>
  </si>
  <si>
    <t>{"merchReceiveTimes":"0","refundCount":"1","indVal":"3.80","localVal":"0.93","noReasonTimes":"0","merchQualityTimes":"0"}</t>
  </si>
  <si>
    <t>{"indVal":"2.43","localVal":"26.34"}</t>
  </si>
  <si>
    <t>{"title":"宝贝与描述相符：","source":"4.9","contrast":"+58.55%","sourcedetail":{"total":"1311","count5":"96.41%","count4":"2.29%","count3":"0.46%","count2":"0.23%","count1":"0.61%"}}</t>
  </si>
  <si>
    <t>{"title":"卖家的服务态度：","source":"4.8","contrast":"+48.47%","sourcedetail":{"total":"1311","count5":"94.51%","count4":"3.20%","count3":"0.69%","count2":"0.38%","count1":"1.22%"}}</t>
  </si>
  <si>
    <t>{"title":"物流服务的质量：","source":"4.8","contrast":"+55.62%","sourcedetail":{"total":"1311","count5":"94.97%","count4":"2.82%","count3":"0.61%","count2":"0.31%","count1":"1.30%"}}</t>
  </si>
  <si>
    <t>{"merchReceiveTimes":"0","refundCount":"24","indVal":"12.85","localVal":"8.14","noReasonTimes":"15","merchQualityTimes":"0"}</t>
  </si>
  <si>
    <t>{"indVal":"3.68","localVal":"4.38"}</t>
  </si>
  <si>
    <t>{"title":"宝贝与描述相符：","source":"4.8","contrast":"-0.52%","sourcedetail":{"total":"8075","count5":"91.44%","count4":"4.83%","count3":"1.57%","count2":"0.47%","count1":"1.68%"}}</t>
  </si>
  <si>
    <t>{"title":"卖家的服务态度：","source":"4.7","contrast":"0","sourcedetail":{"total":"8075","count5":"88.88%","count4":"6.70%","count3":"1.78%","count2":"0.56%","count1":"2.08%"}}</t>
  </si>
  <si>
    <t>{"title":"物流服务的质量：","source":"4.7","contrast":"0","sourcedetail":{"total":"8075","count5":"88.14%","count4":"6.74%","count3":"2.14%","count2":"0.69%","count1":"2.29%"}}</t>
  </si>
  <si>
    <t>{"merchReceiveTimes":"24","refundCount":"154","indVal":"4.51","localVal":"4.61","noReasonTimes":"30","merchQualityTimes":"7"}</t>
  </si>
  <si>
    <t>{"indVal":"2.61","localVal":"2.55"}</t>
  </si>
  <si>
    <t>{"title":"宝贝与描述相符：","source":"4.8","contrast":"+15.34%","sourcedetail":{"total":"17743","count5":"93.04%","count4":"3.53%","count3":"1.82%","count2":"0.67%","count1":"0.94%"}}</t>
  </si>
  <si>
    <t>{"title":"卖家的服务态度：","source":"4.8","contrast":"+16.08%","sourcedetail":{"total":"17743","count5":"89.96%","count4":"5.93%","count3":"2.22%","count2":"0.65%","count1":"1.23%"}}</t>
  </si>
  <si>
    <t>{"title":"物流服务的质量：","source":"4.7","contrast":"+11.01%","sourcedetail":{"total":"17743","count5":"88.60%","count4":"6.46%","count3":"2.47%","count2":"0.94%","count1":"1.53%"}}</t>
  </si>
  <si>
    <t>{"merchReceiveTimes":"12","refundCount":"232","indVal":"12.85","localVal":"4.30","noReasonTimes":"79","merchQualityTimes":"0"}</t>
  </si>
  <si>
    <t>{"indVal":"3.68","localVal":"1.59"}</t>
  </si>
  <si>
    <t>{"title":"宝贝与描述相符：","source":"4.8","contrast":"+4.74%","sourcedetail":{"total":"1581","count5":"92.85%","count4":"3.35%","count3":"1.52%","count2":"0.95%","count1":"1.33%"}}</t>
  </si>
  <si>
    <t>{"title":"卖家的服务态度：","source":"4.8","contrast":"+15.77%","sourcedetail":{"total":"1581","count5":"90.89%","count4":"4.68%","count3":"2.02%","count2":"1.01%","count1":"1.39%"}}</t>
  </si>
  <si>
    <t>{"title":"物流服务的质量：","source":"4.8","contrast":"+26.95%","sourcedetail":{"total":"1581","count5":"90.77%","count4":"5.38%","count3":"1.58%","count2":"0.95%","count1":"1.33%"}}</t>
  </si>
  <si>
    <t>{"merchReceiveTimes":"5","refundCount":"153","indVal":"12.85","localVal":"38.64","noReasonTimes":"119","merchQualityTimes":"0"}</t>
  </si>
  <si>
    <t>{"indVal":"3.68","localVal":"3.55"}</t>
  </si>
  <si>
    <t>{"title":"宝贝与描述相符：","source":"4.9","contrast":"+56.94%","sourcedetail":{"total":"1294","count5":"97.14%","count4":"1.62%","count3":"0.70%","count2":"0.23%","count1":"0.31%"}}</t>
  </si>
  <si>
    <t>{"title":"卖家的服务态度：","source":"4.9","contrast":"+54.97%","sourcedetail":{"total":"1294","count5":"95.83%","count4":"2.47%","count3":"0.93%","count2":"0.31%","count1":"0.46%"}}</t>
  </si>
  <si>
    <t>{"title":"物流服务的质量：","source":"4.9","contrast":"+53.79%","sourcedetail":{"total":"1294","count5":"95.75%","count4":"1.93%","count3":"1.31%","count2":"0.54%","count1":"0.46%"}}</t>
  </si>
  <si>
    <t>{"merchReceiveTimes":"1","refundCount":"4","indVal":"3.13","localVal":"0.64","noReasonTimes":"1","merchQualityTimes":"0"}</t>
  </si>
  <si>
    <t>{"title":"宝贝与描述相符：","source":"4.8","contrast":"0","sourcedetail":{"total":"2206","count5":"92.16%","count4":"3.22%","count3":"2.04%","count2":"0.73%","count1":"1.86%"}}</t>
  </si>
  <si>
    <t>{"title":"卖家的服务态度：","source":"4.8","contrast":"+9.90%","sourcedetail":{"total":"2206","count5":"91.12%","count4":"4.35%","count3":"1.63%","count2":"0.68%","count1":"2.22%"}}</t>
  </si>
  <si>
    <t>{"title":"物流服务的质量：","source":"4.8","contrast":"+23.84%","sourcedetail":{"total":"2206","count5":"91.52%","count4":"4.26%","count3":"1.50%","count2":"0.73%","count1":"1.99%"}}</t>
  </si>
  <si>
    <t>{"merchReceiveTimes":"15","refundCount":"400","indVal":"12.85","localVal":"18.32","noReasonTimes":"240","merchQualityTimes":"27"}</t>
  </si>
  <si>
    <t>{"indVal":"3.68","localVal":"3.53"}</t>
  </si>
  <si>
    <t>{"title":"宝贝与描述相符：","source":"4.9","contrast":"+46.84%","sourcedetail":{"total":"587","count5":"97.44%","count4":"0.68%","count3":"0.85%","count2":"0.51%","count1":"0.51%"}}</t>
  </si>
  <si>
    <t>{"title":"卖家的服务态度：","source":"4.9","contrast":"+44.45%","sourcedetail":{"total":"587","count5":"96.93%","count4":"0.51%","count3":"1.02%","count2":"0.68%","count1":"0.85%"}}</t>
  </si>
  <si>
    <t>{"title":"物流服务的质量：","source":"4.9","contrast":"+46.14%","sourcedetail":{"total":"587","count5":"96.08%","count4":"1.19%","count3":"1.36%","count2":"0.17%","count1":"1.19%"}}</t>
  </si>
  <si>
    <t>{"merchReceiveTimes":"1","refundCount":"14","indVal":"4.05","localVal":"7.78","noReasonTimes":"3","merchQualityTimes":"1"}</t>
  </si>
  <si>
    <t>{"indVal":"2.80","localVal":"3.84"}</t>
  </si>
  <si>
    <t>{"title":"宝贝与描述相符：","source":"4.8","contrast":"+15.96%","sourcedetail":{"total":"8329","count5":"93.26%","count4":"3.35%","count3":"1.72%","count2":"0.62%","count1":"1.04%"}}</t>
  </si>
  <si>
    <t>{"title":"卖家的服务态度：","source":"4.8","contrast":"+23.10%","sourcedetail":{"total":"8329","count5":"91.12%","count4":"5.13%","count3":"1.90%","count2":"0.54%","count1":"1.32%"}}</t>
  </si>
  <si>
    <t>{"title":"物流服务的质量：","source":"4.8","contrast":"+22.47%","sourcedetail":{"total":"8329","count5":"90.55%","count4":"4.86%","count3":"2.38%","count2":"0.73%","count1":"1.48%"}}</t>
  </si>
  <si>
    <t>{"merchReceiveTimes":"28","refundCount":"723","indVal":"12.85","localVal":"40.96","noReasonTimes":"628","merchQualityTimes":"1"}</t>
  </si>
  <si>
    <t>{"indVal":"3.68","localVal":"3.44"}</t>
  </si>
  <si>
    <t>{"title":"宝贝与描述相符：","source":"4.8","contrast":"0","sourcedetail":{"total":"53854","count5":"91.67%","count4":"4.28%","count3":"1.98%","count2":"0.64%","count1":"1.44%"}}</t>
  </si>
  <si>
    <t>{"title":"卖家的服务态度：","source":"4.7","contrast":"0","sourcedetail":{"total":"53855","count5":"87.32%","count4":"7.44%","count3":"2.58%","count2":"0.85%","count1":"1.81%"}}</t>
  </si>
  <si>
    <t>{"title":"物流服务的质量：","source":"4.7","contrast":"-0.91%","sourcedetail":{"total":"53855","count5":"85.44%","count4":"7.83%","count3":"3.22%","count2":"1.13%","count1":"2.38%"}}</t>
  </si>
  <si>
    <t>{"merchReceiveTimes":"185","refundCount":"4203","indVal":"12.85","localVal":"8.99","noReasonTimes":"2856","merchQualityTimes":"99"}</t>
  </si>
  <si>
    <t>{"indVal":"3.68","localVal":"4.05"}</t>
  </si>
  <si>
    <t>{"title":"宝贝与描述相符：","source":"4.8","contrast":"+33.58%","sourcedetail":{"total":"769","count5":"95.71%","count4":"1.69%","count3":"0.52%","count2":"0.91%","count1":"1.17%"}}</t>
  </si>
  <si>
    <t>{"title":"卖家的服务态度：","source":"4.8","contrast":"+29.85%","sourcedetail":{"total":"769","count5":"93.50%","count4":"2.86%","count3":"0.91%","count2":"1.17%","count1":"1.56%"}}</t>
  </si>
  <si>
    <t>{"title":"物流服务的质量：","source":"4.8","contrast":"+26.04%","sourcedetail":{"total":"769","count5":"92.46%","count4":"2.86%","count3":"1.82%","count2":"1.04%","count1":"1.82%"}}</t>
  </si>
  <si>
    <t>{"merchReceiveTimes":"3","refundCount":"23","indVal":"12.85","localVal":"4.64","noReasonTimes":"18","merchQualityTimes":"0"}</t>
  </si>
  <si>
    <t>{"indVal":"3.68","localVal":"4.46"}</t>
  </si>
  <si>
    <t>{"title":"宝贝与描述相符：","source":"4.9","contrast":"+9.83%","sourcedetail":{"total":"6948","count5":"94.95%","count4":"2.75%","count3":"1.08%","count2":"0.30%","count1":"0.92%"}}</t>
  </si>
  <si>
    <t>{"title":"卖家的服务态度：","source":"4.8","contrast":"+16.62%","sourcedetail":{"total":"6948","count5":"93.74%","count4":"3.53%","count3":"1.08%","count2":"0.47%","count1":"1.18%"}}</t>
  </si>
  <si>
    <t>{"title":"物流服务的质量：","source":"4.8","contrast":"+9.84%","sourcedetail":{"total":"6948","count5":"92.21%","count4":"4.15%","count3":"1.37%","count2":"0.52%","count1":"1.76%"}}</t>
  </si>
  <si>
    <t>{"merchReceiveTimes":"11","refundCount":"281","indVal":"3.80","localVal":"10.40","noReasonTimes":"188","merchQualityTimes":"4"}</t>
  </si>
  <si>
    <t>{"indVal":"2.43","localVal":"4.38"}</t>
  </si>
  <si>
    <t>{"title":"宝贝与描述相符：","source":"4.9","contrast":"+69.48%","sourcedetail":{"total":"2053","count5":"98.20%","count4":"1.12%","count3":"0.29%","count2":"0.10%","count1":"0.34%"}}</t>
  </si>
  <si>
    <t>{"title":"卖家的服务态度：","source":"4.9","contrast":"+80.44%","sourcedetail":{"total":"2053","count5":"98.20%","count4":"1.32%","count3":"0.19%","count2":"0.10%","count1":"0.19%"}}</t>
  </si>
  <si>
    <t>{"title":"物流服务的质量：","source":"4.9","contrast":"+80.68%","sourcedetail":{"total":"2053","count5":"97.91%","count4":"1.46%","count3":"0.24%","count2":"0.19%","count1":"0.19%"}}</t>
  </si>
  <si>
    <t>{"merchReceiveTimes":"2","refundCount":"34","indVal":"3.80","localVal":"4.33","noReasonTimes":"23","merchQualityTimes":"0"}</t>
  </si>
  <si>
    <t>{"indVal":"2.43","localVal":"2.54"}</t>
  </si>
  <si>
    <t>{"title":"宝贝与描述相符：","source":"4.8","contrast":"+4.86%","sourcedetail":{"total":"17633","count5":"92.77%","count4":"3.37%","count3":"1.81%","count2":"0.66%","count1":"1.39%"}}</t>
  </si>
  <si>
    <t>{"title":"卖家的服务态度：","source":"4.7","contrast":"0","sourcedetail":{"total":"17633","count5":"88.05%","count4":"6.44%","count3":"2.78%","count2":"0.96%","count1":"1.78%"}}</t>
  </si>
  <si>
    <t>{"title":"物流服务的质量：","source":"4.7","contrast":"0","sourcedetail":{"total":"17633","count5":"87.31%","count4":"6.52%","count3":"3.14%","count2":"1.05%","count1":"1.98%"}}</t>
  </si>
  <si>
    <t>{"merchReceiveTimes":"62","refundCount":"512","indVal":"12.85","localVal":"7.09","noReasonTimes":"319","merchQualityTimes":"0"}</t>
  </si>
  <si>
    <t>{"indVal":"3.68","localVal":"2.40"}</t>
  </si>
  <si>
    <t>{"title":"宝贝与描述相符：","source":"4.9","contrast":"+10.89%","sourcedetail":{"total":"5572","count5":"94.47%","count4":"2.87%","count3":"1.54%","count2":"0.41%","count1":"0.70%"}}</t>
  </si>
  <si>
    <t>{"title":"卖家的服务态度：","source":"4.8","contrast":"+13.34%","sourcedetail":{"total":"5572","count5":"92.61%","count4":"4.74%","count3":"1.22%","count2":"0.43%","count1":"1.01%"}}</t>
  </si>
  <si>
    <t>{"title":"物流服务的质量：","source":"4.8","contrast":"+13.74%","sourcedetail":{"total":"5572","count5":"91.46%","count4":"5.24%","count3":"1.58%","count2":"0.56%","count1":"1.17%"}}</t>
  </si>
  <si>
    <t>{"merchReceiveTimes":"0","refundCount":"104","indVal":"4.05","localVal":"3.99","noReasonTimes":"63","merchQualityTimes":"0"}</t>
  </si>
  <si>
    <t>{"indVal":"2.80","localVal":"2.50"}</t>
  </si>
  <si>
    <t>{"title":"宝贝与描述相符：","source":"4.9","contrast":"+62.25%","sourcedetail":{"total":"2151","count5":"96.56%","count4":"2.14%","count3":"0.65%","count2":"0.28%","count1":"0.37%"}}</t>
  </si>
  <si>
    <t>{"title":"卖家的服务态度：","source":"4.9","contrast":"+58.20%","sourcedetail":{"total":"2151","count5":"94.98%","count4":"2.88%","count3":"1.16%","count2":"0.51%","count1":"0.46%"}}</t>
  </si>
  <si>
    <t>{"title":"物流服务的质量：","source":"4.8","contrast":"+49.56%","sourcedetail":{"total":"2151","count5":"93.91%","count4":"3.02%","count3":"1.53%","count2":"0.70%","count1":"0.84%"}}</t>
  </si>
  <si>
    <t>{"merchReceiveTimes":"1","refundCount":"15","indVal":"12.85","localVal":"3.15","noReasonTimes":"14","merchQualityTimes":"0"}</t>
  </si>
  <si>
    <t>{"indVal":"3.68","localVal":"3.58"}</t>
  </si>
  <si>
    <t>{"title":"宝贝与描述相符：","source":"4.8","contrast":"0","sourcedetail":{"total":"9177","count5":"90.44%","count4":"5.82%","count3":"1.95%","count2":"0.60%","count1":"1.19%"}}</t>
  </si>
  <si>
    <t>{"title":"卖家的服务态度：","source":"4.8","contrast":"+9.87%","sourcedetail":{"total":"9177","count5":"88.44%","count4":"7.68%","count3":"2.07%","count2":"0.51%","count1":"1.30%"}}</t>
  </si>
  <si>
    <t>{"title":"物流服务的质量：","source":"4.7","contrast":"-0.63%","sourcedetail":{"total":"9177","count5":"85.82%","count4":"8.05%","count3":"2.87%","count2":"0.94%","count1":"2.32%"}}</t>
  </si>
  <si>
    <t>{"merchReceiveTimes":"108","refundCount":"1009","indVal":"12.85","localVal":"17.18","noReasonTimes":"601","merchQualityTimes":"1"}</t>
  </si>
  <si>
    <t>{"indVal":"3.68","localVal":"1.20"}</t>
  </si>
  <si>
    <t>{"title":"宝贝与描述相符：","source":"4.8","contrast":"0","sourcedetail":{"total":"12784","count5":"93.00%","count4":"4.04%","count3":"1.61%","count2":"0.45%","count1":"0.89%"}}</t>
  </si>
  <si>
    <t>{"title":"卖家的服务态度：","source":"4.7","contrast":"-0.82%","sourcedetail":{"total":"12784","count5":"87.87%","count4":"7.27%","count3":"2.42%","count2":"0.96%","count1":"1.47%"}}</t>
  </si>
  <si>
    <t>{"title":"物流服务的质量：","source":"4.7","contrast":"-1.58%","sourcedetail":{"total":"12784","count5":"86.07%","count4":"7.17%","count3":"3.11%","count2":"1.24%","count1":"2.41%"}}</t>
  </si>
  <si>
    <t>{"merchReceiveTimes":"95","refundCount":"1088","indVal":"6.76","localVal":"17.07","noReasonTimes":"795","merchQualityTimes":"3"}</t>
  </si>
  <si>
    <t>{"indVal":"3.27","localVal":"1.87"}</t>
  </si>
  <si>
    <t>{"title":"宝贝与描述相符：","source":"4.8","contrast":"0","sourcedetail":{"total":"548","count5":"94.53%","count4":"2.74%","count3":"0.91%","count2":"暂无人打分","count1":"1.82%"}}</t>
  </si>
  <si>
    <t>{"title":"卖家的服务态度：","source":"4.8","contrast":"+3.54%","sourcedetail":{"total":"548","count5":"93.98%","count4":"2.37%","count3":"1.28%","count2":"0.73%","count1":"1.64%"}}</t>
  </si>
  <si>
    <t>{"title":"物流服务的质量：","source":"4.8","contrast":"0","sourcedetail":{"total":"548","count5":"92.34%","count4":"2.92%","count3":"1.82%","count2":"1.09%","count1":"1.82%"}}</t>
  </si>
  <si>
    <t>{"merchReceiveTimes":"0","refundCount":"2","indVal":"3.80","localVal":"5.26","noReasonTimes":"1","merchQualityTimes":"0"}</t>
  </si>
  <si>
    <t>{"indVal":"2.43","localVal":"2.51"}</t>
  </si>
  <si>
    <t>{"title":"宝贝与描述相符：","source":"4.8","contrast":"+32.58%","sourcedetail":{"total":"14499","count5":"94.15%","count4":"3.38%","count3":"1.26%","count2":"0.43%","count1":"0.77%"}}</t>
  </si>
  <si>
    <t>{"title":"卖家的服务态度：","source":"4.8","contrast":"+25.93%","sourcedetail":{"total":"14499","count5":"90.68%","count4":"5.97%","count3":"1.78%","count2":"0.57%","count1":"1.00%"}}</t>
  </si>
  <si>
    <t>{"title":"物流服务的质量：","source":"4.8","contrast":"+28.85%","sourcedetail":{"total":"14499","count5":"90.21%","count4":"6.17%","count3":"1.90%","count2":"0.62%","count1":"1.11%"}}</t>
  </si>
  <si>
    <t>{"merchReceiveTimes":"19","refundCount":"259","indVal":"12.85","localVal":"2.32","noReasonTimes":"143","merchQualityTimes":"0"}</t>
  </si>
  <si>
    <t>{"indVal":"3.68","localVal":"2.49"}</t>
  </si>
  <si>
    <t>{"title":"宝贝与描述相符：","source":"4.8","contrast":"+18.15%","sourcedetail":{"total":"1504","count5":"93.22%","count4":"3.59%","count3":"1.66%","count2":"0.53%","count1":"1.00%"}}</t>
  </si>
  <si>
    <t>{"title":"卖家的服务态度：","source":"4.8","contrast":"+35.37%","sourcedetail":{"total":"1504","count5":"92.95%","count4":"3.99%","count3":"1.26%","count2":"0.40%","count1":"1.40%"}}</t>
  </si>
  <si>
    <t>{"title":"物流服务的质量：","source":"4.8","contrast":"+40.95%","sourcedetail":{"total":"1504","count5":"93.15%","count4":"3.79%","count3":"1.13%","count2":"0.27%","count1":"1.66%"}}</t>
  </si>
  <si>
    <t>{"merchReceiveTimes":"9","refundCount":"55","indVal":"12.85","localVal":"16.18","noReasonTimes":"34","merchQualityTimes":"0"}</t>
  </si>
  <si>
    <t>{"indVal":"3.68","localVal":"1.65"}</t>
  </si>
  <si>
    <t>{"title":"宝贝与描述相符：","source":"4.9","contrast":"+41.70%","sourcedetail":{"total":"24393","count5":"95.10%","count4":"2.73%","count3":"1.04%","count2":"0.41%","count1":"0.71%"}}</t>
  </si>
  <si>
    <t>{"title":"卖家的服务态度：","source":"4.8","contrast":"+44.73%","sourcedetail":{"total":"24394","count5":"93.45%","count4":"3.96%","count3":"1.25%","count2":"0.41%","count1":"0.91%"}}</t>
  </si>
  <si>
    <t>{"title":"物流服务的质量：","source":"4.8","contrast":"+43.52%","sourcedetail":{"total":"24394","count5":"92.85%","count4":"4.04%","count3":"1.51%","count2":"0.57%","count1":"1.04%"}}</t>
  </si>
  <si>
    <t>{"merchReceiveTimes":"40","refundCount":"1737","indVal":"12.85","localVal":"23.01","noReasonTimes":"1470","merchQualityTimes":"5"}</t>
  </si>
  <si>
    <t>{"indVal":"3.68","localVal":"2.98"}</t>
  </si>
  <si>
    <t>{"title":"宝贝与描述相符：","source":"4.8","contrast":"+20.12%","sourcedetail":{"total":"3283","count5":"93.94%","count4":"3.72%","count3":"1.22%","count2":"0.40%","count1":"0.73%"}}</t>
  </si>
  <si>
    <t>{"title":"卖家的服务态度：","source":"4.8","contrast":"+31.29%","sourcedetail":{"total":"3283","count5":"92.60%","count4":"4.96%","count3":"1.07%","count2":"0.27%","count1":"1.10%"}}</t>
  </si>
  <si>
    <t>{"title":"物流服务的质量：","source":"4.8","contrast":"+31.86%","sourcedetail":{"total":"3283","count5":"91.23%","count4":"5.70%","count3":"1.58%","count2":"0.49%","count1":"1.01%"}}</t>
  </si>
  <si>
    <t>{"merchReceiveTimes":"3","refundCount":"71","indVal":"3.91","localVal":"2.67","noReasonTimes":"34","merchQualityTimes":"0"}</t>
  </si>
  <si>
    <t>{"indVal":"2.44","localVal":"2.80"}</t>
  </si>
  <si>
    <t>{"title":"宝贝与描述相符：","source":"4.8","contrast":"0","sourcedetail":{"total":"7842","count5":"92.22%","count4":"4.44%","count3":"1.72%","count2":"0.68%","count1":"0.94%"}}</t>
  </si>
  <si>
    <t>{"title":"卖家的服务态度：","source":"4.8","contrast":"0","sourcedetail":{"total":"7842","count5":"88.69%","count4":"7.00%","count3":"2.31%","count2":"0.78%","count1":"1.22%"}}</t>
  </si>
  <si>
    <t>{"title":"物流服务的质量：","source":"4.7","contrast":"-0.51%","sourcedetail":{"total":"7842","count5":"87.92%","count4":"6.83%","count3":"2.65%","count2":"0.91%","count1":"1.68%"}}</t>
  </si>
  <si>
    <t>{"merchReceiveTimes":"12","refundCount":"174","indVal":"6.76","localVal":"3.64","noReasonTimes":"78","merchQualityTimes":"2"}</t>
  </si>
  <si>
    <t>{"indVal":"3.27","localVal":"1.98"}</t>
  </si>
  <si>
    <t>{"title":"宝贝与描述相符：","source":"4.8","contrast":"+26.95%","sourcedetail":{"total":"2474","count5":"93.69%","count4":"3.44%","count3":"1.66%","count2":"0.44%","count1":"0.77%"}}</t>
  </si>
  <si>
    <t>{"title":"卖家的服务态度：","source":"4.8","contrast":"+32.04%","sourcedetail":{"total":"2474","count5":"91.84%","count4":"4.97%","count3":"1.62%","count2":"0.53%","count1":"1.05%"}}</t>
  </si>
  <si>
    <t>{"title":"物流服务的质量：","source":"4.7","contrast":"+10.70%","sourcedetail":{"total":"2474","count5":"89.85%","count4":"5.05%","count3":"2.14%","count2":"0.73%","count1":"2.22%"}}</t>
  </si>
  <si>
    <t>{"merchReceiveTimes":"37","refundCount":"331","indVal":"12.85","localVal":"22.89","noReasonTimes":"240","merchQualityTimes":"0"}</t>
  </si>
  <si>
    <t>{"indVal":"3.68","localVal":"5.08"}</t>
  </si>
  <si>
    <t>{"title":"宝贝与描述相符：","source":"4.9","contrast":"+24.58%","sourcedetail":{"total":"12411","count5":"94.88%","count4":"2.91%","count3":"1.16%","count2":"0.36%","count1":"0.69%"}}</t>
  </si>
  <si>
    <t>{"title":"卖家的服务态度：","source":"4.8","contrast":"+21.08%","sourcedetail":{"total":"12412","count5":"91.77%","count4":"5.36%","count3":"1.46%","count2":"0.53%","count1":"0.88%"}}</t>
  </si>
  <si>
    <t>{"title":"物流服务的质量：","source":"4.8","contrast":"+3.15%","sourcedetail":{"total":"12412","count5":"89.72%","count4":"5.83%","count3":"2.10%","count2":"0.91%","count1":"1.44%"}}</t>
  </si>
  <si>
    <t>{"merchReceiveTimes":"11","refundCount":"105","indVal":"6.76","localVal":"2.21","noReasonTimes":"40","merchQualityTimes":"0"}</t>
  </si>
  <si>
    <t>{"indVal":"3.27","localVal":"1.70"}</t>
  </si>
  <si>
    <t>{"title":"宝贝与描述相符：","source":"4.7","contrast":"-1.69%","sourcedetail":{"total":"1885","count5":"89.12%","count4":"4.72%","count3":"2.28%","count2":"1.33%","count1":"2.55%"}}</t>
  </si>
  <si>
    <t>{"title":"卖家的服务态度：","source":"4.7","contrast":"-1.28%","sourcedetail":{"total":"1885","count5":"85.57%","count4":"7.69%","count3":"3.40%","count2":"1.11%","count1":"2.23%"}}</t>
  </si>
  <si>
    <t>{"title":"物流服务的质量：","source":"4.7","contrast":"-1.08%","sourcedetail":{"total":"1885","count5":"84.99%","count4":"7.69%","count3":"3.87%","count2":"1.22%","count1":"2.23%"}}</t>
  </si>
  <si>
    <t>{"merchReceiveTimes":"20","refundCount":"141","indVal":"12.85","localVal":"14.29","noReasonTimes":"65","merchQualityTimes":"5"}</t>
  </si>
  <si>
    <t>{"indVal":"3.68","localVal":"2.76"}</t>
  </si>
  <si>
    <t>{"title":"宝贝与描述相符：","source":"4.8","contrast":"0","sourcedetail":{"total":"17348","count5":"94.12%","count4":"3.12%","count3":"1.10%","count2":"0.43%","count1":"1.23%"}}</t>
  </si>
  <si>
    <t>{"title":"卖家的服务态度：","source":"4.8","contrast":"0","sourcedetail":{"total":"17348","count5":"91.65%","count4":"4.77%","count3":"1.50%","count2":"0.50%","count1":"1.59%"}}</t>
  </si>
  <si>
    <t>{"title":"物流服务的质量：","source":"4.8","contrast":"0","sourcedetail":{"total":"17348","count5":"90.11%","count4":"5.21%","count3":"2.06%","count2":"0.64%","count1":"1.98%"}}</t>
  </si>
  <si>
    <t>{"merchReceiveTimes":"49","refundCount":"602","indVal":"3.80","localVal":"2.28","noReasonTimes":"288","merchQualityTimes":"5"}</t>
  </si>
  <si>
    <t>{"indVal":"2.43","localVal":"3.34"}</t>
  </si>
  <si>
    <t>{"title":"宝贝与描述相符：","source":"4.9","contrast":"+62.49%","sourcedetail":{"total":"1187","count5":"96.97%","count4":"1.52%","count3":"0.76%","count2":"0.34%","count1":"0.42%"}}</t>
  </si>
  <si>
    <t>{"title":"卖家的服务态度：","source":"4.9","contrast":"+57.42%","sourcedetail":{"total":"1187","count5":"94.95%","count4":"3.20%","count3":"0.76%","count2":"0.34%","count1":"0.76%"}}</t>
  </si>
  <si>
    <t>{"title":"物流服务的质量：","source":"4.9","contrast":"+58.35%","sourcedetail":{"total":"1187","count5":"94.02%","count4":"4.04%","count3":"0.93%","count2":"0.42%","count1":"0.59%"}}</t>
  </si>
  <si>
    <t>{"merchReceiveTimes":"0","refundCount":"37","indVal":"12.85","localVal":"12.25","noReasonTimes":"25","merchQualityTimes":"1"}</t>
  </si>
  <si>
    <t>{"indVal":"3.68","localVal":"3.75"}</t>
  </si>
  <si>
    <t>{"title":"宝贝与描述相符：","source":"4.8","contrast":"-0.66%","sourcedetail":{"total":"38863","count5":"91.06%","count4":"3.97%","count3":"2.24%","count2":"0.95%","count1":"1.79%"}}</t>
  </si>
  <si>
    <t>{"title":"卖家的服务态度：","source":"4.7","contrast":"-1.89%","sourcedetail":{"total":"38863","count5":"84.48%","count4":"7.92%","count3":"3.71%","count2":"1.26%","count1":"2.63%"}}</t>
  </si>
  <si>
    <t>{"title":"物流服务的质量：","source":"4.6","contrast":"-1.93%","sourcedetail":{"total":"38863","count5":"83.68%","count4":"7.88%","count3":"4.08%","count2":"1.45%","count1":"2.92%"}}</t>
  </si>
  <si>
    <t>{"merchReceiveTimes":"48","refundCount":"657","indVal":"12.85","localVal":"4.03","noReasonTimes":"376","merchQualityTimes":"1"}</t>
  </si>
  <si>
    <t>{"indVal":"3.68","localVal":"3.29"}</t>
  </si>
  <si>
    <t>{"title":"宝贝与描述相符：","source":"4.9","contrast":"+39.20%","sourcedetail":{"total":"1089","count5":"95.41%","count4":"2.85%","count3":"0.64%","count2":"0.28%","count1":"0.83%"}}</t>
  </si>
  <si>
    <t>{"title":"卖家的服务态度：","source":"4.8","contrast":"+43.98%","sourcedetail":{"total":"1089","count5":"94.12%","count4":"3.58%","count3":"1.01%","count2":"0.18%","count1":"1.10%"}}</t>
  </si>
  <si>
    <t>{"title":"物流服务的质量：","source":"4.8","contrast":"+48.77%","sourcedetail":{"total":"1089","count5":"93.94%","count4":"3.40%","count3":"1.38%","count2":"0.28%","count1":"1.01%"}}</t>
  </si>
  <si>
    <t>{"merchReceiveTimes":"1","refundCount":"11","indVal":"4.51","localVal":"2.10","noReasonTimes":"5","merchQualityTimes":"1"}</t>
  </si>
  <si>
    <t>{"indVal":"2.61","localVal":"4.84"}</t>
  </si>
  <si>
    <t>{"title":"宝贝与描述相符：","source":"4.8","contrast":"+24.08%","sourcedetail":{"total":"1906","count5":"93.18%","count4":"4.14%","count3":"1.36%","count2":"0.52%","count1":"0.79%"}}</t>
  </si>
  <si>
    <t>{"title":"卖家的服务态度：","source":"4.8","contrast":"+28.86%","sourcedetail":{"total":"1906","count5":"91.34%","count4":"5.72%","count3":"1.26%","count2":"0.31%","count1":"1.36%"}}</t>
  </si>
  <si>
    <t>{"title":"物流服务的质量：","source":"4.8","contrast":"+39.63%","sourcedetail":{"total":"1906","count5":"91.82%","count4":"5.14%","count3":"1.52%","count2":"0.47%","count1":"1.05%"}}</t>
  </si>
  <si>
    <t>{"merchReceiveTimes":"2","refundCount":"21","indVal":"12.85","localVal":"17.07","noReasonTimes":"16","merchQualityTimes":"0"}</t>
  </si>
  <si>
    <t>{"indVal":"3.68","localVal":"3.60"}</t>
  </si>
  <si>
    <t>{"title":"宝贝与描述相符：","source":"4.9","contrast":"+51.22%","sourcedetail":{"total":"5760","count5":"97.76%","count4":"0.92%","count3":"0.45%","count2":"0.16%","count1":"0.71%"}}</t>
  </si>
  <si>
    <t>{"title":"卖家的服务态度：","source":"4.9","contrast":"+56.56%","sourcedetail":{"total":"5760","count5":"97.26%","count4":"1.15%","count3":"0.59%","count2":"0.19%","count1":"0.82%"}}</t>
  </si>
  <si>
    <t>{"title":"物流服务的质量：","source":"4.9","contrast":"+49.68%","sourcedetail":{"total":"5760","count5":"96.48%","count4":"1.28%","count3":"0.66%","count2":"0.30%","count1":"1.28%"}}</t>
  </si>
  <si>
    <t>{"merchReceiveTimes":"10","refundCount":"166","indVal":"3.80","localVal":"14.45","noReasonTimes":"102","merchQualityTimes":"8"}</t>
  </si>
  <si>
    <t>{"indVal":"2.43","localVal":"2.01"}</t>
  </si>
  <si>
    <t>{"title":"宝贝与描述相符：","source":"4.9","contrast":"+54.77%","sourcedetail":{"total":"2577","count5":"96.66%","count4":"1.51%","count3":"0.74%","count2":"0.43%","count1":"0.66%"}}</t>
  </si>
  <si>
    <t>{"title":"卖家的服务态度：","source":"4.9","contrast":"+66.81%","sourcedetail":{"total":"2577","count5":"96.35%","count4":"1.98%","count3":"0.85%","count2":"0.12%","count1":"0.70%"}}</t>
  </si>
  <si>
    <t>{"title":"物流服务的质量：","source":"4.9","contrast":"+62.48%","sourcedetail":{"total":"2577","count5":"95.81%","count4":"2.06%","count3":"0.89%","count2":"0.23%","count1":"1.01%"}}</t>
  </si>
  <si>
    <t>{"merchReceiveTimes":"272","refundCount":"828","indVal":"12.85","localVal":"45.82","noReasonTimes":"0","merchQualityTimes":"1"}</t>
  </si>
  <si>
    <t>{"indVal":"3.68","localVal":"2.84"}</t>
  </si>
  <si>
    <t>{"title":"宝贝与描述相符：","source":"4.8","contrast":"0","sourcedetail":{"total":"58671","count5":"93.01%","count4":"3.53%","count3":"1.56%","count2":"0.55%","count1":"1.35%"}}</t>
  </si>
  <si>
    <t>{"title":"卖家的服务态度：","source":"4.8","contrast":"0","sourcedetail":{"total":"58672","count5":"89.06%","count4":"6.58%","count3":"2.11%","count2":"0.61%","count1":"1.64%"}}</t>
  </si>
  <si>
    <t>{"title":"物流服务的质量：","source":"4.7","contrast":"+2.40%","sourcedetail":{"total":"58672","count5":"88.34%","count4":"6.70%","count3":"2.40%","count2":"0.74%","count1":"1.81%"}}</t>
  </si>
  <si>
    <t>{"merchReceiveTimes":"7","refundCount":"115","indVal":"4.51","localVal":"3.45","noReasonTimes":"19","merchQualityTimes":"1"}</t>
  </si>
  <si>
    <t>{"indVal":"2.61","localVal":"1.68"}</t>
  </si>
  <si>
    <t>{"title":"宝贝与描述相符：","source":"4.9","contrast":"+38.25%","sourcedetail":{"total":"9438","count5":"94.79%","count4":"2.90%","count3":"1.20%","count2":"0.32%","count1":"0.79%"}}</t>
  </si>
  <si>
    <t>{"title":"卖家的服务态度：","source":"4.8","contrast":"+42.07%","sourcedetail":{"total":"9438","count5":"92.95%","count4":"4.39%","count3":"1.34%","count2":"0.43%","count1":"0.89%"}}</t>
  </si>
  <si>
    <t>{"title":"物流服务的质量：","source":"4.8","contrast":"+44.74%","sourcedetail":{"total":"9438","count5":"92.60%","count4":"4.57%","count3":"1.36%","count2":"0.54%","count1":"0.93%"}}</t>
  </si>
  <si>
    <t>{"merchReceiveTimes":"4","refundCount":"465","indVal":"12.85","localVal":"12.81","noReasonTimes":"386","merchQualityTimes":"1"}</t>
  </si>
  <si>
    <t>{"indVal":"3.68","localVal":"3.57"}</t>
  </si>
  <si>
    <t>{"title":"宝贝与描述相符：","source":"4.7","contrast":"-1.71%","sourcedetail":{"total":"10311","count5":"88.39%","count4":"5.53%","count3":"2.71%","count2":"0.86%","count1":"2.51%"}}</t>
  </si>
  <si>
    <t>{"title":"卖家的服务态度：","source":"4.7","contrast":"-1.47%","sourcedetail":{"total":"10311","count5":"85.35%","count4":"7.87%","count3":"3.19%","count2":"1.04%","count1":"2.56%"}}</t>
  </si>
  <si>
    <t>{"title":"物流服务的质量：","source":"4.7","contrast":"-1.03%","sourcedetail":{"total":"10311","count5":"85.23%","count4":"7.86%","count3":"3.40%","count2":"0.95%","count1":"2.56%"}}</t>
  </si>
  <si>
    <t>{"merchReceiveTimes":"1","refundCount":"23","indVal":"12.85","localVal":"3.10","noReasonTimes":"7","merchQualityTimes":"0"}</t>
  </si>
  <si>
    <t>{"indVal":"3.68","localVal":"4.50"}</t>
  </si>
  <si>
    <t>{"title":"宝贝与描述相符：","source":"4.9","contrast":"+47.64%","sourcedetail":{"total":"13680","count5":"95.52%","count4":"2.62%","count3":"0.89%","count2":"0.29%","count1":"0.68%"}}</t>
  </si>
  <si>
    <t>{"title":"卖家的服务态度：","source":"4.8","contrast":"+49.16%","sourcedetail":{"total":"13680","count5":"94.01%","count4":"3.55%","count3":"1.24%","count2":"0.39%","count1":"0.81%"}}</t>
  </si>
  <si>
    <t>{"title":"物流服务的质量：","source":"4.8","contrast":"+46.94%","sourcedetail":{"total":"13680","count5":"93.44%","count4":"3.63%","count3":"1.40%","count2":"0.43%","count1":"1.10%"}}</t>
  </si>
  <si>
    <t>{"merchReceiveTimes":"130","refundCount":"556","indVal":"12.85","localVal":"42.64","noReasonTimes":"325","merchQualityTimes":"0"}</t>
  </si>
  <si>
    <t>{"indVal":"3.68","localVal":"4.32"}</t>
  </si>
  <si>
    <t>{"title":"宝贝与描述相符：","source":"4.9","contrast":"+42.79%","sourcedetail":{"total":"4488","count5":"96.50%","count4":"1.56%","count3":"0.60%","count2":"0.33%","count1":"1.00%"}}</t>
  </si>
  <si>
    <t>{"title":"卖家的服务态度：","source":"4.9","contrast":"+49.64%","sourcedetail":{"total":"4488","count5":"95.57%","count4":"2.07%","count3":"0.89%","count2":"0.25%","count1":"1.23%"}}</t>
  </si>
  <si>
    <t>{"title":"物流服务的质量：","source":"4.9","contrast":"+55.87%","sourcedetail":{"total":"4488","count5":"95.54%","count4":"2.03%","count3":"0.98%","count2":"0.29%","count1":"1.16%"}}</t>
  </si>
  <si>
    <t>{"merchReceiveTimes":"0","refundCount":"31","indVal":"4.51","localVal":"12.97","noReasonTimes":"5","merchQualityTimes":"1"}</t>
  </si>
  <si>
    <t>{"indVal":"2.61","localVal":"5.29"}</t>
  </si>
  <si>
    <t>{"title":"宝贝与描述相符：","source":"4.8","contrast":"-0.78%","sourcedetail":{"total":"133578","count5":"90.99%","count4":"3.98%","count3":"2.10%","count2":"0.83%","count1":"2.10%"}}</t>
  </si>
  <si>
    <t>{"title":"卖家的服务态度：","source":"4.6","contrast":"-2.27%","sourcedetail":{"total":"133579","count5":"84.69%","count4":"7.24%","count3":"3.37%","count2":"1.30%","count1":"3.40%"}}</t>
  </si>
  <si>
    <t>{"title":"物流服务的质量：","source":"4.6","contrast":"-2.16%","sourcedetail":{"total":"133579","count5":"84.21%","count4":"7.17%","count3":"3.52%","count2":"1.42%","count1":"3.68%"}}</t>
  </si>
  <si>
    <t>{"merchReceiveTimes":"2658","refundCount":"14950","indVal":"12.85","localVal":"17.22","noReasonTimes":"9324","merchQualityTimes":"86"}</t>
  </si>
  <si>
    <t>{"indVal":"3.68","localVal":"2.57"}</t>
  </si>
  <si>
    <t>{"title":"宝贝与描述相符：","source":"4.8","contrast":"-0.59%","sourcedetail":{"total":"4029","count5":"92.11%","count4":"3.52%","count3":"1.94%","count2":"0.67%","count1":"1.76%"}}</t>
  </si>
  <si>
    <t>{"title":"卖家的服务态度：","source":"4.7","contrast":"0","sourcedetail":{"total":"4029","count5":"89.53%","count4":"5.66%","count3":"2.08%","count2":"0.74%","count1":"1.99%"}}</t>
  </si>
  <si>
    <t>{"title":"物流服务的质量：","source":"4.7","contrast":"0","sourcedetail":{"total":"4029","count5":"89.00%","count4":"5.41%","count3":"2.33%","count2":"0.94%","count1":"2.31%"}}</t>
  </si>
  <si>
    <t>{"merchReceiveTimes":"1","refundCount":"26","indVal":"4.51","localVal":"6.36","noReasonTimes":"12","merchQualityTimes":"0"}</t>
  </si>
  <si>
    <t>{"indVal":"2.61","localVal":"4.06"}</t>
  </si>
  <si>
    <t>{"title":"宝贝与描述相符：","source":"4.8","contrast":"+9.52%","sourcedetail":{"total":"43790","count5":"91.98%","count4":"4.64%","count3":"1.88%","count2":"0.56%","count1":"0.93%"}}</t>
  </si>
  <si>
    <t>{"title":"卖家的服务态度：","source":"4.8","contrast":"+23.45%","sourcedetail":{"total":"43790","count5":"90.29%","count4":"6.22%","count3":"1.92%","count2":"0.61%","count1":"0.97%"}}</t>
  </si>
  <si>
    <t>{"title":"物流服务的质量：","source":"4.8","contrast":"+16.45%","sourcedetail":{"total":"43790","count5":"88.97%","count4":"6.54%","count3":"2.30%","count2":"0.78%","count1":"1.40%"}}</t>
  </si>
  <si>
    <t>{"merchReceiveTimes":"165","refundCount":"1705","indVal":"12.85","localVal":"9.12","noReasonTimes":"982","merchQualityTimes":"52"}</t>
  </si>
  <si>
    <t>{"title":"宝贝与描述相符：","source":"4.8","contrast":"0","sourcedetail":{"total":"8203","count5":"91.61%","count4":"5.01%","count3":"1.52%","count2":"0.51%","count1":"1.34%"}}</t>
  </si>
  <si>
    <t>{"title":"卖家的服务态度：","source":"4.8","contrast":"+1.24%","sourcedetail":{"total":"8203","count5":"89.55%","count4":"6.60%","count3":"1.91%","count2":"0.49%","count1":"1.45%"}}</t>
  </si>
  <si>
    <t>{"title":"物流服务的质量：","source":"4.8","contrast":"+19.87%","sourcedetail":{"total":"8203","count5":"89.75%","count4":"6.63%","count3":"1.95%","count2":"0.34%","count1":"1.33%"}}</t>
  </si>
  <si>
    <t>{"merchReceiveTimes":"1","refundCount":"120","indVal":"3.91","localVal":"2.84","noReasonTimes":"43","merchQualityTimes":"3"}</t>
  </si>
  <si>
    <t>{"indVal":"2.44","localVal":"3.31"}</t>
  </si>
  <si>
    <t>{"title":"宝贝与描述相符：","source":"4.8","contrast":"+16.63%","sourcedetail":{"total":"503","count5":"95.23%","count4":"2.58%","count3":"暂无人打分","count2":"暂无人打分","count1":"2.19%"}}</t>
  </si>
  <si>
    <t>{"title":"卖家的服务态度：","source":"4.8","contrast":"+35.67%","sourcedetail":{"total":"503","count5":"95.03%","count4":"1.79%","count3":"1.19%","count2":"暂无人打分","count1":"1.99%"}}</t>
  </si>
  <si>
    <t>{"title":"物流服务的质量：","source":"4.8","contrast":"+45.46%","sourcedetail":{"total":"503","count5":"94.04%","count4":"3.38%","count3":"0.99%","count2":"暂无人打分","count1":"1.59%"}}</t>
  </si>
  <si>
    <t>{"merchReceiveTimes":"0","refundCount":"10","indVal":"4.51","localVal":"7.04","noReasonTimes":"3","merchQualityTimes":"0"}</t>
  </si>
  <si>
    <t>{"indVal":"2.61","localVal":"5.31"}</t>
  </si>
  <si>
    <t>{"title":"宝贝与描述相符：","source":"4.9","contrast":"+54.21%","sourcedetail":{"total":"2102","count5":"96.57%","count4":"1.76%","count3":"0.57%","count2":"0.29%","count1":"0.81%"}}</t>
  </si>
  <si>
    <t>{"title":"卖家的服务态度：","source":"4.9","contrast":"+57.23%","sourcedetail":{"total":"2102","count5":"95.62%","count4":"2.28%","count3":"0.81%","count2":"0.24%","count1":"1.05%"}}</t>
  </si>
  <si>
    <t>{"title":"物流服务的质量：","source":"4.9","contrast":"+63.78%","sourcedetail":{"total":"2102","count5":"95.86%","count4":"2.24%","count3":"0.62%","count2":"0.33%","count1":"0.95%"}}</t>
  </si>
  <si>
    <t>{"merchReceiveTimes":"4","refundCount":"35","indVal":"12.85","localVal":"3.24","noReasonTimes":"16","merchQualityTimes":"0"}</t>
  </si>
  <si>
    <t>{"title":"宝贝与描述相符：","source":"4.9","contrast":"+59.34%","sourcedetail":{"total":"2461","count5":"97.28%","count4":"1.34%","count3":"0.57%","count2":"0.20%","count1":"0.61%"}}</t>
  </si>
  <si>
    <t>{"title":"卖家的服务态度：","source":"4.9","contrast":"+66.15%","sourcedetail":{"total":"2461","count5":"96.59%","count4":"2.07%","count3":"0.49%","count2":"0.10%","count1":"0.77%"}}</t>
  </si>
  <si>
    <t>{"title":"物流服务的质量：","source":"4.9","contrast":"+63.72%","sourcedetail":{"total":"2461","count5":"95.90%","count4":"2.23%","count3":"0.89%","count2":"0.12%","count1":"0.85%"}}</t>
  </si>
  <si>
    <t>{"merchReceiveTimes":"3","refundCount":"31","indVal":"4.51","localVal":"1.86","noReasonTimes":"16","merchQualityTimes":"3"}</t>
  </si>
  <si>
    <t>{"indVal":"2.61","localVal":"1.75"}</t>
  </si>
  <si>
    <t>{"title":"宝贝与描述相符：","source":"4.9","contrast":"+35.95%","sourcedetail":{"total":"1101","count5":"96.64%","count4":"1.54%","count3":"0.64%","count2":"0.18%","count1":"1.00%"}}</t>
  </si>
  <si>
    <t>{"title":"卖家的服务态度：","source":"4.9","contrast":"+58.01%","sourcedetail":{"total":"1101","count5":"96.55%","count4":"1.91%","count3":"0.64%","count2":"0.18%","count1":"0.73%"}}</t>
  </si>
  <si>
    <t>{"title":"物流服务的质量：","source":"4.9","contrast":"+64.49%","sourcedetail":{"total":"1101","count5":"96.19%","count4":"2.72%","count3":"0.36%","count2":"0.18%","count1":"0.54%"}}</t>
  </si>
  <si>
    <t>{"merchReceiveTimes":"0","refundCount":"8","indVal":"3.13","localVal":"3.25","noReasonTimes":"3","merchQualityTimes":"0"}</t>
  </si>
  <si>
    <t>{"indVal":"2.55","localVal":"2.59"}</t>
  </si>
  <si>
    <t>{"title":"宝贝与描述相符：","source":"4.8","contrast":"0","sourcedetail":{"total":"18881","count5":"92.20%","count4":"3.51%","count3":"2.12%","count2":"0.75%","count1":"1.42%"}}</t>
  </si>
  <si>
    <t>{"title":"卖家的服务态度：","source":"4.7","contrast":"-0.71%","sourcedetail":{"total":"18881","count5":"87.22%","count4":"6.71%","count3":"3.03%","count2":"0.97%","count1":"2.07%"}}</t>
  </si>
  <si>
    <t>{"title":"物流服务的质量：","source":"4.7","contrast":"0","sourcedetail":{"total":"18881","count5":"86.72%","count4":"6.86%","count3":"3.21%","count2":"1.17%","count1":"2.03%"}}</t>
  </si>
  <si>
    <t>{"merchReceiveTimes":"24","refundCount":"569","indVal":"12.85","localVal":"4.70","noReasonTimes":"367","merchQualityTimes":"10"}</t>
  </si>
  <si>
    <t>{"indVal":"3.68","localVal":"1.86"}</t>
  </si>
  <si>
    <t>{"title":"宝贝与描述相符：","source":"4.9","contrast":"+50.27%","sourcedetail":{"total":"15803","count5":"96.23%","count4":"2.45%","count3":"0.75%","count2":"0.22%","count1":"0.35%"}}</t>
  </si>
  <si>
    <t>{"title":"卖家的服务态度：","source":"4.9","contrast":"+45.29%","sourcedetail":{"total":"15803","count5":"93.90%","count4":"4.20%","count3":"1.16%","count2":"0.20%","count1":"0.54%"}}</t>
  </si>
  <si>
    <t>{"title":"物流服务的质量：","source":"4.8","contrast":"+43.54%","sourcedetail":{"total":"15803","count5":"93.23%","count4":"4.38%","count3":"1.41%","count2":"0.32%","count1":"0.66%"}}</t>
  </si>
  <si>
    <t>{"merchReceiveTimes":"16","refundCount":"572","indVal":"6.76","localVal":"7.41","noReasonTimes":"363","merchQualityTimes":"3"}</t>
  </si>
  <si>
    <t>{"indVal":"3.27","localVal":"3.93"}</t>
  </si>
  <si>
    <t>{"title":"宝贝与描述相符：","source":"4.9","contrast":"+32.70%","sourcedetail":{"total":"1137","count5":"94.90%","count4":"3.25%","count3":"0.62%","count2":"0.26%","count1":"0.97%"}}</t>
  </si>
  <si>
    <t>{"title":"卖家的服务态度：","source":"4.8","contrast":"+39.34%","sourcedetail":{"total":"1137","count5":"94.11%","count4":"2.99%","count3":"1.58%","count2":"暂无人打分","count1":"1.32%"}}</t>
  </si>
  <si>
    <t>{"title":"物流服务的质量：","source":"4.8","contrast":"+44.79%","sourcedetail":{"total":"1137","count5":"94.02%","count4":"2.99%","count3":"1.32%","count2":"0.44%","count1":"1.23%"}}</t>
  </si>
  <si>
    <t>{"merchReceiveTimes":"1","refundCount":"25","indVal":"4.51","localVal":"7.81","noReasonTimes":"8","merchQualityTimes":"0"}</t>
  </si>
  <si>
    <t>{"indVal":"2.61","localVal":"3.68"}</t>
  </si>
  <si>
    <t>{"title":"宝贝与描述相符：","source":"4.8","contrast":"0","sourcedetail":{"total":"28450","count5":"91.68%","count4":"3.79%","count3":"1.98%","count2":"0.72%","count1":"1.82%"}}</t>
  </si>
  <si>
    <t>{"title":"卖家的服务态度：","source":"4.7","contrast":"-1.26%","sourcedetail":{"total":"28450","count5":"86.83%","count4":"6.34%","count3":"2.93%","count2":"1.19%","count1":"2.71%"}}</t>
  </si>
  <si>
    <t>{"title":"物流服务的质量：","source":"4.7","contrast":"-1.38%","sourcedetail":{"total":"28450","count5":"85.77%","count4":"6.52%","count3":"3.26%","count2":"1.38%","count1":"3.07%"}}</t>
  </si>
  <si>
    <t>{"merchReceiveTimes":"328","refundCount":"1758","indVal":"12.85","localVal":"16.09","noReasonTimes":"827","merchQualityTimes":"72"}</t>
  </si>
  <si>
    <t>{"indVal":"3.68","localVal":"3.23"}</t>
  </si>
  <si>
    <t>{"title":"宝贝与描述相符：","source":"4.8","contrast":"0","sourcedetail":{"total":"80115","count5":"92.71%","count4":"3.98%","count3":"1.57%","count2":"0.48%","count1":"1.26%"}}</t>
  </si>
  <si>
    <t>{"title":"卖家的服务态度：","source":"4.7","contrast":"0","sourcedetail":{"total":"80118","count5":"88.09%","count4":"7.33%","count3":"2.32%","count2":"0.60%","count1":"1.66%"}}</t>
  </si>
  <si>
    <t>{"title":"物流服务的质量：","source":"4.7","contrast":"0","sourcedetail":{"total":"80118","count5":"87.64%","count4":"7.43%","count3":"2.48%","count2":"0.69%","count1":"1.76%"}}</t>
  </si>
  <si>
    <t>{"merchReceiveTimes":"27","refundCount":"353","indVal":"8.03","localVal":"3.40","noReasonTimes":"181","merchQualityTimes":"1"}</t>
  </si>
  <si>
    <t>{"indVal":"3.59","localVal":"3.00"}</t>
  </si>
  <si>
    <t>{"title":"宝贝与描述相符：","source":"4.8","contrast":"+11.73%","sourcedetail":{"total":"3479","count5":"91.84%","count4":"5.09%","count3":"1.64%","count2":"0.63%","count1":"0.80%"}}</t>
  </si>
  <si>
    <t>{"title":"卖家的服务态度：","source":"4.8","contrast":"+41.75%","sourcedetail":{"total":"3479","count5":"91.98%","count4":"5.78%","count3":"1.15%","count2":"0.46%","count1":"0.63%"}}</t>
  </si>
  <si>
    <t>{"title":"物流服务的质量：","source":"4.8","contrast":"+46.43%","sourcedetail":{"total":"3479","count5":"91.75%","count4":"5.84%","count3":"1.38%","count2":"0.49%","count1":"0.55%"}}</t>
  </si>
  <si>
    <t>{"merchReceiveTimes":"3","refundCount":"243","indVal":"12.85","localVal":"48.31","noReasonTimes":"164","merchQualityTimes":"3"}</t>
  </si>
  <si>
    <t>{"indVal":"3.68","localVal":"4.78"}</t>
  </si>
  <si>
    <t>{"title":"宝贝与描述相符：","source":"4.9","contrast":"+95.29%","sourcedetail":{"total":"4034","count5":"99.78%","count4":"0.10%","count3":"0.10%","count2":"0.10%","count1":"0.10%"}}</t>
  </si>
  <si>
    <t>{"title":"卖家的服务态度：","source":"4.9","contrast":"+95.81%","sourcedetail":{"total":"4034","count5":"99.73%","count4":"0.12%","count3":"0.10%","count2":"0.10%","count1":"0.10%"}}</t>
  </si>
  <si>
    <t>{"title":"物流服务的质量：","source":"4.9","contrast":"+96.38%","sourcedetail":{"total":"4034","count5":"99.70%","count4":"0.15%","count3":"0.10%","count2":"0.10%","count1":"0.10%"}}</t>
  </si>
  <si>
    <t>{"merchReceiveTimes":"1","refundCount":"11","indVal":"3.80","localVal":"1.12","noReasonTimes":"6","merchQualityTimes":"0"}</t>
  </si>
  <si>
    <t>{"indVal":"2.43","localVal":"1.20"}</t>
  </si>
  <si>
    <t>{"title":"宝贝与描述相符：","source":"4.8","contrast":"0","sourcedetail":{"total":"13900","count5":"91.46%","count4":"4.53%","count3":"1.91%","count2":"0.68%","count1":"1.42%"}}</t>
  </si>
  <si>
    <t>{"title":"卖家的服务态度：","source":"4.8","contrast":"+9.97%","sourcedetail":{"total":"13900","count5":"89.79%","count4":"6.00%","count3":"1.81%","count2":"0.68%","count1":"1.71%"}}</t>
  </si>
  <si>
    <t>{"title":"物流服务的质量：","source":"4.7","contrast":"+8.47%","sourcedetail":{"total":"13900","count5":"88.91%","count4":"6.10%","count3":"2.15%","count2":"0.82%","count1":"2.01%"}}</t>
  </si>
  <si>
    <t>{"merchReceiveTimes":"154","refundCount":"2346","indVal":"12.85","localVal":"22.75","noReasonTimes":"1782","merchQualityTimes":"35"}</t>
  </si>
  <si>
    <t>{"indVal":"3.68","localVal":"2.82"}</t>
  </si>
  <si>
    <t>{"title":"宝贝与描述相符：","source":"4.8","contrast":"-0.87%","sourcedetail":{"total":"11679","count5":"91.38%","count4":"4.51%","count3":"1.89%","count2":"0.85%","count1":"1.37%"}}</t>
  </si>
  <si>
    <t>{"title":"卖家的服务态度：","source":"4.7","contrast":"-0.82%","sourcedetail":{"total":"11679","count5":"88.24%","count4":"6.72%","count3":"2.59%","count2":"0.80%","count1":"1.66%"}}</t>
  </si>
  <si>
    <t>{"title":"物流服务的质量：","source":"4.7","contrast":"-0.91%","sourcedetail":{"total":"11679","count5":"87.26%","count4":"6.94%","count3":"2.83%","count2":"0.96%","count1":"2.01%"}}</t>
  </si>
  <si>
    <t>{"merchReceiveTimes":"14","refundCount":"413","indVal":"6.76","localVal":"7.98","noReasonTimes":"299","merchQualityTimes":"1"}</t>
  </si>
  <si>
    <t>{"indVal":"3.27","localVal":"4.38"}</t>
  </si>
  <si>
    <t>{"title":"宝贝与描述相符：","source":"4.9","contrast":"+36.02%","sourcedetail":{"total":"5900","count5":"96.14%","count4":"1.86%","count3":"0.81%","count2":"0.31%","count1":"0.88%"}}</t>
  </si>
  <si>
    <t>{"title":"卖家的服务态度：","source":"4.9","contrast":"+45.76%","sourcedetail":{"total":"5900","count5":"94.88%","count4":"3.15%","count3":"0.95%","count2":"0.24%","count1":"0.78%"}}</t>
  </si>
  <si>
    <t>{"title":"物流服务的质量：","source":"4.9","contrast":"+51.52%","sourcedetail":{"total":"5900","count5":"94.53%","count4":"3.37%","count3":"0.97%","count2":"0.29%","count1":"0.85%"}}</t>
  </si>
  <si>
    <t>{"merchReceiveTimes":"3","refundCount":"21","indVal":"3.39","localVal":"1.82","noReasonTimes":"6","merchQualityTimes":"0"}</t>
  </si>
  <si>
    <t>{"title":"宝贝与描述相符：","source":"4.8","contrast":"+23.99%","sourcedetail":{"total":"1936","count5":"94.58%","count4":"2.94%","count3":"1.08%","count2":"0.36%","count1":"1.03%"}}</t>
  </si>
  <si>
    <t>{"title":"卖家的服务态度：","source":"4.8","contrast":"+15.60%","sourcedetail":{"total":"1936","count5":"91.68%","count4":"4.34%","count3":"1.91%","count2":"0.52%","count1":"1.55%"}}</t>
  </si>
  <si>
    <t>{"title":"物流服务的质量：","source":"4.8","contrast":"+23.15%","sourcedetail":{"total":"1936","count5":"91.22%","count4":"4.65%","count3":"1.91%","count2":"0.83%","count1":"1.39%"}}</t>
  </si>
  <si>
    <t>{"merchReceiveTimes":"1","refundCount":"29","indVal":"4.51","localVal":"5.79","noReasonTimes":"9","merchQualityTimes":"3"}</t>
  </si>
  <si>
    <t>{"indVal":"2.61","localVal":"2.41"}</t>
  </si>
  <si>
    <t>{"title":"宝贝与描述相符：","source":"4.9","contrast":"+31.87%","sourcedetail":{"total":"6602","count5":"94.93%","count4":"3.17%","count3":"0.86%","count2":"0.32%","count1":"0.73%"}}</t>
  </si>
  <si>
    <t>{"title":"卖家的服务态度：","source":"4.8","contrast":"+38.69%","sourcedetail":{"total":"6602","count5":"92.91%","count4":"5.10%","count3":"0.92%","count2":"0.21%","count1":"0.85%"}}</t>
  </si>
  <si>
    <t>{"title":"物流服务的质量：","source":"4.8","contrast":"+36.84%","sourcedetail":{"total":"6602","count5":"91.70%","count4":"5.63%","count3":"1.27%","count2":"0.45%","count1":"0.94%"}}</t>
  </si>
  <si>
    <t>{"merchReceiveTimes":"12","refundCount":"206","indVal":"3.91","localVal":"3.78","noReasonTimes":"105","merchQualityTimes":"4"}</t>
  </si>
  <si>
    <t>{"indVal":"2.44","localVal":"3.78"}</t>
  </si>
  <si>
    <t>{"title":"宝贝与描述相符：","source":"4.8","contrast":"+17.09%","sourcedetail":{"total":"13931","count5":"94.18%","count4":"2.40%","count3":"1.43%","count2":"0.57%","count1":"1.42%"}}</t>
  </si>
  <si>
    <t>{"title":"卖家的服务态度：","source":"4.8","contrast":"+16.38%","sourcedetail":{"total":"13930","count5":"91.32%","count4":"4.50%","count3":"1.65%","count2":"0.70%","count1":"1.82%"}}</t>
  </si>
  <si>
    <t>{"title":"物流服务的质量：","source":"4.8","contrast":"+21.74%","sourcedetail":{"total":"13930","count5":"91.13%","count4":"4.42%","count3":"1.82%","count2":"0.70%","count1":"1.93%"}}</t>
  </si>
  <si>
    <t>{"merchReceiveTimes":"76","refundCount":"278","indVal":"12.85","localVal":"4.89","noReasonTimes":"0","merchQualityTimes":"1"}</t>
  </si>
  <si>
    <t>{"indVal":"3.68","localVal":"2.32"}</t>
  </si>
  <si>
    <t>{"title":"宝贝与描述相符：","source":"4.9","contrast":"+50.52%","sourcedetail":{"total":"2713","count5":"95.65%","count4":"2.84%","count3":"0.55%","count2":"0.22%","count1":"0.74%"}}</t>
  </si>
  <si>
    <t>{"title":"卖家的服务态度：","source":"4.9","contrast":"+60.23%","sourcedetail":{"total":"2713","count5":"95.13%","count4":"3.28%","count3":"0.59%","count2":"0.26%","count1":"0.74%"}}</t>
  </si>
  <si>
    <t>{"title":"物流服务的质量：","source":"4.9","contrast":"+63.23%","sourcedetail":{"total":"2713","count5":"94.95%","count4":"3.46%","count3":"0.59%","count2":"0.22%","count1":"0.77%"}}</t>
  </si>
  <si>
    <t>{"merchReceiveTimes":"3","refundCount":"54","indVal":"12.85","localVal":"19.29","noReasonTimes":"30","merchQualityTimes":"1"}</t>
  </si>
  <si>
    <t>{"indVal":"3.68","localVal":"2.63"}</t>
  </si>
  <si>
    <t>{"title":"宝贝与描述相符：","source":"4.9","contrast":"+38.33%","sourcedetail":{"total":"4064","count5":"97.29%","count4":"0.89%","count3":"0.71%","count2":"0.25%","count1":"0.86%"}}</t>
  </si>
  <si>
    <t>{"title":"卖家的服务态度：","source":"4.9","contrast":"+47.63%","sourcedetail":{"total":"4064","count5":"96.97%","count4":"1.01%","count3":"0.64%","count2":"0.37%","count1":"1.01%"}}</t>
  </si>
  <si>
    <t>{"title":"物流服务的质量：","source":"4.9","contrast":"+46.90%","sourcedetail":{"total":"4064","count5":"96.11%","count4":"1.35%","count3":"1.03%","count2":"0.32%","count1":"1.18%"}}</t>
  </si>
  <si>
    <t>{"merchReceiveTimes":"3","refundCount":"70","indVal":"3.80","localVal":"14.83","noReasonTimes":"38","merchQualityTimes":"0"}</t>
  </si>
  <si>
    <t>{"title":"宝贝与描述相符：","source":"4.8","contrast":"-0.85%","sourcedetail":{"total":"123518","count5":"91.75%","count4":"2.85%","count3":"2.09%","count2":"0.88%","count1":"2.43%"}}</t>
  </si>
  <si>
    <t>{"title":"卖家的服务态度：","source":"4.6","contrast":"-2.12%","sourcedetail":{"total":"123519","count5":"85.39%","count4":"6.50%","count3":"3.50%","count2":"1.21%","count1":"3.40%"}}</t>
  </si>
  <si>
    <t>{"title":"物流服务的质量：","source":"4.6","contrast":"-2.16%","sourcedetail":{"total":"123519","count5":"84.61%","count4":"6.52%","count3":"3.70%","count2":"1.48%","count1":"3.70%"}}</t>
  </si>
  <si>
    <t>{"merchReceiveTimes":"1207","refundCount":"2398","indVal":"12.85","localVal":"15.96","noReasonTimes":"6","merchQualityTimes":"17"}</t>
  </si>
  <si>
    <t>{"title":"宝贝与描述相符：","source":"4.8","contrast":"+7.30%","sourcedetail":{"total":"2041","count5":"93.53%","count4":"3.77%","count3":"1.52%","count2":"0.34%","count1":"0.83%"}}</t>
  </si>
  <si>
    <t>{"title":"卖家的服务态度：","source":"4.8","contrast":"+1.18%","sourcedetail":{"total":"2041","count5":"90.25%","count4":"6.12%","count3":"1.57%","count2":"0.73%","count1":"1.32%"}}</t>
  </si>
  <si>
    <t>{"title":"物流服务的质量：","source":"4.8","contrast":"+11.14%","sourcedetail":{"total":"2041","count5":"90.59%","count4":"5.44%","count3":"1.76%","count2":"0.78%","count1":"1.42%"}}</t>
  </si>
  <si>
    <t>{"merchReceiveTimes":"0","refundCount":"31","indVal":"6.76","localVal":"5.44","noReasonTimes":"20","merchQualityTimes":"1"}</t>
  </si>
  <si>
    <t>{"indVal":"3.27","localVal":"2.83"}</t>
  </si>
  <si>
    <t>{"title":"宝贝与描述相符：","source":"4.8","contrast":"-0.51%","sourcedetail":{"total":"17827","count5":"92.24%","count4":"3.77%","count3":"1.88%","count2":"0.60%","count1":"1.50%"}}</t>
  </si>
  <si>
    <t>{"title":"卖家的服务态度：","source":"4.8","contrast":"+12.15%","sourcedetail":{"total":"17827","count5":"91.43%","count4":"4.87%","count3":"1.74%","count2":"0.45%","count1":"1.50%"}}</t>
  </si>
  <si>
    <t>{"title":"物流服务的质量：","source":"4.8","contrast":"+8.54%","sourcedetail":{"total":"17827","count5":"89.73%","count4":"5.61%","count3":"2.18%","count2":"0.62%","count1":"1.86%"}}</t>
  </si>
  <si>
    <t>{"merchReceiveTimes":"20","refundCount":"268","indVal":"3.91","localVal":"5.09","noReasonTimes":"148","merchQualityTimes":"10"}</t>
  </si>
  <si>
    <t>{"indVal":"2.44","localVal":"1.07"}</t>
  </si>
  <si>
    <t>{"title":"宝贝与描述相符：","source":"4.8","contrast":"+34.12%","sourcedetail":{"total":"7176","count5":"93.39%","count4":"4.43%","count3":"1.30%","count2":"0.47%","count1":"0.40%"}}</t>
  </si>
  <si>
    <t>{"title":"卖家的服务态度：","source":"4.8","contrast":"+23.40%","sourcedetail":{"total":"7176","count5":"90.23%","count4":"6.33%","count3":"1.85%","count2":"0.63%","count1":"0.96%"}}</t>
  </si>
  <si>
    <t>{"title":"物流服务的质量：","source":"4.8","contrast":"+20.68%","sourcedetail":{"total":"7176","count5":"88.99%","count4":"6.87%","count3":"2.26%","count2":"0.78%","count1":"1.10%"}}</t>
  </si>
  <si>
    <t>{"merchReceiveTimes":"11","refundCount":"266","indVal":"12.85","localVal":"17.23","noReasonTimes":"208","merchQualityTimes":"0"}</t>
  </si>
  <si>
    <t>{"indVal":"3.68","localVal":"3.35"}</t>
  </si>
  <si>
    <t>{"title":"宝贝与描述相符：","source":"4.8","contrast":"+7.97%","sourcedetail":{"total":"7898","count5":"93.47%","count4":"4.01%","count3":"1.24%","count2":"0.52%","count1":"0.76%"}}</t>
  </si>
  <si>
    <t>{"title":"卖家的服务态度：","source":"4.8","contrast":"+12.46%","sourcedetail":{"total":"7896","count5":"90.75%","count4":"6.23%","count3":"1.48%","count2":"0.48%","count1":"1.05%"}}</t>
  </si>
  <si>
    <t>{"title":"物流服务的质量：","source":"4.8","contrast":"+22.82%","sourcedetail":{"total":"7896","count5":"90.65%","count4":"6.22%","count3":"1.68%","count2":"0.60%","count1":"0.85%"}}</t>
  </si>
  <si>
    <t>{"merchReceiveTimes":"6","refundCount":"701","indVal":"6.76","localVal":"7.60","noReasonTimes":"483","merchQualityTimes":"3"}</t>
  </si>
  <si>
    <t>{"indVal":"3.27","localVal":"2.67"}</t>
  </si>
  <si>
    <t>{"title":"宝贝与描述相符：","source":"4.9","contrast":"+56.86%","sourcedetail":{"total":"2140","count5":"96.50%","count4":"1.78%","count3":"0.93%","count2":"0.23%","count1":"0.56%"}}</t>
  </si>
  <si>
    <t>{"title":"卖家的服务态度：","source":"4.9","contrast":"+56.40%","sourcedetail":{"total":"2140","count5":"95.05%","count4":"2.94%","count3":"0.84%","count2":"0.33%","count1":"0.84%"}}</t>
  </si>
  <si>
    <t>{"title":"物流服务的质量：","source":"4.9","contrast":"+59.52%","sourcedetail":{"total":"2140","count5":"94.67%","count4":"3.18%","count3":"1.03%","count2":"0.47%","count1":"0.65%"}}</t>
  </si>
  <si>
    <t>{"merchReceiveTimes":"16","refundCount":"88","indVal":"12.85","localVal":"11.37","noReasonTimes":"49","merchQualityTimes":"0"}</t>
  </si>
  <si>
    <t>{"indVal":"3.68","localVal":"3.08"}</t>
  </si>
  <si>
    <t>{"title":"宝贝与描述相符：","source":"4.8","contrast":"-0.92%","sourcedetail":{"total":"4619","count5":"88.87%","count4":"6.15%","count3":"2.73%","count2":"0.89%","count1":"1.36%"}}</t>
  </si>
  <si>
    <t>{"title":"卖家的服务态度：","source":"4.7","contrast":"-0.52%","sourcedetail":{"total":"4619","count5":"86.60%","count4":"7.86%","count3":"3.03%","count2":"0.89%","count1":"1.62%"}}</t>
  </si>
  <si>
    <t>{"title":"物流服务的质量：","source":"4.7","contrast":"-0.74%","sourcedetail":{"total":"4619","count5":"85.36%","count4":"8.29%","count3":"3.23%","count2":"0.82%","count1":"2.29%"}}</t>
  </si>
  <si>
    <t>{"merchReceiveTimes":"25","refundCount":"300","indVal":"12.85","localVal":"6.47","noReasonTimes":"160","merchQualityTimes":"3"}</t>
  </si>
  <si>
    <t>{"indVal":"3.68","localVal":"3.97"}</t>
  </si>
  <si>
    <t>{"title":"宝贝与描述相符：","source":"4.9","contrast":"+74.56%","sourcedetail":{"total":"1802","count5":"98.22%","count4":"0.94%","count3":"0.11%","count2":"0.17%","count1":"0.55%"}}</t>
  </si>
  <si>
    <t>{"title":"卖家的服务态度：","source":"4.9","contrast":"+72.76%","sourcedetail":{"total":"1802","count5":"96.89%","count4":"1.72%","count3":"0.72%","count2":"0.22%","count1":"0.44%"}}</t>
  </si>
  <si>
    <t>{"title":"物流服务的质量：","source":"4.9","contrast":"+73.54%","sourcedetail":{"total":"1802","count5":"96.78%","count4":"1.66%","count3":"0.83%","count2":"0.17%","count1":"0.55%"}}</t>
  </si>
  <si>
    <t>{"merchReceiveTimes":"1","refundCount":"66","indVal":"12.85","localVal":"12.77","noReasonTimes":"42","merchQualityTimes":"0"}</t>
  </si>
  <si>
    <t>{"indVal":"3.68","localVal":"3.95"}</t>
  </si>
  <si>
    <t>{"title":"宝贝与描述相符：","source":"4.9","contrast":"+48.78%","sourcedetail":{"total":"4300","count5":"97.26%","count4":"1.42%","count3":"0.56%","count2":"0.21%","count1":"0.56%"}}</t>
  </si>
  <si>
    <t>{"title":"卖家的服务态度：","source":"4.9","contrast":"+59.02%","sourcedetail":{"total":"4300","count5":"97.19%","count4":"1.40%","count3":"0.51%","count2":"0.23%","count1":"0.67%"}}</t>
  </si>
  <si>
    <t>{"title":"物流服务的质量：","source":"4.9","contrast":"+53.48%","sourcedetail":{"total":"4300","count5":"96.19%","count4":"1.91%","count3":"0.70%","count2":"0.16%","count1":"1.05%"}}</t>
  </si>
  <si>
    <t>{"merchReceiveTimes":"15","refundCount":"195","indVal":"3.80","localVal":"10.25","noReasonTimes":"96","merchQualityTimes":"0"}</t>
  </si>
  <si>
    <t>{"indVal":"2.43","localVal":"1.07"}</t>
  </si>
  <si>
    <t>{"title":"宝贝与描述相符：","source":"4.9","contrast":"+54.42%","sourcedetail":{"total":"1858","count5":"97.74%","count4":"0.97%","count3":"0.43%","count2":"0.16%","count1":"0.70%"}}</t>
  </si>
  <si>
    <t>{"title":"卖家的服务态度：","source":"4.9","contrast":"+53.32%","sourcedetail":{"total":"1858","count5":"96.82%","count4":"1.67%","count3":"0.43%","count2":"0.11%","count1":"0.97%"}}</t>
  </si>
  <si>
    <t>{"title":"物流服务的质量：","source":"4.9","contrast":"+63.45%","sourcedetail":{"total":"1858","count5":"96.88%","count4":"1.56%","count3":"0.70%","count2":"0.16%","count1":"0.70%"}}</t>
  </si>
  <si>
    <t>{"merchReceiveTimes":"0","refundCount":"7","indVal":"4.05","localVal":"1.62","noReasonTimes":"6","merchQualityTimes":"0"}</t>
  </si>
  <si>
    <t>{"indVal":"2.80","localVal":"4.98"}</t>
  </si>
  <si>
    <t>{"title":"宝贝与描述相符：","source":"4.8","contrast":"-0.50%","sourcedetail":{"total":"10691","count5":"91.01%","count4":"5.44%","count3":"1.85%","count2":"0.64%","count1":"1.06%"}}</t>
  </si>
  <si>
    <t>{"title":"卖家的服务态度：","source":"4.8","contrast":"+11.64%","sourcedetail":{"total":"10691","count5":"90.04%","count4":"6.73%","count3":"1.72%","count2":"0.40%","count1":"1.11%"}}</t>
  </si>
  <si>
    <t>{"title":"物流服务的质量：","source":"4.8","contrast":"+10.44%","sourcedetail":{"total":"10691","count5":"88.91%","count4":"6.99%","count3":"1.98%","count2":"0.59%","count1":"1.53%"}}</t>
  </si>
  <si>
    <t>{"merchReceiveTimes":"9","refundCount":"256","indVal":"3.91","localVal":"9.06","noReasonTimes":"110","merchQualityTimes":"43"}</t>
  </si>
  <si>
    <t>{"indVal":"2.44","localVal":"4.16"}</t>
  </si>
  <si>
    <t>{"title":"宝贝与描述相符：","source":"4.8","contrast":"0","sourcedetail":{"total":"36868","count5":"91.85%","count4":"3.61%","count3":"1.79%","count2":"0.63%","count1":"2.11%"}}</t>
  </si>
  <si>
    <t>{"title":"卖家的服务态度：","source":"4.7","contrast":"-0.58%","sourcedetail":{"total":"36868","count5":"88.76%","count4":"5.39%","count3":"2.29%","count2":"0.85%","count1":"2.71%"}}</t>
  </si>
  <si>
    <t>{"title":"物流服务的质量：","source":"4.7","contrast":"-1.40%","sourcedetail":{"total":"36868","count5":"86.77%","count4":"5.60%","count3":"2.79%","count2":"1.03%","count1":"3.81%"}}</t>
  </si>
  <si>
    <t>{"merchReceiveTimes":"289","refundCount":"3323","indVal":"12.85","localVal":"36.62","noReasonTimes":"2268","merchQualityTimes":"48"}</t>
  </si>
  <si>
    <t>{"title":"宝贝与描述相符：","source":"4.9","contrast":"+43.98%","sourcedetail":{"total":"3997","count5":"95.97%","count4":"1.70%","count3":"0.98%","count2":"0.50%","count1":"0.85%"}}</t>
  </si>
  <si>
    <t>{"title":"卖家的服务态度：","source":"4.9","contrast":"+51.61%","sourcedetail":{"total":"3997","count5":"94.65%","count4":"2.75%","count3":"1.35%","count2":"0.50%","count1":"0.75%"}}</t>
  </si>
  <si>
    <t>{"title":"物流服务的质量：","source":"4.8","contrast":"+49.10%","sourcedetail":{"total":"3997","count5":"94.10%","count4":"3.03%","count3":"1.18%","count2":"0.55%","count1":"1.15%"}}</t>
  </si>
  <si>
    <t>{"merchReceiveTimes":"31","refundCount":"113","indVal":"12.85","localVal":"9.53","noReasonTimes":"0","merchQualityTimes":"0"}</t>
  </si>
  <si>
    <t>{"indVal":"3.68","localVal":"2.58"}</t>
  </si>
  <si>
    <t>{"title":"宝贝与描述相符：","source":"4.9","contrast":"+27.65%","sourcedetail":{"total":"2944","count5":"95.21%","count4":"3.13%","count3":"0.44%","count2":"0.34%","count1":"0.88%"}}</t>
  </si>
  <si>
    <t>{"title":"卖家的服务态度：","source":"4.9","contrast":"+49.44%","sourcedetail":{"total":"2944","count5":"95.28%","count4":"3.23%","count3":"0.37%","count2":"0.31%","count1":"0.82%"}}</t>
  </si>
  <si>
    <t>{"title":"物流服务的质量：","source":"4.8","contrast":"+42.56%","sourcedetail":{"total":"2944","count5":"93.85%","count4":"3.77%","count3":"1.12%","count2":"0.34%","count1":"0.92%"}}</t>
  </si>
  <si>
    <t>{"merchReceiveTimes":"4","refundCount":"325","indVal":"4.72","localVal":"21.27","noReasonTimes":"235","merchQualityTimes":"7"}</t>
  </si>
  <si>
    <t>{"indVal":"1.98","localVal":"3.35"}</t>
  </si>
  <si>
    <t>{"title":"宝贝与描述相符：","source":"4.8","contrast":"-0.69%","sourcedetail":{"total":"1322","count5":"88.43%","count4":"7.56%","count3":"1.97%","count2":"1.06%","count1":"0.98%"}}</t>
  </si>
  <si>
    <t>{"title":"卖家的服务态度：","source":"4.7","contrast":"-1.32%","sourcedetail":{"total":"1322","count5":"84.27%","count4":"9.83%","count3":"2.72%","count2":"1.06%","count1":"2.12%"}}</t>
  </si>
  <si>
    <t>{"title":"物流服务的质量：","source":"4.7","contrast":"-0.58%","sourcedetail":{"total":"1322","count5":"85.17%","count4":"9.08%","count3":"2.80%","count2":"0.83%","count1":"2.12%"}}</t>
  </si>
  <si>
    <t>{"merchReceiveTimes":"0","refundCount":"17","indVal":"12.85","localVal":"5.92","noReasonTimes":"12","merchQualityTimes":"0"}</t>
  </si>
  <si>
    <t>{"indVal":"3.68","localVal":"4.80"}</t>
  </si>
  <si>
    <t>{"title":"宝贝与描述相符：","source":"4.7","contrast":"-1.51%","sourcedetail":{"total":"21589","count5":"90.44%","count4":"3.21%","count3":"2.46%","count2":"1.07%","count1":"2.81%"}}</t>
  </si>
  <si>
    <t>{"title":"卖家的服务态度：","source":"4.6","contrast":"-2.32%","sourcedetail":{"total":"21589","count5":"85.02%","count4":"6.60%","count3":"3.56%","count2":"1.32%","count1":"3.50%"}}</t>
  </si>
  <si>
    <t>{"title":"物流服务的质量：","source":"4.6","contrast":"-2.16%","sourcedetail":{"total":"21589","count5":"84.34%","count4":"6.93%","count3":"3.65%","count2":"1.38%","count1":"3.70%"}}</t>
  </si>
  <si>
    <t>{"merchReceiveTimes":"102","refundCount":"486","indVal":"12.85","localVal":"6.19","noReasonTimes":"2","merchQualityTimes":"0"}</t>
  </si>
  <si>
    <t>{"indVal":"3.68","localVal":"2.89"}</t>
  </si>
  <si>
    <t>{"title":"宝贝与描述相符：","source":"4.7","contrast":"-1.99%","sourcedetail":{"total":"4538","count5":"88.14%","count4":"6.24%","count3":"2.36%","count2":"0.77%","count1":"2.49%"}}</t>
  </si>
  <si>
    <t>{"title":"卖家的服务态度：","source":"4.7","contrast":"-2.46%","sourcedetail":{"total":"4538","count5":"84.57%","count4":"8.18%","count3":"3.17%","count2":"0.93%","count1":"3.15%"}}</t>
  </si>
  <si>
    <t>{"title":"物流服务的质量：","source":"4.6","contrast":"-2.65%","sourcedetail":{"total":"4538","count5":"83.19%","count4":"8.70%","count3":"3.24%","count2":"1.21%","count1":"3.66%"}}</t>
  </si>
  <si>
    <t>{"merchReceiveTimes":"72","refundCount":"457","indVal":"8.03","localVal":"23.10","noReasonTimes":"192","merchQualityTimes":"11"}</t>
  </si>
  <si>
    <t>{"indVal":"3.59","localVal":"2.89"}</t>
  </si>
  <si>
    <t>{"title":"宝贝与描述相符：","source":"4.9","contrast":"+21.82%","sourcedetail":{"total":"30408","count5":"95.47%","count4":"2.25%","count3":"1.01%","count2":"0.37%","count1":"0.90%"}}</t>
  </si>
  <si>
    <t>{"title":"卖家的服务态度：","source":"4.8","contrast":"+21.14%","sourcedetail":{"total":"30408","count5":"93.08%","count4":"4.00%","count3":"1.39%","count2":"0.45%","count1":"1.08%"}}</t>
  </si>
  <si>
    <t>{"title":"物流服务的质量：","source":"4.8","contrast":"+17.25%","sourcedetail":{"total":"30408","count5":"92.06%","count4":"4.51%","count3":"1.65%","count2":"0.54%","count1":"1.24%"}}</t>
  </si>
  <si>
    <t>{"merchReceiveTimes":"162","refundCount":"1552","indVal":"3.13","localVal":"11.83","noReasonTimes":"1080","merchQualityTimes":"12"}</t>
  </si>
  <si>
    <t>{"indVal":"2.55","localVal":"2.63"}</t>
  </si>
  <si>
    <t>{"title":"宝贝与描述相符：","source":"4.8","contrast":"-0.61%","sourcedetail":{"total":"5042","count5":"91.95%","count4":"3.89%","count3":"1.63%","count2":"0.71%","count1":"1.82%"}}</t>
  </si>
  <si>
    <t>{"title":"卖家的服务态度：","source":"4.8","contrast":"0","sourcedetail":{"total":"5042","count5":"89.77%","count4":"5.47%","count3":"2.00%","count2":"0.63%","count1":"2.12%"}}</t>
  </si>
  <si>
    <t>{"title":"物流服务的质量：","source":"4.7","contrast":"0","sourcedetail":{"total":"5042","count5":"88.24%","count4":"5.95%","count3":"2.42%","count2":"0.99%","count1":"2.40%"}}</t>
  </si>
  <si>
    <t>{"merchReceiveTimes":"6","refundCount":"101","indVal":"4.51","localVal":"3.67","noReasonTimes":"11","merchQualityTimes":"7"}</t>
  </si>
  <si>
    <t>{"title":"宝贝与描述相符：","source":"4.8","contrast":"+10.33%","sourcedetail":{"total":"2357","count5":"92.24%","count4":"4.96%","count3":"1.82%","count2":"0.38%","count1":"0.59%"}}</t>
  </si>
  <si>
    <t>{"title":"卖家的服务态度：","source":"4.8","contrast":"+3.17%","sourcedetail":{"total":"2357","count5":"88.88%","count4":"7.42%","count3":"2.12%","count2":"0.47%","count1":"1.10%"}}</t>
  </si>
  <si>
    <t>{"title":"物流服务的质量：","source":"4.7","contrast":"+2.47%","sourcedetail":{"total":"2357","count5":"87.99%","count4":"7.47%","count3":"2.29%","count2":"0.81%","count1":"1.44%"}}</t>
  </si>
  <si>
    <t>{"merchReceiveTimes":"0","refundCount":"12","indVal":"8.03","localVal":"8.45","noReasonTimes":"9","merchQualityTimes":"0"}</t>
  </si>
  <si>
    <t>{"indVal":"3.59","localVal":"4.02"}</t>
  </si>
  <si>
    <t>{"title":"宝贝与描述相符：","source":"4.8","contrast":"0","sourcedetail":{"total":"685","count5":"93.58%","count4":"3.65%","count3":"1.31%","count2":"0.58%","count1":"0.88%"}}</t>
  </si>
  <si>
    <t>{"title":"卖家的服务态度：","source":"4.8","contrast":"0","sourcedetail":{"total":"685","count5":"91.24%","count4":"5.40%","count3":"1.31%","count2":"0.73%","count1":"1.31%"}}</t>
  </si>
  <si>
    <t>{"title":"物流服务的质量：","source":"4.8","contrast":"0","sourcedetail":{"total":"685","count5":"89.34%","count4":"6.42%","count3":"1.75%","count2":"0.88%","count1":"1.61%"}}</t>
  </si>
  <si>
    <t>{"merchReceiveTimes":"0","refundCount":"2","indVal":"4.05","localVal":"1.20","noReasonTimes":"2","merchQualityTimes":"0"}</t>
  </si>
  <si>
    <t>{"indVal":"2.80","localVal":"0.36"}</t>
  </si>
  <si>
    <t>{"title":"宝贝与描述相符：","source":"4.9","contrast":"+79.35%","sourcedetail":{"total":"2115","count5":"99.01%","count4":"0.47%","count3":"0.14%","count2":"0.10%","count1":"0.28%"}}</t>
  </si>
  <si>
    <t>{"title":"卖家的服务态度：","source":"4.9","contrast":"+73.68%","sourcedetail":{"total":"2115","count5":"98.53%","count4":"0.43%","count3":"0.33%","count2":"0.19%","count1":"0.52%"}}</t>
  </si>
  <si>
    <t>{"title":"物流服务的质量：","source":"4.9","contrast":"+74.90%","sourcedetail":{"total":"2115","count5":"98.01%","count4":"1.04%","count3":"0.19%","count2":"0.14%","count1":"0.61%"}}</t>
  </si>
  <si>
    <t>{"merchReceiveTimes":"3","refundCount":"91","indVal":"3.80","localVal":"35.27","noReasonTimes":"34","merchQualityTimes":"0"}</t>
  </si>
  <si>
    <t>{"indVal":"2.43","localVal":"0.83"}</t>
  </si>
  <si>
    <t>{"title":"宝贝与描述相符：","source":"4.9","contrast":"+43.66%","sourcedetail":{"total":"1011","count5":"94.86%","count4":"3.17%","count3":"1.19%","count2":"0.10%","count1":"0.69%"}}</t>
  </si>
  <si>
    <t>{"title":"卖家的服务态度：","source":"4.9","contrast":"+56.74%","sourcedetail":{"total":"1011","count5":"94.66%","count4":"3.36%","count3":"1.09%","count2":"0.20%","count1":"0.69%"}}</t>
  </si>
  <si>
    <t>{"title":"物流服务的质量：","source":"4.8","contrast":"+55.43%","sourcedetail":{"total":"1011","count5":"93.77%","count4":"3.96%","count3":"1.38%","count2":"0.10%","count1":"0.79%"}}</t>
  </si>
  <si>
    <t>{"merchReceiveTimes":"3","refundCount":"79","indVal":"12.85","localVal":"21.94","noReasonTimes":"62","merchQualityTimes":"0"}</t>
  </si>
  <si>
    <t>{"indVal":"3.68","localVal":"4.00"}</t>
  </si>
  <si>
    <t>{"title":"宝贝与描述相符：","source":"4.9","contrast":"+27.49%","sourcedetail":{"total":"57760","count5":"93.88%","count4":"4.15%","count3":"0.98%","count2":"0.19%","count1":"0.79%"}}</t>
  </si>
  <si>
    <t>{"title":"卖家的服务态度：","source":"4.8","contrast":"+34.00%","sourcedetail":{"total":"57761","count5":"91.76%","count4":"5.97%","count3":"1.17%","count2":"0.24%","count1":"0.85%"}}</t>
  </si>
  <si>
    <t>{"title":"物流服务的质量：","source":"4.8","contrast":"+30.72%","sourcedetail":{"total":"57761","count5":"90.77%","count4":"6.21%","count3":"1.51%","count2":"0.38%","count1":"1.13%"}}</t>
  </si>
  <si>
    <t>{"merchReceiveTimes":"46","refundCount":"522","indVal":"4.51","localVal":"1.32","noReasonTimes":"124","merchQualityTimes":"11"}</t>
  </si>
  <si>
    <t>{"indVal":"2.61","localVal":"0.88"}</t>
  </si>
  <si>
    <t>{"title":"宝贝与描述相符：","source":"4.9","contrast":"+89.71%","sourcedetail":{"total":"738","count5":"99.32%","count4":"0.54%","count3":"暂无人打分","count2":"暂无人打分","count1":"0.14%"}}</t>
  </si>
  <si>
    <t>{"title":"卖家的服务态度：","source":"4.9","contrast":"+90.45%","sourcedetail":{"total":"738","count5":"99.46%","count4":"0.27%","count3":"暂无人打分","count2":"暂无人打分","count1":"0.27%"}}</t>
  </si>
  <si>
    <t>{"title":"物流服务的质量：","source":"4.9","contrast":"+90.52%","sourcedetail":{"total":"738","count5":"99.46%","count4":"暂无人打分","count3":"0.27%","count2":"暂无人打分","count1":"0.27%"}}</t>
  </si>
  <si>
    <t>{"merchReceiveTimes":"0","refundCount":"5","indVal":"3.80","localVal":"3.62","noReasonTimes":"3","merchQualityTimes":"0"}</t>
  </si>
  <si>
    <t>{"title":"宝贝与描述相符：","source":"4.8","contrast":"+0.71%","sourcedetail":{"total":"8432","count5":"93.18%","count4":"4.01%","count3":"1.45%","count2":"0.39%","count1":"0.97%"}}</t>
  </si>
  <si>
    <t>{"title":"卖家的服务态度：","source":"4.8","contrast":"+19.01%","sourcedetail":{"total":"8432","count5":"91.76%","count4":"5.32%","count3":"1.42%","count2":"0.42%","count1":"1.08%"}}</t>
  </si>
  <si>
    <t>{"title":"物流服务的质量：","source":"4.8","contrast":"+23.44%","sourcedetail":{"total":"8432","count5":"91.37%","count4":"5.42%","count3":"1.60%","count2":"0.43%","count1":"1.19%"}}</t>
  </si>
  <si>
    <t>{"merchReceiveTimes":"57","refundCount":"1532","indVal":"6.76","localVal":"26.51","noReasonTimes":"1223","merchQualityTimes":"1"}</t>
  </si>
  <si>
    <t>{"indVal":"3.27","localVal":"3.27"}</t>
  </si>
  <si>
    <t>{"title":"宝贝与描述相符：","source":"4.8","contrast":"+13.71%","sourcedetail":{"total":"2011","count5":"93.29%","count4":"3.18%","count3":"1.89%","count2":"0.35%","count1":"1.29%"}}</t>
  </si>
  <si>
    <t>{"title":"卖家的服务态度：","source":"4.8","contrast":"+41.73%","sourcedetail":{"total":"2010","count5":"93.33%","count4":"3.93%","count3":"1.24%","count2":"0.40%","count1":"1.09%"}}</t>
  </si>
  <si>
    <t>{"title":"物流服务的质量：","source":"4.8","contrast":"+47.54%","sourcedetail":{"total":"2010","count5":"93.33%","count4":"3.83%","count3":"1.39%","count2":"0.40%","count1":"1.04%"}}</t>
  </si>
  <si>
    <t>{"merchReceiveTimes":"0","refundCount":"21","indVal":"12.85","localVal":"15.22","noReasonTimes":"17","merchQualityTimes":"0"}</t>
  </si>
  <si>
    <t>{"indVal":"3.68","localVal":"4.91"}</t>
  </si>
  <si>
    <t>{"title":"宝贝与描述相符：","source":"4.9","contrast":"+40.42%","sourcedetail":{"total":"1352","count5":"95.27%","count4":"3.11%","count3":"0.59%","count2":"0.37%","count1":"0.67%"}}</t>
  </si>
  <si>
    <t>{"title":"卖家的服务态度：","source":"4.8","contrast":"+29.53%","sourcedetail":{"total":"1352","count5":"92.01%","count4":"5.25%","count3":"1.63%","count2":"0.22%","count1":"0.89%"}}</t>
  </si>
  <si>
    <t>{"title":"物流服务的质量：","source":"4.8","contrast":"+8.75%","sourcedetail":{"total":"1352","count5":"89.28%","count4":"6.07%","count3":"2.44%","count2":"0.89%","count1":"1.33%"}}</t>
  </si>
  <si>
    <t>{"merchReceiveTimes":"1","refundCount":"3","indVal":"8.03","localVal":"3.19","noReasonTimes":"0","merchQualityTimes":"0"}</t>
  </si>
  <si>
    <t>{"indVal":"3.59","localVal":"5.36"}</t>
  </si>
  <si>
    <t>{"title":"宝贝与描述相符：","source":"4.8","contrast":"+8.92%","sourcedetail":{"total":"6697","count5":"93.22%","count4":"3.85%","count3":"1.37%","count2":"0.43%","count1":"1.12%"}}</t>
  </si>
  <si>
    <t>{"title":"卖家的服务态度：","source":"4.8","contrast":"+7.95%","sourcedetail":{"total":"6697","count5":"90.19%","count4":"5.90%","count3":"1.82%","count2":"0.55%","count1":"1.54%"}}</t>
  </si>
  <si>
    <t>{"title":"物流服务的质量：","source":"4.8","contrast":"+20.09%","sourcedetail":{"total":"6697","count5":"90.41%","count4":"5.66%","count3":"1.84%","count2":"0.51%","count1":"1.58%"}}</t>
  </si>
  <si>
    <t>{"merchReceiveTimes":"5","refundCount":"82","indVal":"4.51","localVal":"7.02","noReasonTimes":"18","merchQualityTimes":"3"}</t>
  </si>
  <si>
    <t>{"indVal":"2.61","localVal":"2.14"}</t>
  </si>
  <si>
    <t>{"title":"宝贝与描述相符：","source":"4.9","contrast":"+43.94%","sourcedetail":{"total":"652","count5":"96.78%","count4":"1.69%","count3":"0.61%","count2":"0.31%","count1":"0.61%"}}</t>
  </si>
  <si>
    <t>{"title":"卖家的服务态度：","source":"4.9","contrast":"+53.18%","sourcedetail":{"total":"652","count5":"97.09%","count4":"1.07%","count3":"0.61%","count2":"0.46%","count1":"0.77%"}}</t>
  </si>
  <si>
    <t>{"title":"物流服务的质量：","source":"4.9","contrast":"+48.82%","sourcedetail":{"total":"652","count5":"95.86%","count4":"1.69%","count3":"1.23%","count2":"0.31%","count1":"0.92%"}}</t>
  </si>
  <si>
    <t>{"merchReceiveTimes":"0","refundCount":"18","indVal":"4.05","localVal":"11.25","noReasonTimes":"16","merchQualityTimes":"0"}</t>
  </si>
  <si>
    <t>{"indVal":"2.80","localVal":"3.35"}</t>
  </si>
  <si>
    <t>{"title":"宝贝与描述相符：","source":"4.9","contrast":"+29.90%","sourcedetail":{"total":"89725","count5":"94.46%","count4":"3.74%","count3":"1.01%","count2":"0.26%","count1":"0.54%"}}</t>
  </si>
  <si>
    <t>{"title":"卖家的服务态度：","source":"4.8","contrast":"+22.76%","sourcedetail":{"total":"89728","count5":"91.72%","count4":"5.82%","count3":"1.33%","count2":"0.35%","count1":"0.78%"}}</t>
  </si>
  <si>
    <t>{"title":"物流服务的质量：","source":"4.8","contrast":"+4.72%","sourcedetail":{"total":"89728","count5":"89.28%","count4":"6.44%","count3":"2.04%","count2":"0.69%","count1":"1.55%"}}</t>
  </si>
  <si>
    <t>{"merchReceiveTimes":"489","refundCount":"1553","indVal":"3.39","localVal":"2.10","noReasonTimes":"468","merchQualityTimes":"29"}</t>
  </si>
  <si>
    <t>{"title":"宝贝与描述相符：","source":"4.8","contrast":"+11.23%","sourcedetail":{"total":"1832","count5":"93.50%","count4":"3.93%","count3":"1.20%","count2":"0.38%","count1":"0.98%"}}</t>
  </si>
  <si>
    <t>{"title":"卖家的服务态度：","source":"4.8","contrast":"+24.97%","sourcedetail":{"total":"1823","count5":"92.05%","count4":"4.88%","count3":"1.70%","count2":"0.33%","count1":"1.04%"}}</t>
  </si>
  <si>
    <t>{"title":"物流服务的质量：","source":"4.8","contrast":"+21.84%","sourcedetail":{"total":"1823","count5":"90.24%","count4":"6.25%","count3":"1.76%","count2":"0.33%","count1":"1.43%"}}</t>
  </si>
  <si>
    <t>{"merchReceiveTimes":"1","refundCount":"20","indVal":"3.91","localVal":"1.79","noReasonTimes":"4","merchQualityTimes":"2"}</t>
  </si>
  <si>
    <t>{"indVal":"2.44","localVal":"1.85"}</t>
  </si>
  <si>
    <t>{"title":"宝贝与描述相符：","source":"4.8","contrast":"-0.94%","sourcedetail":{"total":"338","count5":"90.24%","count4":"4.14%","count3":"2.66%","count2":"1.48%","count1":"1.48%"}}</t>
  </si>
  <si>
    <t>{"title":"卖家的服务态度：","source":"4.7","contrast":"0","sourcedetail":{"total":"338","count5":"87.28%","count4":"7.40%","count3":"3.25%","count2":"1.18%","count1":"0.89%"}}</t>
  </si>
  <si>
    <t>{"title":"物流服务的质量：","source":"4.7","contrast":"0","sourcedetail":{"total":"338","count5":"86.39%","count4":"8.28%","count3":"1.78%","count2":"1.78%","count1":"1.78%"}}</t>
  </si>
  <si>
    <t>{"merchReceiveTimes":"0","refundCount":"31","indVal":"12.85","localVal":"18.13","noReasonTimes":"27","merchQualityTimes":"0"}</t>
  </si>
  <si>
    <t>{"indVal":"3.68","localVal":"2.16"}</t>
  </si>
  <si>
    <t>{"title":"宝贝与描述相符：","source":"4.8","contrast":"-0.76%","sourcedetail":{"total":"3862","count5":"90.70%","count4":"5.41%","count3":"2.41%","count2":"0.36%","count1":"1.11%"}}</t>
  </si>
  <si>
    <t>{"title":"卖家的服务态度：","source":"4.8","contrast":"+2.26%","sourcedetail":{"total":"3862","count5":"89.18%","count4":"7.59%","count3":"1.81%","count2":"0.34%","count1":"1.09%"}}</t>
  </si>
  <si>
    <t>{"title":"物流服务的质量：","source":"4.8","contrast":"+4.31%","sourcedetail":{"total":"3862","count5":"88.53%","count4":"7.64%","count3":"2.07%","count2":"0.52%","count1":"1.24%"}}</t>
  </si>
  <si>
    <t>{"merchReceiveTimes":"1","refundCount":"20","indVal":"6.76","localVal":"12.58","noReasonTimes":"15","merchQualityTimes":"1"}</t>
  </si>
  <si>
    <t>{"indVal":"3.27","localVal":"3.73"}</t>
  </si>
  <si>
    <t>{"title":"宝贝与描述相符：","source":"4.8","contrast":"+33.03%","sourcedetail":{"total":"10735","count5":"94.29%","count4":"3.15%","count3":"1.37%","count2":"0.43%","count1":"0.76%"}}</t>
  </si>
  <si>
    <t>{"title":"卖家的服务态度：","source":"4.8","contrast":"+40.14%","sourcedetail":{"total":"10733","count5":"92.64%","count4":"4.59%","count3":"1.43%","count2":"0.49%","count1":"0.85%"}}</t>
  </si>
  <si>
    <t>{"title":"物流服务的质量：","source":"4.8","contrast":"+41.75%","sourcedetail":{"total":"10733","count5":"92.10%","count4":"4.95%","count3":"1.47%","count2":"0.50%","count1":"0.98%"}}</t>
  </si>
  <si>
    <t>{"merchReceiveTimes":"37","refundCount":"699","indVal":"12.85","localVal":"38.32","noReasonTimes":"574","merchQualityTimes":"1"}</t>
  </si>
  <si>
    <t>{"indVal":"3.68","localVal":"4.45"}</t>
  </si>
  <si>
    <t>{"title":"物流服务的质量：","source":"4.8","contrast":"+21.17%","sourcedetail":{"total":"289","count5":"90.66%","count4":"5.19%","count3":"2.08%","count2":"0.69%","count1":"1.38%"}}</t>
  </si>
  <si>
    <t>{"indVal":"2.61","localVal":"2.57"}</t>
  </si>
  <si>
    <t>{"title":"宝贝与描述相符：","source":"4.8","contrast":"0","sourcedetail":{"total":"9488","count5":"93.49%","count4":"2.38%","count3":"1.43%","count2":"0.54%","count1":"2.16%"}}</t>
  </si>
  <si>
    <t>{"title":"卖家的服务态度：","source":"4.7","contrast":"0","sourcedetail":{"total":"9488","count5":"90.46%","count4":"4.12%","count3":"1.95%","count2":"0.67%","count1":"2.79%"}}</t>
  </si>
  <si>
    <t>{"title":"物流服务的质量：","source":"4.7","contrast":"+6.45%","sourcedetail":{"total":"9488","count5":"90.67%","count4":"4.12%","count3":"2.09%","count2":"0.65%","count1":"2.47%"}}</t>
  </si>
  <si>
    <t>{"merchReceiveTimes":"0","refundCount":"5","indVal":"4.51","localVal":"10.42","noReasonTimes":"1","merchQualityTimes":"0"}</t>
  </si>
  <si>
    <t>{"indVal":"2.61","localVal":"5.17"}</t>
  </si>
  <si>
    <t>{"title":"宝贝与描述相符：","source":"4.8","contrast":"0","sourcedetail":{"total":"13","count5":"84.62%","count4":"15.38%","count3":"暂无人打分","count2":"暂无人打分","count1":"暂无人打分"}}</t>
  </si>
  <si>
    <t>{"title":"卖家的服务态度：","source":"4.8","contrast":"+25.23%","sourcedetail":{"total":"13","count5":"84.62%","count4":"15.38%","count3":"暂无人打分","count2":"暂无人打分","count1":"暂无人打分"}}</t>
  </si>
  <si>
    <t>{"title":"物流服务的质量：","source":"4.9","contrast":"+66.35%","sourcedetail":{"total":"13","count5":"92.31%","count4":"7.69%","count3":"暂无人打分","count2":"暂无人打分","count1":"暂无人打分"}}</t>
  </si>
  <si>
    <t>{"merchReceiveTimes":"0","refundCount":"7","indVal":"12.85","localVal":"28.00","noReasonTimes":"4","merchQualityTimes":"0"}</t>
  </si>
  <si>
    <t>{"indVal":"3.68","localVal":"1.29"}</t>
  </si>
  <si>
    <t>{"title":"宝贝与描述相符：","source":"4.9","contrast":"+79.58%","sourcedetail":{"total":"93","count5":"98.92%","count4":"暂无人打分","count3":"1.08%","count2":"暂无人打分","count1":"暂无人打分"}}</t>
  </si>
  <si>
    <t>{"title":"卖家的服务态度：","source":"4.9","contrast":"+84.84%","sourcedetail":{"total":"93","count5":"98.92%","count4":"暂无人打分","count3":"1.08%","count2":"暂无人打分","count1":"暂无人打分"}}</t>
  </si>
  <si>
    <t>{"title":"物流服务的质量：","source":"4.9","contrast":"+56.10%","sourcedetail":{"total":"93","count5":"96.77%","count4":"1.08%","count3":"1.08%","count2":"暂无人打分","count1":"1.08%"}}</t>
  </si>
  <si>
    <t>{"merchReceiveTimes":"0","refundCount":"4","indVal":"3.80","localVal":"5.71","noReasonTimes":"1","merchQualityTimes":"2"}</t>
  </si>
  <si>
    <t>{"indVal":"2.43","localVal":"5.64"}</t>
  </si>
  <si>
    <t>{"title":"宝贝与描述相符：","source":"4.8","contrast":"+7.67%","sourcedetail":{"total":"4338","count5":"93.04%","count4":"3.85%","count3":"1.64%","count2":"0.53%","count1":"0.95%"}}</t>
  </si>
  <si>
    <t>{"title":"卖家的服务态度：","source":"4.8","contrast":"+2.82%","sourcedetail":{"total":"4338","count5":"89.70%","count4":"6.48%","count3":"1.84%","count2":"0.55%","count1":"1.43%"}}</t>
  </si>
  <si>
    <t>{"title":"物流服务的质量：","source":"4.8","contrast":"+7.90%","sourcedetail":{"total":"4338","count5":"88.96%","count4":"6.64%","count3":"2.19%","count2":"0.76%","count1":"1.45%"}}</t>
  </si>
  <si>
    <t>{"merchReceiveTimes":"3","refundCount":"55","indVal":"8.03","localVal":"4.57","noReasonTimes":"26","merchQualityTimes":"0"}</t>
  </si>
  <si>
    <t>{"indVal":"3.59","localVal":"1.70"}</t>
  </si>
  <si>
    <t>{"title":"宝贝与描述相符：","source":"4.9","contrast":"+35.20%","sourcedetail":{"total":"384","count5":"95.05%","count4":"3.13%","count3":"0.26%","count2":"暂无人打分","count1":"1.56%"}}</t>
  </si>
  <si>
    <t>{"title":"卖家的服务态度：","source":"4.8","contrast":"+32.93%","sourcedetail":{"total":"384","count5":"92.71%","count4":"4.43%","count3":"1.04%","count2":"暂无人打分","count1":"1.82%"}}</t>
  </si>
  <si>
    <t>{"title":"物流服务的质量：","source":"4.8","contrast":"+29.36%","sourcedetail":{"total":"384","count5":"91.67%","count4":"4.69%","count3":"1.30%","count2":"0.52%","count1":"1.82%"}}</t>
  </si>
  <si>
    <t>{"merchReceiveTimes":"3","refundCount":"13","indVal":"12.85","localVal":"11.02","noReasonTimes":"7","merchQualityTimes":"0"}</t>
  </si>
  <si>
    <t>{"indVal":"3.68","localVal":"3.84"}</t>
  </si>
  <si>
    <t>{"title":"宝贝与描述相符：","source":"4.9","contrast":"+60.15%","sourcedetail":{"total":"5686","count5":"97.68%","count4":"0.88%","count3":"0.60%","count2":"0.23%","count1":"0.62%"}}</t>
  </si>
  <si>
    <t>{"title":"卖家的服务态度：","source":"4.9","contrast":"+65.51%","sourcedetail":{"total":"5686","count5":"96.80%","count4":"1.44%","count3":"0.72%","count2":"0.28%","count1":"0.76%"}}</t>
  </si>
  <si>
    <t>{"title":"物流服务的质量：","source":"4.9","contrast":"+68.65%","sourcedetail":{"total":"5686","count5":"96.57%","count4":"1.74%","count3":"0.62%","count2":"0.35%","count1":"0.72%"}}</t>
  </si>
  <si>
    <t>{"merchReceiveTimes":"0","refundCount":"128","indVal":"4.16","localVal":"8.36","noReasonTimes":"90","merchQualityTimes":"1"}</t>
  </si>
  <si>
    <t>{"indVal":"2.16","localVal":"2.77"}</t>
  </si>
  <si>
    <t>{"title":"宝贝与描述相符：","source":"4.9","contrast":"+62.64%","sourcedetail":{"total":"1034","count5":"97.29%","count4":"0.87%","count3":"1.16%","count2":"0.19%","count1":"0.48%"}}</t>
  </si>
  <si>
    <t>{"title":"卖家的服务态度：","source":"4.9","contrast":"+72.74%","sourcedetail":{"total":"1034","count5":"96.62%","count4":"2.03%","count3":"0.87%","count2":"0.10%","count1":"0.39%"}}</t>
  </si>
  <si>
    <t>{"title":"物流服务的质量：","source":"4.9","contrast":"+71.23%","sourcedetail":{"total":"1034","count5":"96.32%","count4":"1.84%","count3":"1.26%","count2":"0.10%","count1":"0.48%"}}</t>
  </si>
  <si>
    <t>{"merchReceiveTimes":"2","refundCount":"35","indVal":"12.85","localVal":"8.22","noReasonTimes":"22","merchQualityTimes":"0"}</t>
  </si>
  <si>
    <t>{"indVal":"3.68","localVal":"3.56"}</t>
  </si>
  <si>
    <t>{"title":"宝贝与描述相符：","source":"4.9","contrast":"+37.26%","sourcedetail":{"total":"1094","count5":"96.25%","count4":"2.29%","count3":"0.46%","count2":"0.18%","count1":"0.82%"}}</t>
  </si>
  <si>
    <t>{"title":"卖家的服务态度：","source":"4.8","contrast":"+27.07%","sourcedetail":{"total":"1094","count5":"93.97%","count4":"3.93%","count3":"0.82%","count2":"0.18%","count1":"1.10%"}}</t>
  </si>
  <si>
    <t>{"title":"物流服务的质量：","source":"4.8","contrast":"+38.45%","sourcedetail":{"total":"1094","count5":"93.51%","count4":"4.30%","count3":"1.19%","count2":"0.18%","count1":"0.82%"}}</t>
  </si>
  <si>
    <t>{"merchReceiveTimes":"2","refundCount":"12","indVal":"4.05","localVal":"2.11","noReasonTimes":"6","merchQualityTimes":"0"}</t>
  </si>
  <si>
    <t>{"title":"宝贝与描述相符：","source":"4.9","contrast":"+79.03%","sourcedetail":{"total":"281","count5":"97.15%","count4":"2.49%","count3":"0.36%","count2":"暂无人打分","count1":"暂无人打分"}}</t>
  </si>
  <si>
    <t>{"title":"卖家的服务态度：","source":"4.9","contrast":"+79.25%","sourcedetail":{"total":"281","count5":"97.15%","count4":"2.14%","count3":"0.36%","count2":"暂无人打分","count1":"0.36%"}}</t>
  </si>
  <si>
    <t>{"title":"物流服务的质量：","source":"4.9","contrast":"+78.20%","sourcedetail":{"total":"281","count5":"96.80%","count4":"2.14%","count3":"0.71%","count2":"暂无人打分","count1":"0.36%"}}</t>
  </si>
  <si>
    <t>{"merchReceiveTimes":"3","refundCount":"64","indVal":"12.85","localVal":"33.86","noReasonTimes":"0","merchQualityTimes":"0"}</t>
  </si>
  <si>
    <t>{"indVal":"3.68","localVal":"3.41"}</t>
  </si>
  <si>
    <t>{"title":"宝贝与描述相符：","source":"4.7","contrast":"-2.83%","sourcedetail":{"total":"714","count5":"90.06%","count4":"3.08%","count3":"1.82%","count2":"0.70%","count1":"4.34%"}}</t>
  </si>
  <si>
    <t>{"title":"卖家的服务态度：","source":"4.6","contrast":"-3.71%","sourcedetail":{"total":"714","count5":"85.01%","count4":"6.72%","count3":"2.52%","count2":"0.42%","count1":"5.32%"}}</t>
  </si>
  <si>
    <t>{"title":"物流服务的质量：","source":"4.6","contrast":"-2.81%","sourcedetail":{"total":"714","count5":"85.01%","count4":"6.44%","count3":"3.36%","count2":"0.70%","count1":"4.48%"}}</t>
  </si>
  <si>
    <t>{"merchReceiveTimes":"1","refundCount":"24","indVal":"3.39","localVal":"5.93","noReasonTimes":"15","merchQualityTimes":"0"}</t>
  </si>
  <si>
    <t>{"indVal":"1.48","localVal":"2.75"}</t>
  </si>
  <si>
    <t>{"title":"宝贝与描述相符：","source":"4.8","contrast":"0","sourcedetail":{"total":"14820","count5":"93.48%","count4":"3.11%","count3":"1.67%","count2":"0.63%","count1":"1.11%"}}</t>
  </si>
  <si>
    <t>{"title":"卖家的服务态度：","source":"4.8","contrast":"0","sourcedetail":{"total":"14820","count5":"90.43%","count4":"5.18%","count3":"2.23%","count2":"0.72%","count1":"1.44%"}}</t>
  </si>
  <si>
    <t>{"title":"物流服务的质量：","source":"4.8","contrast":"0","sourcedetail":{"total":"14820","count5":"89.63%","count4":"5.21%","count3":"2.55%","count2":"0.91%","count1":"1.70%"}}</t>
  </si>
  <si>
    <t>{"merchReceiveTimes":"18","refundCount":"184","indVal":"6.76","localVal":"2.24","noReasonTimes":"67","merchQualityTimes":"2"}</t>
  </si>
  <si>
    <t>{"indVal":"3.27","localVal":"1.88"}</t>
  </si>
  <si>
    <t>{"title":"宝贝与描述相符：","source":"4.9","contrast":"+72.07%","sourcedetail":{"total":"3361","count5":"98.01%","count4":"1.10%","count3":"0.33%","count2":"0.24%","count1":"0.33%"}}</t>
  </si>
  <si>
    <t>{"title":"卖家的服务态度：","source":"4.9","contrast":"+73.29%","sourcedetail":{"total":"3360","count5":"97.50%","count4":"1.31%","count3":"0.51%","count2":"0.24%","count1":"0.45%"}}</t>
  </si>
  <si>
    <t>{"title":"物流服务的质量：","source":"4.9","contrast":"+70.74%","sourcedetail":{"total":"3360","count5":"97.02%","count4":"1.49%","count3":"0.60%","count2":"0.18%","count1":"0.71%"}}</t>
  </si>
  <si>
    <t>{"merchReceiveTimes":"1","refundCount":"56","indVal":"8.03","localVal":"5.99","noReasonTimes":"31","merchQualityTimes":"1"}</t>
  </si>
  <si>
    <t>{"indVal":"3.59","localVal":"0.90"}</t>
  </si>
  <si>
    <t>{"title":"宝贝与描述相符：","source":"4.8","contrast":"+33.73%","sourcedetail":{"total":"998","count5":"94.59%","count4":"2.91%","count3":"1.00%","count2":"0.80%","count1":"0.70%"}}</t>
  </si>
  <si>
    <t>{"title":"卖家的服务态度：","source":"4.8","contrast":"+46.92%","sourcedetail":{"total":"998","count5":"93.79%","count4":"3.91%","count3":"0.80%","count2":"0.60%","count1":"0.90%"}}</t>
  </si>
  <si>
    <t>{"title":"物流服务的质量：","source":"4.8","contrast":"+55.72%","sourcedetail":{"total":"998","count5":"93.99%","count4":"3.81%","count3":"1.00%","count2":"0.50%","count1":"0.70%"}}</t>
  </si>
  <si>
    <t>{"merchReceiveTimes":"0","refundCount":"31","indVal":"12.85","localVal":"4.89","noReasonTimes":"9","merchQualityTimes":"0"}</t>
  </si>
  <si>
    <t>{"indVal":"3.68","localVal":"4.49"}</t>
  </si>
  <si>
    <t>{"title":"宝贝与描述相符：","source":"4.9","contrast":"+48.98%","sourcedetail":{"total":"2486","count5":"96.42%","count4":"2.21%","count3":"0.48%","count2":"0.16%","count1":"0.72%"}}</t>
  </si>
  <si>
    <t>{"title":"卖家的服务态度：","source":"4.9","contrast":"+56.88%","sourcedetail":{"total":"2486","count5":"95.29%","count4":"3.30%","count3":"0.52%","count2":"0.16%","count1":"0.72%"}}</t>
  </si>
  <si>
    <t>{"title":"物流服务的质量：","source":"4.9","contrast":"+54.91%","sourcedetail":{"total":"2486","count5":"94.01%","count4":"4.14%","count3":"0.84%","count2":"0.36%","count1":"0.64%"}}</t>
  </si>
  <si>
    <t>{"merchReceiveTimes":"2","refundCount":"33","indVal":"3.91","localVal":"6.13","noReasonTimes":"16","merchQualityTimes":"0"}</t>
  </si>
  <si>
    <t>{"indVal":"2.44","localVal":"4.76"}</t>
  </si>
  <si>
    <t>{"title":"宝贝与描述相符：","source":"4.9","contrast":"+59.03%","sourcedetail":{"total":"1870","count5":"97.06%","count4":"1.23%","count3":"0.75%","count2":"0.32%","count1":"0.64%"}}</t>
  </si>
  <si>
    <t>{"title":"卖家的服务态度：","source":"4.9","contrast":"+62.06%","sourcedetail":{"total":"1870","count5":"95.94%","count4":"2.03%","count3":"1.02%","count2":"0.32%","count1":"0.70%"}}</t>
  </si>
  <si>
    <t>{"title":"物流服务的质量：","source":"4.9","contrast":"+68.88%","sourcedetail":{"total":"1870","count5":"96.36%","count4":"1.66%","count3":"1.12%","count2":"0.21%","count1":"0.64%"}}</t>
  </si>
  <si>
    <t>{"merchReceiveTimes":"5","refundCount":"21","indVal":"12.85","localVal":"30.00","noReasonTimes":"0","merchQualityTimes":"0"}</t>
  </si>
  <si>
    <t>{"indVal":"3.68","localVal":"4.28"}</t>
  </si>
  <si>
    <t>{"title":"宝贝与描述相符：","source":"4.7","contrast":"-1.94%","sourcedetail":{"total":"3828","count5":"89.45%","count4":"3.68%","count3":"2.64%","count2":"1.20%","count1":"3.03%"}}</t>
  </si>
  <si>
    <t>{"title":"卖家的服务态度：","source":"4.7","contrast":"-1.96%","sourcedetail":{"total":"3828","count5":"85.53%","count4":"6.64%","count3":"3.37%","count2":"1.25%","count1":"3.21%"}}</t>
  </si>
  <si>
    <t>{"title":"物流服务的质量：","source":"4.6","contrast":"-2.05%","sourcedetail":{"total":"3828","count5":"84.90%","count4":"6.40%","count3":"3.66%","count2":"1.25%","count1":"3.79%"}}</t>
  </si>
  <si>
    <t>{"merchReceiveTimes":"28","refundCount":"123","indVal":"12.85","localVal":"10.89","noReasonTimes":"0","merchQualityTimes":"1"}</t>
  </si>
  <si>
    <t>{"indVal":"3.68","localVal":"2.19"}</t>
  </si>
  <si>
    <t>{"title":"宝贝与描述相符：","source":"4.8","contrast":"-0.88%","sourcedetail":{"total":"1012","count5":"90.22%","count4":"5.63%","count3":"1.88%","count2":"0.59%","count1":"1.68%"}}</t>
  </si>
  <si>
    <t>{"title":"卖家的服务态度：","source":"4.7","contrast":"-0.66%","sourcedetail":{"total":"1012","count5":"87.45%","count4":"7.51%","count3":"2.37%","count2":"0.89%","count1":"1.78%"}}</t>
  </si>
  <si>
    <t>{"title":"物流服务的质量：","source":"4.7","contrast":"0","sourcedetail":{"total":"1012","count5":"87.35%","count4":"7.51%","count3":"2.77%","count2":"0.59%","count1":"1.78%"}}</t>
  </si>
  <si>
    <t>{"merchReceiveTimes":"6","refundCount":"74","indVal":"4.51","localVal":"2.22","noReasonTimes":"27","merchQualityTimes":"0"}</t>
  </si>
  <si>
    <t>{"indVal":"2.61","localVal":"1.28"}</t>
  </si>
  <si>
    <t>{"title":"宝贝与描述相符：","source":"4.8","contrast":"-0.78%","sourcedetail":{"total":"7452","count5":"91.77%","count4":"4.07%","count3":"2.05%","count2":"0.74%","count1":"1.37%"}}</t>
  </si>
  <si>
    <t>{"title":"卖家的服务态度：","source":"4.7","contrast":"-1.96%","sourcedetail":{"total":"7452","count5":"86.02%","count4":"7.00%","count3":"3.65%","count2":"1.21%","count1":"2.12%"}}</t>
  </si>
  <si>
    <t>{"title":"物流服务的质量：","source":"4.7","contrast":"-1.73%","sourcedetail":{"total":"7452","count5":"85.49%","count4":"7.45%","count3":"3.48%","count2":"1.29%","count1":"2.29%"}}</t>
  </si>
  <si>
    <t>{"merchReceiveTimes":"9","refundCount":"146","indVal":"6.76","localVal":"17.98","noReasonTimes":"78","merchQualityTimes":"6"}</t>
  </si>
  <si>
    <t>{"indVal":"3.27","localVal":"3.14"}</t>
  </si>
  <si>
    <t>{"title":"宝贝与描述相符：","source":"4.8","contrast":"-0.87%","sourcedetail":{"total":"120654","count5":"90.36%","count4":"5.43%","count3":"2.25%","count2":"0.71%","count1":"1.26%"}}</t>
  </si>
  <si>
    <t>{"title":"卖家的服务态度：","source":"4.8","contrast":"0","sourcedetail":{"total":"120654","count5":"88.09%","count4":"7.55%","count3":"2.37%","count2":"0.64%","count1":"1.36%"}}</t>
  </si>
  <si>
    <t>{"title":"物流服务的质量：","source":"4.7","contrast":"-0.64%","sourcedetail":{"total":"120654","count5":"86.40%","count4":"7.81%","count3":"2.95%","count2":"0.95%","count1":"1.88%"}}</t>
  </si>
  <si>
    <t>{"merchReceiveTimes":"326","refundCount":"2187","indVal":"3.91","localVal":"3.41","noReasonTimes":"741","merchQualityTimes":"42"}</t>
  </si>
  <si>
    <t>{"indVal":"2.44","localVal":"2.30"}</t>
  </si>
  <si>
    <t>{"title":"宝贝与描述相符：","source":"4.9","contrast":"+30.69%","sourcedetail":{"total":"10446","count5":"94.86%","count4":"2.86%","count3":"1.02%","count2":"0.51%","count1":"0.75%"}}</t>
  </si>
  <si>
    <t>{"title":"卖家的服务态度：","source":"4.8","contrast":"+38.34%","sourcedetail":{"total":"10446","count5":"92.90%","count4":"4.68%","count3":"1.15%","count2":"0.45%","count1":"0.82%"}}</t>
  </si>
  <si>
    <t>{"title":"物流服务的质量：","source":"4.8","contrast":"+36.22%","sourcedetail":{"total":"10446","count5":"92.10%","count4":"4.73%","count3":"1.58%","count2":"0.53%","count1":"1.06%"}}</t>
  </si>
  <si>
    <t>{"merchReceiveTimes":"9","refundCount":"171","indVal":"4.51","localVal":"4.36","noReasonTimes":"38","merchQualityTimes":"5"}</t>
  </si>
  <si>
    <t>{"indVal":"2.61","localVal":"1.59"}</t>
  </si>
  <si>
    <t>{"title":"宝贝与描述相符：","source":"4.8","contrast":"0","sourcedetail":{"total":"12561","count5":"93.00%","count4":"3.76%","count3":"1.66%","count2":"0.61%","count1":"0.98%"}}</t>
  </si>
  <si>
    <t>{"title":"卖家的服务态度：","source":"4.7","contrast":"-0.86%","sourcedetail":{"total":"12561","count5":"87.95%","count4":"6.80%","count3":"2.84%","count2":"0.97%","count1":"1.43%"}}</t>
  </si>
  <si>
    <t>{"title":"物流服务的质量：","source":"4.7","contrast":"-1.19%","sourcedetail":{"total":"12561","count5":"86.70%","count4":"6.97%","count3":"3.11%","count2":"1.21%","count1":"2.01%"}}</t>
  </si>
  <si>
    <t>{"merchReceiveTimes":"103","refundCount":"1251","indVal":"6.76","localVal":"22.59","noReasonTimes":"952","merchQualityTimes":"1"}</t>
  </si>
  <si>
    <t>{"indVal":"3.27","localVal":"2.37"}</t>
  </si>
  <si>
    <t>{"title":"宝贝与描述相符：","source":"4.8","contrast":"-1.36%","sourcedetail":{"total":"6581","count5":"91.07%","count4":"4.25%","count3":"1.82%","count2":"0.65%","count1":"2.20%"}}</t>
  </si>
  <si>
    <t>{"title":"卖家的服务态度：","source":"4.6","contrast":"-3.19%","sourcedetail":{"total":"6581","count5":"85.11%","count4":"6.55%","count3":"3.13%","count2":"1.28%","count1":"3.94%"}}</t>
  </si>
  <si>
    <t>{"title":"物流服务的质量：","source":"4.5","contrast":"-5.76%","sourcedetail":{"total":"6581","count5":"82.04%","count4":"5.74%","count3":"2.99%","count2":"1.78%","count1":"7.45%"}}</t>
  </si>
  <si>
    <t>{"merchReceiveTimes":"789","refundCount":"1518","indVal":"6.76","localVal":"41.07","noReasonTimes":"531","merchQualityTimes":"10"}</t>
  </si>
  <si>
    <t>{"indVal":"3.27","localVal":"3.07"}</t>
  </si>
  <si>
    <t>{"title":"宝贝与描述相符：","source":"4.9","contrast":"+43.13%","sourcedetail":{"total":"2320","count5":"96.77%","count4":"1.59%","count3":"0.73%","count2":"0.30%","count1":"0.60%"}}</t>
  </si>
  <si>
    <t>{"title":"卖家的服务态度：","source":"4.9","contrast":"+43.48%","sourcedetail":{"total":"2320","count5":"95.22%","count4":"3.19%","count3":"0.60%","count2":"0.22%","count1":"0.78%"}}</t>
  </si>
  <si>
    <t>{"title":"物流服务的质量：","source":"4.8","contrast":"+37.92%","sourcedetail":{"total":"2320","count5":"93.66%","count4":"4.09%","count3":"1.03%","count2":"0.39%","count1":"0.82%"}}</t>
  </si>
  <si>
    <t>{"merchReceiveTimes":"0","refundCount":"34","indVal":"4.05","localVal":"5.51","noReasonTimes":"25","merchQualityTimes":"0"}</t>
  </si>
  <si>
    <t>{"indVal":"2.80","localVal":"3.39"}</t>
  </si>
  <si>
    <t>{"title":"宝贝与描述相符：","source":"4.8","contrast":"0","sourcedetail":{"total":"3644","count5":"90.97%","count4":"4.94%","count3":"2.11%","count2":"0.60%","count1":"1.37%"}}</t>
  </si>
  <si>
    <t>{"title":"卖家的服务态度：","source":"4.7","contrast":"0","sourcedetail":{"total":"3644","count5":"88.01%","count4":"6.42%","count3":"3.13%","count2":"0.60%","count1":"1.84%"}}</t>
  </si>
  <si>
    <t>{"title":"物流服务的质量：","source":"4.7","contrast":"0","sourcedetail":{"total":"3644","count5":"87.29%","count4":"6.83%","count3":"3.05%","count2":"0.99%","count1":"1.84%"}}</t>
  </si>
  <si>
    <t>{"merchReceiveTimes":"3","refundCount":"91","indVal":"12.85","localVal":"3.72","noReasonTimes":"65","merchQualityTimes":"0"}</t>
  </si>
  <si>
    <t>{"indVal":"3.68","localVal":"4.63"}</t>
  </si>
  <si>
    <t>{"title":"宝贝与描述相符：","source":"4.9","contrast":"+49.39%","sourcedetail":{"total":"5215","count5":"96.80%","count4":"2.19%","count3":"0.40%","count2":"0.12%","count1":"0.50%"}}</t>
  </si>
  <si>
    <t>{"title":"卖家的服务态度：","source":"4.9","contrast":"+48.64%","sourcedetail":{"total":"5214","count5":"95.80%","count4":"2.80%","count3":"0.50%","count2":"0.12%","count1":"0.79%"}}</t>
  </si>
  <si>
    <t>{"title":"物流服务的质量：","source":"4.9","contrast":"+50.33%","sourcedetail":{"total":"5214","count5":"95.38%","count4":"2.86%","count3":"0.61%","count2":"0.17%","count1":"0.98%"}}</t>
  </si>
  <si>
    <t>{"merchReceiveTimes":"1","refundCount":"25","indVal":"3.80","localVal":"5.23","noReasonTimes":"11","merchQualityTimes":"0"}</t>
  </si>
  <si>
    <t>{"indVal":"2.43","localVal":"3.50"}</t>
  </si>
  <si>
    <t>{"title":"宝贝与描述相符：","source":"4.9","contrast":"+71.23%","sourcedetail":{"total":"2663","count5":"97.78%","count4":"1.13%","count3":"0.49%","count2":"0.11%","count1":"0.49%"}}</t>
  </si>
  <si>
    <t>{"title":"卖家的服务态度：","source":"4.9","contrast":"+73.72%","sourcedetail":{"total":"2663","count5":"97.18%","count4":"1.50%","count3":"0.60%","count2":"0.15%","count1":"0.56%"}}</t>
  </si>
  <si>
    <t>{"title":"物流服务的质量：","source":"4.9","contrast":"+67.63%","sourcedetail":{"total":"2663","count5":"96.51%","count4":"1.58%","count3":"0.79%","count2":"0.26%","count1":"0.86%"}}</t>
  </si>
  <si>
    <t>{"merchReceiveTimes":"4","refundCount":"13","indVal":"12.85","localVal":"13.27","noReasonTimes":"0","merchQualityTimes":"1"}</t>
  </si>
  <si>
    <t>{"indVal":"3.68","localVal":"7.88"}</t>
  </si>
  <si>
    <t>{"title":"宝贝与描述相符：","source":"4.9","contrast":"+57.08%","sourcedetail":{"total":"5109","count5":"98.14%","count4":"0.67%","count3":"0.39%","count2":"0.14%","count1":"0.67%"}}</t>
  </si>
  <si>
    <t>{"title":"卖家的服务态度：","source":"4.9","contrast":"+60.55%","sourcedetail":{"total":"5109","count5":"97.69%","count4":"0.86%","count3":"0.45%","count2":"0.16%","count1":"0.84%"}}</t>
  </si>
  <si>
    <t>{"title":"物流服务的质量：","source":"4.9","contrast":"+59.59%","sourcedetail":{"total":"5109","count5":"97.08%","count4":"1.19%","count3":"0.47%","count2":"0.22%","count1":"1.04%"}}</t>
  </si>
  <si>
    <t>{"merchReceiveTimes":"25","refundCount":"192","indVal":"3.80","localVal":"9.97","noReasonTimes":"76","merchQualityTimes":"1"}</t>
  </si>
  <si>
    <t>{"indVal":"2.43","localVal":"3.73"}</t>
  </si>
  <si>
    <t>{"title":"宝贝与描述相符：","source":"4.8","contrast":"0","sourcedetail":{"total":"1927","count5":"93.25%","count4":"3.37%","count3":"1.14%","count2":"0.57%","count1":"1.66%"}}</t>
  </si>
  <si>
    <t>{"title":"卖家的服务态度：","source":"4.8","contrast":"+23.19%","sourcedetail":{"total":"1927","count5":"93.15%","count4":"3.32%","count3":"1.14%","count2":"0.67%","count1":"1.71%"}}</t>
  </si>
  <si>
    <t>{"title":"物流服务的质量：","source":"4.8","contrast":"+35.82%","sourcedetail":{"total":"1927","count5":"92.99%","count4":"3.37%","count3":"1.76%","count2":"0.57%","count1":"1.30%"}}</t>
  </si>
  <si>
    <t>{"merchReceiveTimes":"13","refundCount":"112","indVal":"4.51","localVal":"17.67","noReasonTimes":"60","merchQualityTimes":"0"}</t>
  </si>
  <si>
    <t>{"indVal":"2.61","localVal":"2.21"}</t>
  </si>
  <si>
    <t>{"title":"宝贝与描述相符：","source":"4.9","contrast":"+36.23%","sourcedetail":{"total":"1951","count5":"93.95%","count4":"3.84%","count3":"1.23%","count2":"0.46%","count1":"0.51%"}}</t>
  </si>
  <si>
    <t>{"title":"卖家的服务态度：","source":"4.8","contrast":"+43.21%","sourcedetail":{"total":"1951","count5":"92.31%","count4":"5.48%","count3":"1.03%","count2":"0.56%","count1":"0.62%"}}</t>
  </si>
  <si>
    <t>{"title":"物流服务的质量：","source":"4.8","contrast":"+38.56%","sourcedetail":{"total":"1951","count5":"91.13%","count4":"6.05%","count3":"1.38%","count2":"0.51%","count1":"0.92%"}}</t>
  </si>
  <si>
    <t>{"merchReceiveTimes":"2","refundCount":"61","indVal":"12.85","localVal":"15.56","noReasonTimes":"50","merchQualityTimes":"0"}</t>
  </si>
  <si>
    <t>{"indVal":"3.68","localVal":"5.95"}</t>
  </si>
  <si>
    <t>{"title":"宝贝与描述相符：","source":"4.9","contrast":"+60.56%","sourcedetail":{"total":"485","count5":"97.32%","count4":"1.03%","count3":"1.03%","count2":"0.21%","count1":"0.41%"}}</t>
  </si>
  <si>
    <t>{"title":"卖家的服务态度：","source":"4.9","contrast":"+62.81%","sourcedetail":{"total":"485","count5":"96.08%","count4":"2.47%","count3":"0.62%","count2":"暂无人打分","count1":"0.82%"}}</t>
  </si>
  <si>
    <t>{"title":"物流服务的质量：","source":"4.9","contrast":"+58.78%","sourcedetail":{"total":"485","count5":"95.26%","count4":"2.68%","count3":"1.03%","count2":"暂无人打分","count1":"1.03%"}}</t>
  </si>
  <si>
    <t>{"merchReceiveTimes":"3","refundCount":"20","indVal":"4.51","localVal":"15.38","noReasonTimes":"7","merchQualityTimes":"0"}</t>
  </si>
  <si>
    <t>{"indVal":"2.61","localVal":"2.18"}</t>
  </si>
  <si>
    <t>{"title":"宝贝与描述相符：","source":"4.8","contrast":"+18.54%","sourcedetail":{"total":"1664","count5":"93.99%","count4":"2.52%","count3":"1.56%","count2":"0.90%","count1":"1.02%"}}</t>
  </si>
  <si>
    <t>{"title":"卖家的服务态度：","source":"4.8","contrast":"+32.24%","sourcedetail":{"total":"1664","count5":"92.19%","count4":"4.51%","count3":"1.56%","count2":"0.66%","count1":"1.08%"}}</t>
  </si>
  <si>
    <t>{"title":"物流服务的质量：","source":"4.8","contrast":"+39.79%","sourcedetail":{"total":"1664","count5":"91.95%","count4":"4.81%","count3":"1.74%","count2":"0.54%","count1":"0.96%"}}</t>
  </si>
  <si>
    <t>{"merchReceiveTimes":"2","refundCount":"136","indVal":"12.85","localVal":"23.09","noReasonTimes":"109","merchQualityTimes":"0"}</t>
  </si>
  <si>
    <t>{"indVal":"3.68","localVal":"3.22"}</t>
  </si>
  <si>
    <t>{"title":"宝贝与描述相符：","source":"4.8","contrast":"+2.96%","sourcedetail":{"total":"7889","count5":"92.88%","count4":"4.03%","count3":"1.45%","count2":"0.38%","count1":"1.27%"}}</t>
  </si>
  <si>
    <t>{"title":"卖家的服务态度：","source":"4.8","contrast":"0","sourcedetail":{"total":"7889","count5":"88.76%","count4":"6.97%","count3":"2.07%","count2":"0.39%","count1":"1.81%"}}</t>
  </si>
  <si>
    <t>{"title":"物流服务的质量：","source":"4.6","contrast":"-2.58%","sourcedetail":{"total":"7889","count5":"84.45%","count4":"7.30%","count3":"3.02%","count2":"1.17%","count1":"4.07%"}}</t>
  </si>
  <si>
    <t>{"merchReceiveTimes":"34","refundCount":"334","indVal":"8.03","localVal":"8.15","noReasonTimes":"190","merchQualityTimes":"0"}</t>
  </si>
  <si>
    <t>{"indVal":"3.59","localVal":"4.91"}</t>
  </si>
  <si>
    <t>{"title":"宝贝与描述相符：","source":"4.9","contrast":"+44.13%","sourcedetail":{"total":"5042","count5":"96.77%","count4":"1.67%","count3":"0.71%","count2":"0.24%","count1":"0.61%"}}</t>
  </si>
  <si>
    <t>{"title":"卖家的服务态度：","source":"4.9","contrast":"+50.05%","sourcedetail":{"total":"5042","count5":"95.82%","count4":"2.48%","count3":"0.97%","count2":"0.16%","count1":"0.58%"}}</t>
  </si>
  <si>
    <t>{"title":"物流服务的质量：","source":"4.9","contrast":"+55.41%","sourcedetail":{"total":"5042","count5":"95.66%","count4":"2.48%","count3":"0.99%","count2":"0.34%","count1":"0.54%"}}</t>
  </si>
  <si>
    <t>{"merchReceiveTimes":"0","refundCount":"17","indVal":"4.05","localVal":"2.11","noReasonTimes":"4","merchQualityTimes":"1"}</t>
  </si>
  <si>
    <t>{"indVal":"2.80","localVal":"2.28"}</t>
  </si>
  <si>
    <t>{"title":"宝贝与描述相符：","source":"4.7","contrast":"-1.13%","sourcedetail":{"total":"8331","count5":"90.18%","count4":"4.31%","count3":"2.36%","count2":"0.89%","count1":"2.26%"}}</t>
  </si>
  <si>
    <t>{"title":"卖家的服务态度：","source":"4.7","contrast":"-1.76%","sourcedetail":{"total":"8331","count5":"85.20%","count4":"7.32%","count3":"3.43%","count2":"1.33%","count1":"2.71%"}}</t>
  </si>
  <si>
    <t>{"title":"物流服务的质量：","source":"4.5","contrast":"-3.66%","sourcedetail":{"total":"8331","count5":"81.99%","count4":"7.18%","count3":"4.19%","count2":"1.78%","count1":"4.86%"}}</t>
  </si>
  <si>
    <t>{"merchReceiveTimes":"326","refundCount":"958","indVal":"12.85","localVal":"7.72","noReasonTimes":"0","merchQualityTimes":"8"}</t>
  </si>
  <si>
    <t>{"indVal":"3.68","localVal":"2.97"}</t>
  </si>
  <si>
    <t>{"title":"宝贝与描述相符：","source":"4.9","contrast":"+20.29%","sourcedetail":{"total":"5205","count5":"94.79%","count4":"2.88%","count3":"1.04%","count2":"0.50%","count1":"0.79%"}}</t>
  </si>
  <si>
    <t>{"title":"卖家的服务态度：","source":"4.8","contrast":"+26.80%","sourcedetail":{"total":"5205","count5":"92.99%","count4":"4.15%","count3":"1.42%","count2":"0.35%","count1":"1.10%"}}</t>
  </si>
  <si>
    <t>{"title":"物流服务的质量：","source":"4.8","contrast":"+27.40%","sourcedetail":{"total":"5205","count5":"92.47%","count4":"4.15%","count3":"1.61%","count2":"0.56%","count1":"1.21%"}}</t>
  </si>
  <si>
    <t>{"merchReceiveTimes":"0","refundCount":"138","indVal":"6.76","localVal":"6.63","noReasonTimes":"99","merchQualityTimes":"0"}</t>
  </si>
  <si>
    <t>{"indVal":"3.27","localVal":"3.10"}</t>
  </si>
  <si>
    <t>{"title":"宝贝与描述相符：","source":"4.8","contrast":"0","sourcedetail":{"total":"123","count5":"95.12%","count4":"1.63%","count3":"0.81%","count2":"0.81%","count1":"1.63%"}}</t>
  </si>
  <si>
    <t>{"title":"卖家的服务态度：","source":"4.8","contrast":"+2.59%","sourcedetail":{"total":"123","count5":"95.12%","count4":"0.81%","count3":"1.63%","count2":"暂无人打分","count1":"2.44%"}}</t>
  </si>
  <si>
    <t>{"title":"物流服务的质量：","source":"4.8","contrast":"+9.91%","sourcedetail":{"total":"123","count5":"94.31%","count4":"2.44%","count3":"暂无人打分","count2":"暂无人打分","count1":"3.25%"}}</t>
  </si>
  <si>
    <t>{"merchReceiveTimes":"0","refundCount":"1","indVal":"3.80","localVal":"2.63","noReasonTimes":"1","merchQualityTimes":"0"}</t>
  </si>
  <si>
    <t>{"indVal":"2.43","localVal":"2.86"}</t>
  </si>
  <si>
    <t>{"title":"宝贝与描述相符：","source":"4.8","contrast":"-0.54%","sourcedetail":{"total":"3327","count5":"91.13%","count4":"4.12%","count3":"2.40%","count2":"0.42%","count1":"1.92%"}}</t>
  </si>
  <si>
    <t>{"title":"卖家的服务态度：","source":"4.8","contrast":"+14.40%","sourcedetail":{"total":"3327","count5":"91.10%","count4":"4.66%","count3":"1.71%","count2":"0.57%","count1":"1.95%"}}</t>
  </si>
  <si>
    <t>{"title":"物流服务的质量：","source":"4.8","contrast":"+16.76%","sourcedetail":{"total":"3327","count5":"90.29%","count4":"5.17%","count3":"1.83%","count2":"0.63%","count1":"2.07%"}}</t>
  </si>
  <si>
    <t>{"merchReceiveTimes":"112","refundCount":"400","indVal":"12.85","localVal":"29.65","noReasonTimes":"0","merchQualityTimes":"8"}</t>
  </si>
  <si>
    <t>{"title":"宝贝与描述相符：","source":"4.8","contrast":"-1.24%","sourcedetail":{"total":"14050","count5":"90.02%","count4":"5.22%","count3":"2.01%","count2":"0.70%","count1":"2.05%"}}</t>
  </si>
  <si>
    <t>{"title":"卖家的服务态度：","source":"4.7","contrast":"-0.88%","sourcedetail":{"total":"14051","count5":"88.18%","count4":"6.68%","count3":"2.18%","count2":"0.58%","count1":"2.38%"}}</t>
  </si>
  <si>
    <t>{"title":"物流服务的质量：","source":"4.7","contrast":"-1.19%","sourcedetail":{"total":"14051","count5":"86.42%","count4":"7.06%","count3":"2.98%","count2":"0.74%","count1":"2.80%"}}</t>
  </si>
  <si>
    <t>{"merchReceiveTimes":"36","refundCount":"1147","indVal":"8.03","localVal":"108.31","noReasonTimes":"923","merchQualityTimes":"0"}</t>
  </si>
  <si>
    <t>{"indVal":"3.59","localVal":"6.61"}</t>
  </si>
  <si>
    <t>{"title":"宝贝与描述相符：","source":"4.8","contrast":"+12.21%","sourcedetail":{"total":"10263","count5":"92.83%","count4":"3.81%","count3":"1.71%","count2":"0.44%","count1":"1.22%"}}</t>
  </si>
  <si>
    <t>{"title":"卖家的服务态度：","source":"4.7","contrast":"+2.03%","sourcedetail":{"total":"10263","count5":"88.66%","count4":"6.59%","count3":"2.35%","count2":"0.75%","count1":"1.66%"}}</t>
  </si>
  <si>
    <t>{"title":"物流服务的质量：","source":"4.7","contrast":"0","sourcedetail":{"total":"10263","count5":"87.45%","count4":"6.79%","count3":"2.80%","count2":"0.96%","count1":"2.00%"}}</t>
  </si>
  <si>
    <t>{"merchReceiveTimes":"51","refundCount":"144","indVal":"12.85","localVal":"11.99","noReasonTimes":"0","merchQualityTimes":"1"}</t>
  </si>
  <si>
    <t>{"indVal":"3.68","localVal":"3.94"}</t>
  </si>
  <si>
    <t>{"title":"宝贝与描述相符：","source":"4.9","contrast":"+84.05%","sourcedetail":{"total":"780","count5":"97.95%","count4":"1.67%","count3":"0.38%","count2":"暂无人打分","count1":"暂无人打分"}}</t>
  </si>
  <si>
    <t>{"title":"卖家的服务态度：","source":"4.9","contrast":"+86.92%","sourcedetail":{"total":"780","count5":"98.21%","count4":"1.41%","count3":"0.13%","count2":"暂无人打分","count1":"0.26%"}}</t>
  </si>
  <si>
    <t>{"title":"物流服务的质量：","source":"4.9","contrast":"+88.22%","sourcedetail":{"total":"780","count5":"98.08%","count4":"1.67%","count3":"暂无人打分","count2":"暂无人打分","count1":"0.26%"}}</t>
  </si>
  <si>
    <t>{"merchReceiveTimes":"2","refundCount":"24","indVal":"12.85","localVal":"58.54","noReasonTimes":"18","merchQualityTimes":"0"}</t>
  </si>
  <si>
    <t>{"indVal":"3.68","localVal":"3.49"}</t>
  </si>
  <si>
    <t>{"title":"宝贝与描述相符：","source":"4.9","contrast":"+39.19%","sourcedetail":{"total":"5481","count5":"94.47%","count4":"3.38%","count3":"1.17%","count2":"0.36%","count1":"0.62%"}}</t>
  </si>
  <si>
    <t>{"title":"卖家的服务态度：","source":"4.8","contrast":"+36.69%","sourcedetail":{"total":"5481","count5":"92.59%","count4":"4.27%","count3":"1.62%","count2":"0.55%","count1":"0.97%"}}</t>
  </si>
  <si>
    <t>{"title":"物流服务的质量：","source":"4.8","contrast":"+34.07%","sourcedetail":{"total":"5481","count5":"91.86%","count4":"4.42%","count3":"1.81%","count2":"0.62%","count1":"1.30%"}}</t>
  </si>
  <si>
    <t>{"merchReceiveTimes":"2","refundCount":"76","indVal":"12.85","localVal":"8.86","noReasonTimes":"49","merchQualityTimes":"0"}</t>
  </si>
  <si>
    <t>{"title":"宝贝与描述相符：","source":"4.8","contrast":"+7.37%","sourcedetail":{"total":"215","count5":"94.88%","count4":"2.33%","count3":"0.93%","count2":"0.47%","count1":"1.40%"}}</t>
  </si>
  <si>
    <t>{"title":"卖家的服务态度：","source":"4.8","contrast":"+31.42%","sourcedetail":{"total":"215","count5":"94.88%","count4":"1.40%","count3":"2.33%","count2":"暂无人打分","count1":"1.40%"}}</t>
  </si>
  <si>
    <t>{"title":"物流服务的质量：","source":"4.8","contrast":"+29.50%","sourcedetail":{"total":"215","count5":"93.49%","count4":"2.33%","count3":"2.79%","count2":"暂无人打分","count1":"1.40%"}}</t>
  </si>
  <si>
    <t>{"merchReceiveTimes":"1","refundCount":"2","indVal":"6.76","localVal":"2.20","noReasonTimes":"0","merchQualityTimes":"0"}</t>
  </si>
  <si>
    <t>{"indVal":"3.27","localVal":"3.05"}</t>
  </si>
  <si>
    <t>{"title":"宝贝与描述相符：","source":"4.9","contrast":"+74.75%","sourcedetail":{"total":"827","count5":"98.31%","count4":"0.97%","count3":"0.60%","count2":"暂无人打分","count1":"0.12%"}}</t>
  </si>
  <si>
    <t>{"title":"卖家的服务态度：","source":"4.9","contrast":"+71.03%","sourcedetail":{"total":"827","count5":"97.34%","count4":"1.93%","count3":"0.36%","count2":"暂无人打分","count1":"0.36%"}}</t>
  </si>
  <si>
    <t>{"title":"物流服务的质量：","source":"4.9","contrast":"+66.86%","sourcedetail":{"total":"827","count5":"96.86%","count4":"1.81%","count3":"0.73%","count2":"暂无人打分","count1":"0.60%"}}</t>
  </si>
  <si>
    <t>{"merchReceiveTimes":"1","refundCount":"15","indVal":"3.80","localVal":"3.31","noReasonTimes":"9","merchQualityTimes":"0"}</t>
  </si>
  <si>
    <t>{"title":"宝贝与描述相符：","source":"4.8","contrast":"-1.24%","sourcedetail":{"total":"24218","count5":"91.39%","count4":"3.86%","count3":"1.98%","count2":"0.79%","count1":"1.98%"}}</t>
  </si>
  <si>
    <t>{"title":"卖家的服务态度：","source":"4.7","contrast":"-1.87%","sourcedetail":{"total":"24218","count5":"87.16%","count4":"6.38%","count3":"2.59%","count2":"1.04%","count1":"2.84%"}}</t>
  </si>
  <si>
    <t>{"title":"物流服务的质量：","source":"4.7","contrast":"-2.22%","sourcedetail":{"total":"24218","count5":"86.15%","count4":"6.18%","count3":"2.92%","count2":"1.21%","count1":"3.54%"}}</t>
  </si>
  <si>
    <t>{"merchReceiveTimes":"464","refundCount":"3895","indVal":"6.76","localVal":"19.81","noReasonTimes":"2308","merchQualityTimes":"47"}</t>
  </si>
  <si>
    <t>{"indVal":"3.27","localVal":"4.86"}</t>
  </si>
  <si>
    <t>{"title":"宝贝与描述相符：","source":"4.8","contrast":"0","sourcedetail":{"total":"118818","count5":"92.05%","count4":"4.41%","count3":"1.80%","count2":"0.58%","count1":"1.15%"}}</t>
  </si>
  <si>
    <t>{"title":"卖家的服务态度：","source":"4.8","contrast":"0","sourcedetail":{"total":"118820","count5":"89.31%","count4":"6.58%","count3":"2.10%","count2":"0.63%","count1":"1.39%"}}</t>
  </si>
  <si>
    <t>{"title":"物流服务的质量：","source":"4.7","contrast":"0","sourcedetail":{"total":"118820","count5":"87.67%","count4":"6.78%","count3":"2.61%","count2":"0.86%","count1":"2.08%"}}</t>
  </si>
  <si>
    <t>{"merchReceiveTimes":"563","refundCount":"3571","indVal":"3.91","localVal":"5.69","noReasonTimes":"1925","merchQualityTimes":"4"}</t>
  </si>
  <si>
    <t>{"indVal":"2.44","localVal":"3.91"}</t>
  </si>
  <si>
    <t>{"title":"宝贝与描述相符：","source":"4.9","contrast":"+38.38%","sourcedetail":{"total":"13701","count5":"95.40%","count4":"2.77%","count3":"0.93%","count2":"0.32%","count1":"0.58%"}}</t>
  </si>
  <si>
    <t>{"title":"卖家的服务态度：","source":"4.8","contrast":"+36.84%","sourcedetail":{"total":"13701","count5":"92.61%","count4":"5.20%","count3":"1.20%","count2":"0.26%","count1":"0.73%"}}</t>
  </si>
  <si>
    <t>{"title":"物流服务的质量：","source":"4.8","contrast":"+32.20%","sourcedetail":{"total":"13701","count5":"91.35%","count4":"5.47%","count3":"1.76%","count2":"0.40%","count1":"1.02%"}}</t>
  </si>
  <si>
    <t>{"merchReceiveTimes":"1","refundCount":"229","indVal":"3.91","localVal":"2.75","noReasonTimes":"108","merchQualityTimes":"0"}</t>
  </si>
  <si>
    <t>{"indVal":"2.44","localVal":"2.07"}</t>
  </si>
  <si>
    <t>{"title":"宝贝与描述相符：","source":"4.8","contrast":"+19.76%","sourcedetail":{"total":"1583","count5":"92.74%","count4":"4.23%","count3":"1.90%","count2":"0.32%","count1":"0.82%"}}</t>
  </si>
  <si>
    <t>{"title":"卖家的服务态度：","source":"4.8","contrast":"+25.09%","sourcedetail":{"total":"1583","count5":"90.65%","count4":"5.62%","count3":"2.40%","count2":"0.32%","count1":"1.01%"}}</t>
  </si>
  <si>
    <t>{"title":"物流服务的质量：","source":"4.8","contrast":"+20.68%","sourcedetail":{"total":"1583","count5":"89.45%","count4":"6.19%","count3":"2.27%","count2":"0.95%","count1":"1.14%"}}</t>
  </si>
  <si>
    <t>{"merchReceiveTimes":"0","refundCount":"60","indVal":"12.85","localVal":"20.76","noReasonTimes":"41","merchQualityTimes":"1"}</t>
  </si>
  <si>
    <t>{"indVal":"3.68","localVal":"3.19"}</t>
  </si>
  <si>
    <t>{"title":"宝贝与描述相符：","source":"4.8","contrast":"-0.67%","sourcedetail":{"total":"507","count5":"90.53%","count4":"4.93%","count3":"2.17%","count2":"0.20%","count1":"2.17%"}}</t>
  </si>
  <si>
    <t>{"title":"卖家的服务态度：","source":"4.7","contrast":"-1.43%","sourcedetail":{"total":"507","count5":"85.60%","count4":"8.09%","count3":"2.56%","count2":"0.79%","count1":"2.96%"}}</t>
  </si>
  <si>
    <t>{"title":"物流服务的质量：","source":"4.7","contrast":"-1.33%","sourcedetail":{"total":"507","count5":"84.62%","count4":"8.48%","count3":"2.96%","count2":"0.99%","count1":"2.96%"}}</t>
  </si>
  <si>
    <t>{"merchReceiveTimes":"0","refundCount":"6","indVal":"12.85","localVal":"21.43","noReasonTimes":"5","merchQualityTimes":"0"}</t>
  </si>
  <si>
    <t>{"indVal":"3.68","localVal":"3.63"}</t>
  </si>
  <si>
    <t>{"title":"宝贝与描述相符：","source":"4.8","contrast":"+9.80%","sourcedetail":{"total":"1038","count5":"93.35%","count4":"3.18%","count3":"1.35%","count2":"0.58%","count1":"1.54%"}}</t>
  </si>
  <si>
    <t>{"title":"卖家的服务态度：","source":"4.7","contrast":"0","sourcedetail":{"total":"1038","count5":"89.79%","count4":"5.30%","count3":"1.54%","count2":"1.16%","count1":"2.22%"}}</t>
  </si>
  <si>
    <t>{"title":"物流服务的质量：","source":"4.7","contrast":"0","sourcedetail":{"total":"1038","count5":"88.82%","count4":"5.20%","count3":"2.60%","count2":"0.87%","count1":"2.50%"}}</t>
  </si>
  <si>
    <t>{"merchReceiveTimes":"3","refundCount":"31","indVal":"12.85","localVal":"8.81","noReasonTimes":"18","merchQualityTimes":"1"}</t>
  </si>
  <si>
    <t>{"indVal":"3.68","localVal":"3.02"}</t>
  </si>
  <si>
    <t>{"title":"宝贝与描述相符：","source":"4.8","contrast":"+14.99%","sourcedetail":{"total":"8586","count5":"93.64%","count4":"3.75%","count3":"1.41%","count2":"0.44%","count1":"0.76%"}}</t>
  </si>
  <si>
    <t>{"title":"卖家的服务态度：","source":"4.8","contrast":"+14.68%","sourcedetail":{"total":"8586","count5":"90.39%","count4":"6.49%","count3":"1.60%","count2":"0.50%","count1":"1.02%"}}</t>
  </si>
  <si>
    <t>{"title":"物流服务的质量：","source":"4.8","contrast":"+21.40%","sourcedetail":{"total":"8586","count5":"89.79%","count4":"6.78%","count3":"1.72%","count2":"0.52%","count1":"1.19%"}}</t>
  </si>
  <si>
    <t>{"merchReceiveTimes":"18","refundCount":"99","indVal":"3.91","localVal":"3.43","noReasonTimes":"52","merchQualityTimes":"4"}</t>
  </si>
  <si>
    <t>{"indVal":"2.44","localVal":"2.33"}</t>
  </si>
  <si>
    <t>{"title":"宝贝与描述相符：","source":"4.9","contrast":"+59.68%","sourcedetail":{"total":"1719","count5":"98.31%","count4":"0.64%","count3":"0.17%","count2":"0.23%","count1":"0.64%"}}</t>
  </si>
  <si>
    <t>{"title":"卖家的服务态度：","source":"4.9","contrast":"+63.10%","sourcedetail":{"total":"1719","count5":"97.32%","count4":"1.51%","count3":"0.41%","count2":"0.12%","count1":"0.64%"}}</t>
  </si>
  <si>
    <t>{"title":"物流服务的质量：","source":"4.9","contrast":"+62.68%","sourcedetail":{"total":"1719","count5":"96.92%","count4":"1.69%","count3":"0.41%","count2":"0.10%","count1":"0.93%"}}</t>
  </si>
  <si>
    <t>{"merchReceiveTimes":"5","refundCount":"43","indVal":"3.80","localVal":"5.21","noReasonTimes":"20","merchQualityTimes":"0"}</t>
  </si>
  <si>
    <t>{"indVal":"2.43","localVal":"2.66"}</t>
  </si>
  <si>
    <t>{"title":"宝贝与描述相符：","source":"4.8","contrast":"+32.37%","sourcedetail":{"total":"1336","count5":"93.56%","count4":"4.27%","count3":"1.20%","count2":"0.22%","count1":"0.75%"}}</t>
  </si>
  <si>
    <t>{"title":"卖家的服务态度：","source":"4.8","contrast":"+33.12%","sourcedetail":{"total":"1337","count5":"91.32%","count4":"5.46%","count3":"2.09%","count2":"0.37%","count1":"0.75%"}}</t>
  </si>
  <si>
    <t>{"title":"物流服务的质量：","source":"4.8","contrast":"+30.95%","sourcedetail":{"total":"1337","count5":"89.83%","count4":"6.73%","count3":"2.17%","count2":"0.37%","count1":"0.90%"}}</t>
  </si>
  <si>
    <t>{"merchReceiveTimes":"0","refundCount":"26","indVal":"12.85","localVal":"13.40","noReasonTimes":"20","merchQualityTimes":"0"}</t>
  </si>
  <si>
    <t>{"indVal":"3.68","localVal":"3.31"}</t>
  </si>
  <si>
    <t>{"title":"宝贝与描述相符：","source":"4.8","contrast":"+16.67%","sourcedetail":{"total":"138281","count5":"94.80%","count4":"2.69%","count3":"1.12%","count2":"0.38%","count1":"1.01%"}}</t>
  </si>
  <si>
    <t>{"title":"卖家的服务态度：","source":"4.8","contrast":"0","sourcedetail":{"total":"138281","count5":"91.18%","count4":"5.37%","count3":"1.61%","count2":"0.48%","count1":"1.36%"}}</t>
  </si>
  <si>
    <t>{"title":"物流服务的质量：","source":"4.8","contrast":"0","sourcedetail":{"total":"138281","count5":"89.93%","count4":"5.59%","count3":"1.96%","count2":"0.66%","count1":"1.86%"}}</t>
  </si>
  <si>
    <t>{"merchReceiveTimes":"455","refundCount":"1953","indVal":"4.46","localVal":"3.95","noReasonTimes":"689","merchQualityTimes":"3"}</t>
  </si>
  <si>
    <t>{"indVal":"1.74","localVal":"2.57"}</t>
  </si>
  <si>
    <t>{"title":"宝贝与描述相符：","source":"4.8","contrast":"0","sourcedetail":{"total":"1953","count5":"91.45%","count4":"3.99%","count3":"2.25%","count2":"0.82%","count1":"1.48%"}}</t>
  </si>
  <si>
    <t>{"title":"卖家的服务态度：","source":"4.7","contrast":"0","sourcedetail":{"total":"1953","count5":"87.20%","count4":"7.83%","count3":"2.51%","count2":"0.67%","count1":"1.79%"}}</t>
  </si>
  <si>
    <t>{"title":"物流服务的质量：","source":"4.7","contrast":"0","sourcedetail":{"total":"1953","count5":"86.69%","count4":"7.99%","count3":"2.61%","count2":"0.87%","count1":"1.84%"}}</t>
  </si>
  <si>
    <t>{"merchReceiveTimes":"2","refundCount":"25","indVal":"12.85","localVal":"3.53","noReasonTimes":"12","merchQualityTimes":"1"}</t>
  </si>
  <si>
    <t>{"indVal":"3.68","localVal":"2.43"}</t>
  </si>
  <si>
    <t>{"title":"宝贝与描述相符：","source":"4.9","contrast":"+41.66%","sourcedetail":{"total":"1492","count5":"96.38%","count4":"2.21%","count3":"0.47%","count2":"0.20%","count1":"0.74%"}}</t>
  </si>
  <si>
    <t>{"title":"卖家的服务态度：","source":"4.9","contrast":"+55.42%","sourcedetail":{"total":"1492","count5":"95.44%","count4":"3.55%","count3":"0.27%","count2":"暂无人打分","count1":"0.74%"}}</t>
  </si>
  <si>
    <t>{"title":"物流服务的质量：","source":"4.9","contrast":"+43.74%","sourcedetail":{"total":"1492","count5":"94.44%","count4":"3.55%","count3":"0.80%","count2":"0.20%","count1":"1.01%"}}</t>
  </si>
  <si>
    <t>{"merchReceiveTimes":"0","refundCount":"51","indVal":"3.13","localVal":"9.60","noReasonTimes":"30","merchQualityTimes":"1"}</t>
  </si>
  <si>
    <t>{"indVal":"2.55","localVal":"3.74"}</t>
  </si>
  <si>
    <t>{"title":"宝贝与描述相符：","source":"4.9","contrast":"+88.19%","sourcedetail":{"total":"1447","count5":"99.45%","count4":"0.28%","count3":"0.10%","count2":"暂无人打分","count1":"0.21%"}}</t>
  </si>
  <si>
    <t>{"title":"卖家的服务态度：","source":"4.9","contrast":"+92.69%","sourcedetail":{"total":"1447","count5":"99.59%","count4":"0.21%","count3":"暂无人打分","count2":"暂无人打分","count1":"0.21%"}}</t>
  </si>
  <si>
    <t>{"title":"物流服务的质量：","source":"4.9","contrast":"+92.74%","sourcedetail":{"total":"1447","count5":"99.38%","count4":"0.41%","count3":"暂无人打分","count2":"暂无人打分","count1":"0.21%"}}</t>
  </si>
  <si>
    <t>{"merchReceiveTimes":"0","refundCount":"25","indVal":"3.80","localVal":"23.15","noReasonTimes":"2","merchQualityTimes":"0"}</t>
  </si>
  <si>
    <t>{"indVal":"2.43","localVal":"0.21"}</t>
  </si>
  <si>
    <t>{"title":"宝贝与描述相符：","source":"4.8","contrast":"0","sourcedetail":{"total":"7139","count5":"91.15%","count4":"4.31%","count3":"2.33%","count2":"0.78%","count1":"1.43%"}}</t>
  </si>
  <si>
    <t>{"title":"卖家的服务态度：","source":"4.8","contrast":"+3.20%","sourcedetail":{"total":"7139","count5":"89.05%","count4":"6.00%","count3":"2.59%","count2":"0.73%","count1":"1.64%"}}</t>
  </si>
  <si>
    <t>{"title":"物流服务的质量：","source":"4.8","contrast":"+14.39%","sourcedetail":{"total":"7139","count5":"89.23%","count4":"5.98%","count3":"2.38%","count2":"0.81%","count1":"1.60%"}}</t>
  </si>
  <si>
    <t>{"merchReceiveTimes":"3","refundCount":"119","indVal":"12.85","localVal":"8.59","noReasonTimes":"90","merchQualityTimes":"0"}</t>
  </si>
  <si>
    <t>{"indVal":"3.68","localVal":"4.22"}</t>
  </si>
  <si>
    <t>{"title":"宝贝与描述相符：","source":"4.9","contrast":"+66.77%","sourcedetail":{"total":"2683","count5":"98.36%","count4":"0.71%","count3":"0.22%","count2":"0.26%","count1":"0.45%"}}</t>
  </si>
  <si>
    <t>{"title":"卖家的服务态度：","source":"4.9","contrast":"+78.28%","sourcedetail":{"total":"2683","count5":"98.43%","count4":"0.93%","count3":"0.11%","count2":"0.11%","count1":"0.41%"}}</t>
  </si>
  <si>
    <t>{"title":"物流服务的质量：","source":"4.9","contrast":"+77.31%","sourcedetail":{"total":"2683","count5":"97.84%","count4":"1.42%","count3":"0.19%","count2":"0.15%","count1":"0.41%"}}</t>
  </si>
  <si>
    <t>{"merchReceiveTimes":"1","refundCount":"10","indVal":"4.05","localVal":"4.83","noReasonTimes":"5","merchQualityTimes":"0"}</t>
  </si>
  <si>
    <t>{"indVal":"2.80","localVal":"4.09"}</t>
  </si>
  <si>
    <t>{"title":"宝贝与描述相符：","source":"4.9","contrast":"+59.52%","sourcedetail":{"total":"6215","count5":"98.28%","count4":"0.60%","count3":"0.35%","count2":"0.13%","count1":"0.64%"}}</t>
  </si>
  <si>
    <t>{"title":"卖家的服务态度：","source":"4.9","contrast":"+65.87%","sourcedetail":{"total":"6215","count5":"98.07%","count4":"0.66%","count3":"0.39%","count2":"0.13%","count1":"0.76%"}}</t>
  </si>
  <si>
    <t>{"title":"物流服务的质量：","source":"4.9","contrast":"+60.68%","sourcedetail":{"total":"6215","count5":"97.30%","count4":"0.97%","count3":"0.43%","count2":"0.31%","count1":"1.00%"}}</t>
  </si>
  <si>
    <t>{"merchReceiveTimes":"24","refundCount":"331","indVal":"3.80","localVal":"60.62","noReasonTimes":"171","merchQualityTimes":"3"}</t>
  </si>
  <si>
    <t>{"indVal":"2.43","localVal":"0.99"}</t>
  </si>
  <si>
    <t>{"title":"宝贝与描述相符：","source":"4.7","contrast":"-2.87%","sourcedetail":{"total":"863","count5":"89.11%","count4":"4.40%","count3":"2.32%","count2":"1.16%","count1":"3.01%"}}</t>
  </si>
  <si>
    <t>{"title":"卖家的服务态度：","source":"4.6","contrast":"-4.13%","sourcedetail":{"total":"864","count5":"85.65%","count4":"5.21%","count3":"2.78%","count2":"1.97%","count1":"4.40%"}}</t>
  </si>
  <si>
    <t>{"title":"物流服务的质量：","source":"4.6","contrast":"-3.14%","sourcedetail":{"total":"864","count5":"85.30%","count4":"6.25%","count3":"3.24%","count2":"1.27%","count1":"3.94%"}}</t>
  </si>
  <si>
    <t>{"merchReceiveTimes":"0","refundCount":"19","indVal":"3.80","localVal":"7.14","noReasonTimes":"13","merchQualityTimes":"0"}</t>
  </si>
  <si>
    <t>{"indVal":"2.43","localVal":"1.58"}</t>
  </si>
  <si>
    <t>{"title":"宝贝与描述相符：","source":"4.8","contrast":"+9.28%","sourcedetail":{"total":"10053","count5":"93.69%","count4":"3.42%","count3":"1.38%","count2":"0.54%","count1":"0.96%"}}</t>
  </si>
  <si>
    <t>{"title":"卖家的服务态度：","source":"4.8","contrast":"0","sourcedetail":{"total":"10053","count5":"89.51%","count4":"5.81%","count3":"2.28%","count2":"0.93%","count1":"1.48%"}}</t>
  </si>
  <si>
    <t>{"title":"物流服务的质量：","source":"4.7","contrast":"+3.90%","sourcedetail":{"total":"10053","count5":"88.82%","count4":"6.14%","count3":"2.57%","count2":"0.94%","count1":"1.53%"}}</t>
  </si>
  <si>
    <t>{"merchReceiveTimes":"3","refundCount":"52","indVal":"3.91","localVal":"3.97","noReasonTimes":"19","merchQualityTimes":"0"}</t>
  </si>
  <si>
    <t>{"indVal":"2.44","localVal":"1.87"}</t>
  </si>
  <si>
    <t>{"title":"宝贝与描述相符：","source":"4.8","contrast":"+23.70%","sourcedetail":{"total":"2343","count5":"94.11%","count4":"2.94%","count3":"1.32%","count2":"0.43%","count1":"1.20%"}}</t>
  </si>
  <si>
    <t>{"title":"卖家的服务态度：","source":"4.8","contrast":"+29.27%","sourcedetail":{"total":"2343","count5":"91.85%","count4":"4.82%","count3":"1.49%","count2":"0.60%","count1":"1.24%"}}</t>
  </si>
  <si>
    <t>{"title":"物流服务的质量：","source":"4.8","contrast":"+21.95%","sourcedetail":{"total":"2343","count5":"90.95%","count4":"4.61%","count3":"1.84%","count2":"0.85%","count1":"1.75%"}}</t>
  </si>
  <si>
    <t>{"merchReceiveTimes":"0","refundCount":"206","indVal":"12.85","localVal":"17.12","noReasonTimes":"153","merchQualityTimes":"0"}</t>
  </si>
  <si>
    <t>{"indVal":"3.68","localVal":"3.71"}</t>
  </si>
  <si>
    <t>{"title":"宝贝与描述相符：","source":"4.9","contrast":"+34.05%","sourcedetail":{"total":"16452","count5":"95.51%","count4":"3.11%","count3":"0.74%","count2":"0.21%","count1":"0.43%"}}</t>
  </si>
  <si>
    <t>{"title":"卖家的服务态度：","source":"4.9","contrast":"+39.64%","sourcedetail":{"total":"16452","count5":"94.15%","count4":"4.31%","count3":"0.83%","count2":"0.23%","count1":"0.47%"}}</t>
  </si>
  <si>
    <t>{"title":"物流服务的质量：","source":"4.9","contrast":"+49.20%","sourcedetail":{"total":"16452","count5":"94.00%","count4":"4.44%","count3":"0.89%","count2":"0.17%","count1":"0.49%"}}</t>
  </si>
  <si>
    <t>{"merchReceiveTimes":"3","refundCount":"480","indVal":"3.80","localVal":"5.13","noReasonTimes":"256","merchQualityTimes":"1"}</t>
  </si>
  <si>
    <t>{"indVal":"2.43","localVal":"2.89"}</t>
  </si>
  <si>
    <t>{"title":"宝贝与描述相符：","source":"4.9","contrast":"+46.15%","sourcedetail":{"total":"758","count5":"96.04%","count4":"2.64%","count3":"1.06%","count2":"0.13%","count1":"0.13%"}}</t>
  </si>
  <si>
    <t>{"title":"卖家的服务态度：","source":"4.9","contrast":"+57.23%","sourcedetail":{"total":"758","count5":"96.31%","count4":"2.77%","count3":"0.13%","count2":"0.13%","count1":"0.66%"}}</t>
  </si>
  <si>
    <t>{"title":"物流服务的质量：","source":"4.9","contrast":"+44.60%","sourcedetail":{"total":"758","count5":"94.06%","count4":"3.83%","count3":"1.19%","count2":"0.40%","count1":"0.53%"}}</t>
  </si>
  <si>
    <t>{"merchReceiveTimes":"2","refundCount":"11","indVal":"3.80","localVal":"4.03","noReasonTimes":"7","merchQualityTimes":"0"}</t>
  </si>
  <si>
    <t>{"indVal":"2.43","localVal":"0.29"}</t>
  </si>
  <si>
    <t>{"title":"宝贝与描述相符：","source":"4.6","contrast":"-3.58%","sourcedetail":{"total":"57012","count5":"86.79%","count4":"3.95%","count3":"3.29%","count2":"1.79%","count1":"4.18%"}}</t>
  </si>
  <si>
    <t>{"title":"卖家的服务态度：","source":"4.6","contrast":"-3.51%","sourcedetail":{"total":"57012","count5":"83.62%","count4":"6.14%","count3":"3.91%","count2":"1.86%","count1":"4.46%"}}</t>
  </si>
  <si>
    <t>{"title":"物流服务的质量：","source":"4.5","contrast":"-3.73%","sourcedetail":{"total":"57012","count5":"82.51%","count4":"6.21%","count3":"4.25%","count2":"2.18%","count1":"4.85%"}}</t>
  </si>
  <si>
    <t>{"merchReceiveTimes":"61","refundCount":"2420","indVal":"12.85","localVal":"15.58","noReasonTimes":"1799","merchQualityTimes":"0"}</t>
  </si>
  <si>
    <t>{"indVal":"3.68","localVal":"4.19"}</t>
  </si>
  <si>
    <t>{"title":"宝贝与描述相符：","source":"4.9","contrast":"+38.73%","sourcedetail":{"total":"1761","count5":"95.68%","count4":"2.39%","count3":"0.80%","count2":"0.23%","count1":"0.91%"}}</t>
  </si>
  <si>
    <t>{"title":"卖家的服务态度：","source":"4.9","contrast":"+49.98%","sourcedetail":{"total":"1761","count5":"94.66%","count4":"3.35%","count3":"1.02%","count2":"0.23%","count1":"0.74%"}}</t>
  </si>
  <si>
    <t>{"title":"物流服务的质量：","source":"4.9","contrast":"+53.47%","sourcedetail":{"total":"1761","count5":"94.15%","count4":"3.92%","count3":"0.91%","count2":"0.17%","count1":"0.85%"}}</t>
  </si>
  <si>
    <t>{"merchReceiveTimes":"1","refundCount":"17","indVal":"8.03","localVal":"3.44","noReasonTimes":"5","merchQualityTimes":"1"}</t>
  </si>
  <si>
    <t>{"indVal":"3.59","localVal":"2.37"}</t>
  </si>
  <si>
    <t>{"title":"宝贝与描述相符：","source":"4.8","contrast":"+8.70%","sourcedetail":{"total":"3134","count5":"92.15%","count4":"4.56%","count3":"1.66%","count2":"0.45%","count1":"1.18%"}}</t>
  </si>
  <si>
    <t>{"title":"卖家的服务态度：","source":"4.7","contrast":"+0.91%","sourcedetail":{"total":"3134","count5":"87.72%","count4":"7.59%","count3":"2.62%","count2":"0.73%","count1":"1.34%"}}</t>
  </si>
  <si>
    <t>{"title":"物流服务的质量：","source":"4.7","contrast":"+0.74%","sourcedetail":{"total":"3134","count5":"86.98%","count4":"7.69%","count3":"2.78%","count2":"0.77%","count1":"1.79%"}}</t>
  </si>
  <si>
    <t>{"merchReceiveTimes":"3","refundCount":"45","indVal":"12.85","localVal":"7.73","noReasonTimes":"19","merchQualityTimes":"1"}</t>
  </si>
  <si>
    <t>{"title":"宝贝与描述相符：","source":"4.8","contrast":"+8.78%","sourcedetail":{"total":"45341","count5":"93.47%","count4":"3.60%","count3":"1.42%","count2":"0.50%","count1":"1.00%"}}</t>
  </si>
  <si>
    <t>{"title":"卖家的服务态度：","source":"4.7","contrast":"0","sourcedetail":{"total":"45342","count5":"87.38%","count4":"7.52%","count3":"2.87%","count2":"0.74%","count1":"1.48%"}}</t>
  </si>
  <si>
    <t>{"title":"物流服务的质量：","source":"4.7","contrast":"-0.65%","sourcedetail":{"total":"45342","count5":"86.16%","count4":"7.62%","count3":"3.18%","count2":"0.98%","count1":"2.06%"}}</t>
  </si>
  <si>
    <t>{"merchReceiveTimes":"30","refundCount":"625","indVal":"4.16","localVal":"2.73","noReasonTimes":"261","merchQualityTimes":"0"}</t>
  </si>
  <si>
    <t>{"indVal":"2.16","localVal":"2.27"}</t>
  </si>
  <si>
    <t>{"title":"宝贝与描述相符：","source":"4.9","contrast":"+55.11%","sourcedetail":{"total":"1021","count5":"96.08%","count4":"2.25%","count3":"0.98%","count2":"0.10%","count1":"0.59%"}}</t>
  </si>
  <si>
    <t>{"title":"卖家的服务态度：","source":"4.9","contrast":"+57.64%","sourcedetail":{"total":"1021","count5":"95.00%","count4":"2.84%","count3":"1.18%","count2":"0.39%","count1":"0.59%"}}</t>
  </si>
  <si>
    <t>{"title":"物流服务的质量：","source":"4.9","contrast":"+56.72%","sourcedetail":{"total":"1021","count5":"94.71%","count4":"2.84%","count3":"1.18%","count2":"0.39%","count1":"0.88%"}}</t>
  </si>
  <si>
    <t>{"merchReceiveTimes":"6","refundCount":"52","indVal":"12.85","localVal":"9.08","noReasonTimes":"1","merchQualityTimes":"0"}</t>
  </si>
  <si>
    <t>{"indVal":"3.68","localVal":"4.64"}</t>
  </si>
  <si>
    <t>{"title":"宝贝与描述相符：","source":"4.8","contrast":"0","sourcedetail":{"total":"7986","count5":"91.74%","count4":"3.79%","count3":"1.90%","count2":"0.84%","count1":"1.73%"}}</t>
  </si>
  <si>
    <t>{"title":"卖家的服务态度：","source":"4.7","contrast":"0","sourcedetail":{"total":"7986","count5":"88.54%","count4":"5.79%","count3":"2.49%","count2":"1.11%","count1":"2.07%"}}</t>
  </si>
  <si>
    <t>{"title":"物流服务的质量：","source":"4.7","contrast":"-1.13%","sourcedetail":{"total":"7986","count5":"86.10%","count4":"6.46%","count3":"3.37%","count2":"1.21%","count1":"2.85%"}}</t>
  </si>
  <si>
    <t>{"merchReceiveTimes":"105","refundCount":"908","indVal":"12.85","localVal":"13.05","noReasonTimes":"534","merchQualityTimes":"36"}</t>
  </si>
  <si>
    <t>{"indVal":"3.68","localVal":"3.17"}</t>
  </si>
  <si>
    <t>{"title":"宝贝与描述相符：","source":"4.7","contrast":"-1.97%","sourcedetail":{"total":"139","count5":"91.37%","count4":"3.60%","count3":"1.44%","count2":"暂无人打分","count1":"3.60%"}}</t>
  </si>
  <si>
    <t>{"title":"卖家的服务态度：","source":"4.7","contrast":"-1.18%","sourcedetail":{"total":"139","count5":"90.65%","count4":"2.88%","count3":"3.60%","count2":"1.44%","count1":"1.44%"}}</t>
  </si>
  <si>
    <t>{"title":"物流服务的质量：","source":"4.8","contrast":"+32.61%","sourcedetail":{"total":"139","count5":"93.53%","count4":"4.32%","count3":"0.72%","count2":"暂无人打分","count1":"1.44%"}}</t>
  </si>
  <si>
    <t>{"merchReceiveTimes":"0","refundCount":"3","indVal":"4.05","localVal":"12.50","noReasonTimes":"1","merchQualityTimes":"0"}</t>
  </si>
  <si>
    <t>{"indVal":"2.80","localVal":"2.58"}</t>
  </si>
  <si>
    <t>{"title":"宝贝与描述相符：","source":"4.8","contrast":"-0.91%","sourcedetail":{"total":"14220","count5":"89.97%","count4":"4.89%","count3":"2.33%","count2":"1.08%","count1":"1.72%"}}</t>
  </si>
  <si>
    <t>{"title":"卖家的服务态度：","source":"4.7","contrast":"-1.17%","sourcedetail":{"total":"14220","count5":"86.13%","count4":"7.36%","count3":"3.08%","count2":"1.01%","count1":"2.41%"}}</t>
  </si>
  <si>
    <t>{"title":"物流服务的质量：","source":"4.7","contrast":"-0.82%","sourcedetail":{"total":"14220","count5":"86.11%","count4":"7.02%","count3":"3.28%","count2":"1.17%","count1":"2.43%"}}</t>
  </si>
  <si>
    <t>{"merchReceiveTimes":"6","refundCount":"28","indVal":"12.85","localVal":"16.18","noReasonTimes":"10","merchQualityTimes":"0"}</t>
  </si>
  <si>
    <t>{"indVal":"3.68","localVal":"1.68"}</t>
  </si>
  <si>
    <t>{"title":"宝贝与描述相符：","source":"4.9","contrast":"+84.42%","sourcedetail":{"total":"3992","count5":"98.85%","count4":"0.50%","count3":"0.30%","count2":"0.13%","count1":"0.23%"}}</t>
  </si>
  <si>
    <t>{"title":"卖家的服务态度：","source":"4.9","contrast":"+83.08%","sourcedetail":{"total":"3992","count5":"98.25%","count4":"0.90%","count3":"0.40%","count2":"0.10%","count1":"0.43%"}}</t>
  </si>
  <si>
    <t>{"title":"物流服务的质量：","source":"4.9","contrast":"+83.34%","sourcedetail":{"total":"3992","count5":"98.02%","count4":"1.05%","count3":"0.45%","count2":"0.10%","count1":"0.43%"}}</t>
  </si>
  <si>
    <t>{"merchReceiveTimes":"0","refundCount":"3","indVal":"12.85","localVal":"42.86","noReasonTimes":"3","merchQualityTimes":"0"}</t>
  </si>
  <si>
    <t>{"indVal":"3.68","localVal":"5.21"}</t>
  </si>
  <si>
    <t>{"title":"宝贝与描述相符：","source":"4.9","contrast":"+51.57%","sourcedetail":{"total":"1609","count5":"96.21%","count4":"1.86%","count3":"0.93%","count2":"0.31%","count1":"0.68%"}}</t>
  </si>
  <si>
    <t>{"title":"卖家的服务态度：","source":"4.8","contrast":"+51.37%","sourcedetail":{"total":"1609","count5":"95.28%","count4":"2.18%","count3":"0.75%","count2":"0.87%","count1":"0.93%"}}</t>
  </si>
  <si>
    <t>{"title":"物流服务的质量：","source":"4.8","contrast":"+50.79%","sourcedetail":{"total":"1609","count5":"94.78%","count4":"2.42%","count3":"0.81%","count2":"0.75%","count1":"1.24%"}}</t>
  </si>
  <si>
    <t>{"merchReceiveTimes":"5","refundCount":"181","indVal":"12.85","localVal":"16.34","noReasonTimes":"121","merchQualityTimes":"2"}</t>
  </si>
  <si>
    <t>{"title":"宝贝与描述相符：","source":"4.8","contrast":"+22.47%","sourcedetail":{"total":"10607","count5":"94.62%","count4":"2.11%","count3":"1.38%","count2":"0.60%","count1":"1.29%"}}</t>
  </si>
  <si>
    <t>{"title":"卖家的服务态度：","source":"4.8","contrast":"+23.44%","sourcedetail":{"total":"10607","count5":"91.89%","count4":"4.00%","count3":"2.03%","count2":"0.63%","count1":"1.45%"}}</t>
  </si>
  <si>
    <t>{"title":"物流服务的质量：","source":"4.8","contrast":"+20.15%","sourcedetail":{"total":"10607","count5":"90.74%","count4":"4.41%","count3":"2.35%","count2":"0.85%","count1":"1.65%"}}</t>
  </si>
  <si>
    <t>{"merchReceiveTimes":"13","refundCount":"62","indVal":"12.85","localVal":"6.99","noReasonTimes":"0","merchQualityTimes":"0"}</t>
  </si>
  <si>
    <t>{"indVal":"3.68","localVal":"3.04"}</t>
  </si>
  <si>
    <t>{"title":"宝贝与描述相符：","source":"4.9","contrast":"+40.61%","sourcedetail":{"total":"1402","count5":"95.08%","count4":"3.35%","count3":"0.93%","count2":"0.14%","count1":"0.50%"}}</t>
  </si>
  <si>
    <t>{"title":"卖家的服务态度：","source":"4.8","contrast":"+35.09%","sourcedetail":{"total":"1402","count5":"92.30%","count4":"5.21%","count3":"1.71%","count2":"0.14%","count1":"0.64%"}}</t>
  </si>
  <si>
    <t>{"title":"物流服务的质量：","source":"4.8","contrast":"+38.01%","sourcedetail":{"total":"1402","count5":"91.30%","count4":"6.28%","count3":"1.36%","count2":"0.21%","count1":"0.86%"}}</t>
  </si>
  <si>
    <t>{"merchReceiveTimes":"0","refundCount":"8","indVal":"3.91","localVal":"2.27","noReasonTimes":"2","merchQualityTimes":"1"}</t>
  </si>
  <si>
    <t>{"indVal":"2.44","localVal":"4.59"}</t>
  </si>
  <si>
    <t>{"title":"宝贝与描述相符：","source":"4.9","contrast":"+67.36%","sourcedetail":{"total":"4935","count5":"97.24%","count4":"1.56%","count3":"0.61%","count2":"0.14%","count1":"0.45%"}}</t>
  </si>
  <si>
    <t>{"title":"卖家的服务态度：","source":"4.9","contrast":"+67.80%","sourcedetail":{"total":"4935","count5":"96.13%","count4":"2.35%","count3":"0.73%","count2":"0.34%","count1":"0.45%"}}</t>
  </si>
  <si>
    <t>{"title":"物流服务的质量：","source":"4.9","contrast":"+69.95%","sourcedetail":{"total":"4935","count5":"95.99%","count4":"2.41%","count3":"0.89%","count2":"0.16%","count1":"0.55%"}}</t>
  </si>
  <si>
    <t>{"merchReceiveTimes":"3","refundCount":"104","indVal":"12.85","localVal":"11.22","noReasonTimes":"75","merchQualityTimes":"0"}</t>
  </si>
  <si>
    <t>{"indVal":"3.68","localVal":"3.27"}</t>
  </si>
  <si>
    <t>{"title":"宝贝与描述相符：","source":"4.8","contrast":"0","sourcedetail":{"total":"19736","count5":"93.15%","count4":"3.39%","count3":"1.40%","count2":"0.46%","count1":"1.59%"}}</t>
  </si>
  <si>
    <t>{"title":"卖家的服务态度：","source":"4.7","contrast":"-0.95%","sourcedetail":{"total":"19736","count5":"88.81%","count4":"5.64%","count3":"2.26%","count2":"0.72%","count1":"2.57%"}}</t>
  </si>
  <si>
    <t>{"title":"物流服务的质量：","source":"4.7","contrast":"-1.42%","sourcedetail":{"total":"19736","count5":"87.23%","count4":"5.76%","count3":"2.57%","count2":"1.10%","count1":"3.34%"}}</t>
  </si>
  <si>
    <t>{"merchReceiveTimes":"3","refundCount":"23","indVal":"8.03","localVal":"4.03","noReasonTimes":"6","merchQualityTimes":"0"}</t>
  </si>
  <si>
    <t>{"indVal":"3.59","localVal":"5.64"}</t>
  </si>
  <si>
    <t>{"title":"宝贝与描述相符：","source":"4.8","contrast":"0","sourcedetail":{"total":"12590","count5":"92.25%","count4":"5.00%","count3":"1.50%","count2":"0.41%","count1":"0.83%"}}</t>
  </si>
  <si>
    <t>{"title":"卖家的服务态度：","source":"4.8","contrast":"0","sourcedetail":{"total":"12590","count5":"88.85%","count4":"7.42%","count3":"1.85%","count2":"0.60%","count1":"1.28%"}}</t>
  </si>
  <si>
    <t>{"title":"物流服务的质量：","source":"4.8","contrast":"0","sourcedetail":{"total":"12590","count5":"88.57%","count4":"7.16%","count3":"2.00%","count2":"0.70%","count1":"1.57%"}}</t>
  </si>
  <si>
    <t>{"merchReceiveTimes":"63","refundCount":"749","indVal":"6.76","localVal":"10.41","noReasonTimes":"457","merchQualityTimes":"16"}</t>
  </si>
  <si>
    <t>{"indVal":"3.27","localVal":"3.18"}</t>
  </si>
  <si>
    <t>{"title":"宝贝与描述相符：","source":"4.8","contrast":"+8.55%","sourcedetail":{"total":"14594","count5":"94.37%","count4":"2.36%","count3":"1.24%","count2":"0.50%","count1":"1.52%"}}</t>
  </si>
  <si>
    <t>{"title":"卖家的服务态度：","source":"4.8","contrast":"+4.14%","sourcedetail":{"total":"14594","count5":"91.00%","count4":"4.56%","count3":"1.80%","count2":"0.64%","count1":"2.00%"}}</t>
  </si>
  <si>
    <t>{"title":"物流服务的质量：","source":"4.8","contrast":"+12.80%","sourcedetail":{"total":"14594","count5":"90.76%","count4":"4.53%","count3":"1.95%","count2":"0.71%","count1":"2.05%"}}</t>
  </si>
  <si>
    <t>{"merchReceiveTimes":"6","refundCount":"155","indVal":"4.51","localVal":"5.08","noReasonTimes":"22","merchQualityTimes":"12"}</t>
  </si>
  <si>
    <t>{"indVal":"2.61","localVal":"3.34"}</t>
  </si>
  <si>
    <t>{"title":"宝贝与描述相符：","source":"4.8","contrast":"+8.37%","sourcedetail":{"total":"4602","count5":"92.44%","count4":"4.17%","count3":"1.59%","count2":"0.56%","count1":"1.24%"}}</t>
  </si>
  <si>
    <t>{"title":"卖家的服务态度：","source":"4.7","contrast":"+2.74%","sourcedetail":{"total":"4602","count5":"88.48%","count4":"7.15%","count3":"2.00%","count2":"0.61%","count1":"1.76%"}}</t>
  </si>
  <si>
    <t>{"title":"物流服务的质量：","source":"4.7","contrast":"+9.40%","sourcedetail":{"total":"4602","count5":"88.05%","count4":"7.30%","count3":"2.30%","count2":"0.59%","count1":"1.76%"}}</t>
  </si>
  <si>
    <t>{"merchReceiveTimes":"1","refundCount":"5","indVal":"12.85","localVal":"1.96","noReasonTimes":"0","merchQualityTimes":"0"}</t>
  </si>
  <si>
    <t>{"indVal":"3.68","localVal":"2.17"}</t>
  </si>
  <si>
    <t>{"title":"宝贝与描述相符：","source":"4.9","contrast":"+50.81%","sourcedetail":{"total":"177","count5":"97.74%","count4":"1.13%","count3":"暂无人打分","count2":"暂无人打分","count1":"1.13%"}}</t>
  </si>
  <si>
    <t>{"title":"卖家的服务态度：","source":"4.9","contrast":"+92.84%","sourcedetail":{"total":"177","count5":"98.87%","count4":"1.13%","count3":"暂无人打分","count2":"暂无人打分","count1":"暂无人打分"}}</t>
  </si>
  <si>
    <t>{"title":"物流服务的质量：","source":"4.9","contrast":"+96.75%","sourcedetail":{"total":"177","count5":"99.44%","count4":"0.56%","count3":"暂无人打分","count2":"暂无人打分","count1":"暂无人打分"}}</t>
  </si>
  <si>
    <t>{"merchReceiveTimes":"0","refundCount":"2","indVal":"3.13","localVal":"1.44","noReasonTimes":"0","merchQualityTimes":"0"}</t>
  </si>
  <si>
    <t>{"title":"宝贝与描述相符：","source":"4.9","contrast":"+64.37%","sourcedetail":{"total":"1599","count5":"97.69%","count4":"1.00%","count3":"0.31%","count2":"0.19%","count1":"0.81%"}}</t>
  </si>
  <si>
    <t>{"title":"卖家的服务态度：","source":"4.9","contrast":"+57.15%","sourcedetail":{"total":"1599","count5":"96.50%","count4":"1.13%","count3":"0.75%","count2":"0.31%","count1":"1.31%"}}</t>
  </si>
  <si>
    <t>{"title":"物流服务的质量：","source":"4.9","contrast":"+59.50%","sourcedetail":{"total":"1599","count5":"96.44%","count4":"1.13%","count3":"0.69%","count2":"0.25%","count1":"1.50%"}}</t>
  </si>
  <si>
    <t>{"merchReceiveTimes":"25","refundCount":"707","indVal":"12.85","localVal":"66.76","noReasonTimes":"307","merchQualityTimes":"1"}</t>
  </si>
  <si>
    <t>{"indVal":"3.68","localVal":"1.82"}</t>
  </si>
  <si>
    <t>{"title":"宝贝与描述相符：","source":"4.8","contrast":"+12.30%","sourcedetail":{"total":"7560","count5":"94.52%","count4":"2.41%","count3":"1.44%","count2":"0.53%","count1":"1.10%"}}</t>
  </si>
  <si>
    <t>{"title":"卖家的服务态度：","source":"4.8","contrast":"+28.88%","sourcedetail":{"total":"7560","count5":"92.91%","count4":"3.97%","count3":"1.65%","count2":"0.41%","count1":"1.06%"}}</t>
  </si>
  <si>
    <t>{"title":"物流服务的质量：","source":"4.8","contrast":"+37.93%","sourcedetail":{"total":"7560","count5":"92.83%","count4":"3.93%","count3":"1.67%","count2":"0.49%","count1":"1.08%"}}</t>
  </si>
  <si>
    <t>{"merchReceiveTimes":"1","refundCount":"21","indVal":"3.91","localVal":"2.66","noReasonTimes":"7","merchQualityTimes":"0"}</t>
  </si>
  <si>
    <t>{"indVal":"2.44","localVal":"3.87"}</t>
  </si>
  <si>
    <t>{"title":"宝贝与描述相符：","source":"4.8","contrast":"-0.51%","sourcedetail":{"total":"992","count5":"91.53%","count4":"4.84%","count3":"1.81%","count2":"0.40%","count1":"1.41%"}}</t>
  </si>
  <si>
    <t>{"title":"卖家的服务态度：","source":"4.8","contrast":"+6.57%","sourcedetail":{"total":"992","count5":"90.42%","count4":"6.15%","count3":"1.31%","count2":"0.50%","count1":"1.61%"}}</t>
  </si>
  <si>
    <t>{"title":"物流服务的质量：","source":"4.7","contrast":"0","sourcedetail":{"total":"992","count5":"88.51%","count4":"6.55%","count3":"2.12%","count2":"0.81%","count1":"2.02%"}}</t>
  </si>
  <si>
    <t>{"merchReceiveTimes":"0","refundCount":"18","indVal":"3.91","localVal":"5.04","noReasonTimes":"5","merchQualityTimes":"0"}</t>
  </si>
  <si>
    <t>{"indVal":"2.44","localVal":"5.16"}</t>
  </si>
  <si>
    <t>{"title":"宝贝与描述相符：","source":"4.9","contrast":"+72.05%","sourcedetail":{"total":"1710","count5":"97.66%","count4":"1.23%","count3":"0.64%","count2":"0.12%","count1":"0.35%"}}</t>
  </si>
  <si>
    <t>{"title":"卖家的服务态度：","source":"4.9","contrast":"+77.55%","sourcedetail":{"total":"1710","count5":"97.43%","count4":"1.58%","count3":"0.41%","count2":"0.12%","count1":"0.47%"}}</t>
  </si>
  <si>
    <t>{"title":"物流服务的质量：","source":"4.9","contrast":"+75.18%","sourcedetail":{"total":"1710","count5":"96.78%","count4":"1.93%","count3":"0.64%","count2":"0.12%","count1":"0.53%"}}</t>
  </si>
  <si>
    <t>{"merchReceiveTimes":"2","refundCount":"50","indVal":"12.85","localVal":"27.93","noReasonTimes":"34","merchQualityTimes":"2"}</t>
  </si>
  <si>
    <t>{"indVal":"3.68","localVal":"4.69"}</t>
  </si>
  <si>
    <t>{"title":"宝贝与描述相符：","source":"4.6","contrast":"-3.58%","sourcedetail":{"total":"194","count5":"87.63%","count4":"3.09%","count3":"4.12%","count2":"1.03%","count1":"4.12%"}}</t>
  </si>
  <si>
    <t>{"title":"卖家的服务态度：","source":"4.6","contrast":"-4.38%","sourcedetail":{"total":"194","count5":"85.05%","count4":"3.61%","count3":"4.12%","count2":"1.55%","count1":"5.67%"}}</t>
  </si>
  <si>
    <t>{"title":"物流服务的质量：","source":"4.7","contrast":"-1.37%","sourcedetail":{"total":"194","count5":"87.11%","count4":"6.19%","count3":"2.06%","count2":"1.55%","count1":"3.09%"}}</t>
  </si>
  <si>
    <t>{"merchReceiveTimes":"0","refundCount":"4","indVal":"8.03","localVal":"10.00","noReasonTimes":"0","merchQualityTimes":"0"}</t>
  </si>
  <si>
    <t>{"indVal":"3.59","localVal":"3.80"}</t>
  </si>
  <si>
    <t>{"title":"宝贝与描述相符：","source":"4.8","contrast":"+11.81%","sourcedetail":{"total":"14531","count5":"92.95%","count4":"3.63%","count3":"1.63%","count2":"0.56%","count1":"1.22%"}}</t>
  </si>
  <si>
    <t>{"title":"卖家的服务态度：","source":"4.8","contrast":"+22.21%","sourcedetail":{"total":"14531","count5":"91.38%","count4":"4.85%","count3":"1.67%","count2":"0.58%","count1":"1.51%"}}</t>
  </si>
  <si>
    <t>{"title":"物流服务的质量：","source":"4.8","contrast":"+26.15%","sourcedetail":{"total":"14531","count5":"90.97%","count4":"4.91%","count3":"1.96%","count2":"0.59%","count1":"1.57%"}}</t>
  </si>
  <si>
    <t>{"merchReceiveTimes":"76","refundCount":"1994","indVal":"12.85","localVal":"18.32","noReasonTimes":"1460","merchQualityTimes":"46"}</t>
  </si>
  <si>
    <t>{"indVal":"3.68","localVal":"3.93"}</t>
  </si>
  <si>
    <t>{"title":"宝贝与描述相符：","source":"4.8","contrast":"+23.96%","sourcedetail":{"total":"2747","count5":"93.08%","count4":"4.40%","count3":"1.24%","count2":"0.36%","count1":"0.91%"}}</t>
  </si>
  <si>
    <t>{"title":"卖家的服务态度：","source":"4.8","contrast":"+33.66%","sourcedetail":{"total":"2747","count5":"92.14%","count4":"4.81%","count3":"1.53%","count2":"0.33%","count1":"1.20%"}}</t>
  </si>
  <si>
    <t>{"title":"物流服务的质量：","source":"4.8","contrast":"+18.94%","sourcedetail":{"total":"2747","count5":"90.21%","count4":"5.17%","count3":"2.33%","count2":"0.47%","count1":"1.82%"}}</t>
  </si>
  <si>
    <t>{"merchReceiveTimes":"41","refundCount":"1096","indVal":"12.85","localVal":"49.41","noReasonTimes":"977","merchQualityTimes":"0"}</t>
  </si>
  <si>
    <t>{"title":"宝贝与描述相符：","source":"4.8","contrast":"+18.39%","sourcedetail":{"total":"3498","count5":"93.88%","count4":"2.69%","count3":"1.77%","count2":"0.40%","count1":"1.26%"}}</t>
  </si>
  <si>
    <t>{"title":"卖家的服务态度：","source":"4.8","contrast":"+30.95%","sourcedetail":{"total":"3498","count5":"91.97%","count4":"4.57%","count3":"1.80%","count2":"0.60%","count1":"1.06%"}}</t>
  </si>
  <si>
    <t>{"title":"物流服务的质量：","source":"4.8","contrast":"+32.34%","sourcedetail":{"total":"3498","count5":"91.65%","count4":"4.60%","count3":"1.66%","count2":"0.80%","count1":"1.29%"}}</t>
  </si>
  <si>
    <t>{"merchReceiveTimes":"13","refundCount":"302","indVal":"12.85","localVal":"38.77","noReasonTimes":"261","merchQualityTimes":"0"}</t>
  </si>
  <si>
    <t>{"indVal":"3.68","localVal":"3.82"}</t>
  </si>
  <si>
    <t>{"title":"宝贝与描述相符：","source":"4.9","contrast":"+53.86%","sourcedetail":{"total":"1214","count5":"97.78%","count4":"0.99%","count3":"0.49%","count2":"0.10%","count1":"0.66%"}}</t>
  </si>
  <si>
    <t>{"title":"卖家的服务态度：","source":"4.9","contrast":"+66.33%","sourcedetail":{"total":"1214","count5":"97.61%","count4":"1.24%","count3":"0.49%","count2":"0.10%","count1":"0.58%"}}</t>
  </si>
  <si>
    <t>{"title":"物流服务的质量：","source":"4.9","contrast":"+65.89%","sourcedetail":{"total":"1214","count5":"96.79%","count4":"1.65%","count3":"0.99%","count2":"0.10%","count1":"0.49%"}}</t>
  </si>
  <si>
    <t>{"merchReceiveTimes":"0","refundCount":"23","indVal":"3.80","localVal":"7.88","noReasonTimes":"15","merchQualityTimes":"0"}</t>
  </si>
  <si>
    <t>{"title":"宝贝与描述相符：","source":"4.8","contrast":"+18.93%","sourcedetail":{"total":"9385","count5":"92.57%","count4":"4.59%","count3":"1.56%","count2":"0.44%","count1":"0.84%"}}</t>
  </si>
  <si>
    <t>{"title":"卖家的服务态度：","source":"4.7","contrast":"0","sourcedetail":{"total":"9385","count5":"86.90%","count4":"8.47%","count3":"2.72%","count2":"0.59%","count1":"1.32%"}}</t>
  </si>
  <si>
    <t>{"title":"物流服务的质量：","source":"4.7","contrast":"+2.66%","sourcedetail":{"total":"9385","count5":"86.54%","count4":"8.30%","count3":"2.93%","count2":"0.82%","count1":"1.41%"}}</t>
  </si>
  <si>
    <t>{"merchReceiveTimes":"3","refundCount":"18","indVal":"12.85","localVal":"4.20","noReasonTimes":"6","merchQualityTimes":"0"}</t>
  </si>
  <si>
    <t>{"indVal":"3.68","localVal":"0.96"}</t>
  </si>
  <si>
    <t>{"title":"宝贝与描述相符：","source":"4.7","contrast":"-2.11%","sourcedetail":{"total":"14597","count5":"87.57%","count4":"5.44%","count3":"3.38%","count2":"1.14%","count1":"2.47%"}}</t>
  </si>
  <si>
    <t>{"title":"卖家的服务态度：","source":"4.7","contrast":"-1.86%","sourcedetail":{"total":"14597","count5":"84.77%","count4":"7.82%","count3":"3.34%","count2":"1.28%","count1":"2.80%"}}</t>
  </si>
  <si>
    <t>{"title":"物流服务的质量：","source":"4.6","contrast":"-3.04%","sourcedetail":{"total":"14597","count5":"82.40%","count4":"7.77%","count3":"4.05%","count2":"1.62%","count1":"4.17%"}}</t>
  </si>
  <si>
    <t>{"merchReceiveTimes":"40","refundCount":"1028","indVal":"12.85","localVal":"38.19","noReasonTimes":"716","merchQualityTimes":"18"}</t>
  </si>
  <si>
    <t>{"indVal":"3.68","localVal":"2.56"}</t>
  </si>
  <si>
    <t>{"title":"宝贝与描述相符：","source":"4.7","contrast":"-1.32%","sourcedetail":{"total":"15160","count5":"89.40%","count4":"4.84%","count3":"2.57%","count2":"1.09%","count1":"2.10%"}}</t>
  </si>
  <si>
    <t>{"title":"卖家的服务态度：","source":"4.7","contrast":"-1.92%","sourcedetail":{"total":"15160","count5":"84.54%","count4":"7.92%","count3":"3.46%","count2":"1.37%","count1":"2.71%"}}</t>
  </si>
  <si>
    <t>{"title":"物流服务的质量：","source":"4.6","contrast":"-2.32%","sourcedetail":{"total":"15160","count5":"83.06%","count4":"7.92%","count3":"4.22%","count2":"1.62%","count1":"3.18%"}}</t>
  </si>
  <si>
    <t>{"merchReceiveTimes":"71","refundCount":"695","indVal":"12.85","localVal":"4.80","noReasonTimes":"289","merchQualityTimes":"9"}</t>
  </si>
  <si>
    <t>{"indVal":"3.68","localVal":"2.01"}</t>
  </si>
  <si>
    <t>{"title":"宝贝与描述相符：","source":"4.8","contrast":"+1.65%","sourcedetail":{"total":"15626","count5":"92.61%","count4":"3.55%","count3":"1.60%","count2":"0.69%","count1":"1.55%"}}</t>
  </si>
  <si>
    <t>{"title":"卖家的服务态度：","source":"4.8","contrast":"+4.05%","sourcedetail":{"total":"15626","count5":"89.71%","count4":"5.46%","count3":"2.11%","count2":"0.82%","count1":"1.90%"}}</t>
  </si>
  <si>
    <t>{"title":"物流服务的质量：","source":"4.7","contrast":"+1.16%","sourcedetail":{"total":"15626","count5":"88.67%","count4":"5.50%","count3":"2.59%","count2":"1.02%","count1":"2.21%"}}</t>
  </si>
  <si>
    <t>{"merchReceiveTimes":"7","refundCount":"53","indVal":"12.85","localVal":"11.57","noReasonTimes":"30","merchQualityTimes":"1"}</t>
  </si>
  <si>
    <t>{"indVal":"3.68","localVal":"5.18"}</t>
  </si>
  <si>
    <t>{"title":"宝贝与描述相符：","source":"4.7","contrast":"-1.45%","sourcedetail":{"total":"6638","count5":"89.94%","count4":"3.92%","count3":"2.46%","count2":"1.31%","count1":"2.38%"}}</t>
  </si>
  <si>
    <t>{"title":"卖家的服务态度：","source":"4.7","contrast":"-1.24%","sourcedetail":{"total":"6638","count5":"87.80%","count4":"5.26%","count3":"2.68%","count2":"1.14%","count1":"3.12%"}}</t>
  </si>
  <si>
    <t>{"title":"物流服务的质量：","source":"4.6","contrast":"-2.11%","sourcedetail":{"total":"6638","count5":"85.79%","count4":"5.62%","count3":"2.80%","count2":"1.43%","count1":"4.35%"}}</t>
  </si>
  <si>
    <t>{"merchReceiveTimes":"57","refundCount":"460","indVal":"12.85","localVal":"35.91","noReasonTimes":"246","merchQualityTimes":"24"}</t>
  </si>
  <si>
    <t>{"indVal":"3.68","localVal":"3.92"}</t>
  </si>
  <si>
    <t>{"title":"宝贝与描述相符：","source":"4.9","contrast":"+36.58%","sourcedetail":{"total":"4942","count5":"95.99%","count4":"2.29%","count3":"0.77%","count2":"0.34%","count1":"0.61%"}}</t>
  </si>
  <si>
    <t>{"title":"卖家的服务态度：","source":"4.8","contrast":"+19.65%","sourcedetail":{"total":"4942","count5":"92.68%","count4":"4.27%","count3":"1.72%","count2":"0.36%","count1":"0.97%"}}</t>
  </si>
  <si>
    <t>{"title":"物流服务的质量：","source":"4.8","contrast":"0","sourcedetail":{"total":"4942","count5":"90.19%","count4":"4.71%","count3":"2.37%","count2":"0.99%","count1":"1.74%"}}</t>
  </si>
  <si>
    <t>{"merchReceiveTimes":"13","refundCount":"90","indVal":"3.13","localVal":"5.12","noReasonTimes":"40","merchQualityTimes":"0"}</t>
  </si>
  <si>
    <t>{"indVal":"2.55","localVal":"1.06"}</t>
  </si>
  <si>
    <t>{"title":"宝贝与描述相符：","source":"4.9","contrast":"+36.82%","sourcedetail":{"total":"2563","count5":"96.45%","count4":"1.56%","count3":"0.94%","count2":"0.39%","count1":"0.66%"}}</t>
  </si>
  <si>
    <t>{"title":"卖家的服务态度：","source":"4.9","contrast":"+46.87%","sourcedetail":{"total":"2563","count5":"95.71%","count4":"2.22%","count3":"0.94%","count2":"0.23%","count1":"0.90%"}}</t>
  </si>
  <si>
    <t>{"title":"物流服务的质量：","source":"4.9","contrast":"+43.03%","sourcedetail":{"total":"2563","count5":"94.81%","count4":"2.77%","count3":"1.09%","count2":"0.35%","count1":"0.98%"}}</t>
  </si>
  <si>
    <t>{"merchReceiveTimes":"1","refundCount":"23","indVal":"3.13","localVal":"4.24","noReasonTimes":"4","merchQualityTimes":"0"}</t>
  </si>
  <si>
    <t>{"indVal":"2.55","localVal":"2.15"}</t>
  </si>
  <si>
    <t>{"title":"宝贝与描述相符：","source":"4.7","contrast":"-2.05%","sourcedetail":{"total":"46807","count5":"89.50%","count4":"4.57%","count3":"2.61%","count2":"1.05%","count1":"2.27%"}}</t>
  </si>
  <si>
    <t>{"title":"卖家的服务态度：","source":"4.7","contrast":"-2.02%","sourcedetail":{"total":"46807","count5":"86.19%","count4":"7.10%","count3":"3.10%","count2":"1.04%","count1":"2.57%"}}</t>
  </si>
  <si>
    <t>{"title":"物流服务的质量：","source":"4.7","contrast":"-1.95%","sourcedetail":{"total":"46807","count5":"85.62%","count4":"7.12%","count3":"3.25%","count2":"1.19%","count1":"2.83%"}}</t>
  </si>
  <si>
    <t>{"merchReceiveTimes":"91","refundCount":"1046","indVal":"6.76","localVal":"4.93","noReasonTimes":"476","merchQualityTimes":"0"}</t>
  </si>
  <si>
    <t>{"indVal":"3.27","localVal":"1.89"}</t>
  </si>
  <si>
    <t>{"title":"宝贝与描述相符：","source":"4.8","contrast":"+27.67%","sourcedetail":{"total":"9723","count5":"93.14%","count4":"4.53%","count3":"1.29%","count2":"0.25%","count1":"0.80%"}}</t>
  </si>
  <si>
    <t>{"title":"卖家的服务态度：","source":"4.8","contrast":"+25.23%","sourcedetail":{"total":"9723","count5":"90.28%","count4":"6.51%","count3":"1.76%","count2":"0.44%","count1":"1.01%"}}</t>
  </si>
  <si>
    <t>{"title":"物流服务的质量：","source":"4.8","contrast":"+20.44%","sourcedetail":{"total":"9723","count5":"89.10%","count4":"6.82%","count3":"2.17%","count2":"0.63%","count1":"1.29%"}}</t>
  </si>
  <si>
    <t>{"merchReceiveTimes":"30","refundCount":"364","indVal":"12.85","localVal":"7.00","noReasonTimes":"230","merchQualityTimes":"1"}</t>
  </si>
  <si>
    <t>{"title":"宝贝与描述相符：","source":"4.9","contrast":"+82.04%","sourcedetail":{"total":"4120","count5":"99.05%","count4":"0.46%","count3":"0.17%","count2":"0.10%","count1":"0.27%"}}</t>
  </si>
  <si>
    <t>{"title":"卖家的服务态度：","source":"4.9","contrast":"+81.64%","sourcedetail":{"total":"4120","count5":"98.52%","count4":"0.90%","count3":"0.27%","count2":"0.10%","count1":"0.27%"}}</t>
  </si>
  <si>
    <t>{"title":"物流服务的质量：","source":"4.9","contrast":"+82.80%","sourcedetail":{"total":"4120","count5":"98.37%","count4":"0.95%","count3":"0.32%","count2":"0.10%","count1":"0.27%"}}</t>
  </si>
  <si>
    <t>{"merchReceiveTimes":"2","refundCount":"25","indVal":"4.05","localVal":"3.44","noReasonTimes":"15","merchQualityTimes":"0"}</t>
  </si>
  <si>
    <t>{"indVal":"2.80","localVal":"3.07"}</t>
  </si>
  <si>
    <t>{"title":"宝贝与描述相符：","source":"4.8","contrast":"0","sourcedetail":{"total":"11874","count5":"91.89%","count4":"4.56%","count3":"1.80%","count2":"0.80%","count1":"0.95%"}}</t>
  </si>
  <si>
    <t>{"title":"卖家的服务态度：","source":"4.8","contrast":"0","sourcedetail":{"total":"11874","count5":"88.80%","count4":"6.94%","count3":"2.30%","count2":"0.78%","count1":"1.18%"}}</t>
  </si>
  <si>
    <t>{"title":"物流服务的质量：","source":"4.7","contrast":"0","sourcedetail":{"total":"11874","count5":"87.94%","count4":"7.18%","count3":"2.53%","count2":"0.89%","count1":"1.45%"}}</t>
  </si>
  <si>
    <t>{"merchReceiveTimes":"91","refundCount":"1348","indVal":"6.76","localVal":"12.62","noReasonTimes":"970","merchQualityTimes":"30"}</t>
  </si>
  <si>
    <t>{"indVal":"3.27","localVal":"3.39"}</t>
  </si>
  <si>
    <t>{"title":"宝贝与描述相符：","source":"4.8","contrast":"0","sourcedetail":{"total":"23346","count5":"91.39%","count4":"4.91%","count3":"1.80%","count2":"0.54%","count1":"1.36%"}}</t>
  </si>
  <si>
    <t>{"title":"卖家的服务态度：","source":"4.7","contrast":"0","sourcedetail":{"total":"23347","count5":"88.08%","count4":"7.43%","count3":"2.21%","count2":"0.60%","count1":"1.69%"}}</t>
  </si>
  <si>
    <t>{"title":"物流服务的质量：","source":"4.7","contrast":"+2.07%","sourcedetail":{"total":"23347","count5":"87.95%","count4":"7.62%","count3":"2.22%","count2":"0.57%","count1":"1.64%"}}</t>
  </si>
  <si>
    <t>{"merchReceiveTimes":"4","refundCount":"110","indVal":"8.03","localVal":"3.51","noReasonTimes":"61","merchQualityTimes":"0"}</t>
  </si>
  <si>
    <t>{"indVal":"3.59","localVal":"2.49"}</t>
  </si>
  <si>
    <t>{"title":"宝贝与描述相符：","source":"4.9","contrast":"+79.25%","sourcedetail":{"total":"5365","count5":"98.15%","count4":"1.19%","count3":"0.26%","count2":"0.11%","count1":"0.28%"}}</t>
  </si>
  <si>
    <t>{"title":"卖家的服务态度：","source":"4.9","contrast":"+79.07%","sourcedetail":{"total":"5365","count5":"97.41%","count4":"1.73%","count3":"0.35%","count2":"0.15%","count1":"0.35%"}}</t>
  </si>
  <si>
    <t>{"title":"物流服务的质量：","source":"4.9","contrast":"+78.55%","sourcedetail":{"total":"5365","count5":"97.15%","count4":"1.79%","count3":"0.48%","count2":"0.17%","count1":"0.41%"}}</t>
  </si>
  <si>
    <t>{"merchReceiveTimes":"1","refundCount":"10","indVal":"12.85","localVal":"5.32","noReasonTimes":"9","merchQualityTimes":"0"}</t>
  </si>
  <si>
    <t>{"indVal":"3.68","localVal":"2.92"}</t>
  </si>
  <si>
    <t>{"title":"宝贝与描述相符：","source":"4.7","contrast":"-1.20%","sourcedetail":{"total":"28019","count5":"90.14%","count4":"4.10%","count3":"2.52%","count2":"1.05%","count1":"2.20%"}}</t>
  </si>
  <si>
    <t>{"title":"卖家的服务态度：","source":"4.6","contrast":"-2.55%","sourcedetail":{"total":"28019","count5":"83.67%","count4":"7.77%","count3":"3.89%","count2":"1.41%","count1":"3.26%"}}</t>
  </si>
  <si>
    <t>{"title":"物流服务的质量：","source":"4.6","contrast":"-2.71%","sourcedetail":{"total":"28019","count5":"82.84%","count4":"7.55%","count3":"4.28%","count2":"1.65%","count1":"3.68%"}}</t>
  </si>
  <si>
    <t>{"merchReceiveTimes":"310","refundCount":"834","indVal":"12.85","localVal":"11.64","noReasonTimes":"311","merchQualityTimes":"5"}</t>
  </si>
  <si>
    <t>{"indVal":"3.68","localVal":"1.05"}</t>
  </si>
  <si>
    <t>{"title":"宝贝与描述相符：","source":"4.7","contrast":"-2.09%","sourcedetail":{"total":"2928","count5":"88.11%","count4":"5.74%","count3":"3.04%","count2":"1.20%","count1":"1.91%"}}</t>
  </si>
  <si>
    <t>{"title":"卖家的服务态度：","source":"4.7","contrast":"-2.36%","sourcedetail":{"total":"2928","count5":"83.50%","count4":"9.22%","count3":"4.03%","count2":"0.99%","count1":"2.25%"}}</t>
  </si>
  <si>
    <t>{"title":"物流服务的质量：","source":"4.6","contrast":"-2.17%","sourcedetail":{"total":"2928","count5":"82.89%","count4":"9.22%","count3":"4.10%","count2":"1.13%","count1":"2.66%"}}</t>
  </si>
  <si>
    <t>{"merchReceiveTimes":"3","refundCount":"34","indVal":"3.91","localVal":"2.64","noReasonTimes":"15","merchQualityTimes":"0"}</t>
  </si>
  <si>
    <t>{"indVal":"2.44","localVal":"1.06"}</t>
  </si>
  <si>
    <t>{"title":"宝贝与描述相符：","source":"4.9","contrast":"+28.44%","sourcedetail":{"total":"735","count5":"95.37%","count4":"2.99%","count3":"0.68%","count2":"0.14%","count1":"0.82%"}}</t>
  </si>
  <si>
    <t>{"title":"卖家的服务态度：","source":"4.9","contrast":"+44.31%","sourcedetail":{"total":"735","count5":"95.51%","count4":"2.86%","count3":"0.41%","count2":"0.54%","count1":"0.68%"}}</t>
  </si>
  <si>
    <t>{"title":"物流服务的质量：","source":"4.8","contrast":"+41.05%","sourcedetail":{"total":"735","count5":"93.88%","count4":"3.95%","count3":"1.22%","count2":"0.14%","count1":"0.82%"}}</t>
  </si>
  <si>
    <t>{"merchReceiveTimes":"1","refundCount":"8","indVal":"4.05","localVal":"5.06","noReasonTimes":"2","merchQualityTimes":"0"}</t>
  </si>
  <si>
    <t>{"indVal":"2.80","localVal":"1.80"}</t>
  </si>
  <si>
    <t>{"title":"宝贝与描述相符：","source":"4.9","contrast":"+71.59%","sourcedetail":{"total":"4558","count5":"97.94%","count4":"1.01%","count3":"0.59%","count2":"0.18%","count1":"0.29%"}}</t>
  </si>
  <si>
    <t>{"title":"卖家的服务态度：","source":"4.9","contrast":"+80.91%","sourcedetail":{"total":"4558","count5":"97.87%","count4":"1.32%","count3":"0.39%","count2":"0.18%","count1":"0.24%"}}</t>
  </si>
  <si>
    <t>{"title":"物流服务的质量：","source":"4.9","contrast":"+80.72%","sourcedetail":{"total":"4558","count5":"97.78%","count4":"1.25%","count3":"0.39%","count2":"0.18%","count1":"0.39%"}}</t>
  </si>
  <si>
    <t>{"merchReceiveTimes":"2","refundCount":"27","indVal":"4.51","localVal":"2.27","noReasonTimes":"14","merchQualityTimes":"0"}</t>
  </si>
  <si>
    <t>{"indVal":"2.61","localVal":"4.42"}</t>
  </si>
  <si>
    <t>{"title":"宝贝与描述相符：","source":"4.9","contrast":"+40.10%","sourcedetail":{"total":"12786","count5":"95.88%","count4":"2.36%","count3":"0.98%","count2":"0.23%","count1":"0.56%"}}</t>
  </si>
  <si>
    <t>{"title":"卖家的服务态度：","source":"4.9","contrast":"+46.25%","sourcedetail":{"total":"12717","count5":"94.43%","count4":"3.66%","count3":"0.97%","count2":"0.25%","count1":"0.69%"}}</t>
  </si>
  <si>
    <t>{"title":"物流服务的质量：","source":"4.9","contrast":"+50.97%","sourcedetail":{"total":"12717","count5":"94.19%","count4":"3.90%","count3":"0.99%","count2":"0.18%","count1":"0.74%"}}</t>
  </si>
  <si>
    <t>{"merchReceiveTimes":"6","refundCount":"246","indVal":"6.76","localVal":"7.47","noReasonTimes":"175","merchQualityTimes":"1"}</t>
  </si>
  <si>
    <t>{"indVal":"3.27","localVal":"2.77"}</t>
  </si>
  <si>
    <t>{"title":"宝贝与描述相符：","source":"4.9","contrast":"+32.61%","sourcedetail":{"total":"6808","count5":"96.09%","count4":"2.09%","count3":"0.72%","count2":"0.19%","count1":"0.91%"}}</t>
  </si>
  <si>
    <t>{"title":"卖家的服务态度：","source":"4.8","contrast":"+30.13%","sourcedetail":{"total":"6808","count5":"93.99%","count4":"3.38%","count3":"1.25%","count2":"0.37%","count1":"1.01%"}}</t>
  </si>
  <si>
    <t>{"title":"物流服务的质量：","source":"4.8","contrast":"+26.45%","sourcedetail":{"total":"6808","count5":"93.13%","count4":"3.79%","count3":"1.45%","count2":"0.43%","count1":"1.20%"}}</t>
  </si>
  <si>
    <t>{"merchReceiveTimes":"0","refundCount":"31","indVal":"3.13","localVal":"6.02","noReasonTimes":"18","merchQualityTimes":"0"}</t>
  </si>
  <si>
    <t>{"indVal":"2.55","localVal":"5.83"}</t>
  </si>
  <si>
    <t>{"title":"宝贝与描述相符：","source":"4.8","contrast":"0","sourcedetail":{"total":"12232","count5":"92.82%","count4":"3.91%","count3":"1.46%","count2":"0.64%","count1":"1.17%"}}</t>
  </si>
  <si>
    <t>{"title":"卖家的服务态度：","source":"4.8","contrast":"0","sourcedetail":{"total":"12232","count5":"90.43%","count4":"5.31%","count3":"1.98%","count2":"0.73%","count1":"1.55%"}}</t>
  </si>
  <si>
    <t>{"title":"物流服务的质量：","source":"4.8","contrast":"0","sourcedetail":{"total":"12232","count5":"89.54%","count4":"5.71%","count3":"2.04%","count2":"0.96%","count1":"1.76%"}}</t>
  </si>
  <si>
    <t>{"merchReceiveTimes":"106","refundCount":"1523","indVal":"6.76","localVal":"18.69","noReasonTimes":"1130","merchQualityTimes":"3"}</t>
  </si>
  <si>
    <t>{"indVal":"3.27","localVal":"2.52"}</t>
  </si>
  <si>
    <t>{"title":"宝贝与描述相符：","source":"4.8","contrast":"0","sourcedetail":{"total":"4999","count5":"91.34%","count4":"5.16%","count3":"1.76%","count2":"0.46%","count1":"1.28%"}}</t>
  </si>
  <si>
    <t>{"title":"卖家的服务态度：","source":"4.8","contrast":"0","sourcedetail":{"total":"4999","count5":"88.96%","count4":"7.06%","count3":"1.82%","count2":"0.68%","count1":"1.48%"}}</t>
  </si>
  <si>
    <t>{"title":"物流服务的质量：","source":"4.7","contrast":"-0.52%","sourcedetail":{"total":"4999","count5":"87.04%","count4":"7.60%","count3":"2.50%","count2":"0.80%","count1":"2.06%"}}</t>
  </si>
  <si>
    <t>{"merchReceiveTimes":"2","refundCount":"243","indVal":"8.03","localVal":"8.70","noReasonTimes":"179","merchQualityTimes":"0"}</t>
  </si>
  <si>
    <t>{"indVal":"3.59","localVal":"3.27"}</t>
  </si>
  <si>
    <t>{"title":"宝贝与描述相符：","source":"4.8","contrast":"0","sourcedetail":{"total":"18968","count5":"90.54%","count4":"5.20%","count3":"2.07%","count2":"0.65%","count1":"1.54%"}}</t>
  </si>
  <si>
    <t>{"title":"卖家的服务态度：","source":"4.7","contrast":"0","sourcedetail":{"total":"18969","count5":"87.56%","count4":"7.30%","count3":"2.57%","count2":"0.66%","count1":"1.91%"}}</t>
  </si>
  <si>
    <t>{"title":"物流服务的质量：","source":"4.7","contrast":"0","sourcedetail":{"total":"18969","count5":"86.69%","count4":"7.41%","count3":"2.76%","count2":"0.90%","count1":"2.24%"}}</t>
  </si>
  <si>
    <t>{"merchReceiveTimes":"10","refundCount":"375","indVal":"12.85","localVal":"8.32","noReasonTimes":"218","merchQualityTimes":"0"}</t>
  </si>
  <si>
    <t>{"indVal":"3.68","localVal":"4.15"}</t>
  </si>
  <si>
    <t>{"title":"宝贝与描述相符：","source":"4.8","contrast":"+26.32%","sourcedetail":{"total":"6861","count5":"94.14%","count4":"3.10%","count3":"1.21%","count2":"0.45%","count1":"1.09%"}}</t>
  </si>
  <si>
    <t>{"title":"卖家的服务态度：","source":"4.8","contrast":"+29.95%","sourcedetail":{"total":"6861","count5":"91.75%","count4":"5.03%","count3":"1.47%","count2":"0.55%","count1":"1.20%"}}</t>
  </si>
  <si>
    <t>{"title":"物流服务的质量：","source":"4.8","contrast":"+36.61%","sourcedetail":{"total":"6861","count5":"91.46%","count4":"5.32%","count3":"1.60%","count2":"0.51%","count1":"1.11%"}}</t>
  </si>
  <si>
    <t>{"merchReceiveTimes":"1","refundCount":"60","indVal":"12.85","localVal":"11.90","noReasonTimes":"41","merchQualityTimes":"0"}</t>
  </si>
  <si>
    <t>{"indVal":"3.68","localVal":"3.83"}</t>
  </si>
  <si>
    <t>{"title":"宝贝与描述相符：","source":"4.7","contrast":"-1.97%","sourcedetail":{"total":"4296","count5":"91.29%","count4":"3.33%","count3":"2.07%","count2":"0.54%","count1":"2.77%"}}</t>
  </si>
  <si>
    <t>{"title":"卖家的服务态度：","source":"4.7","contrast":"-2.38%","sourcedetail":{"total":"4296","count5":"88.41%","count4":"5.07%","count3":"2.23%","count2":"0.93%","count1":"3.35%"}}</t>
  </si>
  <si>
    <t>{"title":"物流服务的质量：","source":"4.7","contrast":"-1.24%","sourcedetail":{"total":"4296","count5":"89.11%","count4":"5.03%","count3":"2.42%","count2":"0.54%","count1":"2.91%"}}</t>
  </si>
  <si>
    <t>{"merchReceiveTimes":"25","refundCount":"493","indVal":"3.80","localVal":"6.57","noReasonTimes":"210","merchQualityTimes":"11"}</t>
  </si>
  <si>
    <t>{"indVal":"2.43","localVal":"0.86"}</t>
  </si>
  <si>
    <t>{"title":"宝贝与描述相符：","source":"4.8","contrast":"0","sourcedetail":{"total":"6296","count5":"91.38%","count4":"4.78%","count3":"1.92%","count2":"0.70%","count1":"1.22%"}}</t>
  </si>
  <si>
    <t>{"title":"卖家的服务态度：","source":"4.8","contrast":"+23.74%","sourcedetail":{"total":"6296","count5":"90.63%","count4":"6.04%","count3":"1.54%","count2":"0.60%","count1":"1.19%"}}</t>
  </si>
  <si>
    <t>{"title":"物流服务的质量：","source":"4.8","contrast":"+25.30%","sourcedetail":{"total":"6296","count5":"90.26%","count4":"5.80%","count3":"1.86%","count2":"0.76%","count1":"1.32%"}}</t>
  </si>
  <si>
    <t>{"merchReceiveTimes":"39","refundCount":"336","indVal":"12.85","localVal":"42.80","noReasonTimes":"217","merchQualityTimes":"5"}</t>
  </si>
  <si>
    <t>{"indVal":"3.68","localVal":"4.20"}</t>
  </si>
  <si>
    <t>{"title":"宝贝与描述相符：","source":"4.8","contrast":"-0.97%","sourcedetail":{"total":"26818","count5":"90.56%","count4":"5.00%","count3":"1.92%","count2":"0.64%","count1":"1.88%"}}</t>
  </si>
  <si>
    <t>{"title":"卖家的服务态度：","source":"4.7","contrast":"-1.38%","sourcedetail":{"total":"26818","count5":"86.83%","count4":"7.35%","count3":"2.57%","count2":"0.80%","count1":"2.46%"}}</t>
  </si>
  <si>
    <t>{"title":"物流服务的质量：","source":"4.7","contrast":"-1.29%","sourcedetail":{"total":"26818","count5":"85.66%","count4":"7.77%","count3":"3.04%","count2":"1.03%","count1":"2.49%"}}</t>
  </si>
  <si>
    <t>{"merchReceiveTimes":"914","refundCount":"5113","indVal":"8.03","localVal":"22.78","noReasonTimes":"1882","merchQualityTimes":"109"}</t>
  </si>
  <si>
    <t>{"indVal":"3.59","localVal":"2.32"}</t>
  </si>
  <si>
    <t>{"title":"宝贝与描述相符：","source":"4.9","contrast":"+22.98%","sourcedetail":{"total":"5559","count5":"94.96%","count4":"3.31%","count3":"0.90%","count2":"0.31%","count1":"0.52%"}}</t>
  </si>
  <si>
    <t>{"title":"卖家的服务态度：","source":"4.9","contrast":"+30.78%","sourcedetail":{"total":"5559","count5":"93.43%","count4":"4.66%","count3":"1.12%","count2":"0.23%","count1":"0.56%"}}</t>
  </si>
  <si>
    <t>{"title":"物流服务的质量：","source":"4.8","contrast":"+28.13%","sourcedetail":{"total":"5559","count5":"91.94%","count4":"5.59%","count3":"1.39%","count2":"0.36%","count1":"0.72%"}}</t>
  </si>
  <si>
    <t>{"merchReceiveTimes":"7","refundCount":"172","indVal":"3.80","localVal":"6.42","noReasonTimes":"98","merchQualityTimes":"0"}</t>
  </si>
  <si>
    <t>{"indVal":"2.43","localVal":"2.25"}</t>
  </si>
  <si>
    <t>{"title":"宝贝与描述相符：","source":"4.8","contrast":"-0.80%","sourcedetail":{"total":"24324","count5":"91.11%","count4":"3.49%","count3":"2.43%","count2":"1.10%","count1":"1.87%"}}</t>
  </si>
  <si>
    <t>{"title":"卖家的服务态度：","source":"4.7","contrast":"-0.94%","sourcedetail":{"total":"24324","count5":"87.25%","count4":"6.08%","count3":"3.24%","count2":"1.18%","count1":"2.25%"}}</t>
  </si>
  <si>
    <t>{"title":"物流服务的质量：","source":"4.7","contrast":"-0.93%","sourcedetail":{"total":"24324","count5":"86.40%","count4":"6.21%","count3":"3.53%","count2":"1.43%","count1":"2.44%"}}</t>
  </si>
  <si>
    <t>{"merchReceiveTimes":"2","refundCount":"24","indVal":"12.85","localVal":"12.37","noReasonTimes":"14","merchQualityTimes":"2"}</t>
  </si>
  <si>
    <t>{"indVal":"3.68","localVal":"2.04"}</t>
  </si>
  <si>
    <t>{"title":"宝贝与描述相符：","source":"4.8","contrast":"+14.52%","sourcedetail":{"total":"1892","count5":"93.08%","count4":"3.91%","count3":"1.06%","count2":"0.79%","count1":"1.16%"}}</t>
  </si>
  <si>
    <t>{"title":"卖家的服务态度：","source":"4.8","contrast":"+22.66%","sourcedetail":{"total":"1885","count5":"91.94%","count4":"4.30%","count3":"1.38%","count2":"0.69%","count1":"1.70%"}}</t>
  </si>
  <si>
    <t>{"title":"物流服务的质量：","source":"4.8","contrast":"+29.91%","sourcedetail":{"total":"1885","count5":"91.83%","count4":"4.40%","count3":"1.33%","count2":"0.80%","count1":"1.64%"}}</t>
  </si>
  <si>
    <t>{"merchReceiveTimes":"3","refundCount":"69","indVal":"12.85","localVal":"31.51","noReasonTimes":"38","merchQualityTimes":"1"}</t>
  </si>
  <si>
    <t>{"indVal":"3.68","localVal":"4.99"}</t>
  </si>
  <si>
    <t>{"title":"宝贝与描述相符：","source":"4.8","contrast":"0","sourcedetail":{"total":"12593","count5":"92.42%","count4":"3.84%","count3":"1.87%","count2":"0.66%","count1":"1.21%"}}</t>
  </si>
  <si>
    <t>{"title":"卖家的服务态度：","source":"4.8","contrast":"+4.32%","sourcedetail":{"total":"12593","count5":"90.76%","count4":"5.63%","count3":"1.62%","count2":"0.62%","count1":"1.37%"}}</t>
  </si>
  <si>
    <t>{"title":"物流服务的质量：","source":"4.8","contrast":"+9.23%","sourcedetail":{"total":"12593","count5":"90.38%","count4":"5.55%","count3":"1.92%","count2":"0.64%","count1":"1.52%"}}</t>
  </si>
  <si>
    <t>{"merchReceiveTimes":"117","refundCount":"1340","indVal":"6.76","localVal":"25.79","noReasonTimes":"867","merchQualityTimes":"3"}</t>
  </si>
  <si>
    <t>{"title":"宝贝与描述相符：","source":"4.9","contrast":"+31.37%","sourcedetail":{"total":"6448","count5":"95.95%","count4":"1.54%","count3":"1.07%","count2":"0.45%","count1":"0.99%"}}</t>
  </si>
  <si>
    <t>{"title":"卖家的服务态度：","source":"4.9","contrast":"+50.82%","sourcedetail":{"total":"6448","count5":"95.30%","count4":"2.31%","count3":"0.96%","count2":"0.31%","count1":"1.12%"}}</t>
  </si>
  <si>
    <t>{"title":"物流服务的质量：","source":"4.9","contrast":"+57.72%","sourcedetail":{"total":"6448","count5":"95.29%","count4":"2.40%","count3":"0.99%","count2":"0.34%","count1":"0.98%"}}</t>
  </si>
  <si>
    <t>{"merchReceiveTimes":"3","refundCount":"149","indVal":"4.16","localVal":"7.52","noReasonTimes":"106","merchQualityTimes":"3"}</t>
  </si>
  <si>
    <t>{"indVal":"2.16","localVal":"2.12"}</t>
  </si>
  <si>
    <t>{"title":"宝贝与描述相符：","source":"4.8","contrast":"-0.57%","sourcedetail":{"total":"3301","count5":"93.15%","count4":"3.24%","count3":"1.54%","count2":"0.55%","count1":"1.51%"}}</t>
  </si>
  <si>
    <t>{"title":"卖家的服务态度：","source":"4.7","contrast":"-1.19%","sourcedetail":{"total":"3301","count5":"90.18%","count4":"4.82%","count3":"1.88%","count2":"0.88%","count1":"2.24%"}}</t>
  </si>
  <si>
    <t>{"title":"物流服务的质量：","source":"4.7","contrast":"-1.11%","sourcedetail":{"total":"3301","count5":"89.28%","count4":"5.15%","count3":"2.09%","count2":"0.82%","count1":"2.67%"}}</t>
  </si>
  <si>
    <t>{"merchReceiveTimes":"9","refundCount":"64","indVal":"4.05","localVal":"4.46","noReasonTimes":"25","merchQualityTimes":"1"}</t>
  </si>
  <si>
    <t>{"indVal":"2.80","localVal":"3.22"}</t>
  </si>
  <si>
    <t>{"title":"宝贝与描述相符：","source":"4.8","contrast":"-0.83%","sourcedetail":{"total":"6781","count5":"91.65%","count4":"4.70%","count3":"1.78%","count2":"0.41%","count1":"1.45%"}}</t>
  </si>
  <si>
    <t>{"title":"卖家的服务态度：","source":"4.8","contrast":"-0.58%","sourcedetail":{"total":"6781","count5":"89.97%","count4":"6.18%","count3":"1.98%","count2":"0.40%","count1":"1.47%"}}</t>
  </si>
  <si>
    <t>{"title":"物流服务的质量：","source":"4.7","contrast":"-1.22%","sourcedetail":{"total":"6781","count5":"87.76%","count4":"6.61%","count3":"2.64%","count2":"0.87%","count1":"2.12%"}}</t>
  </si>
  <si>
    <t>{"merchReceiveTimes":"28","refundCount":"131","indVal":"4.05","localVal":"3.85","noReasonTimes":"47","merchQualityTimes":"3"}</t>
  </si>
  <si>
    <t>{"indVal":"2.80","localVal":"2.48"}</t>
  </si>
  <si>
    <t>{"title":"宝贝与描述相符：","source":"4.9","contrast":"+60.20%","sourcedetail":{"total":"13326","count5":"96.56%","count4":"2.03%","count3":"0.70%","count2":"0.20%","count1":"0.51%"}}</t>
  </si>
  <si>
    <t>{"title":"卖家的服务态度：","source":"4.9","contrast":"+61.82%","sourcedetail":{"total":"13326","count5":"95.36%","count4":"2.93%","count3":"0.83%","count2":"0.25%","count1":"0.63%"}}</t>
  </si>
  <si>
    <t>{"title":"物流服务的质量：","source":"4.9","contrast":"+62.15%","sourcedetail":{"total":"13326","count5":"95.02%","count4":"3.04%","count3":"0.93%","count2":"0.27%","count1":"0.74%"}}</t>
  </si>
  <si>
    <t>{"merchReceiveTimes":"5","refundCount":"259","indVal":"12.85","localVal":"4.63","noReasonTimes":"125","merchQualityTimes":"6"}</t>
  </si>
  <si>
    <t>{"title":"宝贝与描述相符：","source":"4.9","contrast":"+51.28%","sourcedetail":{"total":"16587","count5":"96.51%","count4":"1.55%","count3":"0.76%","count2":"0.36%","count1":"0.83%"}}</t>
  </si>
  <si>
    <t>{"title":"卖家的服务态度：","source":"4.8","contrast":"+47.99%","sourcedetail":{"total":"16586","count5":"94.45%","count4":"2.83%","count3":"1.29%","count2":"0.43%","count1":"1.00%"}}</t>
  </si>
  <si>
    <t>{"title":"物流服务的质量：","source":"4.8","contrast":"+50.15%","sourcedetail":{"total":"16586","count5":"94.35%","count4":"2.73%","count3":"1.24%","count2":"0.54%","count1":"1.15%"}}</t>
  </si>
  <si>
    <t>{"merchReceiveTimes":"5","refundCount":"49","indVal":"12.85","localVal":"19.44","noReasonTimes":"0","merchQualityTimes":"1"}</t>
  </si>
  <si>
    <t>{"indVal":"3.68","localVal":"5.54"}</t>
  </si>
  <si>
    <t>{"title":"宝贝与描述相符：","source":"4.8","contrast":"-0.52%","sourcedetail":{"total":"2207","count5":"91.80%","count4":"4.44%","count3":"1.77%","count2":"0.59%","count1":"1.40%"}}</t>
  </si>
  <si>
    <t>{"title":"卖家的服务态度：","source":"4.8","contrast":"+12.72%","sourcedetail":{"total":"2207","count5":"90.80%","count4":"6.03%","count3":"1.27%","count2":"0.54%","count1":"1.36%"}}</t>
  </si>
  <si>
    <t>{"title":"物流服务的质量：","source":"4.8","contrast":"+7.68%","sourcedetail":{"total":"2207","count5":"89.22%","count4":"6.39%","count3":"1.86%","count2":"0.82%","count1":"1.72%"}}</t>
  </si>
  <si>
    <t>{"merchReceiveTimes":"6","refundCount":"60","indVal":"3.91","localVal":"5.54","noReasonTimes":"25","merchQualityTimes":"1"}</t>
  </si>
  <si>
    <t>{"indVal":"2.44","localVal":"2.21"}</t>
  </si>
  <si>
    <t>{"title":"宝贝与描述相符：","source":"4.8","contrast":"0","sourcedetail":{"total":"574","count5":"93.55%","count4":"1.57%","count3":"1.57%","count2":"0.87%","count1":"2.44%"}}</t>
  </si>
  <si>
    <t>{"title":"卖家的服务态度：","source":"4.8","contrast":"+22.95%","sourcedetail":{"total":"574","count5":"93.21%","count4":"2.09%","count3":"2.09%","count2":"0.87%","count1":"1.74%"}}</t>
  </si>
  <si>
    <t>{"title":"物流服务的质量：","source":"4.8","contrast":"+15.40%","sourcedetail":{"total":"574","count5":"91.99%","count4":"2.09%","count3":"2.79%","count2":"0.87%","count1":"2.26%"}}</t>
  </si>
  <si>
    <t>{"merchReceiveTimes":"96","refundCount":"327","indVal":"12.85","localVal":"28.43","noReasonTimes":"192","merchQualityTimes":"2"}</t>
  </si>
  <si>
    <t>{"indVal":"3.68","localVal":"1.06"}</t>
  </si>
  <si>
    <t>{"title":"宝贝与描述相符：","source":"4.8","contrast":"0","sourcedetail":{"total":"11109","count5":"92.01%","count4":"4.71%","count3":"1.87%","count2":"0.45%","count1":"0.96%"}}</t>
  </si>
  <si>
    <t>{"title":"卖家的服务态度：","source":"4.8","contrast":"+4.81%","sourcedetail":{"total":"11109","count5":"89.48%","count4":"6.78%","count3":"2.05%","count2":"0.47%","count1":"1.22%"}}</t>
  </si>
  <si>
    <t>{"title":"物流服务的质量：","source":"4.7","contrast":"0","sourcedetail":{"total":"11109","count5":"88.02%","count4":"7.13%","count3":"2.36%","count2":"0.80%","count1":"1.69%"}}</t>
  </si>
  <si>
    <t>{"merchReceiveTimes":"3","refundCount":"338","indVal":"8.03","localVal":"9.45","noReasonTimes":"256","merchQualityTimes":"0"}</t>
  </si>
  <si>
    <t>{"indVal":"3.59","localVal":"4.05"}</t>
  </si>
  <si>
    <t>{"title":"宝贝与描述相符：","source":"4.8","contrast":"0","sourcedetail":{"total":"1754","count5":"91.16%","count4":"4.50%","count3":"2.22%","count2":"0.57%","count1":"1.54%"}}</t>
  </si>
  <si>
    <t>{"title":"卖家的服务态度：","source":"4.7","contrast":"0","sourcedetail":{"total":"1754","count5":"87.86%","count4":"6.73%","count3":"2.96%","count2":"0.91%","count1":"1.54%"}}</t>
  </si>
  <si>
    <t>{"title":"物流服务的质量：","source":"4.7","contrast":"+4.47%","sourcedetail":{"total":"1754","count5":"87.86%","count4":"6.67%","count3":"2.79%","count2":"1.14%","count1":"1.54%"}}</t>
  </si>
  <si>
    <t>{"merchReceiveTimes":"1","refundCount":"18","indVal":"12.85","localVal":"15.25","noReasonTimes":"9","merchQualityTimes":"0"}</t>
  </si>
  <si>
    <t>{"indVal":"3.68","localVal":"2.44"}</t>
  </si>
  <si>
    <t>{"title":"宝贝与描述相符：","source":"4.9","contrast":"+76.25%","sourcedetail":{"total":"1599","count5":"99.12%","count4":"0.25%","count3":"0.13%","count2":"暂无人打分","count1":"0.50%"}}</t>
  </si>
  <si>
    <t>{"title":"卖家的服务态度：","source":"4.9","contrast":"+81.05%","sourcedetail":{"total":"1599","count5":"99.00%","count4":"0.19%","count3":"0.31%","count2":"0.13%","count1":"0.38%"}}</t>
  </si>
  <si>
    <t>{"title":"物流服务的质量：","source":"4.9","contrast":"+82.86%","sourcedetail":{"total":"1599","count5":"98.87%","count4":"0.38%","count3":"0.19%","count2":"0.10%","count1":"0.50%"}}</t>
  </si>
  <si>
    <t>{"merchReceiveTimes":"13","refundCount":"37","indVal":"3.80","localVal":"31.36","noReasonTimes":"8","merchQualityTimes":"1"}</t>
  </si>
  <si>
    <t>{"indVal":"2.43","localVal":"2.98"}</t>
  </si>
  <si>
    <t>{"title":"宝贝与描述相符：","source":"4.9","contrast":"+55.62%","sourcedetail":{"total":"1815","count5":"96.31%","count4":"2.09%","count3":"0.77%","count2":"0.17%","count1":"0.66%"}}</t>
  </si>
  <si>
    <t>{"title":"卖家的服务态度：","source":"4.9","contrast":"+53.94%","sourcedetail":{"total":"1815","count5":"95.65%","count4":"2.09%","count3":"0.66%","count2":"0.33%","count1":"1.27%"}}</t>
  </si>
  <si>
    <t>{"title":"物流服务的质量：","source":"4.8","contrast":"+45.52%","sourcedetail":{"total":"1815","count5":"94.88%","count4":"2.09%","count3":"0.72%","count2":"0.33%","count1":"1.98%"}}</t>
  </si>
  <si>
    <t>{"merchReceiveTimes":"143","refundCount":"491","indVal":"12.85","localVal":"39.31","noReasonTimes":"0","merchQualityTimes":"0"}</t>
  </si>
  <si>
    <t>{"indVal":"3.68","localVal":"3.39"}</t>
  </si>
  <si>
    <t>{"title":"宝贝与描述相符：","source":"4.9","contrast":"+39.01%","sourcedetail":{"total":"3253","count5":"95.42%","count4":"2.06%","count3":"1.23%","count2":"0.37%","count1":"0.92%"}}</t>
  </si>
  <si>
    <t>{"title":"卖家的服务态度：","source":"4.8","contrast":"+40.84%","sourcedetail":{"total":"3253","count5":"93.73%","count4":"2.92%","count3":"1.81%","count2":"0.52%","count1":"1.01%"}}</t>
  </si>
  <si>
    <t>{"title":"物流服务的质量：","source":"4.8","contrast":"+44.73%","sourcedetail":{"total":"3253","count5":"93.42%","count4":"3.29%","count3":"1.63%","count2":"0.55%","count1":"1.11%"}}</t>
  </si>
  <si>
    <t>{"merchReceiveTimes":"1","refundCount":"1","indVal":"12.85","localVal":"10.00","noReasonTimes":"0","merchQualityTimes":"0"}</t>
  </si>
  <si>
    <t>{"indVal":"3.68","localVal":"2.64"}</t>
  </si>
  <si>
    <t>{"title":"宝贝与描述相符：","source":"4.9","contrast":"+60.22%","sourcedetail":{"total":"1115","count5":"97.22%","count4":"1.52%","count3":"0.63%","count2":"0.18%","count1":"0.45%"}}</t>
  </si>
  <si>
    <t>{"title":"卖家的服务态度：","source":"4.9","contrast":"+73.46%","sourcedetail":{"total":"1115","count5":"97.49%","count4":"1.26%","count3":"0.63%","count2":"0.27%","count1":"0.36%"}}</t>
  </si>
  <si>
    <t>{"title":"物流服务的质量：","source":"4.9","contrast":"+79.55%","sourcedetail":{"total":"1115","count5":"97.31%","count4":"1.61%","count3":"0.72%","count2":"0.18%","count1":"0.18%"}}</t>
  </si>
  <si>
    <t>{"merchReceiveTimes":"0","refundCount":"12","indVal":"3.91","localVal":"2.67","noReasonTimes":"6","merchQualityTimes":"0"}</t>
  </si>
  <si>
    <t>{"indVal":"2.44","localVal":"1.17"}</t>
  </si>
  <si>
    <t>{"title":"宝贝与描述相符：","source":"4.8","contrast":"+19.28%","sourcedetail":{"total":"4083","count5":"94.49%","count4":"2.72%","count3":"1.27%","count2":"0.37%","count1":"1.15%"}}</t>
  </si>
  <si>
    <t>{"title":"卖家的服务态度：","source":"4.8","contrast":"+46.86%","sourcedetail":{"total":"4083","count5":"94.54%","count4":"3.36%","count3":"0.76%","count2":"0.24%","count1":"1.10%"}}</t>
  </si>
  <si>
    <t>{"title":"物流服务的质量：","source":"4.8","contrast":"+47.62%","sourcedetail":{"total":"4083","count5":"93.95%","count4":"3.45%","count3":"1.10%","count2":"0.37%","count1":"1.13%"}}</t>
  </si>
  <si>
    <t>{"merchReceiveTimes":"4","refundCount":"37","indVal":"4.51","localVal":"4.40","noReasonTimes":"5","merchQualityTimes":"4"}</t>
  </si>
  <si>
    <t>{"indVal":"2.61","localVal":"3.47"}</t>
  </si>
  <si>
    <t>{"title":"宝贝与描述相符：","source":"4.9","contrast":"+85.20%","sourcedetail":{"total":"2181","count5":"99.13%","count4":"0.60%","count3":"0.10%","count2":"0.10%","count1":"0.18%"}}</t>
  </si>
  <si>
    <t>{"title":"卖家的服务态度：","source":"4.9","contrast":"+89.34%","sourcedetail":{"total":"2181","count5":"99.13%","count4":"0.50%","count3":"0.23%","count2":"暂无人打分","count1":"0.14%"}}</t>
  </si>
  <si>
    <t>{"title":"物流服务的质量：","source":"4.9","contrast":"+89.30%","sourcedetail":{"total":"2181","count5":"98.85%","count4":"0.73%","count3":"0.28%","count2":"暂无人打分","count1":"0.14%"}}</t>
  </si>
  <si>
    <t>{"merchReceiveTimes":"1","refundCount":"18","indVal":"3.80","localVal":"2.01","noReasonTimes":"14","merchQualityTimes":"0"}</t>
  </si>
  <si>
    <t>{"title":"宝贝与描述相符：","source":"4.8","contrast":"0","sourcedetail":{"total":"16125","count5":"91.43%","count4":"4.12%","count3":"1.95%","count2":"0.67%","count1":"1.84%"}}</t>
  </si>
  <si>
    <t>{"title":"卖家的服务态度：","source":"4.7","contrast":"0","sourcedetail":{"total":"16125","count5":"88.63%","count4":"6.30%","count3":"2.38%","count2":"0.76%","count1":"1.93%"}}</t>
  </si>
  <si>
    <t>{"title":"物流服务的质量：","source":"4.7","contrast":"+0.62%","sourcedetail":{"total":"16125","count5":"88.14%","count4":"6.13%","count3":"2.75%","count2":"0.86%","count1":"2.13%"}}</t>
  </si>
  <si>
    <t>{"merchReceiveTimes":"14","refundCount":"509","indVal":"12.85","localVal":"9.73","noReasonTimes":"295","merchQualityTimes":"0"}</t>
  </si>
  <si>
    <t>{"indVal":"3.68","localVal":"1.61"}</t>
  </si>
  <si>
    <t>{"title":"宝贝与描述相符：","source":"4.9","contrast":"+63.88%","sourcedetail":{"total":"979","count5":"97.45%","count4":"1.12%","count3":"0.61%","count2":"0.10%","count1":"0.72%"}}</t>
  </si>
  <si>
    <t>{"title":"卖家的服务态度：","source":"4.9","contrast":"+66.74%","sourcedetail":{"total":"979","count5":"96.32%","count4":"2.25%","count3":"0.51%","count2":"0.10%","count1":"0.82%"}}</t>
  </si>
  <si>
    <t>{"title":"物流服务的质量：","source":"4.9","contrast":"+67.83%","sourcedetail":{"total":"979","count5":"96.22%","count4":"2.25%","count3":"0.41%","count2":"0.20%","count1":"0.92%"}}</t>
  </si>
  <si>
    <t>{"merchReceiveTimes":"1","refundCount":"14","indVal":"12.85","localVal":"19.44","noReasonTimes":"10","merchQualityTimes":"0"}</t>
  </si>
  <si>
    <t>{"indVal":"3.68","localVal":"3.06"}</t>
  </si>
  <si>
    <t>{"title":"宝贝与描述相符：","source":"4.9","contrast":"+45.45%","sourcedetail":{"total":"11626","count5":"96.36%","count4":"1.78%","count3":"0.77%","count2":"0.25%","count1":"0.83%"}}</t>
  </si>
  <si>
    <t>{"title":"卖家的服务态度：","source":"4.9","contrast":"+47.62%","sourcedetail":{"total":"11626","count5":"94.91%","count4":"2.81%","count3":"0.83%","count2":"0.39%","count1":"1.06%"}}</t>
  </si>
  <si>
    <t>{"title":"物流服务的质量：","source":"4.8","contrast":"+37.41%","sourcedetail":{"total":"11626","count5":"93.63%","count4":"2.97%","count3":"1.25%","count2":"0.60%","count1":"1.55%"}}</t>
  </si>
  <si>
    <t>{"merchReceiveTimes":"25","refundCount":"643","indVal":"4.51","localVal":"12.78","noReasonTimes":"365","merchQualityTimes":"21"}</t>
  </si>
  <si>
    <t>{"indVal":"2.61","localVal":"2.46"}</t>
  </si>
  <si>
    <t>{"title":"宝贝与描述相符：","source":"4.8","contrast":"+5.73%","sourcedetail":{"total":"974","count5":"93.22%","count4":"3.80%","count3":"1.75%","count2":"0.10%","count1":"1.13%"}}</t>
  </si>
  <si>
    <t>{"title":"卖家的服务态度：","source":"4.8","contrast":"0","sourcedetail":{"total":"974","count5":"88.50%","count4":"7.39%","count3":"2.67%","count2":"0.21%","count1":"1.23%"}}</t>
  </si>
  <si>
    <t>{"title":"物流服务的质量：","source":"4.8","contrast":"+9.79%","sourcedetail":{"total":"974","count5":"88.71%","count4":"6.26%","count3":"3.39%","count2":"0.62%","count1":"1.03%"}}</t>
  </si>
  <si>
    <t>{"merchReceiveTimes":"2","refundCount":"16","indVal":"3.91","localVal":"4.47","noReasonTimes":"5","merchQualityTimes":"2"}</t>
  </si>
  <si>
    <t>{"indVal":"2.44","localVal":"5.64"}</t>
  </si>
  <si>
    <t>{"title":"宝贝与描述相符：","source":"4.8","contrast":"0","sourcedetail":{"total":"8873","count5":"91.52%","count4":"4.88%","count3":"2.01%","count2":"0.47%","count1":"1.12%"}}</t>
  </si>
  <si>
    <t>{"title":"卖家的服务态度：","source":"4.7","contrast":"-0.89%","sourcedetail":{"total":"8873","count5":"86.63%","count4":"8.37%","count3":"2.72%","count2":"0.72%","count1":"1.56%"}}</t>
  </si>
  <si>
    <t>{"title":"物流服务的质量：","source":"4.7","contrast":"-1.82%","sourcedetail":{"total":"8873","count5":"84.14%","count4":"8.36%","count3":"3.49%","count2":"1.58%","count1":"2.42%"}}</t>
  </si>
  <si>
    <t>{"merchReceiveTimes":"34","refundCount":"300","indVal":"3.91","localVal":"5.01","noReasonTimes":"149","merchQualityTimes":"11"}</t>
  </si>
  <si>
    <t>{"indVal":"2.44","localVal":"3.09"}</t>
  </si>
  <si>
    <t>{"title":"宝贝与描述相符：","source":"4.9","contrast":"+35.39%","sourcedetail":{"total":"4452","count5":"96.27%","count4":"2.13%","count3":"0.70%","count2":"0.31%","count1":"0.58%"}}</t>
  </si>
  <si>
    <t>{"title":"卖家的服务态度：","source":"4.9","contrast":"+35.41%","sourcedetail":{"total":"4452","count5":"94.41%","count4":"3.71%","count3":"0.97%","count2":"0.16%","count1":"0.76%"}}</t>
  </si>
  <si>
    <t>{"title":"物流服务的质量：","source":"4.8","contrast":"+39.08%","sourcedetail":{"total":"4452","count5":"94.07%","count4":"3.62%","count3":"1.08%","count2":"0.27%","count1":"0.97%"}}</t>
  </si>
  <si>
    <t>{"merchReceiveTimes":"16","refundCount":"67","indVal":"3.80","localVal":"3.88","noReasonTimes":"26","merchQualityTimes":"0"}</t>
  </si>
  <si>
    <t>{"indVal":"2.43","localVal":"2.05"}</t>
  </si>
  <si>
    <t>{"title":"宝贝与描述相符：","source":"4.9","contrast":"+49.58%","sourcedetail":{"total":"3134","count5":"96.78%","count4":"1.91%","count3":"0.61%","count2":"0.16%","count1":"0.54%"}}</t>
  </si>
  <si>
    <t>{"title":"卖家的服务态度：","source":"4.9","contrast":"+50.21%","sourcedetail":{"total":"3134","count5":"95.41%","count4":"2.81%","count3":"0.73%","count2":"0.26%","count1":"0.80%"}}</t>
  </si>
  <si>
    <t>{"title":"物流服务的质量：","source":"4.8","contrast":"+46.94%","sourcedetail":{"total":"3134","count5":"94.54%","count4":"3.13%","count3":"1.05%","count2":"0.32%","count1":"0.96%"}}</t>
  </si>
  <si>
    <t>{"merchReceiveTimes":"1","refundCount":"43","indVal":"7.11","localVal":"2.81","noReasonTimes":"20","merchQualityTimes":"1"}</t>
  </si>
  <si>
    <t>{"indVal":"2.08","localVal":"3.01"}</t>
  </si>
  <si>
    <t>{"title":"宝贝与描述相符：","source":"4.9","contrast":"+60.80%","sourcedetail":{"total":"2115","count5":"97.87%","count4":"1.09%","count3":"0.38%","count2":"0.10%","count1":"0.57%"}}</t>
  </si>
  <si>
    <t>{"title":"卖家的服务态度：","source":"4.9","contrast":"+66.21%","sourcedetail":{"total":"2115","count5":"97.64%","count4":"1.28%","count3":"0.33%","count2":"0.10%","count1":"0.66%"}}</t>
  </si>
  <si>
    <t>{"title":"物流服务的质量：","source":"4.9","contrast":"+76.74%","sourcedetail":{"total":"2115","count5":"97.83%","count4":"1.32%","count3":"0.38%","count2":"暂无人打分","count1":"0.47%"}}</t>
  </si>
  <si>
    <t>{"merchReceiveTimes":"1","refundCount":"8","indVal":"4.05","localVal":"38.10","noReasonTimes":"2","merchQualityTimes":"0"}</t>
  </si>
  <si>
    <t>{"indVal":"2.80","localVal":"4.71"}</t>
  </si>
  <si>
    <t>{"title":"宝贝与描述相符：","source":"4.8","contrast":"+23.88%","sourcedetail":{"total":"2142","count5":"94.40%","count4":"2.38%","count3":"1.54%","count2":"0.56%","count1":"1.12%"}}</t>
  </si>
  <si>
    <t>{"title":"卖家的服务态度：","source":"4.8","contrast":"+30.80%","sourcedetail":{"total":"2142","count5":"92.76%","count4":"3.64%","count3":"1.63%","count2":"0.51%","count1":"1.45%"}}</t>
  </si>
  <si>
    <t>{"title":"物流服务的质量：","source":"4.8","contrast":"+15.24%","sourcedetail":{"total":"2142","count5":"90.99%","count4":"3.83%","count3":"2.15%","count2":"0.89%","count1":"2.15%"}}</t>
  </si>
  <si>
    <t>{"merchReceiveTimes":"11","refundCount":"308","indVal":"12.85","localVal":"14.33","noReasonTimes":"225","merchQualityTimes":"0"}</t>
  </si>
  <si>
    <t>{"title":"宝贝与描述相符：","source":"4.8","contrast":"-0.55%","sourcedetail":{"total":"29466","count5":"90.35%","count4":"5.04%","count3":"2.31%","count2":"0.90%","count1":"1.39%"}}</t>
  </si>
  <si>
    <t>{"title":"卖家的服务态度：","source":"4.7","contrast":"-1.11%","sourcedetail":{"total":"29466","count5":"85.26%","count4":"8.58%","count3":"3.12%","count2":"1.06%","count1":"1.98%"}}</t>
  </si>
  <si>
    <t>{"title":"物流服务的质量：","source":"4.7","contrast":"-1.10%","sourcedetail":{"total":"29466","count5":"84.59%","count4":"8.48%","count3":"3.45%","count2":"1.19%","count1":"2.28%"}}</t>
  </si>
  <si>
    <t>{"merchReceiveTimes":"8","refundCount":"64","indVal":"12.85","localVal":"8.17","noReasonTimes":"37","merchQualityTimes":"1"}</t>
  </si>
  <si>
    <t>{"indVal":"3.68","localVal":"5.47"}</t>
  </si>
  <si>
    <t>{"title":"宝贝与描述相符：","source":"4.8","contrast":"0","sourcedetail":{"total":"577","count5":"92.03%","count4":"5.20%","count3":"0.87%","count2":"0.35%","count1":"1.56%"}}</t>
  </si>
  <si>
    <t>{"title":"卖家的服务态度：","source":"4.8","contrast":"+15.41%","sourcedetail":{"total":"577","count5":"90.47%","count4":"6.59%","count3":"1.21%","count2":"暂无人打分","count1":"1.73%"}}</t>
  </si>
  <si>
    <t>{"title":"物流服务的质量：","source":"4.8","contrast":"+23.45%","sourcedetail":{"total":"577","count5":"89.77%","count4":"7.28%","count3":"1.21%","count2":"0.17%","count1":"1.56%"}}</t>
  </si>
  <si>
    <t>{"merchReceiveTimes":"0","refundCount":"5","indVal":"4.51","localVal":"7.69","noReasonTimes":"1","merchQualityTimes":"0"}</t>
  </si>
  <si>
    <t>{"indVal":"2.61","localVal":"5.66"}</t>
  </si>
  <si>
    <t>{"title":"宝贝与描述相符：","source":"4.9","contrast":"+59.86%","sourcedetail":{"total":"12121","count5":"96.88%","count4":"1.56%","count3":"0.71%","count2":"0.25%","count1":"0.60%"}}</t>
  </si>
  <si>
    <t>{"title":"卖家的服务态度：","source":"4.9","contrast":"+61.99%","sourcedetail":{"total":"12121","count5":"95.62%","count4":"2.52%","count3":"0.97%","count2":"0.20%","count1":"0.69%"}}</t>
  </si>
  <si>
    <t>{"title":"物流服务的质量：","source":"4.9","contrast":"+60.26%","sourcedetail":{"total":"12121","count5":"95.12%","count4":"2.61%","count3":"1.19%","count2":"0.22%","count1":"0.86%"}}</t>
  </si>
  <si>
    <t>{"merchReceiveTimes":"61","refundCount":"269","indVal":"12.85","localVal":"6.65","noReasonTimes":"0","merchQualityTimes":"0"}</t>
  </si>
  <si>
    <t>{"indVal":"3.68","localVal":"3.00"}</t>
  </si>
  <si>
    <t>{"title":"宝贝与描述相符：","source":"4.9","contrast":"+33.96%","sourcedetail":{"total":"1646","count5":"95.20%","count4":"2.98%","count3":"0.97%","count2":"0.36%","count1":"0.49%"}}</t>
  </si>
  <si>
    <t>{"title":"卖家的服务态度：","source":"4.9","contrast":"+47.72%","sourcedetail":{"total":"1647","count5":"93.75%","count4":"4.86%","count3":"0.79%","count2":"暂无人打分","count1":"0.61%"}}</t>
  </si>
  <si>
    <t>{"title":"物流服务的质量：","source":"4.9","contrast":"+49.22%","sourcedetail":{"total":"1647","count5":"93.62%","count4":"4.80%","count3":"0.61%","count2":"0.18%","count1":"0.79%"}}</t>
  </si>
  <si>
    <t>{"merchReceiveTimes":"0","refundCount":"33","indVal":"6.76","localVal":"6.27","noReasonTimes":"19","merchQualityTimes":"1"}</t>
  </si>
  <si>
    <t>{"indVal":"3.27","localVal":"5.17"}</t>
  </si>
  <si>
    <t>{"title":"宝贝与描述相符：","source":"4.9","contrast":"+76.09%","sourcedetail":{"total":"2422","count5":"98.97%","count4":"0.41%","count3":"0.17%","count2":"0.10%","count1":"0.41%"}}</t>
  </si>
  <si>
    <t>{"title":"卖家的服务态度：","source":"4.9","contrast":"+79.34%","sourcedetail":{"total":"2422","count5":"98.68%","count4":"0.66%","count3":"0.17%","count2":"0.10%","count1":"0.45%"}}</t>
  </si>
  <si>
    <t>{"title":"物流服务的质量：","source":"4.9","contrast":"+80.50%","sourcedetail":{"total":"2422","count5":"98.60%","count4":"0.58%","count3":"0.21%","count2":"0.12%","count1":"0.50%"}}</t>
  </si>
  <si>
    <t>{"merchReceiveTimes":"0","refundCount":"21","indVal":"3.80","localVal":"2.33","noReasonTimes":"15","merchQualityTimes":"0"}</t>
  </si>
  <si>
    <t>{"indVal":"2.43","localVal":"2.32"}</t>
  </si>
  <si>
    <t>{"title":"宝贝与描述相符：","source":"4.8","contrast":"-1.34%","sourcedetail":{"total":"25138","count5":"90.77%","count4":"4.36%","count3":"2.20%","count2":"0.82%","count1":"1.85%"}}</t>
  </si>
  <si>
    <t>{"title":"卖家的服务态度：","source":"4.7","contrast":"-1.19%","sourcedetail":{"total":"25138","count5":"87.84%","count4":"6.67%","count3":"2.54%","count2":"0.88%","count1":"2.08%"}}</t>
  </si>
  <si>
    <t>{"title":"物流服务的质量：","source":"4.7","contrast":"-2.00%","sourcedetail":{"total":"25138","count5":"85.69%","count4":"6.93%","count3":"3.26%","count2":"1.15%","count1":"2.96%"}}</t>
  </si>
  <si>
    <t>{"merchReceiveTimes":"57","refundCount":"342","indVal":"6.76","localVal":"3.92","noReasonTimes":"181","merchQualityTimes":"3"}</t>
  </si>
  <si>
    <t>{"title":"宝贝与描述相符：","source":"4.9","contrast":"+62.17%","sourcedetail":{"total":"4531","count5":"97.15%","count4":"1.52%","count3":"0.71%","count2":"0.26%","count1":"0.35%"}}</t>
  </si>
  <si>
    <t>{"title":"卖家的服务态度：","source":"4.9","contrast":"+66.75%","sourcedetail":{"total":"4531","count5":"96.27%","count4":"2.32%","count3":"0.77%","count2":"0.15%","count1":"0.49%"}}</t>
  </si>
  <si>
    <t>{"title":"物流服务的质量：","source":"4.9","contrast":"+66.44%","sourcedetail":{"total":"4531","count5":"95.67%","count4":"2.67%","count3":"0.90%","count2":"0.26%","count1":"0.49%"}}</t>
  </si>
  <si>
    <t>{"merchReceiveTimes":"3","refundCount":"71","indVal":"4.51","localVal":"4.60","noReasonTimes":"9","merchQualityTimes":"3"}</t>
  </si>
  <si>
    <t>{"indVal":"2.61","localVal":"2.42"}</t>
  </si>
  <si>
    <t>{"title":"宝贝与描述相符：","source":"4.9","contrast":"+27.46%","sourcedetail":{"total":"17543","count5":"94.80%","count4":"2.92%","count3":"1.06%","count2":"0.42%","count1":"0.80%"}}</t>
  </si>
  <si>
    <t>{"title":"卖家的服务态度：","source":"4.8","contrast":"+6.67%","sourcedetail":{"total":"17543","count5":"89.38%","count4":"6.32%","count3":"2.28%","count2":"0.68%","count1":"1.34%"}}</t>
  </si>
  <si>
    <t>{"title":"物流服务的质量：","source":"4.7","contrast":"+7.65%","sourcedetail":{"total":"17543","count5":"88.38%","count4":"6.77%","count3":"2.52%","count2":"0.77%","count1":"1.56%"}}</t>
  </si>
  <si>
    <t>{"merchReceiveTimes":"11","refundCount":"104","indVal":"4.16","localVal":"3.15","noReasonTimes":"43","merchQualityTimes":"1"}</t>
  </si>
  <si>
    <t>{"indVal":"2.16","localVal":"1.99"}</t>
  </si>
  <si>
    <t>{"title":"宝贝与描述相符：","source":"4.8","contrast":"+10.24%","sourcedetail":{"total":"4650","count5":"93.76%","count4":"3.63%","count3":"1.40%","count2":"0.43%","count1":"0.77%"}}</t>
  </si>
  <si>
    <t>{"title":"卖家的服务态度：","source":"4.8","contrast":"0","sourcedetail":{"total":"4650","count5":"89.23%","count4":"6.52%","count3":"2.11%","count2":"0.88%","count1":"1.27%"}}</t>
  </si>
  <si>
    <t>{"title":"物流服务的质量：","source":"4.7","contrast":"-0.74%","sourcedetail":{"total":"4650","count5":"87.66%","count4":"6.82%","count3":"2.54%","count2":"1.18%","count1":"1.81%"}}</t>
  </si>
  <si>
    <t>{"merchReceiveTimes":"30","refundCount":"150","indVal":"6.76","localVal":"36.50","noReasonTimes":"78","merchQualityTimes":"4"}</t>
  </si>
  <si>
    <t>{"indVal":"3.27","localVal":"2.38"}</t>
  </si>
  <si>
    <t>{"title":"宝贝与描述相符：","source":"4.9","contrast":"+35.08%","sourcedetail":{"total":"16522","count5":"94.80%","count4":"2.61%","count3":"1.31%","count2":"0.41%","count1":"0.86%"}}</t>
  </si>
  <si>
    <t>{"title":"卖家的服务态度：","source":"4.8","contrast":"+15.49%","sourcedetail":{"total":"16522","count5":"90.47%","count4":"5.21%","count3":"2.17%","count2":"0.77%","count1":"1.39%"}}</t>
  </si>
  <si>
    <t>{"title":"物流服务的质量：","source":"4.8","contrast":"+18.84%","sourcedetail":{"total":"16522","count5":"90.12%","count4":"5.13%","count3":"2.36%","count2":"0.88%","count1":"1.51%"}}</t>
  </si>
  <si>
    <t>{"merchReceiveTimes":"9","refundCount":"63","indVal":"12.85","localVal":"2.23","noReasonTimes":"23","merchQualityTimes":"0"}</t>
  </si>
  <si>
    <t>{"indVal":"3.68","localVal":"1.93"}</t>
  </si>
  <si>
    <t>{"title":"宝贝与描述相符：","source":"4.8","contrast":"+8.84%","sourcedetail":{"total":"32858","count5":"93.38%","count4":"3.73%","count3":"1.25%","count2":"0.39%","count1":"1.25%"}}</t>
  </si>
  <si>
    <t>{"title":"卖家的服务态度：","source":"4.7","contrast":"-0.93%","sourcedetail":{"total":"32858","count5":"86.70%","count4":"7.89%","count3":"2.70%","count2":"0.79%","count1":"1.92%"}}</t>
  </si>
  <si>
    <t>{"title":"物流服务的质量：","source":"4.7","contrast":"-1.10%","sourcedetail":{"total":"32858","count5":"85.43%","count4":"8.09%","count3":"3.10%","count2":"1.03%","count1":"2.35%"}}</t>
  </si>
  <si>
    <t>{"merchReceiveTimes":"60","refundCount":"302","indVal":"4.51","localVal":"3.00","noReasonTimes":"65","merchQualityTimes":"5"}</t>
  </si>
  <si>
    <t>{"indVal":"2.61","localVal":"1.96"}</t>
  </si>
  <si>
    <t>{"title":"宝贝与描述相符：","source":"4.9","contrast":"+60.57%","sourcedetail":{"total":"1560","count5":"97.76%","count4":"1.03%","count3":"0.64%","count2":"0.19%","count1":"0.38%"}}</t>
  </si>
  <si>
    <t>{"title":"卖家的服务态度：","source":"4.9","contrast":"+66.64%","sourcedetail":{"total":"1560","count5":"97.24%","count4":"1.67%","count3":"0.45%","count2":"0.32%","count1":"0.32%"}}</t>
  </si>
  <si>
    <t>{"title":"物流服务的质量：","source":"4.9","contrast":"+59.84%","sourcedetail":{"total":"1560","count5":"96.28%","count4":"2.05%","count3":"0.77%","count2":"0.32%","count1":"0.58%"}}</t>
  </si>
  <si>
    <t>{"merchReceiveTimes":"2","refundCount":"21","indVal":"4.05","localVal":"12.14","noReasonTimes":"16","merchQualityTimes":"0"}</t>
  </si>
  <si>
    <t>{"indVal":"2.80","localVal":"5.41"}</t>
  </si>
  <si>
    <t>{"title":"宝贝与描述相符：","source":"4.9","contrast":"+45.23%","sourcedetail":{"total":"2136","count5":"95.69%","count4":"2.95%","count3":"1.03%","count2":"0.10%","count1":"0.28%"}}</t>
  </si>
  <si>
    <t>{"title":"卖家的服务态度：","source":"4.9","contrast":"+47.89%","sourcedetail":{"total":"2136","count5":"94.48%","count4":"3.84%","count3":"0.89%","count2":"0.19%","count1":"0.61%"}}</t>
  </si>
  <si>
    <t>{"title":"物流服务的质量：","source":"4.8","contrast":"+22.64%","sourcedetail":{"total":"2136","count5":"90.92%","count4":"5.99%","count3":"1.64%","count2":"0.47%","count1":"0.98%"}}</t>
  </si>
  <si>
    <t>{"merchReceiveTimes":"0","refundCount":"25","indVal":"7.11","localVal":"2.14","noReasonTimes":"12","merchQualityTimes":"0"}</t>
  </si>
  <si>
    <t>{"indVal":"2.08","localVal":"1.08"}</t>
  </si>
  <si>
    <t>{"title":"宝贝与描述相符：","source":"4.9","contrast":"+63.39%","sourcedetail":{"total":"3613","count5":"96.73%","count4":"1.88%","count3":"0.83%","count2":"0.17%","count1":"0.39%"}}</t>
  </si>
  <si>
    <t>{"title":"卖家的服务态度：","source":"4.9","contrast":"+69.20%","sourcedetail":{"total":"3613","count5":"96.07%","count4":"2.55%","count3":"0.75%","count2":"0.25%","count1":"0.39%"}}</t>
  </si>
  <si>
    <t>{"title":"物流服务的质量：","source":"4.9","contrast":"+72.03%","sourcedetail":{"total":"3613","count5":"96.01%","count4":"2.52%","count3":"0.94%","count2":"0.11%","count1":"0.42%"}}</t>
  </si>
  <si>
    <t>{"merchReceiveTimes":"4","refundCount":"136","indVal":"12.85","localVal":"15.35","noReasonTimes":"85","merchQualityTimes":"1"}</t>
  </si>
  <si>
    <t>{"title":"宝贝与描述相符：","source":"4.9","contrast":"+68.84%","sourcedetail":{"total":"36565","count5":"97.40%","count4":"1.45%","count3":"0.53%","count2":"0.21%","count1":"0.40%"}}</t>
  </si>
  <si>
    <t>{"title":"卖家的服务态度：","source":"4.9","contrast":"+71.16%","sourcedetail":{"total":"36565","count5":"96.64%","count4":"2.01%","count3":"0.63%","count2":"0.21%","count1":"0.51%"}}</t>
  </si>
  <si>
    <t>{"title":"物流服务的质量：","source":"4.9","contrast":"+71.14%","sourcedetail":{"total":"36565","count5":"96.33%","count4":"2.14%","count3":"0.69%","count2":"0.27%","count1":"0.57%"}}</t>
  </si>
  <si>
    <t>{"merchReceiveTimes":"0","refundCount":"27","indVal":"12.85","localVal":"7.26","noReasonTimes":"13","merchQualityTimes":"1"}</t>
  </si>
  <si>
    <t>{"indVal":"3.68","localVal":"3.15"}</t>
  </si>
  <si>
    <t>{"title":"宝贝与描述相符：","source":"4.8","contrast":"+29.24%","sourcedetail":{"total":"2665","count5":"94.26%","count4":"3.04%","count3":"1.28%","count2":"0.49%","count1":"0.94%"}}</t>
  </si>
  <si>
    <t>{"title":"卖家的服务态度：","source":"4.8","contrast":"+37.45%","sourcedetail":{"total":"2665","count5":"93.10%","count4":"4.02%","count3":"1.13%","count2":"0.45%","count1":"1.31%"}}</t>
  </si>
  <si>
    <t>{"title":"物流服务的质量：","source":"4.8","contrast":"+44.51%","sourcedetail":{"total":"2665","count5":"92.83%","count4":"4.32%","count3":"1.31%","count2":"0.41%","count1":"1.13%"}}</t>
  </si>
  <si>
    <t>{"merchReceiveTimes":"0","refundCount":"69","indVal":"12.85","localVal":"15.75","noReasonTimes":"35","merchQualityTimes":"0"}</t>
  </si>
  <si>
    <t>{"indVal":"3.68","localVal":"4.09"}</t>
  </si>
  <si>
    <t>{"title":"宝贝与描述相符：","source":"4.8","contrast":"0","sourcedetail":{"total":"7178","count5":"90.97%","count4":"5.38%","count3":"2.06%","count2":"0.65%","count1":"0.93%"}}</t>
  </si>
  <si>
    <t>{"title":"卖家的服务态度：","source":"4.8","contrast":"+31.69%","sourcedetail":{"total":"7178","count5":"91.08%","count4":"6.00%","count3":"1.53%","count2":"0.53%","count1":"0.85%"}}</t>
  </si>
  <si>
    <t>{"title":"物流服务的质量：","source":"4.8","contrast":"+33.20%","sourcedetail":{"total":"7178","count5":"90.44%","count4":"6.46%","count3":"1.52%","count2":"0.53%","count1":"1.04%"}}</t>
  </si>
  <si>
    <t>{"merchReceiveTimes":"3","refundCount":"317","indVal":"12.85","localVal":"14.44","noReasonTimes":"93","merchQualityTimes":"1"}</t>
  </si>
  <si>
    <t>{"indVal":"3.68","localVal":"2.50"}</t>
  </si>
  <si>
    <t>{"title":"宝贝与描述相符：","source":"4.8","contrast":"+18.79%","sourcedetail":{"total":"44347","count5":"94.44%","count4":"2.84%","count3":"1.14%","count2":"0.41%","count1":"1.17%"}}</t>
  </si>
  <si>
    <t>{"title":"卖家的服务态度：","source":"4.8","contrast":"+2.98%","sourcedetail":{"total":"44347","count5":"90.64%","count4":"4.94%","count3":"1.86%","count2":"0.62%","count1":"1.95%"}}</t>
  </si>
  <si>
    <t>{"title":"物流服务的质量：","source":"4.7","contrast":"0","sourcedetail":{"total":"44347","count5":"89.06%","count4":"5.15%","count3":"2.23%","count2":"0.92%","count1":"2.64%"}}</t>
  </si>
  <si>
    <t>{"merchReceiveTimes":"230","refundCount":"1205","indVal":"4.51","localVal":"10.29","noReasonTimes":"224","merchQualityTimes":"62"}</t>
  </si>
  <si>
    <t>{"indVal":"2.61","localVal":"4.20"}</t>
  </si>
  <si>
    <t>{"title":"宝贝与描述相符：","source":"4.9","contrast":"+42.19%","sourcedetail":{"total":"1357","count5":"96.02%","count4":"2.73%","count3":"0.59%","count2":"0.10%","count1":"0.59%"}}</t>
  </si>
  <si>
    <t>{"title":"卖家的服务态度：","source":"4.8","contrast":"+19.73%","sourcedetail":{"total":"1357","count5":"93.29%","count4":"4.20%","count3":"1.18%","count2":"0.29%","count1":"1.03%"}}</t>
  </si>
  <si>
    <t>{"title":"物流服务的质量：","source":"4.8","contrast":"+17.59%","sourcedetail":{"total":"1357","count5":"91.97%","count4":"4.72%","count3":"1.77%","count2":"0.37%","count1":"1.18%"}}</t>
  </si>
  <si>
    <t>{"merchReceiveTimes":"0","refundCount":"17","indVal":"4.05","localVal":"2.06","noReasonTimes":"9","merchQualityTimes":"0"}</t>
  </si>
  <si>
    <t>{"indVal":"2.80","localVal":"1.76"}</t>
  </si>
  <si>
    <t>{"title":"宝贝与描述相符：","source":"4.8","contrast":"+32.49%","sourcedetail":{"total":"6169","count5":"94.60%","count4":"2.66%","count3":"1.38%","count2":"0.55%","count1":"0.81%"}}</t>
  </si>
  <si>
    <t>{"title":"卖家的服务态度：","source":"4.8","contrast":"+41.71%","sourcedetail":{"total":"6169","count5":"93.29%","count4":"3.76%","count3":"1.54%","count2":"0.49%","count1":"0.92%"}}</t>
  </si>
  <si>
    <t>{"title":"物流服务的质量：","source":"4.8","contrast":"+40.78%","sourcedetail":{"total":"6169","count5":"92.56%","count4":"4.12%","count3":"1.56%","count2":"0.76%","count1":"1.01%"}}</t>
  </si>
  <si>
    <t>{"merchReceiveTimes":"17","refundCount":"167","indVal":"12.85","localVal":"7.99","noReasonTimes":"106","merchQualityTimes":"2"}</t>
  </si>
  <si>
    <t>{"indVal":"3.68","localVal":"2.51"}</t>
  </si>
  <si>
    <t>{"title":"宝贝与描述相符：","source":"4.8","contrast":"0","sourcedetail":{"total":"14754","count5":"92.86%","count4":"4.47%","count3":"1.43%","count2":"0.51%","count1":"0.74%"}}</t>
  </si>
  <si>
    <t>{"title":"卖家的服务态度：","source":"4.8","contrast":"+15.26%","sourcedetail":{"total":"14754","count5":"91.23%","count4":"5.82%","count3":"1.80%","count2":"0.36%","count1":"0.79%"}}</t>
  </si>
  <si>
    <t>{"title":"物流服务的质量：","source":"4.8","contrast":"+2.20%","sourcedetail":{"total":"14754","count5":"88.90%","count4":"6.87%","count3":"2.43%","count2":"0.70%","count1":"1.10%"}}</t>
  </si>
  <si>
    <t>{"merchReceiveTimes":"10","refundCount":"176","indVal":"4.72","localVal":"3.21","noReasonTimes":"122","merchQualityTimes":"0"}</t>
  </si>
  <si>
    <t>{"indVal":"1.98","localVal":"1.65"}</t>
  </si>
  <si>
    <t>{"title":"宝贝与描述相符：","source":"4.7","contrast":"-2.43%","sourcedetail":{"total":"9069","count5":"88.25%","count4":"5.54%","count3":"2.68%","count2":"1.16%","count1":"2.38%"}}</t>
  </si>
  <si>
    <t>{"title":"卖家的服务态度：","source":"4.6","contrast":"-3.52%","sourcedetail":{"total":"9069","count5":"83.71%","count4":"7.84%","count3":"3.03%","count2":"1.59%","count1":"3.83%"}}</t>
  </si>
  <si>
    <t>{"title":"物流服务的质量：","source":"4.5","contrast":"-4.48%","sourcedetail":{"total":"9069","count5":"82.25%","count4":"7.46%","count3":"3.13%","count2":"1.68%","count1":"5.48%"}}</t>
  </si>
  <si>
    <t>{"merchReceiveTimes":"894","refundCount":"3476","indVal":"6.76","localVal":"54.35","noReasonTimes":"1967","merchQualityTimes":"43"}</t>
  </si>
  <si>
    <t>{"indVal":"3.27","localVal":"5.34"}</t>
  </si>
  <si>
    <t>{"title":"宝贝与描述相符：","source":"4.8","contrast":"-0.92%","sourcedetail":{"total":"1392","count5":"91.59%","count4":"4.31%","count3":"1.58%","count2":"0.65%","count1":"1.87%"}}</t>
  </si>
  <si>
    <t>{"title":"卖家的服务态度：","source":"4.8","contrast":"+10.94%","sourcedetail":{"total":"1392","count5":"92.74%","count4":"3.81%","count3":"1.15%","count2":"0.72%","count1":"1.58%"}}</t>
  </si>
  <si>
    <t>{"title":"物流服务的质量：","source":"4.8","contrast":"+28.22%","sourcedetail":{"total":"1392","count5":"92.96%","count4":"3.59%","count3":"1.29%","count2":"0.65%","count1":"1.51%"}}</t>
  </si>
  <si>
    <t>{"merchReceiveTimes":"0","refundCount":"4","indVal":"3.39","localVal":"33.33","noReasonTimes":"1","merchQualityTimes":"0"}</t>
  </si>
  <si>
    <t>{"indVal":"1.48","localVal":"0.12"}</t>
  </si>
  <si>
    <t>{"title":"宝贝与描述相符：","source":"4.9","contrast":"+49.76%","sourcedetail":{"total":"3545","count5":"95.83%","count4":"2.26%","count3":"1.02%","count2":"0.23%","count1":"0.68%"}}</t>
  </si>
  <si>
    <t>{"title":"卖家的服务态度：","source":"4.9","contrast":"+55.04%","sourcedetail":{"total":"3545","count5":"94.84%","count4":"3.13%","count3":"0.90%","count2":"0.20%","count1":"0.93%"}}</t>
  </si>
  <si>
    <t>{"title":"物流服务的质量：","source":"4.8","contrast":"+53.84%","sourcedetail":{"total":"3545","count5":"94.27%","count4":"3.27%","count3":"1.10%","count2":"0.34%","count1":"1.02%"}}</t>
  </si>
  <si>
    <t>{"merchReceiveTimes":"2","refundCount":"90","indVal":"12.85","localVal":"14.78","noReasonTimes":"62","merchQualityTimes":"2"}</t>
  </si>
  <si>
    <t>{"indVal":"3.68","localVal":"3.66"}</t>
  </si>
  <si>
    <t>{"title":"宝贝与描述相符：","source":"4.9","contrast":"+61.14%","sourcedetail":{"total":"16466","count5":"97.14%","count4":"1.59%","count3":"0.63%","count2":"0.18%","count1":"0.47%"}}</t>
  </si>
  <si>
    <t>{"title":"卖家的服务态度：","source":"4.9","contrast":"+53.31%","sourcedetail":{"total":"16466","count5":"95.36%","count4":"2.64%","count3":"1.00%","count2":"0.23%","count1":"0.78%"}}</t>
  </si>
  <si>
    <t>{"title":"物流服务的质量：","source":"4.8","contrast":"+50.42%","sourcedetail":{"total":"16466","count5":"94.59%","count4":"2.86%","count3":"1.20%","count2":"0.37%","count1":"0.98%"}}</t>
  </si>
  <si>
    <t>{"merchReceiveTimes":"10","refundCount":"87","indVal":"8.03","localVal":"2.94","noReasonTimes":"35","merchQualityTimes":"4"}</t>
  </si>
  <si>
    <t>{"indVal":"3.59","localVal":"1.66"}</t>
  </si>
  <si>
    <t>{"title":"宝贝与描述相符：","source":"4.8","contrast":"-1.01%","sourcedetail":{"total":"14750","count5":"90.81%","count4":"4.78%","count3":"1.97%","count2":"0.71%","count1":"1.73%"}}</t>
  </si>
  <si>
    <t>{"title":"卖家的服务态度：","source":"4.7","contrast":"-0.75%","sourcedetail":{"total":"14750","count5":"88.00%","count4":"6.93%","count3":"2.43%","count2":"0.80%","count1":"1.84%"}}</t>
  </si>
  <si>
    <t>{"title":"物流服务的质量：","source":"4.7","contrast":"-1.35%","sourcedetail":{"total":"14750","count5":"85.60%","count4":"7.57%","count3":"3.14%","count2":"1.11%","count1":"2.59%"}}</t>
  </si>
  <si>
    <t>{"merchReceiveTimes":"29","refundCount":"169","indVal":"3.91","localVal":"2.75","noReasonTimes":"34","merchQualityTimes":"1"}</t>
  </si>
  <si>
    <t>{"indVal":"2.44","localVal":"3.10"}</t>
  </si>
  <si>
    <t>{"title":"宝贝与描述相符：","source":"4.8","contrast":"0","sourcedetail":{"total":"2977","count5":"93.15%","count4":"2.75%","count3":"1.61%","count2":"0.67%","count1":"1.81%"}}</t>
  </si>
  <si>
    <t>{"title":"卖家的服务态度：","source":"4.6","contrast":"-2.58%","sourcedetail":{"total":"2977","count5":"84.85%","count4":"7.12%","count3":"3.80%","count2":"1.28%","count1":"2.96%"}}</t>
  </si>
  <si>
    <t>{"title":"物流服务的质量：","source":"4.6","contrast":"-2.15%","sourcedetail":{"total":"2977","count5":"84.31%","count4":"7.63%","count3":"3.56%","count2":"1.38%","count1":"3.12%"}}</t>
  </si>
  <si>
    <t>{"merchReceiveTimes":"1","refundCount":"24","indVal":"3.91","localVal":"5.41","noReasonTimes":"10","merchQualityTimes":"0"}</t>
  </si>
  <si>
    <t>{"indVal":"2.44","localVal":"3.07"}</t>
  </si>
  <si>
    <t>{"title":"宝贝与描述相符：","source":"4.8","contrast":"+7.94%","sourcedetail":{"total":"10206","count5":"92.98%","count4":"3.53%","count3":"1.46%","count2":"0.50%","count1":"1.53%"}}</t>
  </si>
  <si>
    <t>{"title":"卖家的服务态度：","source":"4.8","contrast":"+16.77%","sourcedetail":{"total":"10195","count5":"91.09%","count4":"4.87%","count3":"1.65%","count2":"0.58%","count1":"1.80%"}}</t>
  </si>
  <si>
    <t>{"title":"物流服务的质量：","source":"4.7","contrast":"+11.00%","sourcedetail":{"total":"10195","count5":"90.16%","count4":"4.76%","count3":"1.90%","count2":"0.93%","count1":"2.25%"}}</t>
  </si>
  <si>
    <t>{"merchReceiveTimes":"224","refundCount":"553","indVal":"12.85","localVal":"42.80","noReasonTimes":"239","merchQualityTimes":"16"}</t>
  </si>
  <si>
    <t>{"indVal":"3.68","localVal":"2.31"}</t>
  </si>
  <si>
    <t>{"title":"宝贝与描述相符：","source":"4.9","contrast":"+90.82%","sourcedetail":{"total":"1655","count5":"99.46%","count4":"0.36%","count3":"0.10%","count2":"暂无人打分","count1":"0.12%"}}</t>
  </si>
  <si>
    <t>{"title":"卖家的服务态度：","source":"4.9","contrast":"+92.33%","sourcedetail":{"total":"1655","count5":"99.52%","count4":"0.18%","count3":"0.12%","count2":"0.10%","count1":"0.12%"}}</t>
  </si>
  <si>
    <t>{"title":"物流服务的质量：","source":"4.9","contrast":"+92.25%","sourcedetail":{"total":"1655","count5":"99.40%","count4":"0.30%","count3":"0.10%","count2":"0.10%","count1":"0.18%"}}</t>
  </si>
  <si>
    <t>{"merchReceiveTimes":"3","refundCount":"44","indVal":"3.80","localVal":"4.85","noReasonTimes":"23","merchQualityTimes":"0"}</t>
  </si>
  <si>
    <t>{"indVal":"2.43","localVal":"0.91"}</t>
  </si>
  <si>
    <t>{"title":"宝贝与描述相符：","source":"4.8","contrast":"0","sourcedetail":{"total":"42793","count5":"91.37%","count4":"4.54%","count3":"2.06%","count2":"0.78%","count1":"1.26%"}}</t>
  </si>
  <si>
    <t>{"title":"卖家的服务态度：","source":"4.7","contrast":"-0.89%","sourcedetail":{"total":"42794","count5":"85.71%","count4":"8.31%","count3":"3.18%","count2":"1.04%","count1":"1.77%"}}</t>
  </si>
  <si>
    <t>{"title":"物流服务的质量：","source":"4.7","contrast":"-1.45%","sourcedetail":{"total":"42794","count5":"83.94%","count4":"8.52%","count3":"3.74%","count2":"1.41%","count1":"2.39%"}}</t>
  </si>
  <si>
    <t>{"merchReceiveTimes":"80","refundCount":"1018","indVal":"12.85","localVal":"7.66","noReasonTimes":"548","merchQualityTimes":"20"}</t>
  </si>
  <si>
    <t>{"title":"宝贝与描述相符：","source":"4.9","contrast":"+61.25%","sourcedetail":{"total":"6523","count5":"97.06%","count4":"1.41%","count3":"0.66%","count2":"0.31%","count1":"0.57%"}}</t>
  </si>
  <si>
    <t>{"title":"卖家的服务态度：","source":"4.9","contrast":"+71.32%","sourcedetail":{"total":"6523","count5":"96.80%","count4":"1.84%","count3":"0.63%","count2":"0.14%","count1":"0.60%"}}</t>
  </si>
  <si>
    <t>{"title":"物流服务的质量：","source":"4.9","contrast":"+71.90%","sourcedetail":{"total":"6523","count5":"96.54%","count4":"1.93%","count3":"0.72%","count2":"0.20%","count1":"0.61%"}}</t>
  </si>
  <si>
    <t>{"merchReceiveTimes":"20","refundCount":"172","indVal":"12.85","localVal":"12.54","noReasonTimes":"0","merchQualityTimes":"1"}</t>
  </si>
  <si>
    <t>{"indVal":"3.68","localVal":"3.91"}</t>
  </si>
  <si>
    <t>{"title":"宝贝与描述相符：","source":"4.9","contrast":"+77.33%","sourcedetail":{"total":"3765","count5":"97.95%","count4":"1.43%","count3":"0.37%","count2":"0.10%","count1":"0.19%"}}</t>
  </si>
  <si>
    <t>{"title":"卖家的服务态度：","source":"4.9","contrast":"+76.47%","sourcedetail":{"total":"3765","count5":"97.05%","count4":"2.07%","count3":"0.53%","count2":"0.10%","count1":"0.27%"}}</t>
  </si>
  <si>
    <t>{"title":"物流服务的质量：","source":"4.9","contrast":"+74.56%","sourcedetail":{"total":"3765","count5":"96.36%","count4":"2.63%","count3":"0.58%","count2":"0.10%","count1":"0.40%"}}</t>
  </si>
  <si>
    <t>{"merchReceiveTimes":"0","refundCount":"10","indVal":"4.51","localVal":"4.17","noReasonTimes":"2","merchQualityTimes":"1"}</t>
  </si>
  <si>
    <t>{"indVal":"2.61","localVal":"2.28"}</t>
  </si>
  <si>
    <t>{"title":"宝贝与描述相符：","source":"4.9","contrast":"+59.08%","sourcedetail":{"total":"10300","count5":"98.34%","count4":"0.54%","count3":"0.27%","count2":"0.16%","count1":"0.69%"}}</t>
  </si>
  <si>
    <t>{"title":"卖家的服务态度：","source":"4.9","contrast":"+63.25%","sourcedetail":{"total":"10299","count5":"97.94%","count4":"0.77%","count3":"0.30%","count2":"0.12%","count1":"0.87%"}}</t>
  </si>
  <si>
    <t>{"title":"物流服务的质量：","source":"4.9","contrast":"+68.57%","sourcedetail":{"total":"10299","count5":"97.81%","count4":"0.83%","count3":"0.37%","count2":"0.17%","count1":"0.83%"}}</t>
  </si>
  <si>
    <t>{"merchReceiveTimes":"5","refundCount":"563","indVal":"3.80","localVal":"26.39","noReasonTimes":"209","merchQualityTimes":"4"}</t>
  </si>
  <si>
    <t>{"indVal":"2.43","localVal":"1.72"}</t>
  </si>
  <si>
    <t>{"title":"宝贝与描述相符：","source":"4.8","contrast":"0","sourcedetail":{"total":"12862","count5":"92.53%","count4":"3.93%","count3":"1.71%","count2":"0.46%","count1":"1.37%"}}</t>
  </si>
  <si>
    <t>{"title":"卖家的服务态度：","source":"4.8","contrast":"-0.61%","sourcedetail":{"total":"12862","count5":"89.92%","count4":"5.96%","count3":"1.80%","count2":"0.54%","count1":"1.79%"}}</t>
  </si>
  <si>
    <t>{"title":"物流服务的质量：","source":"4.7","contrast":"-1.78%","sourcedetail":{"total":"12862","count5":"87.03%","count4":"6.53%","count3":"2.70%","count2":"0.99%","count1":"2.75%"}}</t>
  </si>
  <si>
    <t>{"merchReceiveTimes":"18","refundCount":"299","indVal":"4.46","localVal":"4.50","noReasonTimes":"121","merchQualityTimes":"0"}</t>
  </si>
  <si>
    <t>{"indVal":"1.74","localVal":"1.87"}</t>
  </si>
  <si>
    <t>{"title":"宝贝与描述相符：","source":"4.9","contrast":"+29.96%","sourcedetail":{"total":"9644","count5":"96.46%","count4":"1.40%","count3":"0.75%","count2":"0.40%","count1":"0.99%"}}</t>
  </si>
  <si>
    <t>{"title":"卖家的服务态度：","source":"4.8","contrast":"+12.46%","sourcedetail":{"total":"9644","count5":"93.24%","count4":"3.24%","count3":"1.47%","count2":"0.57%","count1":"1.48%"}}</t>
  </si>
  <si>
    <t>{"title":"物流服务的质量：","source":"4.8","contrast":"+16.66%","sourcedetail":{"total":"9644","count5":"93.01%","count4":"3.28%","count3":"1.60%","count2":"0.44%","count1":"1.68%"}}</t>
  </si>
  <si>
    <t>{"merchReceiveTimes":"82","refundCount":"378","indVal":"3.13","localVal":"110.53","noReasonTimes":"166","merchQualityTimes":"12"}</t>
  </si>
  <si>
    <t>{"indVal":"2.55","localVal":"2.45"}</t>
  </si>
  <si>
    <t>{"title":"宝贝与描述相符：","source":"4.9","contrast":"+72.36%","sourcedetail":{"total":"2440","count5":"97.05%","count4":"2.17%","count3":"0.45%","count2":"0.16%","count1":"0.16%"}}</t>
  </si>
  <si>
    <t>{"title":"卖家的服务态度：","source":"4.9","contrast":"+72.91%","sourcedetail":{"total":"2440","count5":"96.89%","count4":"1.84%","count3":"0.61%","count2":"0.12%","count1":"0.53%"}}</t>
  </si>
  <si>
    <t>{"title":"物流服务的质量：","source":"4.9","contrast":"+74.18%","sourcedetail":{"total":"2440","count5":"96.39%","count4":"2.38%","count3":"0.66%","count2":"0.10%","count1":"0.49%"}}</t>
  </si>
  <si>
    <t>{"merchReceiveTimes":"0","refundCount":"20","indVal":"12.85","localVal":"23.53","noReasonTimes":"20","merchQualityTimes":"0"}</t>
  </si>
  <si>
    <t>{"indVal":"3.68","localVal":"6.17"}</t>
  </si>
  <si>
    <t>{"title":"宝贝与描述相符：","source":"4.8","contrast":"+17.13%","sourcedetail":{"total":"3543","count5":"94.24%","count4":"3.50%","count3":"0.93%","count2":"0.40%","count1":"0.93%"}}</t>
  </si>
  <si>
    <t>{"title":"卖家的服务态度：","source":"4.9","contrast":"+39.50%","sourcedetail":{"total":"3543","count5":"93.82%","count4":"4.23%","count3":"0.99%","count2":"0.14%","count1":"0.82%"}}</t>
  </si>
  <si>
    <t>{"title":"物流服务的质量：","source":"4.8","contrast":"+40.16%","sourcedetail":{"total":"3543","count5":"92.86%","count4":"4.71%","count3":"1.24%","count2":"0.14%","count1":"1.04%"}}</t>
  </si>
  <si>
    <t>{"merchReceiveTimes":"6","refundCount":"162","indVal":"3.39","localVal":"10.74","noReasonTimes":"124","merchQualityTimes":"0"}</t>
  </si>
  <si>
    <t>{"indVal":"1.48","localVal":"0.51"}</t>
  </si>
  <si>
    <t>{"title":"宝贝与描述相符：","source":"4.7","contrast":"-0.99%","sourcedetail":{"total":"284","count5":"87.32%","count4":"7.39%","count3":"3.87%","count2":"0.70%","count1":"0.70%"}}</t>
  </si>
  <si>
    <t>{"title":"卖家的服务态度：","source":"4.7","contrast":"-1.07%","sourcedetail":{"total":"284","count5":"84.86%","count4":"9.86%","count3":"2.46%","count2":"0.35%","count1":"2.46%"}}</t>
  </si>
  <si>
    <t>{"title":"物流服务的质量：","source":"4.6","contrast":"-1.56%","sourcedetail":{"total":"284","count5":"85.21%","count4":"7.39%","count3":"2.82%","count2":"1.06%","count1":"3.52%"}}</t>
  </si>
  <si>
    <t>{"merchReceiveTimes":"2","refundCount":"25","indVal":"12.85","localVal":"7.62","noReasonTimes":"12","merchQualityTimes":"0"}</t>
  </si>
  <si>
    <t>{"indVal":"3.68","localVal":"4.65"}</t>
  </si>
  <si>
    <t>{"title":"宝贝与描述相符：","source":"4.9","contrast":"+35.16%","sourcedetail":{"total":"300","count5":"96.67%","count4":"1.00%","count3":"1.00%","count2":"暂无人打分","count1":"1.33%"}}</t>
  </si>
  <si>
    <t>{"title":"卖家的服务态度：","source":"4.8","contrast":"+38.59%","sourcedetail":{"total":"300","count5":"95.00%","count4":"2.00%","count3":"1.33%","count2":"0.33%","count1":"1.33%"}}</t>
  </si>
  <si>
    <t>{"title":"物流服务的质量：","source":"4.8","contrast":"+47.76%","sourcedetail":{"total":"300","count5":"95.00%","count4":"1.67%","count3":"2.00%","count2":"暂无人打分","count1":"1.33%"}}</t>
  </si>
  <si>
    <t>{"merchReceiveTimes":"0","refundCount":"1","indVal":"3.91","localVal":"2.00","noReasonTimes":"1","merchQualityTimes":"0"}</t>
  </si>
  <si>
    <t>{"indVal":"2.44","localVal":"5.01"}</t>
  </si>
  <si>
    <t>{"title":"宝贝与描述相符：","source":"4.8","contrast":"+4.17%","sourcedetail":{"total":"40889","count5":"93.75%","count4":"3.45%","count3":"1.33%","count2":"0.45%","count1":"1.03%"}}</t>
  </si>
  <si>
    <t>{"title":"卖家的服务态度：","source":"4.8","contrast":"+17.70%","sourcedetail":{"total":"40889","count5":"91.49%","count4":"5.70%","count3":"1.31%","count2":"0.36%","count1":"1.14%"}}</t>
  </si>
  <si>
    <t>{"title":"物流服务的质量：","source":"4.8","contrast":"+23.51%","sourcedetail":{"total":"40889","count5":"91.27%","count4":"5.64%","count3":"1.46%","count2":"0.43%","count1":"1.20%"}}</t>
  </si>
  <si>
    <t>{"merchReceiveTimes":"48","refundCount":"510","indVal":"6.76","localVal":"3.60","noReasonTimes":"248","merchQualityTimes":"4"}</t>
  </si>
  <si>
    <t>{"indVal":"3.27","localVal":"2.59"}</t>
  </si>
  <si>
    <t>{"title":"宝贝与描述相符：","source":"4.9","contrast":"+64.79%","sourcedetail":{"total":"3180","count5":"96.89%","count4":"1.95%","count3":"0.41%","count2":"0.41%","count1":"0.35%"}}</t>
  </si>
  <si>
    <t>{"title":"卖家的服务态度：","source":"4.9","contrast":"+72.64%","sourcedetail":{"total":"3180","count5":"96.48%","count4":"2.23%","count3":"0.82%","count2":"0.13%","count1":"0.35%"}}</t>
  </si>
  <si>
    <t>{"title":"物流服务的质量：","source":"4.9","contrast":"+70.56%","sourcedetail":{"total":"3180","count5":"95.75%","count4":"2.83%","count3":"0.79%","count2":"0.19%","count1":"0.44%"}}</t>
  </si>
  <si>
    <t>{"merchReceiveTimes":"1","refundCount":"90","indVal":"12.85","localVal":"6.50","noReasonTimes":"75","merchQualityTimes":"0"}</t>
  </si>
  <si>
    <t>{"title":"宝贝与描述相符：","source":"4.9","contrast":"+69.83%","sourcedetail":{"total":"2193","count5":"98.27%","count4":"0.87%","count3":"0.41%","count2":"0.10%","count1":"0.41%"}}</t>
  </si>
  <si>
    <t>{"title":"卖家的服务态度：","source":"4.9","contrast":"+79.78%","sourcedetail":{"total":"2193","count5":"98.08%","count4":"1.23%","count3":"0.36%","count2":"0.10%","count1":"0.27%"}}</t>
  </si>
  <si>
    <t>{"title":"物流服务的质量：","source":"4.9","contrast":"+82.70%","sourcedetail":{"total":"2193","count5":"98.08%","count4":"1.28%","count3":"0.36%","count2":"0.10%","count1":"0.18%"}}</t>
  </si>
  <si>
    <t>{"merchReceiveTimes":"0","refundCount":"32","indVal":"3.13","localVal":"9.76","noReasonTimes":"4","merchQualityTimes":"0"}</t>
  </si>
  <si>
    <t>{"indVal":"2.55","localVal":"3.86"}</t>
  </si>
  <si>
    <t>{"title":"宝贝与描述相符：","source":"4.9","contrast":"+68.46%","sourcedetail":{"total":"1746","count5":"98.57%","count4":"0.63%","count3":"0.17%","count2":"0.17%","count1":"0.46%"}}</t>
  </si>
  <si>
    <t>{"title":"卖家的服务态度：","source":"4.9","contrast":"+70.53%","sourcedetail":{"total":"1746","count5":"97.94%","count4":"1.15%","count3":"0.29%","count2":"0.10%","count1":"0.57%"}}</t>
  </si>
  <si>
    <t>{"title":"物流服务的质量：","source":"4.9","contrast":"+65.26%","sourcedetail":{"total":"1746","count5":"97.14%","count4":"1.37%","count3":"0.52%","count2":"0.34%","count1":"0.63%"}}</t>
  </si>
  <si>
    <t>{"merchReceiveTimes":"0","refundCount":"12","indVal":"3.80","localVal":"2.96","noReasonTimes":"7","merchQualityTimes":"0"}</t>
  </si>
  <si>
    <t>{"indVal":"2.43","localVal":"2.30"}</t>
  </si>
  <si>
    <t>{"title":"宝贝与描述相符：","source":"4.8","contrast":"-0.55%","sourcedetail":{"total":"50586","count5":"90.82%","count4":"4.79%","count3":"1.89%","count2":"0.64%","count1":"1.86%"}}</t>
  </si>
  <si>
    <t>{"title":"卖家的服务态度：","source":"4.7","contrast":"+2.03%","sourcedetail":{"total":"50586","count5":"89.40%","count4":"5.97%","count3":"1.84%","count2":"0.65%","count1":"2.14%"}}</t>
  </si>
  <si>
    <t>{"title":"物流服务的质量：","source":"4.7","contrast":"+1.54%","sourcedetail":{"total":"50586","count5":"88.14%","count4":"6.52%","count3":"2.29%","count2":"0.78%","count1":"2.26%"}}</t>
  </si>
  <si>
    <t>{"merchReceiveTimes":"1439","refundCount":"11587","indVal":"12.85","localVal":"60.06","noReasonTimes":"966","merchQualityTimes":"135"}</t>
  </si>
  <si>
    <t>{"indVal":"3.68","localVal":"7.64"}</t>
  </si>
  <si>
    <t>{"title":"宝贝与描述相符：","source":"4.8","contrast":"-1.59%","sourcedetail":{"total":"18249","count5":"91.13%","count4":"3.58%","count3":"2.10%","count2":"0.93%","count1":"2.26%"}}</t>
  </si>
  <si>
    <t>{"title":"卖家的服务态度：","source":"4.7","contrast":"-1.96%","sourcedetail":{"total":"18249","count5":"87.14%","count4":"6.42%","count3":"2.83%","count2":"0.90%","count1":"2.71%"}}</t>
  </si>
  <si>
    <t>{"title":"物流服务的质量：","source":"4.6","contrast":"-3.06%","sourcedetail":{"total":"18249","count5":"84.43%","count4":"6.63%","count3":"3.89%","count2":"1.29%","count1":"3.76%"}}</t>
  </si>
  <si>
    <t>{"merchReceiveTimes":"8","refundCount":"291","indVal":"4.72","localVal":"5.90","noReasonTimes":"166","merchQualityTimes":"1"}</t>
  </si>
  <si>
    <t>{"indVal":"1.98","localVal":"2.34"}</t>
  </si>
  <si>
    <t>{"title":"宝贝与描述相符：","source":"4.9","contrast":"+54.21%","sourcedetail":{"total":"68628","count5":"97.34%","count4":"1.52%","count3":"0.54%","count2":"0.18%","count1":"0.42%"}}</t>
  </si>
  <si>
    <t>{"title":"卖家的服务态度：","source":"4.9","contrast":"+54.44%","sourcedetail":{"total":"68628","count5":"96.32%","count4":"2.22%","count3":"0.68%","count2":"0.22%","count1":"0.56%"}}</t>
  </si>
  <si>
    <t>{"title":"物流服务的质量：","source":"4.9","contrast":"+58.94%","sourcedetail":{"total":"68628","count5":"96.02%","count4":"2.34%","count3":"0.80%","count2":"0.24%","count1":"0.59%"}}</t>
  </si>
  <si>
    <t>{"merchReceiveTimes":"80","refundCount":"867","indVal":"3.80","localVal":"4.22","noReasonTimes":"377","merchQualityTimes":"8"}</t>
  </si>
  <si>
    <t>{"indVal":"2.43","localVal":"1.43"}</t>
  </si>
  <si>
    <t>{"title":"宝贝与描述相符：","source":"4.8","contrast":"+10.44%","sourcedetail":{"total":"2270","count5":"94.32%","count4":"2.95%","count3":"1.28%","count2":"0.53%","count1":"0.93%"}}</t>
  </si>
  <si>
    <t>{"title":"卖家的服务态度：","source":"4.8","contrast":"+14.27%","sourcedetail":{"total":"2270","count5":"91.59%","count4":"5.07%","count3":"1.72%","count2":"0.48%","count1":"1.15%"}}</t>
  </si>
  <si>
    <t>{"title":"物流服务的质量：","source":"4.8","contrast":"+17.34%","sourcedetail":{"total":"2270","count5":"91.45%","count4":"4.32%","count3":"2.42%","count2":"0.57%","count1":"1.23%"}}</t>
  </si>
  <si>
    <t>{"merchReceiveTimes":"22","refundCount":"227","indVal":"6.76","localVal":"18.52","noReasonTimes":"146","merchQualityTimes":"5"}</t>
  </si>
  <si>
    <t>{"title":"宝贝与描述相符：","source":"4.8","contrast":"0","sourcedetail":{"total":"6186","count5":"92.89%","count4":"3.91%","count3":"1.55%","count2":"0.60%","count1":"1.05%"}}</t>
  </si>
  <si>
    <t>{"title":"卖家的服务态度：","source":"4.8","contrast":"0","sourcedetail":{"total":"6186","count5":"89.62%","count4":"5.85%","count3":"2.28%","count2":"0.84%","count1":"1.41%"}}</t>
  </si>
  <si>
    <t>{"title":"物流服务的质量：","source":"4.7","contrast":"0","sourcedetail":{"total":"6186","count5":"88.49%","count4":"6.43%","count3":"2.38%","count2":"1.12%","count1":"1.58%"}}</t>
  </si>
  <si>
    <t>{"merchReceiveTimes":"24","refundCount":"553","indVal":"6.76","localVal":"11.96","noReasonTimes":"405","merchQualityTimes":"6"}</t>
  </si>
  <si>
    <t>{"indVal":"3.27","localVal":"3.55"}</t>
  </si>
  <si>
    <t>{"title":"宝贝与描述相符：","source":"4.8","contrast":"0","sourcedetail":{"total":"5500","count5":"93.62%","count4":"3.64%","count3":"1.31%","count2":"0.35%","count1":"1.09%"}}</t>
  </si>
  <si>
    <t>{"title":"卖家的服务态度：","source":"4.8","contrast":"+3.00%","sourcedetail":{"total":"5500","count5":"91.91%","count4":"5.09%","count3":"1.49%","count2":"0.35%","count1":"1.16%"}}</t>
  </si>
  <si>
    <t>{"title":"物流服务的质量：","source":"4.8","contrast":"+5.52%","sourcedetail":{"total":"5500","count5":"90.78%","count4":"5.62%","count3":"1.62%","count2":"0.58%","count1":"1.40%"}}</t>
  </si>
  <si>
    <t>{"merchReceiveTimes":"71","refundCount":"374","indVal":"3.80","localVal":"4.66","noReasonTimes":"139","merchQualityTimes":"0"}</t>
  </si>
  <si>
    <t>{"indVal":"2.43","localVal":"3.58"}</t>
  </si>
  <si>
    <t>{"title":"宝贝与描述相符：","source":"4.9","contrast":"+55.79%","sourcedetail":{"total":"1585","count5":"95.46%","count4":"3.15%","count3":"0.82%","count2":"0.32%","count1":"0.25%"}}</t>
  </si>
  <si>
    <t>{"title":"卖家的服务态度：","source":"4.8","contrast":"+51.25%","sourcedetail":{"total":"1585","count5":"93.94%","count4":"4.04%","count3":"0.88%","count2":"0.32%","count1":"0.82%"}}</t>
  </si>
  <si>
    <t>{"title":"物流服务的质量：","source":"4.8","contrast":"+53.07%","sourcedetail":{"total":"1585","count5":"92.93%","count4":"4.86%","count3":"1.39%","count2":"0.19%","count1":"0.63%"}}</t>
  </si>
  <si>
    <t>{"merchReceiveTimes":"0","refundCount":"197","indVal":"12.85","localVal":"12.77","noReasonTimes":"148","merchQualityTimes":"2"}</t>
  </si>
  <si>
    <t>{"indVal":"3.68","localVal":"3.52"}</t>
  </si>
  <si>
    <t>{"title":"宝贝与描述相符：","source":"4.8","contrast":"+19.13%","sourcedetail":{"total":"11586","count5":"94.51%","count4":"2.94%","count3":"1.14%","count2":"0.46%","count1":"0.95%"}}</t>
  </si>
  <si>
    <t>{"title":"卖家的服务态度：","source":"4.8","contrast":"+25.17%","sourcedetail":{"total":"11587","count5":"92.44%","count4":"4.55%","count3":"1.33%","count2":"0.54%","count1":"1.15%"}}</t>
  </si>
  <si>
    <t>{"title":"物流服务的质量：","source":"4.8","contrast":"+26.75%","sourcedetail":{"total":"11587","count5":"91.80%","count4":"4.52%","count3":"1.60%","count2":"0.61%","count1":"1.47%"}}</t>
  </si>
  <si>
    <t>{"merchReceiveTimes":"1","refundCount":"44","indVal":"3.91","localVal":"4.30","noReasonTimes":"25","merchQualityTimes":"2"}</t>
  </si>
  <si>
    <t>{"indVal":"2.44","localVal":"2.96"}</t>
  </si>
  <si>
    <t>{"title":"宝贝与描述相符：","source":"4.7","contrast":"-1.79%","sourcedetail":{"total":"14650","count5":"89.95%","count4":"3.30%","count3":"2.66%","count2":"1.05%","count1":"3.04%"}}</t>
  </si>
  <si>
    <t>{"title":"卖家的服务态度：","source":"4.6","contrast":"-2.23%","sourcedetail":{"total":"14650","count5":"85.71%","count4":"6.05%","count3":"3.28%","count2":"1.18%","count1":"3.77%"}}</t>
  </si>
  <si>
    <t>{"title":"物流服务的质量：","source":"4.6","contrast":"-2.98%","sourcedetail":{"total":"14650","count5":"83.69%","count4":"6.34%","count3":"3.85%","count2":"1.41%","count1":"4.70%"}}</t>
  </si>
  <si>
    <t>{"merchReceiveTimes":"148","refundCount":"836","indVal":"12.85","localVal":"10.58","noReasonTimes":"0","merchQualityTimes":"5"}</t>
  </si>
  <si>
    <t>{"indVal":"3.68","localVal":"4.43"}</t>
  </si>
  <si>
    <t>{"title":"宝贝与描述相符：","source":"4.9","contrast":"+22.56%","sourcedetail":{"total":"3085","count5":"95.40%","count4":"2.24%","count3":"1.36%","count2":"0.29%","count1":"0.71%"}}</t>
  </si>
  <si>
    <t>{"title":"卖家的服务态度：","source":"4.8","contrast":"+19.94%","sourcedetail":{"total":"3085","count5":"93.48%","count4":"3.92%","count3":"1.13%","count2":"0.49%","count1":"0.97%"}}</t>
  </si>
  <si>
    <t>{"title":"物流服务的质量：","source":"4.8","contrast":"+28.83%","sourcedetail":{"total":"3085","count5":"93.06%","count4":"4.18%","count3":"1.30%","count2":"0.45%","count1":"1.00%"}}</t>
  </si>
  <si>
    <t>{"merchReceiveTimes":"7","refundCount":"56","indVal":"4.05","localVal":"11.67","noReasonTimes":"31","merchQualityTimes":"0"}</t>
  </si>
  <si>
    <t>{"indVal":"2.80","localVal":"8.13"}</t>
  </si>
  <si>
    <t>{"title":"宝贝与描述相符：","source":"4.9","contrast":"+24.35%","sourcedetail":{"total":"6559","count5":"94.94%","count4":"2.87%","count3":"1.07%","count2":"0.40%","count1":"0.73%"}}</t>
  </si>
  <si>
    <t>{"title":"卖家的服务态度：","source":"4.8","contrast":"+20.33%","sourcedetail":{"total":"6559","count5":"91.78%","count4":"5.29%","count3":"1.48%","count2":"0.53%","count1":"0.91%"}}</t>
  </si>
  <si>
    <t>{"title":"物流服务的质量：","source":"4.8","contrast":"+13.38%","sourcedetail":{"total":"6559","count5":"90.67%","count4":"5.43%","count3":"1.89%","count2":"0.69%","count1":"1.33%"}}</t>
  </si>
  <si>
    <t>{"merchReceiveTimes":"13","refundCount":"54","indVal":"6.76","localVal":"14.25","noReasonTimes":"25","merchQualityTimes":"0"}</t>
  </si>
  <si>
    <t>{"indVal":"3.27","localVal":"5.19"}</t>
  </si>
  <si>
    <t>{"title":"宝贝与描述相符：","source":"4.9","contrast":"+21.86%","sourcedetail":{"total":"13499","count5":"95.40%","count4":"2.29%","count3":"0.97%","count2":"0.35%","count1":"0.99%"}}</t>
  </si>
  <si>
    <t>{"title":"卖家的服务态度：","source":"4.8","contrast":"+17.90%","sourcedetail":{"total":"13499","count5":"92.76%","count4":"4.18%","count3":"1.43%","count2":"0.32%","count1":"1.31%"}}</t>
  </si>
  <si>
    <t>{"title":"物流服务的质量：","source":"4.8","contrast":"+11.16%","sourcedetail":{"total":"13499","count5":"91.23%","count4":"4.79%","count3":"1.81%","count2":"0.54%","count1":"1.63%"}}</t>
  </si>
  <si>
    <t>{"merchReceiveTimes":"8","refundCount":"95","indVal":"4.72","localVal":"2.13","noReasonTimes":"45","merchQualityTimes":"1"}</t>
  </si>
  <si>
    <t>{"indVal":"1.98","localVal":"2.47"}</t>
  </si>
  <si>
    <t>{"title":"宝贝与描述相符：","source":"4.9","contrast":"+56.31%","sourcedetail":{"total":"3447","count5":"95.97%","count4":"2.47%","count3":"0.93%","count2":"0.20%","count1":"0.44%"}}</t>
  </si>
  <si>
    <t>{"title":"卖家的服务态度：","source":"4.9","contrast":"+58.13%","sourcedetail":{"total":"3447","count5":"94.66%","count4":"3.45%","count3":"1.10%","count2":"0.17%","count1":"0.61%"}}</t>
  </si>
  <si>
    <t>{"title":"物流服务的质量：","source":"4.8","contrast":"+49.11%","sourcedetail":{"total":"3447","count5":"93.15%","count4":"4.12%","count3":"1.60%","count2":"0.20%","count1":"0.93%"}}</t>
  </si>
  <si>
    <t>{"merchReceiveTimes":"15","refundCount":"257","indVal":"12.85","localVal":"16.39","noReasonTimes":"218","merchQualityTimes":"0"}</t>
  </si>
  <si>
    <t>{"indVal":"3.68","localVal":"3.21"}</t>
  </si>
  <si>
    <t>{"title":"宝贝与描述相符：","source":"4.8","contrast":"0","sourcedetail":{"total":"32267","count5":"91.78%","count4":"4.17%","count3":"2.01%","count2":"0.69%","count1":"1.35%"}}</t>
  </si>
  <si>
    <t>{"title":"卖家的服务态度：","source":"4.7","contrast":"+0.53%","sourcedetail":{"total":"32267","count5":"88.62%","count4":"6.44%","count3":"2.45%","count2":"0.83%","count1":"1.66%"}}</t>
  </si>
  <si>
    <t>{"title":"物流服务的质量：","source":"4.7","contrast":"0","sourcedetail":{"total":"32267","count5":"87.52%","count4":"6.67%","count3":"2.58%","count2":"1.09%","count1":"2.14%"}}</t>
  </si>
  <si>
    <t>{"merchReceiveTimes":"57","refundCount":"1648","indVal":"12.85","localVal":"10.23","noReasonTimes":"1008","merchQualityTimes":"8"}</t>
  </si>
  <si>
    <t>{"indVal":"3.68","localVal":"1.47"}</t>
  </si>
  <si>
    <t>{"title":"宝贝与描述相符：","source":"4.8","contrast":"+21.67%","sourcedetail":{"total":"3929","count5":"94.30%","count4":"2.47%","count3":"1.43%","count2":"0.59%","count1":"1.22%"}}</t>
  </si>
  <si>
    <t>{"title":"卖家的服务态度：","source":"4.8","contrast":"+31.60%","sourcedetail":{"total":"3929","count5":"92.62%","count4":"4.02%","count3":"1.43%","count2":"0.53%","count1":"1.40%"}}</t>
  </si>
  <si>
    <t>{"title":"物流服务的质量：","source":"4.8","contrast":"+38.09%","sourcedetail":{"total":"3929","count5":"92.75%","count4":"3.79%","count3":"1.45%","count2":"0.59%","count1":"1.43%"}}</t>
  </si>
  <si>
    <t>{"merchReceiveTimes":"38","refundCount":"424","indVal":"12.85","localVal":"35.16","noReasonTimes":"0","merchQualityTimes":"0"}</t>
  </si>
  <si>
    <t>{"indVal":"3.68","localVal":"4.89"}</t>
  </si>
  <si>
    <t>{"title":"宝贝与描述相符：","source":"4.7","contrast":"-1.13%","sourcedetail":{"total":"41460","count5":"89.05%","count4":"5.51%","count3":"2.76%","count2":"0.99%","count1":"1.68%"}}</t>
  </si>
  <si>
    <t>{"title":"卖家的服务态度：","source":"4.7","contrast":"-1.20%","sourcedetail":{"total":"41462","count5":"85.19%","count4":"8.50%","count3":"3.14%","count2":"1.12%","count1":"2.04%"}}</t>
  </si>
  <si>
    <t>{"title":"物流服务的质量：","source":"4.6","contrast":"-1.74%","sourcedetail":{"total":"41462","count5":"83.50%","count4":"8.61%","count3":"3.79%","count2":"1.41%","count1":"2.68%"}}</t>
  </si>
  <si>
    <t>{"merchReceiveTimes":"179","refundCount":"1860","indVal":"12.85","localVal":"12.12","noReasonTimes":"1271","merchQualityTimes":"16"}</t>
  </si>
  <si>
    <t>{"title":"宝贝与描述相符：","source":"4.8","contrast":"-0.82%","sourcedetail":{"total":"77649","count5":"91.41%","count4":"4.47%","count3":"1.77%","count2":"0.57%","count1":"1.78%"}}</t>
  </si>
  <si>
    <t>{"title":"卖家的服务态度：","source":"4.7","contrast":"-1.17%","sourcedetail":{"total":"77649","count5":"87.38%","count4":"7.05%","count3":"2.50%","count2":"0.80%","count1":"2.27%"}}</t>
  </si>
  <si>
    <t>{"title":"物流服务的质量：","source":"4.6","contrast":"-2.07%","sourcedetail":{"total":"77649","count5":"84.92%","count4":"7.26%","count3":"3.16%","count2":"1.24%","count1":"3.42%"}}</t>
  </si>
  <si>
    <t>{"merchReceiveTimes":"943","refundCount":"2301","indVal":"3.91","localVal":"8.91","noReasonTimes":"624","merchQualityTimes":"4"}</t>
  </si>
  <si>
    <t>{"indVal":"2.44","localVal":"2.12"}</t>
  </si>
  <si>
    <t>{"title":"宝贝与描述相符：","source":"4.9","contrast":"+49.39%","sourcedetail":{"total":"5628","count5":"96.11%","count4":"2.03%","count3":"0.73%","count2":"0.30%","count1":"0.84%"}}</t>
  </si>
  <si>
    <t>{"title":"卖家的服务态度：","source":"4.8","contrast":"+45.34%","sourcedetail":{"total":"5628","count5":"93.71%","count4":"3.66%","count3":"1.30%","count2":"0.34%","count1":"1.00%"}}</t>
  </si>
  <si>
    <t>{"title":"物流服务的质量：","source":"4.8","contrast":"+47.22%","sourcedetail":{"total":"5628","count5":"93.16%","count4":"3.89%","count3":"1.53%","count2":"0.57%","count1":"0.85%"}}</t>
  </si>
  <si>
    <t>{"merchReceiveTimes":"9","refundCount":"137","indVal":"12.85","localVal":"7.50","noReasonTimes":"48","merchQualityTimes":"0"}</t>
  </si>
  <si>
    <t>{"title":"宝贝与描述相符：","source":"4.9","contrast":"+32.46%","sourcedetail":{"total":"2767","count5":"95.30%","count4":"2.67%","count3":"0.72%","count2":"0.14%","count1":"1.16%"}}</t>
  </si>
  <si>
    <t>{"title":"卖家的服务态度：","source":"4.8","contrast":"+36.54%","sourcedetail":{"total":"2767","count5":"92.92%","count4":"4.77%","count3":"0.83%","count2":"0.40%","count1":"1.08%"}}</t>
  </si>
  <si>
    <t>{"title":"物流服务的质量：","source":"4.8","contrast":"+36.82%","sourcedetail":{"total":"2767","count5":"91.72%","count4":"5.38%","count3":"1.48%","count2":"0.40%","count1":"1.01%"}}</t>
  </si>
  <si>
    <t>{"merchReceiveTimes":"0","refundCount":"58","indVal":"4.51","localVal":"5.88","noReasonTimes":"15","merchQualityTimes":"2"}</t>
  </si>
  <si>
    <t>{"indVal":"2.61","localVal":"2.97"}</t>
  </si>
  <si>
    <t>{"title":"宝贝与描述相符：","source":"4.8","contrast":"+6.61%","sourcedetail":{"total":"51958","count5":"94.91%","count4":"2.37%","count3":"1.16%","count2":"0.45%","count1":"1.11%"}}</t>
  </si>
  <si>
    <t>{"title":"卖家的服务态度：","source":"4.8","contrast":"+14.77%","sourcedetail":{"total":"51959","count5":"93.43%","count4":"3.71%","count3":"1.20%","count2":"0.45%","count1":"1.20%"}}</t>
  </si>
  <si>
    <t>{"title":"物流服务的质量：","source":"4.8","contrast":"+15.87%","sourcedetail":{"total":"51959","count5":"92.60%","count4":"3.99%","count3":"1.36%","count2":"0.53%","count1":"1.52%"}}</t>
  </si>
  <si>
    <t>{"merchReceiveTimes":"75","refundCount":"660","indVal":"4.05","localVal":"1.56","noReasonTimes":"330","merchQualityTimes":"5"}</t>
  </si>
  <si>
    <t>{"indVal":"2.80","localVal":"2.55"}</t>
  </si>
  <si>
    <t>{"title":"宝贝与描述相符：","source":"4.8","contrast":"+17.12%","sourcedetail":{"total":"3832","count5":"92.33%","count4":"4.93%","count3":"1.38%","count2":"0.47%","count1":"0.89%"}}</t>
  </si>
  <si>
    <t>{"title":"卖家的服务态度：","source":"4.8","contrast":"+21.63%","sourcedetail":{"total":"3832","count5":"90.01%","count4":"6.76%","count3":"1.54%","count2":"0.50%","count1":"1.20%"}}</t>
  </si>
  <si>
    <t>{"title":"物流服务的质量：","source":"4.8","contrast":"+31.04%","sourcedetail":{"total":"3832","count5":"90.24%","count4":"6.58%","count3":"1.54%","count2":"0.47%","count1":"1.17%"}}</t>
  </si>
  <si>
    <t>{"merchReceiveTimes":"0","refundCount":"44","indVal":"12.85","localVal":"2.72","noReasonTimes":"24","merchQualityTimes":"2"}</t>
  </si>
  <si>
    <t>{"indVal":"3.68","localVal":"2.24"}</t>
  </si>
  <si>
    <t>{"title":"宝贝与描述相符：","source":"4.9","contrast":"+62.09%","sourcedetail":{"total":"1451","count5":"96.76%","count4":"1.65%","count3":"1.03%","count2":"0.14%","count1":"0.41%"}}</t>
  </si>
  <si>
    <t>{"title":"卖家的服务态度：","source":"4.9","contrast":"+71.20%","sourcedetail":{"total":"1451","count5":"95.93%","count4":"2.89%","count3":"0.69%","count2":"0.28%","count1":"0.21%"}}</t>
  </si>
  <si>
    <t>{"title":"物流服务的质量：","source":"4.9","contrast":"+74.07%","sourcedetail":{"total":"1451","count5":"96.00%","count4":"2.83%","count3":"0.62%","count2":"0.34%","count1":"0.21%"}}</t>
  </si>
  <si>
    <t>{"merchReceiveTimes":"0","refundCount":"44","indVal":"12.85","localVal":"13.62","noReasonTimes":"33","merchQualityTimes":"0"}</t>
  </si>
  <si>
    <t>{"indVal":"3.68","localVal":"3.76"}</t>
  </si>
  <si>
    <t>{"title":"宝贝与描述相符：","source":"4.9","contrast":"+56.48%","sourcedetail":{"total":"12290","count5":"97.01%","count4":"1.53%","count3":"0.61%","count2":"0.22%","count1":"0.63%"}}</t>
  </si>
  <si>
    <t>{"title":"卖家的服务态度：","source":"4.9","contrast":"+51.40%","sourcedetail":{"total":"12290","count5":"95.40%","count4":"2.46%","count3":"0.76%","count2":"0.34%","count1":"1.04%"}}</t>
  </si>
  <si>
    <t>{"title":"物流服务的质量：","source":"4.9","contrast":"+53.62%","sourcedetail":{"total":"12290","count5":"94.95%","count4":"2.69%","count3":"0.88%","count2":"0.42%","count1":"1.07%"}}</t>
  </si>
  <si>
    <t>{"merchReceiveTimes":"14","refundCount":"252","indVal":"4.51","localVal":"4.35","noReasonTimes":"78","merchQualityTimes":"6"}</t>
  </si>
  <si>
    <t>{"indVal":"2.61","localVal":"1.95"}</t>
  </si>
  <si>
    <t>{"title":"宝贝与描述相符：","source":"4.9","contrast":"+40.67%","sourcedetail":{"total":"320","count5":"97.50%","count4":"0.31%","count3":"1.25%","count2":"0.31%","count1":"0.63%"}}</t>
  </si>
  <si>
    <t>{"title":"卖家的服务态度：","source":"4.9","contrast":"+44.94%","sourcedetail":{"total":"320","count5":"96.88%","count4":"0.94%","count3":"0.63%","count2":"0.63%","count1":"0.94%"}}</t>
  </si>
  <si>
    <t>{"title":"物流服务的质量：","source":"4.9","contrast":"+63.55%","sourcedetail":{"total":"320","count5":"97.19%","count4":"1.56%","count3":"暂无人打分","count2":"0.31%","count1":"0.94%"}}</t>
  </si>
  <si>
    <t>{"merchReceiveTimes":"0","refundCount":"17","indVal":"3.80","localVal":"3.96","noReasonTimes":"12","merchQualityTimes":"1"}</t>
  </si>
  <si>
    <t>{"indVal":"2.43","localVal":"1.49"}</t>
  </si>
  <si>
    <t>{"title":"宝贝与描述相符：","source":"4.8","contrast":"+25.37%","sourcedetail":{"total":"118577","count5":"93.82%","count4":"3.26%","count3":"1.52%","count2":"0.50%","count1":"0.90%"}}</t>
  </si>
  <si>
    <t>{"title":"卖家的服务态度：","source":"4.8","contrast":"+8.44%","sourcedetail":{"total":"118577","count5":"88.94%","count4":"6.61%","count3":"2.44%","count2":"0.70%","count1":"1.31%"}}</t>
  </si>
  <si>
    <t>{"title":"物流服务的质量：","source":"4.7","contrast":"+1.81%","sourcedetail":{"total":"118577","count5":"87.58%","count4":"6.84%","count3":"2.89%","count2":"0.96%","count1":"1.73%"}}</t>
  </si>
  <si>
    <t>{"merchReceiveTimes":"124","refundCount":"1944","indVal":"12.85","localVal":"4.86","noReasonTimes":"997","merchQualityTimes":"10"}</t>
  </si>
  <si>
    <t>{"indVal":"3.68","localVal":"3.81"}</t>
  </si>
  <si>
    <t>{"title":"宝贝与描述相符：","source":"4.7","contrast":"-1.47%","sourcedetail":{"total":"460","count5":"88.91%","count4":"4.78%","count3":"3.26%","count2":"1.09%","count1":"1.96%"}}</t>
  </si>
  <si>
    <t>{"title":"卖家的服务态度：","source":"4.8","contrast":"+24.99%","sourcedetail":{"total":"460","count5":"90.22%","count4":"5.87%","count3":"3.04%","count2":"暂无人打分","count1":"0.87%"}}</t>
  </si>
  <si>
    <t>{"title":"物流服务的质量：","source":"4.8","contrast":"+36.28%","sourcedetail":{"total":"460","count5":"90.43%","count4":"6.74%","count3":"1.30%","count2":"0.87%","count1":"0.65%"}}</t>
  </si>
  <si>
    <t>{"merchReceiveTimes":"1","refundCount":"39","indVal":"12.85","localVal":"53.42","noReasonTimes":"31","merchQualityTimes":"0"}</t>
  </si>
  <si>
    <t>{"indVal":"3.68","localVal":"5.59"}</t>
  </si>
  <si>
    <t>{"title":"宝贝与描述相符：","source":"4.8","contrast":"+30.06%","sourcedetail":{"total":"2013","count5":"93.74%","count4":"3.58%","count3":"1.59%","count2":"0.45%","count1":"0.65%"}}</t>
  </si>
  <si>
    <t>{"title":"卖家的服务态度：","source":"4.8","contrast":"+39.92%","sourcedetail":{"total":"2014","count5":"92.95%","count4":"4.37%","count3":"1.14%","count2":"0.45%","count1":"1.09%"}}</t>
  </si>
  <si>
    <t>{"title":"物流服务的质量：","source":"4.8","contrast":"+26.36%","sourcedetail":{"total":"2014","count5":"91.01%","count4":"4.97%","count3":"1.84%","count2":"0.55%","count1":"1.64%"}}</t>
  </si>
  <si>
    <t>{"merchReceiveTimes":"29","refundCount":"126","indVal":"12.85","localVal":"26.20","noReasonTimes":"63","merchQualityTimes":"3"}</t>
  </si>
  <si>
    <t>{"indVal":"3.68","localVal":"2.69"}</t>
  </si>
  <si>
    <t>{"title":"宝贝与描述相符：","source":"4.8","contrast":"0","sourcedetail":{"total":"10864","count5":"92.53%","count4":"3.36%","count3":"1.90%","count2":"0.54%","count1":"1.67%"}}</t>
  </si>
  <si>
    <t>{"title":"卖家的服务态度：","source":"4.7","contrast":"-0.73%","sourcedetail":{"total":"10864","count5":"87.56%","count4":"6.75%","count3":"2.84%","count2":"0.71%","count1":"2.14%"}}</t>
  </si>
  <si>
    <t>{"title":"物流服务的质量：","source":"4.7","contrast":"-0.56%","sourcedetail":{"total":"10864","count5":"86.86%","count4":"7.03%","count3":"2.97%","count2":"0.79%","count1":"2.35%"}}</t>
  </si>
  <si>
    <t>{"merchReceiveTimes":"1","refundCount":"65","indVal":"4.16","localVal":"2.51","noReasonTimes":"26","merchQualityTimes":"0"}</t>
  </si>
  <si>
    <t>{"indVal":"2.16","localVal":"1.59"}</t>
  </si>
  <si>
    <t>{"title":"宝贝与描述相符：","source":"4.8","contrast":"-1.39%","sourcedetail":{"total":"112","count5":"90.18%","count4":"6.25%","count3":"暂无人打分","count2":"0.89%","count1":"2.68%"}}</t>
  </si>
  <si>
    <t>{"title":"卖家的服务态度：","source":"4.6","contrast":"-3.88%","sourcedetail":{"total":"112","count5":"79.46%","count4":"10.71%","count3":"6.25%","count2":"0.89%","count1":"2.68%"}}</t>
  </si>
  <si>
    <t>{"title":"物流服务的质量：","source":"4.6","contrast":"-3.81%","sourcedetail":{"total":"112","count5":"81.25%","count4":"8.04%","count3":"4.46%","count2":"2.68%","count1":"3.57%"}}</t>
  </si>
  <si>
    <t>{"merchReceiveTimes":"0","refundCount":"0","indVal":"3.91","localVal":"0.00","noReasonTimes":"0","merchQualityTimes":"0"}</t>
  </si>
  <si>
    <t>{"indVal":"2.44","localVal":"2.64"}</t>
  </si>
  <si>
    <t>{"title":"宝贝与描述相符：","source":"4.9","contrast":"+49.56%","sourcedetail":{"total":"740","count5":"95.95%","count4":"2.03%","count3":"1.08%","count2":"0.27%","count1":"0.68%"}}</t>
  </si>
  <si>
    <t>{"title":"卖家的服务态度：","source":"4.9","contrast":"+55.34%","sourcedetail":{"total":"740","count5":"95.27%","count4":"2.30%","count3":"1.35%","count2":"0.14%","count1":"0.95%"}}</t>
  </si>
  <si>
    <t>{"title":"物流服务的质量：","source":"4.8","contrast":"+41.47%","sourcedetail":{"total":"740","count5":"94.05%","count4":"2.43%","count3":"1.08%","count2":"0.95%","count1":"1.49%"}}</t>
  </si>
  <si>
    <t>{"merchReceiveTimes":"2","refundCount":"11","indVal":"12.85","localVal":"5.85","noReasonTimes":"1","merchQualityTimes":"0"}</t>
  </si>
  <si>
    <t>{"indVal":"3.68","localVal":"4.25"}</t>
  </si>
  <si>
    <t>{"title":"宝贝与描述相符：","source":"4.8","contrast":"-0.51%","sourcedetail":{"total":"5460","count5":"92.36%","count4":"2.56%","count3":"2.11%","count2":"0.90%","count1":"2.07%"}}</t>
  </si>
  <si>
    <t>{"title":"卖家的服务态度：","source":"4.7","contrast":"0","sourcedetail":{"total":"5460","count5":"89.03%","count4":"4.98%","count3":"2.58%","count2":"1.28%","count1":"2.12%"}}</t>
  </si>
  <si>
    <t>{"title":"物流服务的质量：","source":"4.7","contrast":"0","sourcedetail":{"total":"5460","count5":"88.42%","count4":"5.04%","count3":"2.78%","count2":"1.26%","count1":"2.49%"}}</t>
  </si>
  <si>
    <t>{"merchReceiveTimes":"10","refundCount":"179","indVal":"12.85","localVal":"81.74","noReasonTimes":"139","merchQualityTimes":"2"}</t>
  </si>
  <si>
    <t>{"title":"宝贝与描述相符：","source":"4.8","contrast":"+11.91%","sourcedetail":{"total":"7270","count5":"92.76%","count4":"3.91%","count3":"1.61%","count2":"0.55%","count1":"1.17%"}}</t>
  </si>
  <si>
    <t>{"title":"卖家的服务态度：","source":"4.8","contrast":"+15.18%","sourcedetail":{"total":"7271","count5":"90.35%","count4":"5.65%","count3":"1.82%","count2":"0.58%","count1":"1.61%"}}</t>
  </si>
  <si>
    <t>{"title":"物流服务的质量：","source":"4.8","contrast":"+13.65%","sourcedetail":{"total":"7271","count5":"89.55%","count4":"5.68%","count3":"2.21%","count2":"0.61%","count1":"1.95%"}}</t>
  </si>
  <si>
    <t>{"merchReceiveTimes":"43","refundCount":"253","indVal":"12.85","localVal":"9.70","noReasonTimes":"0","merchQualityTimes":"9"}</t>
  </si>
  <si>
    <t>{"cPunishTimes":"0","indVal":"0.00","punishCount":"1","weibeiTimes":"0","localVal":"1","eyiTimes":"0","xujiaTimes":"0","miaoshuTimes":"1"}</t>
  </si>
  <si>
    <t>{"title":"宝贝与描述相符：","source":"4.8","contrast":"+22.34%","sourcedetail":{"total":"4528","count5":"94.02%","count4":"2.89%","count3":"1.46%","count2":"0.49%","count1":"1.15%"}}</t>
  </si>
  <si>
    <t>{"title":"卖家的服务态度：","source":"4.8","contrast":"+23.05%","sourcedetail":{"total":"4528","count5":"91.52%","count4":"4.33%","count3":"2.16%","count2":"0.77%","count1":"1.21%"}}</t>
  </si>
  <si>
    <t>{"title":"物流服务的质量：","source":"4.8","contrast":"+17.58%","sourcedetail":{"total":"4528","count5":"90.22%","count4":"4.75%","count3":"2.63%","count2":"0.80%","count1":"1.61%"}}</t>
  </si>
  <si>
    <t>{"merchReceiveTimes":"11","refundCount":"118","indVal":"12.85","localVal":"8.91","noReasonTimes":"79","merchQualityTimes":"0"}</t>
  </si>
  <si>
    <t>{"title":"宝贝与描述相符：","source":"4.9","contrast":"+63.75%","sourcedetail":{"total":"2854","count5":"97.90%","count4":"1.26%","count3":"0.32%","count2":"0.18%","count1":"0.35%"}}</t>
  </si>
  <si>
    <t>{"title":"卖家的服务态度：","source":"4.9","contrast":"+64.68%","sourcedetail":{"total":"2854","count5":"97.48%","count4":"1.37%","count3":"0.46%","count2":"0.10%","count1":"0.63%"}}</t>
  </si>
  <si>
    <t>{"title":"物流服务的质量：","source":"4.9","contrast":"+64.64%","sourcedetail":{"total":"2854","count5":"96.99%","count4":"1.75%","count3":"0.35%","count2":"0.10%","count1":"0.88%"}}</t>
  </si>
  <si>
    <t>{"merchReceiveTimes":"1","refundCount":"219","indVal":"3.80","localVal":"27.44","noReasonTimes":"90","merchQualityTimes":"0"}</t>
  </si>
  <si>
    <t>{"indVal":"2.43","localVal":"0.60"}</t>
  </si>
  <si>
    <t>{"title":"宝贝与描述相符：","source":"4.9","contrast":"+37.83%","sourcedetail":{"total":"2833","count5":"94.60%","count4":"3.18%","count3":"1.09%","count2":"0.39%","count1":"0.74%"}}</t>
  </si>
  <si>
    <t>{"title":"卖家的服务态度：","source":"4.8","contrast":"+35.16%","sourcedetail":{"total":"2833","count5":"91.74%","count4":"5.15%","count3":"1.80%","count2":"0.64%","count1":"0.67%"}}</t>
  </si>
  <si>
    <t>{"title":"物流服务的质量：","source":"4.8","contrast":"+31.43%","sourcedetail":{"total":"2833","count5":"90.86%","count4":"5.29%","count3":"2.01%","count2":"0.99%","count1":"0.85%"}}</t>
  </si>
  <si>
    <t>{"merchReceiveTimes":"9","refundCount":"240","indVal":"12.85","localVal":"13.61","noReasonTimes":"172","merchQualityTimes":"1"}</t>
  </si>
  <si>
    <t>{"indVal":"3.68","localVal":"2.96"}</t>
  </si>
  <si>
    <t>{"title":"宝贝与描述相符：","source":"4.8","contrast":"+27.62%","sourcedetail":{"total":"38241","count5":"92.83%","count4":"4.90%","count3":"1.29%","count2":"0.35%","count1":"0.64%"}}</t>
  </si>
  <si>
    <t>{"title":"卖家的服务态度：","source":"4.8","contrast":"+17.63%","sourcedetail":{"total":"38242","count5":"88.83%","count4":"7.78%","count3":"1.94%","count2":"0.50%","count1":"0.95%"}}</t>
  </si>
  <si>
    <t>{"title":"物流服务的质量：","source":"4.8","contrast":"+24.58%","sourcedetail":{"total":"38242","count5":"88.66%","count4":"7.87%","count3":"2.00%","count2":"0.53%","count1":"0.94%"}}</t>
  </si>
  <si>
    <t>{"merchReceiveTimes":"6","refundCount":"296","indVal":"12.85","localVal":"11.20","noReasonTimes":"223","merchQualityTimes":"0"}</t>
  </si>
  <si>
    <t>{"title":"宝贝与描述相符：","source":"4.8","contrast":"+7.74%","sourcedetail":{"total":"52950","count5":"94.09%","count4":"3.54%","count3":"1.16%","count2":"0.35%","count1":"0.86%"}}</t>
  </si>
  <si>
    <t>{"title":"卖家的服务态度：","source":"4.8","contrast":"0","sourcedetail":{"total":"52952","count5":"90.20%","count4":"6.40%","count3":"1.73%","count2":"0.51%","count1":"1.16%"}}</t>
  </si>
  <si>
    <t>{"title":"物流服务的质量：","source":"4.8","contrast":"0","sourcedetail":{"total":"52952","count5":"89.24%","count4":"6.61%","count3":"2.06%","count2":"0.61%","count1":"1.47%"}}</t>
  </si>
  <si>
    <t>{"merchReceiveTimes":"18","refundCount":"184","indVal":"4.05","localVal":"1.39","noReasonTimes":"66","merchQualityTimes":"0"}</t>
  </si>
  <si>
    <t>{"indVal":"2.80","localVal":"1.68"}</t>
  </si>
  <si>
    <t>{"title":"宝贝与描述相符：","source":"4.9","contrast":"+16.89%","sourcedetail":{"total":"30701","count5":"94.08%","count4":"3.86%","count3":"1.13%","count2":"0.30%","count1":"0.63%"}}</t>
  </si>
  <si>
    <t>{"title":"卖家的服务态度：","source":"4.8","contrast":"+20.22%","sourcedetail":{"total":"30701","count5":"91.87%","count4":"5.64%","count3":"1.32%","count2":"0.34%","count1":"0.82%"}}</t>
  </si>
  <si>
    <t>{"title":"物流服务的质量：","source":"4.8","contrast":"+16.76%","sourcedetail":{"total":"30701","count5":"90.97%","count4":"6.02%","count3":"1.54%","count2":"0.49%","count1":"0.98%"}}</t>
  </si>
  <si>
    <t>{"merchReceiveTimes":"92","refundCount":"631","indVal":"3.13","localVal":"6.82","noReasonTimes":"369","merchQualityTimes":"8"}</t>
  </si>
  <si>
    <t>{"indVal":"2.55","localVal":"1.67"}</t>
  </si>
  <si>
    <t>{"title":"宝贝与描述相符：","source":"4.9","contrast":"+57.85%","sourcedetail":{"total":"518","count5":"98.65%","count4":"0.19%","count3":"0.19%","count2":"暂无人打分","count1":"0.97%"}}</t>
  </si>
  <si>
    <t>{"title":"卖家的服务态度：","source":"4.9","contrast":"+56.46%","sourcedetail":{"total":"518","count5":"97.49%","count4":"1.16%","count3":"0.19%","count2":"暂无人打分","count1":"1.16%"}}</t>
  </si>
  <si>
    <t>{"title":"物流服务的质量：","source":"4.9","contrast":"+58.34%","sourcedetail":{"total":"518","count5":"96.72%","count4":"1.35%","count3":"0.97%","count2":"暂无人打分","count1":"0.97%"}}</t>
  </si>
  <si>
    <t>{"merchReceiveTimes":"0","refundCount":"15","indVal":"3.80","localVal":"5.91","noReasonTimes":"10","merchQualityTimes":"0"}</t>
  </si>
  <si>
    <t>{"indVal":"2.43","localVal":"2.18"}</t>
  </si>
  <si>
    <t>{"title":"宝贝与描述相符：","source":"4.8","contrast":"+14.21%","sourcedetail":{"total":"2530","count5":"92.92%","count4":"4.70%","count3":"1.11%","count2":"0.32%","count1":"0.95%"}}</t>
  </si>
  <si>
    <t>{"title":"卖家的服务态度：","source":"4.8","contrast":"+21.99%","sourcedetail":{"total":"2530","count5":"90.63%","count4":"6.52%","count3":"1.38%","count2":"0.43%","count1":"1.03%"}}</t>
  </si>
  <si>
    <t>{"title":"物流服务的质量：","source":"4.7","contrast":"+6.64%","sourcedetail":{"total":"2530","count5":"88.38%","count4":"6.88%","count3":"2.69%","count2":"0.40%","count1":"1.66%"}}</t>
  </si>
  <si>
    <t>{"merchReceiveTimes":"7","refundCount":"74","indVal":"4.51","localVal":"6.13","noReasonTimes":"16","merchQualityTimes":"2"}</t>
  </si>
  <si>
    <t>{"indVal":"2.61","localVal":"2.36"}</t>
  </si>
  <si>
    <t>{"title":"宝贝与描述相符：","source":"4.8","contrast":"+9.66%","sourcedetail":{"total":"3269","count5":"92.26%","count4":"4.77%","count3":"1.16%","count2":"0.52%","count1":"1.28%"}}</t>
  </si>
  <si>
    <t>{"title":"卖家的服务态度：","source":"4.8","contrast":"+36.97%","sourcedetail":{"total":"3269","count5":"92.81%","count4":"4.34%","count3":"1.13%","count2":"0.49%","count1":"1.22%"}}</t>
  </si>
  <si>
    <t>{"title":"物流服务的质量：","source":"4.8","contrast":"+40.18%","sourcedetail":{"total":"3269","count5":"91.95%","count4":"4.93%","count3":"1.65%","count2":"0.43%","count1":"1.04%"}}</t>
  </si>
  <si>
    <t>{"merchReceiveTimes":"6","refundCount":"127","indVal":"12.85","localVal":"45.04","noReasonTimes":"103","merchQualityTimes":"0"}</t>
  </si>
  <si>
    <t>{"indVal":"3.68","localVal":"3.38"}</t>
  </si>
  <si>
    <t>{"title":"宝贝与描述相符：","source":"4.8","contrast":"+5.53%","sourcedetail":{"total":"1823","count5":"91.00%","count4":"6.09%","count3":"1.43%","count2":"0.44%","count1":"1.04%"}}</t>
  </si>
  <si>
    <t>{"title":"卖家的服务态度：","source":"4.8","contrast":"+29.09%","sourcedetail":{"total":"1823","count5":"90.51%","count4":"6.91%","count3":"1.15%","count2":"0.33%","count1":"1.10%"}}</t>
  </si>
  <si>
    <t>{"title":"物流服务的质量：","source":"4.8","contrast":"+30.16%","sourcedetail":{"total":"1823","count5":"89.63%","count4":"7.30%","count3":"1.54%","count2":"0.55%","count1":"0.99%"}}</t>
  </si>
  <si>
    <t>{"merchReceiveTimes":"12","refundCount":"506","indVal":"12.85","localVal":"31.94","noReasonTimes":"406","merchQualityTimes":"0"}</t>
  </si>
  <si>
    <t>{"title":"宝贝与描述相符：","source":"4.7","contrast":"-2.65%","sourcedetail":{"total":"28108","count5":"85.77%","count4":"6.90%","count3":"3.42%","count2":"1.29%","count1":"2.63%"}}</t>
  </si>
  <si>
    <t>{"title":"卖家的服务态度：","source":"4.7","contrast":"-1.62%","sourcedetail":{"total":"28108","count5":"84.45%","count4":"8.73%","count3":"3.36%","count2":"0.95%","count1":"2.50%"}}</t>
  </si>
  <si>
    <t>{"title":"物流服务的质量：","source":"4.6","contrast":"-1.97%","sourcedetail":{"total":"28108","count5":"82.63%","count4":"9.46%","count3":"3.81%","count2":"1.22%","count1":"2.88%"}}</t>
  </si>
  <si>
    <t>{"merchReceiveTimes":"186","refundCount":"2789","indVal":"12.85","localVal":"28.25","noReasonTimes":"21","merchQualityTimes":"2"}</t>
  </si>
  <si>
    <t>{"title":"宝贝与描述相符：","source":"4.8","contrast":"-1.21%","sourcedetail":{"total":"53611","count5":"90.89%","count4":"4.52%","count3":"2.10%","count2":"0.69%","count1":"1.79%"}}</t>
  </si>
  <si>
    <t>{"title":"卖家的服务态度：","source":"4.7","contrast":"-1.38%","sourcedetail":{"total":"53611","count5":"87.47%","count4":"6.89%","count3":"2.48%","count2":"0.91%","count1":"2.26%"}}</t>
  </si>
  <si>
    <t>{"title":"物流服务的质量：","source":"4.7","contrast":"-1.80%","sourcedetail":{"total":"53611","count5":"86.07%","count4":"6.97%","count3":"2.95%","count2":"1.14%","count1":"2.88%"}}</t>
  </si>
  <si>
    <t>{"merchReceiveTimes":"220","refundCount":"1809","indVal":"6.76","localVal":"8.05","noReasonTimes":"920","merchQualityTimes":"40"}</t>
  </si>
  <si>
    <t>{"indVal":"3.27","localVal":"2.86"}</t>
  </si>
  <si>
    <t>{"title":"宝贝与描述相符：","source":"4.9","contrast":"+22.29%","sourcedetail":{"total":"158363","count5":"94.07%","count4":"3.89%","count3":"1.18%","count2":"0.33%","count1":"0.53%"}}</t>
  </si>
  <si>
    <t>{"title":"卖家的服务态度：","source":"4.8","contrast":"+8.00%","sourcedetail":{"total":"158367","count5":"89.96%","count4":"6.79%","count3":"1.82%","count2":"0.54%","count1":"0.89%"}}</t>
  </si>
  <si>
    <t>{"title":"物流服务的质量：","source":"4.8","contrast":"+15.56%","sourcedetail":{"total":"158366","count5":"89.67%","count4":"6.87%","count3":"1.98%","count2":"0.58%","count1":"0.90%"}}</t>
  </si>
  <si>
    <t>{"merchReceiveTimes":"113","refundCount":"5779","indVal":"6.76","localVal":"10.04","noReasonTimes":"4161","merchQualityTimes":"18"}</t>
  </si>
  <si>
    <t>{"indVal":"3.27","localVal":"4.24"}</t>
  </si>
  <si>
    <t>{"title":"宝贝与描述相符：","source":"4.9","contrast":"+38.70%","sourcedetail":{"total":"1645","count5":"94.89%","count4":"2.92%","count3":"1.03%","count2":"0.24%","count1":"0.91%"}}</t>
  </si>
  <si>
    <t>{"title":"卖家的服务态度：","source":"4.8","contrast":"+37.96%","sourcedetail":{"total":"1645","count5":"93.01%","count4":"4.26%","count3":"0.97%","count2":"0.49%","count1":"1.28%"}}</t>
  </si>
  <si>
    <t>{"title":"物流服务的质量：","source":"4.8","contrast":"+44.94%","sourcedetail":{"total":"1645","count5":"92.83%","count4":"4.50%","count3":"1.16%","count2":"0.30%","count1":"1.22%"}}</t>
  </si>
  <si>
    <t>{"merchReceiveTimes":"1","refundCount":"96","indVal":"12.85","localVal":"4.48","noReasonTimes":"66","merchQualityTimes":"1"}</t>
  </si>
  <si>
    <t>{"title":"宝贝与描述相符：","source":"4.8","contrast":"+26.04%","sourcedetail":{"total":"3074","count5":"93.49%","count4":"4.46%","count3":"1.17%","count2":"0.26%","count1":"0.62%"}}</t>
  </si>
  <si>
    <t>{"title":"卖家的服务态度：","source":"4.8","contrast":"+43.56%","sourcedetail":{"total":"3074","count5":"93.01%","count4":"5.07%","count3":"0.91%","count2":"0.29%","count1":"0.72%"}}</t>
  </si>
  <si>
    <t>{"title":"物流服务的质量：","source":"4.8","contrast":"+41.61%","sourcedetail":{"total":"3074","count5":"91.83%","count4":"5.66%","count3":"1.37%","count2":"0.39%","count1":"0.75%"}}</t>
  </si>
  <si>
    <t>{"merchReceiveTimes":"3","refundCount":"70","indVal":"4.51","localVal":"3.67","noReasonTimes":"46","merchQualityTimes":"2"}</t>
  </si>
  <si>
    <t>{"indVal":"2.61","localVal":"3.51"}</t>
  </si>
  <si>
    <t>{"title":"宝贝与描述相符：","source":"4.9","contrast":"+64.82%","sourcedetail":{"total":"2345","count5":"96.55%","count4":"2.00%","count3":"1.07%","count2":"0.30%","count1":"0.10%"}}</t>
  </si>
  <si>
    <t>{"title":"卖家的服务态度：","source":"4.9","contrast":"+74.92%","sourcedetail":{"total":"2345","count5":"96.38%","count4":"2.64%","count3":"0.60%","count2":"0.21%","count1":"0.17%"}}</t>
  </si>
  <si>
    <t>{"title":"物流服务的质量：","source":"4.9","contrast":"+70.52%","sourcedetail":{"total":"2345","count5":"95.48%","count4":"3.03%","count3":"1.02%","count2":"0.21%","count1":"0.26%"}}</t>
  </si>
  <si>
    <t>{"merchReceiveTimes":"1","refundCount":"55","indVal":"12.85","localVal":"9.93","noReasonTimes":"41","merchQualityTimes":"1"}</t>
  </si>
  <si>
    <t>{"title":"宝贝与描述相符：","source":"4.9","contrast":"+83.22%","sourcedetail":{"total":"1471","count5":"99.25%","count4":"0.34%","count3":"0.10%","count2":"0.10%","count1":"0.27%"}}</t>
  </si>
  <si>
    <t>{"title":"卖家的服务态度：","source":"4.9","contrast":"+78.44%","sourcedetail":{"total":"1471","count5":"98.64%","count4":"0.61%","count3":"0.27%","count2":"暂无人打分","count1":"0.48%"}}</t>
  </si>
  <si>
    <t>{"title":"物流服务的质量：","source":"4.9","contrast":"+81.37%","sourcedetail":{"total":"1471","count5":"98.71%","count4":"0.61%","count3":"0.10%","count2":"暂无人打分","count1":"0.61%"}}</t>
  </si>
  <si>
    <t>{"merchReceiveTimes":"0","refundCount":"6","indVal":"3.80","localVal":"6.82","noReasonTimes":"3","merchQualityTimes":"0"}</t>
  </si>
  <si>
    <t>{"indVal":"2.43","localVal":"1.66"}</t>
  </si>
  <si>
    <t>{"title":"宝贝与描述相符：","source":"4.9","contrast":"+21.98%","sourcedetail":{"total":"146","count5":"97.26%","count4":"0.68%","count3":"暂无人打分","count2":"0.68%","count1":"1.37%"}}</t>
  </si>
  <si>
    <t>{"title":"卖家的服务态度：","source":"4.9","contrast":"+37.25%","sourcedetail":{"total":"146","count5":"96.58%","count4":"1.37%","count3":"暂无人打分","count2":"0.68%","count1":"1.37%"}}</t>
  </si>
  <si>
    <t>{"title":"物流服务的质量：","source":"4.8","contrast":"+28.09%","sourcedetail":{"total":"146","count5":"93.84%","count4":"3.42%","count3":"0.68%","count2":"0.68%","count1":"1.37%"}}</t>
  </si>
  <si>
    <t>{"merchReceiveTimes":"0","refundCount":"0","indVal":"3.80","localVal":"0.00","noReasonTimes":"0","merchQualityTimes":"0"}</t>
  </si>
  <si>
    <t>{"indVal":"2.43","localVal":"0.00"}</t>
  </si>
  <si>
    <t>{"title":"宝贝与描述相符：","source":"4.8","contrast":"+12.04%","sourcedetail":{"total":"335","count5":"93.13%","count4":"3.58%","count3":"1.49%","count2":"0.30%","count1":"1.49%"}}</t>
  </si>
  <si>
    <t>{"title":"卖家的服务态度：","source":"4.9","contrast":"+56.48%","sourcedetail":{"total":"335","count5":"94.93%","count4":"3.58%","count3":"暂无人打分","count2":"0.60%","count1":"0.90%"}}</t>
  </si>
  <si>
    <t>{"title":"物流服务的质量：","source":"4.8","contrast":"+38.62%","sourcedetail":{"total":"335","count5":"93.43%","count4":"2.99%","count3":"1.19%","count2":"0.90%","count1":"1.49%"}}</t>
  </si>
  <si>
    <t>{"merchReceiveTimes":"9","refundCount":"32","indVal":"12.85","localVal":"43.24","noReasonTimes":"0","merchQualityTimes":"0"}</t>
  </si>
  <si>
    <t>{"indVal":"3.68","localVal":"4.08"}</t>
  </si>
  <si>
    <t>{"title":"宝贝与描述相符：","source":"4.9","contrast":"+55.13%","sourcedetail":{"total":"9324","count5":"96.20%","count4":"2.11%","count3":"0.84%","count2":"0.32%","count1":"0.53%"}}</t>
  </si>
  <si>
    <t>{"title":"卖家的服务态度：","source":"4.9","contrast":"+64.09%","sourcedetail":{"total":"9324","count5":"95.62%","count4":"2.70%","count3":"0.85%","count2":"0.31%","count1":"0.51%"}}</t>
  </si>
  <si>
    <t>{"title":"物流服务的质量：","source":"4.9","contrast":"+64.81%","sourcedetail":{"total":"9324","count5":"95.15%","count4":"3.07%","count3":"0.90%","count2":"0.34%","count1":"0.54%"}}</t>
  </si>
  <si>
    <t>{"merchReceiveTimes":"18","refundCount":"549","indVal":"12.85","localVal":"60.07","noReasonTimes":"401","merchQualityTimes":"7"}</t>
  </si>
  <si>
    <t>{"title":"宝贝与描述相符：","source":"4.7","contrast":"-2.69%","sourcedetail":{"total":"17823","count5":"90.93%","count4":"2.48%","count3":"1.82%","count2":"0.84%","count1":"3.93%"}}</t>
  </si>
  <si>
    <t>{"title":"卖家的服务态度：","source":"4.7","contrast":"-2.93%","sourcedetail":{"total":"17823","count5":"89.48%","count4":"3.02%","count3":"1.74%","count2":"0.89%","count1":"4.87%"}}</t>
  </si>
  <si>
    <t>{"title":"物流服务的质量：","source":"4.7","contrast":"-2.38%","sourcedetail":{"total":"17823","count5":"89.05%","count4":"3.37%","count3":"2.11%","count2":"0.91%","count1":"4.56%"}}</t>
  </si>
  <si>
    <t>{"merchReceiveTimes":"18","refundCount":"425","indVal":"4.05","localVal":"9.70","noReasonTimes":"209","merchQualityTimes":"8"}</t>
  </si>
  <si>
    <t>{"indVal":"2.80","localVal":"6.28"}</t>
  </si>
  <si>
    <t>{"title":"宝贝与描述相符：","source":"4.9","contrast":"+79.83%","sourcedetail":{"total":"3810","count5":"98.43%","count4":"0.97%","count3":"0.29%","count2":"0.10%","count1":"0.24%"}}</t>
  </si>
  <si>
    <t>{"title":"卖家的服务态度：","source":"4.9","contrast":"+78.92%","sourcedetail":{"total":"3810","count5":"97.77%","count4":"1.42%","count3":"0.37%","count2":"0.13%","count1":"0.31%"}}</t>
  </si>
  <si>
    <t>{"title":"物流服务的质量：","source":"4.9","contrast":"+80.27%","sourcedetail":{"total":"3810","count5":"97.48%","count4":"1.57%","count3":"0.60%","count2":"0.10%","count1":"0.29%"}}</t>
  </si>
  <si>
    <t>{"merchReceiveTimes":"0","refundCount":"25","indVal":"8.03","localVal":"21.74","noReasonTimes":"21","merchQualityTimes":"0"}</t>
  </si>
  <si>
    <t>{"indVal":"3.59","localVal":"5.52"}</t>
  </si>
  <si>
    <t>{"title":"宝贝与描述相符：","source":"4.8","contrast":"0","sourcedetail":{"total":"1596","count5":"94.42%","count4":"2.69%","count3":"1.19%","count2":"0.81%","count1":"0.88%"}}</t>
  </si>
  <si>
    <t>{"title":"卖家的服务态度：","source":"4.8","contrast":"+4.18%","sourcedetail":{"total":"1596","count5":"92.92%","count4":"3.76%","count3":"1.50%","count2":"0.44%","count1":"1.38%"}}</t>
  </si>
  <si>
    <t>{"title":"物流服务的质量：","source":"4.7","contrast":"-0.61%","sourcedetail":{"total":"1596","count5":"90.79%","count4":"4.01%","count3":"1.82%","count2":"1.07%","count1":"2.32%"}}</t>
  </si>
  <si>
    <t>{"merchReceiveTimes":"10","refundCount":"43","indVal":"3.80","localVal":"3.51","noReasonTimes":"11","merchQualityTimes":"1"}</t>
  </si>
  <si>
    <t>{"indVal":"2.43","localVal":"3.56"}</t>
  </si>
  <si>
    <t>{"title":"宝贝与描述相符：","source":"4.8","contrast":"+15.52%","sourcedetail":{"total":"3480","count5":"92.10%","count4":"5.03%","count3":"1.58%","count2":"0.46%","count1":"0.83%"}}</t>
  </si>
  <si>
    <t>{"title":"卖家的服务态度：","source":"4.8","contrast":"+22.63%","sourcedetail":{"total":"3480","count5":"89.86%","count4":"6.72%","count3":"1.93%","count2":"0.63%","count1":"0.86%"}}</t>
  </si>
  <si>
    <t>{"title":"物流服务的质量：","source":"4.8","contrast":"+23.56%","sourcedetail":{"total":"3480","count5":"89.02%","count4":"7.13%","count3":"2.24%","count2":"0.57%","count1":"1.03%"}}</t>
  </si>
  <si>
    <t>{"merchReceiveTimes":"3","refundCount":"54","indVal":"12.85","localVal":"12.62","noReasonTimes":"45","merchQualityTimes":"0"}</t>
  </si>
  <si>
    <t>{"indVal":"3.68","localVal":"2.45"}</t>
  </si>
  <si>
    <t>{"title":"宝贝与描述相符：","source":"4.8","contrast":"-0.74%","sourcedetail":{"total":"5641","count5":"92.39%","count4":"3.16%","count3":"1.56%","count2":"0.69%","count1":"2.20%"}}</t>
  </si>
  <si>
    <t>{"title":"卖家的服务态度：","source":"4.7","contrast":"-1.57%","sourcedetail":{"total":"5641","count5":"88.14%","count4":"5.35%","count3":"2.50%","count2":"0.74%","count1":"3.26%"}}</t>
  </si>
  <si>
    <t>{"title":"物流服务的质量：","source":"4.7","contrast":"-1.65%","sourcedetail":{"total":"5641","count5":"87.24%","count4":"5.46%","count3":"2.54%","count2":"0.96%","count1":"3.81%"}}</t>
  </si>
  <si>
    <t>{"merchReceiveTimes":"1","refundCount":"9","indVal":"8.03","localVal":"2.02","noReasonTimes":"2","merchQualityTimes":"0"}</t>
  </si>
  <si>
    <t>{"indVal":"3.59","localVal":"5.41"}</t>
  </si>
  <si>
    <t>{"title":"宝贝与描述相符：","source":"4.9","contrast":"+47.68%","sourcedetail":{"total":"23943","count5":"97.28%","count4":"1.12%","count3":"0.61%","count2":"0.28%","count1":"0.71%"}}</t>
  </si>
  <si>
    <t>{"title":"卖家的服务态度：","source":"4.9","contrast":"+39.95%","sourcedetail":{"total":"23943","count5":"95.38%","count4":"2.14%","count3":"1.11%","count2":"0.36%","count1":"1.01%"}}</t>
  </si>
  <si>
    <t>{"title":"物流服务的质量：","source":"4.8","contrast":"+31.86%","sourcedetail":{"total":"23943","count5":"94.34%","count4":"2.56%","count3":"1.30%","count2":"0.50%","count1":"1.29%"}}</t>
  </si>
  <si>
    <t>{"merchReceiveTimes":"4","refundCount":"110","indVal":"3.13","localVal":"29.57","noReasonTimes":"60","merchQualityTimes":"0"}</t>
  </si>
  <si>
    <t>{"indVal":"2.55","localVal":"1.96"}</t>
  </si>
  <si>
    <t>{"title":"宝贝与描述相符：","source":"4.8","contrast":"+18.54%","sourcedetail":{"total":"52957","count5":"93.65%","count4":"3.09%","count3":"1.58%","count2":"0.56%","count1":"1.13%"}}</t>
  </si>
  <si>
    <t>{"title":"卖家的服务态度：","source":"4.7","contrast":"0","sourcedetail":{"total":"52957","count5":"88.54%","count4":"6.27%","count3":"2.60%","count2":"0.92%","count1":"1.67%"}}</t>
  </si>
  <si>
    <t>{"title":"物流服务的质量：","source":"4.7","contrast":"+3.27%","sourcedetail":{"total":"52957","count5":"88.11%","count4":"6.27%","count3":"2.78%","count2":"1.07%","count1":"1.76%"}}</t>
  </si>
  <si>
    <t>{"merchReceiveTimes":"61","refundCount":"1761","indVal":"12.85","localVal":"4.85","noReasonTimes":"1234","merchQualityTimes":"5"}</t>
  </si>
  <si>
    <t>{"indVal":"3.68","localVal":"1.62"}</t>
  </si>
  <si>
    <t>{"title":"宝贝与描述相符：","source":"4.9","contrast":"+28.05%","sourcedetail":{"total":"10276","count5":"94.95%","count4":"3.00%","count3":"1.13%","count2":"0.28%","count1":"0.64%"}}</t>
  </si>
  <si>
    <t>{"title":"卖家的服务态度：","source":"4.8","contrast":"+38.65%","sourcedetail":{"total":"10276","count5":"93.30%","count4":"4.67%","count3":"1.00%","count2":"0.36%","count1":"0.66%"}}</t>
  </si>
  <si>
    <t>{"title":"物流服务的质量：","source":"4.8","contrast":"+39.42%","sourcedetail":{"total":"10276","count5":"92.67%","count4":"4.97%","count3":"1.17%","count2":"0.47%","count1":"0.72%"}}</t>
  </si>
  <si>
    <t>{"merchReceiveTimes":"3","refundCount":"419","indVal":"6.76","localVal":"6.39","noReasonTimes":"272","merchQualityTimes":"0"}</t>
  </si>
  <si>
    <t>{"indVal":"3.27","localVal":"3.00"}</t>
  </si>
  <si>
    <t>{"title":"宝贝与描述相符：","source":"4.8","contrast":"+20.48%","sourcedetail":{"total":"20282","count5":"93.52%","count4":"3.49%","count3":"1.40%","count2":"0.51%","count1":"1.08%"}}</t>
  </si>
  <si>
    <t>{"title":"卖家的服务态度：","source":"4.8","contrast":"+34.37%","sourcedetail":{"total":"20282","count5":"92.23%","count4":"4.72%","count3":"1.48%","count2":"0.42%","count1":"1.14%"}}</t>
  </si>
  <si>
    <t>{"title":"物流服务的质量：","source":"4.8","contrast":"+40.18%","sourcedetail":{"total":"20282","count5":"92.20%","count4":"4.66%","count3":"1.55%","count2":"0.45%","count1":"1.14%"}}</t>
  </si>
  <si>
    <t>{"merchReceiveTimes":"113","refundCount":"651","indVal":"12.85","localVal":"17.46","noReasonTimes":"0","merchQualityTimes":"8"}</t>
  </si>
  <si>
    <t>{"indVal":"3.68","localVal":"7.06"}</t>
  </si>
  <si>
    <t>{"title":"宝贝与描述相符：","source":"4.8","contrast":"+8.17%","sourcedetail":{"total":"11751","count5":"93.58%","count4":"2.64%","count3":"1.57%","count2":"0.60%","count1":"1.62%"}}</t>
  </si>
  <si>
    <t>{"title":"卖家的服务态度：","source":"4.8","contrast":"+4.14%","sourcedetail":{"total":"11751","count5":"89.98%","count4":"4.94%","count3":"2.42%","count2":"0.67%","count1":"1.98%"}}</t>
  </si>
  <si>
    <t>{"title":"物流服务的质量：","source":"4.7","contrast":"+1.30%","sourcedetail":{"total":"11751","count5":"88.97%","count4":"4.95%","count3":"2.94%","count2":"0.83%","count1":"2.31%"}}</t>
  </si>
  <si>
    <t>{"merchReceiveTimes":"34","refundCount":"138","indVal":"12.85","localVal":"4.72","noReasonTimes":"0","merchQualityTimes":"0"}</t>
  </si>
  <si>
    <t>{"indVal":"3.68","localVal":"2.30"}</t>
  </si>
  <si>
    <t>{"title":"宝贝与描述相符：","source":"4.9","contrast":"+34.96%","sourcedetail":{"total":"3401","count5":"96.97%","count4":"1.21%","count3":"0.68%","count2":"0.29%","count1":"0.85%"}}</t>
  </si>
  <si>
    <t>{"title":"卖家的服务态度：","source":"4.9","contrast":"+29.75%","sourcedetail":{"total":"3401","count5":"95.80%","count4":"1.65%","count3":"0.76%","count2":"0.38%","count1":"1.41%"}}</t>
  </si>
  <si>
    <t>{"title":"物流服务的质量：","source":"4.8","contrast":"+36.38%","sourcedetail":{"total":"3401","count5":"95.32%","count4":"2.09%","count3":"0.59%","count2":"0.35%","count1":"1.65%"}}</t>
  </si>
  <si>
    <t>{"merchReceiveTimes":"10","refundCount":"147","indVal":"3.80","localVal":"9.90","noReasonTimes":"67","merchQualityTimes":"2"}</t>
  </si>
  <si>
    <t>{"title":"宝贝与描述相符：","source":"4.8","contrast":"+34.18%","sourcedetail":{"total":"965","count5":"94.20%","count4":"3.83%","count3":"0.73%","count2":"0.21%","count1":"1.04%"}}</t>
  </si>
  <si>
    <t>{"title":"卖家的服务态度：","source":"4.9","contrast":"+52.66%","sourcedetail":{"total":"965","count5":"94.72%","count4":"3.21%","count3":"0.62%","count2":"0.52%","count1":"0.93%"}}</t>
  </si>
  <si>
    <t>{"title":"物流服务的质量：","source":"4.8","contrast":"+49.22%","sourcedetail":{"total":"965","count5":"93.89%","count4":"3.21%","count3":"1.24%","count2":"0.73%","count1":"0.93%"}}</t>
  </si>
  <si>
    <t>{"merchReceiveTimes":"21","refundCount":"191","indVal":"12.85","localVal":"25.30","noReasonTimes":"0","merchQualityTimes":"0"}</t>
  </si>
  <si>
    <t>{"title":"宝贝与描述相符：","source":"4.8","contrast":"0","sourcedetail":{"total":"1170","count5":"92.22%","count4":"3.33%","count3":"1.88%","count2":"1.03%","count1":"1.54%"}}</t>
  </si>
  <si>
    <t>{"title":"卖家的服务态度：","source":"4.8","contrast":"+9.03%","sourcedetail":{"total":"1170","count5":"90.34%","count4":"5.47%","count3":"1.37%","count2":"0.77%","count1":"2.05%"}}</t>
  </si>
  <si>
    <t>{"title":"物流服务的质量：","source":"4.7","contrast":"+6.51%","sourcedetail":{"total":"1170","count5":"88.89%","count4":"5.73%","count3":"2.65%","count2":"0.60%","count1":"2.14%"}}</t>
  </si>
  <si>
    <t>{"merchReceiveTimes":"6","refundCount":"41","indVal":"12.85","localVal":"14.96","noReasonTimes":"0","merchQualityTimes":"0"}</t>
  </si>
  <si>
    <t>{"indVal":"3.68","localVal":"3.20"}</t>
  </si>
  <si>
    <t>{"title":"宝贝与描述相符：","source":"4.9","contrast":"+75.86%","sourcedetail":{"total":"651","count5":"98.31%","count4":"0.61%","count3":"0.61%","count2":"暂无人打分","count1":"0.46%"}}</t>
  </si>
  <si>
    <t>{"title":"卖家的服务态度：","source":"4.9","contrast":"+81.34%","sourcedetail":{"total":"651","count5":"97.39%","count4":"2.15%","count3":"暂无人打分","count2":"0.15%","count1":"0.31%"}}</t>
  </si>
  <si>
    <t>{"title":"物流服务的质量：","source":"4.9","contrast":"+76.48%","sourcedetail":{"total":"651","count5":"97.08%","count4":"1.69%","count3":"0.61%","count2":"暂无人打分","count1":"0.61%"}}</t>
  </si>
  <si>
    <t>{"merchReceiveTimes":"0","refundCount":"85","indVal":"12.85","localVal":"18.09","noReasonTimes":"72","merchQualityTimes":"1"}</t>
  </si>
  <si>
    <t>{"indVal":"3.68","localVal":"3.16"}</t>
  </si>
  <si>
    <t>{"title":"宝贝与描述相符：","source":"4.8","contrast":"+11.18%","sourcedetail":{"total":"7881","count5":"93.00%","count4":"3.38%","count3":"1.89%","count2":"0.55%","count1":"1.19%"}}</t>
  </si>
  <si>
    <t>{"title":"卖家的服务态度：","source":"4.8","contrast":"+22.55%","sourcedetail":{"total":"7881","count5":"91.50%","count4":"4.50%","count3":"2.04%","count2":"0.47%","count1":"1.48%"}}</t>
  </si>
  <si>
    <t>{"title":"物流服务的质量：","source":"4.8","contrast":"+27.00%","sourcedetail":{"total":"7881","count5":"91.21%","count4":"4.75%","count3":"1.81%","count2":"0.62%","count1":"1.61%"}}</t>
  </si>
  <si>
    <t>{"merchReceiveTimes":"37","refundCount":"189","indVal":"12.85","localVal":"14.67","noReasonTimes":"118","merchQualityTimes":"0"}</t>
  </si>
  <si>
    <t>{"indVal":"3.68","localVal":"1.80"}</t>
  </si>
  <si>
    <t>{"title":"宝贝与描述相符：","source":"4.8","contrast":"+6.67%","sourcedetail":{"total":"24746","count5":"92.71%","count4":"3.69%","count3":"1.59%","count2":"0.63%","count1":"1.37%"}}</t>
  </si>
  <si>
    <t>{"title":"卖家的服务态度：","source":"4.8","contrast":"+15.65%","sourcedetail":{"total":"24746","count5":"90.18%","count4":"5.86%","count3":"1.89%","count2":"0.57%","count1":"1.51%"}}</t>
  </si>
  <si>
    <t>{"title":"物流服务的质量：","source":"4.8","contrast":"+18.39%","sourcedetail":{"total":"24746","count5":"89.74%","count4":"5.90%","count3":"2.00%","count2":"0.69%","count1":"1.67%"}}</t>
  </si>
  <si>
    <t>{"merchReceiveTimes":"49","refundCount":"362","indVal":"12.85","localVal":"11.57","noReasonTimes":"0","merchQualityTimes":"0"}</t>
  </si>
  <si>
    <t>{"title":"宝贝与描述相符：","source":"4.9","contrast":"+70.46%","sourcedetail":{"total":"2217","count5":"98.02%","count4":"0.81%","count3":"0.27%","count2":"0.45%","count1":"0.45%"}}</t>
  </si>
  <si>
    <t>{"title":"卖家的服务态度：","source":"4.9","contrast":"+72.60%","sourcedetail":{"total":"2217","count5":"97.43%","count4":"0.95%","count3":"0.77%","count2":"0.27%","count1":"0.59%"}}</t>
  </si>
  <si>
    <t>{"title":"物流服务的质量：","source":"4.9","contrast":"+67.64%","sourcedetail":{"total":"2217","count5":"97.11%","count4":"0.86%","count3":"0.63%","count2":"0.32%","count1":"1.08%"}}</t>
  </si>
  <si>
    <t>{"merchReceiveTimes":"4","refundCount":"77","indVal":"12.85","localVal":"17.74","noReasonTimes":"56","merchQualityTimes":"5"}</t>
  </si>
  <si>
    <t>{"indVal":"3.68","localVal":"4.12"}</t>
  </si>
  <si>
    <t>{"title":"宝贝与描述相符：","source":"4.9","contrast":"+82.59%","sourcedetail":{"total":"834","count5":"98.56%","count4":"1.08%","count3":"0.12%","count2":"0.12%","count1":"0.12%"}}</t>
  </si>
  <si>
    <t>{"title":"卖家的服务态度：","source":"4.9","contrast":"+91.94%","sourcedetail":{"total":"834","count5":"98.80%","count4":"1.08%","count3":"0.12%","count2":"暂无人打分","count1":"暂无人打分"}}</t>
  </si>
  <si>
    <t>{"title":"物流服务的质量：","source":"4.9","contrast":"+93.92%","sourcedetail":{"total":"834","count5":"99.04%","count4":"0.84%","count3":"暂无人打分","count2":"0.12%","count1":"暂无人打分"}}</t>
  </si>
  <si>
    <t>{"merchReceiveTimes":"0","refundCount":"5","indVal":"3.39","localVal":"1.35","noReasonTimes":"1","merchQualityTimes":"0"}</t>
  </si>
  <si>
    <t>{"title":"宝贝与描述相符：","source":"4.9","contrast":"+29.04%","sourcedetail":{"total":"142605","count5":"94.40%","count4":"3.78%","count3":"0.99%","count2":"0.29%","count1":"0.54%"}}</t>
  </si>
  <si>
    <t>{"title":"卖家的服务态度：","source":"4.8","contrast":"+31.18%","sourcedetail":{"total":"142537","count5":"92.46%","count4":"5.42%","count3":"1.19%","count2":"0.26%","count1":"0.68%"}}</t>
  </si>
  <si>
    <t>{"title":"物流服务的质量：","source":"4.8","contrast":"+14.92%","sourcedetail":{"total":"142537","count5":"89.75%","count4":"6.58%","count3":"1.97%","count2":"0.54%","count1":"1.16%"}}</t>
  </si>
  <si>
    <t>{"merchReceiveTimes":"544","refundCount":"2180","indVal":"3.39","localVal":"2.43","noReasonTimes":"526","merchQualityTimes":"12"}</t>
  </si>
  <si>
    <t>{"indVal":"1.48","localVal":"0.82"}</t>
  </si>
  <si>
    <t>{"title":"宝贝与描述相符：","source":"4.9","contrast":"+53.20%","sourcedetail":{"total":"3218","count5":"96.18%","count4":"1.90%","count3":"1.12%","count2":"0.22%","count1":"0.59%"}}</t>
  </si>
  <si>
    <t>{"title":"卖家的服务态度：","source":"4.9","contrast":"+60.73%","sourcedetail":{"total":"3218","count5":"95.25%","count4":"2.98%","count3":"0.84%","count2":"0.31%","count1":"0.62%"}}</t>
  </si>
  <si>
    <t>{"title":"物流服务的质量：","source":"4.9","contrast":"+62.20%","sourcedetail":{"total":"3218","count5":"94.93%","count4":"3.11%","count3":"0.96%","count2":"0.37%","count1":"0.62%"}}</t>
  </si>
  <si>
    <t>{"merchReceiveTimes":"1","refundCount":"47","indVal":"12.85","localVal":"7.68","noReasonTimes":"35","merchQualityTimes":"1"}</t>
  </si>
  <si>
    <t>{"indVal":"3.68","localVal":"4.44"}</t>
  </si>
  <si>
    <t>{"title":"宝贝与描述相符：","source":"4.8","contrast":"+3.17%","sourcedetail":{"total":"3520","count5":"93.04%","count4":"3.69%","count3":"1.85%","count2":"0.63%","count1":"0.80%"}}</t>
  </si>
  <si>
    <t>{"title":"卖家的服务态度：","source":"4.8","contrast":"+20.22%","sourcedetail":{"total":"3520","count5":"91.48%","count4":"5.23%","count3":"1.79%","count2":"0.54%","count1":"0.97%"}}</t>
  </si>
  <si>
    <t>{"title":"物流服务的质量：","source":"4.8","contrast":"+23.09%","sourcedetail":{"total":"3520","count5":"90.85%","count4":"5.40%","count3":"1.82%","count2":"0.57%","count1":"1.36%"}}</t>
  </si>
  <si>
    <t>{"merchReceiveTimes":"9","refundCount":"191","indVal":"3.91","localVal":"8.24","noReasonTimes":"128","merchQualityTimes":"3"}</t>
  </si>
  <si>
    <t>{"indVal":"2.44","localVal":"2.61"}</t>
  </si>
  <si>
    <t>{"title":"宝贝与描述相符：","source":"4.9","contrast":"+48.61%","sourcedetail":{"total":"3555","count5":"96.65%","count4":"1.21%","count3":"0.82%","count2":"0.28%","count1":"1.04%"}}</t>
  </si>
  <si>
    <t>{"title":"卖家的服务态度：","source":"4.8","contrast":"+49.42%","sourcedetail":{"total":"3555","count5":"95.08%","count4":"2.14%","count3":"1.27%","count2":"0.34%","count1":"1.18%"}}</t>
  </si>
  <si>
    <t>{"title":"物流服务的质量：","source":"4.8","contrast":"+52.50%","sourcedetail":{"total":"3555","count5":"94.99%","count4":"2.08%","count3":"1.24%","count2":"0.45%","count1":"1.24%"}}</t>
  </si>
  <si>
    <t>{"merchReceiveTimes":"5","refundCount":"50","indVal":"12.85","localVal":"4.54","noReasonTimes":"0","merchQualityTimes":"1"}</t>
  </si>
  <si>
    <t>{"title":"宝贝与描述相符：","source":"4.8","contrast":"0","sourcedetail":{"total":"1597","count5":"92.36%","count4":"3.57%","count3":"1.82%","count2":"1.13%","count1":"1.13%"}}</t>
  </si>
  <si>
    <t>{"title":"卖家的服务态度：","source":"4.7","contrast":"-0.77%","sourcedetail":{"total":"1597","count5":"87.54%","count4":"7.70%","count3":"2.07%","count2":"1.00%","count1":"1.69%"}}</t>
  </si>
  <si>
    <t>{"title":"物流服务的质量：","source":"4.7","contrast":"-0.82%","sourcedetail":{"total":"1597","count5":"86.47%","count4":"7.64%","count3":"2.38%","count2":"1.44%","count1":"2.07%"}}</t>
  </si>
  <si>
    <t>{"merchReceiveTimes":"3","refundCount":"30","indVal":"3.91","localVal":"2.04","noReasonTimes":"15","merchQualityTimes":"0"}</t>
  </si>
  <si>
    <t>{"indVal":"2.44","localVal":"1.72"}</t>
  </si>
  <si>
    <t>{"title":"宝贝与描述相符：","source":"4.8","contrast":"+11.14%","sourcedetail":{"total":"13773","count5":"92.09%","count4":"4.77%","count3":"1.63%","count2":"0.52%","count1":"0.99%"}}</t>
  </si>
  <si>
    <t>{"title":"卖家的服务态度：","source":"4.8","contrast":"+18.03%","sourcedetail":{"total":"13773","count5":"89.62%","count4":"6.79%","count3":"1.90%","count2":"0.46%","count1":"1.22%"}}</t>
  </si>
  <si>
    <t>{"title":"物流服务的质量：","source":"4.8","contrast":"+19.64%","sourcedetail":{"total":"13773","count5":"89.12%","count4":"6.82%","count3":"2.03%","count2":"0.62%","count1":"1.41%"}}</t>
  </si>
  <si>
    <t>{"merchReceiveTimes":"46","refundCount":"423","indVal":"12.85","localVal":"7.52","noReasonTimes":"259","merchQualityTimes":"10"}</t>
  </si>
  <si>
    <t>{"indVal":"3.68","localVal":"4.84"}</t>
  </si>
  <si>
    <t>{"title":"宝贝与描述相符：","source":"4.8","contrast":"0","sourcedetail":{"total":"7365","count5":"92.84%","count4":"4.41%","count3":"1.52%","count2":"0.38%","count1":"0.84%"}}</t>
  </si>
  <si>
    <t>{"title":"卖家的服务态度：","source":"4.8","contrast":"+9.57%","sourcedetail":{"total":"7365","count5":"90.58%","count4":"6.48%","count3":"1.60%","count2":"0.48%","count1":"0.87%"}}</t>
  </si>
  <si>
    <t>{"title":"物流服务的质量：","source":"4.8","contrast":"+14.13%","sourcedetail":{"total":"7365","count5":"89.69%","count4":"7.11%","count3":"1.68%","count2":"0.52%","count1":"0.99%"}}</t>
  </si>
  <si>
    <t>{"merchReceiveTimes":"0","refundCount":"5","indVal":"4.72","localVal":"5.75","noReasonTimes":"3","merchQualityTimes":"0"}</t>
  </si>
  <si>
    <t>{"indVal":"1.98","localVal":"3.13"}</t>
  </si>
  <si>
    <t>{"title":"宝贝与描述相符：","source":"4.9","contrast":"+65.05%","sourcedetail":{"total":"3148","count5":"97.05%","count4":"1.84%","count3":"0.35%","count2":"0.25%","count1":"0.51%"}}</t>
  </si>
  <si>
    <t>{"title":"卖家的服务态度：","source":"4.9","contrast":"+62.64%","sourcedetail":{"total":"3148","count5":"95.78%","count4":"2.67%","count3":"0.54%","count2":"0.13%","count1":"0.89%"}}</t>
  </si>
  <si>
    <t>{"title":"物流服务的质量：","source":"4.9","contrast":"+60.11%","sourcedetail":{"total":"3148","count5":"95.20%","count4":"2.80%","count3":"0.73%","count2":"0.22%","count1":"1.05%"}}</t>
  </si>
  <si>
    <t>{"merchReceiveTimes":"3","refundCount":"26","indVal":"12.85","localVal":"18.71","noReasonTimes":"0","merchQualityTimes":"0"}</t>
  </si>
  <si>
    <t>{"indVal":"3.68","localVal":"5.09"}</t>
  </si>
  <si>
    <t>{"title":"宝贝与描述相符：","source":"4.8","contrast":"0","sourcedetail":{"total":"4690","count5":"93.16%","count4":"3.16%","count3":"1.58%","count2":"0.62%","count1":"1.49%"}}</t>
  </si>
  <si>
    <t>{"title":"卖家的服务态度：","source":"4.7","contrast":"-0.54%","sourcedetail":{"total":"4689","count5":"89.19%","count4":"5.65%","count3":"2.50%","count2":"0.77%","count1":"1.90%"}}</t>
  </si>
  <si>
    <t>{"title":"物流服务的质量：","source":"4.7","contrast":"-0.54%","sourcedetail":{"total":"4689","count5":"87.55%","count4":"6.31%","count3":"3.03%","count2":"1.17%","count1":"1.94%"}}</t>
  </si>
  <si>
    <t>{"merchReceiveTimes":"2","refundCount":"9","indVal":"3.91","localVal":"128.57","noReasonTimes":"3","merchQualityTimes":"1"}</t>
  </si>
  <si>
    <t>{"indVal":"2.44","localVal":"18.16"}</t>
  </si>
  <si>
    <t>{"title":"宝贝与描述相符：","source":"4.8","contrast":"+12.92%","sourcedetail":{"total":"14768","count5":"92.42%","count4":"4.46%","count3":"1.60%","count2":"0.41%","count1":"1.10%"}}</t>
  </si>
  <si>
    <t>{"title":"卖家的服务态度：","source":"4.8","contrast":"+15.82%","sourcedetail":{"total":"14768","count5":"89.25%","count4":"7.06%","count3":"1.97%","count2":"0.56%","count1":"1.16%"}}</t>
  </si>
  <si>
    <t>{"title":"物流服务的质量：","source":"4.7","contrast":"+11.24%","sourcedetail":{"total":"14768","count5":"88.09%","count4":"7.31%","count3":"2.34%","count2":"0.73%","count1":"1.52%"}}</t>
  </si>
  <si>
    <t>{"merchReceiveTimes":"7","refundCount":"102","indVal":"12.85","localVal":"2.32","noReasonTimes":"60","merchQualityTimes":"1"}</t>
  </si>
  <si>
    <t>{"indVal":"3.68","localVal":"2.71"}</t>
  </si>
  <si>
    <t>{"title":"宝贝与描述相符：","source":"4.8","contrast":"+14.65%","sourcedetail":{"total":"14132","count5":"92.96%","count4":"3.65%","count3":"1.76%","count2":"0.65%","count1":"0.98%"}}</t>
  </si>
  <si>
    <t>{"title":"卖家的服务态度：","source":"4.8","contrast":"+17.09%","sourcedetail":{"total":"14132","count5":"89.97%","count4":"6.12%","count3":"1.95%","count2":"0.78%","count1":"1.17%"}}</t>
  </si>
  <si>
    <t>{"title":"物流服务的质量：","source":"4.8","contrast":"+17.56%","sourcedetail":{"total":"14132","count5":"89.40%","count4":"6.12%","count3":"2.22%","count2":"0.75%","count1":"1.51%"}}</t>
  </si>
  <si>
    <t>{"merchReceiveTimes":"32","refundCount":"212","indVal":"12.85","localVal":"15.10","noReasonTimes":"0","merchQualityTimes":"2"}</t>
  </si>
  <si>
    <t>{"title":"宝贝与描述相符：","source":"4.8","contrast":"+31.61%","sourcedetail":{"total":"6654","count5":"95.01%","count4":"2.27%","count3":"1.17%","count2":"0.36%","count1":"1.19%"}}</t>
  </si>
  <si>
    <t>{"title":"卖家的服务态度：","source":"4.8","contrast":"+46.39%","sourcedetail":{"total":"6654","count5":"94.71%","count4":"2.65%","count3":"0.95%","count2":"0.30%","count1":"1.40%"}}</t>
  </si>
  <si>
    <t>{"title":"物流服务的质量：","source":"4.8","contrast":"+54.43%","sourcedetail":{"total":"6654","count5":"94.79%","count4":"2.80%","count3":"0.92%","count2":"0.23%","count1":"1.28%"}}</t>
  </si>
  <si>
    <t>{"merchReceiveTimes":"87","refundCount":"474","indVal":"12.85","localVal":"43.69","noReasonTimes":"0","merchQualityTimes":"19"}</t>
  </si>
  <si>
    <t>{"indVal":"3.68","localVal":"4.36"}</t>
  </si>
  <si>
    <t>{"title":"宝贝与描述相符：","source":"4.9","contrast":"+30.40%","sourcedetail":{"total":"2301","count5":"95.52%","count4":"2.48%","count3":"0.83%","count2":"0.43%","count1":"0.74%"}}</t>
  </si>
  <si>
    <t>{"title":"卖家的服务态度：","source":"4.8","contrast":"+34.64%","sourcedetail":{"total":"2301","count5":"93.52%","count4":"4.13%","count3":"1.13%","count2":"0.17%","count1":"1.04%"}}</t>
  </si>
  <si>
    <t>{"title":"物流服务的质量：","source":"4.8","contrast":"+38.21%","sourcedetail":{"total":"2301","count5":"92.92%","count4":"4.52%","count3":"1.35%","count2":"0.26%","count1":"0.96%"}}</t>
  </si>
  <si>
    <t>{"merchReceiveTimes":"12","refundCount":"36","indVal":"6.76","localVal":"2.75","noReasonTimes":"13","merchQualityTimes":"0"}</t>
  </si>
  <si>
    <t>{"title":"宝贝与描述相符：","source":"4.9","contrast":"+66.20%","sourcedetail":{"total":"721","count5":"97.92%","count4":"1.39%","count3":"暂无人打分","count2":"0.28%","count1":"0.42%"}}</t>
  </si>
  <si>
    <t>{"title":"卖家的服务态度：","source":"4.9","contrast":"+61.35%","sourcedetail":{"total":"721","count5":"96.81%","count4":"1.80%","count3":"0.55%","count2":"0.14%","count1":"0.69%"}}</t>
  </si>
  <si>
    <t>{"title":"物流服务的质量：","source":"4.9","contrast":"+79.27%","sourcedetail":{"total":"721","count5":"97.92%","count4":"1.39%","count3":"0.28%","count2":"暂无人打分","count1":"0.42%"}}</t>
  </si>
  <si>
    <t>{"merchReceiveTimes":"0","refundCount":"13","indVal":"3.13","localVal":"10.32","noReasonTimes":"7","merchQualityTimes":"1"}</t>
  </si>
  <si>
    <t>{"indVal":"2.55","localVal":"4.40"}</t>
  </si>
  <si>
    <t>{"title":"宝贝与描述相符：","source":"4.9","contrast":"+56.66%","sourcedetail":{"total":"3330","count5":"98.02%","count4":"0.75%","count3":"0.48%","count2":"0.15%","count1":"0.60%"}}</t>
  </si>
  <si>
    <t>{"title":"卖家的服务态度：","source":"4.9","contrast":"+66.77%","sourcedetail":{"total":"3330","count5":"97.93%","count4":"0.90%","count3":"0.33%","count2":"0.21%","count1":"0.63%"}}</t>
  </si>
  <si>
    <t>{"title":"物流服务的质量：","source":"4.9","contrast":"+69.35%","sourcedetail":{"total":"3330","count5":"97.54%","count4":"1.05%","count3":"0.63%","count2":"0.18%","count1":"0.60%"}}</t>
  </si>
  <si>
    <t>{"merchReceiveTimes":"2","refundCount":"77","indVal":"3.80","localVal":"7.35","noReasonTimes":"48","merchQualityTimes":"6"}</t>
  </si>
  <si>
    <t>{"indVal":"2.43","localVal":"2.49"}</t>
  </si>
  <si>
    <t>{"title":"宝贝与描述相符：","source":"4.7","contrast":"-1.56%","sourcedetail":{"total":"32927","count5":"88.66%","count4":"5.15%","count3":"2.96%","count2":"1.14%","count1":"2.08%"}}</t>
  </si>
  <si>
    <t>{"title":"卖家的服务态度：","source":"4.7","contrast":"-1.96%","sourcedetail":{"total":"32927","count5":"83.86%","count4":"8.46%","count3":"3.88%","count2":"1.41%","count1":"2.38%"}}</t>
  </si>
  <si>
    <t>{"title":"物流服务的质量：","source":"4.6","contrast":"-1.90%","sourcedetail":{"total":"32927","count5":"83.28%","count4":"8.47%","count3":"4.01%","count2":"1.52%","count1":"2.71%"}}</t>
  </si>
  <si>
    <t>{"merchReceiveTimes":"75","refundCount":"790","indVal":"12.85","localVal":"3.08","noReasonTimes":"320","merchQualityTimes":"12"}</t>
  </si>
  <si>
    <t>{"indVal":"3.68","localVal":"2.05"}</t>
  </si>
  <si>
    <t>{"title":"宝贝与描述相符：","source":"4.7","contrast":"-1.24%","sourcedetail":{"total":"884","count5":"89.82%","count4":"4.07%","count3":"3.17%","count2":"0.90%","count1":"2.04%"}}</t>
  </si>
  <si>
    <t>{"title":"卖家的服务态度：","source":"4.7","contrast":"-1.04%","sourcedetail":{"total":"884","count5":"86.76%","count4":"6.45%","count3":"3.62%","count2":"0.79%","count1":"2.38%"}}</t>
  </si>
  <si>
    <t>{"title":"物流服务的质量：","source":"4.6","contrast":"-2.58%","sourcedetail":{"total":"884","count5":"82.92%","count4":"7.81%","count3":"4.19%","count2":"1.36%","count1":"3.73%"}}</t>
  </si>
  <si>
    <t>{"merchReceiveTimes":"2","refundCount":"38","indVal":"12.85","localVal":"71.70","noReasonTimes":"31","merchQualityTimes":"1"}</t>
  </si>
  <si>
    <t>{"indVal":"3.68","localVal":"3.42"}</t>
  </si>
  <si>
    <t>{"title":"宝贝与描述相符：","source":"4.8","contrast":"+16.37%","sourcedetail":{"total":"8076","count5":"92.84%","count4":"4.73%","count3":"1.36%","count2":"0.40%","count1":"0.67%"}}</t>
  </si>
  <si>
    <t>{"title":"卖家的服务态度：","source":"4.8","contrast":"+13.02%","sourcedetail":{"total":"8076","count5":"89.50%","count4":"7.59%","count3":"1.55%","count2":"0.43%","count1":"0.93%"}}</t>
  </si>
  <si>
    <t>{"title":"物流服务的质量：","source":"4.8","contrast":"+23.98%","sourcedetail":{"total":"8076","count5":"89.56%","count4":"7.36%","count3":"1.75%","count2":"0.42%","count1":"0.92%"}}</t>
  </si>
  <si>
    <t>{"merchReceiveTimes":"3","refundCount":"63","indVal":"8.03","localVal":"8.39","noReasonTimes":"35","merchQualityTimes":"0"}</t>
  </si>
  <si>
    <t>{"indVal":"3.59","localVal":"4.12"}</t>
  </si>
  <si>
    <t>{"title":"宝贝与描述相符：","source":"4.8","contrast":"-0.78%","sourcedetail":{"total":"24941","count5":"90.61%","count4":"4.23%","count3":"2.48%","count2":"0.89%","count1":"1.80%"}}</t>
  </si>
  <si>
    <t>{"title":"卖家的服务态度：","source":"4.7","contrast":"-0.82%","sourcedetail":{"total":"24941","count5":"86.89%","count4":"7.07%","count3":"2.87%","count2":"0.98%","count1":"2.19%"}}</t>
  </si>
  <si>
    <t>{"title":"物流服务的质量：","source":"4.7","contrast":"-0.69%","sourcedetail":{"total":"24941","count5":"86.44%","count4":"6.87%","count3":"3.14%","count2":"1.23%","count1":"2.32%"}}</t>
  </si>
  <si>
    <t>{"merchReceiveTimes":"89","refundCount":"683","indVal":"12.85","localVal":"3.57","noReasonTimes":"296","merchQualityTimes":"22"}</t>
  </si>
  <si>
    <t>{"indVal":"3.68","localVal":"3.03"}</t>
  </si>
  <si>
    <t>{"title":"宝贝与描述相符：","source":"4.8","contrast":"-1.03%","sourcedetail":{"total":"2177","count5":"91.00%","count4":"4.78%","count3":"1.98%","count2":"0.64%","count1":"1.61%"}}</t>
  </si>
  <si>
    <t>{"title":"卖家的服务态度：","source":"4.8","contrast":"0","sourcedetail":{"total":"2177","count5":"89.62%","count4":"5.65%","count3":"2.20%","count2":"1.06%","count1":"1.47%"}}</t>
  </si>
  <si>
    <t>{"title":"物流服务的质量：","source":"4.8","contrast":"+3.96%","sourcedetail":{"total":"2177","count5":"89.62%","count4":"5.93%","count3":"2.39%","count2":"0.60%","count1":"1.47%"}}</t>
  </si>
  <si>
    <t>{"merchReceiveTimes":"8","refundCount":"45","indVal":"6.76","localVal":"6.05","noReasonTimes":"29","merchQualityTimes":"1"}</t>
  </si>
  <si>
    <t>{"indVal":"3.27","localVal":"3.03"}</t>
  </si>
  <si>
    <t>{"title":"宝贝与描述相符：","source":"4.9","contrast":"+57.39%","sourcedetail":{"total":"4456","count5":"96.43%","count4":"2.06%","count3":"0.72%","count2":"0.13%","count1":"0.65%"}}</t>
  </si>
  <si>
    <t>{"title":"卖家的服务态度：","source":"4.9","contrast":"+57.36%","sourcedetail":{"total":"4456","count5":"94.75%","count4":"3.23%","count3":"1.19%","count2":"0.16%","count1":"0.67%"}}</t>
  </si>
  <si>
    <t>{"title":"物流服务的质量：","source":"4.9","contrast":"+58.47%","sourcedetail":{"total":"4456","count5":"94.41%","count4":"3.41%","count3":"1.17%","count2":"0.29%","count1":"0.72%"}}</t>
  </si>
  <si>
    <t>{"merchReceiveTimes":"3","refundCount":"54","indVal":"12.85","localVal":"4.21","noReasonTimes":"32","merchQualityTimes":"3"}</t>
  </si>
  <si>
    <t>{"indVal":"3.68","localVal":"2.21"}</t>
  </si>
  <si>
    <t>{"title":"宝贝与描述相符：","source":"4.8","contrast":"-0.99%","sourcedetail":{"total":"5540","count5":"91.25%","count4":"4.31%","count3":"1.55%","count2":"0.58%","count1":"2.31%"}}</t>
  </si>
  <si>
    <t>{"title":"卖家的服务态度：","source":"4.7","contrast":"-2.09%","sourcedetail":{"total":"5540","count5":"86.30%","count4":"6.53%","count3":"2.55%","count2":"1.21%","count1":"3.41%"}}</t>
  </si>
  <si>
    <t>{"title":"物流服务的质量：","source":"4.6","contrast":"-3.29%","sourcedetail":{"total":"5540","count5":"83.30%","count4":"7.11%","count3":"3.52%","count2":"1.17%","count1":"4.89%"}}</t>
  </si>
  <si>
    <t>{"merchReceiveTimes":"63","refundCount":"587","indVal":"4.51","localVal":"108.91","noReasonTimes":"345","merchQualityTimes":"21"}</t>
  </si>
  <si>
    <t>{"indVal":"2.61","localVal":"3.16"}</t>
  </si>
  <si>
    <t>{"title":"宝贝与描述相符：","source":"4.8","contrast":"+26.83%","sourcedetail":{"total":"3535","count5":"93.83%","count4":"3.42%","count3":"1.44%","count2":"0.34%","count1":"0.96%"}}</t>
  </si>
  <si>
    <t>{"title":"卖家的服务态度：","source":"4.8","contrast":"+38.00%","sourcedetail":{"total":"3535","count5":"92.56%","count4":"4.61%","count3":"1.44%","count2":"0.28%","count1":"1.10%"}}</t>
  </si>
  <si>
    <t>{"title":"物流服务的质量：","source":"4.8","contrast":"+41.58%","sourcedetail":{"total":"3535","count5":"92.45%","count4":"4.38%","count3":"1.67%","count2":"0.37%","count1":"1.13%"}}</t>
  </si>
  <si>
    <t>{"merchReceiveTimes":"2","refundCount":"38","indVal":"12.85","localVal":"4.26","noReasonTimes":"21","merchQualityTimes":"0"}</t>
  </si>
  <si>
    <t>{"indVal":"3.68","localVal":"2.25"}</t>
  </si>
  <si>
    <t>{"title":"宝贝与描述相符：","source":"4.8","contrast":"+22.81%","sourcedetail":{"total":"3868","count5":"94.26%","count4":"2.90%","count3":"0.93%","count2":"0.62%","count1":"1.29%"}}</t>
  </si>
  <si>
    <t>{"title":"卖家的服务态度：","source":"4.8","contrast":"+22.60%","sourcedetail":{"total":"3868","count5":"91.99%","count4":"4.21%","count3":"1.45%","count2":"0.59%","count1":"1.76%"}}</t>
  </si>
  <si>
    <t>{"title":"物流服务的质量：","source":"4.8","contrast":"+28.52%","sourcedetail":{"total":"3868","count5":"92.04%","count4":"3.96%","count3":"1.50%","count2":"0.65%","count1":"1.86%"}}</t>
  </si>
  <si>
    <t>{"merchReceiveTimes":"39","refundCount":"215","indVal":"12.85","localVal":"11.62","noReasonTimes":"0","merchQualityTimes":"2"}</t>
  </si>
  <si>
    <t>{"indVal":"3.68","localVal":"4.39"}</t>
  </si>
  <si>
    <t>{"title":"宝贝与描述相符：","source":"4.9","contrast":"+64.07%","sourcedetail":{"total":"8493","count5":"97.19%","count4":"1.38%","count3":"0.67%","count2":"0.29%","count1":"0.47%"}}</t>
  </si>
  <si>
    <t>{"title":"卖家的服务态度：","source":"4.9","contrast":"+65.78%","sourcedetail":{"total":"8493","count5":"96.00%","count4":"2.41%","count3":"0.74%","count2":"0.25%","count1":"0.60%"}}</t>
  </si>
  <si>
    <t>{"title":"物流服务的质量：","source":"4.9","contrast":"+62.96%","sourcedetail":{"total":"8493","count5":"95.29%","count4":"2.61%","count3":"1.11%","count2":"0.32%","count1":"0.67%"}}</t>
  </si>
  <si>
    <t>{"merchReceiveTimes":"6","refundCount":"311","indVal":"12.85","localVal":"8.32","noReasonTimes":"267","merchQualityTimes":"0"}</t>
  </si>
  <si>
    <t>{"title":"宝贝与描述相符：","source":"4.8","contrast":"+0.51%","sourcedetail":{"total":"16123","count5":"93.08%","count4":"4.03%","count3":"1.52%","count2":"0.58%","count1":"0.79%"}}</t>
  </si>
  <si>
    <t>{"title":"卖家的服务态度：","source":"4.8","contrast":"0","sourcedetail":{"total":"16113","count5":"89.59%","count4":"6.14%","count3":"2.19%","count2":"0.79%","count1":"1.30%"}}</t>
  </si>
  <si>
    <t>{"title":"物流服务的质量：","source":"4.7","contrast":"0","sourcedetail":{"total":"16113","count5":"88.39%","count4":"6.53%","count3":"2.42%","count2":"0.97%","count1":"1.68%"}}</t>
  </si>
  <si>
    <t>{"merchReceiveTimes":"327","refundCount":"1319","indVal":"6.76","localVal":"33.79","noReasonTimes":"778","merchQualityTimes":"0"}</t>
  </si>
  <si>
    <t>{"indVal":"3.27","localVal":"1.63"}</t>
  </si>
  <si>
    <t>{"title":"宝贝与描述相符：","source":"4.8","contrast":"-0.86%","sourcedetail":{"total":"15474","count5":"91.64%","count4":"3.94%","count3":"1.93%","count2":"0.72%","count1":"1.78%"}}</t>
  </si>
  <si>
    <t>{"title":"卖家的服务态度：","source":"4.7","contrast":"0","sourcedetail":{"total":"15474","count5":"89.47%","count4":"5.79%","count3":"2.03%","count2":"0.69%","count1":"2.02%"}}</t>
  </si>
  <si>
    <t>{"title":"物流服务的质量：","source":"4.7","contrast":"0","sourcedetail":{"total":"15474","count5":"88.46%","count4":"5.97%","count3":"2.31%","count2":"0.89%","count1":"2.37%"}}</t>
  </si>
  <si>
    <t>{"merchReceiveTimes":"97","refundCount":"1453","indVal":"3.91","localVal":"8.67","noReasonTimes":"710","merchQualityTimes":"23"}</t>
  </si>
  <si>
    <t>{"indVal":"2.44","localVal":"2.40"}</t>
  </si>
  <si>
    <t>{"title":"宝贝与描述相符：","source":"4.8","contrast":"+3.86%","sourcedetail":{"total":"40062","count5":"92.53%","count4":"3.61%","count3":"1.86%","count2":"0.64%","count1":"1.36%"}}</t>
  </si>
  <si>
    <t>{"title":"卖家的服务态度：","source":"4.8","contrast":"+14.31%","sourcedetail":{"total":"40062","count5":"90.54%","count4":"5.25%","count3":"1.88%","count2":"0.70%","count1":"1.63%"}}</t>
  </si>
  <si>
    <t>{"title":"物流服务的质量：","source":"4.8","contrast":"+21.72%","sourcedetail":{"total":"40062","count5":"90.50%","count4":"5.15%","count3":"1.97%","count2":"0.71%","count1":"1.66%"}}</t>
  </si>
  <si>
    <t>{"merchReceiveTimes":"282","refundCount":"6428","indVal":"12.85","localVal":"31.11","noReasonTimes":"4697","merchQualityTimes":"71"}</t>
  </si>
  <si>
    <t>{"indVal":"3.68","localVal":"2.66"}</t>
  </si>
  <si>
    <t>{"title":"宝贝与描述相符：","source":"4.8","contrast":"0","sourcedetail":{"total":"45012","count5":"92.25%","count4":"3.71%","count3":"1.87%","count2":"0.78%","count1":"1.40%"}}</t>
  </si>
  <si>
    <t>{"title":"卖家的服务态度：","source":"4.7","contrast":"-1.14%","sourcedetail":{"total":"45012","count5":"86.25%","count4":"7.11%","count3":"3.17%","count2":"1.30%","count1":"2.17%"}}</t>
  </si>
  <si>
    <t>{"title":"物流服务的质量：","source":"4.7","contrast":"-1.36%","sourcedetail":{"total":"45012","count5":"85.02%","count4":"7.40%","count3":"3.42%","count2":"1.54%","count1":"2.62%"}}</t>
  </si>
  <si>
    <t>{"merchReceiveTimes":"108","refundCount":"779","indVal":"12.85","localVal":"5.17","noReasonTimes":"366","merchQualityTimes":"20"}</t>
  </si>
  <si>
    <t>{"indVal":"3.68","localVal":"2.78"}</t>
  </si>
  <si>
    <t>{"title":"宝贝与描述相符：","source":"4.8","contrast":"-1.08%","sourcedetail":{"total":"1479","count5":"92.22%","count4":"3.25%","count3":"2.03%","count2":"0.81%","count1":"1.69%"}}</t>
  </si>
  <si>
    <t>{"title":"卖家的服务态度：","source":"4.7","contrast":"-1.79%","sourcedetail":{"total":"1479","count5":"88.44%","count4":"5.88%","count3":"2.30%","count2":"0.88%","count1":"2.50%"}}</t>
  </si>
  <si>
    <t>{"title":"物流服务的质量：","source":"4.7","contrast":"-1.28%","sourcedetail":{"total":"1479","count5":"88.57%","count4":"5.61%","count3":"2.30%","count2":"1.01%","count1":"2.50%"}}</t>
  </si>
  <si>
    <t>{"merchReceiveTimes":"0","refundCount":"26","indVal":"4.05","localVal":"7.37","noReasonTimes":"11","merchQualityTimes":"3"}</t>
  </si>
  <si>
    <t>{"indVal":"2.80","localVal":"4.92"}</t>
  </si>
  <si>
    <t>{"title":"宝贝与描述相符：","source":"4.9","contrast":"+51.91%","sourcedetail":{"total":"4697","count5":"96.19%","count4":"1.87%","count3":"1.00%","count2":"0.28%","count1":"0.66%"}}</t>
  </si>
  <si>
    <t>{"title":"卖家的服务态度：","source":"4.9","contrast":"+59.85%","sourcedetail":{"total":"4696","count5":"95.17%","count4":"2.92%","count3":"1.02%","count2":"0.28%","count1":"0.62%"}}</t>
  </si>
  <si>
    <t>{"title":"物流服务的质量：","source":"4.9","contrast":"+57.98%","sourcedetail":{"total":"4696","count5":"94.78%","count4":"2.96%","count3":"0.98%","count2":"0.43%","count1":"0.85%"}}</t>
  </si>
  <si>
    <t>{"merchReceiveTimes":"2","refundCount":"203","indVal":"12.85","localVal":"16.14","noReasonTimes":"150","merchQualityTimes":"4"}</t>
  </si>
  <si>
    <t>{"title":"宝贝与描述相符：","source":"4.8","contrast":"+32.71%","sourcedetail":{"total":"7795","count5":"94.45%","count4":"2.94%","count3":"1.30%","count2":"0.54%","count1":"0.78%"}}</t>
  </si>
  <si>
    <t>{"title":"卖家的服务态度：","source":"4.9","contrast":"+53.43%","sourcedetail":{"total":"7795","count5":"94.15%","count4":"3.78%","count3":"1.08%","count2":"0.31%","count1":"0.68%"}}</t>
  </si>
  <si>
    <t>{"title":"物流服务的质量：","source":"4.8","contrast":"+40.85%","sourcedetail":{"total":"7795","count5":"92.71%","count4":"4.02%","count3":"1.53%","count2":"0.53%","count1":"1.22%"}}</t>
  </si>
  <si>
    <t>{"merchReceiveTimes":"22","refundCount":"418","indVal":"12.85","localVal":"9.38","noReasonTimes":"310","merchQualityTimes":"2"}</t>
  </si>
  <si>
    <t>{"title":"宝贝与描述相符：","source":"4.8","contrast":"+20.49%","sourcedetail":{"total":"2454","count5":"93.28%","count4":"3.87%","count3":"1.39%","count2":"0.37%","count1":"1.10%"}}</t>
  </si>
  <si>
    <t>{"title":"卖家的服务态度：","source":"4.8","contrast":"+23.95%","sourcedetail":{"total":"2454","count5":"90.75%","count4":"5.75%","count3":"1.71%","count2":"0.69%","count1":"1.10%"}}</t>
  </si>
  <si>
    <t>{"title":"物流服务的质量：","source":"4.8","contrast":"+26.01%","sourcedetail":{"total":"2454","count5":"90.18%","count4":"5.95%","count3":"1.79%","count2":"0.94%","count1":"1.14%"}}</t>
  </si>
  <si>
    <t>{"merchReceiveTimes":"4","refundCount":"215","indVal":"12.85","localVal":"18.16","noReasonTimes":"175","merchQualityTimes":"0"}</t>
  </si>
  <si>
    <t>{"title":"宝贝与描述相符：","source":"4.8","contrast":"+9.86%","sourcedetail":{"total":"28656","count5":"93.85%","count4":"3.54%","count3":"1.31%","count2":"0.50%","count1":"0.80%"}}</t>
  </si>
  <si>
    <t>{"title":"卖家的服务态度：","source":"4.8","contrast":"+11.11%","sourcedetail":{"total":"28656","count5":"91.16%","count4":"5.46%","count3":"1.64%","count2":"0.60%","count1":"1.13%"}}</t>
  </si>
  <si>
    <t>{"title":"物流服务的质量：","source":"4.8","contrast":"+13.95%","sourcedetail":{"total":"28656","count5":"90.66%","count4":"5.57%","count3":"1.76%","count2":"0.68%","count1":"1.34%"}}</t>
  </si>
  <si>
    <t>{"merchReceiveTimes":"345","refundCount":"2903","indVal":"6.76","localVal":"13.30","noReasonTimes":"1947","merchQualityTimes":"51"}</t>
  </si>
  <si>
    <t>{"indVal":"3.27","localVal":"2.49"}</t>
  </si>
  <si>
    <t>{"title":"宝贝与描述相符：","source":"4.8","contrast":"0","sourcedetail":{"total":"90021","count5":"91.41%","count4":"4.14%","count3":"2.23%","count2":"0.83%","count1":"1.40%"}}</t>
  </si>
  <si>
    <t>{"title":"卖家的服务态度：","source":"4.6","contrast":"-2.13%","sourcedetail":{"total":"90023","count5":"83.20%","count4":"8.91%","count3":"4.10%","count2":"1.48%","count1":"2.31%"}}</t>
  </si>
  <si>
    <t>{"title":"物流服务的质量：","source":"4.6","contrast":"-2.51%","sourcedetail":{"total":"90023","count5":"81.93%","count4":"8.86%","count3":"4.55%","count2":"1.78%","count1":"2.88%"}}</t>
  </si>
  <si>
    <t>{"merchReceiveTimes":"532","refundCount":"4259","indVal":"12.85","localVal":"12.87","noReasonTimes":"2748","merchQualityTimes":"9"}</t>
  </si>
  <si>
    <t>{"indVal":"3.68","localVal":"1.79"}</t>
  </si>
  <si>
    <t>{"title":"宝贝与描述相符：","source":"4.9","contrast":"+32.09%","sourcedetail":{"total":"910","count5":"95.93%","count4":"1.54%","count3":"1.10%","count2":"0.22%","count1":"1.21%"}}</t>
  </si>
  <si>
    <t>{"title":"卖家的服务态度：","source":"4.9","contrast":"+47.53%","sourcedetail":{"total":"910","count5":"95.16%","count4":"2.42%","count3":"0.88%","count2":"0.44%","count1":"1.10%"}}</t>
  </si>
  <si>
    <t>{"title":"物流服务的质量：","source":"4.9","contrast":"+57.08%","sourcedetail":{"total":"910","count5":"95.60%","count4":"2.20%","count3":"0.66%","count2":"0.44%","count1":"1.10%"}}</t>
  </si>
  <si>
    <t>{"merchReceiveTimes":"45","refundCount":"72","indVal":"4.51","localVal":"11.67","noReasonTimes":"5","merchQualityTimes":"2"}</t>
  </si>
  <si>
    <t>{"indVal":"2.61","localVal":"1.40"}</t>
  </si>
  <si>
    <t>{"title":"宝贝与描述相符：","source":"4.8","contrast":"+3.54%","sourcedetail":{"total":"26489","count5":"91.40%","count4":"5.09%","count3":"1.87%","count2":"0.63%","count1":"1.00%"}}</t>
  </si>
  <si>
    <t>{"title":"卖家的服务态度：","source":"4.8","contrast":"+8.25%","sourcedetail":{"total":"26489","count5":"88.26%","count4":"7.66%","count3":"2.20%","count2":"0.70%","count1":"1.18%"}}</t>
  </si>
  <si>
    <t>{"title":"物流服务的质量：","source":"4.8","contrast":"+17.09%","sourcedetail":{"total":"26489","count5":"88.38%","count4":"7.39%","count3":"2.34%","count2":"0.66%","count1":"1.23%"}}</t>
  </si>
  <si>
    <t>{"merchReceiveTimes":"8","refundCount":"176","indVal":"12.85","localVal":"6.36","noReasonTimes":"122","merchQualityTimes":"2"}</t>
  </si>
  <si>
    <t>{"title":"宝贝与描述相符：","source":"4.9","contrast":"+43.67%","sourcedetail":{"total":"2174","count5":"94.89%","count4":"3.17%","count3":"1.06%","count2":"0.18%","count1":"0.69%"}}</t>
  </si>
  <si>
    <t>{"title":"卖家的服务态度：","source":"4.8","contrast":"+44.78%","sourcedetail":{"total":"2174","count5":"93.47%","count4":"4.14%","count3":"1.06%","count2":"0.23%","count1":"1.10%"}}</t>
  </si>
  <si>
    <t>{"title":"物流服务的质量：","source":"4.8","contrast":"+44.46%","sourcedetail":{"total":"2174","count5":"92.23%","count4":"5.24%","count3":"1.15%","count2":"0.37%","count1":"1.01%"}}</t>
  </si>
  <si>
    <t>{"merchReceiveTimes":"3","refundCount":"42","indVal":"12.85","localVal":"7.00","noReasonTimes":"32","merchQualityTimes":"0"}</t>
  </si>
  <si>
    <t>{"indVal":"3.68","localVal":"4.48"}</t>
  </si>
  <si>
    <t>{"title":"宝贝与描述相符：","source":"4.9","contrast":"+46.23%","sourcedetail":{"total":"6395","count5":"96.61%","count4":"1.94%","count3":"0.69%","count2":"0.20%","count1":"0.56%"}}</t>
  </si>
  <si>
    <t>{"title":"卖家的服务态度：","source":"4.9","contrast":"+55.83%","sourcedetail":{"total":"6395","count5":"96.00%","count4":"2.58%","count3":"0.56%","count2":"0.17%","count1":"0.69%"}}</t>
  </si>
  <si>
    <t>{"title":"物流服务的质量：","source":"4.9","contrast":"+58.47%","sourcedetail":{"total":"6395","count5":"95.93%","count4":"2.49%","count3":"0.70%","count2":"0.17%","count1":"0.70%"}}</t>
  </si>
  <si>
    <t>{"merchReceiveTimes":"1","refundCount":"97","indVal":"3.13","localVal":"5.63","noReasonTimes":"25","merchQualityTimes":"0"}</t>
  </si>
  <si>
    <t>{"indVal":"2.55","localVal":"1.47"}</t>
  </si>
  <si>
    <t>{"title":"宝贝与描述相符：","source":"4.9","contrast":"+79.51%","sourcedetail":{"total":"977","count5":"98.67%","count4":"0.82%","count3":"0.20%","count2":"0.10%","count1":"0.20%"}}</t>
  </si>
  <si>
    <t>{"title":"卖家的服务态度：","source":"4.9","contrast":"+88.98%","sourcedetail":{"total":"977","count5":"98.87%","count4":"0.92%","count3":"暂无人打分","count2":"暂无人打分","count1":"0.20%"}}</t>
  </si>
  <si>
    <t>{"title":"物流服务的质量：","source":"4.9","contrast":"+88.23%","sourcedetail":{"total":"977","count5":"98.67%","count4":"1.02%","count3":"0.10%","count2":"暂无人打分","count1":"0.20%"}}</t>
  </si>
  <si>
    <t>{"merchReceiveTimes":"0","refundCount":"2","indVal":"3.13","localVal":"1.98","noReasonTimes":"1","merchQualityTimes":"0"}</t>
  </si>
  <si>
    <t>{"indVal":"2.55","localVal":"1.48"}</t>
  </si>
  <si>
    <t>{"title":"宝贝与描述相符：","source":"4.8","contrast":"+13.44%","sourcedetail":{"total":"1354","count5":"92.76%","count4":"4.28%","count3":"1.18%","count2":"0.52%","count1":"1.26%"}}</t>
  </si>
  <si>
    <t>{"title":"卖家的服务态度：","source":"4.8","contrast":"+33.96%","sourcedetail":{"total":"1354","count5":"91.95%","count4":"5.17%","count3":"1.33%","count2":"0.44%","count1":"1.11%"}}</t>
  </si>
  <si>
    <t>{"title":"物流服务的质量：","source":"4.8","contrast":"+30.21%","sourcedetail":{"total":"1354","count5":"91.14%","count4":"5.10%","count3":"1.85%","count2":"0.52%","count1":"1.40%"}}</t>
  </si>
  <si>
    <t>{"merchReceiveTimes":"2","refundCount":"56","indVal":"12.85","localVal":"12.33","noReasonTimes":"37","merchQualityTimes":"3"}</t>
  </si>
  <si>
    <t>{"indVal":"3.68","localVal":"3.45"}</t>
  </si>
  <si>
    <t>{"title":"宝贝与描述相符：","source":"4.8","contrast":"0","sourcedetail":{"total":"4543","count5":"92.69%","count4":"3.83%","count3":"1.43%","count2":"0.48%","count1":"1.56%"}}</t>
  </si>
  <si>
    <t>{"title":"卖家的服务态度：","source":"4.8","contrast":"0","sourcedetail":{"total":"4543","count5":"90.09%","count4":"5.52%","count3":"1.96%","count2":"0.55%","count1":"1.87%"}}</t>
  </si>
  <si>
    <t>{"title":"物流服务的质量：","source":"4.7","contrast":"0","sourcedetail":{"total":"4543","count5":"89.68%","count4":"5.46%","count3":"1.96%","count2":"0.77%","count1":"2.14%"}}</t>
  </si>
  <si>
    <t>{"merchReceiveTimes":"0","refundCount":"2","indVal":"3.39","localVal":"3.51","noReasonTimes":"2","merchQualityTimes":"0"}</t>
  </si>
  <si>
    <t>{"indVal":"1.48","localVal":"0.01"}</t>
  </si>
  <si>
    <t>{"title":"宝贝与描述相符：","source":"4.9","contrast":"+60.75%","sourcedetail":{"total":"951","count5":"96.74%","count4":"1.89%","count3":"0.63%","count2":"0.11%","count1":"0.63%"}}</t>
  </si>
  <si>
    <t>{"title":"卖家的服务态度：","source":"4.9","contrast":"+73.94%","sourcedetail":{"total":"951","count5":"96.85%","count4":"1.89%","count3":"0.74%","count2":"0.11%","count1":"0.42%"}}</t>
  </si>
  <si>
    <t>{"title":"物流服务的质量：","source":"4.9","contrast":"+78.38%","sourcedetail":{"total":"951","count5":"96.74%","count4":"2.21%","count3":"0.63%","count2":"0.21%","count1":"0.21%"}}</t>
  </si>
  <si>
    <t>{"merchReceiveTimes":"1","refundCount":"82","indVal":"12.85","localVal":"20.76","noReasonTimes":"72","merchQualityTimes":"0"}</t>
  </si>
  <si>
    <t>{"indVal":"3.68","localVal":"3.73"}</t>
  </si>
  <si>
    <t>{"title":"宝贝与描述相符：","source":"4.8","contrast":"-0.50%","sourcedetail":{"total":"4537","count5":"90.50%","count4":"5.03%","count3":"2.27%","count2":"0.68%","count1":"1.52%"}}</t>
  </si>
  <si>
    <t>{"title":"卖家的服务态度：","source":"4.7","contrast":"+1.45%","sourcedetail":{"total":"4537","count5":"88.45%","count4":"6.85%","count3":"2.34%","count2":"0.68%","count1":"1.68%"}}</t>
  </si>
  <si>
    <t>{"title":"物流服务的质量：","source":"4.7","contrast":"+9.55%","sourcedetail":{"total":"4537","count5":"88.36%","count4":"6.94%","count3":"2.23%","count2":"0.60%","count1":"1.87%"}}</t>
  </si>
  <si>
    <t>{"merchReceiveTimes":"0","refundCount":"4","indVal":"12.85","localVal":"7.69","noReasonTimes":"2","merchQualityTimes":"0"}</t>
  </si>
  <si>
    <t>{"title":"宝贝与描述相符：","source":"4.9","contrast":"+33.94%","sourcedetail":{"total":"6455","count5":"95.41%","count4":"2.28%","count3":"1.08%","count2":"0.40%","count1":"0.82%"}}</t>
  </si>
  <si>
    <t>{"title":"卖家的服务态度：","source":"4.8","contrast":"+34.61%","sourcedetail":{"total":"6455","count5":"93.54%","count4":"3.78%","count3":"1.13%","count2":"0.43%","count1":"1.12%"}}</t>
  </si>
  <si>
    <t>{"title":"物流服务的质量：","source":"4.8","contrast":"+31.76%","sourcedetail":{"total":"6455","count5":"92.67%","count4":"3.90%","count3":"1.46%","count2":"0.53%","count1":"1.44%"}}</t>
  </si>
  <si>
    <t>{"merchReceiveTimes":"3","refundCount":"16","indVal":"8.03","localVal":"3.29","noReasonTimes":"7","merchQualityTimes":"0"}</t>
  </si>
  <si>
    <t>{"indVal":"3.59","localVal":"2.17"}</t>
  </si>
  <si>
    <t>{"title":"宝贝与描述相符：","source":"4.9","contrast":"+69.76%","sourcedetail":{"total":"6968","count5":"98.41%","count4":"0.82%","count3":"0.32%","count2":"0.10%","count1":"0.36%"}}</t>
  </si>
  <si>
    <t>{"title":"卖家的服务态度：","source":"4.9","contrast":"+72.59%","sourcedetail":{"total":"6968","count5":"97.96%","count4":"1.19%","count3":"0.27%","count2":"0.14%","count1":"0.43%"}}</t>
  </si>
  <si>
    <t>{"title":"物流服务的质量：","source":"4.9","contrast":"+67.86%","sourcedetail":{"total":"6968","count5":"97.23%","count4":"1.49%","count3":"0.43%","count2":"0.23%","count1":"0.62%"}}</t>
  </si>
  <si>
    <t>{"merchReceiveTimes":"13","refundCount":"85","indVal":"3.80","localVal":"4.30","noReasonTimes":"25","merchQualityTimes":"0"}</t>
  </si>
  <si>
    <t>{"indVal":"2.43","localVal":"1.33"}</t>
  </si>
  <si>
    <t>{"title":"宝贝与描述相符：","source":"4.8","contrast":"+17.96%","sourcedetail":{"total":"5180","count5":"93.42%","count4":"3.30%","count3":"1.62%","count2":"0.66%","count1":"1.00%"}}</t>
  </si>
  <si>
    <t>{"title":"卖家的服务态度：","source":"4.8","contrast":"+22.88%","sourcedetail":{"total":"5180","count5":"90.98%","count4":"4.96%","count3":"2.41%","count2":"0.48%","count1":"1.16%"}}</t>
  </si>
  <si>
    <t>{"title":"物流服务的质量：","source":"4.7","contrast":"+11.40%","sourcedetail":{"total":"5180","count5":"89.17%","count4":"5.37%","count3":"2.90%","count2":"1.18%","count1":"1.39%"}}</t>
  </si>
  <si>
    <t>{"merchReceiveTimes":"16","refundCount":"308","indVal":"12.85","localVal":"8.75","noReasonTimes":"243","merchQualityTimes":"0"}</t>
  </si>
  <si>
    <t>{"indVal":"3.68","localVal":"2.13"}</t>
  </si>
  <si>
    <t>{"title":"宝贝与描述相符：","source":"4.8","contrast":"0","sourcedetail":{"total":"63788","count5":"94.45%","count4":"2.94%","count3":"1.16%","count2":"0.36%","count1":"1.09%"}}</t>
  </si>
  <si>
    <t>{"title":"卖家的服务态度：","source":"4.8","contrast":"+1.99%","sourcedetail":{"total":"63788","count5":"92.32%","count4":"4.56%","count3":"1.33%","count2":"0.48%","count1":"1.31%"}}</t>
  </si>
  <si>
    <t>{"title":"物流服务的质量：","source":"4.8","contrast":"0","sourcedetail":{"total":"63788","count5":"90.50%","count4":"4.93%","count3":"1.89%","count2":"0.71%","count1":"1.97%"}}</t>
  </si>
  <si>
    <t>{"merchReceiveTimes":"87","refundCount":"597","indVal":"3.80","localVal":"2.35","noReasonTimes":"228","merchQualityTimes":"26"}</t>
  </si>
  <si>
    <t>{"indVal":"2.43","localVal":"2.85"}</t>
  </si>
  <si>
    <t>{"title":"宝贝与描述相符：","source":"4.8","contrast":"0","sourcedetail":{"total":"11522","count5":"92.90%","count4":"3.85%","count3":"1.31%","count2":"0.45%","count1":"1.48%"}}</t>
  </si>
  <si>
    <t>{"title":"卖家的服务态度：","source":"4.8","contrast":"0","sourcedetail":{"total":"11522","count5":"88.58%","count4":"6.96%","count3":"2.11%","count2":"0.64%","count1":"1.71%"}}</t>
  </si>
  <si>
    <t>{"title":"物流服务的质量：","source":"4.7","contrast":"0","sourcedetail":{"total":"11522","count5":"86.93%","count4":"7.67%","count3":"2.50%","count2":"0.82%","count1":"2.08%"}}</t>
  </si>
  <si>
    <t>{"merchReceiveTimes":"14","refundCount":"445","indVal":"4.16","localVal":"8.86","noReasonTimes":"216","merchQualityTimes":"1"}</t>
  </si>
  <si>
    <t>{"indVal":"2.16","localVal":"0.97"}</t>
  </si>
  <si>
    <t>{"title":"宝贝与描述相符：","source":"4.8","contrast":"0","sourcedetail":{"total":"1612","count5":"92.12%","count4":"3.60%","count3":"1.86%","count2":"0.81%","count1":"1.61%"}}</t>
  </si>
  <si>
    <t>{"title":"卖家的服务态度：","source":"4.7","contrast":"0","sourcedetail":{"total":"1612","count5":"89.58%","count4":"4.84%","count3":"2.67%","count2":"1.05%","count1":"1.86%"}}</t>
  </si>
  <si>
    <t>{"title":"物流服务的质量：","source":"4.7","contrast":"+8.26%","sourcedetail":{"total":"1612","count5":"89.70%","count4":"4.90%","count3":"2.42%","count2":"0.68%","count1":"2.30%"}}</t>
  </si>
  <si>
    <t>{"merchReceiveTimes":"6","refundCount":"89","indVal":"12.85","localVal":"15.14","noReasonTimes":"61","merchQualityTimes":"0"}</t>
  </si>
  <si>
    <t>{"title":"宝贝与描述相符：","source":"4.8","contrast":"-0.81%","sourcedetail":{"total":"8652","count5":"91.44%","count4":"4.02%","count3":"1.86%","count2":"0.92%","count1":"1.76%"}}</t>
  </si>
  <si>
    <t>{"title":"卖家的服务态度：","source":"4.7","contrast":"-1.30%","sourcedetail":{"total":"8652","count5":"86.14%","count4":"7.89%","count3":"2.87%","count2":"0.92%","count1":"2.17%"}}</t>
  </si>
  <si>
    <t>{"title":"物流服务的质量：","source":"4.6","contrast":"-1.85%","sourcedetail":{"total":"8652","count5":"84.32%","count4":"8.03%","count3":"3.54%","count2":"1.20%","count1":"2.91%"}}</t>
  </si>
  <si>
    <t>{"merchReceiveTimes":"10","refundCount":"156","indVal":"4.51","localVal":"2.90","noReasonTimes":"45","merchQualityTimes":"2"}</t>
  </si>
  <si>
    <t>{"indVal":"2.61","localVal":"1.82"}</t>
  </si>
  <si>
    <t>{"title":"宝贝与描述相符：","source":"4.9","contrast":"+51.54%","sourcedetail":{"total":"7046","count5":"96.86%","count4":"2.10%","count3":"0.44%","count2":"0.16%","count1":"0.44%"}}</t>
  </si>
  <si>
    <t>{"title":"卖家的服务态度：","source":"4.9","contrast":"+47.39%","sourcedetail":{"total":"7046","count5":"95.67%","count4":"2.53%","count3":"0.85%","count2":"0.20%","count1":"0.75%"}}</t>
  </si>
  <si>
    <t>{"title":"物流服务的质量：","source":"4.9","contrast":"+46.77%","sourcedetail":{"total":"7046","count5":"95.25%","count4":"2.87%","count3":"0.81%","count2":"0.23%","count1":"0.85%"}}</t>
  </si>
  <si>
    <t>{"merchReceiveTimes":"9","refundCount":"81","indVal":"4.51","localVal":"4.86","noReasonTimes":"12","merchQualityTimes":"3"}</t>
  </si>
  <si>
    <t>{"indVal":"2.61","localVal":"2.04"}</t>
  </si>
  <si>
    <t>{"title":"宝贝与描述相符：","source":"4.9","contrast":"+48.56%","sourcedetail":{"total":"8232","count5":"96.85%","count4":"1.54%","count3":"0.68%","count2":"0.22%","count1":"0.70%"}}</t>
  </si>
  <si>
    <t>{"title":"卖家的服务态度：","source":"4.9","contrast":"+44.06%","sourcedetail":{"total":"8232","count5":"94.89%","count4":"2.99%","count3":"1.01%","count2":"0.32%","count1":"0.80%"}}</t>
  </si>
  <si>
    <t>{"title":"物流服务的质量：","source":"4.8","contrast":"+42.51%","sourcedetail":{"total":"8232","count5":"93.85%","count4":"3.46%","count3":"1.23%","count2":"0.41%","count1":"1.04%"}}</t>
  </si>
  <si>
    <t>{"merchReceiveTimes":"11","refundCount":"92","indVal":"3.39","localVal":"5.59","noReasonTimes":"31","merchQualityTimes":"0"}</t>
  </si>
  <si>
    <t>{"indVal":"1.48","localVal":"1.04"}</t>
  </si>
  <si>
    <t>{"title":"宝贝与描述相符：","source":"4.9","contrast":"+21.20%","sourcedetail":{"total":"4989","count5":"95.39%","count4":"2.47%","count3":"0.98%","count2":"0.24%","count1":"0.92%"}}</t>
  </si>
  <si>
    <t>{"title":"卖家的服务态度：","source":"4.9","contrast":"+37.56%","sourcedetail":{"total":"4989","count5":"95.15%","count4":"2.91%","count3":"0.72%","count2":"0.24%","count1":"0.98%"}}</t>
  </si>
  <si>
    <t>{"title":"物流服务的质量：","source":"4.8","contrast":"+40.97%","sourcedetail":{"total":"4989","count5":"94.63%","count4":"3.19%","count3":"0.80%","count2":"0.24%","count1":"1.14%"}}</t>
  </si>
  <si>
    <t>{"merchReceiveTimes":"2","refundCount":"28","indVal":"4.05","localVal":"23.14","noReasonTimes":"22","merchQualityTimes":"1"}</t>
  </si>
  <si>
    <t>{"indVal":"2.80","localVal":"4.88"}</t>
  </si>
  <si>
    <t>{"title":"宝贝与描述相符：","source":"4.8","contrast":"-0.97%","sourcedetail":{"total":"24820","count5":"91.67%","count4":"3.88%","count3":"2.00%","count2":"0.88%","count1":"1.57%"}}</t>
  </si>
  <si>
    <t>{"title":"卖家的服务态度：","source":"4.7","contrast":"-1.09%","sourcedetail":{"total":"24820","count5":"88.45%","count4":"5.97%","count3":"2.55%","count2":"0.99%","count1":"2.04%"}}</t>
  </si>
  <si>
    <t>{"title":"物流服务的质量：","source":"4.7","contrast":"-0.66%","sourcedetail":{"total":"24820","count5":"88.31%","count4":"6.08%","count3":"2.57%","count2":"1.06%","count1":"1.98%"}}</t>
  </si>
  <si>
    <t>{"merchReceiveTimes":"77","refundCount":"1936","indVal":"6.76","localVal":"11.77","noReasonTimes":"1041","merchQualityTimes":"33"}</t>
  </si>
  <si>
    <t>{"indVal":"3.27","localVal":"2.80"}</t>
  </si>
  <si>
    <t>{"title":"宝贝与描述相符：","source":"4.8","contrast":"+17.21%","sourcedetail":{"total":"16085","count5":"93.53%","count4":"3.76%","count3":"1.50%","count2":"0.42%","count1":"0.80%"}}</t>
  </si>
  <si>
    <t>{"title":"卖家的服务态度：","source":"4.8","contrast":"+27.40%","sourcedetail":{"total":"16085","count5":"91.96%","count4":"5.30%","count3":"1.37%","count2":"0.44%","count1":"0.94%"}}</t>
  </si>
  <si>
    <t>{"title":"物流服务的质量：","source":"4.8","contrast":"+19.44%","sourcedetail":{"total":"16085","count5":"90.65%","count4":"5.45%","count3":"1.88%","count2":"0.59%","count1":"1.44%"}}</t>
  </si>
  <si>
    <t>{"merchReceiveTimes":"48","refundCount":"1385","indVal":"8.03","localVal":"11.22","noReasonTimes":"999","merchQualityTimes":"2"}</t>
  </si>
  <si>
    <t>{"indVal":"3.59","localVal":"4.14"}</t>
  </si>
  <si>
    <t>{"title":"宝贝与描述相符：","source":"4.9","contrast":"+48.53%","sourcedetail":{"total":"4694","count5":"95.78%","count4":"2.32%","count3":"0.92%","count2":"0.21%","count1":"0.77%"}}</t>
  </si>
  <si>
    <t>{"title":"卖家的服务态度：","source":"4.9","contrast":"+51.75%","sourcedetail":{"total":"4694","count5":"94.25%","count4":"3.58%","count3":"1.02%","count2":"0.30%","count1":"0.85%"}}</t>
  </si>
  <si>
    <t>{"title":"物流服务的质量：","source":"4.8","contrast":"+53.68%","sourcedetail":{"total":"4694","count5":"93.82%","count4":"3.90%","count3":"1.11%","count2":"0.21%","count1":"0.96%"}}</t>
  </si>
  <si>
    <t>{"merchReceiveTimes":"5","refundCount":"208","indVal":"12.85","localVal":"13.13","noReasonTimes":"163","merchQualityTimes":"1"}</t>
  </si>
  <si>
    <t>{"indVal":"3.68","localVal":"2.79"}</t>
  </si>
  <si>
    <t>{"title":"宝贝与描述相符：","source":"4.8","contrast":"+10.43%","sourcedetail":{"total":"18153","count5":"93.24%","count4":"3.89%","count3":"1.34%","count2":"0.50%","count1":"1.02%"}}</t>
  </si>
  <si>
    <t>{"title":"卖家的服务态度：","source":"4.8","contrast":"+25.38%","sourcedetail":{"total":"18152","count5":"92.01%","count4":"4.81%","count3":"1.48%","count2":"0.50%","count1":"1.20%"}}</t>
  </si>
  <si>
    <t>{"title":"物流服务的质量：","source":"4.8","contrast":"+19.26%","sourcedetail":{"total":"18152","count5":"90.65%","count4":"5.28%","count3":"1.78%","count2":"0.63%","count1":"1.66%"}}</t>
  </si>
  <si>
    <t>{"merchReceiveTimes":"16","refundCount":"679","indVal":"4.51","localVal":"8.22","noReasonTimes":"84","merchQualityTimes":"80"}</t>
  </si>
  <si>
    <t>{"indVal":"2.61","localVal":"3.64"}</t>
  </si>
  <si>
    <t>{"title":"宝贝与描述相符：","source":"4.9","contrast":"+1.59%","sourcedetail":{"total":"101145","count5":"94.17%","count4":"3.75%","count3":"1.11%","count2":"0.32%","count1":"0.65%"}}</t>
  </si>
  <si>
    <t>{"title":"卖家的服务态度：","source":"4.8","contrast":"+7.06%","sourcedetail":{"total":"101150","count5":"89.95%","count4":"6.84%","count3":"1.75%","count2":"0.52%","count1":"0.95%"}}</t>
  </si>
  <si>
    <t>{"title":"物流服务的质量：","source":"4.8","contrast":"+5.27%","sourcedetail":{"total":"101150","count5":"88.26%","count4":"7.24%","count3":"2.32%","count2":"0.75%","count1":"1.43%"}}</t>
  </si>
  <si>
    <t>{"merchReceiveTimes":"197","refundCount":"1488","indVal":"5.75","localVal":"3.16","noReasonTimes":"468","merchQualityTimes":"18"}</t>
  </si>
  <si>
    <t>{"indVal":"1.63","localVal":"1.40"}</t>
  </si>
  <si>
    <t>{"title":"宝贝与描述相符：","source":"4.9","contrast":"+27.17%","sourcedetail":{"total":"11672","count5":"95.36%","count4":"2.41%","count3":"0.99%","count2":"0.33%","count1":"0.91%"}}</t>
  </si>
  <si>
    <t>{"title":"卖家的服务态度：","source":"4.8","contrast":"+8.04%","sourcedetail":{"total":"11669","count5":"91.48%","count4":"4.87%","count3":"2.01%","count2":"0.40%","count1":"1.24%"}}</t>
  </si>
  <si>
    <t>{"title":"物流服务的质量：","source":"4.8","contrast":"+12.77%","sourcedetail":{"total":"11669","count5":"90.83%","count4":"5.02%","count3":"1.90%","count2":"0.61%","count1":"1.64%"}}</t>
  </si>
  <si>
    <t>{"merchReceiveTimes":"14","refundCount":"110","indVal":"3.39","localVal":"3.55","noReasonTimes":"47","merchQualityTimes":"0"}</t>
  </si>
  <si>
    <t>{"indVal":"1.48","localVal":"1.52"}</t>
  </si>
  <si>
    <t>{"title":"宝贝与描述相符：","source":"4.9","contrast":"+42.97%","sourcedetail":{"total":"2905","count5":"95.11%","count4":"2.75%","count3":"1.10%","count2":"0.38%","count1":"0.65%"}}</t>
  </si>
  <si>
    <t>{"title":"卖家的服务态度：","source":"4.8","contrast":"+41.11%","sourcedetail":{"total":"2905","count5":"92.87%","count4":"4.20%","count3":"1.72%","count2":"0.34%","count1":"0.86%"}}</t>
  </si>
  <si>
    <t>{"title":"物流服务的质量：","source":"4.8","contrast":"+36.30%","sourcedetail":{"total":"2905","count5":"92.19%","count4":"4.13%","count3":"1.82%","count2":"0.65%","count1":"1.20%"}}</t>
  </si>
  <si>
    <t>{"merchReceiveTimes":"9","refundCount":"76","indVal":"12.85","localVal":"4.96","noReasonTimes":"1","merchQualityTimes":"0"}</t>
  </si>
  <si>
    <t>{"indVal":"3.68","localVal":"4.10"}</t>
  </si>
  <si>
    <t>{"title":"宝贝与描述相符：","source":"4.9","contrast":"+34.79%","sourcedetail":{"total":"68478","count5":"94.91%","count4":"3.12%","count3":"0.92%","count2":"0.29%","count1":"0.76%"}}</t>
  </si>
  <si>
    <t>{"title":"卖家的服务态度：","source":"4.8","contrast":"+31.18%","sourcedetail":{"total":"68481","count5":"92.24%","count4":"5.00%","count3":"1.31%","count2":"0.42%","count1":"1.02%"}}</t>
  </si>
  <si>
    <t>{"title":"物流服务的质量：","source":"4.8","contrast":"+21.30%","sourcedetail":{"total":"68481","count5":"90.66%","count4":"5.42%","count3":"1.79%","count2":"0.60%","count1":"1.53%"}}</t>
  </si>
  <si>
    <t>{"merchReceiveTimes":"230","refundCount":"2844","indVal":"4.51","localVal":"6.77","noReasonTimes":"579","merchQualityTimes":"180"}</t>
  </si>
  <si>
    <t>{"indVal":"2.61","localVal":"3.93"}</t>
  </si>
  <si>
    <t>{"title":"宝贝与描述相符：","source":"4.8","contrast":"-0.72%","sourcedetail":{"total":"10146","count5":"91.95%","count4":"3.86%","count3":"1.78%","count2":"0.70%","count1":"1.71%"}}</t>
  </si>
  <si>
    <t>{"title":"卖家的服务态度：","source":"4.7","contrast":"-1.64%","sourcedetail":{"total":"10146","count5":"86.15%","count4":"7.40%","count3":"3.23%","count2":"0.91%","count1":"2.31%"}}</t>
  </si>
  <si>
    <t>{"title":"物流服务的质量：","source":"4.6","contrast":"-2.17%","sourcedetail":{"total":"10146","count5":"84.34%","count4":"7.42%","count3":"3.79%","count2":"1.32%","count1":"3.12%"}}</t>
  </si>
  <si>
    <t>{"merchReceiveTimes":"4","refundCount":"79","indVal":"3.91","localVal":"1.76","noReasonTimes":"37","merchQualityTimes":"0"}</t>
  </si>
  <si>
    <t>{"title":"宝贝与描述相符：","source":"4.9","contrast":"+17.21%","sourcedetail":{"total":"10645","count5":"93.67%","count4":"4.34%","count3":"1.04%","count2":"0.24%","count1":"0.70%"}}</t>
  </si>
  <si>
    <t>{"title":"卖家的服务态度：","source":"4.8","contrast":"+16.29%","sourcedetail":{"total":"10645","count5":"91.07%","count4":"6.06%","count3":"1.48%","count2":"0.39%","count1":"1.00%"}}</t>
  </si>
  <si>
    <t>{"title":"物流服务的质量：","source":"4.8","contrast":"0","sourcedetail":{"total":"10645","count5":"89.15%","count4":"6.26%","count3":"2.33%","count2":"0.57%","count1":"1.69%"}}</t>
  </si>
  <si>
    <t>{"merchReceiveTimes":"134","refundCount":"1668","indVal":"6.76","localVal":"25.88","noReasonTimes":"1310","merchQualityTimes":"6"}</t>
  </si>
  <si>
    <t>{"indVal":"3.27","localVal":"4.97"}</t>
  </si>
  <si>
    <t>{"title":"宝贝与描述相符：","source":"4.9","contrast":"+69.05%","sourcedetail":{"total":"12438","count5":"97.34%","count4":"1.46%","count3":"0.65%","count2":"0.25%","count1":"0.31%"}}</t>
  </si>
  <si>
    <t>{"title":"卖家的服务态度：","source":"4.9","contrast":"+69.45%","sourcedetail":{"total":"12438","count5":"96.16%","count4":"2.42%","count3":"0.80%","count2":"0.23%","count1":"0.39%"}}</t>
  </si>
  <si>
    <t>{"title":"物流服务的质量：","source":"4.9","contrast":"+69.26%","sourcedetail":{"total":"12438","count5":"95.75%","count4":"2.68%","count3":"0.83%","count2":"0.27%","count1":"0.47%"}}</t>
  </si>
  <si>
    <t>{"merchReceiveTimes":"10","refundCount":"133","indVal":"12.85","localVal":"5.04","noReasonTimes":"96","merchQualityTimes":"1"}</t>
  </si>
  <si>
    <t>{"title":"宝贝与描述相符：","source":"4.9","contrast":"+72.02%","sourcedetail":{"total":"2434","count5":"97.21%","count4":"1.89%","count3":"0.53%","count2":"0.16%","count1":"0.21%"}}</t>
  </si>
  <si>
    <t>{"title":"卖家的服务态度：","source":"4.9","contrast":"+66.06%","sourcedetail":{"total":"2434","count5":"95.28%","count4":"3.37%","count3":"0.78%","count2":"0.25%","count1":"0.33%"}}</t>
  </si>
  <si>
    <t>{"title":"物流服务的质量：","source":"4.9","contrast":"+61.18%","sourcedetail":{"total":"2434","count5":"94.37%","count4":"3.82%","count3":"0.86%","count2":"0.45%","count1":"0.49%"}}</t>
  </si>
  <si>
    <t>{"merchReceiveTimes":"2","refundCount":"33","indVal":"12.85","localVal":"24.63","noReasonTimes":"19","merchQualityTimes":"1"}</t>
  </si>
  <si>
    <t>{"title":"宝贝与描述相符：","source":"4.9","contrast":"+39.44%","sourcedetail":{"total":"1676","count5":"95.53%","count4":"2.21%","count3":"0.89%","count2":"0.24%","count1":"1.13%"}}</t>
  </si>
  <si>
    <t>{"title":"卖家的服务态度：","source":"4.9","contrast":"+52.45%","sourcedetail":{"total":"1676","count5":"94.33%","count4":"3.82%","count3":"0.60%","count2":"0.24%","count1":"1.01%"}}</t>
  </si>
  <si>
    <t>{"title":"物流服务的质量：","source":"4.8","contrast":"+53.80%","sourcedetail":{"total":"1676","count5":"94.09%","count4":"3.46%","count3":"1.19%","count2":"0.30%","count1":"0.95%"}}</t>
  </si>
  <si>
    <t>{"merchReceiveTimes":"2","refundCount":"22","indVal":"12.85","localVal":"3.52","noReasonTimes":"9","merchQualityTimes":"0"}</t>
  </si>
  <si>
    <t>{"indVal":"3.68","localVal":"1.83"}</t>
  </si>
  <si>
    <t>{"title":"宝贝与描述相符：","source":"4.8","contrast":"0","sourcedetail":{"total":"4481","count5":"93.28%","count4":"3.24%","count3":"1.56%","count2":"0.49%","count1":"1.43%"}}</t>
  </si>
  <si>
    <t>{"title":"卖家的服务态度：","source":"4.7","contrast":"-1.62%","sourcedetail":{"total":"4481","count5":"88.24%","count4":"6.27%","count3":"2.45%","count2":"1.03%","count1":"2.01%"}}</t>
  </si>
  <si>
    <t>{"title":"物流服务的质量：","source":"4.7","contrast":"-1.86%","sourcedetail":{"total":"4481","count5":"86.43%","count4":"6.96%","count3":"3.10%","count2":"1.12%","count1":"2.39%"}}</t>
  </si>
  <si>
    <t>{"merchReceiveTimes":"2","refundCount":"44","indVal":"4.05","localVal":"2.35","noReasonTimes":"22","merchQualityTimes":"0"}</t>
  </si>
  <si>
    <t>{"indVal":"2.80","localVal":"2.73"}</t>
  </si>
  <si>
    <t>{"title":"宝贝与描述相符：","source":"4.9","contrast":"+62.14%","sourcedetail":{"total":"4800","count5":"97.38%","count4":"1.67%","count3":"0.40%","count2":"0.15%","count1":"0.42%"}}</t>
  </si>
  <si>
    <t>{"title":"卖家的服务态度：","source":"4.9","contrast":"+61.89%","sourcedetail":{"total":"4797","count5":"96.12%","count4":"2.54%","count3":"0.60%","count2":"0.21%","count1":"0.52%"}}</t>
  </si>
  <si>
    <t>{"title":"物流服务的质量：","source":"4.9","contrast":"+62.19%","sourcedetail":{"total":"4797","count5":"95.75%","count4":"2.67%","count3":"0.77%","count2":"0.23%","count1":"0.58%"}}</t>
  </si>
  <si>
    <t>{"merchReceiveTimes":"2","refundCount":"60","indVal":"6.76","localVal":"7.78","noReasonTimes":"31","merchQualityTimes":"1"}</t>
  </si>
  <si>
    <t>{"indVal":"3.27","localVal":"2.96"}</t>
  </si>
  <si>
    <t>{"title":"宝贝与描述相符：","source":"4.9","contrast":"+75.43%","sourcedetail":{"total":"2691","count5":"97.62%","count4":"1.41%","count3":"0.71%","count2":"0.11%","count1":"0.15%"}}</t>
  </si>
  <si>
    <t>{"title":"卖家的服务态度：","source":"4.9","contrast":"+78.69%","sourcedetail":{"total":"2691","count5":"96.69%","count4":"2.60%","count3":"0.48%","count2":"0.10%","count1":"0.15%"}}</t>
  </si>
  <si>
    <t>{"title":"物流服务的质量：","source":"4.9","contrast":"+76.43%","sourcedetail":{"total":"2691","count5":"96.58%","count4":"2.30%","count3":"0.56%","count2":"0.26%","count1":"0.30%"}}</t>
  </si>
  <si>
    <t>{"merchReceiveTimes":"2","refundCount":"104","indVal":"12.85","localVal":"6.11","noReasonTimes":"83","merchQualityTimes":"0"}</t>
  </si>
  <si>
    <t>{"title":"宝贝与描述相符：","source":"4.9","contrast":"+74.37%","sourcedetail":{"total":"363","count5":"98.62%","count4":"0.83%","count3":"暂无人打分","count2":"0.28%","count1":"0.28%"}}</t>
  </si>
  <si>
    <t>{"title":"卖家的服务态度：","source":"4.9","contrast":"+53.75%","sourcedetail":{"total":"363","count5":"96.97%","count4":"1.38%","count3":"0.55%","count2":"暂无人打分","count1":"1.10%"}}</t>
  </si>
  <si>
    <t>{"title":"物流服务的质量：","source":"4.9","contrast":"+45.26%","sourcedetail":{"total":"363","count5":"95.87%","count4":"1.93%","count3":"0.83%","count2":"0.28%","count1":"1.10%"}}</t>
  </si>
  <si>
    <t>{"merchReceiveTimes":"0","refundCount":"3","indVal":"4.51","localVal":"1.06","noReasonTimes":"2","merchQualityTimes":"0"}</t>
  </si>
  <si>
    <t>{"indVal":"2.61","localVal":"1.06"}</t>
  </si>
  <si>
    <t>{"title":"宝贝与描述相符：","source":"4.7","contrast":"-1.64%","sourcedetail":{"total":"29392","count5":"90.50%","count4":"3.16%","count3":"2.15%","count2":"1.01%","count1":"3.18%"}}</t>
  </si>
  <si>
    <t>{"title":"卖家的服务态度：","source":"4.6","contrast":"-2.48%","sourcedetail":{"total":"29392","count5":"85.28%","count4":"6.18%","count3":"3.35%","count2":"1.19%","count1":"3.99%"}}</t>
  </si>
  <si>
    <t>{"title":"物流服务的质量：","source":"4.6","contrast":"-2.75%","sourcedetail":{"total":"29392","count5":"84.20%","count4":"6.20%","count3":"3.61%","count2":"1.39%","count1":"4.60%"}}</t>
  </si>
  <si>
    <t>{"merchReceiveTimes":"312","refundCount":"1656","indVal":"12.85","localVal":"17.66","noReasonTimes":"0","merchQualityTimes":"6"}</t>
  </si>
  <si>
    <t>{"indVal":"3.68","localVal":"3.13"}</t>
  </si>
  <si>
    <t>{"title":"宝贝与描述相符：","source":"4.8","contrast":"+27.27%","sourcedetail":{"total":"3250","count5":"93.48%","count4":"4.03%","count3":"1.20%","count2":"0.49%","count1":"0.80%"}}</t>
  </si>
  <si>
    <t>{"title":"卖家的服务态度：","source":"4.8","contrast":"+23.29%","sourcedetail":{"total":"3250","count5":"89.94%","count4":"6.71%","count3":"1.97%","count2":"0.40%","count1":"0.98%"}}</t>
  </si>
  <si>
    <t>{"title":"物流服务的质量：","source":"4.8","contrast":"+24.35%","sourcedetail":{"total":"3250","count5":"89.14%","count4":"7.20%","count3":"2.00%","count2":"0.55%","count1":"1.11%"}}</t>
  </si>
  <si>
    <t>{"merchReceiveTimes":"2","refundCount":"39","indVal":"12.85","localVal":"5.60","noReasonTimes":"21","merchQualityTimes":"0"}</t>
  </si>
  <si>
    <t>{"indVal":"3.68","localVal":"4.11"}</t>
  </si>
  <si>
    <t>{"title":"宝贝与描述相符：","source":"4.8","contrast":"0","sourcedetail":{"total":"1914","count5":"91.95%","count4":"3.71%","count3":"1.67%","count2":"0.57%","count1":"2.09%"}}</t>
  </si>
  <si>
    <t>{"title":"卖家的服务态度：","source":"4.7","contrast":"0","sourcedetail":{"total":"1914","count5":"89.03%","count4":"6.06%","count3":"2.30%","count2":"0.63%","count1":"1.99%"}}</t>
  </si>
  <si>
    <t>{"title":"物流服务的质量：","source":"4.7","contrast":"+5.60%","sourcedetail":{"total":"1914","count5":"88.24%","count4":"6.74%","count3":"2.25%","count2":"0.73%","count1":"2.04%"}}</t>
  </si>
  <si>
    <t>{"merchReceiveTimes":"0","refundCount":"3","indVal":"12.85","localVal":"18.75","noReasonTimes":"0","merchQualityTimes":"1"}</t>
  </si>
  <si>
    <t>{"indVal":"3.68","localVal":"4.16"}</t>
  </si>
  <si>
    <t>{"title":"宝贝与描述相符：","source":"4.9","contrast":"+48.99%","sourcedetail":{"total":"6251","count5":"95.34%","count4":"3.02%","count3":"0.75%","count2":"0.26%","count1":"0.62%"}}</t>
  </si>
  <si>
    <t>{"title":"卖家的服务态度：","source":"4.9","contrast":"+51.73%","sourcedetail":{"total":"6252","count5":"93.83%","count4":"4.14%","count3":"0.98%","count2":"0.38%","count1":"0.67%"}}</t>
  </si>
  <si>
    <t>{"title":"物流服务的质量：","source":"4.8","contrast":"+49.34%","sourcedetail":{"total":"6252","count5":"92.99%","count4":"4.41%","count3":"1.36%","count2":"0.48%","count1":"0.75%"}}</t>
  </si>
  <si>
    <t>{"merchReceiveTimes":"1","refundCount":"134","indVal":"12.85","localVal":"14.39","noReasonTimes":"106","merchQualityTimes":"2"}</t>
  </si>
  <si>
    <t>{"title":"宝贝与描述相符：","source":"4.8","contrast":"0","sourcedetail":{"total":"13292","count5":"93.32%","count4":"3.54%","count3":"1.48%","count2":"0.55%","count1":"1.11%"}}</t>
  </si>
  <si>
    <t>{"title":"卖家的服务态度：","source":"4.8","contrast":"+21.14%","sourcedetail":{"total":"13289","count5":"92.44%","count4":"4.70%","count3":"1.44%","count2":"0.36%","count1":"1.06%"}}</t>
  </si>
  <si>
    <t>{"title":"物流服务的质量：","source":"4.8","contrast":"+27.94%","sourcedetail":{"total":"13289","count5":"91.86%","count4":"4.82%","count3":"1.72%","count2":"0.47%","count1":"1.14%"}}</t>
  </si>
  <si>
    <t>{"merchReceiveTimes":"7","refundCount":"113","indVal":"3.39","localVal":"5.43","noReasonTimes":"52","merchQualityTimes":"4"}</t>
  </si>
  <si>
    <t>{"indVal":"1.48","localVal":"3.67"}</t>
  </si>
  <si>
    <t>{"title":"宝贝与描述相符：","source":"4.8","contrast":"+11.01%","sourcedetail":{"total":"2786","count5":"94.26%","count4":"2.37%","count3":"1.72%","count2":"0.32%","count1":"1.33%"}}</t>
  </si>
  <si>
    <t>{"title":"卖家的服务态度：","source":"4.8","contrast":"+17.93%","sourcedetail":{"total":"2786","count5":"92.75%","count4":"2.98%","count3":"2.05%","count2":"0.50%","count1":"1.72%"}}</t>
  </si>
  <si>
    <t>{"title":"物流服务的质量：","source":"4.8","contrast":"+35.75%","sourcedetail":{"total":"2786","count5":"93.29%","count4":"3.09%","count3":"1.72%","count2":"0.32%","count1":"1.58%"}}</t>
  </si>
  <si>
    <t>{"merchReceiveTimes":"0","refundCount":"52","indVal":"4.51","localVal":"7.78","noReasonTimes":"14","merchQualityTimes":"0"}</t>
  </si>
  <si>
    <t>{"indVal":"2.61","localVal":"1.98"}</t>
  </si>
  <si>
    <t>{"title":"宝贝与描述相符：","source":"4.8","contrast":"+10.82%","sourcedetail":{"total":"7387","count5":"91.93%","count4":"5.14%","count3":"1.33%","count2":"0.57%","count1":"1.03%"}}</t>
  </si>
  <si>
    <t>{"title":"卖家的服务态度：","source":"4.8","contrast":"+15.60%","sourcedetail":{"total":"7387","count5":"89.97%","count4":"6.21%","count3":"1.75%","count2":"0.62%","count1":"1.45%"}}</t>
  </si>
  <si>
    <t>{"title":"物流服务的质量：","source":"4.7","contrast":"+5.71%","sourcedetail":{"total":"7387","count5":"88.33%","count4":"6.61%","count3":"2.27%","count2":"0.76%","count1":"2.03%"}}</t>
  </si>
  <si>
    <t>{"merchReceiveTimes":"18","refundCount":"877","indVal":"12.85","localVal":"29.35","noReasonTimes":"739","merchQualityTimes":"1"}</t>
  </si>
  <si>
    <t>{"title":"宝贝与描述相符：","source":"4.7","contrast":"-2.05%","sourcedetail":{"total":"573","count5":"89.01%","count4":"5.41%","count3":"2.09%","count2":"1.40%","count1":"2.09%"}}</t>
  </si>
  <si>
    <t>{"title":"卖家的服务态度：","source":"4.7","contrast":"-1.94%","sourcedetail":{"total":"569","count5":"86.82%","count4":"7.03%","count3":"2.81%","count2":"1.23%","count1":"2.11%"}}</t>
  </si>
  <si>
    <t>{"title":"物流服务的质量：","source":"4.7","contrast":"-0.56%","sourcedetail":{"total":"569","count5":"89.10%","count4":"5.80%","count3":"2.81%","count2":"0.53%","count1":"1.76%"}}</t>
  </si>
  <si>
    <t>{"merchReceiveTimes":"0","refundCount":"10","indVal":"4.46","localVal":"3.97","noReasonTimes":"4","merchQualityTimes":"0"}</t>
  </si>
  <si>
    <t>{"indVal":"1.74","localVal":"1.97"}</t>
  </si>
  <si>
    <t>{"title":"宝贝与描述相符：","source":"4.9","contrast":"+12.33%","sourcedetail":{"total":"229572","count5":"95.40%","count4":"2.41%","count3":"0.83%","count2":"0.27%","count1":"1.09%"}}</t>
  </si>
  <si>
    <t>{"title":"卖家的服务态度：","source":"4.8","contrast":"+11.53%","sourcedetail":{"total":"229572","count5":"93.65%","count4":"3.47%","count3":"1.03%","count2":"0.36%","count1":"1.48%"}}</t>
  </si>
  <si>
    <t>{"title":"物流服务的质量：","source":"4.8","contrast":"+23.62%","sourcedetail":{"total":"229572","count5":"93.14%","count4":"3.86%","count3":"1.20%","count2":"0.38%","count1":"1.43%"}}</t>
  </si>
  <si>
    <t>{"merchReceiveTimes":"523","refundCount":"7562","indVal":"3.80","localVal":"7.08","noReasonTimes":"3291","merchQualityTimes":"179"}</t>
  </si>
  <si>
    <t>{"title":"宝贝与描述相符：","source":"4.8","contrast":"-0.84%","sourcedetail":{"total":"8457","count5":"91.23%","count4":"5.33%","count3":"1.99%","count2":"0.46%","count1":"0.99%"}}</t>
  </si>
  <si>
    <t>{"title":"卖家的服务态度：","source":"4.8","contrast":"-0.62%","sourcedetail":{"total":"8457","count5":"89.48%","count4":"6.91%","count3":"1.87%","count2":"0.46%","count1":"1.29%"}}</t>
  </si>
  <si>
    <t>{"title":"物流服务的质量：","source":"4.7","contrast":"-1.07%","sourcedetail":{"total":"8457","count5":"87.37%","count4":"7.52%","count3":"2.41%","count2":"0.83%","count1":"1.87%"}}</t>
  </si>
  <si>
    <t>{"merchReceiveTimes":"1","refundCount":"28","indVal":"3.80","localVal":"4.41","noReasonTimes":"9","merchQualityTimes":"3"}</t>
  </si>
  <si>
    <t>{"indVal":"2.43","localVal":"4.43"}</t>
  </si>
  <si>
    <t>{"title":"宝贝与描述相符：","source":"4.9","contrast":"+42.02%","sourcedetail":{"total":"384","count5":"95.83%","count4":"1.82%","count3":"1.04%","count2":"0.26%","count1":"1.04%"}}</t>
  </si>
  <si>
    <t>{"title":"卖家的服务态度：","source":"4.9","contrast":"+54.44%","sourcedetail":{"total":"384","count5":"95.57%","count4":"2.34%","count3":"0.26%","count2":"0.78%","count1":"1.04%"}}</t>
  </si>
  <si>
    <t>{"title":"物流服务的质量：","source":"4.9","contrast":"+58.98%","sourcedetail":{"total":"384","count5":"95.57%","count4":"2.34%","count3":"0.52%","count2":"0.26%","count1":"1.30%"}}</t>
  </si>
  <si>
    <t>{"merchReceiveTimes":"5","refundCount":"48","indVal":"12.85","localVal":"17.58","noReasonTimes":"12","merchQualityTimes":"0"}</t>
  </si>
  <si>
    <t>{"indVal":"3.68","localVal":"2.91"}</t>
  </si>
  <si>
    <t>{"title":"宝贝与描述相符：","source":"4.8","contrast":"+2.35%","sourcedetail":{"total":"42732","count5":"93.40%","count4":"3.09%","count3":"1.59%","count2":"0.66%","count1":"1.25%"}}</t>
  </si>
  <si>
    <t>{"title":"卖家的服务态度：","source":"4.7","contrast":"-1.27%","sourcedetail":{"total":"42732","count5":"86.52%","count4":"7.16%","count3":"3.17%","count2":"1.15%","count1":"2.00%"}}</t>
  </si>
  <si>
    <t>{"title":"物流服务的质量：","source":"4.7","contrast":"-1.36%","sourcedetail":{"total":"42732","count5":"85.21%","count4":"7.48%","count3":"3.67%","count2":"1.41%","count1":"2.24%"}}</t>
  </si>
  <si>
    <t>{"merchReceiveTimes":"12","refundCount":"197","indVal":"4.51","localVal":"2.40","noReasonTimes":"42","merchQualityTimes":"6"}</t>
  </si>
  <si>
    <t>{"indVal":"2.61","localVal":"2.82"}</t>
  </si>
  <si>
    <t>{"title":"宝贝与描述相符：","source":"4.8","contrast":"+28.16%","sourcedetail":{"total":"3728","count5":"93.99%","count4":"3.35%","count3":"1.21%","count2":"0.59%","count1":"0.86%"}}</t>
  </si>
  <si>
    <t>{"title":"卖家的服务态度：","source":"4.8","contrast":"+47.47%","sourcedetail":{"total":"3728","count5":"93.91%","count4":"3.67%","count3":"1.05%","count2":"0.43%","count1":"0.94%"}}</t>
  </si>
  <si>
    <t>{"title":"物流服务的质量：","source":"4.8","contrast":"+36.86%","sourcedetail":{"total":"3728","count5":"92.30%","count4":"4.05%","count3":"1.80%","count2":"0.62%","count1":"1.23%"}}</t>
  </si>
  <si>
    <t>{"merchReceiveTimes":"67","refundCount":"481","indVal":"12.85","localVal":"69.51","noReasonTimes":"355","merchQualityTimes":"4"}</t>
  </si>
  <si>
    <t>{"title":"宝贝与描述相符：","source":"4.8","contrast":"-1.55%","sourcedetail":{"total":"9528","count5":"90.53%","count4":"4.42%","count3":"2.09%","count2":"0.81%","count1":"2.15%"}}</t>
  </si>
  <si>
    <t>{"title":"卖家的服务态度：","source":"4.7","contrast":"-1.42%","sourcedetail":{"total":"9528","count5":"87.62%","count4":"6.61%","count3":"2.52%","count2":"0.84%","count1":"2.41%"}}</t>
  </si>
  <si>
    <t>{"title":"物流服务的质量：","source":"4.7","contrast":"-1.06%","sourcedetail":{"total":"9528","count5":"87.30%","count4":"6.78%","count3":"2.77%","count2":"0.70%","count1":"2.45%"}}</t>
  </si>
  <si>
    <t>{"merchReceiveTimes":"19","refundCount":"168","indVal":"6.76","localVal":"2.67","noReasonTimes":"53","merchQualityTimes":"17"}</t>
  </si>
  <si>
    <t>{"title":"宝贝与描述相符：","source":"4.8","contrast":"0","sourcedetail":{"total":"5455","count5":"92.39%","count4":"3.41%","count3":"1.58%","count2":"0.73%","count1":"1.89%"}}</t>
  </si>
  <si>
    <t>{"title":"卖家的服务态度：","source":"4.7","contrast":"0","sourcedetail":{"total":"5455","count5":"89.95%","count4":"4.82%","count3":"2.07%","count2":"0.86%","count1":"2.29%"}}</t>
  </si>
  <si>
    <t>{"title":"物流服务的质量：","source":"4.7","contrast":"+3.52%","sourcedetail":{"total":"5455","count5":"89.61%","count4":"4.62%","count3":"2.42%","count2":"0.82%","count1":"2.53%"}}</t>
  </si>
  <si>
    <t>{"merchReceiveTimes":"533","refundCount":"630","indVal":"12.85","localVal":"75.36","noReasonTimes":"0","merchQualityTimes":"2"}</t>
  </si>
  <si>
    <t>{"title":"宝贝与描述相符：","source":"4.9","contrast":"+18.43%","sourcedetail":{"total":"112323","count5":"94.26%","count4":"3.48%","count3":"1.16%","count2":"0.36%","count1":"0.74%"}}</t>
  </si>
  <si>
    <t>{"title":"卖家的服务态度：","source":"4.8","contrast":"+14.34%","sourcedetail":{"total":"112324","count5":"90.87%","count4":"6.13%","count3":"1.58%","count2":"0.44%","count1":"0.97%"}}</t>
  </si>
  <si>
    <t>{"title":"物流服务的质量：","source":"4.8","contrast":"+8.39%","sourcedetail":{"total":"112324","count5":"89.69%","count4":"6.39%","count3":"1.96%","count2":"0.63%","count1":"1.33%"}}</t>
  </si>
  <si>
    <t>{"merchReceiveTimes":"168","refundCount":"1588","indVal":"6.76","localVal":"2.49","noReasonTimes":"451","merchQualityTimes":"22"}</t>
  </si>
  <si>
    <t>{"indVal":"3.27","localVal":"1.90"}</t>
  </si>
  <si>
    <t>{"title":"宝贝与描述相符：","source":"4.8","contrast":"0","sourcedetail":{"total":"5717","count5":"92.23%","count4":"3.76%","count3":"2.01%","count2":"0.63%","count1":"1.36%"}}</t>
  </si>
  <si>
    <t>{"title":"卖家的服务态度：","source":"4.7","contrast":"-0.76%","sourcedetail":{"total":"5718","count5":"88.07%","count4":"6.94%","count3":"2.19%","count2":"0.80%","count1":"1.99%"}}</t>
  </si>
  <si>
    <t>{"title":"物流服务的质量：","source":"4.7","contrast":"-0.95%","sourcedetail":{"total":"5718","count5":"86.66%","count4":"7.28%","count3":"2.69%","count2":"0.86%","count1":"2.52%"}}</t>
  </si>
  <si>
    <t>{"merchReceiveTimes":"5","refundCount":"21","indVal":"8.03","localVal":"9.21","noReasonTimes":"5","merchQualityTimes":"1"}</t>
  </si>
  <si>
    <t>{"indVal":"3.59","localVal":"1.99"}</t>
  </si>
  <si>
    <t>{"title":"宝贝与描述相符：","source":"4.8","contrast":"-1.27%","sourcedetail":{"total":"4620","count5":"89.24%","count4":"6.23%","count3":"2.32%","count2":"0.65%","count1":"1.56%"}}</t>
  </si>
  <si>
    <t>{"title":"卖家的服务态度：","source":"4.7","contrast":"-0.63%","sourcedetail":{"total":"4620","count5":"87.51%","count4":"8.05%","count3":"2.03%","count2":"0.80%","count1":"1.60%"}}</t>
  </si>
  <si>
    <t>{"title":"物流服务的质量：","source":"4.7","contrast":"0","sourcedetail":{"total":"4620","count5":"87.60%","count4":"7.40%","count3":"2.21%","count2":"0.76%","count1":"2.03%"}}</t>
  </si>
  <si>
    <t>{"merchReceiveTimes":"9","refundCount":"276","indVal":"3.91","localVal":"4.41","noReasonTimes":"194","merchQualityTimes":"0"}</t>
  </si>
  <si>
    <t>{"indVal":"2.44","localVal":"1.70"}</t>
  </si>
  <si>
    <t>{"title":"宝贝与描述相符：","source":"4.7","contrast":"-1.25%","sourcedetail":{"total":"11696","count5":"89.20%","count4":"5.01%","count3":"2.95%","count2":"0.93%","count1":"1.91%"}}</t>
  </si>
  <si>
    <t>{"title":"卖家的服务态度：","source":"4.7","contrast":"-1.63%","sourcedetail":{"total":"11699","count5":"84.81%","count4":"8.19%","count3":"3.35%","count2":"1.11%","count1":"2.54%"}}</t>
  </si>
  <si>
    <t>{"title":"物流服务的质量：","source":"4.7","contrast":"-1.22%","sourcedetail":{"total":"11699","count5":"84.90%","count4":"7.91%","count3":"3.42%","count2":"1.18%","count1":"2.60%"}}</t>
  </si>
  <si>
    <t>{"merchReceiveTimes":"19","refundCount":"159","indVal":"12.85","localVal":"6.47","noReasonTimes":"66","merchQualityTimes":"5"}</t>
  </si>
  <si>
    <t>{"title":"宝贝与描述相符：","source":"4.8","contrast":"+9.99%","sourcedetail":{"total":"33547","count5":"93.75%","count4":"3.26%","count3":"1.28%","count2":"0.43%","count1":"1.28%"}}</t>
  </si>
  <si>
    <t>{"title":"卖家的服务态度：","source":"4.8","contrast":"+20.20%","sourcedetail":{"total":"33547","count5":"91.51%","count4":"5.12%","count3":"1.57%","count2":"0.45%","count1":"1.36%"}}</t>
  </si>
  <si>
    <t>{"title":"物流服务的质量：","source":"4.7","contrast":"+3.11%","sourcedetail":{"total":"33547","count5":"89.12%","count4":"5.79%","count3":"2.25%","count2":"0.78%","count1":"2.05%"}}</t>
  </si>
  <si>
    <t>{"merchReceiveTimes":"50","refundCount":"760","indVal":"4.51","localVal":"6.93","noReasonTimes":"141","merchQualityTimes":"56"}</t>
  </si>
  <si>
    <t>{"indVal":"2.61","localVal":"2.50"}</t>
  </si>
  <si>
    <t>{"title":"宝贝与描述相符：","source":"4.8","contrast":"+29.19%","sourcedetail":{"total":"11291","count5":"93.87%","count4":"3.58%","count3":"1.24%","count2":"0.49%","count1":"0.82%"}}</t>
  </si>
  <si>
    <t>{"title":"卖家的服务态度：","source":"4.8","contrast":"+29.67%","sourcedetail":{"total":"11291","count5":"91.36%","count4":"5.44%","count3":"1.64%","count2":"0.48%","count1":"1.08%"}}</t>
  </si>
  <si>
    <t>{"title":"物流服务的质量：","source":"4.8","contrast":"+24.01%","sourcedetail":{"total":"11291","count5":"90.25%","count4":"5.62%","count3":"2.02%","count2":"0.75%","count1":"1.36%"}}</t>
  </si>
  <si>
    <t>{"merchReceiveTimes":"203","refundCount":"517","indVal":"12.85","localVal":"15.39","noReasonTimes":"0","merchQualityTimes":"0"}</t>
  </si>
  <si>
    <t>{"indVal":"3.68","localVal":"3.37"}</t>
  </si>
  <si>
    <t>{"title":"宝贝与描述相符：","source":"4.7","contrast":"-1.02%","sourcedetail":{"total":"301263","count5":"90.18%","count4":"4.44%","count3":"2.43%","count2":"0.91%","count1":"2.05%"}}</t>
  </si>
  <si>
    <t>{"title":"卖家的服务态度：","source":"4.6","contrast":"-2.13%","sourcedetail":{"total":"301264","count5":"83.67%","count4":"8.65%","count3":"3.70%","count2":"1.21%","count1":"2.77%"}}</t>
  </si>
  <si>
    <t>{"title":"物流服务的质量：","source":"4.6","contrast":"-2.74%","sourcedetail":{"total":"301264","count5":"82.02%","count4":"8.65%","count3":"4.27%","count2":"1.52%","count1":"3.54%"}}</t>
  </si>
  <si>
    <t>{"merchReceiveTimes":"5155","refundCount":"11130","indVal":"12.85","localVal":"4.69","noReasonTimes":"1919","merchQualityTimes":"4"}</t>
  </si>
  <si>
    <t>{"indVal":"3.68","localVal":"1.67"}</t>
  </si>
  <si>
    <t>{"title":"宝贝与描述相符：","source":"4.8","contrast":"-1.02%","sourcedetail":{"total":"9237","count5":"90.82%","count4":"4.72%","count3":"2.44%","count2":"0.65%","count1":"1.37%"}}</t>
  </si>
  <si>
    <t>{"title":"卖家的服务态度：","source":"4.7","contrast":"-1.65%","sourcedetail":{"total":"9237","count5":"86.02%","count4":"7.83%","count3":"3.29%","count2":"0.93%","count1":"1.93%"}}</t>
  </si>
  <si>
    <t>{"title":"物流服务的质量：","source":"4.7","contrast":"-1.60%","sourcedetail":{"total":"9237","count5":"85.44%","count4":"7.73%","count3":"3.46%","count2":"1.28%","count1":"2.09%"}}</t>
  </si>
  <si>
    <t>{"merchReceiveTimes":"20","refundCount":"83","indVal":"6.76","localVal":"8.85","noReasonTimes":"45","merchQualityTimes":"2"}</t>
  </si>
  <si>
    <t>{"title":"宝贝与描述相符：","source":"4.8","contrast":"-1.01%","sourcedetail":{"total":"14884","count5":"92.14%","count4":"3.78%","count3":"1.99%","count2":"0.62%","count1":"1.47%"}}</t>
  </si>
  <si>
    <t>{"title":"卖家的服务态度：","source":"4.8","contrast":"-1.16%","sourcedetail":{"total":"14884","count5":"89.17%","count4":"6.04%","count3":"2.42%","count2":"0.56%","count1":"1.81%"}}</t>
  </si>
  <si>
    <t>{"title":"物流服务的质量：","source":"4.7","contrast":"-1.00%","sourcedetail":{"total":"14884","count5":"88.04%","count4":"6.64%","count3":"2.57%","count2":"0.79%","count1":"1.96%"}}</t>
  </si>
  <si>
    <t>{"merchReceiveTimes":"33","refundCount":"603","indVal":"3.80","localVal":"2.98","noReasonTimes":"351","merchQualityTimes":"9"}</t>
  </si>
  <si>
    <t>{"indVal":"2.43","localVal":"2.17"}</t>
  </si>
  <si>
    <t>{"title":"宝贝与描述相符：","source":"4.8","contrast":"+13.58%","sourcedetail":{"total":"5554","count5":"94.08%","count4":"3.47%","count3":"1.22%","count2":"0.32%","count1":"0.90%"}}</t>
  </si>
  <si>
    <t>{"title":"卖家的服务态度：","source":"4.8","contrast":"0","sourcedetail":{"total":"5554","count5":"90.26%","count4":"5.92%","count3":"1.84%","count2":"0.56%","count1":"1.42%"}}</t>
  </si>
  <si>
    <t>{"title":"物流服务的质量：","source":"4.8","contrast":"-0.55%","sourcedetail":{"total":"5554","count5":"88.91%","count4":"6.54%","count3":"2.05%","count2":"0.68%","count1":"1.82%"}}</t>
  </si>
  <si>
    <t>{"merchReceiveTimes":"18","refundCount":"140","indVal":"4.46","localVal":"4.13","noReasonTimes":"60","merchQualityTimes":"0"}</t>
  </si>
  <si>
    <t>{"indVal":"1.74","localVal":"2.05"}</t>
  </si>
  <si>
    <t>{"title":"宝贝与描述相符：","source":"4.6","contrast":"-3.57%","sourcedetail":{"total":"3341","count5":"87.07%","count4":"4.04%","count3":"2.72%","count2":"1.56%","count1":"4.61%"}}</t>
  </si>
  <si>
    <t>{"title":"卖家的服务态度：","source":"4.5","contrast":"-4.69%","sourcedetail":{"total":"3341","count5":"82.01%","count4":"6.61%","count3":"3.62%","count2":"1.80%","count1":"5.96%"}}</t>
  </si>
  <si>
    <t>{"title":"物流服务的质量：","source":"4.5","contrast":"-4.22%","sourcedetail":{"total":"3341","count5":"81.86%","count4":"6.82%","count3":"3.77%","count2":"1.53%","count1":"6.02%"}}</t>
  </si>
  <si>
    <t>{"merchReceiveTimes":"20","refundCount":"95","indVal":"12.85","localVal":"8.37","noReasonTimes":"0","merchQualityTimes":"1"}</t>
  </si>
  <si>
    <t>{"title":"宝贝与描述相符：","source":"4.8","contrast":"-0.69%","sourcedetail":{"total":"35256","count5":"91.54%","count4":"4.63%","count3":"1.77%","count2":"0.62%","count1":"1.43%"}}</t>
  </si>
  <si>
    <t>{"title":"卖家的服务态度：","source":"4.8","contrast":"0","sourcedetail":{"total":"35232","count5":"90.19%","count4":"6.05%","count3":"1.85%","count2":"0.51%","count1":"1.39%"}}</t>
  </si>
  <si>
    <t>{"title":"物流服务的质量：","source":"4.7","contrast":"0","sourcedetail":{"total":"35232","count5":"88.69%","count4":"6.35%","count3":"2.50%","count2":"0.69%","count1":"1.77%"}}</t>
  </si>
  <si>
    <t>{"merchReceiveTimes":"49","refundCount":"282","indVal":"3.39","localVal":"3.77","noReasonTimes":"69","merchQualityTimes":"0"}</t>
  </si>
  <si>
    <t>{"indVal":"1.48","localVal":"2.65"}</t>
  </si>
  <si>
    <t>{"title":"宝贝与描述相符：","source":"4.8","contrast":"+24.50%","sourcedetail":{"total":"5299","count5":"93.55%","count4":"3.81%","count3":"1.17%","count2":"0.51%","count1":"0.96%"}}</t>
  </si>
  <si>
    <t>{"title":"卖家的服务态度：","source":"4.8","contrast":"+29.93%","sourcedetail":{"total":"5299","count5":"91.68%","count4":"5.06%","count3":"1.49%","count2":"0.72%","count1":"1.06%"}}</t>
  </si>
  <si>
    <t>{"title":"物流服务的质量：","source":"4.8","contrast":"+29.65%","sourcedetail":{"total":"5299","count5":"90.89%","count4":"5.36%","count3":"1.85%","count2":"0.60%","count1":"1.30%"}}</t>
  </si>
  <si>
    <t>{"merchReceiveTimes":"2","refundCount":"131","indVal":"12.85","localVal":"23.99","noReasonTimes":"91","merchQualityTimes":"0"}</t>
  </si>
  <si>
    <t>{"indVal":"3.68","localVal":"1.52"}</t>
  </si>
  <si>
    <t>{"title":"宝贝与描述相符：","source":"4.8","contrast":"+11.13%","sourcedetail":{"total":"10462","count5":"94.84%","count4":"2.51%","count3":"1.09%","count2":"0.41%","count1":"1.15%"}}</t>
  </si>
  <si>
    <t>{"title":"卖家的服务态度：","source":"4.8","contrast":"+4.15%","sourcedetail":{"total":"10462","count5":"91.80%","count4":"4.41%","count3":"1.78%","count2":"0.57%","count1":"1.44%"}}</t>
  </si>
  <si>
    <t>{"title":"物流服务的质量：","source":"4.8","contrast":"+7.18%","sourcedetail":{"total":"10462","count5":"90.99%","count4":"4.85%","count3":"1.81%","count2":"0.61%","count1":"1.75%"}}</t>
  </si>
  <si>
    <t>{"merchReceiveTimes":"3","refundCount":"28","indVal":"4.72","localVal":"0.94","noReasonTimes":"11","merchQualityTimes":"0"}</t>
  </si>
  <si>
    <t>{"title":"宝贝与描述相符：","source":"4.9","contrast":"+39.89%","sourcedetail":{"total":"5916","count5":"95.55%","count4":"2.84%","count3":"0.59%","count2":"0.35%","count1":"0.66%"}}</t>
  </si>
  <si>
    <t>{"title":"卖家的服务态度：","source":"4.8","contrast":"+41.58%","sourcedetail":{"total":"5916","count5":"93.53%","count4":"4.50%","count3":"0.78%","count2":"0.39%","count1":"0.81%"}}</t>
  </si>
  <si>
    <t>{"title":"物流服务的质量：","source":"4.8","contrast":"+39.23%","sourcedetail":{"total":"5916","count5":"92.24%","count4":"5.05%","count3":"1.28%","count2":"0.51%","count1":"0.91%"}}</t>
  </si>
  <si>
    <t>{"merchReceiveTimes":"5","refundCount":"81","indVal":"3.91","localVal":"2.81","noReasonTimes":"36","merchQualityTimes":"1"}</t>
  </si>
  <si>
    <t>{"indVal":"2.44","localVal":"2.70"}</t>
  </si>
  <si>
    <t>{"title":"宝贝与描述相符：","source":"4.7","contrast":"-2.17%","sourcedetail":{"total":"4340","count5":"89.22%","count4":"3.53%","count3":"2.74%","count2":"1.29%","count1":"3.23%"}}</t>
  </si>
  <si>
    <t>{"title":"卖家的服务态度：","source":"4.6","contrast":"-1.99%","sourcedetail":{"total":"4340","count5":"86.57%","count4":"5.23%","count3":"3.41%","count2":"1.08%","count1":"3.71%"}}</t>
  </si>
  <si>
    <t>{"title":"物流服务的质量：","source":"4.6","contrast":"-1.80%","sourcedetail":{"total":"4340","count5":"85.90%","count4":"5.62%","count3":"3.43%","count2":"1.24%","count1":"3.80%"}}</t>
  </si>
  <si>
    <t>{"merchReceiveTimes":"181","refundCount":"302","indVal":"12.85","localVal":"23.09","noReasonTimes":"0","merchQualityTimes":"2"}</t>
  </si>
  <si>
    <t>{"indVal":"3.68","localVal":"2.23"}</t>
  </si>
  <si>
    <t>{"title":"宝贝与描述相符：","source":"4.7","contrast":"-1.70%","sourcedetail":{"total":"1652","count5":"91.34%","count4":"3.03%","count3":"2.24%","count2":"0.73%","count1":"2.66%"}}</t>
  </si>
  <si>
    <t>{"title":"卖家的服务态度：","source":"4.7","contrast":"-1.52%","sourcedetail":{"total":"1651","count5":"89.10%","count4":"4.48%","count3":"2.48%","count2":"0.91%","count1":"3.03%"}}</t>
  </si>
  <si>
    <t>{"title":"物流服务的质量：","source":"4.7","contrast":"-1.05%","sourcedetail":{"total":"1651","count5":"89.10%","count4":"4.48%","count3":"2.54%","count2":"0.91%","count1":"2.97%"}}</t>
  </si>
  <si>
    <t>{"merchReceiveTimes":"1","refundCount":"34","indVal":"6.76","localVal":"4.35","noReasonTimes":"12","merchQualityTimes":"1"}</t>
  </si>
  <si>
    <t>{"indVal":"3.27","localVal":"2.29"}</t>
  </si>
  <si>
    <t>{"title":"宝贝与描述相符：","source":"4.9","contrast":"+18.80%","sourcedetail":{"total":"28044","count5":"94.61%","count4":"3.07%","count3":"1.12%","count2":"0.34%","count1":"0.87%"}}</t>
  </si>
  <si>
    <t>{"title":"卖家的服务态度：","source":"4.8","contrast":"+8.50%","sourcedetail":{"total":"28044","count5":"90.74%","count4":"6.00%","count3":"1.54%","count2":"0.45%","count1":"1.27%"}}</t>
  </si>
  <si>
    <t>{"title":"物流服务的质量：","source":"4.8","contrast":"+3.36%","sourcedetail":{"total":"28044","count5":"89.81%","count4":"5.95%","count3":"1.90%","count2":"0.61%","count1":"1.73%"}}</t>
  </si>
  <si>
    <t>{"merchReceiveTimes":"11","refundCount":"63","indVal":"6.76","localVal":"1.52","noReasonTimes":"21","merchQualityTimes":"1"}</t>
  </si>
  <si>
    <t>{"indVal":"3.27","localVal":"2.07"}</t>
  </si>
  <si>
    <t>{"title":"宝贝与描述相符：","source":"4.9","contrast":"+85.05%","sourcedetail":{"total":"3111","count5":"99.16%","count4":"0.55%","count3":"0.10%","count2":"0.10%","count1":"0.19%"}}</t>
  </si>
  <si>
    <t>{"title":"卖家的服务态度：","source":"4.9","contrast":"+85.95%","sourcedetail":{"total":"3111","count5":"99.13%","count4":"0.42%","count3":"0.10%","count2":"0.10%","count1":"0.32%"}}</t>
  </si>
  <si>
    <t>{"title":"物流服务的质量：","source":"4.9","contrast":"+84.81%","sourcedetail":{"total":"3111","count5":"98.62%","count4":"0.74%","count3":"0.32%","count2":"0.10%","count1":"0.26%"}}</t>
  </si>
  <si>
    <t>{"merchReceiveTimes":"0","refundCount":"3","indVal":"3.80","localVal":"4.11","noReasonTimes":"1","merchQualityTimes":"0"}</t>
  </si>
  <si>
    <t>{"title":"宝贝与描述相符：","source":"4.8","contrast":"+4.38%","sourcedetail":{"total":"8861","count5":"92.54%","count4":"3.72%","count3":"1.73%","count2":"0.61%","count1":"1.40%"}}</t>
  </si>
  <si>
    <t>{"title":"卖家的服务态度：","source":"4.8","contrast":"+20.69%","sourcedetail":{"total":"8861","count5":"90.77%","count4":"5.51%","count3":"1.83%","count2":"0.43%","count1":"1.47%"}}</t>
  </si>
  <si>
    <t>{"title":"物流服务的质量：","source":"4.8","contrast":"+21.54%","sourcedetail":{"total":"8861","count5":"90.11%","count4":"5.74%","count3":"1.94%","count2":"0.50%","count1":"1.70%"}}</t>
  </si>
  <si>
    <t>{"merchReceiveTimes":"39","refundCount":"677","indVal":"12.85","localVal":"8.24","noReasonTimes":"472","merchQualityTimes":"3"}</t>
  </si>
  <si>
    <t>{"title":"宝贝与描述相符：","source":"4.9","contrast":"+17.50%","sourcedetail":{"total":"50342","count5":"94.57%","count4":"3.01%","count3":"1.17%","count2":"0.38%","count1":"0.86%"}}</t>
  </si>
  <si>
    <t>{"title":"卖家的服务态度：","source":"4.8","contrast":"+17.22%","sourcedetail":{"total":"50343","count5":"91.55%","count4":"5.43%","count3":"1.54%","count2":"0.41%","count1":"1.08%"}}</t>
  </si>
  <si>
    <t>{"title":"物流服务的质量：","source":"4.8","contrast":"+19.87%","sourcedetail":{"total":"50343","count5":"91.02%","count4":"5.57%","count3":"1.71%","count2":"0.48%","count1":"1.23%"}}</t>
  </si>
  <si>
    <t>{"merchReceiveTimes":"19","refundCount":"232","indVal":"6.76","localVal":"2.86","noReasonTimes":"105","merchQualityTimes":"1"}</t>
  </si>
  <si>
    <t>{"indVal":"3.27","localVal":"2.25"}</t>
  </si>
  <si>
    <t>{"title":"宝贝与描述相符：","source":"4.9","contrast":"+54.37%","sourcedetail":{"total":"41060","count5":"96.07%","count4":"2.31%","count3":"0.79%","count2":"0.26%","count1":"0.58%"}}</t>
  </si>
  <si>
    <t>{"title":"卖家的服务态度：","source":"4.8","contrast":"+49.78%","sourcedetail":{"total":"41060","count5":"93.84%","count4":"3.87%","count3":"1.20%","count2":"0.31%","count1":"0.78%"}}</t>
  </si>
  <si>
    <t>{"title":"物流服务的质量：","source":"4.8","contrast":"+49.81%","sourcedetail":{"total":"41060","count5":"93.26%","count4":"4.10%","count3":"1.39%","count2":"0.40%","count1":"0.85%"}}</t>
  </si>
  <si>
    <t>{"merchReceiveTimes":"25","refundCount":"107","indVal":"12.85","localVal":"3.67","noReasonTimes":"53","merchQualityTimes":"0"}</t>
  </si>
  <si>
    <t>{"indVal":"3.68","localVal":"3.77"}</t>
  </si>
  <si>
    <t>{"title":"宝贝与描述相符：","source":"4.8","contrast":"0","sourcedetail":{"total":"2611","count5":"91.77%","count4":"4.33%","count3":"1.76%","count2":"0.77%","count1":"1.38%"}}</t>
  </si>
  <si>
    <t>{"title":"卖家的服务态度：","source":"4.8","contrast":"+19.59%","sourcedetail":{"total":"2611","count5":"89.93%","count4":"6.40%","count3":"1.91%","count2":"0.73%","count1":"1.03%"}}</t>
  </si>
  <si>
    <t>{"title":"物流服务的质量：","source":"4.7","contrast":"+3.48%","sourcedetail":{"total":"2611","count5":"87.67%","count4":"7.05%","count3":"2.53%","count2":"1.07%","count1":"1.69%"}}</t>
  </si>
  <si>
    <t>{"merchReceiveTimes":"7","refundCount":"111","indVal":"12.85","localVal":"10.17","noReasonTimes":"72","merchQualityTimes":"1"}</t>
  </si>
  <si>
    <t>{"indVal":"3.68","localVal":"3.48"}</t>
  </si>
  <si>
    <t>{"title":"宝贝与描述相符：","source":"4.8","contrast":"+11.28%","sourcedetail":{"total":"24451","count5":"92.52%","count4":"4.20%","count3":"1.59%","count2":"0.59%","count1":"1.10%"}}</t>
  </si>
  <si>
    <t>{"title":"卖家的服务态度：","source":"4.8","contrast":"+7.44%","sourcedetail":{"total":"24451","count5":"88.96%","count4":"6.71%","count3":"2.15%","count2":"0.70%","count1":"1.49%"}}</t>
  </si>
  <si>
    <t>{"title":"物流服务的质量：","source":"4.7","contrast":"+4.72%","sourcedetail":{"total":"24451","count5":"87.97%","count4":"6.80%","count3":"2.50%","count2":"0.94%","count1":"1.79%"}}</t>
  </si>
  <si>
    <t>{"merchReceiveTimes":"64","refundCount":"793","indVal":"12.85","localVal":"5.36","noReasonTimes":"457","merchQualityTimes":"6"}</t>
  </si>
  <si>
    <t>{"indVal":"3.68","localVal":"2.48"}</t>
  </si>
  <si>
    <t>{"title":"宝贝与描述相符：","source":"4.8","contrast":"-1.28%","sourcedetail":{"total":"26878","count5":"90.99%","count4":"4.83%","count3":"1.98%","count2":"0.82%","count1":"1.38%"}}</t>
  </si>
  <si>
    <t>{"title":"卖家的服务态度：","source":"4.7","contrast":"-1.66%","sourcedetail":{"total":"26878","count5":"86.97%","count4":"7.92%","count3":"2.64%","count2":"0.86%","count1":"1.62%"}}</t>
  </si>
  <si>
    <t>{"title":"物流服务的质量：","source":"4.7","contrast":"-1.78%","sourcedetail":{"total":"26878","count5":"85.34%","count4":"8.54%","count3":"3.14%","count2":"0.99%","count1":"1.99%"}}</t>
  </si>
  <si>
    <t>{"merchReceiveTimes":"68","refundCount":"800","indVal":"3.80","localVal":"3.16","noReasonTimes":"403","merchQualityTimes":"9"}</t>
  </si>
  <si>
    <t>{"title":"宝贝与描述相符：","source":"4.8","contrast":"+0.57%","sourcedetail":{"total":"6849","count5":"92.63%","count4":"3.33%","count3":"1.96%","count2":"0.41%","count1":"1.68%"}}</t>
  </si>
  <si>
    <t>{"title":"卖家的服务态度：","source":"4.8","contrast":"+17.83%","sourcedetail":{"total":"6849","count5":"91.15%","count4":"4.82%","count3":"1.65%","count2":"0.73%","count1":"1.65%"}}</t>
  </si>
  <si>
    <t>{"title":"物流服务的质量：","source":"4.8","contrast":"+13.19%","sourcedetail":{"total":"6849","count5":"90.00%","count4":"5.14%","count3":"1.99%","count2":"0.77%","count1":"2.10%"}}</t>
  </si>
  <si>
    <t>{"merchReceiveTimes":"47","refundCount":"618","indVal":"12.85","localVal":"12.65","noReasonTimes":"414","merchQualityTimes":"18"}</t>
  </si>
  <si>
    <t>{"title":"宝贝与描述相符：","source":"4.9","contrast":"+23.23%","sourcedetail":{"total":"2609","count5":"95.98%","count4":"2.03%","count3":"0.88%","count2":"0.15%","count1":"0.96%"}}</t>
  </si>
  <si>
    <t>{"title":"卖家的服务态度：","source":"4.8","contrast":"+27.06%","sourcedetail":{"total":"2609","count5":"94.06%","count4":"3.79%","count3":"0.84%","count2":"0.34%","count1":"0.96%"}}</t>
  </si>
  <si>
    <t>{"title":"物流服务的质量：","source":"4.8","contrast":"+26.01%","sourcedetail":{"total":"2609","count5":"92.91%","count4":"4.33%","count3":"1.19%","count2":"0.31%","count1":"1.26%"}}</t>
  </si>
  <si>
    <t>{"merchReceiveTimes":"6","refundCount":"119","indVal":"3.80","localVal":"7.61","noReasonTimes":"78","merchQualityTimes":"2"}</t>
  </si>
  <si>
    <t>{"indVal":"2.43","localVal":"2.20"}</t>
  </si>
  <si>
    <t>{"title":"宝贝与描述相符：","source":"4.8","contrast":"-1.56%","sourcedetail":{"total":"20968","count5":"90.55%","count4":"4.19%","count3":"2.35%","count2":"0.92%","count1":"2.00%"}}</t>
  </si>
  <si>
    <t>{"title":"卖家的服务态度：","source":"4.7","contrast":"-2.70%","sourcedetail":{"total":"20968","count5":"84.83%","count4":"7.42%","count3":"3.56%","count2":"1.32%","count1":"2.87%"}}</t>
  </si>
  <si>
    <t>{"title":"物流服务的质量：","source":"4.6","contrast":"-2.40%","sourcedetail":{"total":"20968","count5":"84.49%","count4":"7.62%","count3":"3.56%","count2":"1.42%","count1":"2.91%"}}</t>
  </si>
  <si>
    <t>{"merchReceiveTimes":"10","refundCount":"187","indVal":"6.76","localVal":"2.89","noReasonTimes":"96","merchQualityTimes":"5"}</t>
  </si>
  <si>
    <t>{"title":"宝贝与描述相符：","source":"4.7","contrast":"-1.88%","sourcedetail":{"total":"35093","count5":"88.01%","count4":"5.58%","count3":"2.88%","count2":"1.07%","count1":"2.46%"}}</t>
  </si>
  <si>
    <t>{"title":"卖家的服务态度：","source":"4.7","contrast":"-1.92%","sourcedetail":{"total":"35093","count5":"84.09%","count4":"8.56%","count3":"3.55%","count2":"1.10%","count1":"2.70%"}}</t>
  </si>
  <si>
    <t>{"title":"物流服务的质量：","source":"4.6","contrast":"-2.16%","sourcedetail":{"total":"35093","count5":"83.03%","count4":"8.55%","count3":"3.90%","count2":"1.27%","count1":"3.25%"}}</t>
  </si>
  <si>
    <t>{"merchReceiveTimes":"77","refundCount":"686","indVal":"12.85","localVal":"10.71","noReasonTimes":"3","merchQualityTimes":"2"}</t>
  </si>
  <si>
    <t>{"indVal":"3.68","localVal":"2.95"}</t>
  </si>
  <si>
    <t>{"title":"宝贝与描述相符：","source":"4.9","contrast":"+42.63%","sourcedetail":{"total":"2123","count5":"94.72%","count4":"3.20%","count3":"1.27%","count2":"0.19%","count1":"0.61%"}}</t>
  </si>
  <si>
    <t>{"title":"卖家的服务态度：","source":"4.8","contrast":"+43.00%","sourcedetail":{"total":"2123","count5":"92.98%","count4":"4.29%","count3":"1.70%","count2":"0.10%","count1":"0.94%"}}</t>
  </si>
  <si>
    <t>{"title":"物流服务的质量：","source":"4.8","contrast":"+46.42%","sourcedetail":{"total":"2123","count5":"93.08%","count4":"3.86%","count3":"1.74%","count2":"0.38%","count1":"0.94%"}}</t>
  </si>
  <si>
    <t>{"merchReceiveTimes":"0","refundCount":"39","indVal":"12.85","localVal":"15.92","noReasonTimes":"29","merchQualityTimes":"0"}</t>
  </si>
  <si>
    <t>{"title":"宝贝与描述相符：","source":"4.8","contrast":"0","sourcedetail":{"total":"23514","count5":"91.94%","count4":"3.91%","count3":"2.03%","count2":"0.76%","count1":"1.36%"}}</t>
  </si>
  <si>
    <t>{"title":"卖家的服务态度：","source":"4.7","contrast":"+2.57%","sourcedetail":{"total":"23514","count5":"89.04%","count4":"6.00%","count3":"2.42%","count2":"0.91%","count1":"1.62%"}}</t>
  </si>
  <si>
    <t>{"title":"物流服务的质量：","source":"4.7","contrast":"+3.01%","sourcedetail":{"total":"23514","count5":"88.11%","count4":"6.26%","count3":"2.78%","count2":"1.05%","count1":"1.80%"}}</t>
  </si>
  <si>
    <t>{"merchReceiveTimes":"52","refundCount":"695","indVal":"12.85","localVal":"23.05","noReasonTimes":"502","merchQualityTimes":"2"}</t>
  </si>
  <si>
    <t>{"indVal":"3.68","localVal":"3.05"}</t>
  </si>
  <si>
    <t>{"title":"宝贝与描述相符：","source":"4.9","contrast":"+47.11%","sourcedetail":{"total":"2315","count5":"95.90%","count4":"2.16%","count3":"0.86%","count2":"0.13%","count1":"0.95%"}}</t>
  </si>
  <si>
    <t>{"title":"卖家的服务态度：","source":"4.9","contrast":"+58.02%","sourcedetail":{"total":"2315","count5":"95.68%","count4":"2.42%","count3":"0.48%","count2":"0.43%","count1":"0.99%"}}</t>
  </si>
  <si>
    <t>{"title":"物流服务的质量：","source":"4.9","contrast":"+61.26%","sourcedetail":{"total":"2315","count5":"95.64%","count4":"2.33%","count3":"0.69%","count2":"0.22%","count1":"1.12%"}}</t>
  </si>
  <si>
    <t>{"merchReceiveTimes":"5","refundCount":"72","indVal":"12.85","localVal":"28.92","noReasonTimes":"40","merchQualityTimes":"2"}</t>
  </si>
  <si>
    <t>{"title":"宝贝与描述相符：","source":"4.7","contrast":"-1.51%","sourcedetail":{"total":"3490","count5":"90.00%","count4":"4.90%","count3":"1.92%","count2":"0.57%","count1":"2.61%"}}</t>
  </si>
  <si>
    <t>{"title":"卖家的服务态度：","source":"4.7","contrast":"-1.71%","sourcedetail":{"total":"3490","count5":"87.02%","count4":"6.59%","count3":"2.55%","count2":"0.74%","count1":"3.09%"}}</t>
  </si>
  <si>
    <t>{"title":"物流服务的质量：","source":"4.7","contrast":"-1.53%","sourcedetail":{"total":"3490","count5":"85.93%","count4":"7.31%","count3":"2.81%","count2":"0.66%","count1":"3.30%"}}</t>
  </si>
  <si>
    <t>{"merchReceiveTimes":"40","refundCount":"365","indVal":"8.03","localVal":"23.73","noReasonTimes":"135","merchQualityTimes":"9"}</t>
  </si>
  <si>
    <t>{"indVal":"3.59","localVal":"3.49"}</t>
  </si>
  <si>
    <t>{"title":"宝贝与描述相符：","source":"4.7","contrast":"-1.17%","sourcedetail":{"total":"10318","count5":"90.77%","count4":"3.43%","count3":"2.30%","count2":"1.09%","count1":"2.41%"}}</t>
  </si>
  <si>
    <t>{"title":"卖家的服务态度：","source":"4.7","contrast":"-0.73%","sourcedetail":{"total":"10318","count5":"88.49%","count4":"5.19%","count3":"2.70%","count2":"1.01%","count1":"2.61%"}}</t>
  </si>
  <si>
    <t>{"title":"物流服务的质量：","source":"4.7","contrast":"-0.95%","sourcedetail":{"total":"10318","count5":"87.37%","count4":"5.50%","count3":"2.75%","count2":"1.11%","count1":"3.26%"}}</t>
  </si>
  <si>
    <t>{"merchReceiveTimes":"178","refundCount":"1148","indVal":"12.85","localVal":"26.38","noReasonTimes":"750","merchQualityTimes":"13"}</t>
  </si>
  <si>
    <t>{"title":"宝贝与描述相符：","source":"4.9","contrast":"+42.30%","sourcedetail":{"total":"14754","count5":"95.45%","count4":"2.85%","count3":"0.77%","count2":"0.27%","count1":"0.66%"}}</t>
  </si>
  <si>
    <t>{"title":"卖家的服务态度：","source":"4.8","contrast":"+30.39%","sourcedetail":{"total":"14754","count5":"92.07%","count4":"5.09%","count3":"1.44%","count2":"0.44%","count1":"0.96%"}}</t>
  </si>
  <si>
    <t>{"title":"物流服务的质量：","source":"4.8","contrast":"+21.37%","sourcedetail":{"total":"14754","count5":"90.52%","count4":"5.51%","count3":"1.93%","count2":"0.62%","count1":"1.42%"}}</t>
  </si>
  <si>
    <t>{"merchReceiveTimes":"6","refundCount":"258","indVal":"4.51","localVal":"5.33","noReasonTimes":"46","merchQualityTimes":"4"}</t>
  </si>
  <si>
    <t>{"indVal":"2.61","localVal":"4.63"}</t>
  </si>
  <si>
    <t>{"title":"宝贝与描述相符：","source":"4.8","contrast":"0","sourcedetail":{"total":"2559","count5":"92.42%","count4":"4.10%","count3":"1.48%","count2":"0.55%","count1":"1.45%"}}</t>
  </si>
  <si>
    <t>{"title":"卖家的服务态度：","source":"4.8","contrast":"0","sourcedetail":{"total":"2559","count5":"89.76%","count4":"5.74%","count3":"2.31%","count2":"0.55%","count1":"1.64%"}}</t>
  </si>
  <si>
    <t>{"title":"物流服务的质量：","source":"4.7","contrast":"0","sourcedetail":{"total":"2559","count5":"88.43%","count4":"6.17%","count3":"3.01%","count2":"0.66%","count1":"1.72%"}}</t>
  </si>
  <si>
    <t>{"merchReceiveTimes":"2","refundCount":"17","indVal":"8.03","localVal":"3.37","noReasonTimes":"5","merchQualityTimes":"0"}</t>
  </si>
  <si>
    <t>{"indVal":"3.59","localVal":"2.42"}</t>
  </si>
  <si>
    <t>{"title":"宝贝与描述相符：","source":"4.9","contrast":"+52.11%","sourcedetail":{"total":"28861","count5":"96.56%","count4":"2.03%","count3":"0.68%","count2":"0.16%","count1":"0.57%"}}</t>
  </si>
  <si>
    <t>{"title":"卖家的服务态度：","source":"4.9","contrast":"+55.74%","sourcedetail":{"total":"28862","count5":"95.38%","count4":"2.88%","count3":"0.84%","count2":"0.23%","count1":"0.67%"}}</t>
  </si>
  <si>
    <t>{"title":"物流服务的质量：","source":"4.9","contrast":"+57.50%","sourcedetail":{"total":"28862","count5":"94.91%","count4":"3.10%","count3":"0.95%","count2":"0.23%","count1":"0.81%"}}</t>
  </si>
  <si>
    <t>{"merchReceiveTimes":"120","refundCount":"2192","indVal":"3.91","localVal":"52.29","noReasonTimes":"847","merchQualityTimes":"6"}</t>
  </si>
  <si>
    <t>{"indVal":"2.44","localVal":"1.14"}</t>
  </si>
  <si>
    <t>{"title":"宝贝与描述相符：","source":"4.9","contrast":"+26.67%","sourcedetail":{"total":"1657","count5":"96.44%","count4":"1.63%","count3":"0.72%","count2":"0.18%","count1":"1.03%"}}</t>
  </si>
  <si>
    <t>{"title":"卖家的服务态度：","source":"4.9","contrast":"+44.28%","sourcedetail":{"total":"1657","count5":"95.78%","count4":"2.53%","count3":"0.60%","count2":"0.18%","count1":"0.91%"}}</t>
  </si>
  <si>
    <t>{"title":"物流服务的质量：","source":"4.9","contrast":"+47.91%","sourcedetail":{"total":"1657","count5":"95.41%","count4":"2.35%","count3":"0.91%","count2":"0.54%","count1":"0.78%"}}</t>
  </si>
  <si>
    <t>{"merchReceiveTimes":"1","refundCount":"56","indVal":"3.80","localVal":"7.15","noReasonTimes":"31","merchQualityTimes":"0"}</t>
  </si>
  <si>
    <t>{"title":"宝贝与描述相符：","source":"4.9","contrast":"+37.99%","sourcedetail":{"total":"29282","count5":"94.68%","count4":"2.96%","count3":"1.30%","count2":"0.35%","count1":"0.72%"}}</t>
  </si>
  <si>
    <t>{"title":"卖家的服务态度：","source":"4.8","contrast":"+46.78%","sourcedetail":{"total":"29282","count5":"93.18%","count4":"4.43%","count3":"1.31%","count2":"0.41%","count1":"0.67%"}}</t>
  </si>
  <si>
    <t>{"title":"物流服务的质量：","source":"4.8","contrast":"+49.46%","sourcedetail":{"total":"29282","count5":"92.88%","count4":"4.56%","count3":"1.42%","count2":"0.42%","count1":"0.72%"}}</t>
  </si>
  <si>
    <t>{"merchReceiveTimes":"4","refundCount":"109","indVal":"12.85","localVal":"21.63","noReasonTimes":"92","merchQualityTimes":"0"}</t>
  </si>
  <si>
    <t>{"indVal":"3.68","localVal":"2.39"}</t>
  </si>
  <si>
    <t>{"title":"宝贝与描述相符：","source":"4.8","contrast":"+9.22%","sourcedetail":{"total":"31745","count5":"93.97%","count4":"3.41%","count3":"1.22%","count2":"0.50%","count1":"0.89%"}}</t>
  </si>
  <si>
    <t>{"title":"卖家的服务态度：","source":"4.8","contrast":"+6.57%","sourcedetail":{"total":"31745","count5":"91.00%","count4":"5.27%","count3":"1.86%","count2":"0.61%","count1":"1.26%"}}</t>
  </si>
  <si>
    <t>{"title":"物流服务的质量：","source":"4.8","contrast":"+10.00%","sourcedetail":{"total":"31745","count5":"90.52%","count4":"5.35%","count3":"1.97%","count2":"0.73%","count1":"1.43%"}}</t>
  </si>
  <si>
    <t>{"merchReceiveTimes":"236","refundCount":"3740","indVal":"6.76","localVal":"15.09","noReasonTimes":"2691","merchQualityTimes":"72"}</t>
  </si>
  <si>
    <t>{"indVal":"3.27","localVal":"3.41"}</t>
  </si>
  <si>
    <t>{"title":"宝贝与描述相符：","source":"4.8","contrast":"+6.95%","sourcedetail":{"total":"1323","count5":"93.35%","count4":"4.69%","count3":"0.68%","count2":"0.53%","count1":"0.76%"}}</t>
  </si>
  <si>
    <t>{"title":"卖家的服务态度：","source":"4.8","contrast":"+20.45%","sourcedetail":{"total":"1323","count5":"91.53%","count4":"5.74%","count3":"1.59%","count2":"0.30%","count1":"0.83%"}}</t>
  </si>
  <si>
    <t>{"title":"物流服务的质量：","source":"4.8","contrast":"0","sourcedetail":{"total":"1323","count5":"89.12%","count4":"6.58%","count3":"1.97%","count2":"0.38%","count1":"1.97%"}}</t>
  </si>
  <si>
    <t>{"merchReceiveTimes":"1","refundCount":"19","indVal":"7.11","localVal":"4.47","noReasonTimes":"7","merchQualityTimes":"0"}</t>
  </si>
  <si>
    <t>{"indVal":"2.08","localVal":"4.48"}</t>
  </si>
  <si>
    <t>{"title":"宝贝与描述相符：","source":"4.8","contrast":"+25.35%","sourcedetail":{"total":"49087","count5":"93.71%","count4":"3.62%","count3":"1.24%","count2":"0.41%","count1":"1.01%"}}</t>
  </si>
  <si>
    <t>{"title":"卖家的服务态度：","source":"4.8","contrast":"+33.85%","sourcedetail":{"total":"49087","count5":"92.21%","count4":"4.79%","count3":"1.35%","count2":"0.50%","count1":"1.16%"}}</t>
  </si>
  <si>
    <t>{"title":"物流服务的质量：","source":"4.8","contrast":"+36.31%","sourcedetail":{"total":"49087","count5":"91.85%","count4":"4.84%","count3":"1.50%","count2":"0.56%","count1":"1.26%"}}</t>
  </si>
  <si>
    <t>{"merchReceiveTimes":"1289","refundCount":"3044","indVal":"12.85","localVal":"33.87","noReasonTimes":"1","merchQualityTimes":"15"}</t>
  </si>
  <si>
    <t>{"title":"宝贝与描述相符：","source":"4.8","contrast":"0","sourcedetail":{"total":"24460","count5":"92.49%","count4":"3.37%","count3":"1.91%","count2":"0.74%","count1":"1.49%"}}</t>
  </si>
  <si>
    <t>{"title":"卖家的服务态度：","source":"4.8","contrast":"+13.28%","sourcedetail":{"total":"24460","count5":"90.62%","count4":"4.98%","count3":"2.01%","count2":"0.71%","count1":"1.68%"}}</t>
  </si>
  <si>
    <t>{"title":"物流服务的质量：","source":"4.7","contrast":"+10.55%","sourcedetail":{"total":"24460","count5":"89.80%","count4":"4.87%","count3":"2.36%","count2":"1.01%","count1":"1.96%"}}</t>
  </si>
  <si>
    <t>{"merchReceiveTimes":"30","refundCount":"431","indVal":"12.85","localVal":"13.72","noReasonTimes":"251","merchQualityTimes":"12"}</t>
  </si>
  <si>
    <t>{"indVal":"3.68","localVal":"4.70"}</t>
  </si>
  <si>
    <t>{"title":"宝贝与描述相符：","source":"4.9","contrast":"+68.69%","sourcedetail":{"total":"3284","count5":"97.87%","count4":"0.88%","count3":"0.40%","count2":"0.30%","count1":"0.55%"}}</t>
  </si>
  <si>
    <t>{"title":"卖家的服务态度：","source":"4.9","contrast":"+68.04%","sourcedetail":{"total":"3284","count5":"96.35%","count4":"2.04%","count3":"0.76%","count2":"0.40%","count1":"0.46%"}}</t>
  </si>
  <si>
    <t>{"title":"物流服务的质量：","source":"4.9","contrast":"+70.29%","sourcedetail":{"total":"3284","count5":"96.50%","count4":"1.74%","count3":"0.82%","count2":"0.37%","count1":"0.58%"}}</t>
  </si>
  <si>
    <t>{"merchReceiveTimes":"2","refundCount":"161","indVal":"12.85","localVal":"11.62","noReasonTimes":"128","merchQualityTimes":"0"}</t>
  </si>
  <si>
    <t>{"indVal":"3.68","localVal":"3.86"}</t>
  </si>
  <si>
    <t>{"title":"宝贝与描述相符：","source":"4.8","contrast":"+9.36%","sourcedetail":{"total":"4385","count5":"93.43%","count4":"3.03%","count3":"1.30%","count2":"0.73%","count1":"1.51%"}}</t>
  </si>
  <si>
    <t>{"title":"卖家的服务态度：","source":"4.8","contrast":"+19.43%","sourcedetail":{"total":"4385","count5":"91.65%","count4":"4.06%","count3":"1.96%","count2":"0.71%","count1":"1.62%"}}</t>
  </si>
  <si>
    <t>{"title":"物流服务的质量：","source":"4.8","contrast":"+15.39%","sourcedetail":{"total":"4385","count5":"90.35%","count4":"4.68%","count3":"2.23%","count2":"0.75%","count1":"1.98%"}}</t>
  </si>
  <si>
    <t>{"merchReceiveTimes":"69","refundCount":"1227","indVal":"12.85","localVal":"28.99","noReasonTimes":"919","merchQualityTimes":"7"}</t>
  </si>
  <si>
    <t>{"indVal":"3.68","localVal":"3.99"}</t>
  </si>
  <si>
    <t>{"title":"宝贝与描述相符：","source":"4.8","contrast":"+7.17%","sourcedetail":{"total":"4890","count5":"93.80%","count4":"3.05%","count3":"1.21%","count2":"0.61%","count1":"1.33%"}}</t>
  </si>
  <si>
    <t>{"title":"卖家的服务态度：","source":"4.8","contrast":"+15.06%","sourcedetail":{"total":"4890","count5":"91.64%","count4":"4.52%","count3":"1.68%","count2":"0.53%","count1":"1.64%"}}</t>
  </si>
  <si>
    <t>{"title":"物流服务的质量：","source":"4.8","contrast":"+21.65%","sourcedetail":{"total":"4890","count5":"91.47%","count4":"4.27%","count3":"1.86%","count2":"0.72%","count1":"1.68%"}}</t>
  </si>
  <si>
    <t>{"merchReceiveTimes":"3","refundCount":"49","indVal":"4.51","localVal":"6.19","noReasonTimes":"9","merchQualityTimes":"1"}</t>
  </si>
  <si>
    <t>{"indVal":"2.61","localVal":"3.61"}</t>
  </si>
  <si>
    <t>{"title":"宝贝与描述相符：","source":"4.8","contrast":"-0.64%","sourcedetail":{"total":"102000","count5":"91.53%","count4":"4.46%","count3":"2.15%","count2":"0.66%","count1":"1.20%"}}</t>
  </si>
  <si>
    <t>{"title":"卖家的服务态度：","source":"4.8","contrast":"-0.72%","sourcedetail":{"total":"102002","count5":"88.05%","count4":"7.46%","count3":"2.46%","count2":"0.66%","count1":"1.37%"}}</t>
  </si>
  <si>
    <t>{"title":"物流服务的质量：","source":"4.7","contrast":"-0.91%","sourcedetail":{"total":"102002","count5":"86.42%","count4":"7.76%","count3":"3.04%","count2":"0.91%","count1":"1.88%"}}</t>
  </si>
  <si>
    <t>{"merchReceiveTimes":"266","refundCount":"2245","indVal":"3.39","localVal":"3.95","noReasonTimes":"752","merchQualityTimes":"13"}</t>
  </si>
  <si>
    <t>{"indVal":"1.48","localVal":"1.94"}</t>
  </si>
  <si>
    <t>{"title":"宝贝与描述相符：","source":"4.8","contrast":"+12.32%","sourcedetail":{"total":"21172","count5":"94.11%","count4":"3.35%","count3":"1.25%","count2":"0.42%","count1":"0.86%"}}</t>
  </si>
  <si>
    <t>{"title":"卖家的服务态度：","source":"4.8","contrast":"+19.55%","sourcedetail":{"total":"21172","count5":"91.69%","count4":"5.47%","count3":"1.39%","count2":"0.41%","count1":"1.04%"}}</t>
  </si>
  <si>
    <t>{"title":"物流服务的质量：","source":"4.8","contrast":"+12.16%","sourcedetail":{"total":"21172","count5":"90.40%","count4":"5.85%","count3":"1.72%","count2":"0.59%","count1":"1.44%"}}</t>
  </si>
  <si>
    <t>{"merchReceiveTimes":"56","refundCount":"926","indVal":"6.76","localVal":"7.95","noReasonTimes":"621","merchQualityTimes":"1"}</t>
  </si>
  <si>
    <t>{"title":"宝贝与描述相符：","source":"4.9","contrast":"+43.59%","sourcedetail":{"total":"1834","count5":"95.09%","count4":"3.11%","count3":"0.55%","count2":"0.60%","count1":"0.65%"}}</t>
  </si>
  <si>
    <t>{"title":"卖家的服务态度：","source":"4.8","contrast":"+48.06%","sourcedetail":{"total":"1834","count5":"93.68%","count4":"3.98%","count3":"1.20%","count2":"0.27%","count1":"0.87%"}}</t>
  </si>
  <si>
    <t>{"title":"物流服务的质量：","source":"4.8","contrast":"+48.95%","sourcedetail":{"total":"1834","count5":"93.18%","count4":"4.47%","count3":"0.82%","count2":"0.55%","count1":"0.98%"}}</t>
  </si>
  <si>
    <t>{"merchReceiveTimes":"1","refundCount":"24","indVal":"12.85","localVal":"5.45","noReasonTimes":"14","merchQualityTimes":"0"}</t>
  </si>
  <si>
    <t>{"title":"宝贝与描述相符：","source":"4.8","contrast":"+26.01%","sourcedetail":{"total":"36857","count5":"93.48%","count4":"3.86%","count3":"1.37%","count2":"0.46%","count1":"0.83%"}}</t>
  </si>
  <si>
    <t>{"title":"卖家的服务态度：","source":"4.8","contrast":"+23.21%","sourcedetail":{"total":"36857","count5":"90.40%","count4":"6.13%","count3":"1.83%","count2":"0.57%","count1":"1.08%"}}</t>
  </si>
  <si>
    <t>{"title":"物流服务的质量：","source":"4.7","contrast":"+3.27%","sourcedetail":{"total":"36857","count5":"88.11%","count4":"6.40%","count3":"2.60%","count2":"1.03%","count1":"1.85%"}}</t>
  </si>
  <si>
    <t>{"merchReceiveTimes":"74","refundCount":"2716","indVal":"12.85","localVal":"6.38","noReasonTimes":"2239","merchQualityTimes":"7"}</t>
  </si>
  <si>
    <t>{"title":"宝贝与描述相符：","source":"4.8","contrast":"0","sourcedetail":{"total":"8864","count5":"91.58%","count4":"5.21%","count3":"1.57%","count2":"0.62%","count1":"1.02%"}}</t>
  </si>
  <si>
    <t>{"title":"卖家的服务态度：","source":"4.8","contrast":"+6.85%","sourcedetail":{"total":"8864","count5":"90.20%","count4":"6.69%","count3":"1.74%","count2":"0.42%","count1":"0.96%"}}</t>
  </si>
  <si>
    <t>{"title":"物流服务的质量：","source":"4.8","contrast":"+16.11%","sourcedetail":{"total":"8864","count5":"89.46%","count4":"7.27%","count3":"1.62%","count2":"0.56%","count1":"1.08%"}}</t>
  </si>
  <si>
    <t>{"merchReceiveTimes":"1","refundCount":"23","indVal":"3.39","localVal":"0.92","noReasonTimes":"7","merchQualityTimes":"0"}</t>
  </si>
  <si>
    <t>{"indVal":"1.48","localVal":"0.34"}</t>
  </si>
  <si>
    <t>{"title":"宝贝与描述相符：","source":"4.8","contrast":"0","sourcedetail":{"total":"11683","count5":"92.28%","count4":"3.51%","count3":"1.84%","count2":"0.73%","count1":"1.64%"}}</t>
  </si>
  <si>
    <t>{"title":"卖家的服务态度：","source":"4.8","contrast":"+4.95%","sourcedetail":{"total":"11683","count5":"89.66%","count4":"5.58%","count3":"2.13%","count2":"0.80%","count1":"1.83%"}}</t>
  </si>
  <si>
    <t>{"title":"物流服务的质量：","source":"4.7","contrast":"+2.63%","sourcedetail":{"total":"11683","count5":"88.78%","count4":"5.45%","count3":"2.63%","count2":"1.02%","count1":"2.12%"}}</t>
  </si>
  <si>
    <t>{"merchReceiveTimes":"52","refundCount":"790","indVal":"12.85","localVal":"4.85","noReasonTimes":"501","merchQualityTimes":"11"}</t>
  </si>
  <si>
    <t>{"title":"宝贝与描述相符：","source":"4.9","contrast":"+32.67%","sourcedetail":{"total":"9754","count5":"95.77%","count4":"2.38%","count3":"0.77%","count2":"0.30%","count1":"0.79%"}}</t>
  </si>
  <si>
    <t>{"title":"卖家的服务态度：","source":"4.8","contrast":"+16.07%","sourcedetail":{"total":"9754","count5":"92.41%","count4":"4.52%","count3":"1.38%","count2":"0.48%","count1":"1.20%"}}</t>
  </si>
  <si>
    <t>{"title":"物流服务的质量：","source":"4.8","contrast":"+12.38%","sourcedetail":{"total":"9754","count5":"91.04%","count4":"5.14%","count3":"1.76%","count2":"0.58%","count1":"1.48%"}}</t>
  </si>
  <si>
    <t>{"merchReceiveTimes":"3","refundCount":"67","indVal":"4.72","localVal":"2.41","noReasonTimes":"30","merchQualityTimes":"1"}</t>
  </si>
  <si>
    <t>{"indVal":"1.98","localVal":"1.68"}</t>
  </si>
  <si>
    <t>{"title":"宝贝与描述相符：","source":"4.9","contrast":"+28.43%","sourcedetail":{"total":"15779","count5":"94.74%","count4":"3.16%","count3":"1.32%","count2":"0.30%","count1":"0.48%"}}</t>
  </si>
  <si>
    <t>{"title":"卖家的服务态度：","source":"4.8","contrast":"+17.39%","sourcedetail":{"total":"15777","count5":"90.98%","count4":"6.02%","count3":"1.76%","count2":"0.48%","count1":"0.75%"}}</t>
  </si>
  <si>
    <t>{"title":"物流服务的质量：","source":"4.8","contrast":"+20.32%","sourcedetail":{"total":"15777","count5":"90.60%","count4":"5.98%","count3":"1.91%","count2":"0.60%","count1":"0.91%"}}</t>
  </si>
  <si>
    <t>{"merchReceiveTimes":"6","refundCount":"350","indVal":"6.76","localVal":"6.62","noReasonTimes":"253","merchQualityTimes":"2"}</t>
  </si>
  <si>
    <t>{"indVal":"3.27","localVal":"3.28"}</t>
  </si>
  <si>
    <t>{"title":"宝贝与描述相符：","source":"4.8","contrast":"+29.47%","sourcedetail":{"total":"12032","count5":"94.32%","count4":"2.93%","count3":"1.37%","count2":"0.45%","count1":"0.94%"}}</t>
  </si>
  <si>
    <t>{"title":"卖家的服务态度：","source":"4.8","contrast":"+32.71%","sourcedetail":{"total":"12032","count5":"91.97%","count4":"4.81%","count3":"1.74%","count2":"0.36%","count1":"1.12%"}}</t>
  </si>
  <si>
    <t>{"title":"物流服务的质量：","source":"4.8","contrast":"+24.84%","sourcedetail":{"total":"12032","count5":"90.64%","count4":"5.18%","count3":"2.07%","count2":"0.58%","count1":"1.53%"}}</t>
  </si>
  <si>
    <t>{"merchReceiveTimes":"6","refundCount":"268","indVal":"12.85","localVal":"9.48","noReasonTimes":"222","merchQualityTimes":"0"}</t>
  </si>
  <si>
    <t>{"title":"宝贝与描述相符：","source":"4.8","contrast":"+31.45%","sourcedetail":{"total":"917","count5":"94.77%","count4":"2.84%","count3":"0.87%","count2":"0.22%","count1":"1.31%"}}</t>
  </si>
  <si>
    <t>{"title":"卖家的服务态度：","source":"4.8","contrast":"+43.30%","sourcedetail":{"total":"917","count5":"93.78%","count4":"3.38%","count3":"1.31%","count2":"0.44%","count1":"1.09%"}}</t>
  </si>
  <si>
    <t>{"title":"物流服务的质量：","source":"4.8","contrast":"+39.41%","sourcedetail":{"total":"917","count5":"92.58%","count4":"4.25%","count3":"1.42%","count2":"0.22%","count1":"1.53%"}}</t>
  </si>
  <si>
    <t>{"merchReceiveTimes":"0","refundCount":"48","indVal":"12.85","localVal":"15.69","noReasonTimes":"32","merchQualityTimes":"2"}</t>
  </si>
  <si>
    <t>{"indVal":"3.68","localVal":"4.29"}</t>
  </si>
  <si>
    <t>{"title":"宝贝与描述相符：","source":"4.8","contrast":"+26.91%","sourcedetail":{"total":"1523","count5":"93.50%","count4":"3.68%","count3":"1.64%","count2":"0.53%","count1":"0.66%"}}</t>
  </si>
  <si>
    <t>{"title":"卖家的服务态度：","source":"4.8","contrast":"+25.33%","sourcedetail":{"total":"1523","count5":"91.40%","count4":"4.92%","count3":"1.84%","count2":"0.59%","count1":"1.25%"}}</t>
  </si>
  <si>
    <t>{"title":"物流服务的质量：","source":"4.8","contrast":"+30.48%","sourcedetail":{"total":"1523","count5":"91.00%","count4":"5.32%","count3":"1.77%","count2":"0.59%","count1":"1.31%"}}</t>
  </si>
  <si>
    <t>{"merchReceiveTimes":"4","refundCount":"190","indVal":"12.85","localVal":"45.35","noReasonTimes":"160","merchQualityTimes":"0"}</t>
  </si>
  <si>
    <t>{"title":"宝贝与描述相符：","source":"4.7","contrast":"-1.33%","sourcedetail":{"total":"5104","count5":"88.95%","count4":"5.19%","count3":"2.98%","count2":"0.94%","count1":"1.94%"}}</t>
  </si>
  <si>
    <t>{"title":"卖家的服务态度：","source":"4.7","contrast":"-1.04%","sourcedetail":{"total":"5104","count5":"86.40%","count4":"7.05%","count3":"3.23%","count2":"1.21%","count1":"2.10%"}}</t>
  </si>
  <si>
    <t>{"title":"物流服务的质量：","source":"4.7","contrast":"-0.70%","sourcedetail":{"total":"5104","count5":"85.89%","count4":"7.33%","count3":"3.59%","count2":"1.08%","count1":"2.12%"}}</t>
  </si>
  <si>
    <t>{"merchReceiveTimes":"7","refundCount":"87","indVal":"12.85","localVal":"5.73","noReasonTimes":"55","merchQualityTimes":"0"}</t>
  </si>
  <si>
    <t>{"title":"宝贝与描述相符：","source":"4.8","contrast":"+7.37%","sourcedetail":{"total":"1343","count5":"91.21%","count4":"5.58%","count3":"1.86%","count2":"0.52%","count1":"0.82%"}}</t>
  </si>
  <si>
    <t>{"title":"卖家的服务态度：","source":"4.8","contrast":"+32.33%","sourcedetail":{"total":"1343","count5":"90.02%","count4":"7.74%","count3":"1.12%","count2":"0.52%","count1":"0.60%"}}</t>
  </si>
  <si>
    <t>{"title":"物流服务的质量：","source":"4.8","contrast":"+29.31%","sourcedetail":{"total":"1343","count5":"88.98%","count4":"7.97%","count3":"1.64%","count2":"0.74%","count1":"0.67%"}}</t>
  </si>
  <si>
    <t>{"merchReceiveTimes":"5","refundCount":"37","indVal":"12.85","localVal":"72.55","noReasonTimes":"26","merchQualityTimes":"1"}</t>
  </si>
  <si>
    <t>{"title":"宝贝与描述相符：","source":"4.8","contrast":"+4.16%","sourcedetail":{"total":"66653","count5":"94.04%","count4":"2.69%","count3":"1.45%","count2":"0.56%","count1":"1.26%"}}</t>
  </si>
  <si>
    <t>{"title":"卖家的服务态度：","source":"4.7","contrast":"-0.85%","sourcedetail":{"total":"66653","count5":"88.39%","count4":"6.02%","count3":"2.71%","count2":"0.96%","count1":"1.93%"}}</t>
  </si>
  <si>
    <t>{"title":"物流服务的质量：","source":"4.7","contrast":"-0.72%","sourcedetail":{"total":"66653","count5":"87.46%","count4":"6.17%","count3":"3.02%","count2":"1.08%","count1":"2.27%"}}</t>
  </si>
  <si>
    <t>{"merchReceiveTimes":"75","refundCount":"772","indVal":"3.91","localVal":"3.30","noReasonTimes":"310","merchQualityTimes":"1"}</t>
  </si>
  <si>
    <t>{"indVal":"2.44","localVal":"0.34"}</t>
  </si>
  <si>
    <t>{"title":"宝贝与描述相符：","source":"4.9","contrast":"+64.51%","sourcedetail":{"total":"55212","count5":"97.83%","count4":"1.16%","count3":"0.48%","count2":"0.15%","count1":"0.38%"}}</t>
  </si>
  <si>
    <t>{"title":"卖家的服务态度：","source":"4.9","contrast":"+66.06%","sourcedetail":{"total":"55212","count5":"96.92%","count4":"1.83%","count3":"0.62%","count2":"0.21%","count1":"0.41%"}}</t>
  </si>
  <si>
    <t>{"title":"物流服务的质量：","source":"4.9","contrast":"+65.19%","sourcedetail":{"total":"55212","count5":"96.62%","count4":"1.92%","count3":"0.74%","count2":"0.23%","count1":"0.49%"}}</t>
  </si>
  <si>
    <t>{"merchReceiveTimes":"37","refundCount":"385","indVal":"3.13","localVal":"2.83","noReasonTimes":"233","merchQualityTimes":"1"}</t>
  </si>
  <si>
    <t>{"indVal":"2.55","localVal":"2.90"}</t>
  </si>
  <si>
    <t>{"title":"宝贝与描述相符：","source":"4.9","contrast":"+54.37%","sourcedetail":{"total":"1446","count5":"97.51%","count4":"1.11%","count3":"0.62%","count2":"0.28%","count1":"0.48%"}}</t>
  </si>
  <si>
    <t>{"title":"卖家的服务态度：","source":"4.9","contrast":"+52.98%","sourcedetail":{"total":"1446","count5":"96.54%","count4":"1.87%","count3":"0.62%","count2":"0.21%","count1":"0.76%"}}</t>
  </si>
  <si>
    <t>{"title":"物流服务的质量：","source":"4.9","contrast":"+49.80%","sourcedetail":{"total":"1446","count5":"95.57%","count4":"2.28%","count3":"1.04%","count2":"0.21%","count1":"0.90%"}}</t>
  </si>
  <si>
    <t>{"merchReceiveTimes":"1","refundCount":"26","indVal":"4.05","localVal":"11.40","noReasonTimes":"18","merchQualityTimes":"0"}</t>
  </si>
  <si>
    <t>{"indVal":"2.80","localVal":"3.17"}</t>
  </si>
  <si>
    <t>{"title":"宝贝与描述相符：","source":"4.9","contrast":"+41.52%","sourcedetail":{"total":"9293","count5":"95.23%","count4":"2.59%","count3":"0.98%","count2":"0.40%","count1":"0.80%"}}</t>
  </si>
  <si>
    <t>{"title":"卖家的服务态度：","source":"4.8","contrast":"+47.13%","sourcedetail":{"total":"9293","count5":"93.58%","count4":"4.05%","count3":"1.15%","count2":"0.38%","count1":"0.85%"}}</t>
  </si>
  <si>
    <t>{"title":"物流服务的质量：","source":"4.8","contrast":"+44.45%","sourcedetail":{"total":"9293","count5":"92.83%","count4":"4.23%","count3":"1.41%","count2":"0.46%","count1":"1.07%"}}</t>
  </si>
  <si>
    <t>{"merchReceiveTimes":"7","refundCount":"162","indVal":"12.85","localVal":"9.88","noReasonTimes":"111","merchQualityTimes":"0"}</t>
  </si>
  <si>
    <t>{"title":"宝贝与描述相符：","source":"4.9","contrast":"+42.50%","sourcedetail":{"total":"3701","count5":"94.16%","count4":"3.97%","count3":"1.22%","count2":"0.22%","count1":"0.43%"}}</t>
  </si>
  <si>
    <t>{"title":"卖家的服务态度：","source":"4.9","contrast":"+51.66%","sourcedetail":{"total":"3700","count5":"93.35%","count4":"4.68%","count3":"1.19%","count2":"0.24%","count1":"0.54%"}}</t>
  </si>
  <si>
    <t>{"title":"物流服务的质量：","source":"4.8","contrast":"+51.87%","sourcedetail":{"total":"3700","count5":"92.78%","count4":"4.92%","count3":"1.35%","count2":"0.41%","count1":"0.54%"}}</t>
  </si>
  <si>
    <t>{"merchReceiveTimes":"57","refundCount":"145","indVal":"12.85","localVal":"4.92","noReasonTimes":"2","merchQualityTimes":"0"}</t>
  </si>
  <si>
    <t>{"indVal":"3.68","localVal":"2.72"}</t>
  </si>
  <si>
    <t>{"title":"宝贝与描述相符：","source":"4.8","contrast":"+33.96%","sourcedetail":{"total":"21626","count5":"95.08%","count4":"2.27%","count3":"1.21%","count2":"0.34%","count1":"1.09%"}}</t>
  </si>
  <si>
    <t>{"title":"卖家的服务态度：","source":"4.8","contrast":"+33.66%","sourcedetail":{"total":"21626","count5":"92.32%","count4":"4.52%","count3":"1.56%","count2":"0.40%","count1":"1.20%"}}</t>
  </si>
  <si>
    <t>{"title":"物流服务的质量：","source":"4.8","contrast":"+36.60%","sourcedetail":{"total":"21626","count5":"91.86%","count4":"4.75%","count3":"1.70%","count2":"0.43%","count1":"1.26%"}}</t>
  </si>
  <si>
    <t>{"merchReceiveTimes":"260","refundCount":"1356","indVal":"12.85","localVal":"10.09","noReasonTimes":"57","merchQualityTimes":"16"}</t>
  </si>
  <si>
    <t>{"indVal":"3.68","localVal":"4.60"}</t>
  </si>
  <si>
    <t>{"title":"宝贝与描述相符：","source":"4.9","contrast":"+65.29%","sourcedetail":{"total":"627","count5":"97.29%","count4":"1.75%","count3":"0.80%","count2":"暂无人打分","count1":"0.16%"}}</t>
  </si>
  <si>
    <t>{"title":"卖家的服务态度：","source":"4.9","contrast":"+65.65%","sourcedetail":{"total":"627","count5":"97.13%","count4":"1.44%","count3":"0.80%","count2":"0.16%","count1":"0.48%"}}</t>
  </si>
  <si>
    <t>{"title":"物流服务的质量：","source":"4.9","contrast":"+70.66%","sourcedetail":{"total":"627","count5":"96.97%","count4":"1.75%","count3":"0.80%","count2":"0.16%","count1":"0.32%"}}</t>
  </si>
  <si>
    <t>{"merchReceiveTimes":"0","refundCount":"8","indVal":"3.13","localVal":"8.08","noReasonTimes":"4","merchQualityTimes":"0"}</t>
  </si>
  <si>
    <t>{"indVal":"2.55","localVal":"2.87"}</t>
  </si>
  <si>
    <t>{"title":"宝贝与描述相符：","source":"4.9","contrast":"+76.00%","sourcedetail":{"total":"4665","count5":"97.88%","count4":"1.35%","count3":"0.32%","count2":"0.13%","count1":"0.32%"}}</t>
  </si>
  <si>
    <t>{"title":"卖家的服务态度：","source":"4.9","contrast":"+76.87%","sourcedetail":{"total":"4665","count5":"97.23%","count4":"1.76%","count3":"0.43%","count2":"0.17%","count1":"0.41%"}}</t>
  </si>
  <si>
    <t>{"title":"物流服务的质量：","source":"4.9","contrast":"+80.96%","sourcedetail":{"total":"4665","count5":"97.38%","count4":"1.71%","count3":"0.41%","count2":"0.15%","count1":"0.34%"}}</t>
  </si>
  <si>
    <t>{"merchReceiveTimes":"3","refundCount":"93","indVal":"12.85","localVal":"6.78","noReasonTimes":"65","merchQualityTimes":"0"}</t>
  </si>
  <si>
    <t>{"title":"宝贝与描述相符：","source":"4.9","contrast":"+72.79%","sourcedetail":{"total":"5825","count5":"97.53%","count4":"1.51%","count3":"0.53%","count2":"0.14%","count1":"0.29%"}}</t>
  </si>
  <si>
    <t>{"title":"卖家的服务态度：","source":"4.9","contrast":"+71.05%","sourcedetail":{"total":"5825","count5":"96.33%","count4":"2.42%","count3":"0.62%","count2":"0.24%","count1":"0.39%"}}</t>
  </si>
  <si>
    <t>{"title":"物流服务的质量：","source":"4.9","contrast":"+75.14%","sourcedetail":{"total":"5825","count5":"96.60%","count4":"2.08%","count3":"0.72%","count2":"0.24%","count1":"0.36%"}}</t>
  </si>
  <si>
    <t>{"merchReceiveTimes":"2","refundCount":"62","indVal":"12.85","localVal":"5.17","noReasonTimes":"40","merchQualityTimes":"0"}</t>
  </si>
  <si>
    <t>{"title":"宝贝与描述相符：","source":"4.9","contrast":"+36.40%","sourcedetail":{"total":"3862","count5":"95.73%","count4":"2.41%","count3":"0.96%","count2":"0.28%","count1":"0.62%"}}</t>
  </si>
  <si>
    <t>{"title":"卖家的服务态度：","source":"4.9","contrast":"+49.91%","sourcedetail":{"total":"3862","count5":"94.98%","count4":"3.21%","count3":"0.83%","count2":"0.31%","count1":"0.67%"}}</t>
  </si>
  <si>
    <t>{"title":"物流服务的质量：","source":"4.9","contrast":"+54.53%","sourcedetail":{"total":"3862","count5":"94.90%","count4":"3.21%","count3":"0.93%","count2":"0.21%","count1":"0.75%"}}</t>
  </si>
  <si>
    <t>{"merchReceiveTimes":"6","refundCount":"101","indVal":"6.76","localVal":"5.53","noReasonTimes":"68","merchQualityTimes":"1"}</t>
  </si>
  <si>
    <t>{"indVal":"3.27","localVal":"1.73"}</t>
  </si>
  <si>
    <t>{"title":"宝贝与描述相符：","source":"4.9","contrast":"+50.95%","sourcedetail":{"total":"1455","count5":"96.15%","count4":"2.13%","count3":"1.10%","count2":"0.14%","count1":"0.48%"}}</t>
  </si>
  <si>
    <t>{"title":"卖家的服务态度：","source":"4.9","contrast":"+50.41%","sourcedetail":{"total":"1455","count5":"94.16%","count4":"3.92%","count3":"0.96%","count2":"0.34%","count1":"0.62%"}}</t>
  </si>
  <si>
    <t>{"title":"物流服务的质量：","source":"4.9","contrast":"+54.62%","sourcedetail":{"total":"1455","count5":"93.88%","count4":"4.26%","count3":"0.82%","count2":"0.27%","count1":"0.76%"}}</t>
  </si>
  <si>
    <t>{"merchReceiveTimes":"0","refundCount":"23","indVal":"4.51","localVal":"3.75","noReasonTimes":"15","merchQualityTimes":"2"}</t>
  </si>
  <si>
    <t>{"indVal":"2.61","localVal":"2.99"}</t>
  </si>
  <si>
    <t>店铺分类</t>
    <phoneticPr fontId="1" type="noConversion"/>
  </si>
  <si>
    <t>卖家信用</t>
    <phoneticPr fontId="1" type="noConversion"/>
  </si>
  <si>
    <t>DSR差值</t>
    <phoneticPr fontId="1" type="noConversion"/>
  </si>
  <si>
    <t>DSR平均</t>
    <phoneticPr fontId="1" type="noConversion"/>
  </si>
  <si>
    <t>退款率</t>
    <phoneticPr fontId="1" type="noConversion"/>
  </si>
  <si>
    <t>当前保证金余额</t>
    <phoneticPr fontId="1" type="noConversion"/>
  </si>
  <si>
    <t>退款率行业水平对比</t>
    <phoneticPr fontId="1" type="noConversion"/>
  </si>
  <si>
    <t>退款速度行业平均水平对比</t>
    <phoneticPr fontId="1" type="noConversion"/>
  </si>
  <si>
    <t>分类</t>
    <phoneticPr fontId="1" type="noConversion"/>
  </si>
  <si>
    <t>行业分类</t>
    <phoneticPr fontId="1" type="noConversion"/>
  </si>
  <si>
    <t>[[268,{'rater':'0', 'direction':'0', 'result':'1','timeLine':'-7'}],[0,{'rater':'0','direction':'0','result':'0','timeLine':'-7'}],[0,{'rater':'0','direction':'0','result':'-1','timeLine':'-7'}]]</t>
    <phoneticPr fontId="1" type="noConversion"/>
  </si>
  <si>
    <t>评价下滑趋势周/月*4.28</t>
    <phoneticPr fontId="1" type="noConversion"/>
  </si>
  <si>
    <t>当前保证金余额</t>
  </si>
  <si>
    <t>DSR差值</t>
  </si>
  <si>
    <t>DSR平均</t>
  </si>
  <si>
    <t>退款率</t>
  </si>
  <si>
    <t>退款率行业水平对比</t>
  </si>
  <si>
    <t>退款速度行业平均水平对比</t>
  </si>
  <si>
    <t>月评价/半年评价*6</t>
  </si>
  <si>
    <t>月评价/半年评价*6</t>
    <phoneticPr fontId="1" type="noConversion"/>
  </si>
  <si>
    <t>评价变动趋势周/月*4.28</t>
  </si>
  <si>
    <t>评价变动趋势周/月*4.28</t>
    <phoneticPr fontId="1" type="noConversion"/>
  </si>
  <si>
    <t>卖家信用评价展示好评率：（C）</t>
    <phoneticPr fontId="1" type="noConversion"/>
  </si>
  <si>
    <t>组1</t>
  </si>
  <si>
    <t>组2</t>
  </si>
  <si>
    <t>组3</t>
  </si>
  <si>
    <t>组4</t>
  </si>
  <si>
    <t>组5</t>
  </si>
  <si>
    <t>组6</t>
  </si>
  <si>
    <t>样本数</t>
  </si>
  <si>
    <t>周评级数—好</t>
  </si>
  <si>
    <t>月评价数</t>
  </si>
  <si>
    <t>周好评率</t>
  </si>
  <si>
    <t>周/月</t>
  </si>
  <si>
    <t>月/年</t>
  </si>
  <si>
    <t>当前保证金金额</t>
  </si>
  <si>
    <t>占比</t>
    <phoneticPr fontId="1" type="noConversion"/>
  </si>
  <si>
    <t>shop_name</t>
  </si>
  <si>
    <t>格萝米GLAMOURKIDS</t>
  </si>
  <si>
    <t>mrkt旗舰店</t>
  </si>
  <si>
    <t>蓝魔杭州专卖店</t>
  </si>
  <si>
    <t>苏武牧羊鞋馆</t>
  </si>
  <si>
    <t>腾力电器专营店</t>
  </si>
  <si>
    <t>英朗车品专营店</t>
  </si>
  <si>
    <t>舒曼 TBTB舒曼女鞋</t>
  </si>
  <si>
    <t>衣尚道服饰旗舰店</t>
  </si>
  <si>
    <t>才子秀旗舰店</t>
  </si>
  <si>
    <t>vividini旗舰店</t>
  </si>
  <si>
    <t>慕卡霏旗舰店</t>
  </si>
  <si>
    <t>增达汽车用品专营店</t>
  </si>
  <si>
    <t>xqx服饰旗舰店</t>
  </si>
  <si>
    <t>喵喵电子称</t>
  </si>
  <si>
    <t>猫趣食品专营店</t>
  </si>
  <si>
    <t>诗倍嘉旗舰店</t>
  </si>
  <si>
    <t>福美多家居</t>
  </si>
  <si>
    <t>瑞彩天鞋类专营店</t>
  </si>
  <si>
    <t>贵情兰旗舰店</t>
  </si>
  <si>
    <t>德天家居专营店</t>
  </si>
  <si>
    <t>尚丝蔓服饰旗舰店</t>
  </si>
  <si>
    <t>全悦旗舰店</t>
  </si>
  <si>
    <t>handong2930</t>
  </si>
  <si>
    <t>灰布袋数码专营店</t>
  </si>
  <si>
    <t>巴戈鞋类旗舰店</t>
  </si>
  <si>
    <t>亲心透旗舰店</t>
  </si>
  <si>
    <t>不看过去只看前方</t>
  </si>
  <si>
    <t>零度食品专营店</t>
  </si>
  <si>
    <t>聚实惠户外专营店</t>
  </si>
  <si>
    <t>自然集食品专营店</t>
  </si>
  <si>
    <t>铠琳雅服饰旗舰店</t>
  </si>
  <si>
    <t>亿航服饰专营店</t>
  </si>
  <si>
    <t>ET精品</t>
  </si>
  <si>
    <t>东升颂越旗舰店</t>
  </si>
  <si>
    <t>优乐运动专营店</t>
  </si>
  <si>
    <t>唯尊旗舰店</t>
  </si>
  <si>
    <t>如鹰数码专营店</t>
  </si>
  <si>
    <t>依蓓芝旗舰店</t>
  </si>
  <si>
    <t>动感男孩</t>
  </si>
  <si>
    <t>lvjiebo</t>
  </si>
  <si>
    <t>上海_帮女郎</t>
  </si>
  <si>
    <t>衣之秀潮流店</t>
  </si>
  <si>
    <t>江湾图书专营店</t>
  </si>
  <si>
    <t>绅麦旗舰店</t>
  </si>
  <si>
    <t>雷菲数码专营店</t>
  </si>
  <si>
    <t>AIWEILE爱微乐</t>
  </si>
  <si>
    <t>雾格旗舰店</t>
  </si>
  <si>
    <t>薇萱儿</t>
  </si>
  <si>
    <t>言吾旗舰店</t>
  </si>
  <si>
    <t>江南歌娅旗舰店</t>
  </si>
  <si>
    <t>宅舍家具</t>
  </si>
  <si>
    <t>evolu旗舰店</t>
  </si>
  <si>
    <t>支持我2007</t>
  </si>
  <si>
    <t>云缤旗舰店</t>
  </si>
  <si>
    <t>聚缘坊食品专营店</t>
  </si>
  <si>
    <t>品荷旗舰店</t>
  </si>
  <si>
    <t>优卡贝贝婴童店</t>
  </si>
  <si>
    <t>星宇数码</t>
  </si>
  <si>
    <t>米奇菱蒂芙专卖店</t>
  </si>
  <si>
    <t>ekuzu旗舰店</t>
  </si>
  <si>
    <t>模动最强动漫周边店</t>
  </si>
  <si>
    <t>薇薇兔时尚皮草坊</t>
  </si>
  <si>
    <t>波阁旗舰店</t>
  </si>
  <si>
    <t>卡希服饰专营店</t>
  </si>
  <si>
    <t>左斯洛旗舰店</t>
  </si>
  <si>
    <t>爱尚格依旗舰店</t>
  </si>
  <si>
    <t>zippo火影专卖店</t>
  </si>
  <si>
    <t>竹尚袜业</t>
  </si>
  <si>
    <t>汪双文</t>
  </si>
  <si>
    <t>硕康旗舰店</t>
  </si>
  <si>
    <t>dengshunfa033</t>
  </si>
  <si>
    <t>名流伊轩旗舰店</t>
  </si>
  <si>
    <t>舒悦车品专营店</t>
  </si>
  <si>
    <t>蓓美力斯旗舰店</t>
  </si>
  <si>
    <t>来来时尚</t>
  </si>
  <si>
    <t>兰奥旗舰店</t>
  </si>
  <si>
    <t>久趣服饰专营店</t>
  </si>
  <si>
    <t>鸿摄汇数码专营店</t>
  </si>
  <si>
    <t>彩虹舞旗舰店</t>
  </si>
  <si>
    <t>百美特车品旗舰店</t>
  </si>
  <si>
    <t>百搭饰品配件</t>
  </si>
  <si>
    <t>0576wangye</t>
  </si>
  <si>
    <t>顺庭旗舰店</t>
  </si>
  <si>
    <t>商泼泼和孙空空</t>
  </si>
  <si>
    <t>叶都拉拉</t>
  </si>
  <si>
    <t>恋习旗舰店</t>
  </si>
  <si>
    <t>北京实体科技数码店</t>
  </si>
  <si>
    <t>百特凡斯卡旗舰店</t>
  </si>
  <si>
    <t>双轮汇自行车工作室</t>
  </si>
  <si>
    <t>只茵服饰旗舰店</t>
  </si>
  <si>
    <t>乐扣乐扣乐倍专卖店</t>
  </si>
  <si>
    <t>尚尼秀旗舰店</t>
  </si>
  <si>
    <t>依然纯旗舰店</t>
  </si>
  <si>
    <t>品客女郎</t>
  </si>
  <si>
    <t>爱潮足旗舰店</t>
  </si>
  <si>
    <t>纯姿饰品旗舰店</t>
  </si>
  <si>
    <t>caiziyijia昂志专卖店</t>
  </si>
  <si>
    <t>优贝玩具专营店</t>
  </si>
  <si>
    <t>弥漫姿旗舰店</t>
  </si>
  <si>
    <t>雅丹欧旗舰店</t>
  </si>
  <si>
    <t>兴赫汽车用品专营店</t>
  </si>
  <si>
    <t>fanjianglinsh</t>
  </si>
  <si>
    <t>卓腾家居旗舰店</t>
  </si>
  <si>
    <t>zhantingfangno1</t>
  </si>
  <si>
    <t>俏佰家居专营店</t>
  </si>
  <si>
    <t>衣人怡慧旗舰店</t>
  </si>
  <si>
    <t>汇金旗舰店</t>
  </si>
  <si>
    <t>北极绒然成专卖店</t>
  </si>
  <si>
    <t>彼得潘旗舰店</t>
  </si>
  <si>
    <t>启明星窗饰</t>
  </si>
  <si>
    <t>blfvfhpee</t>
  </si>
  <si>
    <t>吉通鞋类专营店</t>
  </si>
  <si>
    <t>比亚家居专营店</t>
  </si>
  <si>
    <t>畅炫数码专营店</t>
  </si>
  <si>
    <t>法香之旅旗舰店</t>
  </si>
  <si>
    <t>德力西小猪猪专卖店</t>
  </si>
  <si>
    <t>真享旗舰店</t>
  </si>
  <si>
    <t>涌沣数码专营店</t>
  </si>
  <si>
    <t>璟依服饰旗舰店</t>
  </si>
  <si>
    <t>金麟世家家居旗舰店</t>
  </si>
  <si>
    <t>鼎盛丰元数码专营店</t>
  </si>
  <si>
    <t>碟城旗舰店</t>
  </si>
  <si>
    <t>轩腾女装旗舰店</t>
  </si>
  <si>
    <t>翱航品牌直销店</t>
  </si>
  <si>
    <t>雨奇旗舰店</t>
  </si>
  <si>
    <t>尚限旗舰店</t>
  </si>
  <si>
    <t>尚绣第一街 Ruzmarin  打造经典品质女装</t>
  </si>
  <si>
    <t>樱花鸟旗舰店</t>
  </si>
  <si>
    <t>亿优贝儿图书专营</t>
  </si>
  <si>
    <t>智达图书专营店</t>
  </si>
  <si>
    <t>潮妃旗舰店</t>
  </si>
  <si>
    <t>shannai旗舰店</t>
  </si>
  <si>
    <t>欧贝拉皮衣皮草</t>
  </si>
  <si>
    <t>miiow誉海专卖店</t>
  </si>
  <si>
    <t>hzzcnet</t>
  </si>
  <si>
    <t>卡曼依琦旗舰店</t>
  </si>
  <si>
    <t>聪贝母婴专营店</t>
  </si>
  <si>
    <t>永帅旗舰店</t>
  </si>
  <si>
    <t>若生活素良品</t>
  </si>
  <si>
    <t>麦兜乐园</t>
  </si>
  <si>
    <t>百袋配送中心</t>
  </si>
  <si>
    <t>萱草影枝旗舰店</t>
  </si>
  <si>
    <t>lisa_lee520</t>
  </si>
  <si>
    <t>简颜旗舰店</t>
  </si>
  <si>
    <t>群策电器专营店</t>
  </si>
  <si>
    <t>潮人柜</t>
  </si>
  <si>
    <t>欧橡欧腾专卖店</t>
  </si>
  <si>
    <t>kenjoy</t>
  </si>
  <si>
    <t>威思登旗舰店</t>
  </si>
  <si>
    <t>亿健 跑步机</t>
  </si>
  <si>
    <t>莎汀皮衣皮草工厂店</t>
  </si>
  <si>
    <t>朗墨服饰旗舰店</t>
  </si>
  <si>
    <t>秀水清依旗舰店</t>
  </si>
  <si>
    <t>拓路者旗舰店</t>
  </si>
  <si>
    <t>memphis1130</t>
  </si>
  <si>
    <t>天堂九美专卖店</t>
  </si>
  <si>
    <t>趣城食品专营店</t>
  </si>
  <si>
    <t>mmtz服饰旗舰店</t>
  </si>
  <si>
    <t>开心泡泡家居</t>
  </si>
  <si>
    <t>云冰眼镜专营店</t>
  </si>
  <si>
    <t>奥尔多运动户外专营</t>
  </si>
  <si>
    <t>eirtenny旗舰店</t>
  </si>
  <si>
    <t>卡兰薇姿</t>
  </si>
  <si>
    <t>贝豆母婴专营店</t>
  </si>
  <si>
    <t>晟睿家居专营店</t>
  </si>
  <si>
    <t>歌菲旗舰店</t>
  </si>
  <si>
    <t>xrui服饰旗舰店</t>
  </si>
  <si>
    <t>爱伢芽母婴旗舰店</t>
  </si>
  <si>
    <t>noyok家居旗舰店</t>
  </si>
  <si>
    <t>唯爱豆花</t>
  </si>
  <si>
    <t>仙居皮具城1118</t>
  </si>
  <si>
    <t>mild旗舰店</t>
  </si>
  <si>
    <t>酷爱玩具专营店</t>
  </si>
  <si>
    <t>aterastyle旗舰店</t>
  </si>
  <si>
    <t>佳诺美保健品专营店</t>
  </si>
  <si>
    <t>阳逸网事</t>
  </si>
  <si>
    <t>潮友社旗舰店</t>
  </si>
  <si>
    <t>智妍旗舰店</t>
  </si>
  <si>
    <t>靓莱雅旗舰店</t>
  </si>
  <si>
    <t>卡衣门徒旗舰店</t>
  </si>
  <si>
    <t>畅快旗舰店</t>
  </si>
  <si>
    <t>sl旗舰店</t>
  </si>
  <si>
    <t>豪步旗舰店</t>
  </si>
  <si>
    <t>sheguyouli旗舰店</t>
  </si>
  <si>
    <t>典伦服饰专营店</t>
  </si>
  <si>
    <t>pingla2010</t>
  </si>
  <si>
    <t>bartrodi旗舰店</t>
  </si>
  <si>
    <t>四海母婴专营店</t>
  </si>
  <si>
    <t>cyx9655</t>
  </si>
  <si>
    <t>织暮旗舰店</t>
  </si>
  <si>
    <t>玄佛阁旗舰店</t>
  </si>
  <si>
    <t>恩贝缇服饰旗舰店</t>
  </si>
  <si>
    <t>donnaaraen唐娜雅顿旗舰店</t>
  </si>
  <si>
    <t>壹滴水品易专卖店</t>
  </si>
  <si>
    <t>佳虹卓妍数码专营店</t>
  </si>
  <si>
    <t>zzdz服饰旗舰店</t>
  </si>
  <si>
    <t>锐天运动专营店</t>
  </si>
  <si>
    <t>买就脱</t>
  </si>
  <si>
    <t>北京国珍店</t>
  </si>
  <si>
    <t>tianmao羽绒被</t>
  </si>
  <si>
    <t>雪豹鞋类旗舰店</t>
  </si>
  <si>
    <t>vegoo旗舰店</t>
  </si>
  <si>
    <t>肯普箱包专营店</t>
  </si>
  <si>
    <t>白昼之月旗舰店</t>
  </si>
  <si>
    <t>糖满屋零食</t>
  </si>
  <si>
    <t>晴天服饰 男装 2015休</t>
  </si>
  <si>
    <t>玺源运动专营店</t>
  </si>
  <si>
    <t>信诺畅达数码专营店</t>
  </si>
  <si>
    <t>乔治少爷旗舰店</t>
  </si>
  <si>
    <t>蝶恋衣馆</t>
  </si>
  <si>
    <t>FAIRY WANG CTR</t>
  </si>
  <si>
    <t>固佳家居旗舰店</t>
  </si>
  <si>
    <t>靓仔宠物158158</t>
  </si>
  <si>
    <t>zxb2408981</t>
  </si>
  <si>
    <t>布伊格旗舰店</t>
  </si>
  <si>
    <t>8090胖哥宽松大码男装</t>
  </si>
  <si>
    <t>爱乐德国代购</t>
  </si>
  <si>
    <t>爱尚本本数码专营店</t>
  </si>
  <si>
    <t>贝妈坊母婴专营店</t>
  </si>
  <si>
    <t>林宏刚家居专营店</t>
  </si>
  <si>
    <t>Mr bok男鞋男装店</t>
  </si>
  <si>
    <t>九创家居专营店</t>
  </si>
  <si>
    <t>艾尚丽旗舰店</t>
  </si>
  <si>
    <t>迪莎衣品服饰旗舰店</t>
  </si>
  <si>
    <t>纤玉脂旗舰店</t>
  </si>
  <si>
    <t>厂家直销快递袋</t>
  </si>
  <si>
    <t>lostmojo服饰旗舰店</t>
  </si>
  <si>
    <t>零叁玖叁旗舰店</t>
  </si>
  <si>
    <t>我不再只是我</t>
  </si>
  <si>
    <t>爱迈童装</t>
  </si>
  <si>
    <t>stsporttech思配轩专卖店</t>
  </si>
  <si>
    <t>瑜婷家居专营店</t>
  </si>
  <si>
    <t>伯伦卡旗舰店</t>
  </si>
  <si>
    <t>捕狼人服饰旗舰店</t>
  </si>
  <si>
    <t>运喜车品专营店</t>
  </si>
  <si>
    <t>卡欣旗舰店</t>
  </si>
  <si>
    <t>惟男人</t>
  </si>
  <si>
    <t>春蝶衣人旗舰店</t>
  </si>
  <si>
    <t>棒棒猫旗舰店</t>
  </si>
  <si>
    <t>乐美佳五金</t>
  </si>
  <si>
    <t>世好多食品</t>
  </si>
  <si>
    <t>元点服饰旗舰店</t>
  </si>
  <si>
    <t>每时佳旗舰店</t>
  </si>
  <si>
    <t>依言依语旗舰店</t>
  </si>
  <si>
    <t>木景记旗舰店</t>
  </si>
  <si>
    <t>丘别凯旗舰店</t>
  </si>
  <si>
    <t>秀秀与梦想</t>
  </si>
  <si>
    <t>家家美食</t>
  </si>
  <si>
    <t>萱姿娜旗舰店</t>
  </si>
  <si>
    <t>伊牧家纺旗舰店</t>
  </si>
  <si>
    <t>古珀旗舰店</t>
  </si>
  <si>
    <t>信赖鸟旗舰店</t>
  </si>
  <si>
    <t>G77</t>
  </si>
  <si>
    <t>月妖雪女装店</t>
  </si>
  <si>
    <t>cqb阿帕其专卖店</t>
  </si>
  <si>
    <t>蔻尚旗舰店</t>
  </si>
  <si>
    <t>mondays曼迪斯旗舰店</t>
  </si>
  <si>
    <t>俊娃母婴专营店</t>
  </si>
  <si>
    <t>欧娴旗舰店</t>
  </si>
  <si>
    <t>安将旗舰店</t>
  </si>
  <si>
    <t>欧和食品专营店</t>
  </si>
  <si>
    <t>美可达旗舰店</t>
  </si>
  <si>
    <t>班妮宝贝米诺拉专卖店</t>
  </si>
  <si>
    <t>葡萄枝子母婴专营店</t>
  </si>
  <si>
    <t>蔓珂雨旗舰店</t>
  </si>
  <si>
    <t>rachelchloe旗舰店</t>
  </si>
  <si>
    <t>亚能汽车用品专营店</t>
  </si>
  <si>
    <t>千纸鹤化妆品专营店</t>
  </si>
  <si>
    <t>尚罗兰旗舰店</t>
  </si>
  <si>
    <t>罗格兰旗舰店</t>
  </si>
  <si>
    <t>佰欣名笔专柜</t>
  </si>
  <si>
    <t>绽美诗旗舰店</t>
  </si>
  <si>
    <t>伊尔卡</t>
  </si>
  <si>
    <t>泳格威旗舰店</t>
  </si>
  <si>
    <t>宾凯服饰专营店</t>
  </si>
  <si>
    <t>CMEYE欧美街拍快时尚</t>
  </si>
  <si>
    <t>优雅女人名品护肤馆</t>
  </si>
  <si>
    <t>芷海旗舰店</t>
  </si>
  <si>
    <t>大巧服饰专营店</t>
  </si>
  <si>
    <t>玛伊朵旗舰店</t>
  </si>
  <si>
    <t>米兰酷吧潮尚店</t>
  </si>
  <si>
    <t>cherish丶p</t>
  </si>
  <si>
    <t>凤芙妮女鞋</t>
  </si>
  <si>
    <t>e家诚品名店</t>
  </si>
  <si>
    <t>馨予可旗舰店</t>
  </si>
  <si>
    <t>市下家居旗舰店</t>
  </si>
  <si>
    <t>月帛旗舰店</t>
  </si>
  <si>
    <t>zhangm52118</t>
  </si>
  <si>
    <t>jackysec</t>
  </si>
  <si>
    <t>焙思奇旗舰店</t>
  </si>
  <si>
    <t>高尊旗舰店</t>
  </si>
  <si>
    <t>兰佩服饰旗舰店</t>
  </si>
  <si>
    <t>晨茗旗舰店</t>
  </si>
  <si>
    <t>特步楼夏专卖店</t>
  </si>
  <si>
    <t>amin旗舰店</t>
  </si>
  <si>
    <t>小天使童装品牌店</t>
  </si>
  <si>
    <t>为尔马旗舰店</t>
  </si>
  <si>
    <t>王者归来旗舰店</t>
  </si>
  <si>
    <t>新之说</t>
  </si>
  <si>
    <t>海宁欧贝拉皮衣皮草</t>
  </si>
  <si>
    <t>喜佐旗舰店</t>
  </si>
  <si>
    <t>南京喜喜代购(专柜正</t>
  </si>
  <si>
    <t>锦奔服饰专营店</t>
  </si>
  <si>
    <t>若比邻服饰专营店</t>
  </si>
  <si>
    <t>nizhiyuan</t>
  </si>
  <si>
    <t>弘泰家居专营店</t>
  </si>
  <si>
    <t>汉尼葳尔服饰旗舰店</t>
  </si>
  <si>
    <t>花镜园易开春多种特</t>
  </si>
  <si>
    <t>尚喜臣女装</t>
  </si>
  <si>
    <t>zou_305</t>
  </si>
  <si>
    <t>tb8280510</t>
  </si>
  <si>
    <t>花王小奇</t>
  </si>
  <si>
    <t>千好服饰专营店</t>
  </si>
  <si>
    <t>蓝漫旗舰店</t>
  </si>
  <si>
    <t>恒冰之夏箱包专营店</t>
  </si>
  <si>
    <t>神奇之殿</t>
  </si>
  <si>
    <t>阳光商城服饰</t>
  </si>
  <si>
    <t>子轩母婴专营店</t>
  </si>
  <si>
    <t>韩情脉脉韩国服饰代购</t>
  </si>
  <si>
    <t>umber旗舰店</t>
  </si>
  <si>
    <t>kuan402960650</t>
  </si>
  <si>
    <t>didot旗舰店</t>
  </si>
  <si>
    <t>拓野眼镜专营店</t>
  </si>
  <si>
    <t>nineteenstore旗舰</t>
  </si>
  <si>
    <t>prase旗舰店</t>
  </si>
  <si>
    <t>baobaodebaobao_2008</t>
  </si>
  <si>
    <t>酷尚掌柜</t>
  </si>
  <si>
    <t>cc_讲男讲女</t>
  </si>
  <si>
    <t>七匹狼晏晟专卖店</t>
  </si>
  <si>
    <t>高航数码专营店</t>
  </si>
  <si>
    <t>统领旗舰店</t>
  </si>
  <si>
    <t>FallinMiss 非谜女鞋</t>
  </si>
  <si>
    <t>米曲旗舰店</t>
  </si>
  <si>
    <t>紫檀旗舰店</t>
  </si>
  <si>
    <t>沈衣宸旗舰店</t>
  </si>
  <si>
    <t>缪尚旗舰店</t>
  </si>
  <si>
    <t>acefit以诺专卖店</t>
  </si>
  <si>
    <t>康比特云慧康缘专卖店</t>
  </si>
  <si>
    <t>geanmoki简牧夕旗舰店</t>
  </si>
  <si>
    <t>琪馨爱儿母婴店</t>
  </si>
  <si>
    <t>拼丽旗舰店</t>
  </si>
  <si>
    <t>傲沃旗舰店</t>
  </si>
  <si>
    <t>成长步伐</t>
  </si>
  <si>
    <t>野锐斯汽车用品旗舰店</t>
  </si>
  <si>
    <t>amuson旗舰店</t>
  </si>
  <si>
    <t>苏泊尔小优专卖店</t>
  </si>
  <si>
    <t>杜夫马丁</t>
  </si>
  <si>
    <t>清洛旗舰店</t>
  </si>
  <si>
    <t>紫叶紫旗舰店</t>
  </si>
  <si>
    <t>天国的衣架</t>
  </si>
  <si>
    <t>lamodin旗舰店</t>
  </si>
  <si>
    <t>冰美人化妆品旗舰店</t>
  </si>
  <si>
    <t>美驰特旗舰店</t>
  </si>
  <si>
    <t>捉趣旗舰店</t>
  </si>
  <si>
    <t>冰绒羊旗舰店</t>
  </si>
  <si>
    <t>西风名店</t>
  </si>
  <si>
    <t>ruib居家日用旗舰店</t>
  </si>
  <si>
    <t>辉云户外专营店</t>
  </si>
  <si>
    <t>水迪宣旗舰店</t>
  </si>
  <si>
    <t>尚幽旗舰店</t>
  </si>
  <si>
    <t>cal君协专卖店</t>
  </si>
  <si>
    <t>EVY 女鞋</t>
  </si>
  <si>
    <t>mrshang旗舰店</t>
  </si>
  <si>
    <t>冰峰户外专营店</t>
  </si>
  <si>
    <t>秋田服饰旗舰店</t>
  </si>
  <si>
    <t>uyiuku旗舰店</t>
  </si>
  <si>
    <t>1987本命年</t>
  </si>
  <si>
    <t>非言非语旗舰店</t>
  </si>
  <si>
    <t>一好囍品</t>
  </si>
  <si>
    <t>得衣旺形6</t>
  </si>
  <si>
    <t>百伶妈妈旗舰店</t>
  </si>
  <si>
    <t>莱衣款旗舰店</t>
  </si>
  <si>
    <t>维依恋旗舰店</t>
  </si>
  <si>
    <t>唯漫旗舰店</t>
  </si>
  <si>
    <t>fehomelp旗舰店</t>
  </si>
  <si>
    <t>zzjxiaozhu</t>
  </si>
  <si>
    <t>韩流共舞服饰旗舰店</t>
  </si>
  <si>
    <t>浪莎馨思维专卖店</t>
  </si>
  <si>
    <t>eeasy服饰店小e家</t>
  </si>
  <si>
    <t>战车宝贝旗舰店</t>
  </si>
  <si>
    <t>尹娇芮旗舰店</t>
  </si>
  <si>
    <t>鱼饰旗舰店</t>
  </si>
  <si>
    <t>烨菲女装</t>
  </si>
  <si>
    <t>t2旗舰店</t>
  </si>
  <si>
    <t>simul官方旗舰店</t>
  </si>
  <si>
    <t>proudlysnow旗舰店</t>
  </si>
  <si>
    <t>狼纵服饰专营店</t>
  </si>
  <si>
    <t>鸿祥鸟之都旗舰店</t>
  </si>
  <si>
    <t>alaar旗舰店</t>
  </si>
  <si>
    <t>恩纳斯旗舰店</t>
  </si>
  <si>
    <t>美伦艾特旗舰店</t>
  </si>
  <si>
    <t>新家族旗舰店</t>
  </si>
  <si>
    <t>好意年旗舰店</t>
  </si>
  <si>
    <t>琦瑞服饰专营店</t>
  </si>
  <si>
    <t>纯牌零件</t>
  </si>
  <si>
    <t>小云之君朔</t>
  </si>
  <si>
    <t>高硕威视品牌店</t>
  </si>
  <si>
    <t>凯莎运动专营店</t>
  </si>
  <si>
    <t>MJ潮男基地</t>
  </si>
  <si>
    <t>雨天晴个人护理品牌店</t>
  </si>
  <si>
    <t>淘淘衣裳</t>
  </si>
  <si>
    <t>粤格兴电器专营店</t>
  </si>
  <si>
    <t>帅卡汽车用品专营店</t>
  </si>
  <si>
    <t>澳贝标越专卖店</t>
  </si>
  <si>
    <t>梵米尔时尚女包 钱包</t>
  </si>
  <si>
    <t>广州游戏基地</t>
  </si>
  <si>
    <t>名紫云旗舰店</t>
  </si>
  <si>
    <t>PINK纯银坊</t>
  </si>
  <si>
    <t>人人优鲜</t>
  </si>
  <si>
    <t>u[33477641]</t>
  </si>
  <si>
    <t>花花精品男装测试</t>
  </si>
  <si>
    <t>gigishop测试</t>
  </si>
  <si>
    <t>果树苗批发店测试</t>
  </si>
  <si>
    <t>百图枫格服饰</t>
  </si>
  <si>
    <t>睿亲母婴专营店</t>
  </si>
  <si>
    <t>txz555</t>
  </si>
  <si>
    <t>绮惑服饰旗舰店</t>
  </si>
  <si>
    <t>馨雅居家居</t>
  </si>
  <si>
    <t>杰衣郎旗舰店</t>
  </si>
  <si>
    <t>铂典旗舰店</t>
  </si>
  <si>
    <t>惠兰雅勰</t>
  </si>
  <si>
    <t>天生一对玩具旗舰店</t>
  </si>
  <si>
    <t>奇珑家具</t>
  </si>
  <si>
    <t>翰代维时尚君子</t>
  </si>
  <si>
    <t>星光贝贝儿童服饰</t>
  </si>
  <si>
    <t>越秀</t>
  </si>
  <si>
    <t>雅高家居旗舰店</t>
  </si>
  <si>
    <t>木居华府旗舰店</t>
  </si>
  <si>
    <t>大红大紫家纺旗舰店</t>
  </si>
  <si>
    <t>川野运动户外旗舰店</t>
  </si>
  <si>
    <t>柒水</t>
  </si>
  <si>
    <t>dickies鞋类旗舰店</t>
  </si>
  <si>
    <t>爱家十字绣专营店</t>
  </si>
  <si>
    <t>雅舍风情旗舰店</t>
  </si>
  <si>
    <t>蓝悦母婴专营店</t>
  </si>
  <si>
    <t>宝贝e族服饰旗舰店</t>
  </si>
  <si>
    <t>艾尔华路旗舰店</t>
  </si>
  <si>
    <t>冰霜之狐旗舰店</t>
  </si>
  <si>
    <t>天奇家居专营店</t>
  </si>
  <si>
    <t>SIVLAN芯岚</t>
  </si>
  <si>
    <t>劲武运动专营店</t>
  </si>
  <si>
    <t>狼途旗舰店</t>
  </si>
  <si>
    <t>囧囧乐旗舰店</t>
  </si>
  <si>
    <t>三山玩具专营店</t>
  </si>
  <si>
    <t>亮鼎车品专营店</t>
  </si>
  <si>
    <t>御佰纳汽车用品专营店</t>
  </si>
  <si>
    <t>艾衣丝格格</t>
  </si>
  <si>
    <t>一生健康营养食品店</t>
  </si>
  <si>
    <t>新廓型旗舰店</t>
  </si>
  <si>
    <t>鸿罗图书专营店</t>
  </si>
  <si>
    <t>皇后大街旗舰店</t>
  </si>
  <si>
    <t>网惠汇旗舰店</t>
  </si>
  <si>
    <t>云南玛咖专供商</t>
  </si>
  <si>
    <t>酷冷至尊数码旗舰店</t>
  </si>
  <si>
    <t>好孩子润易专卖店</t>
  </si>
  <si>
    <t>岁月秀旗舰店</t>
  </si>
  <si>
    <t>蝶臣服饰旗舰店</t>
  </si>
  <si>
    <t>蓝卡图施服饰旗舰店</t>
  </si>
  <si>
    <t>旭源母婴专营店</t>
  </si>
  <si>
    <t>onodar欧诺黛儿旗舰店</t>
  </si>
  <si>
    <t>尚购24生鲜店</t>
  </si>
  <si>
    <t>Foruler丰町便利屋</t>
  </si>
  <si>
    <t>维纳斯v</t>
  </si>
  <si>
    <t>唯米家居旗舰店</t>
  </si>
  <si>
    <t>liubingtuan</t>
  </si>
  <si>
    <t>jingjing8597</t>
  </si>
  <si>
    <t>奢彩旗舰店</t>
  </si>
  <si>
    <t>红迪丝旗舰店</t>
  </si>
  <si>
    <t>梦情诗旗舰店</t>
  </si>
  <si>
    <t>goky旗舰店</t>
  </si>
  <si>
    <t>百之喜旗舰店</t>
  </si>
  <si>
    <t>乐妮旗舰店</t>
  </si>
  <si>
    <t>anggi旗舰店</t>
  </si>
  <si>
    <t>qnzy旗舰店</t>
  </si>
  <si>
    <t>古角牛旗舰店</t>
  </si>
  <si>
    <t>和雨熙服饰旗舰店</t>
  </si>
  <si>
    <t>情意服饰</t>
  </si>
  <si>
    <t>雅高蓝格子专卖店</t>
  </si>
  <si>
    <t>黎洛雅旗舰店</t>
  </si>
  <si>
    <t>子墨乐器专营店</t>
  </si>
  <si>
    <t>lisite梦佳专卖店</t>
  </si>
  <si>
    <t>康纤尚品旗舰店</t>
  </si>
  <si>
    <t>倩莲服饰旗舰店</t>
  </si>
  <si>
    <t>Austin美国店</t>
  </si>
  <si>
    <t>米娜女装店</t>
  </si>
  <si>
    <t>曼良旗舰店</t>
  </si>
  <si>
    <t>自由天使</t>
  </si>
  <si>
    <t>锦康拔罐器直销</t>
  </si>
  <si>
    <t>景鸿家居旗舰店</t>
  </si>
  <si>
    <t>衣俊绝伦旗舰店</t>
  </si>
  <si>
    <t>李医生百臻专卖店</t>
  </si>
  <si>
    <t>阿多拉旗舰店</t>
  </si>
  <si>
    <t>闪电飘移旗舰店</t>
  </si>
  <si>
    <t>天堂瀚登专卖店</t>
  </si>
  <si>
    <t>益多旗舰店</t>
  </si>
  <si>
    <t>桃花岛体育</t>
  </si>
  <si>
    <t>丽饰人生</t>
  </si>
  <si>
    <t>e美祺服饰旗舰店</t>
  </si>
  <si>
    <t>田本居旗舰店</t>
  </si>
  <si>
    <t>老黄正品仓库</t>
  </si>
  <si>
    <t>若溯 TBTB若溯原创女装</t>
  </si>
  <si>
    <t>百合9199品牌护肤品</t>
  </si>
  <si>
    <t>李林家居旗舰店</t>
  </si>
  <si>
    <t>聚品森家具</t>
  </si>
  <si>
    <t>totgg旗舰店</t>
  </si>
  <si>
    <t>杭州万卷图书专营店</t>
  </si>
  <si>
    <t>朗诚贝尔旗舰店</t>
  </si>
  <si>
    <t>唯美1987</t>
  </si>
  <si>
    <t>巴神在线专业品牌店</t>
  </si>
  <si>
    <t>JINGS SHOP小景家独家</t>
  </si>
  <si>
    <t>酷车坊汽车用品专营店</t>
  </si>
  <si>
    <t>allin旗舰店</t>
  </si>
  <si>
    <t>贝乐母婴专营店</t>
  </si>
  <si>
    <t>楚恩家居专营店</t>
  </si>
  <si>
    <t>景仁旗舰店</t>
  </si>
  <si>
    <t>亮点家居旗舰店</t>
  </si>
  <si>
    <t>凯运家居旗舰店</t>
  </si>
  <si>
    <t>田园味道</t>
  </si>
  <si>
    <t>爱尚购数码专营店</t>
  </si>
  <si>
    <t>永怡御风习普专卖店</t>
  </si>
  <si>
    <t>雍花华裳服饰旗舰店</t>
  </si>
  <si>
    <t>粤丰家居馆</t>
  </si>
  <si>
    <t>小妮儿小小耿</t>
  </si>
  <si>
    <t>LAKI原创品牌</t>
  </si>
  <si>
    <t>福禄莱旗舰店</t>
  </si>
  <si>
    <t>史瑞夫旗舰店</t>
  </si>
  <si>
    <t>啾啾安</t>
  </si>
  <si>
    <t>炅耀食品专营店</t>
  </si>
  <si>
    <t>易跑品上专卖店</t>
  </si>
  <si>
    <t>费伦琳娜旗舰店</t>
  </si>
  <si>
    <t>格格巫衣柜</t>
  </si>
  <si>
    <t>鼎铜服饰旗舰店</t>
  </si>
  <si>
    <t>KissMe 金小姐 韩国代</t>
  </si>
  <si>
    <t>誉优美电器专营店</t>
  </si>
  <si>
    <t>浦飞电器专营店</t>
  </si>
  <si>
    <t>池上前溪旗舰店</t>
  </si>
  <si>
    <t>魔黛娅内衣旗舰店</t>
  </si>
  <si>
    <t>古崇旗舰店</t>
  </si>
  <si>
    <t>壹佳依服饰旗舰店</t>
  </si>
  <si>
    <t>老本行旗舰店</t>
  </si>
  <si>
    <t>jabra旗舰店</t>
  </si>
  <si>
    <t>蓝雨海风创意礼品店</t>
  </si>
  <si>
    <t>迪速轮胎</t>
  </si>
  <si>
    <t>蚕贵人</t>
  </si>
  <si>
    <t>新福克斯 经典福克斯</t>
  </si>
  <si>
    <t>梦想衣柜</t>
  </si>
  <si>
    <t>可魅儿旗舰店</t>
  </si>
  <si>
    <t>老实的卖家7486</t>
  </si>
  <si>
    <t>zske旗舰店</t>
  </si>
  <si>
    <t>starclothes旗舰店</t>
  </si>
  <si>
    <t>杨氏家具生活馆</t>
  </si>
  <si>
    <t>尤蒂丝旗舰店</t>
  </si>
  <si>
    <t>摩样旗舰店</t>
  </si>
  <si>
    <t>贝瑞母婴专营店</t>
  </si>
  <si>
    <t>利雅彤旗舰店</t>
  </si>
  <si>
    <t>壹柜家居生活馆</t>
  </si>
  <si>
    <t>奇趣百货家居</t>
  </si>
  <si>
    <t>殷创通数码专营店</t>
  </si>
  <si>
    <t>ASH欧美潮女鞋馆</t>
  </si>
  <si>
    <t>晋商途锐运动专营店</t>
  </si>
  <si>
    <t>铭莎芝旗舰店</t>
  </si>
  <si>
    <t>贝焱家居专营店</t>
  </si>
  <si>
    <t>北京泰诺永久商贸有限</t>
  </si>
  <si>
    <t>殊格雅旗舰店</t>
  </si>
  <si>
    <t>南陌家居专营店</t>
  </si>
  <si>
    <t>南极人万派专卖店</t>
  </si>
  <si>
    <t>阿莎妮娅 性价比最高</t>
  </si>
  <si>
    <t>恋豆旗舰店</t>
  </si>
  <si>
    <t>利迪雅旗舰店</t>
  </si>
  <si>
    <t>拉凡旗舰店</t>
  </si>
  <si>
    <t>帅帅家居专营店</t>
  </si>
  <si>
    <t>喜洋洋包装厂</t>
  </si>
  <si>
    <t>IN象汇 尚品成衣</t>
  </si>
  <si>
    <t>必升辉家居旗舰店</t>
  </si>
  <si>
    <t>M11</t>
    <phoneticPr fontId="1" type="noConversion"/>
  </si>
  <si>
    <t>hetinghome旗舰店</t>
  </si>
  <si>
    <t>鹿姬旗舰店</t>
  </si>
  <si>
    <t>美丽草手工艺品专营店</t>
  </si>
  <si>
    <t>采心旗舰店</t>
  </si>
  <si>
    <t>中源车品</t>
  </si>
  <si>
    <t>艾美力鞋类专营店</t>
  </si>
  <si>
    <t>法利亚家具旗舰店</t>
  </si>
  <si>
    <t>绿佳源旗舰店</t>
  </si>
  <si>
    <t>maqiuqishi马球骑士旗舰店</t>
  </si>
  <si>
    <t>1217七嫂家</t>
  </si>
  <si>
    <t>华派e格旗舰店</t>
  </si>
  <si>
    <t>墨荷托瑞专卖店</t>
  </si>
  <si>
    <t>永一家居旗舰店</t>
  </si>
  <si>
    <t>爱尚淘饼饼</t>
  </si>
  <si>
    <t>萌系列童装馆</t>
  </si>
  <si>
    <t>XD 演出服</t>
  </si>
  <si>
    <t>随恩数码专营店</t>
  </si>
  <si>
    <t>斯佰男装专营店</t>
  </si>
  <si>
    <t>艺品男装</t>
  </si>
  <si>
    <t>clemenei服饰旗舰店</t>
  </si>
  <si>
    <t>蔚老板の代购村</t>
  </si>
  <si>
    <t>米卡酷旗舰店</t>
  </si>
  <si>
    <t>a大调b小调旗舰店</t>
  </si>
  <si>
    <t>lolado聪傲专卖店</t>
  </si>
  <si>
    <t>影饰聚旗舰店</t>
  </si>
  <si>
    <t>张现涛87</t>
  </si>
  <si>
    <t>广州兴苑厨具酒店用品</t>
  </si>
  <si>
    <t>亚都川众达专卖店</t>
  </si>
  <si>
    <t>diendizo旗舰店</t>
  </si>
  <si>
    <t>超级赛亚人の袜铺</t>
  </si>
  <si>
    <t>我淘我爱518</t>
  </si>
  <si>
    <t>Freedom滑板事迹</t>
  </si>
  <si>
    <t>意仕派旗舰店</t>
  </si>
  <si>
    <t>清华同方锐博正业专卖店</t>
  </si>
  <si>
    <t>七月火把</t>
  </si>
  <si>
    <t>科明旗舰店</t>
  </si>
  <si>
    <t>烽火数码专营店</t>
  </si>
  <si>
    <t>外星科技居上品专卖店</t>
  </si>
  <si>
    <t>思琪化妆品专营店</t>
  </si>
  <si>
    <t>魔力鸟旗舰店</t>
  </si>
  <si>
    <t>郁姿家纺旗舰店</t>
  </si>
  <si>
    <t>囧哥体育一颗心只为正品</t>
  </si>
  <si>
    <t>KAZINIOU卡芝莲服饰</t>
  </si>
  <si>
    <t>FOX沐狸</t>
  </si>
  <si>
    <t>乔丘运动折扣店</t>
  </si>
  <si>
    <t>JUNJEANS 简爵士服饰</t>
  </si>
  <si>
    <t>sanalyn</t>
  </si>
  <si>
    <t>珀珞服饰专营店</t>
  </si>
  <si>
    <t>百合祥车品旗舰店</t>
  </si>
  <si>
    <t>七宝念珠</t>
  </si>
  <si>
    <t>琪尔姿旗舰店</t>
  </si>
  <si>
    <t>硕普旗舰店</t>
  </si>
  <si>
    <t>熊孩子手表店</t>
  </si>
  <si>
    <t>七只猴子旗舰店</t>
  </si>
  <si>
    <t>联想梵荣专卖店</t>
  </si>
  <si>
    <t>茧品</t>
  </si>
  <si>
    <t>雪蜜鸟旗舰店</t>
  </si>
  <si>
    <t>灰姑娘精品水晶鞋</t>
  </si>
  <si>
    <t>向尚电器专营</t>
  </si>
  <si>
    <t>晴依然品牌折扣店</t>
  </si>
  <si>
    <t>nxo旗舰店</t>
  </si>
  <si>
    <t>婴福母婴专营店</t>
  </si>
  <si>
    <t>鹭岛星辰宠物生活馆</t>
  </si>
  <si>
    <t>鑫鼎木业</t>
  </si>
  <si>
    <t>飘朵旗舰店</t>
  </si>
  <si>
    <t>乐葵旗舰店</t>
  </si>
  <si>
    <t>祥雲包装</t>
  </si>
  <si>
    <t>樱王保罗旗舰店</t>
  </si>
  <si>
    <t>环雨旗舰店</t>
  </si>
  <si>
    <t>fnboled旗舰店</t>
  </si>
  <si>
    <t>马尔泰格自营店</t>
  </si>
  <si>
    <t>forrida旗舰店</t>
  </si>
  <si>
    <t>宏马旗舰店</t>
  </si>
  <si>
    <t>易和户外防水箱</t>
  </si>
  <si>
    <t>亲亲拍数码专营店</t>
  </si>
  <si>
    <t>精品男装商铺</t>
  </si>
  <si>
    <t>nlelkey</t>
  </si>
  <si>
    <t>壹食无忧</t>
  </si>
  <si>
    <t>简迷派旗舰店</t>
  </si>
  <si>
    <t>子韵茗茶旗舰店</t>
  </si>
  <si>
    <t>新魅女包 原创品质典</t>
  </si>
  <si>
    <t>山东天邦伟业电子服务</t>
  </si>
  <si>
    <t>paboya旗舰店</t>
  </si>
  <si>
    <t>北极绒淘鑫专卖店</t>
  </si>
  <si>
    <t>诗菲亚旗舰店</t>
  </si>
  <si>
    <t>车嘟嘟汽车用品店</t>
  </si>
  <si>
    <t>卡拉巴斯旗舰店</t>
  </si>
  <si>
    <t>CEN原创订制女装</t>
  </si>
  <si>
    <t>露露的乐园-美国代购</t>
  </si>
  <si>
    <t>意兴隆服饰</t>
  </si>
  <si>
    <t>Miss Dong 实拍潮铺</t>
  </si>
  <si>
    <t>咪屋</t>
  </si>
  <si>
    <t>奥图旗舰店</t>
  </si>
  <si>
    <t>卡帝华菲旗舰店</t>
  </si>
  <si>
    <t>林间小屋ly</t>
  </si>
  <si>
    <t>8090韩国情侣装</t>
  </si>
  <si>
    <t>名牌鞋行品牌店</t>
  </si>
  <si>
    <t>范诺旗舰店</t>
  </si>
  <si>
    <t>汇诚科板卡批发中心</t>
  </si>
  <si>
    <t>名雅惠旗舰店</t>
  </si>
  <si>
    <t>缘聚数码专营店</t>
  </si>
  <si>
    <t>专柜正品一如假白送</t>
  </si>
  <si>
    <t>王老七特产店</t>
  </si>
  <si>
    <t>深圳华强北玉鑫海电子</t>
  </si>
  <si>
    <t>济南丽伟电子</t>
  </si>
  <si>
    <t>penodan潘诺丹旗舰店</t>
  </si>
  <si>
    <t>舜佳真空压缩袋家居店</t>
  </si>
  <si>
    <t>路飞电器</t>
  </si>
  <si>
    <t>尚茉斯特旗舰店</t>
  </si>
  <si>
    <t>汇天车品</t>
  </si>
  <si>
    <t>邂逅1990</t>
  </si>
  <si>
    <t>舒雪儿直销店 VIP</t>
  </si>
  <si>
    <t>穆斐</t>
  </si>
  <si>
    <t>中国汇普网惠普数码馆</t>
  </si>
  <si>
    <t>优赛户外专营店</t>
  </si>
  <si>
    <t>safefirst汽车用品旗舰店</t>
  </si>
  <si>
    <t>咔咔旗舰店</t>
  </si>
  <si>
    <t>XGB时尚女装湖南商盟</t>
  </si>
  <si>
    <t>kiskiy旗舰店</t>
  </si>
  <si>
    <t>巴藜鲨旗舰店</t>
  </si>
  <si>
    <t>熙熙小屋童品</t>
  </si>
  <si>
    <t>liukai2wl</t>
  </si>
  <si>
    <t>华诚鞋类专营店</t>
  </si>
  <si>
    <t>诺亚车品专营店</t>
  </si>
  <si>
    <t>锐智美 TBTB锐智美现代起亚配件</t>
  </si>
  <si>
    <t>美人儿小课堂</t>
  </si>
  <si>
    <t>shlp家居旗舰店</t>
  </si>
  <si>
    <t>娇君正品运动商城</t>
  </si>
  <si>
    <t>尚男</t>
  </si>
  <si>
    <t>九湘茶叶专营店</t>
  </si>
  <si>
    <t>尚步奇旗舰店</t>
  </si>
  <si>
    <t>爵肯旗舰店</t>
  </si>
  <si>
    <t>克莱客 全屋定制</t>
  </si>
  <si>
    <t>米乐鞋类专营店</t>
  </si>
  <si>
    <t>如玉苑食品专营店</t>
  </si>
  <si>
    <t>卡斯帕数码专营店</t>
  </si>
  <si>
    <t>凡亚比家纺旗舰店</t>
  </si>
  <si>
    <t>莫迪尔旗舰店</t>
  </si>
  <si>
    <t>广州市乐声笛科技</t>
  </si>
  <si>
    <t>十全十美旗舰店</t>
  </si>
  <si>
    <t>伊童年家纺品牌店</t>
  </si>
  <si>
    <t>永丰祥旗舰店</t>
  </si>
  <si>
    <t>吃小贝零食店</t>
  </si>
  <si>
    <t>海源图书专营店</t>
  </si>
  <si>
    <t>户外妃凡</t>
  </si>
  <si>
    <t>聚美服饰专营店</t>
  </si>
  <si>
    <t>怡轩堂</t>
  </si>
  <si>
    <t>九幽数码专营店</t>
  </si>
  <si>
    <t>博诺思电器专营店</t>
  </si>
  <si>
    <t>西子小小旗舰店</t>
  </si>
  <si>
    <t>浩洁旗舰店</t>
  </si>
  <si>
    <t>跃尚服饰旗舰店</t>
  </si>
  <si>
    <t>迅美办公旗舰店</t>
  </si>
  <si>
    <t>家中有果旗舰店</t>
  </si>
  <si>
    <t>VinaShop韩妆正品代购</t>
  </si>
  <si>
    <t>米琪衣舍旗舰店</t>
  </si>
  <si>
    <t>烘焙蜜语旗舰店</t>
  </si>
  <si>
    <t>dfwiss达芙维思旗舰店</t>
  </si>
  <si>
    <t>mwami旗舰店</t>
  </si>
  <si>
    <t>雅悦化妆品专营店</t>
  </si>
  <si>
    <t>迷恋恬恬</t>
  </si>
  <si>
    <t>czp27</t>
  </si>
  <si>
    <t>米修的诺言</t>
  </si>
  <si>
    <t>蓓曼蒂BMD</t>
  </si>
  <si>
    <t>幻月海</t>
  </si>
  <si>
    <t>呀诺达家居旗舰店</t>
  </si>
  <si>
    <t>引领时尚 潮衣男社</t>
  </si>
  <si>
    <t>青婉田旗舰店</t>
  </si>
  <si>
    <t>一辈子锝承诺</t>
  </si>
  <si>
    <t>牛哄哄运动店</t>
  </si>
  <si>
    <t>明博母婴专营店</t>
  </si>
  <si>
    <t>惠尔康品牌代购女鞋</t>
  </si>
  <si>
    <t>玺道旗舰店</t>
  </si>
  <si>
    <t>lonekit</t>
  </si>
  <si>
    <t>樱乔伊旗舰店</t>
  </si>
  <si>
    <t>韩依HY</t>
  </si>
  <si>
    <t>沙麦龙旗舰店</t>
  </si>
  <si>
    <t>凯旋达通数码专营店</t>
  </si>
  <si>
    <t>ds服饰旗舰店</t>
  </si>
  <si>
    <t>斯坦特旗舰店</t>
  </si>
  <si>
    <t>美韵香茶厂厂地直销</t>
  </si>
  <si>
    <t>米拉索维诺旗舰店</t>
  </si>
  <si>
    <t>吉普盾千俊辉专卖店</t>
  </si>
  <si>
    <t>香媚服饰旗舰店</t>
  </si>
  <si>
    <t>anticulon旗舰店</t>
  </si>
  <si>
    <t>未知街运动旗舰店</t>
  </si>
  <si>
    <t>诗绮精品女装</t>
  </si>
  <si>
    <t>婴姿</t>
  </si>
  <si>
    <t>天鹅堡之梦欧洲代购</t>
  </si>
  <si>
    <t>coayng旗舰店</t>
  </si>
  <si>
    <t>梵珀旗舰店</t>
  </si>
  <si>
    <t>雪莉欧服饰旗舰店</t>
  </si>
  <si>
    <t>fabannishi旗舰店</t>
  </si>
  <si>
    <t>卡熙尔旗舰店</t>
  </si>
  <si>
    <t>艺利阁真皮手工女鞋</t>
  </si>
  <si>
    <t>小小糖屋</t>
  </si>
  <si>
    <t>老一苏滋补品实体店</t>
  </si>
  <si>
    <t>御铭家居专营店</t>
  </si>
  <si>
    <t>densimilang旗舰店</t>
  </si>
  <si>
    <t>千依大码女装</t>
  </si>
  <si>
    <t>宠爱阁  致力于创造开</t>
  </si>
  <si>
    <t>琼希英伦风婚品</t>
  </si>
  <si>
    <t>佰珍堂旗舰店</t>
  </si>
  <si>
    <t>石青峰袜业</t>
  </si>
  <si>
    <t>52BIKE_北京_杭州实体</t>
  </si>
  <si>
    <t>兵王</t>
  </si>
  <si>
    <t>宜美风尚家居</t>
  </si>
  <si>
    <t>巧蕊服饰旗舰店</t>
  </si>
  <si>
    <t>潮潮鞋店</t>
  </si>
  <si>
    <t>时成优购</t>
  </si>
  <si>
    <t>鹤舞纤姿旗舰店</t>
  </si>
  <si>
    <t>jackey114</t>
  </si>
  <si>
    <t>品质女鞋壹号馆</t>
  </si>
  <si>
    <t>小手体育运动店</t>
  </si>
  <si>
    <t>臻品服饰专营店</t>
  </si>
  <si>
    <t>victor_cx</t>
  </si>
  <si>
    <t>沁颜123</t>
  </si>
  <si>
    <t>天宇图书专营店</t>
  </si>
  <si>
    <t>七号运动</t>
  </si>
  <si>
    <t>亮动运动专营店</t>
  </si>
  <si>
    <t>happypeggy</t>
  </si>
  <si>
    <t>canaanmedy旗舰店</t>
  </si>
  <si>
    <t>淘当当分店</t>
  </si>
  <si>
    <t>公牛丽人休闲池</t>
  </si>
  <si>
    <t>惠鹏卫浴旗舰店</t>
  </si>
  <si>
    <t>不淘气生活馆</t>
  </si>
  <si>
    <t>温港精品鞋批发</t>
  </si>
  <si>
    <t>上海永恒汽配汽车养护</t>
  </si>
  <si>
    <t>小将足球</t>
  </si>
  <si>
    <t>格霸旗舰店</t>
  </si>
  <si>
    <t>迅奇旗舰店</t>
  </si>
  <si>
    <t>乐乎乐服饰</t>
  </si>
  <si>
    <t>金酒窝母婴专营店</t>
  </si>
  <si>
    <t>妞依妞旗舰店</t>
  </si>
  <si>
    <t>舒一家居</t>
  </si>
  <si>
    <t>迪安娜家具</t>
  </si>
  <si>
    <t>缔美家居专营店</t>
  </si>
  <si>
    <t>女神季节</t>
  </si>
  <si>
    <t>奥丹姆旗舰店</t>
  </si>
  <si>
    <t>普宁国际睡衣城</t>
  </si>
  <si>
    <t>爱贝贝童装 全场实拍</t>
  </si>
  <si>
    <t>jlushing</t>
  </si>
  <si>
    <t>恋妆旗舰店</t>
  </si>
  <si>
    <t>善有男装</t>
  </si>
  <si>
    <t>千纸鹤法坤专卖店</t>
  </si>
  <si>
    <t>东芯</t>
  </si>
  <si>
    <t>鑫衢服饰专营店</t>
  </si>
  <si>
    <t>樱桃2号童装店</t>
  </si>
  <si>
    <t>幸福家纺淘宝店</t>
  </si>
  <si>
    <t>北京颈珍堂</t>
  </si>
  <si>
    <t>创意无限sqd</t>
  </si>
  <si>
    <t>灵山县武利镇永发果苗</t>
  </si>
  <si>
    <t>吉普盾隆照专卖店</t>
  </si>
  <si>
    <t>名田箱包旗舰店</t>
  </si>
  <si>
    <t>farger健铭专卖店</t>
  </si>
  <si>
    <t>佐渡旗舰店</t>
  </si>
  <si>
    <t>麦丽图旗舰店</t>
  </si>
  <si>
    <t>灵感之都旗舰店</t>
  </si>
  <si>
    <t>专柜正品 代购吧</t>
  </si>
  <si>
    <t>西湖李宁虎扑识货</t>
  </si>
  <si>
    <t>娜娜牛仔</t>
  </si>
  <si>
    <t>鑫淼依阁旗舰店</t>
  </si>
  <si>
    <t>晓雯旗舰店</t>
  </si>
  <si>
    <t>紫唐旗舰店</t>
  </si>
  <si>
    <t>乐姿酒类专营店</t>
  </si>
  <si>
    <t>犇力牛旗舰店</t>
  </si>
  <si>
    <t>dqa旗舰店</t>
  </si>
  <si>
    <t>心语馨苑植物馆</t>
  </si>
  <si>
    <t>金璨电讯</t>
  </si>
  <si>
    <t>水瓶宝贝旗舰店</t>
  </si>
  <si>
    <t>皮学士旗舰店</t>
  </si>
  <si>
    <t>oseagle旗舰店</t>
  </si>
  <si>
    <t>禹道服饰旗舰店</t>
  </si>
  <si>
    <t>星矿e族旗舰店</t>
  </si>
  <si>
    <t>专业视讯堂</t>
  </si>
  <si>
    <t>三勤堂旗舰店</t>
  </si>
  <si>
    <t>王木匠古典家具</t>
  </si>
  <si>
    <t>安妮良品</t>
  </si>
  <si>
    <t>北地泳衣</t>
  </si>
  <si>
    <t>母羊品牌女鞋</t>
  </si>
  <si>
    <t>俏丹旗舰店</t>
  </si>
  <si>
    <t>女99</t>
  </si>
  <si>
    <t>小兔的饰品店</t>
  </si>
  <si>
    <t>希维尔旗舰店</t>
  </si>
  <si>
    <t>欧美小Z家</t>
  </si>
  <si>
    <t>富丁王服饰旗舰店</t>
  </si>
  <si>
    <t>CAV热水器商城</t>
  </si>
  <si>
    <t>d_hotmail</t>
  </si>
  <si>
    <t>浴之尚养生馆</t>
  </si>
  <si>
    <t>亿韧家居专营店</t>
  </si>
  <si>
    <t>宇岚旗舰店</t>
  </si>
  <si>
    <t>蓝色极光钻石画品牌店</t>
  </si>
  <si>
    <t>美琪尔家居服</t>
  </si>
  <si>
    <t>惠尔麦电器专营店</t>
  </si>
  <si>
    <t>addickes旗舰店</t>
  </si>
  <si>
    <t>风云数码保护膜专家</t>
  </si>
  <si>
    <t>ipanema官方旗舰店</t>
  </si>
  <si>
    <t>特麦运动专营店</t>
  </si>
  <si>
    <t>品胜上海专卖店</t>
  </si>
  <si>
    <t>米兰瑞秋调整型内衣品</t>
  </si>
  <si>
    <t>艾仑健身器材</t>
  </si>
  <si>
    <t>折叠浴缸厂家直供店</t>
  </si>
  <si>
    <t>亲亲净化设备</t>
  </si>
  <si>
    <t>兜兜妈韩国童品馆</t>
  </si>
  <si>
    <t>深一渡旗舰店</t>
  </si>
  <si>
    <t>美的居家购专卖店</t>
  </si>
  <si>
    <t>稻草人久祥隆专卖店</t>
  </si>
  <si>
    <t>MAN11 孤品</t>
  </si>
  <si>
    <t>linglingas</t>
  </si>
  <si>
    <t>瓜瓜精品</t>
  </si>
  <si>
    <t>村二童装</t>
  </si>
  <si>
    <t>CSJ数码</t>
  </si>
  <si>
    <t>尚上美居旗舰店</t>
  </si>
  <si>
    <t>无忧建材（瓷砖网络直销）</t>
  </si>
  <si>
    <t>御林沐风旗舰店</t>
  </si>
  <si>
    <t>华中商盟</t>
  </si>
  <si>
    <t>艾绮妃尔旗舰店</t>
  </si>
  <si>
    <t>纯一良品旗舰店</t>
  </si>
  <si>
    <t>zhongxianfei</t>
  </si>
  <si>
    <t>杰奥森酒类专营店</t>
  </si>
  <si>
    <t>凯芬妮旗舰店</t>
  </si>
  <si>
    <t>曼切斯特</t>
  </si>
  <si>
    <t>p平哥哥</t>
  </si>
  <si>
    <t>淘鞋俱乐部xxx</t>
  </si>
  <si>
    <t>沙丁鱼儿童用品城</t>
  </si>
  <si>
    <t>dycsmay旗舰店</t>
  </si>
  <si>
    <t>天然呆贩卖店</t>
  </si>
  <si>
    <t>莱万特高性能改装店</t>
  </si>
  <si>
    <t>MuKai的私人衣柜</t>
  </si>
  <si>
    <t>芭黎诗曼旗舰店</t>
  </si>
  <si>
    <t>正捷电脑科技</t>
  </si>
  <si>
    <t>浩名女鞋</t>
  </si>
  <si>
    <t>爱娜的店</t>
  </si>
  <si>
    <t>迅达国际手机批发</t>
  </si>
  <si>
    <t>欢倩服饰旗舰店</t>
  </si>
  <si>
    <t>祺悦旗舰店</t>
  </si>
  <si>
    <t>藏绒多斯旗舰店</t>
  </si>
  <si>
    <t>艳茹玉服饰旗舰店</t>
  </si>
  <si>
    <t>Angelmom</t>
  </si>
  <si>
    <t>丹姿时尚女鞋</t>
  </si>
  <si>
    <t>魔域男爵电竞外设店</t>
  </si>
  <si>
    <t>时赛服饰旗舰店</t>
  </si>
  <si>
    <t>索浪旗舰店</t>
  </si>
  <si>
    <t>鑫昊洗涤剂厂</t>
  </si>
  <si>
    <t>运宝贝迪专卖店</t>
  </si>
  <si>
    <t>梓君家居</t>
  </si>
  <si>
    <t>幽居村票务专营店</t>
  </si>
  <si>
    <t>优衣库官方旗舰店测试</t>
  </si>
  <si>
    <t>bh般画旗舰店</t>
  </si>
  <si>
    <t>FULIAN女人</t>
  </si>
  <si>
    <t>鹏发家居</t>
  </si>
  <si>
    <t>屁屁乐母婴旗舰店</t>
  </si>
  <si>
    <t>可馨烘焙</t>
  </si>
  <si>
    <t>墨佳妮旗舰店</t>
  </si>
  <si>
    <t>点滴家居: 恋妆 天伟</t>
  </si>
  <si>
    <t>rjkk旗舰店</t>
  </si>
  <si>
    <t>清新佳丽旗舰店</t>
  </si>
  <si>
    <t>采芝幻服饰旗舰店</t>
  </si>
  <si>
    <t>卡昂旗舰店</t>
  </si>
  <si>
    <t>多菲雅旗舰店</t>
  </si>
  <si>
    <t>多肉花园</t>
  </si>
  <si>
    <t>屿路yuro</t>
  </si>
  <si>
    <t>艾简约旗舰店</t>
  </si>
  <si>
    <t>九零洁具</t>
  </si>
  <si>
    <t>壹车壹世界</t>
  </si>
  <si>
    <t>杰尔曼家具</t>
  </si>
  <si>
    <t>屿路Timeless</t>
  </si>
  <si>
    <t>创聚数码专营店</t>
  </si>
  <si>
    <t>莱德尼诺旗舰店</t>
  </si>
  <si>
    <t>遇见梦境中的你</t>
  </si>
  <si>
    <t>大宅门装企配套服务中</t>
  </si>
  <si>
    <t>幻梦车</t>
  </si>
  <si>
    <t>inchocircho旗舰店</t>
  </si>
  <si>
    <t>东方巴黎OSA韩都衣舍</t>
  </si>
  <si>
    <t>爱谷歌数码专营店</t>
  </si>
  <si>
    <t>enaier旗舰店</t>
  </si>
  <si>
    <t>易露旗舰店</t>
  </si>
  <si>
    <t>贝加护母婴玩具店</t>
  </si>
  <si>
    <t>pinli旗舰店</t>
  </si>
  <si>
    <t>吉普驰工厂直销店</t>
  </si>
  <si>
    <t>恋橙雨儿</t>
  </si>
  <si>
    <t>福睿骑士旗舰店</t>
  </si>
  <si>
    <t>迅诚家居专营店</t>
  </si>
  <si>
    <t>思蝶莉旗舰店</t>
  </si>
  <si>
    <t>星光宝贝妈咪包</t>
  </si>
  <si>
    <t>锦忛园艺</t>
  </si>
  <si>
    <t>雷兹牛仔</t>
  </si>
  <si>
    <t>索科车品专营店</t>
  </si>
  <si>
    <t>小村衣舍</t>
  </si>
  <si>
    <t>SKY日系原创男装 服道</t>
  </si>
  <si>
    <t>俊江数码专营店</t>
  </si>
  <si>
    <t>天福天生活电器</t>
  </si>
  <si>
    <t>艾欧兰旗舰店</t>
  </si>
  <si>
    <t>澳佳办公专营店</t>
  </si>
  <si>
    <t>苏三原创品牌首饰项链 手链 手串</t>
  </si>
  <si>
    <t>国亨电器商城</t>
  </si>
  <si>
    <t>二零一五汽车饰品4</t>
  </si>
  <si>
    <t>美的中盛枫专卖店</t>
  </si>
  <si>
    <t>意自闲服饰专营店</t>
  </si>
  <si>
    <t>wblashi</t>
  </si>
  <si>
    <t>我就爱购数码专营店</t>
  </si>
  <si>
    <t>迈衣贝尔旗舰店</t>
  </si>
  <si>
    <t>君之兰折扣店</t>
  </si>
  <si>
    <t>得畅服饰专营店</t>
  </si>
  <si>
    <t>创一手机配件批发</t>
  </si>
  <si>
    <t>南极人创谷专卖店</t>
  </si>
  <si>
    <t>民乐其性情趣用品</t>
  </si>
  <si>
    <t>C5X旗舰店</t>
  </si>
  <si>
    <t>净美JiMei</t>
  </si>
  <si>
    <t>果果儿食品专营店</t>
  </si>
  <si>
    <t>恒达发包装材料</t>
  </si>
  <si>
    <t>雅梦洗护 敏之屋美发</t>
  </si>
  <si>
    <t>佐面旗舰店</t>
  </si>
  <si>
    <t>guiyumina桂尤美娜旗舰店</t>
  </si>
  <si>
    <t>恋巾巾</t>
  </si>
  <si>
    <t>乐巢优品旗舰店</t>
  </si>
  <si>
    <t>艾米纳旗舰店</t>
  </si>
  <si>
    <t>威连运动专营店</t>
  </si>
  <si>
    <t>风奢尚品旗舰店</t>
  </si>
  <si>
    <t>思恋儿旗舰店</t>
  </si>
  <si>
    <t>欧姆璐恩旗舰店</t>
  </si>
  <si>
    <t>蜂之房</t>
  </si>
  <si>
    <t>falife旗舰店</t>
  </si>
  <si>
    <t>新巢家居专营店</t>
  </si>
  <si>
    <t>静熙旗舰店</t>
  </si>
  <si>
    <t>惟森旗舰店</t>
  </si>
  <si>
    <t>天鸿车品专营店</t>
  </si>
  <si>
    <t>萃然优 宝宝服饰</t>
  </si>
  <si>
    <t>闪魔旗舰店</t>
  </si>
  <si>
    <t>pinli品立专卖店</t>
  </si>
  <si>
    <t>爱永恒鲜花网</t>
  </si>
  <si>
    <t>博沃旗舰</t>
  </si>
  <si>
    <t>美旗鞋柜</t>
  </si>
  <si>
    <t>曼妙bra</t>
  </si>
  <si>
    <t>易淘 鞋城</t>
  </si>
  <si>
    <t>吉王威旗舰店</t>
  </si>
  <si>
    <t>大号妈咪</t>
  </si>
  <si>
    <t>华威硕数码专营店</t>
  </si>
  <si>
    <t>飞腾配件</t>
  </si>
  <si>
    <t>梦幻烘焙超市</t>
  </si>
  <si>
    <t>麦玛服饰专营店</t>
  </si>
  <si>
    <t>哈喽旗舰店</t>
  </si>
  <si>
    <t>苏泊尔玖程专卖店</t>
  </si>
  <si>
    <t>say由噻数码配件旗舰店</t>
  </si>
  <si>
    <t>嘉航男装馆</t>
  </si>
  <si>
    <t>Hello CC 韩国女装馆</t>
  </si>
  <si>
    <t>耐鲨旗舰店</t>
  </si>
  <si>
    <t>韩版潮工厂女装店</t>
  </si>
  <si>
    <t>臭美瑶的潮品店</t>
  </si>
  <si>
    <t>伊人衣梦服饰专营店</t>
  </si>
  <si>
    <t>岚芙旗舰店</t>
  </si>
  <si>
    <t>心喜缘家居店</t>
  </si>
  <si>
    <t>慈祥妈妈   6年老店</t>
  </si>
  <si>
    <t>莫诗尼旗舰店</t>
  </si>
  <si>
    <t>缇宴旗舰店</t>
  </si>
  <si>
    <t>oko家居旗舰店</t>
  </si>
  <si>
    <t>idry睿泽新专卖店</t>
  </si>
  <si>
    <t>cppc旗舰店</t>
  </si>
  <si>
    <t>嘉顺工艺</t>
  </si>
  <si>
    <t>南锦数码专营店</t>
  </si>
  <si>
    <t>昱瓷坊专柜</t>
  </si>
  <si>
    <t>秋也旗舰店</t>
  </si>
  <si>
    <t>d8dgys呆呆专卖店</t>
  </si>
  <si>
    <t>壹昊DIY店</t>
  </si>
  <si>
    <t>杭之吻旗舰店</t>
  </si>
  <si>
    <t>华诗诺家居专营店</t>
  </si>
  <si>
    <t>创驰汽车用品专营店</t>
  </si>
  <si>
    <t>三角牌电器城</t>
  </si>
  <si>
    <t>美丽工匠化妆品旗舰店</t>
  </si>
  <si>
    <t>deli天辰四海专卖店</t>
  </si>
  <si>
    <t>jme诗雅专卖店</t>
  </si>
  <si>
    <t>陆明数码专营店</t>
  </si>
  <si>
    <t>雅慧生活馆</t>
  </si>
  <si>
    <t>炫尚飞族车饰</t>
  </si>
  <si>
    <t>韵优利旗舰店</t>
  </si>
  <si>
    <t>知音单车</t>
  </si>
  <si>
    <t>甲新汽车用品专营店</t>
  </si>
  <si>
    <t>nala官方旗舰店</t>
  </si>
  <si>
    <t>莫代尔千店专卖店</t>
  </si>
  <si>
    <t>壹对壹车品专营店</t>
  </si>
  <si>
    <t>企鹅服客</t>
  </si>
  <si>
    <t>慕尚西子旗舰店</t>
  </si>
  <si>
    <t>精品百惠-母婴专营</t>
  </si>
  <si>
    <t>邦仕旗舰店</t>
  </si>
  <si>
    <t>kyani (凯安尼)保健品</t>
  </si>
  <si>
    <t>非常银家旗舰店</t>
  </si>
  <si>
    <t>麦库家居专营店</t>
  </si>
  <si>
    <t>枫林梦旗舰店</t>
  </si>
  <si>
    <t>澳威兰眼镜旗舰店</t>
  </si>
  <si>
    <t>SH实惠内衣店</t>
  </si>
  <si>
    <t>小宣实拍 欧韩店</t>
  </si>
  <si>
    <t>海贝丽风头好专卖店</t>
  </si>
  <si>
    <t>全玛之城旗舰店</t>
  </si>
  <si>
    <t>吉普盾治旭专卖店</t>
  </si>
  <si>
    <t>E之风尚成衣店</t>
  </si>
  <si>
    <t>宾格圣帝凯莱专卖店</t>
  </si>
  <si>
    <t>瑞妮姿旗舰店</t>
  </si>
  <si>
    <t>衣保姆干洗用品店</t>
  </si>
  <si>
    <t>mamilook孕婴童</t>
  </si>
  <si>
    <t>夏陌明衣 男装潮社</t>
  </si>
  <si>
    <t>达肯特尼旗舰店</t>
  </si>
  <si>
    <t>宝钢工作室</t>
  </si>
  <si>
    <t>坝上人家旗舰店</t>
  </si>
  <si>
    <t>thefirstoutdoor旗舰</t>
  </si>
  <si>
    <t>恋居旗舰店</t>
  </si>
  <si>
    <t>tylive乐伊儿专卖店</t>
  </si>
  <si>
    <t>勇威鞋类专营店</t>
  </si>
  <si>
    <t>阿多ad</t>
  </si>
  <si>
    <t>北姬皇妃旗舰店</t>
  </si>
  <si>
    <t>daviddong19820324</t>
  </si>
  <si>
    <t>三个小花仙</t>
  </si>
  <si>
    <t>百靓伊旗舰店</t>
  </si>
  <si>
    <t>鸟韵莱</t>
  </si>
  <si>
    <t>艺派依人服饰专营店</t>
  </si>
  <si>
    <t>chen41569045</t>
  </si>
  <si>
    <t>比力格旗舰店</t>
  </si>
  <si>
    <t>艾弗森旗舰店</t>
  </si>
  <si>
    <t>北京千寻箱包</t>
  </si>
  <si>
    <t>乐扣乐扣倍儿专卖店</t>
  </si>
  <si>
    <t>朗顿旗舰店</t>
  </si>
  <si>
    <t>慕阑旗舰店</t>
  </si>
  <si>
    <t>卡佰依橱</t>
  </si>
  <si>
    <t>巧织屋旗舰店</t>
  </si>
  <si>
    <t>品游户外野营用品</t>
  </si>
  <si>
    <t>吉普盾鹏亚专卖店</t>
  </si>
  <si>
    <t>西林图书专营店</t>
  </si>
  <si>
    <t>东芝旗舰店</t>
  </si>
  <si>
    <t>杰克丽娅服饰旗舰店</t>
  </si>
  <si>
    <t>codtivns卡狄凡思旗舰店</t>
  </si>
  <si>
    <t>vinxuan维宣旗舰店</t>
  </si>
  <si>
    <t>ryyr旗舰店</t>
  </si>
  <si>
    <t>wang19930304</t>
  </si>
  <si>
    <t>银惠化妆品专营店</t>
  </si>
  <si>
    <t>男桂坊旗舰店</t>
  </si>
  <si>
    <t>摩灯会旗舰店</t>
  </si>
  <si>
    <t>Sincom芯康</t>
  </si>
  <si>
    <t>苏州昶旭五金厂</t>
  </si>
  <si>
    <t>索菲米旗舰店</t>
  </si>
  <si>
    <t>汇淘食品专营店</t>
  </si>
  <si>
    <t>万家乐兴典专卖店</t>
  </si>
  <si>
    <t>诗蓝精品韩国发饰头饰</t>
  </si>
  <si>
    <t>小护士旗舰店</t>
  </si>
  <si>
    <t>伊郎雅女装旗舰店</t>
  </si>
  <si>
    <t>金奥莎</t>
  </si>
  <si>
    <t>沃之沃恒伟专卖店</t>
  </si>
  <si>
    <t>kanyi康亿旗舰店</t>
  </si>
  <si>
    <t>生之本健康生活馆</t>
  </si>
  <si>
    <t>鑫儿迪奈旗舰店</t>
  </si>
  <si>
    <t>范锴宣服饰旗舰店</t>
  </si>
  <si>
    <t>爱菲丽可人旗舰店</t>
  </si>
  <si>
    <t>汤普莉原创设计师品牌</t>
  </si>
  <si>
    <t>mooby  dd测试</t>
  </si>
  <si>
    <t>麦兜窝窝堂</t>
  </si>
  <si>
    <t>俏梦母婴专营店</t>
  </si>
  <si>
    <t>oubogj旗舰店</t>
  </si>
  <si>
    <t>欧时家居专营店</t>
  </si>
  <si>
    <t>养生宝旗舰店</t>
  </si>
  <si>
    <t>羽绒批发零售集市</t>
  </si>
  <si>
    <t>超级家丽</t>
  </si>
  <si>
    <t>hanking_li</t>
  </si>
  <si>
    <t>零柒零捌旗舰店</t>
  </si>
  <si>
    <t>袛园精舍</t>
  </si>
  <si>
    <t>lovevictoria旗舰店</t>
  </si>
  <si>
    <t>马劳模旗舰店</t>
  </si>
  <si>
    <t>尚逸汽车用品专营店</t>
  </si>
  <si>
    <t>名洋佳人旗舰店</t>
  </si>
  <si>
    <t>雅堡服饰专营店</t>
  </si>
  <si>
    <t>甜蜜沙滩旗舰店</t>
  </si>
  <si>
    <t>韩爱诺旗舰店</t>
  </si>
  <si>
    <t>四季家园-陶瓷花盆-花</t>
  </si>
  <si>
    <t>to旗舰店</t>
  </si>
  <si>
    <t>8号批发仓库</t>
  </si>
  <si>
    <t>爱薇薇旗舰店</t>
  </si>
  <si>
    <t>皇点旗舰店</t>
  </si>
  <si>
    <t>馨翔家居旗舰店</t>
  </si>
  <si>
    <t>龙之涵旗舰店</t>
  </si>
  <si>
    <t>美致尚居家日用专营店</t>
  </si>
  <si>
    <t>择爱旗舰店</t>
  </si>
  <si>
    <t>MISS!</t>
  </si>
  <si>
    <t>小鱼铺子十字绣钻石画</t>
  </si>
  <si>
    <t>拓合数码专营店</t>
  </si>
  <si>
    <t>雨萱家居专营店</t>
  </si>
  <si>
    <t>康纤旗舰店</t>
  </si>
  <si>
    <t>印象天空</t>
  </si>
  <si>
    <t>泡泡象旗舰店</t>
  </si>
  <si>
    <t>蜜糖之城服饰旗舰店</t>
  </si>
  <si>
    <t>金麒盛旗舰店</t>
  </si>
  <si>
    <t>歌霖瑞旗舰店</t>
  </si>
  <si>
    <t>芭黎依橱旗舰店</t>
  </si>
  <si>
    <t>月亮小姐欧美范女装</t>
  </si>
  <si>
    <t>nnk旗舰店</t>
  </si>
  <si>
    <t>春光灿烂童装旗舰店</t>
  </si>
  <si>
    <t>吧乐吧旗舰店</t>
  </si>
  <si>
    <t>隆特窗饰旗舰店</t>
  </si>
  <si>
    <t>d[s107866094]</t>
  </si>
  <si>
    <t>丹尼尔琼斯旗舰店</t>
  </si>
  <si>
    <t>eadahan旗舰店</t>
  </si>
  <si>
    <t>仕天嘉华家居专营店</t>
  </si>
  <si>
    <t>jonbobo旗舰店</t>
  </si>
  <si>
    <t>dilosiji旗舰店</t>
  </si>
  <si>
    <t>米修服饰专营店</t>
  </si>
  <si>
    <t>幸运鸟鞋类旗舰店</t>
  </si>
  <si>
    <t>元峰汽车</t>
  </si>
  <si>
    <t>戎马老朱</t>
  </si>
  <si>
    <t>Littlegood皮鞋设计</t>
  </si>
  <si>
    <t>chaomhall旗舰店</t>
  </si>
  <si>
    <t>庄菲服饰旗舰店</t>
  </si>
  <si>
    <t>果蕾旗舰店</t>
  </si>
  <si>
    <t>iccojo旗舰店</t>
  </si>
  <si>
    <t>ynchujian衣诺初见旗舰店</t>
  </si>
  <si>
    <t>卡跃伦旗舰店</t>
  </si>
  <si>
    <t>雅遇旗舰店</t>
  </si>
  <si>
    <t>茹森蔓旗舰店</t>
  </si>
  <si>
    <t>恒信通科技有限公司</t>
  </si>
  <si>
    <t>西子妍和妍专卖店</t>
  </si>
  <si>
    <t>歌曼特品牌服饰</t>
  </si>
  <si>
    <t>纯美婚纱会所</t>
  </si>
  <si>
    <t>安吉宏发竹制品</t>
  </si>
  <si>
    <t>菜鸟当家</t>
  </si>
  <si>
    <t>沃居旗舰店</t>
  </si>
  <si>
    <t>红豆小姐的店</t>
  </si>
  <si>
    <t>爱路华灯具旗舰店</t>
  </si>
  <si>
    <t>汉兴车品专营店</t>
  </si>
  <si>
    <t>时久数码配件专营店</t>
  </si>
  <si>
    <t>波的天下888</t>
  </si>
  <si>
    <t>茶先森旗舰店</t>
  </si>
  <si>
    <t>刺猬女孩爱美丽</t>
  </si>
  <si>
    <t>西户旗舰店</t>
  </si>
  <si>
    <t>巴黎春天欧美女装</t>
  </si>
  <si>
    <t>安莉梦尚旗舰店</t>
  </si>
  <si>
    <t>佳程胶袋</t>
  </si>
  <si>
    <t>祖玛家电专营店</t>
  </si>
  <si>
    <t>广州方春堂高端美容美</t>
  </si>
  <si>
    <t>本图旗舰店</t>
  </si>
  <si>
    <t>美味很简单</t>
  </si>
  <si>
    <t>英国IFLOW天然艾芙洛</t>
  </si>
  <si>
    <t>七月天韩国进口饰品店</t>
  </si>
  <si>
    <t>梵古记忆旗舰店</t>
  </si>
  <si>
    <t>damoson旗舰店</t>
  </si>
  <si>
    <t>初语诚购专卖店</t>
  </si>
  <si>
    <t>萱萱乐童装屋</t>
  </si>
  <si>
    <t>anoker艾诺克耀映专卖店</t>
  </si>
  <si>
    <t>月光石</t>
  </si>
  <si>
    <t>新爵数码旗舰店</t>
  </si>
  <si>
    <t>爱时尚爱美丽520</t>
  </si>
  <si>
    <t>abbm旗舰店</t>
  </si>
  <si>
    <t>aikaxion艾卡熊旗舰店</t>
  </si>
  <si>
    <t>饰世美旗舰店</t>
  </si>
  <si>
    <t>千如成旗舰店</t>
  </si>
  <si>
    <t>中老年女装工厂直销秒杀店</t>
  </si>
  <si>
    <t>兴盛兴硬盘</t>
  </si>
  <si>
    <t>缪诗家居精品店</t>
  </si>
  <si>
    <t>创想网游点卡专营店</t>
  </si>
  <si>
    <t>浩斯客旗舰店</t>
  </si>
  <si>
    <t>尊尚户外旗舰店</t>
  </si>
  <si>
    <t>mo1986旗舰店</t>
  </si>
  <si>
    <t>升慧数码专营店</t>
  </si>
  <si>
    <t>途越户外专营店</t>
  </si>
  <si>
    <t>少晖水果专营店</t>
  </si>
  <si>
    <t>艾丹戴维斯服饰旗舰店</t>
  </si>
  <si>
    <t>鹏鼎家居专营店</t>
  </si>
  <si>
    <t>一佰手机配件专营店</t>
  </si>
  <si>
    <t>千素主义</t>
  </si>
  <si>
    <t>娇源旗舰店</t>
  </si>
  <si>
    <t>天奇电器专营店</t>
  </si>
  <si>
    <t>骉炫服饰专营店</t>
  </si>
  <si>
    <t>飞行日记旗舰店</t>
  </si>
  <si>
    <t>梦昊尼品牌直销店</t>
  </si>
  <si>
    <t>亚都建成隆腾专卖店</t>
  </si>
  <si>
    <t>圣莎拉家纺旗舰店</t>
  </si>
  <si>
    <t>黛妮丝菲服饰旗舰店</t>
  </si>
  <si>
    <t>dfhruhtdryu旗舰店</t>
  </si>
  <si>
    <t>女青年韩调调</t>
  </si>
  <si>
    <t>伯斯尼特R</t>
  </si>
  <si>
    <t>ciaodafanfan旗舰店</t>
  </si>
  <si>
    <t>嘻哈小样日化</t>
  </si>
  <si>
    <t>童颜无季节</t>
  </si>
  <si>
    <t>付太鹏飞鑫林专卖店</t>
  </si>
  <si>
    <t>洪大宠物用品专营店</t>
  </si>
  <si>
    <t>小资太太旗舰店</t>
  </si>
  <si>
    <t>双明宝贝儿童家具</t>
  </si>
  <si>
    <t>康乐生活店</t>
  </si>
  <si>
    <t>果果の美衣橱</t>
  </si>
  <si>
    <t>格比斯旗舰店</t>
  </si>
  <si>
    <t>花为媒家纺官方旗舰店</t>
  </si>
  <si>
    <t>伊甸园农场</t>
  </si>
  <si>
    <t>杰贝卡</t>
  </si>
  <si>
    <t>徐记驰坤专卖店</t>
  </si>
  <si>
    <t>HL潮衣裤酷</t>
  </si>
  <si>
    <t>南沐乐器专营店</t>
  </si>
  <si>
    <t>比妮贝尔直销</t>
  </si>
  <si>
    <t>横浩电器专营店</t>
  </si>
  <si>
    <t>m皇妃m</t>
  </si>
  <si>
    <t>八百路旗舰店</t>
  </si>
  <si>
    <t>丹慕妮尔旗舰店</t>
  </si>
  <si>
    <t>火焱衫</t>
  </si>
  <si>
    <t>琪琪米童品</t>
  </si>
  <si>
    <t>福佑居旗舰店</t>
  </si>
  <si>
    <t>梦里食品专营店</t>
  </si>
  <si>
    <t>陆大鞋</t>
  </si>
  <si>
    <t>金乐为数码专营店</t>
  </si>
  <si>
    <t>孙行者旗舰店</t>
  </si>
  <si>
    <t>njk旗舰店</t>
  </si>
  <si>
    <t>古棉旗舰店</t>
  </si>
  <si>
    <t>孕贝乐旗舰店</t>
  </si>
  <si>
    <t>点度唯美诗家居</t>
  </si>
  <si>
    <t>千维拉旗舰店</t>
  </si>
  <si>
    <t>诗蔚箱包旗舰店</t>
  </si>
  <si>
    <t>youzhuo旗舰店</t>
  </si>
  <si>
    <t>蛋糕爱上面包</t>
  </si>
  <si>
    <t>杭州少达冻品商行</t>
  </si>
  <si>
    <t>杭州世茂旅行专卖店</t>
  </si>
  <si>
    <t>穆婉居旗舰店</t>
  </si>
  <si>
    <t>红雅轩家具</t>
  </si>
  <si>
    <t>uika旗舰店</t>
  </si>
  <si>
    <t>征程创新数码专营店</t>
  </si>
  <si>
    <t>恩丰电器体验馆</t>
  </si>
  <si>
    <t>鑫速易数码</t>
  </si>
  <si>
    <t>恒伟家居专营店</t>
  </si>
  <si>
    <t>新诚图书专营店</t>
  </si>
  <si>
    <t>乐唯旗舰店</t>
  </si>
  <si>
    <t>香克斯家居专营店</t>
  </si>
  <si>
    <t>时尚美衣cheng</t>
  </si>
  <si>
    <t>嗨车族官方旗舰店</t>
  </si>
  <si>
    <t>partyprince旗舰店</t>
  </si>
  <si>
    <t>忽忽613</t>
  </si>
  <si>
    <t>looli洛丽内衣旗舰店</t>
  </si>
  <si>
    <t>艾沃芭_魔衣橱</t>
  </si>
  <si>
    <t>金宇电子数码</t>
  </si>
  <si>
    <t>灵石缘旗舰店</t>
  </si>
  <si>
    <t>焦点空间旗舰店</t>
  </si>
  <si>
    <t>咔奇妮妮旗舰店</t>
  </si>
  <si>
    <t>皮可西旗舰店</t>
  </si>
  <si>
    <t>卡牛家居专营店</t>
  </si>
  <si>
    <t>曼莎物语服饰旗舰店</t>
  </si>
  <si>
    <t>韵之馨旗舰店</t>
  </si>
  <si>
    <t>美奇实献</t>
  </si>
  <si>
    <t>竹言竹语</t>
  </si>
  <si>
    <t>芭比伦</t>
  </si>
  <si>
    <t>沃玛斯旗舰店</t>
  </si>
  <si>
    <t>深圳世纪方圆数码专营</t>
  </si>
  <si>
    <t>森塬</t>
  </si>
  <si>
    <t>汇世通电器专营店</t>
  </si>
  <si>
    <t>陌儿旗舰店</t>
  </si>
  <si>
    <t>杰希洛旗舰店</t>
  </si>
  <si>
    <t>八点瓣</t>
  </si>
  <si>
    <t>XBIONIC代购</t>
  </si>
  <si>
    <t>明典服饰专营店</t>
  </si>
  <si>
    <t>小燕子寝饰</t>
  </si>
  <si>
    <t>馨依秀旗舰店</t>
  </si>
  <si>
    <t>尹家家居旗舰店</t>
  </si>
  <si>
    <t>信誉至上诚信第一</t>
  </si>
  <si>
    <t>博来电器专营店</t>
  </si>
  <si>
    <t>飞乐气球</t>
  </si>
  <si>
    <t>菲斯朗格卫浴旗舰店</t>
  </si>
  <si>
    <t>逸途车饰</t>
  </si>
  <si>
    <t>烟媚内衣坊</t>
  </si>
  <si>
    <t>vdason维达森旗舰店</t>
  </si>
  <si>
    <t>人在国内</t>
  </si>
  <si>
    <t>hyeshidai</t>
  </si>
  <si>
    <t>田园生活旗舰店</t>
  </si>
  <si>
    <t>雅灵家纺旗舰店</t>
  </si>
  <si>
    <t>北极绒官方旗舰店</t>
  </si>
  <si>
    <t>波司登五洲保罗专卖店</t>
  </si>
  <si>
    <t>听秀</t>
  </si>
  <si>
    <t>盛驭轮毂</t>
  </si>
  <si>
    <t>妍黛码女装旗舰店</t>
  </si>
  <si>
    <t>幸福生活烘焙馆</t>
  </si>
  <si>
    <t>莉娅阁旗舰店</t>
  </si>
  <si>
    <t>焦平面</t>
  </si>
  <si>
    <t>beizier</t>
  </si>
  <si>
    <t>netoocn</t>
  </si>
  <si>
    <t>千百怡恋旗舰店</t>
  </si>
  <si>
    <t>鸿翔清洁用品</t>
  </si>
  <si>
    <t>ekdi服饰旗舰店</t>
  </si>
  <si>
    <t>寇凡旗舰店</t>
  </si>
  <si>
    <t>元豆旗舰店</t>
  </si>
  <si>
    <t>童年日记旗舰店</t>
  </si>
  <si>
    <t>炯耀鞋类专营店</t>
  </si>
  <si>
    <t>布羽王妃旗舰店</t>
  </si>
  <si>
    <t>乐健运动专营店</t>
  </si>
  <si>
    <t>雅酷运动旗舰店</t>
  </si>
  <si>
    <t>mgbghh旗舰店</t>
  </si>
  <si>
    <t>可好</t>
  </si>
  <si>
    <t>xovo旗舰店</t>
  </si>
  <si>
    <t>尚合家居旗舰店</t>
  </si>
  <si>
    <t>雅富信强哥</t>
  </si>
  <si>
    <t>星空夏日旗舰店</t>
  </si>
  <si>
    <t>5m5a旗舰店</t>
  </si>
  <si>
    <t>子味旗舰店</t>
  </si>
  <si>
    <t>爱Mybaby母婴生活馆</t>
  </si>
  <si>
    <t>初次印像</t>
  </si>
  <si>
    <t>盈亚服饰专营店</t>
  </si>
  <si>
    <t>聚贝保健品专营店</t>
  </si>
  <si>
    <t>阿拉上海婴童馆</t>
  </si>
  <si>
    <t>六宫粉黛旗舰店</t>
  </si>
  <si>
    <t>台湾媚杜莎女包</t>
  </si>
  <si>
    <t>柏富帅</t>
  </si>
  <si>
    <t>face旗舰店</t>
  </si>
  <si>
    <t>娇爱妃旗舰店</t>
  </si>
  <si>
    <t>雅澜服饰专营店</t>
  </si>
  <si>
    <t>美泊客旗舰店</t>
  </si>
  <si>
    <t>容悦旗舰店</t>
  </si>
  <si>
    <t>GWNZ华鄂斯专柜</t>
  </si>
  <si>
    <t>香香家运动装备店</t>
  </si>
  <si>
    <t>诚信派</t>
  </si>
  <si>
    <t>心之弦旗舰店</t>
  </si>
  <si>
    <t>启德服饰专营店</t>
  </si>
  <si>
    <t>梵洁诗爱妆专卖店</t>
  </si>
  <si>
    <t>宜杰家居专营店</t>
  </si>
  <si>
    <t>欧尚家居专营店</t>
  </si>
  <si>
    <t>婕婕时尚小屋</t>
  </si>
  <si>
    <t>侠路旗舰店</t>
  </si>
  <si>
    <t>雅棉服饰旗舰店</t>
  </si>
  <si>
    <t>hya0612</t>
  </si>
  <si>
    <t>义乌市舶来进出口有限公司</t>
  </si>
  <si>
    <t>可乐仔最摇</t>
  </si>
  <si>
    <t>汇点航服饰专营店</t>
  </si>
  <si>
    <t>穿越时尚中老年男装厂</t>
  </si>
  <si>
    <t>扬彩印刷</t>
  </si>
  <si>
    <t>隔壁图书专营店</t>
  </si>
  <si>
    <t>张01010101</t>
  </si>
  <si>
    <t>艺术墙彩</t>
  </si>
  <si>
    <t>惠州杰兴电子</t>
  </si>
  <si>
    <t>微尚阳光箱包专营店</t>
  </si>
  <si>
    <t>雅琪琳家居直销店</t>
  </si>
  <si>
    <t>伊伦迪克旗舰店</t>
  </si>
  <si>
    <t>迪柏特旗舰店</t>
  </si>
  <si>
    <t>林炎居家日用专营店</t>
  </si>
  <si>
    <t>米澜云天旗舰店</t>
  </si>
  <si>
    <t>睿明熙家居专营店</t>
  </si>
  <si>
    <t>微糖服饰旗舰店</t>
  </si>
  <si>
    <t>洛福家居</t>
  </si>
  <si>
    <t>港博源数码专营店</t>
  </si>
  <si>
    <t>杜恩简服饰旗舰店</t>
  </si>
  <si>
    <t>莱尔曼诗旗舰店</t>
  </si>
  <si>
    <t>格伦蒂尔旗舰店</t>
  </si>
  <si>
    <t>凯莱顿旗舰店</t>
  </si>
  <si>
    <t>欧润哲家居</t>
  </si>
  <si>
    <t>赤琴政恩专卖店</t>
  </si>
  <si>
    <t>首尔之约</t>
  </si>
  <si>
    <t>yiluyouni1998</t>
  </si>
  <si>
    <t>法莱雅酒类旗舰店</t>
  </si>
  <si>
    <t>e典芭服饰旗舰店</t>
  </si>
  <si>
    <t>卡际旗舰店</t>
  </si>
  <si>
    <t>品奥旗舰店</t>
  </si>
  <si>
    <t>卓尚服饰专营店</t>
  </si>
  <si>
    <t>粤烨数码专营店</t>
  </si>
  <si>
    <t>智亨国际原创定制女装</t>
  </si>
  <si>
    <t>棉花堂旗舰店</t>
  </si>
  <si>
    <t>佳约旗舰店</t>
  </si>
  <si>
    <t>蓝阔美妆</t>
  </si>
  <si>
    <t>园园乐童装旗舰店</t>
  </si>
  <si>
    <t>足球男孩旗舰店</t>
  </si>
  <si>
    <t>诺美丝旗舰店</t>
  </si>
  <si>
    <t>华创个人护理专营店</t>
  </si>
  <si>
    <t>微雨晨兰旗舰店</t>
  </si>
  <si>
    <t>逍遥谷户外专卖店</t>
  </si>
  <si>
    <t>北极绒晨柔专卖店</t>
  </si>
  <si>
    <t>费伦迪瑞旗舰店</t>
  </si>
  <si>
    <t>小歪手绘批发</t>
  </si>
  <si>
    <t>tianhou99</t>
  </si>
  <si>
    <t>当天家居专营店</t>
  </si>
  <si>
    <t>温雅畅阳专卖店</t>
  </si>
  <si>
    <t>子恒化妆品专营店</t>
  </si>
  <si>
    <t>靓丽世界橱窗</t>
  </si>
  <si>
    <t>别有风味名优特产店</t>
  </si>
  <si>
    <t>爱尚出品</t>
  </si>
  <si>
    <t>百巨多旗舰店</t>
  </si>
  <si>
    <t>钱时龙88</t>
  </si>
  <si>
    <t>歌衣香颂服饰旗舰店</t>
  </si>
  <si>
    <t>春天童话服饰旗舰店</t>
  </si>
  <si>
    <t>阿莱法家服饰旗舰店</t>
  </si>
  <si>
    <t>奥康尚品专卖店</t>
  </si>
  <si>
    <t>随心索衣旗舰店</t>
  </si>
  <si>
    <t>美哒哒服饰旗舰店</t>
  </si>
  <si>
    <t>金贝利莱隆专卖店</t>
  </si>
  <si>
    <t>如烟瑞森专卖店</t>
  </si>
  <si>
    <t>春纪杰宏专卖店</t>
  </si>
  <si>
    <t>惜童母婴专营店</t>
  </si>
  <si>
    <t>童光流年旗舰店</t>
  </si>
  <si>
    <t>易秀箱包旗舰店</t>
  </si>
  <si>
    <t>湘谊朗力专卖店</t>
  </si>
  <si>
    <t>洁升旗舰店</t>
  </si>
  <si>
    <t>北极绒鞋类旗舰店</t>
  </si>
  <si>
    <t>乐陶陶旗舰店</t>
  </si>
  <si>
    <t>芭根草旗舰店</t>
  </si>
  <si>
    <t>伊朵朵旗舰店</t>
  </si>
  <si>
    <t>曼哈顿的七号铺</t>
  </si>
  <si>
    <t>佰思特家居</t>
  </si>
  <si>
    <t>完美你自己</t>
  </si>
  <si>
    <t>cqb运动户外旗舰店</t>
  </si>
  <si>
    <t>仙缘珠宝旗舰店</t>
  </si>
  <si>
    <t>雪贝莲服饰旗舰店</t>
  </si>
  <si>
    <t>蓝蓝桂坊</t>
  </si>
  <si>
    <t>凝顺汽车用品专营店</t>
  </si>
  <si>
    <t>远业陶瓷旗舰店</t>
  </si>
  <si>
    <t>读书新知图书专营店</t>
  </si>
  <si>
    <t>longze西西专卖店</t>
  </si>
  <si>
    <t>乔比迈凯旗舰店</t>
  </si>
  <si>
    <t>淘非特旗舰店</t>
  </si>
  <si>
    <t>木木匹旗舰店</t>
  </si>
  <si>
    <t>蕾妮欧丝黛旗舰店</t>
  </si>
  <si>
    <t>svni莎维妮专卖店</t>
  </si>
  <si>
    <t>凯菲思旗舰店</t>
  </si>
  <si>
    <t>韩依倩影旗舰店</t>
  </si>
  <si>
    <t>东医七味旗舰店</t>
  </si>
  <si>
    <t>火帅批发商城</t>
  </si>
  <si>
    <t>seegem</t>
  </si>
  <si>
    <t>马罗威利旗舰店</t>
  </si>
  <si>
    <t>科美商城</t>
  </si>
  <si>
    <t>JFS原创女装</t>
  </si>
  <si>
    <t>巨科母婴专营店</t>
  </si>
  <si>
    <t>笑梦家居旗舰店</t>
  </si>
  <si>
    <t>ebee旗舰店</t>
  </si>
  <si>
    <t>芙妮菲儿旗舰店</t>
  </si>
  <si>
    <t>兰洛琳旗舰店</t>
  </si>
  <si>
    <t>简曼服饰旗舰店</t>
  </si>
  <si>
    <t>o0金猪宝宝0o</t>
  </si>
  <si>
    <t>青岛安驰公司</t>
  </si>
  <si>
    <t>彩龙飞舞服饰</t>
  </si>
  <si>
    <t>润之澜旗舰店</t>
  </si>
  <si>
    <t>ekesili旗舰店</t>
  </si>
  <si>
    <t>茜茜小禾</t>
  </si>
  <si>
    <t>广东舒雅欧式品牌家具</t>
  </si>
  <si>
    <t>淘安居</t>
  </si>
  <si>
    <t>tamiya塔米娅旗舰店</t>
  </si>
  <si>
    <t>爱丹 女装</t>
  </si>
  <si>
    <t>东北特产做全网最大</t>
  </si>
  <si>
    <t>sa5m服饰旗舰店</t>
  </si>
  <si>
    <t>阿么女装工厂店</t>
  </si>
  <si>
    <t>金世公羊旗舰店</t>
  </si>
  <si>
    <t>裙子卖掉了</t>
  </si>
  <si>
    <t>伊赛浦森卫浴专营店</t>
  </si>
  <si>
    <t>优盈家居专营店</t>
  </si>
  <si>
    <t>福伊春服饰旗舰店</t>
  </si>
  <si>
    <t>听雨轩竹木生活馆</t>
  </si>
  <si>
    <t>伟雅灯饰</t>
  </si>
  <si>
    <t>布衣棉坊</t>
  </si>
  <si>
    <t>凰家御器旗舰店</t>
  </si>
  <si>
    <t>创军乐器专营店</t>
  </si>
  <si>
    <t>卓美全进口实木家具馆</t>
  </si>
  <si>
    <t>【汽车用品商盟】济公</t>
  </si>
  <si>
    <t>缤蔻服饰旗舰店</t>
  </si>
  <si>
    <t>chrisysi</t>
  </si>
  <si>
    <t>yooziland旗舰店</t>
  </si>
  <si>
    <t>苏娜国际旗舰店</t>
  </si>
  <si>
    <t>特伦丹尼九叠专卖店</t>
  </si>
  <si>
    <t>wo爱高品质生活</t>
  </si>
  <si>
    <t>福钦服饰专营店</t>
  </si>
  <si>
    <t>烟草店铺1</t>
  </si>
  <si>
    <t>方亦晨99</t>
  </si>
  <si>
    <t>沃播男装旗舰店</t>
  </si>
  <si>
    <t>陶莲家居旗舰店</t>
  </si>
  <si>
    <t>睡美人梦伴旗舰店</t>
  </si>
  <si>
    <t>华帘家纺旗舰店</t>
  </si>
  <si>
    <t>Geqianjie001</t>
  </si>
  <si>
    <t>1013908078测试</t>
  </si>
  <si>
    <t>gipphone</t>
  </si>
  <si>
    <t>鑫众车品</t>
  </si>
  <si>
    <t>迷你童鞋网店</t>
  </si>
  <si>
    <t>ccpt西铂旗舰店</t>
  </si>
  <si>
    <t>康朵家居旗舰店</t>
  </si>
  <si>
    <t>妖精的宝柜</t>
  </si>
  <si>
    <t>雅格斯家居</t>
  </si>
  <si>
    <t>兆宏旗舰店</t>
  </si>
  <si>
    <t>艺颜会馆</t>
  </si>
  <si>
    <t>听浪运动专营店</t>
  </si>
  <si>
    <t>乐和臣</t>
  </si>
  <si>
    <t>运足户外专营店</t>
  </si>
  <si>
    <t>雪姬人旗舰店</t>
  </si>
  <si>
    <t>牡丹神运动户外专营</t>
  </si>
  <si>
    <t>华迈科技</t>
  </si>
  <si>
    <t>北京易通电讯商城</t>
  </si>
  <si>
    <t>桑竺旗舰店</t>
  </si>
  <si>
    <t>希妮姿鞋类专营店</t>
  </si>
  <si>
    <t>薇姿情旗舰店</t>
  </si>
  <si>
    <t>名仕鹿旗舰店</t>
  </si>
  <si>
    <t>盾狐方兴宇专卖店</t>
  </si>
  <si>
    <t>宝仕道家居专营店</t>
  </si>
  <si>
    <t>宾虎男鞋</t>
  </si>
  <si>
    <t>乐仪洗鼻器</t>
  </si>
  <si>
    <t>喵棉旗舰店</t>
  </si>
  <si>
    <t>宝蝶菲旗舰店</t>
  </si>
  <si>
    <t>多沫服饰专营店</t>
  </si>
  <si>
    <t>金之玉业旗舰店</t>
  </si>
  <si>
    <t>仙美丽旗舰店</t>
  </si>
  <si>
    <t>贴生文章旗舰店</t>
  </si>
  <si>
    <t>诚信买卖化妆品真品店</t>
  </si>
  <si>
    <t>顺乐居</t>
  </si>
  <si>
    <t>英伟服饰旗舰店</t>
  </si>
  <si>
    <t>飞层汽车用品专营店</t>
  </si>
  <si>
    <t>我爱我车车品专营</t>
  </si>
  <si>
    <t>mandala_葵</t>
  </si>
  <si>
    <t>最低最诚信</t>
  </si>
  <si>
    <t>派衣阁紫烟专卖店</t>
  </si>
  <si>
    <t>北京喜糖</t>
  </si>
  <si>
    <t>telysone旗舰店</t>
  </si>
  <si>
    <t>owl食品旗舰店</t>
  </si>
  <si>
    <t>睿乐户外专营店</t>
  </si>
  <si>
    <t>美客山东特产</t>
  </si>
  <si>
    <t>danxilu佩冠专卖店</t>
  </si>
  <si>
    <t>精工坊渔具</t>
  </si>
  <si>
    <t>朗乐童鞋专营店</t>
  </si>
  <si>
    <t>圣逸亲旗舰店</t>
  </si>
  <si>
    <t>喜兰朵旗舰店</t>
  </si>
  <si>
    <t>在云端 IN THE AIR</t>
  </si>
  <si>
    <t>贝之孕母婴用品商行</t>
  </si>
  <si>
    <t>醉雨轩食品专营店</t>
  </si>
  <si>
    <t>靓佳人女装专场</t>
  </si>
  <si>
    <t>orangelsg</t>
  </si>
  <si>
    <t>恒通盛世家居专营店</t>
  </si>
  <si>
    <t>Xiemingyu2011</t>
  </si>
  <si>
    <t>蝶泉乐器旗舰店</t>
  </si>
  <si>
    <t>让保罗旗舰店</t>
  </si>
  <si>
    <t>一饰皇城旗舰店</t>
  </si>
  <si>
    <t>纱缘百合旗舰店</t>
  </si>
  <si>
    <t>乐仕百得车品专营店</t>
  </si>
  <si>
    <t>海川旗舰店</t>
  </si>
  <si>
    <t>零下6度旗舰店</t>
  </si>
  <si>
    <t>尤尔康旗舰店</t>
  </si>
  <si>
    <t>康庄大道旗舰店</t>
  </si>
  <si>
    <t>margolena旗舰店</t>
  </si>
  <si>
    <t>牧森实业</t>
  </si>
  <si>
    <t>bonas宝娜斯滨古专卖店</t>
  </si>
  <si>
    <t>东医七味商城店</t>
  </si>
  <si>
    <t>悠悠食品专家</t>
  </si>
  <si>
    <t>胖为美大码女装</t>
  </si>
  <si>
    <t>安优家用电器专营店</t>
  </si>
  <si>
    <t>天心电玩</t>
  </si>
  <si>
    <t>颐景园艺</t>
  </si>
  <si>
    <t>vasana旗舰店</t>
  </si>
  <si>
    <t>佐臣旗舰店</t>
  </si>
  <si>
    <t>缇塔旗舰店</t>
  </si>
  <si>
    <t>杭州海聚电脑科技数码</t>
  </si>
  <si>
    <t>南部铁器老铁壶</t>
  </si>
  <si>
    <t>天佑食品</t>
  </si>
  <si>
    <t>锐诚运动专营店</t>
  </si>
  <si>
    <t>美的微波电器官方旗舰店</t>
  </si>
  <si>
    <t>天诺数码专营店</t>
  </si>
  <si>
    <t>爱诺母婴牛栏 美</t>
  </si>
  <si>
    <t>丛林鼠旗舰店</t>
  </si>
  <si>
    <t>欧培旗舰店</t>
  </si>
  <si>
    <t>kea旗舰店</t>
  </si>
  <si>
    <t>九龙康旗舰店</t>
  </si>
  <si>
    <t>雨樱花54</t>
  </si>
  <si>
    <t>玛丽兰旗舰店</t>
  </si>
  <si>
    <t>jnfke金斐克旗舰店</t>
  </si>
  <si>
    <t>陶雨婷旗舰店</t>
  </si>
  <si>
    <t>雷行数码专营店</t>
  </si>
  <si>
    <t>宜信家纺</t>
  </si>
  <si>
    <t>雷人美服饰</t>
  </si>
  <si>
    <t>四季佳丽旗舰店</t>
  </si>
  <si>
    <t>娃娃之家</t>
  </si>
  <si>
    <t>固泰居家日用专营店</t>
  </si>
  <si>
    <t>wangjili222</t>
  </si>
  <si>
    <t>tb8971687</t>
  </si>
  <si>
    <t>大熊路亚</t>
  </si>
  <si>
    <t>中金钱币</t>
  </si>
  <si>
    <t>莎洛黎旗舰店</t>
  </si>
  <si>
    <t>美容护肤依蝶雅</t>
  </si>
  <si>
    <t>蓝魔旗舰店</t>
  </si>
  <si>
    <t>伊士曼旗舰店</t>
  </si>
  <si>
    <t>calo旗舰店</t>
  </si>
  <si>
    <t>吉诺蜜欧旗舰店</t>
  </si>
  <si>
    <t>卡琦拉车品旗舰店</t>
  </si>
  <si>
    <t>乐派卫浴折扣店</t>
  </si>
  <si>
    <t>宝羽数码专营店</t>
  </si>
  <si>
    <t>韩酷男装旗舰店</t>
  </si>
  <si>
    <t>安质诚旗舰店</t>
  </si>
  <si>
    <t>牛大师皮具坊</t>
  </si>
  <si>
    <t>圣亚高家居旗舰店</t>
  </si>
  <si>
    <t>森林人家旗舰店</t>
  </si>
  <si>
    <t>悦聚源车品专营店</t>
  </si>
  <si>
    <t>索迪服饰艾米贝贝</t>
  </si>
  <si>
    <t>恋火强光手电</t>
  </si>
  <si>
    <t>妈妈宝贝生活馆</t>
  </si>
  <si>
    <t>银都包装</t>
  </si>
  <si>
    <t>葵纹原创日系男装</t>
  </si>
  <si>
    <t>燕夫人嫣语专卖店</t>
  </si>
  <si>
    <t>科凡达电器专营店</t>
  </si>
  <si>
    <t>爱博莉旗舰店</t>
  </si>
  <si>
    <t>zengzj2008</t>
  </si>
  <si>
    <t>祖鸣数码专营店</t>
  </si>
  <si>
    <t>aigo瑞景恒通专卖店</t>
  </si>
  <si>
    <t>冰企旗舰店</t>
  </si>
  <si>
    <t>aibeyond旗舰店</t>
  </si>
  <si>
    <t>沃之沃上海专卖店</t>
  </si>
  <si>
    <t>文衣社鞋类专营店</t>
  </si>
  <si>
    <t>毛毛虫数码专营店</t>
  </si>
  <si>
    <t>突破电器专营店</t>
  </si>
  <si>
    <t>张氏摄影</t>
  </si>
  <si>
    <t>艾得莱德旗舰店</t>
  </si>
  <si>
    <t>靓尚包族</t>
  </si>
  <si>
    <t>苏州蠡口家具城</t>
  </si>
  <si>
    <t>foop旗舰店</t>
  </si>
  <si>
    <t>sapphiron旗舰店</t>
  </si>
  <si>
    <t>twinkleclaus旗舰店</t>
  </si>
  <si>
    <t>mytenhomme旗舰店</t>
  </si>
  <si>
    <t>我结婚旗舰店</t>
  </si>
  <si>
    <t>苏迪母婴专营店</t>
  </si>
  <si>
    <t>3guys旗舰店</t>
  </si>
  <si>
    <t>攀登者运动户外专营店</t>
  </si>
  <si>
    <t>俏佳人艾丝丽旗舰店</t>
  </si>
  <si>
    <t>greethink旗舰店</t>
  </si>
  <si>
    <t>Trunc</t>
  </si>
  <si>
    <t>培小宝婴幼儿用品店</t>
  </si>
  <si>
    <t>恒远天怡化妆品专营</t>
  </si>
  <si>
    <t>魔肯旗舰店</t>
  </si>
  <si>
    <t>Chericom千仞岗临龙专卖店</t>
  </si>
  <si>
    <t>采绎来家居专营店</t>
  </si>
  <si>
    <t>灿蝶旗舰店</t>
  </si>
  <si>
    <t>金鹰卡通官方旗舰店</t>
  </si>
  <si>
    <t>新东日包装</t>
  </si>
  <si>
    <t>杭州西湖区食品专营</t>
  </si>
  <si>
    <t>ubest旗舰店</t>
  </si>
  <si>
    <t>好到底旗舰店</t>
  </si>
  <si>
    <t>森派汽车用品专营店</t>
  </si>
  <si>
    <t>小岛睡衣行</t>
  </si>
  <si>
    <t>bbsy旗舰店</t>
  </si>
  <si>
    <t>咪咪兔数码专营店</t>
  </si>
  <si>
    <t>rimowa旗舰店</t>
  </si>
  <si>
    <t>千汇化妆品专营店</t>
  </si>
  <si>
    <t>啊咪啦函炜专卖店</t>
  </si>
  <si>
    <t>浪莎思涵专卖店</t>
  </si>
  <si>
    <t>爱莫尔旗舰店</t>
  </si>
  <si>
    <t>浪漫星旗舰店</t>
  </si>
  <si>
    <t>创和酒类专营店</t>
  </si>
  <si>
    <t>佰纳高旗舰店</t>
  </si>
  <si>
    <t>听我话一生发</t>
  </si>
  <si>
    <t>foris旗舰店</t>
  </si>
  <si>
    <t>玫影旗舰店</t>
  </si>
  <si>
    <t>尚美妮 品质女装 厂家</t>
  </si>
  <si>
    <t>sing1282004</t>
  </si>
  <si>
    <t>woodfog</t>
  </si>
  <si>
    <t>意卡希旗舰店</t>
  </si>
  <si>
    <t>喜来遛家居旗舰店</t>
  </si>
  <si>
    <t>匠心坊旗舰店</t>
  </si>
  <si>
    <t>svni旗舰店</t>
  </si>
  <si>
    <t>irissun_lovebin</t>
  </si>
  <si>
    <t>佳宝丽翔龙专卖店</t>
  </si>
  <si>
    <t>care823</t>
  </si>
  <si>
    <t>标宾旗舰店</t>
  </si>
  <si>
    <t>黑白总动员</t>
  </si>
  <si>
    <t>本草养生汇</t>
  </si>
  <si>
    <t>黛菲特旗舰店</t>
  </si>
  <si>
    <t>麦当当</t>
  </si>
  <si>
    <t>华文办公用品店</t>
  </si>
  <si>
    <t>潮童时尚童装店</t>
  </si>
  <si>
    <t>韵诺旗舰店</t>
  </si>
  <si>
    <t>无极运动专营店</t>
  </si>
  <si>
    <t>易跑健身4S店</t>
  </si>
  <si>
    <t>雨咔呢旗舰店</t>
  </si>
  <si>
    <t>淘策母婴专营店</t>
  </si>
  <si>
    <t>冠易优宠物食品店</t>
  </si>
  <si>
    <t>木木家高端女鞋店</t>
  </si>
  <si>
    <t>蝶域服饰旗舰店</t>
  </si>
  <si>
    <t>漫步的蚂蚁Ant独家定</t>
  </si>
  <si>
    <t>赵赵家的小店</t>
  </si>
  <si>
    <t>长青贝妮服饰旗舰店</t>
  </si>
  <si>
    <t>铭都家品</t>
  </si>
  <si>
    <t>金昶达旗舰店</t>
  </si>
  <si>
    <t>美的徕迦专卖店</t>
  </si>
  <si>
    <t>贵族叮当旗舰店</t>
  </si>
  <si>
    <t>eincalmn英卡雷蒙旗舰店</t>
  </si>
  <si>
    <t>鑫依裤</t>
  </si>
  <si>
    <t>bcmaimai</t>
  </si>
  <si>
    <t>一年级童鞋城</t>
  </si>
  <si>
    <t>缘素旗舰店</t>
  </si>
  <si>
    <t>贝贝家精品店韩国家居</t>
  </si>
  <si>
    <t>牛言非羽官方旗舰店</t>
  </si>
  <si>
    <t>星悦数码专营店</t>
  </si>
  <si>
    <t>twinking旗舰店</t>
  </si>
  <si>
    <t>天使玛卡龙</t>
  </si>
  <si>
    <t>洁派旗舰店</t>
  </si>
  <si>
    <t>亚克威体育</t>
  </si>
  <si>
    <t>悦芬儿旗舰店</t>
  </si>
  <si>
    <t>casio旗舰店</t>
  </si>
  <si>
    <t>瑞尔家居专营店</t>
  </si>
  <si>
    <t>东莞韩潮服饰专营店</t>
  </si>
  <si>
    <t>利西亚旗舰店</t>
  </si>
  <si>
    <t>织里童装网上厂价直销</t>
  </si>
  <si>
    <t>舒奈芬睡衣家居服</t>
  </si>
  <si>
    <t>南极人群智专卖店</t>
  </si>
  <si>
    <t>明易阁饰品旗舰店</t>
  </si>
  <si>
    <t>欧伦尚旗舰店</t>
  </si>
  <si>
    <t>琢盈秀阁专卖店</t>
  </si>
  <si>
    <t>V创品</t>
  </si>
  <si>
    <t>淘气de乖娃娃 童装店</t>
  </si>
  <si>
    <t>欧洲站欧货女装正品店</t>
  </si>
  <si>
    <t>歌诗菲服饰旗舰店</t>
  </si>
  <si>
    <t>团团的美好时代</t>
  </si>
  <si>
    <t>十度居旗舰店</t>
  </si>
  <si>
    <t>瓶水缘家居专营店</t>
  </si>
  <si>
    <t>建梦实业</t>
  </si>
  <si>
    <t>昊文图书专营店</t>
  </si>
  <si>
    <t>云艺家居专营店</t>
  </si>
  <si>
    <t>uploadPic</t>
  </si>
  <si>
    <t>人酷e族童装旗舰店</t>
  </si>
  <si>
    <t>雅朵时尚生活馆</t>
  </si>
  <si>
    <t>超蒂旗舰店</t>
  </si>
  <si>
    <t>凡工良品旗舰店</t>
  </si>
  <si>
    <t>品升家居专营店</t>
  </si>
  <si>
    <t>**旺旺水草**</t>
  </si>
  <si>
    <t>颖嘉服饰专营店</t>
  </si>
  <si>
    <t>Dickies旗舰店</t>
  </si>
  <si>
    <t>VEGOO 魅各箱包</t>
  </si>
  <si>
    <t>柔丝纯旗舰店</t>
  </si>
  <si>
    <t>第6感时尚家居</t>
  </si>
  <si>
    <t>美媛儿旗舰店</t>
  </si>
  <si>
    <t>panpan9527</t>
  </si>
  <si>
    <t>奥意玛旗舰店</t>
  </si>
  <si>
    <t>频花汀草</t>
  </si>
  <si>
    <t>蝶舞倾城1984</t>
  </si>
  <si>
    <t>梦尚芙服饰旗舰店</t>
  </si>
  <si>
    <t>多伦旗舰店</t>
  </si>
  <si>
    <t>暮轩旗舰店</t>
  </si>
  <si>
    <t>欧之诺数码专营店</t>
  </si>
  <si>
    <t>宏顺汽车用品</t>
  </si>
  <si>
    <t>纪梵保罗旗舰店</t>
  </si>
  <si>
    <t>色块数码配件专营店</t>
  </si>
  <si>
    <t>康美利 TB 九年专业保健品</t>
  </si>
  <si>
    <t>达博皮具店</t>
  </si>
  <si>
    <t>勍杰旗舰店</t>
  </si>
  <si>
    <t>上海利百加化妆品有限公司</t>
  </si>
  <si>
    <t>figurecolors旗舰店</t>
  </si>
  <si>
    <t>开关king</t>
  </si>
  <si>
    <t>美妆-元元</t>
  </si>
  <si>
    <t>海雅蓝旗舰店</t>
  </si>
  <si>
    <t>绅臣旗舰店</t>
  </si>
  <si>
    <t>优橙图书专营店</t>
  </si>
  <si>
    <t>小芋外贸折扣空间</t>
  </si>
  <si>
    <t>zzn旗舰店</t>
  </si>
  <si>
    <t>品逸母婴专营店</t>
  </si>
  <si>
    <t>佰越居</t>
  </si>
  <si>
    <t>可奈丽莎旗舰店</t>
  </si>
  <si>
    <t>皓远家居旗舰店</t>
  </si>
  <si>
    <t>xiangxiang20070211</t>
  </si>
  <si>
    <t>潮汕夜总会</t>
  </si>
  <si>
    <t>上海翊翔婚嫁专营店</t>
  </si>
  <si>
    <t>如军数码专营店</t>
  </si>
  <si>
    <t>美的千淳专卖店</t>
  </si>
  <si>
    <t>多多和夏天宠物用品</t>
  </si>
  <si>
    <t>佳倍洁旗舰店</t>
  </si>
  <si>
    <t>尚趣家纺</t>
  </si>
  <si>
    <t>雨林电器专营店</t>
  </si>
  <si>
    <t>幸运牛仔男装店</t>
  </si>
  <si>
    <t>优孕母婴</t>
  </si>
  <si>
    <t>舒语车品专营店</t>
  </si>
  <si>
    <t>乔慕旗舰店</t>
  </si>
  <si>
    <t>顶固缙彦专卖店</t>
  </si>
  <si>
    <t>韩洛依旗舰店</t>
  </si>
  <si>
    <t>卡普森家具</t>
  </si>
  <si>
    <t>和木记旗舰店</t>
  </si>
  <si>
    <t>zjf1121</t>
  </si>
  <si>
    <t>乐购吧</t>
  </si>
  <si>
    <t>索蕾尔旗舰店</t>
  </si>
  <si>
    <t>85854545a</t>
  </si>
  <si>
    <t>infonary伊夫娜尔旗舰店</t>
  </si>
  <si>
    <t>尊派旗舰店</t>
  </si>
  <si>
    <t>小柿子通信零距离shop</t>
  </si>
  <si>
    <t>乐诚食品专营店</t>
  </si>
  <si>
    <t>良芳旗舰店</t>
  </si>
  <si>
    <t>ccokokok</t>
  </si>
  <si>
    <t>wangvip1989</t>
  </si>
  <si>
    <t>鸣骑鞋类旗舰店</t>
  </si>
  <si>
    <t>妈姆母婴 TBTB妈姆母婴</t>
  </si>
  <si>
    <t>mniuzai旗舰店</t>
  </si>
  <si>
    <t>jianman888</t>
  </si>
  <si>
    <t>lai19921029</t>
  </si>
  <si>
    <t>德菲迪尼旗舰店</t>
  </si>
  <si>
    <t>丽之雅旗舰店</t>
  </si>
  <si>
    <t>waterblue1980</t>
  </si>
  <si>
    <t>熊家</t>
  </si>
  <si>
    <t>圣芙雅尔旗舰店</t>
  </si>
  <si>
    <t>舞夜微醉</t>
  </si>
  <si>
    <t>FingerHome手指之家</t>
  </si>
  <si>
    <t>慕名服饰旗舰店</t>
  </si>
  <si>
    <t>blueben旗舰店</t>
  </si>
  <si>
    <t>兴尚旗舰店</t>
  </si>
  <si>
    <t>派美诺家具</t>
  </si>
  <si>
    <t>sabake旗舰店</t>
  </si>
  <si>
    <t>春笑暹罗之恋专卖店</t>
  </si>
  <si>
    <t>飞科黑麦专卖店</t>
  </si>
  <si>
    <t>以为旗舰店</t>
  </si>
  <si>
    <t>韩诗芬旗舰店</t>
  </si>
  <si>
    <t>茜茜精品</t>
  </si>
  <si>
    <t>郑州盛康母婴专营店</t>
  </si>
  <si>
    <t>苏泊尔德盛合专卖店</t>
  </si>
  <si>
    <t>温梦田园旗舰店</t>
  </si>
  <si>
    <t>太美生活家居</t>
  </si>
  <si>
    <t>讴若缇淑媛依专卖店</t>
  </si>
  <si>
    <t>兜亚兜亚</t>
  </si>
  <si>
    <t>卓航车品专营店</t>
  </si>
  <si>
    <t>尚品净水普尔康澜馨</t>
  </si>
  <si>
    <t>幸福快乐宝宝</t>
  </si>
  <si>
    <t>淘淘母婴商城</t>
  </si>
  <si>
    <t>肴易食旗舰店</t>
  </si>
  <si>
    <t>上海金之冠家居专营店</t>
  </si>
  <si>
    <t>皓亦旗舰店</t>
  </si>
  <si>
    <t>欧莱雅卡诗专卖</t>
  </si>
  <si>
    <t>mageliteli</t>
  </si>
  <si>
    <t>范sir潮男馆</t>
  </si>
  <si>
    <t>碧波园</t>
  </si>
  <si>
    <t>美丽加芬寰亿专卖店</t>
  </si>
  <si>
    <t>欣桐旗舰店</t>
  </si>
  <si>
    <t>premiumanchi车品旗舰店</t>
  </si>
  <si>
    <t>醉花色商城</t>
  </si>
  <si>
    <t>vimiva谷思专卖店</t>
  </si>
  <si>
    <t>假装好学生</t>
  </si>
  <si>
    <t>索逸服饰旗舰店</t>
  </si>
  <si>
    <t>韩治衣品旗舰店</t>
  </si>
  <si>
    <t>巢品母婴专营店</t>
  </si>
  <si>
    <t>漂亮宝贝依柜</t>
  </si>
  <si>
    <t>肯妃旗舰店</t>
  </si>
  <si>
    <t>学问猫旗舰店</t>
  </si>
  <si>
    <t>布凡宜家</t>
  </si>
  <si>
    <t>莫语服饰专营店</t>
  </si>
  <si>
    <t>suady</t>
  </si>
  <si>
    <t>艾诗图旗舰店</t>
  </si>
  <si>
    <t>cuosha谷纱旗舰店</t>
  </si>
  <si>
    <t>siyake旗舰店</t>
  </si>
  <si>
    <t>乌月儿</t>
  </si>
  <si>
    <t>芬那丝瑞尔专卖店</t>
  </si>
  <si>
    <t>白领公社旗舰店</t>
  </si>
  <si>
    <t>盛世九九图书专营店</t>
  </si>
  <si>
    <t>iaso瑞景恒通专卖店</t>
  </si>
  <si>
    <t>东飞通讯</t>
  </si>
  <si>
    <t>intex尚扬专卖店</t>
  </si>
  <si>
    <t>集美商行海外专营店</t>
  </si>
  <si>
    <t>惠诚文具</t>
  </si>
  <si>
    <t>添卡菲内衣</t>
  </si>
  <si>
    <t>冲锋服饰专营店</t>
  </si>
  <si>
    <t>蓝贝沙服饰旗舰店</t>
  </si>
  <si>
    <t>潮欣数码专营店</t>
  </si>
  <si>
    <t>抹茶生活旗舰店</t>
  </si>
  <si>
    <t>金雨家居专营店</t>
  </si>
  <si>
    <t>爱惠浦水谷专卖店</t>
  </si>
  <si>
    <t>可讯尔旗舰店</t>
  </si>
  <si>
    <t>欧德凯保健专营店</t>
  </si>
  <si>
    <t>资信行母婴专营店</t>
  </si>
  <si>
    <t>海吉玛母婴旗舰店</t>
  </si>
  <si>
    <t>俞兆林鸿旦专卖店</t>
  </si>
  <si>
    <t>佰丽伊梦旗舰店</t>
  </si>
  <si>
    <t>优品家用电器直销</t>
  </si>
  <si>
    <t>xinguizu188</t>
  </si>
  <si>
    <t>sansui三浦宏洋专卖店</t>
  </si>
  <si>
    <t>春竹徕铼专卖店</t>
  </si>
  <si>
    <t>xyt757550286</t>
  </si>
  <si>
    <t>junjoy旗舰店</t>
  </si>
  <si>
    <t>阿家车品旗舰店</t>
  </si>
  <si>
    <t>优洋家居旗舰</t>
  </si>
  <si>
    <t>三宅一生褶</t>
  </si>
  <si>
    <t>轩宇服饰专营店</t>
  </si>
  <si>
    <t>fuchsxiaolong</t>
  </si>
  <si>
    <t>龙泽堂食品专营店</t>
  </si>
  <si>
    <t>小骨头宝宝</t>
  </si>
  <si>
    <t>井尚健康生活</t>
  </si>
  <si>
    <t>aicul以人专卖店</t>
  </si>
  <si>
    <t>筑梦时尚家居</t>
  </si>
  <si>
    <t>chenai511</t>
  </si>
  <si>
    <t>圣文服饰专营店</t>
  </si>
  <si>
    <t>大迈家食品专营店</t>
  </si>
  <si>
    <t>鸿千母婴专营店</t>
  </si>
  <si>
    <t>珊瑚海家居旗舰店</t>
  </si>
  <si>
    <t>花花公子豪爵专卖店</t>
  </si>
  <si>
    <t>三茅数码配件专营店</t>
  </si>
  <si>
    <t>圆汁圆味</t>
  </si>
  <si>
    <t>浪花朵朵_98</t>
  </si>
  <si>
    <t>安卫视旗舰店</t>
  </si>
  <si>
    <t>卓画旗舰店</t>
  </si>
  <si>
    <t>翠景轩旗舰店</t>
  </si>
  <si>
    <t>有瘾</t>
  </si>
  <si>
    <t>罗卡茜旗舰店</t>
  </si>
  <si>
    <t>湘谊旗舰店</t>
  </si>
  <si>
    <t>艺宇旗舰店</t>
  </si>
  <si>
    <t>左岸右转尤卡布专卖店</t>
  </si>
  <si>
    <t>伊人国度旗舰店</t>
  </si>
  <si>
    <t>fub脚之火旗舰店</t>
  </si>
  <si>
    <t>vxxv旗舰店</t>
  </si>
  <si>
    <t>俏东东</t>
  </si>
  <si>
    <t>杏丰水族</t>
  </si>
  <si>
    <t>美团鞋类专营店</t>
  </si>
  <si>
    <t>小琳儿飞舞</t>
  </si>
  <si>
    <t>乐乐小虫</t>
  </si>
  <si>
    <t>利莱隆数码专营店</t>
  </si>
  <si>
    <t>国倩旗舰店</t>
  </si>
  <si>
    <t>存恩旗舰店</t>
  </si>
  <si>
    <t>恒信致远数码专营店</t>
  </si>
  <si>
    <t>七号码头男装</t>
  </si>
  <si>
    <t>卓画藏狐专卖店</t>
  </si>
  <si>
    <t>草莓品创</t>
  </si>
  <si>
    <t>洛可可旗舰店</t>
  </si>
  <si>
    <t>黑葡萄旗舰店</t>
  </si>
  <si>
    <t>赛姿旗舰店</t>
  </si>
  <si>
    <t>酷杉旗舰店</t>
  </si>
  <si>
    <t>民伟家具7208</t>
  </si>
  <si>
    <t>内特服饰旗舰店</t>
  </si>
  <si>
    <t>亦胜家居专营店</t>
  </si>
  <si>
    <t>康宝恒通信诺专卖店</t>
  </si>
  <si>
    <t>sansui数码旗舰店</t>
  </si>
  <si>
    <t>缤纷色彩点缀小家旗舰店</t>
  </si>
  <si>
    <t>全民户外</t>
  </si>
  <si>
    <t>香奈尔家居</t>
  </si>
  <si>
    <t>魔麦旗舰店</t>
  </si>
  <si>
    <t>红星数码舰旗店厂家销</t>
  </si>
  <si>
    <t>净宜居家居旗舰店</t>
  </si>
  <si>
    <t>恒视安监控工厂</t>
  </si>
  <si>
    <t>UFINE 优范</t>
  </si>
  <si>
    <t>中艺航数码专营店</t>
  </si>
  <si>
    <t>奥美得旗舰店</t>
  </si>
  <si>
    <t>洋妞格调 TBTB洋妞格调高端定制 YN</t>
  </si>
  <si>
    <t>dmoge旗舰店</t>
  </si>
  <si>
    <t>千灵千利眼镜专营店</t>
  </si>
  <si>
    <t>飞絮游丝旗舰店</t>
  </si>
  <si>
    <t>格来德旗舰店</t>
  </si>
  <si>
    <t>合丰诚信数码专营店</t>
  </si>
  <si>
    <t>鸣喜服饰旗舰店</t>
  </si>
  <si>
    <t>Vegoo探叹专卖店</t>
  </si>
  <si>
    <t>英特莎旗舰店</t>
  </si>
  <si>
    <t>浩宇升腾电器专营店</t>
  </si>
  <si>
    <t>尚品国际工厂直销店</t>
  </si>
  <si>
    <t>丹尼斯家居</t>
  </si>
  <si>
    <t>威登保罗旗舰店</t>
  </si>
  <si>
    <t>兰婷风尚服饰旗舰店</t>
  </si>
  <si>
    <t>天配数码专营店</t>
  </si>
  <si>
    <t>missning旗舰店</t>
  </si>
  <si>
    <t>七喜运动旗舰店</t>
  </si>
  <si>
    <t>ellatong安拉朵木舒专卖店</t>
  </si>
  <si>
    <t>乐哇数码专营店</t>
  </si>
  <si>
    <t>默绣服饰旗舰店</t>
  </si>
  <si>
    <t>大余的春天</t>
  </si>
  <si>
    <t>兰德家居</t>
  </si>
  <si>
    <t>珈兰 晶灵工坊</t>
  </si>
  <si>
    <t>蜜淘衣秀女装</t>
  </si>
  <si>
    <t>vonkarns旗舰店</t>
  </si>
  <si>
    <t>小丑猫AnticCat</t>
  </si>
  <si>
    <t>速品母婴专营店</t>
  </si>
  <si>
    <t>sisy_chan</t>
  </si>
  <si>
    <t>拉风旗舰店</t>
  </si>
  <si>
    <t>海婷服饰专营店</t>
  </si>
  <si>
    <t>致诚家居专营店</t>
  </si>
  <si>
    <t>君贤童鞋专营店</t>
  </si>
  <si>
    <t>果格数码专营店</t>
  </si>
  <si>
    <t>际康旗舰店</t>
  </si>
  <si>
    <t>阿妮甜甜迈思专卖店</t>
  </si>
  <si>
    <t>圣羽岚韩都衣舍时尚女</t>
  </si>
  <si>
    <t>3Q状元坊</t>
  </si>
  <si>
    <t>shuiguozheng</t>
  </si>
  <si>
    <t>拓普3C</t>
  </si>
  <si>
    <t>啄木鸟肯派专卖店</t>
  </si>
  <si>
    <t>苏曼依阁旗舰店</t>
  </si>
  <si>
    <t>勒仕奥柯灿专卖店</t>
  </si>
  <si>
    <t>露莱丝服饰专营店</t>
  </si>
  <si>
    <t>乡村谷雨旗舰店</t>
  </si>
  <si>
    <t>优优日用品</t>
  </si>
  <si>
    <t>追风筝的魔</t>
  </si>
  <si>
    <t>趣童食品专营店</t>
  </si>
  <si>
    <t>画萌旗舰店</t>
  </si>
  <si>
    <t>迎宾旗舰店</t>
  </si>
  <si>
    <t>苏勇1081</t>
  </si>
  <si>
    <t>aicul旗舰店</t>
  </si>
  <si>
    <t>格菲尔品牌包袋</t>
  </si>
  <si>
    <t>暖了眼眸旗舰店</t>
  </si>
  <si>
    <t>yome天吉氏专卖店</t>
  </si>
  <si>
    <t>壹念东阳专卖店</t>
  </si>
  <si>
    <t>海邦母婴专营店</t>
  </si>
  <si>
    <t>小妹车品</t>
  </si>
  <si>
    <t>旭和创新数码专营店</t>
  </si>
  <si>
    <t>爱克威</t>
  </si>
  <si>
    <t>衣木堂服饰旗舰店</t>
  </si>
  <si>
    <t>dsshb旗舰店</t>
  </si>
  <si>
    <t>视界之红颜</t>
  </si>
  <si>
    <t>少华宇坛箱包专营店</t>
  </si>
  <si>
    <t>简悦家纺旗舰店</t>
  </si>
  <si>
    <t>生活依家</t>
  </si>
  <si>
    <t>和兴家居专营店</t>
  </si>
  <si>
    <t>春笑索乐专卖店</t>
  </si>
  <si>
    <t>歌诗梅澳服饰旗舰店</t>
  </si>
  <si>
    <t>cococasa旗舰店</t>
  </si>
  <si>
    <t>taoataoataoatao1018</t>
  </si>
  <si>
    <t>格子妈咪铺</t>
  </si>
  <si>
    <t>博艺牛仔部落</t>
  </si>
  <si>
    <t>珍熙电器专营店</t>
  </si>
  <si>
    <t>行影通旗舰店</t>
  </si>
  <si>
    <t>净水毛毛</t>
  </si>
  <si>
    <t>印象苏城旗舰店</t>
  </si>
  <si>
    <t>趴趴熊海外淘</t>
  </si>
  <si>
    <t>卡凡图家具</t>
  </si>
  <si>
    <t>素味湘食</t>
  </si>
  <si>
    <t>delay家居旗舰店</t>
  </si>
  <si>
    <t>尚美原创女装</t>
  </si>
  <si>
    <t>嘉年华瑞宝专卖店</t>
  </si>
  <si>
    <t>Chentianjian1</t>
  </si>
  <si>
    <t>班妮宝贝旗舰店</t>
  </si>
  <si>
    <t>语人旗舰店</t>
  </si>
  <si>
    <t>艾美诺服饰旗舰店</t>
  </si>
  <si>
    <t>麦牛仔</t>
  </si>
  <si>
    <t>泛想旗舰店</t>
  </si>
  <si>
    <t>玉米部落 0添加</t>
  </si>
  <si>
    <t>膜客部落旗舰店</t>
  </si>
  <si>
    <t>易购zippo专营</t>
  </si>
  <si>
    <t>永财服饰专营店</t>
  </si>
  <si>
    <t>宅男绅士旗舰店</t>
  </si>
  <si>
    <t>珍妈咪旗舰店</t>
  </si>
  <si>
    <t>迪维斯服饰</t>
  </si>
  <si>
    <t>雅鼎官方旗舰店</t>
  </si>
  <si>
    <t>森包生活</t>
  </si>
  <si>
    <t>念心缘</t>
  </si>
  <si>
    <t>小希与阿树正品店</t>
  </si>
  <si>
    <t>辛迪莱曼旗舰店</t>
  </si>
  <si>
    <t>七匹狼共赢专卖店</t>
  </si>
  <si>
    <t>jd19旗舰店</t>
  </si>
  <si>
    <t>布释旗舰店</t>
  </si>
  <si>
    <t>hdxiaojun</t>
  </si>
  <si>
    <t>香格美拉</t>
  </si>
  <si>
    <t>焙烤之家（烘焙原料一</t>
  </si>
  <si>
    <t>龙佳智能数码</t>
  </si>
  <si>
    <t>wdes旗舰店</t>
  </si>
  <si>
    <t>图米玩具商城</t>
  </si>
  <si>
    <t>菲购数码专营店</t>
  </si>
  <si>
    <t>quenlove旗舰店</t>
  </si>
  <si>
    <t>威斯汀家居</t>
  </si>
  <si>
    <t>圣贝琪旗舰店</t>
  </si>
  <si>
    <t>零五七一世家旗舰店</t>
  </si>
  <si>
    <t>圣骑士运动户外专营店</t>
  </si>
  <si>
    <t>蝶舞东方旗舰店</t>
  </si>
  <si>
    <t>穗宜黛睡衣</t>
  </si>
  <si>
    <t>力通万意数码专营</t>
  </si>
  <si>
    <t>hansungull旗舰店</t>
  </si>
  <si>
    <t>小飞人电器专营店</t>
  </si>
  <si>
    <t>风371211112</t>
  </si>
  <si>
    <t>喜满堂家纺旗舰店</t>
  </si>
  <si>
    <t>温州腾业</t>
  </si>
  <si>
    <t>老兵工具</t>
  </si>
  <si>
    <t>雅伊姿化妆品专营店</t>
  </si>
  <si>
    <t>伊丽雅倩旗舰店</t>
  </si>
  <si>
    <t>梵荣数码专营店</t>
  </si>
  <si>
    <t>誉思旗舰店</t>
  </si>
  <si>
    <t>欧橡旗舰店</t>
  </si>
  <si>
    <t>明星范妈妈装</t>
  </si>
  <si>
    <t>黛恩妠旗舰店</t>
  </si>
  <si>
    <t>天新中兴家居专营</t>
  </si>
  <si>
    <t>喜艺坊旗舰店</t>
  </si>
  <si>
    <t>鼎致名品专营店</t>
  </si>
  <si>
    <t>越洋数码专营店</t>
  </si>
  <si>
    <t>tesijohns铁蝎琼斯旗舰店</t>
  </si>
  <si>
    <t>绮衣梦服饰</t>
  </si>
  <si>
    <t>科沃斯极科专卖店</t>
  </si>
  <si>
    <t>阿她琪男装</t>
  </si>
  <si>
    <t>徐州乐享食品专营店</t>
  </si>
  <si>
    <t>奈奈爱霓女装旗舰店</t>
  </si>
  <si>
    <t>金多喜珠宝旗舰店</t>
  </si>
  <si>
    <t>安航监控深圳店</t>
  </si>
  <si>
    <t>莲香芬旗舰店</t>
  </si>
  <si>
    <t>x韩尚良品x</t>
  </si>
  <si>
    <t>朗瑞特旗舰店</t>
  </si>
  <si>
    <t>韩颜运动户外专营店</t>
  </si>
  <si>
    <t>千维图书专营店</t>
  </si>
  <si>
    <t>紫荷庭</t>
  </si>
  <si>
    <t>飘莲旗舰店</t>
  </si>
  <si>
    <t>易别离</t>
  </si>
  <si>
    <t>美邦数码商城</t>
  </si>
  <si>
    <t>圣卡洛玩具旗舰店</t>
  </si>
  <si>
    <t>升哥家居专营店</t>
  </si>
  <si>
    <t>牧熊旗舰店</t>
  </si>
  <si>
    <t>喜越旗舰店</t>
  </si>
  <si>
    <t>派帝卫浴旗舰店</t>
  </si>
  <si>
    <t>互康康复保健用品商城</t>
  </si>
  <si>
    <t>名展汽车内饰用品商城</t>
  </si>
  <si>
    <t>amymoore旗舰店</t>
  </si>
  <si>
    <t>LISSHA丽莎美妆</t>
  </si>
  <si>
    <t>网祺服饰旗舰店</t>
  </si>
  <si>
    <t>臣翼数码配件专营店</t>
  </si>
  <si>
    <t>菲菲母婴欧洲代购</t>
  </si>
  <si>
    <t>80后皮草工厂店</t>
  </si>
  <si>
    <t>车盟海饰车品专营店</t>
  </si>
  <si>
    <t>卡赛特家居专营店</t>
  </si>
  <si>
    <t>ttmix旗舰店</t>
  </si>
  <si>
    <t>珍帝艾尼旗舰店</t>
  </si>
  <si>
    <t>卡特国际数码正品店</t>
  </si>
  <si>
    <t>千电家居专营店</t>
  </si>
  <si>
    <t>欧淘旗舰店</t>
  </si>
  <si>
    <t>扬尚窑营养保健专营店</t>
  </si>
  <si>
    <t>微笑码头</t>
  </si>
  <si>
    <t>tcl友欧专卖店</t>
  </si>
  <si>
    <t>玛萨乔治旗舰店</t>
  </si>
  <si>
    <t>奇拉朵旗舰店</t>
  </si>
  <si>
    <t>佰姿纤旗舰店</t>
  </si>
  <si>
    <t>米丹妮淘包精品店</t>
  </si>
  <si>
    <t>【贵州商盟】黔汇食品</t>
  </si>
  <si>
    <t>汇美舍兴高专卖店</t>
  </si>
  <si>
    <t>xukai0502</t>
  </si>
  <si>
    <t>orangecalla</t>
  </si>
  <si>
    <t>优杭服饰专营店</t>
  </si>
  <si>
    <t>露派旗舰店</t>
  </si>
  <si>
    <t>friends旗舰店</t>
  </si>
  <si>
    <t>dugoayuan</t>
  </si>
  <si>
    <t>左旋家居旗舰店</t>
  </si>
  <si>
    <t>沃之沃佳龙专卖店</t>
  </si>
  <si>
    <t>家家乐居家日用商城</t>
  </si>
  <si>
    <t>金珠世家旗舰店</t>
  </si>
  <si>
    <t>xiaoguai263</t>
  </si>
  <si>
    <t>卡夫威尔旗舰店</t>
  </si>
  <si>
    <t>园中葵旗舰店</t>
  </si>
  <si>
    <t>谷的福旗舰店</t>
  </si>
  <si>
    <t>柏林屋</t>
  </si>
  <si>
    <t>上鼎运动户外专营店</t>
  </si>
  <si>
    <t>圆梦汽车用品专营店</t>
  </si>
  <si>
    <t>狂人正品装备</t>
  </si>
  <si>
    <t>violetjiajia</t>
  </si>
  <si>
    <t>韩都日记旗舰店</t>
  </si>
  <si>
    <t>思冰皮草</t>
  </si>
  <si>
    <t>春天瑞朵多冠专卖店</t>
  </si>
  <si>
    <t>lala19860902</t>
  </si>
  <si>
    <t>祺玉阁旗舰店</t>
  </si>
  <si>
    <t>雅芳红利旗舰店</t>
  </si>
  <si>
    <t>随心旗舰店</t>
  </si>
  <si>
    <t>咪萝旗舰店</t>
  </si>
  <si>
    <t>乐立方旗舰店</t>
  </si>
  <si>
    <t>jeody</t>
  </si>
  <si>
    <t>麻吉弟弟旗舰店</t>
  </si>
  <si>
    <t>束颜旗舰店</t>
  </si>
  <si>
    <t>fafa1688</t>
  </si>
  <si>
    <t>益岭茶叶旗舰店</t>
  </si>
  <si>
    <t>谜足旗舰店</t>
  </si>
  <si>
    <t>万家乐达飞专卖店</t>
  </si>
  <si>
    <t>叭啦妈咪旗舰店</t>
  </si>
  <si>
    <t>语涵男装专营店</t>
  </si>
  <si>
    <t>快递袋工厂直销</t>
  </si>
  <si>
    <t>众骑</t>
  </si>
  <si>
    <t>伊伊日单女鞋</t>
  </si>
  <si>
    <t>刘务生</t>
  </si>
  <si>
    <t>百佳宜家居旗舰店</t>
  </si>
  <si>
    <t>tutuanna旗舰店</t>
  </si>
  <si>
    <t>哚哚店铺</t>
  </si>
  <si>
    <t>美梦莎服饰专营店</t>
  </si>
  <si>
    <t>悦居坊</t>
  </si>
  <si>
    <t>艾慕依旗舰店</t>
  </si>
  <si>
    <t>潮外壹号旗舰店</t>
  </si>
  <si>
    <t>阿咔萌特旗舰店</t>
  </si>
  <si>
    <t>欣欣服尚</t>
  </si>
  <si>
    <t>帅莎旗舰店</t>
  </si>
  <si>
    <t>fycro法卡旗舰店</t>
  </si>
  <si>
    <t>乖乐宝</t>
  </si>
  <si>
    <t>丹语旗舰店</t>
  </si>
  <si>
    <t>思幽旗舰店</t>
  </si>
  <si>
    <t>卡卡贝儿母婴专营店</t>
  </si>
  <si>
    <t>abb丁晟专卖店</t>
  </si>
  <si>
    <t>伊艾斯园艺</t>
  </si>
  <si>
    <t>万欣食品机械</t>
  </si>
  <si>
    <t>simcool简酷小镇</t>
  </si>
  <si>
    <t>海美迪海美视专卖店</t>
  </si>
  <si>
    <t>六品堂旗舰店</t>
  </si>
  <si>
    <t>恐狼服饰专营店</t>
  </si>
  <si>
    <t>后来的一号仓</t>
  </si>
  <si>
    <t>老A轮滑</t>
  </si>
  <si>
    <t>莱仕数码专营店</t>
  </si>
  <si>
    <t>视宝眼镜专营店</t>
  </si>
  <si>
    <t>小城人佳服饰专营店</t>
  </si>
  <si>
    <t>比利福</t>
  </si>
  <si>
    <t>轻装时代数码旗舰店</t>
  </si>
  <si>
    <t>华夏风旗舰店</t>
  </si>
  <si>
    <t>娲盟鞋道</t>
  </si>
  <si>
    <t>mimius旗舰店</t>
  </si>
  <si>
    <t>myfsnh箱包旗舰店</t>
  </si>
  <si>
    <t>璐枫电器旗舰店</t>
  </si>
  <si>
    <t>梓晗小乖家居</t>
  </si>
  <si>
    <t>首佳誉数码专营店</t>
  </si>
  <si>
    <t>xiaoyu66888</t>
  </si>
  <si>
    <t>纯爱良品店</t>
  </si>
  <si>
    <t>唯美公主1</t>
  </si>
  <si>
    <t>萱诗路旗舰店</t>
  </si>
  <si>
    <t>礼拜六型男店</t>
  </si>
  <si>
    <t>依依倾情旗舰店</t>
  </si>
  <si>
    <t>卉卉美美数码专营店</t>
  </si>
  <si>
    <t>爱裳衣柜</t>
  </si>
  <si>
    <t>男生女生情侣装韩国馆</t>
  </si>
  <si>
    <t>惟嫒旗舰店</t>
  </si>
  <si>
    <t>优而美鞋类专营店</t>
  </si>
  <si>
    <t>瑞蕴服饰旗舰店</t>
  </si>
  <si>
    <t>联玛汽车用品专营店</t>
  </si>
  <si>
    <t>养生网</t>
  </si>
  <si>
    <t>优思迈旗舰店</t>
  </si>
  <si>
    <t>太平鸟炫客专卖店</t>
  </si>
  <si>
    <t>千棵树家居旗舰店</t>
  </si>
  <si>
    <t>黛惠莱娜旗舰店</t>
  </si>
  <si>
    <t>美舍雅阁宏超专卖店</t>
  </si>
  <si>
    <t>中聚昌盛数码专营店</t>
  </si>
  <si>
    <t>歌百图原创女装</t>
  </si>
  <si>
    <t>红叶服饰中心</t>
  </si>
  <si>
    <t>百润嘉路专卖店</t>
  </si>
  <si>
    <t>丽羊纯旗舰店</t>
  </si>
  <si>
    <t>vikousi旗舰店</t>
  </si>
  <si>
    <t>徽州名媛</t>
  </si>
  <si>
    <t>活力康源保健品专营店</t>
  </si>
  <si>
    <t xml:space="preserve"> 诺诺公主顶级名妆</t>
  </si>
  <si>
    <t>戈润服饰专营店</t>
  </si>
  <si>
    <t>唐狮千瑞专卖店</t>
  </si>
  <si>
    <t>香榭儿旗舰店</t>
  </si>
  <si>
    <t>得亿羊旗舰店</t>
  </si>
  <si>
    <t>O8O羽绒服</t>
  </si>
  <si>
    <t>冠乙华母婴专营店</t>
  </si>
  <si>
    <t>悦妮芳旗舰店</t>
  </si>
  <si>
    <t>休狮派旗舰店</t>
  </si>
  <si>
    <t>TICKTOCK时光容器</t>
  </si>
  <si>
    <t>凡肯旗舰店</t>
  </si>
  <si>
    <t>奥坛旗舰店</t>
  </si>
  <si>
    <t>xianghuiautosupplies旗舰</t>
  </si>
  <si>
    <t>费瑞戈德旗舰店</t>
  </si>
  <si>
    <t>睫毛上空的天堂</t>
  </si>
  <si>
    <t>博格利诺办公专营店</t>
  </si>
  <si>
    <t>柳泉睡衣专营店</t>
  </si>
  <si>
    <t>二友会-专柜正品药妆</t>
  </si>
  <si>
    <t>蚕诗家纺旗舰店</t>
  </si>
  <si>
    <t>四美旗舰店</t>
  </si>
  <si>
    <t>亚米食品专营店</t>
  </si>
  <si>
    <t>淘在欧洲</t>
  </si>
  <si>
    <t>黑曼巴户外旗舰店</t>
  </si>
  <si>
    <t>韦伯家居</t>
  </si>
  <si>
    <t>yicyg壹城衣馆男装旗舰店</t>
  </si>
  <si>
    <t>亲亲物语</t>
  </si>
  <si>
    <t>鄂东狼旗舰店</t>
  </si>
  <si>
    <t>欧佛娜旗舰店</t>
  </si>
  <si>
    <t>皮具一条街</t>
  </si>
  <si>
    <t>红芯雨旗舰店</t>
  </si>
  <si>
    <t>爱恋情旗舰店</t>
  </si>
  <si>
    <t>巢美电器专营店</t>
  </si>
  <si>
    <t>御特旗舰店</t>
  </si>
  <si>
    <t>爱极客旗舰店</t>
  </si>
  <si>
    <t>西瓜花服饰旗舰店</t>
  </si>
  <si>
    <t>yuemlcq越码传奇旗舰店</t>
  </si>
  <si>
    <t>起航图书专营店</t>
  </si>
  <si>
    <t>酷游人旗舰店</t>
  </si>
  <si>
    <t>左岸红裙女装旗舰店</t>
  </si>
  <si>
    <t>风涌母婴专营店</t>
  </si>
  <si>
    <t>轻风丝绸</t>
  </si>
  <si>
    <t>金富兴源食品专营店</t>
  </si>
  <si>
    <t>Truen旗舰店</t>
  </si>
  <si>
    <t xml:space="preserve">心惑未央  </t>
  </si>
  <si>
    <t>四秀依林旗舰店</t>
  </si>
  <si>
    <t>asd348963496</t>
  </si>
  <si>
    <t>桂邦旗舰店</t>
  </si>
  <si>
    <t>京莎旗舰店</t>
  </si>
  <si>
    <t>NewYi旗舰店</t>
  </si>
  <si>
    <t>欧泰驰美专卖店</t>
  </si>
  <si>
    <t>通真达灵品牌店</t>
  </si>
  <si>
    <t>思无邪旗舰店</t>
  </si>
  <si>
    <t>博嫚服饰旗舰店</t>
  </si>
  <si>
    <t>哎布哎偶官方旗舰店</t>
  </si>
  <si>
    <t>一路同行运动专营店</t>
  </si>
  <si>
    <t>driftwood漂流木旗舰店</t>
  </si>
  <si>
    <t>丹丝妮佛山专卖店</t>
  </si>
  <si>
    <t>belivezfl</t>
  </si>
  <si>
    <t>品格袜子</t>
  </si>
  <si>
    <t>九岸服饰旗舰店</t>
  </si>
  <si>
    <t>艾叶草旗舰店</t>
  </si>
  <si>
    <t>迅迅家</t>
  </si>
  <si>
    <t>hzlxp8188</t>
  </si>
  <si>
    <t>小欢园玩具专营店</t>
  </si>
  <si>
    <t>重庆百货商贸</t>
  </si>
  <si>
    <t>尚等尚家居专营店</t>
  </si>
  <si>
    <t>益生贝美旗舰店</t>
  </si>
  <si>
    <t>米兰家</t>
  </si>
  <si>
    <t>中正数码专营店</t>
  </si>
  <si>
    <t>随启服饰旗舰店</t>
  </si>
  <si>
    <t>云米数码配件专营店</t>
  </si>
  <si>
    <t>南昌智尚运动专营店</t>
  </si>
  <si>
    <t>NanN南南的奢侈名品汇</t>
  </si>
  <si>
    <t>晓优品优选</t>
  </si>
  <si>
    <t>莱佛仕帝旗舰店</t>
  </si>
  <si>
    <t>金木斯家居旗舰店</t>
  </si>
  <si>
    <t>斯拉达龙服饰旗舰店</t>
  </si>
  <si>
    <t>优袋物语旗舰店</t>
  </si>
  <si>
    <t>蓝琳丽服装专营店</t>
  </si>
  <si>
    <t>宝黛丽衣佩琪专卖店</t>
  </si>
  <si>
    <t>瑞凤旗舰店</t>
  </si>
  <si>
    <t>sufangcql</t>
  </si>
  <si>
    <t>苏泊尔乐致专卖店</t>
  </si>
  <si>
    <t>金易钓具商行</t>
  </si>
  <si>
    <t>唯美格调旗舰店</t>
  </si>
  <si>
    <t>普莎旗舰店</t>
  </si>
  <si>
    <t>流雨星辰灯饰旗舰店</t>
  </si>
  <si>
    <t>嘟嘟话吧</t>
  </si>
  <si>
    <t>veryshow旗舰店</t>
  </si>
  <si>
    <t>公牛世家皇品专卖店</t>
  </si>
  <si>
    <t>意彩依旗舰店</t>
  </si>
  <si>
    <t>禅心阁旗舰店</t>
  </si>
  <si>
    <t>020ljystc</t>
  </si>
  <si>
    <t>秋迟旗舰店</t>
  </si>
  <si>
    <t>安贝婷旗舰店</t>
  </si>
  <si>
    <t>可可维店铺</t>
  </si>
  <si>
    <t>午时风 (外贸原单 包</t>
  </si>
  <si>
    <t>万象食品机械</t>
  </si>
  <si>
    <t>acefit旗舰店</t>
  </si>
  <si>
    <t>翼麦旗舰店</t>
  </si>
  <si>
    <t>乖乖兔专营店</t>
  </si>
  <si>
    <t>欢婷芬旗舰店</t>
  </si>
  <si>
    <t>吾爱淘电器专营店</t>
  </si>
  <si>
    <t>绿茵服饰专营店</t>
  </si>
  <si>
    <t>曼伯斯旗舰店</t>
  </si>
  <si>
    <t>lx422824204</t>
  </si>
  <si>
    <t>康夫诺莘专卖店</t>
  </si>
  <si>
    <t>BOSS生活馆</t>
  </si>
  <si>
    <t>爱尚汽车脚垫</t>
  </si>
  <si>
    <t>卓焕居家日用专营店</t>
  </si>
  <si>
    <t>贝丽旗舰店</t>
  </si>
  <si>
    <t>悦妃儿旗舰店</t>
  </si>
  <si>
    <t>成都超级折扣 虎扑卖</t>
  </si>
  <si>
    <t>盛世数码专营</t>
  </si>
  <si>
    <t>天择科技</t>
  </si>
  <si>
    <t>尚品天下食品专营店</t>
  </si>
  <si>
    <t>恒源祥达瑞专卖店</t>
  </si>
  <si>
    <t>航德旗舰店</t>
  </si>
  <si>
    <t>惠兰娜旗舰店</t>
  </si>
  <si>
    <t>佑凌旗舰店</t>
  </si>
  <si>
    <t>小孩</t>
  </si>
  <si>
    <t>布芙仁旗舰店</t>
  </si>
  <si>
    <t>幂发运动户外专营店</t>
  </si>
  <si>
    <t>梦巴黎鞋类专营店</t>
  </si>
  <si>
    <t>卡菲蒂家居</t>
  </si>
  <si>
    <t>恒源祥仪文专卖店</t>
  </si>
  <si>
    <t>瑞丝源旗舰店</t>
  </si>
  <si>
    <t>无有无印服饰旗舰店</t>
  </si>
  <si>
    <t>沐鱼旗舰店</t>
  </si>
  <si>
    <t>有家家具直销</t>
  </si>
  <si>
    <t>紫烟居</t>
  </si>
  <si>
    <t>wujunfly</t>
  </si>
  <si>
    <t>威伯洛施旗舰店</t>
  </si>
  <si>
    <t>伯爵公馆旗舰店</t>
  </si>
  <si>
    <t>issvvi旗舰店</t>
  </si>
  <si>
    <t>派对天使旗舰店</t>
  </si>
  <si>
    <t>milkcoco86</t>
  </si>
  <si>
    <t>心逸居家日用旗舰店</t>
  </si>
  <si>
    <t>徽仁堂</t>
  </si>
  <si>
    <t>祥莱保捷专卖店</t>
  </si>
  <si>
    <t>挑战者联盟</t>
  </si>
  <si>
    <t>上海昊祥电脑天诚国都</t>
  </si>
  <si>
    <t>蝶恋花婚品</t>
  </si>
  <si>
    <t>elondike润动专卖店</t>
  </si>
  <si>
    <t>凌侠户外专营店</t>
  </si>
  <si>
    <t>大笨象家居专营店</t>
  </si>
  <si>
    <t>帕力美旗舰店</t>
  </si>
  <si>
    <t>派腾电器专营店</t>
  </si>
  <si>
    <t>萝卜头母婴专营店</t>
  </si>
  <si>
    <t>紫月宝贝家</t>
  </si>
  <si>
    <t>水月灵祠旗舰店</t>
  </si>
  <si>
    <t>宜尚空间旗舰店</t>
  </si>
  <si>
    <t>婚庆套件家纺</t>
  </si>
  <si>
    <t>度尔家居专营店</t>
  </si>
  <si>
    <t>玩家宝贝信畅专卖店</t>
  </si>
  <si>
    <t>游牧鲁旗舰店</t>
  </si>
  <si>
    <t>obng家居旗舰店</t>
  </si>
  <si>
    <t>羽天华轩商城</t>
  </si>
  <si>
    <t>库伯食品专营店</t>
  </si>
  <si>
    <t>壹壹家居专营店</t>
  </si>
  <si>
    <t>范讯旗舰店</t>
  </si>
  <si>
    <t>俏丽养颜馆2008</t>
  </si>
  <si>
    <t>家恒家居旗舰店</t>
  </si>
  <si>
    <t>毛衫大哥</t>
  </si>
  <si>
    <t>米拉多旗舰店</t>
  </si>
  <si>
    <t>南京俏梦母婴专营店</t>
  </si>
  <si>
    <t>phenythi旗舰店</t>
  </si>
  <si>
    <t>易乐购食品专营店</t>
  </si>
  <si>
    <t>rezendo</t>
  </si>
  <si>
    <t>韩岑坊旗舰店</t>
  </si>
  <si>
    <t>辉帅服饰专营店</t>
  </si>
  <si>
    <t>鑫米数码专营店</t>
  </si>
  <si>
    <t>邦利公子服饰旗舰店</t>
  </si>
  <si>
    <t>beats微先专卖店</t>
  </si>
  <si>
    <t>玻璃屋0</t>
  </si>
  <si>
    <t>瓜园兄弟旗舰店</t>
  </si>
  <si>
    <t>童悠品旗舰店</t>
  </si>
  <si>
    <t>大金格力中央空调</t>
  </si>
  <si>
    <t>挂机王</t>
  </si>
  <si>
    <t>财富春秋车品专营店</t>
  </si>
  <si>
    <t>宾格格拉专卖店</t>
  </si>
  <si>
    <t>宠宠熊宠物用品专营店</t>
  </si>
  <si>
    <t>蜜色之吻内衣馆</t>
  </si>
  <si>
    <t>w406192613</t>
  </si>
  <si>
    <t>wfbyy11</t>
  </si>
  <si>
    <t>farami远箭旗舰店</t>
  </si>
  <si>
    <t>亮优特家居</t>
  </si>
  <si>
    <t>佛罗派格旗舰店</t>
  </si>
  <si>
    <t>玩聚联盟</t>
  </si>
  <si>
    <t>comoor可慕假发旗舰店</t>
  </si>
  <si>
    <t>cima旗舰店</t>
  </si>
  <si>
    <t>宝蕾雅旗舰店</t>
  </si>
  <si>
    <t>lhphgh</t>
  </si>
  <si>
    <t>西多士旗舰店</t>
  </si>
  <si>
    <t>米拉贝尔母婴旗舰店</t>
  </si>
  <si>
    <t>木格格家居旗舰店</t>
  </si>
  <si>
    <t>zeco科的美专卖店</t>
  </si>
  <si>
    <t>原源木艺家居</t>
  </si>
  <si>
    <t>woxiaodo</t>
  </si>
  <si>
    <t>锐通无线网络</t>
  </si>
  <si>
    <t>中山大自然电器</t>
  </si>
  <si>
    <t>米美家居专营店</t>
  </si>
  <si>
    <t>广昌品诺莲太子</t>
  </si>
  <si>
    <t>浪莎幻莲专卖店</t>
  </si>
  <si>
    <t>pampas专享专卖店</t>
  </si>
  <si>
    <t>贝蓝德旗舰店</t>
  </si>
  <si>
    <t>aishang运动旗舰店</t>
  </si>
  <si>
    <t>好食惠零食铺</t>
  </si>
  <si>
    <t>mobeekids旗舰店</t>
  </si>
  <si>
    <t>金玉世佳旗舰店</t>
  </si>
  <si>
    <t>屹海通讯</t>
  </si>
  <si>
    <t>古斯韩旗舰店</t>
  </si>
  <si>
    <t>若初ROCU品牌店</t>
  </si>
  <si>
    <t>首叶旗舰店</t>
  </si>
  <si>
    <t>图勒家居旗舰店</t>
  </si>
  <si>
    <t>蓝天麦子亿丰专卖店</t>
  </si>
  <si>
    <t>优步驰皓专卖店</t>
  </si>
  <si>
    <t>觅兰服饰旗舰店</t>
  </si>
  <si>
    <t>牧师的衣橱服饰旗舰店</t>
  </si>
  <si>
    <t>猫域旗舰店</t>
  </si>
  <si>
    <t>zjgzq321</t>
  </si>
  <si>
    <t>达人轮滑正品折扣店</t>
  </si>
  <si>
    <t>喜尚五金专营店</t>
  </si>
  <si>
    <t>雷迪尔旗舰店</t>
  </si>
  <si>
    <t>凯立金数码专营店</t>
  </si>
  <si>
    <t>小熊熊大猪猪</t>
  </si>
  <si>
    <t>菲萝迪旗舰店</t>
  </si>
  <si>
    <t>沁园乐宜购专卖店</t>
  </si>
  <si>
    <t>诺迅电器专营店</t>
  </si>
  <si>
    <t>x苏西x</t>
  </si>
  <si>
    <t>一百个赞Z</t>
  </si>
  <si>
    <t>杰哈顿旗舰店</t>
  </si>
  <si>
    <t>群青馆</t>
  </si>
  <si>
    <t>韵川车品专营店</t>
  </si>
  <si>
    <t>子丰食品专营店</t>
  </si>
  <si>
    <t>cnx888</t>
  </si>
  <si>
    <t>卡丝汀旗舰店</t>
  </si>
  <si>
    <t>zswtb200888</t>
  </si>
  <si>
    <t>纽欧曼旗舰店</t>
  </si>
  <si>
    <t>么么哒童鞋专营店</t>
  </si>
  <si>
    <t>弯美无缺萌物社</t>
  </si>
  <si>
    <t>英吉奥服饰旗舰店</t>
  </si>
  <si>
    <t>itisart</t>
  </si>
  <si>
    <t>海浪乐器</t>
  </si>
  <si>
    <t>georgewillsons旗舰</t>
  </si>
  <si>
    <t>杭梅旗舰店</t>
  </si>
  <si>
    <t>盛世领跑数码专营店</t>
  </si>
  <si>
    <t>卿颜阁旗舰店</t>
  </si>
  <si>
    <t>花仙豆女童品牌形象店</t>
  </si>
  <si>
    <t>莫高荣远专卖店</t>
  </si>
  <si>
    <t>淘淘乐精品家居馆</t>
  </si>
  <si>
    <t>阿吉豆旗舰店</t>
  </si>
  <si>
    <t>yyu旗舰店</t>
  </si>
  <si>
    <t>真体格旗舰店</t>
  </si>
  <si>
    <t>魅女族女鞋</t>
  </si>
  <si>
    <t>鳕牌旗舰店</t>
  </si>
  <si>
    <t>紫云菡旗舰店</t>
  </si>
  <si>
    <t>艺人皇旗舰店</t>
  </si>
  <si>
    <t>中典旗舰店</t>
  </si>
  <si>
    <t>徽仁堂食品旗舰店</t>
  </si>
  <si>
    <t>上川美旗舰店</t>
  </si>
  <si>
    <t>伊丽绣旗舰店</t>
  </si>
  <si>
    <t>艾捷数码专营店</t>
  </si>
  <si>
    <t>森度旗舰店</t>
  </si>
  <si>
    <t>御壹品旗舰店</t>
  </si>
  <si>
    <t>午后暖阳服饰旗舰店</t>
  </si>
  <si>
    <t>杭州麦典通信专营店</t>
  </si>
  <si>
    <t>M10</t>
    <phoneticPr fontId="1" type="noConversion"/>
  </si>
  <si>
    <t>人工预警</t>
    <phoneticPr fontId="1" type="noConversion"/>
  </si>
  <si>
    <t>人工调整结果</t>
    <phoneticPr fontId="1" type="noConversion"/>
  </si>
  <si>
    <t>-</t>
    <phoneticPr fontId="1" type="noConversion"/>
  </si>
  <si>
    <t>保证金余额n环比变动率</t>
  </si>
  <si>
    <t>DSR三项行业对比</t>
  </si>
  <si>
    <t>DSR三项行业对比n天环比变动率</t>
  </si>
  <si>
    <t>近n天销售额（商品数&gt;=5汇总）</t>
  </si>
  <si>
    <t>TOPn商品客户星级指数</t>
  </si>
  <si>
    <t>TOPn商品销量&gt;=5件  金额占比</t>
  </si>
  <si>
    <t>TOPn销售额中前3买家结构占比</t>
  </si>
  <si>
    <t>当前销量&gt;=5商品sku数</t>
  </si>
  <si>
    <t>销量&gt;=5商品sku数环比变动率（周）</t>
  </si>
  <si>
    <t>主营业务占比匹配度（类目切换）（C）</t>
  </si>
  <si>
    <t>卖家信用评价展示好评率：（C）</t>
  </si>
  <si>
    <t>当前卖家信用（C）</t>
  </si>
  <si>
    <t>卖家信用（C）环比变动率（周）</t>
  </si>
  <si>
    <t>&lt;500</t>
  </si>
  <si>
    <t>&gt;90% &amp; &lt;-0.03</t>
  </si>
  <si>
    <t>&gt;40%</t>
  </si>
  <si>
    <t>&gt;3 倍</t>
  </si>
  <si>
    <t>&gt;5 天</t>
  </si>
  <si>
    <t>&lt;60%</t>
  </si>
  <si>
    <t>&lt;98%</t>
  </si>
  <si>
    <t>&lt;3000</t>
  </si>
  <si>
    <t>&lt;=32</t>
  </si>
  <si>
    <t>&lt;=146</t>
  </si>
  <si>
    <t>&lt;0.1</t>
  </si>
  <si>
    <t>&lt;0.25</t>
  </si>
  <si>
    <t>&gt;0.3</t>
    <phoneticPr fontId="1" type="noConversion"/>
  </si>
  <si>
    <t>系数</t>
    <phoneticPr fontId="1" type="noConversion"/>
  </si>
  <si>
    <t>∑</t>
    <phoneticPr fontId="1" type="noConversion"/>
  </si>
  <si>
    <t>TYPE</t>
    <phoneticPr fontId="1" type="noConversion"/>
  </si>
  <si>
    <t>聚类-3</t>
  </si>
  <si>
    <t>聚类-6</t>
  </si>
  <si>
    <t>聚类-2</t>
  </si>
  <si>
    <t>聚类-5</t>
  </si>
  <si>
    <t>聚类-4</t>
  </si>
  <si>
    <t>聚类-1</t>
  </si>
  <si>
    <t>报红</t>
    <phoneticPr fontId="1" type="noConversion"/>
  </si>
  <si>
    <t>预警类型</t>
  </si>
  <si>
    <t>预警类型</t>
    <phoneticPr fontId="1" type="noConversion"/>
  </si>
  <si>
    <t>红</t>
  </si>
  <si>
    <t>红</t>
    <phoneticPr fontId="1" type="noConversion"/>
  </si>
  <si>
    <t>黄</t>
  </si>
  <si>
    <t>黄</t>
    <phoneticPr fontId="1" type="noConversion"/>
  </si>
  <si>
    <t>绿</t>
  </si>
  <si>
    <t>绿</t>
    <phoneticPr fontId="1" type="noConversion"/>
  </si>
  <si>
    <t>人工预警</t>
  </si>
  <si>
    <r>
      <rPr>
        <b/>
        <sz val="9"/>
        <color indexed="8"/>
        <rFont val="PMingLiU"/>
        <family val="1"/>
        <charset val="136"/>
      </rPr>
      <t>曲线的坐标</t>
    </r>
  </si>
  <si>
    <r>
      <rPr>
        <sz val="9"/>
        <color indexed="8"/>
        <rFont val="MingLiU"/>
        <family val="3"/>
        <charset val="136"/>
      </rPr>
      <t>检验结果变量:当前保证金余额</t>
    </r>
  </si>
  <si>
    <r>
      <rPr>
        <sz val="9"/>
        <color indexed="8"/>
        <rFont val="MingLiU"/>
        <family val="3"/>
        <charset val="136"/>
      </rPr>
      <t>如果小于或等于则为正</t>
    </r>
    <r>
      <rPr>
        <vertAlign val="superscript"/>
        <sz val="9"/>
        <color indexed="8"/>
        <rFont val="MingLiU"/>
        <family val="3"/>
        <charset val="136"/>
      </rPr>
      <t>a</t>
    </r>
  </si>
  <si>
    <r>
      <rPr>
        <sz val="9"/>
        <color indexed="8"/>
        <rFont val="MingLiU"/>
        <family val="3"/>
        <charset val="136"/>
      </rPr>
      <t>敏感度</t>
    </r>
  </si>
  <si>
    <r>
      <rPr>
        <sz val="9"/>
        <color indexed="8"/>
        <rFont val="MingLiU"/>
        <family val="3"/>
        <charset val="136"/>
      </rPr>
      <t>1 － 特异性</t>
    </r>
  </si>
  <si>
    <t>调节项</t>
    <phoneticPr fontId="1" type="noConversion"/>
  </si>
  <si>
    <t>&lt;2000</t>
    <phoneticPr fontId="1" type="noConversion"/>
  </si>
  <si>
    <t>指标重要度</t>
    <phoneticPr fontId="1" type="noConversion"/>
  </si>
  <si>
    <t>&gt;12.7</t>
    <phoneticPr fontId="1" type="noConversion"/>
  </si>
  <si>
    <t>&lt;-0.33&amp;&gt;94</t>
    <phoneticPr fontId="1" type="noConversion"/>
  </si>
  <si>
    <t>&gt;6.4</t>
    <phoneticPr fontId="1" type="noConversion"/>
  </si>
  <si>
    <t>&gt;3.8</t>
    <phoneticPr fontId="1" type="noConversion"/>
  </si>
  <si>
    <t>&gt;4.6</t>
    <phoneticPr fontId="1" type="noConversion"/>
  </si>
  <si>
    <t>&gt;1.27</t>
    <phoneticPr fontId="1" type="noConversion"/>
  </si>
  <si>
    <t>&gt;97</t>
    <phoneticPr fontId="1" type="noConversion"/>
  </si>
  <si>
    <t>&lt;99.3</t>
    <phoneticPr fontId="1" type="noConversion"/>
  </si>
  <si>
    <t>&lt;10</t>
    <phoneticPr fontId="1" type="noConversion"/>
  </si>
  <si>
    <t>&lt;180</t>
    <phoneticPr fontId="1" type="noConversion"/>
  </si>
  <si>
    <t>&lt;1285</t>
    <phoneticPr fontId="1" type="noConversion"/>
  </si>
  <si>
    <t>&lt;0.5%</t>
    <phoneticPr fontId="1" type="noConversion"/>
  </si>
  <si>
    <t>&lt;40%</t>
    <phoneticPr fontId="1" type="noConversion"/>
  </si>
  <si>
    <t>&lt;5932</t>
    <phoneticPr fontId="1" type="noConversion"/>
  </si>
  <si>
    <t>绿</t>
    <phoneticPr fontId="1" type="noConversion"/>
  </si>
  <si>
    <t>黄</t>
    <phoneticPr fontId="1" type="noConversion"/>
  </si>
  <si>
    <t>红</t>
    <phoneticPr fontId="1" type="noConversion"/>
  </si>
  <si>
    <t>系数</t>
    <phoneticPr fontId="1" type="noConversion"/>
  </si>
  <si>
    <t>&gt;12.7</t>
  </si>
  <si>
    <t>&lt;-0.33&amp;&gt;94</t>
  </si>
  <si>
    <t>&gt;6.4</t>
  </si>
  <si>
    <t>&gt;3.8</t>
  </si>
  <si>
    <t>&gt;4.6</t>
  </si>
  <si>
    <t>&gt;1.27</t>
  </si>
  <si>
    <t>&gt;97</t>
  </si>
  <si>
    <t>&lt;99.3</t>
  </si>
  <si>
    <t>&lt;5932</t>
  </si>
  <si>
    <t>&lt;10</t>
  </si>
  <si>
    <t>&lt;180</t>
  </si>
  <si>
    <t>&lt;1285</t>
  </si>
  <si>
    <t>&lt;0.5%</t>
  </si>
  <si>
    <t>&lt;40%</t>
  </si>
  <si>
    <t>平台前台数据（电商）-B</t>
    <phoneticPr fontId="1" type="noConversion"/>
  </si>
  <si>
    <t>交易额</t>
    <phoneticPr fontId="1" type="noConversion"/>
  </si>
  <si>
    <t>平台前台数据（电商）-C评分版</t>
    <phoneticPr fontId="1" type="noConversion"/>
  </si>
  <si>
    <t>行业分类</t>
  </si>
  <si>
    <t>备注</t>
    <phoneticPr fontId="1" type="noConversion"/>
  </si>
  <si>
    <t>大于=5分则预警</t>
    <phoneticPr fontId="1" type="noConversion"/>
  </si>
  <si>
    <t>客单价</t>
    <phoneticPr fontId="1" type="noConversion"/>
  </si>
  <si>
    <t>销售额</t>
    <phoneticPr fontId="1" type="noConversion"/>
  </si>
  <si>
    <t>&gt;=30000&amp;&lt;50000</t>
    <phoneticPr fontId="1" type="noConversion"/>
  </si>
  <si>
    <t>&lt;30000</t>
    <phoneticPr fontId="1" type="noConversion"/>
  </si>
  <si>
    <t>&lt;50000</t>
    <phoneticPr fontId="1" type="noConversion"/>
  </si>
  <si>
    <t>&gt;9.2</t>
    <phoneticPr fontId="1" type="noConversion"/>
  </si>
  <si>
    <t>&lt;0.22</t>
    <phoneticPr fontId="1" type="noConversion"/>
  </si>
  <si>
    <t>&gt;0.14</t>
    <phoneticPr fontId="1" type="noConversion"/>
  </si>
  <si>
    <t>&gt;1.5</t>
    <phoneticPr fontId="1" type="noConversion"/>
  </si>
  <si>
    <t>&gt;3</t>
    <phoneticPr fontId="1" type="noConversion"/>
  </si>
  <si>
    <t>&gt;1</t>
    <phoneticPr fontId="1" type="noConversion"/>
  </si>
  <si>
    <t>&lt;230</t>
    <phoneticPr fontId="1" type="noConversion"/>
  </si>
  <si>
    <t>大于=5分则红色预警</t>
    <phoneticPr fontId="1" type="noConversion"/>
  </si>
  <si>
    <t>【4  5）分橙色预警
4分以下绿色</t>
    <phoneticPr fontId="1" type="noConversion"/>
  </si>
  <si>
    <t>当前保证金余额</t>
    <phoneticPr fontId="1" type="noConversion"/>
  </si>
  <si>
    <t>&lt;2000</t>
    <phoneticPr fontId="1" type="noConversion"/>
  </si>
  <si>
    <t>计算/匹配规则(满足规则的为1否则为0)</t>
    <phoneticPr fontId="1" type="noConversion"/>
  </si>
  <si>
    <t>【4  5）分橙色预警
4分以下绿色</t>
    <phoneticPr fontId="1" type="noConversion"/>
  </si>
  <si>
    <t>行业分类</t>
    <phoneticPr fontId="1" type="noConversion"/>
  </si>
  <si>
    <t>店铺关闭（网址登录=N）  如果关店后面指标就不需要计算</t>
    <phoneticPr fontId="1" type="noConversion"/>
  </si>
  <si>
    <t>店铺分类中0是C店</t>
    <phoneticPr fontId="1" type="noConversion"/>
  </si>
  <si>
    <t>店铺分类中1是B店</t>
    <phoneticPr fontId="1" type="noConversion"/>
  </si>
  <si>
    <t>月评价/半年评价*6</t>
    <phoneticPr fontId="1" type="noConversion"/>
  </si>
  <si>
    <t>店铺分类</t>
  </si>
  <si>
    <t>评价下滑趋势周/月*4.28</t>
  </si>
  <si>
    <t>分类</t>
  </si>
  <si>
    <t>376</t>
  </si>
  <si>
    <t>1683</t>
  </si>
  <si>
    <t>8863</t>
  </si>
  <si>
    <t/>
  </si>
  <si>
    <t>264</t>
  </si>
  <si>
    <t>1175</t>
  </si>
  <si>
    <t>6124</t>
  </si>
  <si>
    <t>6</t>
  </si>
  <si>
    <t>50</t>
  </si>
  <si>
    <t>371</t>
  </si>
  <si>
    <t>1438</t>
  </si>
  <si>
    <t>5053</t>
  </si>
  <si>
    <t>12453</t>
  </si>
  <si>
    <t>1</t>
  </si>
  <si>
    <t>249</t>
  </si>
  <si>
    <t>332</t>
  </si>
  <si>
    <t>1468</t>
  </si>
  <si>
    <t>7505</t>
  </si>
  <si>
    <t>63</t>
  </si>
  <si>
    <t>330</t>
  </si>
  <si>
    <t>1918</t>
  </si>
  <si>
    <t>0</t>
  </si>
  <si>
    <t>111</t>
  </si>
  <si>
    <t>592</t>
  </si>
  <si>
    <t>13</t>
  </si>
  <si>
    <t>31266</t>
  </si>
  <si>
    <t>690</t>
  </si>
  <si>
    <t>3100</t>
  </si>
  <si>
    <t>24096</t>
  </si>
  <si>
    <t>255</t>
  </si>
  <si>
    <t>4438</t>
  </si>
  <si>
    <t>362</t>
  </si>
  <si>
    <t>2224</t>
  </si>
  <si>
    <t>25953</t>
  </si>
  <si>
    <t>535</t>
  </si>
  <si>
    <t>1517</t>
  </si>
  <si>
    <t>12</t>
  </si>
  <si>
    <t>69</t>
  </si>
  <si>
    <t>2126</t>
  </si>
  <si>
    <t>90</t>
  </si>
  <si>
    <t>380</t>
  </si>
  <si>
    <t>1725</t>
  </si>
  <si>
    <t>286</t>
  </si>
  <si>
    <t>1150</t>
  </si>
  <si>
    <t>8082</t>
  </si>
  <si>
    <t>84</t>
  </si>
  <si>
    <t>1851</t>
  </si>
  <si>
    <t>1280</t>
  </si>
  <si>
    <t>449</t>
  </si>
  <si>
    <t>1944</t>
  </si>
  <si>
    <t>7258</t>
  </si>
  <si>
    <t>34</t>
  </si>
  <si>
    <t>146</t>
  </si>
  <si>
    <t>556</t>
  </si>
  <si>
    <t>520</t>
  </si>
  <si>
    <t>6895</t>
  </si>
  <si>
    <t>37148</t>
  </si>
  <si>
    <t>49</t>
  </si>
  <si>
    <t>225</t>
  </si>
  <si>
    <t>1489</t>
  </si>
  <si>
    <t>125</t>
  </si>
  <si>
    <t>741</t>
  </si>
  <si>
    <t>5655</t>
  </si>
  <si>
    <t>1145</t>
  </si>
  <si>
    <t>39</t>
  </si>
  <si>
    <t>238</t>
  </si>
  <si>
    <t>1469</t>
  </si>
  <si>
    <t>79</t>
  </si>
  <si>
    <t>256</t>
  </si>
  <si>
    <t>1067</t>
  </si>
  <si>
    <t>97</t>
  </si>
  <si>
    <t>2021</t>
  </si>
  <si>
    <t>163</t>
  </si>
  <si>
    <t>1559</t>
  </si>
  <si>
    <t>22065</t>
  </si>
  <si>
    <t>223</t>
  </si>
  <si>
    <t>1129</t>
  </si>
  <si>
    <t>6723</t>
  </si>
  <si>
    <t>61</t>
  </si>
  <si>
    <t>450</t>
  </si>
  <si>
    <t>2219</t>
  </si>
  <si>
    <t>368</t>
  </si>
  <si>
    <t>1445</t>
  </si>
  <si>
    <t>4751</t>
  </si>
  <si>
    <t>65</t>
  </si>
  <si>
    <t>217</t>
  </si>
  <si>
    <t>1177</t>
  </si>
  <si>
    <t>4</t>
  </si>
  <si>
    <t>157</t>
  </si>
  <si>
    <t>1837</t>
  </si>
  <si>
    <t>71</t>
  </si>
  <si>
    <t>336</t>
  </si>
  <si>
    <t>2641</t>
  </si>
  <si>
    <t>704</t>
  </si>
  <si>
    <t>3244</t>
  </si>
  <si>
    <t>220</t>
  </si>
  <si>
    <t>1506</t>
  </si>
  <si>
    <t>8148</t>
  </si>
  <si>
    <t>173</t>
  </si>
  <si>
    <t>742</t>
  </si>
  <si>
    <t>5220</t>
  </si>
  <si>
    <t>26</t>
  </si>
  <si>
    <t>181</t>
  </si>
  <si>
    <t>1093</t>
  </si>
  <si>
    <t>27</t>
  </si>
  <si>
    <t>196</t>
  </si>
  <si>
    <t>1366</t>
  </si>
  <si>
    <t>19</t>
  </si>
  <si>
    <t>347</t>
  </si>
  <si>
    <t>1037</t>
  </si>
  <si>
    <t>200</t>
  </si>
  <si>
    <t>2798</t>
  </si>
  <si>
    <t>35508</t>
  </si>
  <si>
    <t>3939</t>
  </si>
  <si>
    <t>13171</t>
  </si>
  <si>
    <t>32832</t>
  </si>
  <si>
    <t>155</t>
  </si>
  <si>
    <t>2933</t>
  </si>
  <si>
    <t>14047</t>
  </si>
  <si>
    <t>7</t>
  </si>
  <si>
    <t>325</t>
  </si>
  <si>
    <t>261</t>
  </si>
  <si>
    <t>778</t>
  </si>
  <si>
    <t>2854</t>
  </si>
  <si>
    <t>273</t>
  </si>
  <si>
    <t>1249</t>
  </si>
  <si>
    <t>8787</t>
  </si>
  <si>
    <t>248</t>
  </si>
  <si>
    <t>1444</t>
  </si>
  <si>
    <t>4427</t>
  </si>
  <si>
    <t>8</t>
  </si>
  <si>
    <t>54</t>
  </si>
  <si>
    <t>272</t>
  </si>
  <si>
    <t>274</t>
  </si>
  <si>
    <t>1399</t>
  </si>
  <si>
    <t>5583</t>
  </si>
  <si>
    <t>141</t>
  </si>
  <si>
    <t>671</t>
  </si>
  <si>
    <t>3925</t>
  </si>
  <si>
    <t>160</t>
  </si>
  <si>
    <t>729</t>
  </si>
  <si>
    <t>2831</t>
  </si>
  <si>
    <t>265</t>
  </si>
  <si>
    <t>1294</t>
  </si>
  <si>
    <t>8407</t>
  </si>
  <si>
    <t>67</t>
  </si>
  <si>
    <t>224</t>
  </si>
  <si>
    <t>2718</t>
  </si>
  <si>
    <t>1070</t>
  </si>
  <si>
    <t>6504</t>
  </si>
  <si>
    <t>28743</t>
  </si>
  <si>
    <t>1502</t>
  </si>
  <si>
    <t>3667</t>
  </si>
  <si>
    <t>15911</t>
  </si>
  <si>
    <t>27740</t>
  </si>
  <si>
    <t>733</t>
  </si>
  <si>
    <t>3525</t>
  </si>
  <si>
    <t>18422</t>
  </si>
  <si>
    <t>1142</t>
  </si>
  <si>
    <t>6390</t>
  </si>
  <si>
    <t>27838</t>
  </si>
  <si>
    <t>24</t>
  </si>
  <si>
    <t>113</t>
  </si>
  <si>
    <t>1465</t>
  </si>
  <si>
    <t>5</t>
  </si>
  <si>
    <t>456</t>
  </si>
  <si>
    <t>5848</t>
  </si>
  <si>
    <t>870</t>
  </si>
  <si>
    <t>4813</t>
  </si>
  <si>
    <t>20109</t>
  </si>
  <si>
    <t>221</t>
  </si>
  <si>
    <t>887</t>
  </si>
  <si>
    <t>9336</t>
  </si>
  <si>
    <t>158</t>
  </si>
  <si>
    <t>1206</t>
  </si>
  <si>
    <t>154</t>
  </si>
  <si>
    <t>514</t>
  </si>
  <si>
    <t>38</t>
  </si>
  <si>
    <t>205</t>
  </si>
  <si>
    <t>487</t>
  </si>
  <si>
    <t>2114</t>
  </si>
  <si>
    <t>10851</t>
  </si>
  <si>
    <t>16</t>
  </si>
  <si>
    <t>279</t>
  </si>
  <si>
    <t>1260</t>
  </si>
  <si>
    <t>159</t>
  </si>
  <si>
    <t>813</t>
  </si>
  <si>
    <t>4464</t>
  </si>
  <si>
    <t>31</t>
  </si>
  <si>
    <t>341</t>
  </si>
  <si>
    <t>1771</t>
  </si>
  <si>
    <t>335</t>
  </si>
  <si>
    <t>419</t>
  </si>
  <si>
    <t>1900</t>
  </si>
  <si>
    <t>10146</t>
  </si>
  <si>
    <t>1025</t>
  </si>
  <si>
    <t>4374</t>
  </si>
  <si>
    <t>11925</t>
  </si>
  <si>
    <t>81</t>
  </si>
  <si>
    <t>383</t>
  </si>
  <si>
    <t>3332</t>
  </si>
  <si>
    <t>1084</t>
  </si>
  <si>
    <t>7387</t>
  </si>
  <si>
    <t>27123</t>
  </si>
  <si>
    <t>247</t>
  </si>
  <si>
    <t>2312</t>
  </si>
  <si>
    <t>396</t>
  </si>
  <si>
    <t>1906</t>
  </si>
  <si>
    <t>14734</t>
  </si>
  <si>
    <t>66</t>
  </si>
  <si>
    <t>10536</t>
  </si>
  <si>
    <t>581</t>
  </si>
  <si>
    <t>2887</t>
  </si>
  <si>
    <t>14109</t>
  </si>
  <si>
    <t>839</t>
  </si>
  <si>
    <t>3564</t>
  </si>
  <si>
    <t>23601</t>
  </si>
  <si>
    <t>43</t>
  </si>
  <si>
    <t>925</t>
  </si>
  <si>
    <t>296</t>
  </si>
  <si>
    <t>1092</t>
  </si>
  <si>
    <t>10232</t>
  </si>
  <si>
    <t>620</t>
  </si>
  <si>
    <t>2650</t>
  </si>
  <si>
    <t>12366</t>
  </si>
  <si>
    <t>20</t>
  </si>
  <si>
    <t>108</t>
  </si>
  <si>
    <t>4126</t>
  </si>
  <si>
    <t>789</t>
  </si>
  <si>
    <t>4101</t>
  </si>
  <si>
    <t>12142</t>
  </si>
  <si>
    <t>612</t>
  </si>
  <si>
    <t>3207</t>
  </si>
  <si>
    <t>128</t>
  </si>
  <si>
    <t>883</t>
  </si>
  <si>
    <t>6451</t>
  </si>
  <si>
    <t>133</t>
  </si>
  <si>
    <t>567</t>
  </si>
  <si>
    <t>7845</t>
  </si>
  <si>
    <t>89</t>
  </si>
  <si>
    <t>546</t>
  </si>
  <si>
    <t>12624</t>
  </si>
  <si>
    <t>282</t>
  </si>
  <si>
    <t>2208</t>
  </si>
  <si>
    <t>14841</t>
  </si>
  <si>
    <t>15</t>
  </si>
  <si>
    <t>104</t>
  </si>
  <si>
    <t>831</t>
  </si>
  <si>
    <t>269</t>
  </si>
  <si>
    <t>1226</t>
  </si>
  <si>
    <t>4684</t>
  </si>
  <si>
    <t>52</t>
  </si>
  <si>
    <t>222</t>
  </si>
  <si>
    <t>1043</t>
  </si>
  <si>
    <t>3</t>
  </si>
  <si>
    <t>45</t>
  </si>
  <si>
    <t>118</t>
  </si>
  <si>
    <t>17</t>
  </si>
  <si>
    <t>357</t>
  </si>
  <si>
    <t>3089</t>
  </si>
  <si>
    <t>2</t>
  </si>
  <si>
    <t>88</t>
  </si>
  <si>
    <t>378</t>
  </si>
  <si>
    <t>102</t>
  </si>
  <si>
    <t>431</t>
  </si>
  <si>
    <t>2387</t>
  </si>
  <si>
    <t>40</t>
  </si>
  <si>
    <t>951</t>
  </si>
  <si>
    <t>1554</t>
  </si>
  <si>
    <t>5871</t>
  </si>
  <si>
    <t>24034</t>
  </si>
  <si>
    <t>147</t>
  </si>
  <si>
    <t>2476</t>
  </si>
  <si>
    <t>129</t>
  </si>
  <si>
    <t>810</t>
  </si>
  <si>
    <t>5620</t>
  </si>
  <si>
    <t>57</t>
  </si>
  <si>
    <t>243</t>
  </si>
  <si>
    <t>2687</t>
  </si>
  <si>
    <t>329</t>
  </si>
  <si>
    <t>1755</t>
  </si>
  <si>
    <t>12508</t>
  </si>
  <si>
    <t>30</t>
  </si>
  <si>
    <t>137</t>
  </si>
  <si>
    <t>7172</t>
  </si>
  <si>
    <t>145</t>
  </si>
  <si>
    <t>472</t>
  </si>
  <si>
    <t>266</t>
  </si>
  <si>
    <t>1392</t>
  </si>
  <si>
    <t>10235</t>
  </si>
  <si>
    <t>2293</t>
  </si>
  <si>
    <t>9982</t>
  </si>
  <si>
    <t>64151</t>
  </si>
  <si>
    <t>14</t>
  </si>
  <si>
    <t>415</t>
  </si>
  <si>
    <t>388</t>
  </si>
  <si>
    <t>1732</t>
  </si>
  <si>
    <t>4711</t>
  </si>
  <si>
    <t>627</t>
  </si>
  <si>
    <t>5920</t>
  </si>
  <si>
    <t>150</t>
  </si>
  <si>
    <t>749</t>
  </si>
  <si>
    <t>400</t>
  </si>
  <si>
    <t>1811</t>
  </si>
  <si>
    <t>19670</t>
  </si>
  <si>
    <t>1103</t>
  </si>
  <si>
    <t>5453</t>
  </si>
  <si>
    <t>14666</t>
  </si>
  <si>
    <t>626</t>
  </si>
  <si>
    <t>6107</t>
  </si>
  <si>
    <t>185</t>
  </si>
  <si>
    <t>755</t>
  </si>
  <si>
    <t>4378</t>
  </si>
  <si>
    <t>2817</t>
  </si>
  <si>
    <t>21622</t>
  </si>
  <si>
    <t>90441</t>
  </si>
  <si>
    <t>253</t>
  </si>
  <si>
    <t>1251</t>
  </si>
  <si>
    <t>7699</t>
  </si>
  <si>
    <t>1311</t>
  </si>
  <si>
    <t>15784</t>
  </si>
  <si>
    <t>56</t>
  </si>
  <si>
    <t>394</t>
  </si>
  <si>
    <t>2426</t>
  </si>
  <si>
    <t>122</t>
  </si>
  <si>
    <t>614</t>
  </si>
  <si>
    <t>136</t>
  </si>
  <si>
    <t>676</t>
  </si>
  <si>
    <t>1013</t>
  </si>
  <si>
    <t>9032</t>
  </si>
  <si>
    <t>1005</t>
  </si>
  <si>
    <t>4436</t>
  </si>
  <si>
    <t>26672</t>
  </si>
  <si>
    <t>372</t>
  </si>
  <si>
    <t>2570</t>
  </si>
  <si>
    <t>2245</t>
  </si>
  <si>
    <t>12038</t>
  </si>
  <si>
    <t>62953</t>
  </si>
  <si>
    <t>1022</t>
  </si>
  <si>
    <t>4235</t>
  </si>
  <si>
    <t>114</t>
  </si>
  <si>
    <t>998</t>
  </si>
  <si>
    <t>130</t>
  </si>
  <si>
    <t>319</t>
  </si>
  <si>
    <t>267</t>
  </si>
  <si>
    <t>1048</t>
  </si>
  <si>
    <t>8086</t>
  </si>
  <si>
    <t>112</t>
  </si>
  <si>
    <t>2134</t>
  </si>
  <si>
    <t>828</t>
  </si>
  <si>
    <t>6893</t>
  </si>
  <si>
    <t>691</t>
  </si>
  <si>
    <t>4366</t>
  </si>
  <si>
    <t>74</t>
  </si>
  <si>
    <t>6183</t>
  </si>
  <si>
    <t>109</t>
  </si>
  <si>
    <t>405</t>
  </si>
  <si>
    <t>3257</t>
  </si>
  <si>
    <t>1054</t>
  </si>
  <si>
    <t>4313</t>
  </si>
  <si>
    <t>152</t>
  </si>
  <si>
    <t>2223</t>
  </si>
  <si>
    <t>2203</t>
  </si>
  <si>
    <t>11596</t>
  </si>
  <si>
    <t>115</t>
  </si>
  <si>
    <t>548</t>
  </si>
  <si>
    <t>2937</t>
  </si>
  <si>
    <t>6976</t>
  </si>
  <si>
    <t>625</t>
  </si>
  <si>
    <t>2437</t>
  </si>
  <si>
    <t>7547</t>
  </si>
  <si>
    <t>41</t>
  </si>
  <si>
    <t>291</t>
  </si>
  <si>
    <t>2592</t>
  </si>
  <si>
    <t>215</t>
  </si>
  <si>
    <t>1592</t>
  </si>
  <si>
    <t>176</t>
  </si>
  <si>
    <t>698</t>
  </si>
  <si>
    <t>4164</t>
  </si>
  <si>
    <t>151</t>
  </si>
  <si>
    <t>716</t>
  </si>
  <si>
    <t>5431</t>
  </si>
  <si>
    <t>1211</t>
  </si>
  <si>
    <t>5318</t>
  </si>
  <si>
    <t>2902</t>
  </si>
  <si>
    <t>13919</t>
  </si>
  <si>
    <t>241</t>
  </si>
  <si>
    <t>1599</t>
  </si>
  <si>
    <t>327</t>
  </si>
  <si>
    <t>948</t>
  </si>
  <si>
    <t>4291</t>
  </si>
  <si>
    <t>1462</t>
  </si>
  <si>
    <t>9573</t>
  </si>
  <si>
    <t>38428</t>
  </si>
  <si>
    <t>815</t>
  </si>
  <si>
    <t>4523</t>
  </si>
  <si>
    <t>15007</t>
  </si>
  <si>
    <t>1265</t>
  </si>
  <si>
    <t>5859</t>
  </si>
  <si>
    <t>499</t>
  </si>
  <si>
    <t>950</t>
  </si>
  <si>
    <t>3571</t>
  </si>
  <si>
    <t>14982</t>
  </si>
  <si>
    <t>298</t>
  </si>
  <si>
    <t>1670</t>
  </si>
  <si>
    <t>17075</t>
  </si>
  <si>
    <t>11</t>
  </si>
  <si>
    <t>313</t>
  </si>
  <si>
    <t>3402</t>
  </si>
  <si>
    <t>161</t>
  </si>
  <si>
    <t>655</t>
  </si>
  <si>
    <t>3511</t>
  </si>
  <si>
    <t>95</t>
  </si>
  <si>
    <t>312</t>
  </si>
  <si>
    <t>2148</t>
  </si>
  <si>
    <t>198</t>
  </si>
  <si>
    <t>952</t>
  </si>
  <si>
    <t>9818</t>
  </si>
  <si>
    <t>307</t>
  </si>
  <si>
    <t>1159</t>
  </si>
  <si>
    <t>6489</t>
  </si>
  <si>
    <t>2290</t>
  </si>
  <si>
    <t>2875</t>
  </si>
  <si>
    <t>6337</t>
  </si>
  <si>
    <t>869</t>
  </si>
  <si>
    <t>5998</t>
  </si>
  <si>
    <t>321</t>
  </si>
  <si>
    <t>1603</t>
  </si>
  <si>
    <t>1796</t>
  </si>
  <si>
    <t>407</t>
  </si>
  <si>
    <t>2759</t>
  </si>
  <si>
    <t>4358</t>
  </si>
  <si>
    <t>16261</t>
  </si>
  <si>
    <t>103889</t>
  </si>
  <si>
    <t>197</t>
  </si>
  <si>
    <t>1434</t>
  </si>
  <si>
    <t>1618</t>
  </si>
  <si>
    <t>5873</t>
  </si>
  <si>
    <t>13105</t>
  </si>
  <si>
    <t>103</t>
  </si>
  <si>
    <t>465</t>
  </si>
  <si>
    <t>3049</t>
  </si>
  <si>
    <t>32</t>
  </si>
  <si>
    <t>209</t>
  </si>
  <si>
    <t>1417</t>
  </si>
  <si>
    <t>92</t>
  </si>
  <si>
    <t>1432</t>
  </si>
  <si>
    <t>212</t>
  </si>
  <si>
    <t>864</t>
  </si>
  <si>
    <t>3576</t>
  </si>
  <si>
    <t>68</t>
  </si>
  <si>
    <t>1310</t>
  </si>
  <si>
    <t>271</t>
  </si>
  <si>
    <t>1218</t>
  </si>
  <si>
    <t>3158</t>
  </si>
  <si>
    <t>10627</t>
  </si>
  <si>
    <t>3429</t>
  </si>
  <si>
    <t>37</t>
  </si>
  <si>
    <t>1261</t>
  </si>
  <si>
    <t>188</t>
  </si>
  <si>
    <t>765</t>
  </si>
  <si>
    <t>3793</t>
  </si>
  <si>
    <t>1802</t>
  </si>
  <si>
    <t>5449</t>
  </si>
  <si>
    <t>33</t>
  </si>
  <si>
    <t>348</t>
  </si>
  <si>
    <t>3375</t>
  </si>
  <si>
    <t>73</t>
  </si>
  <si>
    <t>1400</t>
  </si>
  <si>
    <t>6716</t>
  </si>
  <si>
    <t>46204</t>
  </si>
  <si>
    <t>164</t>
  </si>
  <si>
    <t>603</t>
  </si>
  <si>
    <t>2318</t>
  </si>
  <si>
    <t>28</t>
  </si>
  <si>
    <t>1926</t>
  </si>
  <si>
    <t>2046</t>
  </si>
  <si>
    <t>6544</t>
  </si>
  <si>
    <t>301</t>
  </si>
  <si>
    <t>2714</t>
  </si>
  <si>
    <t>42</t>
  </si>
  <si>
    <t>1478</t>
  </si>
  <si>
    <t>80</t>
  </si>
  <si>
    <t>496</t>
  </si>
  <si>
    <t>3359</t>
  </si>
  <si>
    <t>945</t>
  </si>
  <si>
    <t>3815</t>
  </si>
  <si>
    <t>19192</t>
  </si>
  <si>
    <t>35</t>
  </si>
  <si>
    <t>1082</t>
  </si>
  <si>
    <t>1904</t>
  </si>
  <si>
    <t>8679</t>
  </si>
  <si>
    <t>44588</t>
  </si>
  <si>
    <t>1552</t>
  </si>
  <si>
    <t>72</t>
  </si>
  <si>
    <t>444</t>
  </si>
  <si>
    <t>2307</t>
  </si>
  <si>
    <t>284</t>
  </si>
  <si>
    <t>1156</t>
  </si>
  <si>
    <t>8247</t>
  </si>
  <si>
    <t>926</t>
  </si>
  <si>
    <t>6008</t>
  </si>
  <si>
    <t>31571</t>
  </si>
  <si>
    <t>1485</t>
  </si>
  <si>
    <t>1372</t>
  </si>
  <si>
    <t>7877</t>
  </si>
  <si>
    <t>60</t>
  </si>
  <si>
    <t>340</t>
  </si>
  <si>
    <t>1609</t>
  </si>
  <si>
    <t>370</t>
  </si>
  <si>
    <t>3874</t>
  </si>
  <si>
    <t>156</t>
  </si>
  <si>
    <t>1128</t>
  </si>
  <si>
    <t>3765</t>
  </si>
  <si>
    <t>23</t>
  </si>
  <si>
    <t>317</t>
  </si>
  <si>
    <t>2246</t>
  </si>
  <si>
    <t>4402</t>
  </si>
  <si>
    <t>631</t>
  </si>
  <si>
    <t>18363</t>
  </si>
  <si>
    <t>1571</t>
  </si>
  <si>
    <t>436</t>
  </si>
  <si>
    <t>1204</t>
  </si>
  <si>
    <t>8366</t>
  </si>
  <si>
    <t>91</t>
  </si>
  <si>
    <t>323</t>
  </si>
  <si>
    <t>2730</t>
  </si>
  <si>
    <t>25</t>
  </si>
  <si>
    <t>51</t>
  </si>
  <si>
    <t>8357</t>
  </si>
  <si>
    <t>367</t>
  </si>
  <si>
    <t>2064</t>
  </si>
  <si>
    <t>8468</t>
  </si>
  <si>
    <t>1056</t>
  </si>
  <si>
    <t>4970</t>
  </si>
  <si>
    <t>23427</t>
  </si>
  <si>
    <t>119</t>
  </si>
  <si>
    <t>673</t>
  </si>
  <si>
    <t>12833</t>
  </si>
  <si>
    <t>344</t>
  </si>
  <si>
    <t>1817</t>
  </si>
  <si>
    <t>10386</t>
  </si>
  <si>
    <t>588</t>
  </si>
  <si>
    <t>2567</t>
  </si>
  <si>
    <t>9585</t>
  </si>
  <si>
    <t>134</t>
  </si>
  <si>
    <t>639</t>
  </si>
  <si>
    <t>5813</t>
  </si>
  <si>
    <t>106</t>
  </si>
  <si>
    <t>786</t>
  </si>
  <si>
    <t>83</t>
  </si>
  <si>
    <t>1194</t>
  </si>
  <si>
    <t>4980</t>
  </si>
  <si>
    <t>276</t>
  </si>
  <si>
    <t>2316</t>
  </si>
  <si>
    <t>171</t>
  </si>
  <si>
    <t>2835</t>
  </si>
  <si>
    <t>310</t>
  </si>
  <si>
    <t>4527</t>
  </si>
  <si>
    <t>645</t>
  </si>
  <si>
    <t>2585</t>
  </si>
  <si>
    <t>20537</t>
  </si>
  <si>
    <t>293</t>
  </si>
  <si>
    <t>246</t>
  </si>
  <si>
    <t>6061</t>
  </si>
  <si>
    <t>210</t>
  </si>
  <si>
    <t>1980</t>
  </si>
  <si>
    <t>19261</t>
  </si>
  <si>
    <t>688</t>
  </si>
  <si>
    <t>3820</t>
  </si>
  <si>
    <t>12442</t>
  </si>
  <si>
    <t>58</t>
  </si>
  <si>
    <t>2600</t>
  </si>
  <si>
    <t>414</t>
  </si>
  <si>
    <t>4783</t>
  </si>
  <si>
    <t>318</t>
  </si>
  <si>
    <t>1557</t>
  </si>
  <si>
    <t>6153</t>
  </si>
  <si>
    <t>139</t>
  </si>
  <si>
    <t>999</t>
  </si>
  <si>
    <t>6097</t>
  </si>
  <si>
    <t>1182</t>
  </si>
  <si>
    <t>10578</t>
  </si>
  <si>
    <t>131</t>
  </si>
  <si>
    <t>204</t>
  </si>
  <si>
    <t>863</t>
  </si>
  <si>
    <t>2813</t>
  </si>
  <si>
    <t>18</t>
  </si>
  <si>
    <t>138</t>
  </si>
  <si>
    <t>997</t>
  </si>
  <si>
    <t>11308</t>
  </si>
  <si>
    <t>250</t>
  </si>
  <si>
    <t>1938</t>
  </si>
  <si>
    <t>208</t>
  </si>
  <si>
    <t>1397</t>
  </si>
  <si>
    <t>493</t>
  </si>
  <si>
    <t>3185</t>
  </si>
  <si>
    <t>142</t>
  </si>
  <si>
    <t>1611</t>
  </si>
  <si>
    <t>251</t>
  </si>
  <si>
    <t>1910</t>
  </si>
  <si>
    <t>18828</t>
  </si>
  <si>
    <t>1518</t>
  </si>
  <si>
    <t>1257</t>
  </si>
  <si>
    <t>4902</t>
  </si>
  <si>
    <t>25538</t>
  </si>
  <si>
    <t>228</t>
  </si>
  <si>
    <t>1316</t>
  </si>
  <si>
    <t>2392</t>
  </si>
  <si>
    <t>140</t>
  </si>
  <si>
    <t>648</t>
  </si>
  <si>
    <t>3362</t>
  </si>
  <si>
    <t>254</t>
  </si>
  <si>
    <t>1405</t>
  </si>
  <si>
    <t>611</t>
  </si>
  <si>
    <t>299</t>
  </si>
  <si>
    <t>1356</t>
  </si>
  <si>
    <t>421</t>
  </si>
  <si>
    <t>1661</t>
  </si>
  <si>
    <t>4395</t>
  </si>
  <si>
    <t>10</t>
  </si>
  <si>
    <t>2495</t>
  </si>
  <si>
    <t>3115</t>
  </si>
  <si>
    <t>13417</t>
  </si>
  <si>
    <t>51015</t>
  </si>
  <si>
    <t>309</t>
  </si>
  <si>
    <t>1300</t>
  </si>
  <si>
    <t>6921</t>
  </si>
  <si>
    <t>1186</t>
  </si>
  <si>
    <t>7815</t>
  </si>
  <si>
    <t>107</t>
  </si>
  <si>
    <t>403</t>
  </si>
  <si>
    <t>2791</t>
  </si>
  <si>
    <t>808</t>
  </si>
  <si>
    <t>3102</t>
  </si>
  <si>
    <t>360</t>
  </si>
  <si>
    <t>666</t>
  </si>
  <si>
    <t>3096</t>
  </si>
  <si>
    <t>19186</t>
  </si>
  <si>
    <t>64</t>
  </si>
  <si>
    <t>6282</t>
  </si>
  <si>
    <t>825</t>
  </si>
  <si>
    <t>426</t>
  </si>
  <si>
    <t>3531</t>
  </si>
  <si>
    <t>1014</t>
  </si>
  <si>
    <t>199</t>
  </si>
  <si>
    <t>1699</t>
  </si>
  <si>
    <t>560</t>
  </si>
  <si>
    <t>3328</t>
  </si>
  <si>
    <t>170</t>
  </si>
  <si>
    <t>268</t>
  </si>
  <si>
    <t>1298</t>
  </si>
  <si>
    <t>9289</t>
  </si>
  <si>
    <t>2945</t>
  </si>
  <si>
    <t>26413</t>
  </si>
  <si>
    <t>962</t>
  </si>
  <si>
    <t>395</t>
  </si>
  <si>
    <t>4595</t>
  </si>
  <si>
    <t>5416</t>
  </si>
  <si>
    <t>2302</t>
  </si>
  <si>
    <t>3221</t>
  </si>
  <si>
    <t>331</t>
  </si>
  <si>
    <t>8529</t>
  </si>
  <si>
    <t>486</t>
  </si>
  <si>
    <t>2353</t>
  </si>
  <si>
    <t>20714</t>
  </si>
  <si>
    <t>1352</t>
  </si>
  <si>
    <t>5836</t>
  </si>
  <si>
    <t>30084</t>
  </si>
  <si>
    <t>539</t>
  </si>
  <si>
    <t>510</t>
  </si>
  <si>
    <t>2166</t>
  </si>
  <si>
    <t>12330</t>
  </si>
  <si>
    <t>665</t>
  </si>
  <si>
    <t>6965</t>
  </si>
  <si>
    <t>1271</t>
  </si>
  <si>
    <t>1165</t>
  </si>
  <si>
    <t>6465</t>
  </si>
  <si>
    <t>1408</t>
  </si>
  <si>
    <t>1545</t>
  </si>
  <si>
    <t>6076</t>
  </si>
  <si>
    <t>42059</t>
  </si>
  <si>
    <t>1117</t>
  </si>
  <si>
    <t>4000</t>
  </si>
  <si>
    <t>13847</t>
  </si>
  <si>
    <t>345</t>
  </si>
  <si>
    <t>5854</t>
  </si>
  <si>
    <t>434</t>
  </si>
  <si>
    <t>1479</t>
  </si>
  <si>
    <t>1390</t>
  </si>
  <si>
    <t>6368</t>
  </si>
  <si>
    <t>20135</t>
  </si>
  <si>
    <t>4213</t>
  </si>
  <si>
    <t>968</t>
  </si>
  <si>
    <t>2498</t>
  </si>
  <si>
    <t>574</t>
  </si>
  <si>
    <t>3323</t>
  </si>
  <si>
    <t>11721</t>
  </si>
  <si>
    <t>48</t>
  </si>
  <si>
    <t>876</t>
  </si>
  <si>
    <t>601</t>
  </si>
  <si>
    <t>2277</t>
  </si>
  <si>
    <t>1066</t>
  </si>
  <si>
    <t>4280</t>
  </si>
  <si>
    <t>441</t>
  </si>
  <si>
    <t>2195</t>
  </si>
  <si>
    <t>15554</t>
  </si>
  <si>
    <t>455</t>
  </si>
  <si>
    <t>2950</t>
  </si>
  <si>
    <t>820</t>
  </si>
  <si>
    <t>4681</t>
  </si>
  <si>
    <t>1586</t>
  </si>
  <si>
    <t>4949</t>
  </si>
  <si>
    <t>1687</t>
  </si>
  <si>
    <t>10787</t>
  </si>
  <si>
    <t>305</t>
  </si>
  <si>
    <t>1940</t>
  </si>
  <si>
    <t>10087</t>
  </si>
  <si>
    <t>597</t>
  </si>
  <si>
    <t>2292</t>
  </si>
  <si>
    <t>8619</t>
  </si>
  <si>
    <t>2517</t>
  </si>
  <si>
    <t>15557</t>
  </si>
  <si>
    <t>61317</t>
  </si>
  <si>
    <t>46</t>
  </si>
  <si>
    <t>311</t>
  </si>
  <si>
    <t>2523</t>
  </si>
  <si>
    <t>2352</t>
  </si>
  <si>
    <t>11380</t>
  </si>
  <si>
    <t>3068</t>
  </si>
  <si>
    <t>589</t>
  </si>
  <si>
    <t>2221</t>
  </si>
  <si>
    <t>259</t>
  </si>
  <si>
    <t>1135</t>
  </si>
  <si>
    <t>5719</t>
  </si>
  <si>
    <t>70</t>
  </si>
  <si>
    <t>1963</t>
  </si>
  <si>
    <t>3388</t>
  </si>
  <si>
    <t>15250</t>
  </si>
  <si>
    <t>416</t>
  </si>
  <si>
    <t>2164</t>
  </si>
  <si>
    <t>36</t>
  </si>
  <si>
    <t>2380</t>
  </si>
  <si>
    <t>24313</t>
  </si>
  <si>
    <t>901</t>
  </si>
  <si>
    <t>252</t>
  </si>
  <si>
    <t>3417</t>
  </si>
  <si>
    <t>183</t>
  </si>
  <si>
    <t>660</t>
  </si>
  <si>
    <t>4264</t>
  </si>
  <si>
    <t>350</t>
  </si>
  <si>
    <t>4542</t>
  </si>
  <si>
    <t>3172</t>
  </si>
  <si>
    <t>470</t>
  </si>
  <si>
    <t>7677</t>
  </si>
  <si>
    <t>172</t>
  </si>
  <si>
    <t>1561</t>
  </si>
  <si>
    <t>289</t>
  </si>
  <si>
    <t>1861</t>
  </si>
  <si>
    <t>333</t>
  </si>
  <si>
    <t>2250</t>
  </si>
  <si>
    <t>488</t>
  </si>
  <si>
    <t>2030</t>
  </si>
  <si>
    <t>16503</t>
  </si>
  <si>
    <t>1894</t>
  </si>
  <si>
    <t>245</t>
  </si>
  <si>
    <t>701</t>
  </si>
  <si>
    <t>807</t>
  </si>
  <si>
    <t>10260</t>
  </si>
  <si>
    <t>59</t>
  </si>
  <si>
    <t>15591</t>
  </si>
  <si>
    <t>72548</t>
  </si>
  <si>
    <t>344109</t>
  </si>
  <si>
    <t>2112</t>
  </si>
  <si>
    <t>448</t>
  </si>
  <si>
    <t>5157</t>
  </si>
  <si>
    <t>2127</t>
  </si>
  <si>
    <t>812</t>
  </si>
  <si>
    <t>76</t>
  </si>
  <si>
    <t>1884</t>
  </si>
  <si>
    <t>4459</t>
  </si>
  <si>
    <t>85</t>
  </si>
  <si>
    <t>3694</t>
  </si>
  <si>
    <t>1242</t>
  </si>
  <si>
    <t>9419</t>
  </si>
  <si>
    <t>2081</t>
  </si>
  <si>
    <t>13647</t>
  </si>
  <si>
    <t>3192</t>
  </si>
  <si>
    <t>1765</t>
  </si>
  <si>
    <t>384</t>
  </si>
  <si>
    <t>2130</t>
  </si>
  <si>
    <t>3372</t>
  </si>
  <si>
    <t>117</t>
  </si>
  <si>
    <t>555</t>
  </si>
  <si>
    <t>3151</t>
  </si>
  <si>
    <t>9</t>
  </si>
  <si>
    <t>232</t>
  </si>
  <si>
    <t>2734</t>
  </si>
  <si>
    <t>143</t>
  </si>
  <si>
    <t>918</t>
  </si>
  <si>
    <t>6003</t>
  </si>
  <si>
    <t>859</t>
  </si>
  <si>
    <t>4278</t>
  </si>
  <si>
    <t>731</t>
  </si>
  <si>
    <t>3341</t>
  </si>
  <si>
    <t>16186</t>
  </si>
  <si>
    <t>100</t>
  </si>
  <si>
    <t>475</t>
  </si>
  <si>
    <t>2555</t>
  </si>
  <si>
    <t>166</t>
  </si>
  <si>
    <t>770</t>
  </si>
  <si>
    <t>3082</t>
  </si>
  <si>
    <t>669</t>
  </si>
  <si>
    <t>7101</t>
  </si>
  <si>
    <t>302</t>
  </si>
  <si>
    <t>939</t>
  </si>
  <si>
    <t>3902</t>
  </si>
  <si>
    <t>473</t>
  </si>
  <si>
    <t>2016</t>
  </si>
  <si>
    <t>244</t>
  </si>
  <si>
    <t>2181</t>
  </si>
  <si>
    <t>382</t>
  </si>
  <si>
    <t>1428</t>
  </si>
  <si>
    <t>3335</t>
  </si>
  <si>
    <t>629</t>
  </si>
  <si>
    <t>3150</t>
  </si>
  <si>
    <t>15595</t>
  </si>
  <si>
    <t>524</t>
  </si>
  <si>
    <t>3513</t>
  </si>
  <si>
    <t>26740</t>
  </si>
  <si>
    <t>728</t>
  </si>
  <si>
    <t>533</t>
  </si>
  <si>
    <t>98</t>
  </si>
  <si>
    <t>972</t>
  </si>
  <si>
    <t>55</t>
  </si>
  <si>
    <t>214</t>
  </si>
  <si>
    <t>2280</t>
  </si>
  <si>
    <t>22359</t>
  </si>
  <si>
    <t>107987</t>
  </si>
  <si>
    <t>585352</t>
  </si>
  <si>
    <t>897</t>
  </si>
  <si>
    <t>1667</t>
  </si>
  <si>
    <t>349</t>
  </si>
  <si>
    <t>1610</t>
  </si>
  <si>
    <t>955</t>
  </si>
  <si>
    <t>22</t>
  </si>
  <si>
    <t>1595</t>
  </si>
  <si>
    <t>561</t>
  </si>
  <si>
    <t>2644</t>
  </si>
  <si>
    <t>1473</t>
  </si>
  <si>
    <t>6192</t>
  </si>
  <si>
    <t>4046</t>
  </si>
  <si>
    <t>28707</t>
  </si>
  <si>
    <t>172450</t>
  </si>
  <si>
    <t>1291</t>
  </si>
  <si>
    <t>408</t>
  </si>
  <si>
    <t>3904</t>
  </si>
  <si>
    <t>1513</t>
  </si>
  <si>
    <t>25467</t>
  </si>
  <si>
    <t>234</t>
  </si>
  <si>
    <t>1888</t>
  </si>
  <si>
    <t>732</t>
  </si>
  <si>
    <t>5750</t>
  </si>
  <si>
    <t>440</t>
  </si>
  <si>
    <t>2138</t>
  </si>
  <si>
    <t>12090</t>
  </si>
  <si>
    <t>1268</t>
  </si>
  <si>
    <t>1287</t>
  </si>
  <si>
    <t>6359</t>
  </si>
  <si>
    <t>834</t>
  </si>
  <si>
    <t>2291</t>
  </si>
  <si>
    <t>3617</t>
  </si>
  <si>
    <t>1274</t>
  </si>
  <si>
    <t>4937</t>
  </si>
  <si>
    <t>519</t>
  </si>
  <si>
    <t>6305</t>
  </si>
  <si>
    <t>375</t>
  </si>
  <si>
    <t>1560</t>
  </si>
  <si>
    <t>7695</t>
  </si>
  <si>
    <t>78</t>
  </si>
  <si>
    <t>352</t>
  </si>
  <si>
    <t>2647</t>
  </si>
  <si>
    <t>916</t>
  </si>
  <si>
    <t>1753</t>
  </si>
  <si>
    <t>326</t>
  </si>
  <si>
    <t>2503</t>
  </si>
  <si>
    <t>2873</t>
  </si>
  <si>
    <t>12023</t>
  </si>
  <si>
    <t>206</t>
  </si>
  <si>
    <t>1931</t>
  </si>
  <si>
    <t>144</t>
  </si>
  <si>
    <t>908</t>
  </si>
  <si>
    <t>423</t>
  </si>
  <si>
    <t>2109</t>
  </si>
  <si>
    <t>738</t>
  </si>
  <si>
    <t>5106</t>
  </si>
  <si>
    <t>1441</t>
  </si>
  <si>
    <t>6468</t>
  </si>
  <si>
    <t>1024</t>
  </si>
  <si>
    <t>4483</t>
  </si>
  <si>
    <t>914</t>
  </si>
  <si>
    <t>10528</t>
  </si>
  <si>
    <t>451</t>
  </si>
  <si>
    <t>2092</t>
  </si>
  <si>
    <t>9582</t>
  </si>
  <si>
    <t>975</t>
  </si>
  <si>
    <t>3154</t>
  </si>
  <si>
    <t>7399</t>
  </si>
  <si>
    <t>29</t>
  </si>
  <si>
    <t>1007</t>
  </si>
  <si>
    <t>1221</t>
  </si>
  <si>
    <t>5082</t>
  </si>
  <si>
    <t>21519</t>
  </si>
  <si>
    <t>99729</t>
  </si>
  <si>
    <t>4007</t>
  </si>
  <si>
    <t>1772</t>
  </si>
  <si>
    <t>2083</t>
  </si>
  <si>
    <t>9068</t>
  </si>
  <si>
    <t>37776</t>
  </si>
  <si>
    <t>707</t>
  </si>
  <si>
    <t>3934</t>
  </si>
  <si>
    <t>489</t>
  </si>
  <si>
    <t>2951</t>
  </si>
  <si>
    <t>13138</t>
  </si>
  <si>
    <t>477</t>
  </si>
  <si>
    <t>1437</t>
  </si>
  <si>
    <t>148</t>
  </si>
  <si>
    <t>1520</t>
  </si>
  <si>
    <t>10453</t>
  </si>
  <si>
    <t>8964</t>
  </si>
  <si>
    <t>1197</t>
  </si>
  <si>
    <t>4533</t>
  </si>
  <si>
    <t>557</t>
  </si>
  <si>
    <t>3325</t>
  </si>
  <si>
    <t>1336</t>
  </si>
  <si>
    <t>391</t>
  </si>
  <si>
    <t>2545</t>
  </si>
  <si>
    <t>2693</t>
  </si>
  <si>
    <t>9139</t>
  </si>
  <si>
    <t>33954</t>
  </si>
  <si>
    <t>841</t>
  </si>
  <si>
    <t>5883</t>
  </si>
  <si>
    <t>8093</t>
  </si>
  <si>
    <t>64635</t>
  </si>
  <si>
    <t>2488</t>
  </si>
  <si>
    <t>110</t>
  </si>
  <si>
    <t>836</t>
  </si>
  <si>
    <t>337</t>
  </si>
  <si>
    <t>190</t>
  </si>
  <si>
    <t>216</t>
  </si>
  <si>
    <t>87</t>
  </si>
  <si>
    <t>1433</t>
  </si>
  <si>
    <t>10934</t>
  </si>
  <si>
    <t>656</t>
  </si>
  <si>
    <t>2374</t>
  </si>
  <si>
    <t>3514</t>
  </si>
  <si>
    <t>8721</t>
  </si>
  <si>
    <t>46681</t>
  </si>
  <si>
    <t>795</t>
  </si>
  <si>
    <t>10994</t>
  </si>
  <si>
    <t>464</t>
  </si>
  <si>
    <t>5125</t>
  </si>
  <si>
    <t>20263</t>
  </si>
  <si>
    <t>96</t>
  </si>
  <si>
    <t>534</t>
  </si>
  <si>
    <t>2350</t>
  </si>
  <si>
    <t>985</t>
  </si>
  <si>
    <t>2432</t>
  </si>
  <si>
    <t>484</t>
  </si>
  <si>
    <t>135</t>
  </si>
  <si>
    <t>545</t>
  </si>
  <si>
    <t>2404</t>
  </si>
  <si>
    <t>4024</t>
  </si>
  <si>
    <t>19793</t>
  </si>
  <si>
    <t>101</t>
  </si>
  <si>
    <t>3610</t>
  </si>
  <si>
    <t>2020</t>
  </si>
  <si>
    <t>771</t>
  </si>
  <si>
    <t>3223</t>
  </si>
  <si>
    <t>11943</t>
  </si>
  <si>
    <t>4328</t>
  </si>
  <si>
    <t>240</t>
  </si>
  <si>
    <t>3389</t>
  </si>
  <si>
    <t>342</t>
  </si>
  <si>
    <t>3837</t>
  </si>
  <si>
    <t>959</t>
  </si>
  <si>
    <t>3863</t>
  </si>
  <si>
    <t>21256</t>
  </si>
  <si>
    <t>3766</t>
  </si>
  <si>
    <t>476</t>
  </si>
  <si>
    <t>2737</t>
  </si>
  <si>
    <t>7300</t>
  </si>
  <si>
    <t>3294</t>
  </si>
  <si>
    <t>4200</t>
  </si>
  <si>
    <t>1149</t>
  </si>
  <si>
    <t>285</t>
  </si>
  <si>
    <t>86</t>
  </si>
  <si>
    <t>430</t>
  </si>
  <si>
    <t>4102</t>
  </si>
  <si>
    <t>615</t>
  </si>
  <si>
    <t>1627</t>
  </si>
  <si>
    <t>478</t>
  </si>
  <si>
    <t>2468</t>
  </si>
  <si>
    <t>16075</t>
  </si>
  <si>
    <t>263</t>
  </si>
  <si>
    <t>528</t>
  </si>
  <si>
    <t>3212</t>
  </si>
  <si>
    <t>390</t>
  </si>
  <si>
    <t>2010</t>
  </si>
  <si>
    <t>9816</t>
  </si>
  <si>
    <t>521</t>
  </si>
  <si>
    <t>1901</t>
  </si>
  <si>
    <t>9520</t>
  </si>
  <si>
    <t>570</t>
  </si>
  <si>
    <t>2244</t>
  </si>
  <si>
    <t>1913</t>
  </si>
  <si>
    <t>4535</t>
  </si>
  <si>
    <t>93</t>
  </si>
  <si>
    <t>467</t>
  </si>
  <si>
    <t>180</t>
  </si>
  <si>
    <t>693</t>
  </si>
  <si>
    <t>1809</t>
  </si>
  <si>
    <t>1343</t>
  </si>
  <si>
    <t>1628</t>
  </si>
  <si>
    <t>7777</t>
  </si>
  <si>
    <t>31977</t>
  </si>
  <si>
    <t>283</t>
  </si>
  <si>
    <t>1632</t>
  </si>
</sst>
</file>

<file path=xl/styles.xml><?xml version="1.0" encoding="utf-8"?>
<styleSheet xmlns="http://schemas.openxmlformats.org/spreadsheetml/2006/main">
  <numFmts count="5">
    <numFmt numFmtId="176" formatCode="0.0_ "/>
    <numFmt numFmtId="177" formatCode="0.00_ "/>
    <numFmt numFmtId="178" formatCode="####.0000"/>
    <numFmt numFmtId="179" formatCode="####.000"/>
    <numFmt numFmtId="180" formatCode="0.000_ "/>
  </numFmts>
  <fonts count="1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9"/>
      <name val="宋体"/>
      <family val="2"/>
      <charset val="134"/>
      <scheme val="minor"/>
    </font>
    <font>
      <u/>
      <sz val="9"/>
      <color theme="10"/>
      <name val="微软雅黑"/>
      <family val="2"/>
      <charset val="134"/>
    </font>
    <font>
      <sz val="11"/>
      <color theme="1"/>
      <name val="宋体"/>
      <family val="2"/>
      <scheme val="minor"/>
    </font>
    <font>
      <sz val="8"/>
      <color theme="1"/>
      <name val="微软雅黑"/>
      <family val="2"/>
      <charset val="134"/>
    </font>
    <font>
      <sz val="10"/>
      <name val="Arial"/>
      <family val="2"/>
    </font>
    <font>
      <b/>
      <sz val="9"/>
      <color indexed="8"/>
      <name val="PMingLiU"/>
      <family val="1"/>
      <charset val="136"/>
    </font>
    <font>
      <sz val="9"/>
      <color indexed="8"/>
      <name val="MingLiU"/>
      <family val="3"/>
      <charset val="136"/>
    </font>
    <font>
      <vertAlign val="superscript"/>
      <sz val="9"/>
      <color indexed="8"/>
      <name val="MingLiU"/>
      <family val="3"/>
      <charset val="136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thin">
        <color indexed="64"/>
      </bottom>
      <diagonal/>
    </border>
    <border>
      <left style="dashed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5">
    <xf numFmtId="0" fontId="0" fillId="0" borderId="0"/>
    <xf numFmtId="0" fontId="3" fillId="0" borderId="0">
      <alignment vertical="center"/>
    </xf>
    <xf numFmtId="0" fontId="5" fillId="0" borderId="0" applyNumberFormat="0" applyFill="0" applyBorder="0" applyAlignment="0" applyProtection="0"/>
    <xf numFmtId="9" fontId="8" fillId="0" borderId="0" applyFont="0" applyFill="0" applyBorder="0" applyAlignment="0" applyProtection="0">
      <alignment vertical="center"/>
    </xf>
    <xf numFmtId="0" fontId="10" fillId="0" borderId="0"/>
  </cellStyleXfs>
  <cellXfs count="91">
    <xf numFmtId="0" fontId="0" fillId="0" borderId="0" xfId="0"/>
    <xf numFmtId="0" fontId="2" fillId="0" borderId="0" xfId="0" applyFont="1"/>
    <xf numFmtId="0" fontId="2" fillId="0" borderId="0" xfId="0" applyFont="1" applyBorder="1"/>
    <xf numFmtId="0" fontId="4" fillId="0" borderId="0" xfId="0" applyFont="1" applyFill="1"/>
    <xf numFmtId="0" fontId="2" fillId="0" borderId="1" xfId="0" applyFont="1" applyBorder="1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/>
    <xf numFmtId="0" fontId="0" fillId="0" borderId="2" xfId="0" applyBorder="1"/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0" fontId="2" fillId="0" borderId="0" xfId="0" applyFont="1" applyFill="1" applyAlignment="1"/>
    <xf numFmtId="49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49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49" fontId="7" fillId="0" borderId="0" xfId="2" applyNumberFormat="1" applyFont="1" applyAlignment="1">
      <alignment vertical="center"/>
    </xf>
    <xf numFmtId="11" fontId="2" fillId="0" borderId="0" xfId="0" applyNumberFormat="1" applyFont="1" applyAlignment="1">
      <alignment vertical="center"/>
    </xf>
    <xf numFmtId="49" fontId="2" fillId="0" borderId="0" xfId="0" applyNumberFormat="1" applyFont="1" applyAlignment="1"/>
    <xf numFmtId="0" fontId="2" fillId="0" borderId="0" xfId="0" applyFont="1" applyAlignment="1"/>
    <xf numFmtId="49" fontId="7" fillId="0" borderId="0" xfId="2" applyNumberFormat="1" applyFont="1" applyAlignment="1"/>
    <xf numFmtId="14" fontId="2" fillId="0" borderId="0" xfId="0" applyNumberFormat="1" applyFont="1"/>
    <xf numFmtId="14" fontId="2" fillId="3" borderId="0" xfId="0" applyNumberFormat="1" applyFont="1" applyFill="1"/>
    <xf numFmtId="0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176" fontId="2" fillId="0" borderId="0" xfId="0" applyNumberFormat="1" applyFont="1"/>
    <xf numFmtId="2" fontId="2" fillId="0" borderId="0" xfId="0" applyNumberFormat="1" applyFont="1"/>
    <xf numFmtId="0" fontId="2" fillId="4" borderId="2" xfId="0" applyFont="1" applyFill="1" applyBorder="1"/>
    <xf numFmtId="177" fontId="2" fillId="0" borderId="0" xfId="0" applyNumberFormat="1" applyFont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9" fontId="2" fillId="0" borderId="8" xfId="3" applyFont="1" applyBorder="1" applyAlignment="1"/>
    <xf numFmtId="9" fontId="2" fillId="0" borderId="9" xfId="3" applyFont="1" applyBorder="1" applyAlignment="1"/>
    <xf numFmtId="0" fontId="2" fillId="0" borderId="10" xfId="0" applyFont="1" applyBorder="1"/>
    <xf numFmtId="0" fontId="2" fillId="0" borderId="11" xfId="0" applyFont="1" applyBorder="1"/>
    <xf numFmtId="0" fontId="2" fillId="0" borderId="8" xfId="0" applyFont="1" applyBorder="1"/>
    <xf numFmtId="0" fontId="2" fillId="0" borderId="9" xfId="0" applyFont="1" applyBorder="1"/>
    <xf numFmtId="0" fontId="9" fillId="0" borderId="0" xfId="0" applyFont="1"/>
    <xf numFmtId="0" fontId="2" fillId="5" borderId="2" xfId="0" applyFont="1" applyFill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6" borderId="5" xfId="0" applyFont="1" applyFill="1" applyBorder="1"/>
    <xf numFmtId="9" fontId="2" fillId="6" borderId="8" xfId="3" applyFont="1" applyFill="1" applyBorder="1" applyAlignment="1"/>
    <xf numFmtId="0" fontId="2" fillId="6" borderId="3" xfId="0" applyFont="1" applyFill="1" applyBorder="1"/>
    <xf numFmtId="0" fontId="2" fillId="6" borderId="8" xfId="0" applyFont="1" applyFill="1" applyBorder="1"/>
    <xf numFmtId="0" fontId="2" fillId="7" borderId="5" xfId="0" applyFont="1" applyFill="1" applyBorder="1"/>
    <xf numFmtId="9" fontId="2" fillId="7" borderId="8" xfId="3" applyFont="1" applyFill="1" applyBorder="1" applyAlignment="1"/>
    <xf numFmtId="0" fontId="2" fillId="7" borderId="3" xfId="0" applyFont="1" applyFill="1" applyBorder="1"/>
    <xf numFmtId="0" fontId="2" fillId="7" borderId="8" xfId="0" applyFont="1" applyFill="1" applyBorder="1"/>
    <xf numFmtId="9" fontId="2" fillId="0" borderId="0" xfId="3" applyFont="1" applyAlignment="1"/>
    <xf numFmtId="0" fontId="13" fillId="0" borderId="12" xfId="4" applyFont="1" applyBorder="1" applyAlignment="1">
      <alignment horizontal="center" wrapText="1"/>
    </xf>
    <xf numFmtId="0" fontId="12" fillId="0" borderId="13" xfId="4" applyFont="1" applyBorder="1" applyAlignment="1">
      <alignment horizontal="center" wrapText="1"/>
    </xf>
    <xf numFmtId="0" fontId="12" fillId="0" borderId="14" xfId="4" applyFont="1" applyBorder="1" applyAlignment="1">
      <alignment horizontal="center" wrapText="1"/>
    </xf>
    <xf numFmtId="178" fontId="12" fillId="0" borderId="15" xfId="4" applyNumberFormat="1" applyFont="1" applyBorder="1" applyAlignment="1">
      <alignment horizontal="right" vertical="top"/>
    </xf>
    <xf numFmtId="179" fontId="12" fillId="0" borderId="16" xfId="4" applyNumberFormat="1" applyFont="1" applyBorder="1" applyAlignment="1">
      <alignment horizontal="right" vertical="top"/>
    </xf>
    <xf numFmtId="179" fontId="12" fillId="0" borderId="17" xfId="4" applyNumberFormat="1" applyFont="1" applyBorder="1" applyAlignment="1">
      <alignment horizontal="right" vertical="top"/>
    </xf>
    <xf numFmtId="178" fontId="12" fillId="0" borderId="18" xfId="4" applyNumberFormat="1" applyFont="1" applyBorder="1" applyAlignment="1">
      <alignment horizontal="right" vertical="top"/>
    </xf>
    <xf numFmtId="179" fontId="12" fillId="0" borderId="19" xfId="4" applyNumberFormat="1" applyFont="1" applyBorder="1" applyAlignment="1">
      <alignment horizontal="right" vertical="top"/>
    </xf>
    <xf numFmtId="179" fontId="12" fillId="0" borderId="20" xfId="4" applyNumberFormat="1" applyFont="1" applyBorder="1" applyAlignment="1">
      <alignment horizontal="right" vertical="top"/>
    </xf>
    <xf numFmtId="178" fontId="12" fillId="0" borderId="21" xfId="4" applyNumberFormat="1" applyFont="1" applyBorder="1" applyAlignment="1">
      <alignment horizontal="right" vertical="top"/>
    </xf>
    <xf numFmtId="179" fontId="12" fillId="0" borderId="22" xfId="4" applyNumberFormat="1" applyFont="1" applyBorder="1" applyAlignment="1">
      <alignment horizontal="right" vertical="top"/>
    </xf>
    <xf numFmtId="179" fontId="12" fillId="0" borderId="23" xfId="4" applyNumberFormat="1" applyFont="1" applyBorder="1" applyAlignment="1">
      <alignment horizontal="right" vertical="top"/>
    </xf>
    <xf numFmtId="0" fontId="10" fillId="0" borderId="0" xfId="4"/>
    <xf numFmtId="180" fontId="0" fillId="0" borderId="0" xfId="0" applyNumberFormat="1"/>
    <xf numFmtId="0" fontId="14" fillId="0" borderId="0" xfId="0" applyFont="1" applyAlignment="1">
      <alignment horizontal="center" vertical="center"/>
    </xf>
    <xf numFmtId="9" fontId="0" fillId="0" borderId="0" xfId="3" applyFont="1" applyAlignment="1"/>
    <xf numFmtId="0" fontId="2" fillId="0" borderId="1" xfId="0" applyFont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/>
    </xf>
    <xf numFmtId="0" fontId="4" fillId="0" borderId="24" xfId="0" applyFont="1" applyFill="1" applyBorder="1"/>
    <xf numFmtId="0" fontId="2" fillId="0" borderId="25" xfId="0" applyFont="1" applyBorder="1"/>
    <xf numFmtId="0" fontId="2" fillId="0" borderId="26" xfId="0" applyFont="1" applyBorder="1"/>
    <xf numFmtId="0" fontId="4" fillId="0" borderId="27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2" fillId="0" borderId="30" xfId="0" applyFont="1" applyBorder="1"/>
    <xf numFmtId="0" fontId="2" fillId="0" borderId="0" xfId="0" applyFont="1" applyBorder="1" applyAlignment="1">
      <alignment horizontal="center"/>
    </xf>
    <xf numFmtId="0" fontId="2" fillId="0" borderId="31" xfId="0" applyFont="1" applyBorder="1"/>
    <xf numFmtId="0" fontId="2" fillId="4" borderId="32" xfId="0" applyFont="1" applyFill="1" applyBorder="1"/>
    <xf numFmtId="0" fontId="2" fillId="0" borderId="32" xfId="0" applyFont="1" applyBorder="1"/>
    <xf numFmtId="0" fontId="2" fillId="0" borderId="33" xfId="0" applyFont="1" applyBorder="1" applyAlignment="1">
      <alignment horizontal="center"/>
    </xf>
    <xf numFmtId="0" fontId="2" fillId="0" borderId="25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center" vertical="center"/>
    </xf>
    <xf numFmtId="0" fontId="11" fillId="0" borderId="0" xfId="4" applyFont="1" applyBorder="1" applyAlignment="1">
      <alignment horizontal="center" vertical="center" wrapText="1"/>
    </xf>
    <xf numFmtId="0" fontId="11" fillId="0" borderId="0" xfId="4" applyFont="1" applyBorder="1" applyAlignment="1">
      <alignment horizontal="center" vertical="center"/>
    </xf>
    <xf numFmtId="0" fontId="12" fillId="0" borderId="0" xfId="4" applyFont="1" applyBorder="1" applyAlignment="1">
      <alignment horizontal="left"/>
    </xf>
    <xf numFmtId="0" fontId="14" fillId="4" borderId="2" xfId="0" applyFont="1" applyFill="1" applyBorder="1"/>
    <xf numFmtId="0" fontId="14" fillId="5" borderId="2" xfId="0" applyFont="1" applyFill="1" applyBorder="1"/>
  </cellXfs>
  <cellStyles count="5">
    <cellStyle name="百分比" xfId="3" builtinId="5"/>
    <cellStyle name="常规" xfId="0" builtinId="0"/>
    <cellStyle name="常规 2" xfId="1"/>
    <cellStyle name="常规_Sheet2" xfId="4"/>
    <cellStyle name="超链接" xfId="2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Sheet3!$A$1:$A$479</c:f>
              <c:numCache>
                <c:formatCode>General</c:formatCode>
                <c:ptCount val="479"/>
                <c:pt idx="0">
                  <c:v>0</c:v>
                </c:pt>
                <c:pt idx="1">
                  <c:v>0.49</c:v>
                </c:pt>
                <c:pt idx="2">
                  <c:v>0.52400000000000002</c:v>
                </c:pt>
                <c:pt idx="3">
                  <c:v>0.52400000000000002</c:v>
                </c:pt>
                <c:pt idx="4">
                  <c:v>0.52400000000000002</c:v>
                </c:pt>
                <c:pt idx="5">
                  <c:v>0.52400000000000002</c:v>
                </c:pt>
                <c:pt idx="6">
                  <c:v>0.52400000000000002</c:v>
                </c:pt>
                <c:pt idx="7">
                  <c:v>0.52400000000000002</c:v>
                </c:pt>
                <c:pt idx="8">
                  <c:v>0.54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0.67</c:v>
                </c:pt>
                <c:pt idx="17">
                  <c:v>0.72</c:v>
                </c:pt>
                <c:pt idx="18">
                  <c:v>0.72</c:v>
                </c:pt>
                <c:pt idx="19">
                  <c:v>0.72</c:v>
                </c:pt>
                <c:pt idx="20">
                  <c:v>0.72</c:v>
                </c:pt>
                <c:pt idx="21">
                  <c:v>0.72</c:v>
                </c:pt>
                <c:pt idx="22">
                  <c:v>0.72</c:v>
                </c:pt>
                <c:pt idx="23">
                  <c:v>0.72</c:v>
                </c:pt>
                <c:pt idx="24">
                  <c:v>0.72</c:v>
                </c:pt>
                <c:pt idx="25">
                  <c:v>0.72</c:v>
                </c:pt>
                <c:pt idx="26">
                  <c:v>1.014</c:v>
                </c:pt>
                <c:pt idx="27">
                  <c:v>1.014</c:v>
                </c:pt>
                <c:pt idx="28">
                  <c:v>1.06</c:v>
                </c:pt>
                <c:pt idx="29">
                  <c:v>1.0640000000000001</c:v>
                </c:pt>
                <c:pt idx="30">
                  <c:v>1.0939999999999999</c:v>
                </c:pt>
                <c:pt idx="31">
                  <c:v>1.0939999999999999</c:v>
                </c:pt>
                <c:pt idx="32">
                  <c:v>1.0939999999999999</c:v>
                </c:pt>
                <c:pt idx="33">
                  <c:v>1.0939999999999999</c:v>
                </c:pt>
                <c:pt idx="34">
                  <c:v>1.0939999999999999</c:v>
                </c:pt>
                <c:pt idx="35">
                  <c:v>1.0939999999999999</c:v>
                </c:pt>
                <c:pt idx="36">
                  <c:v>1.0939999999999999</c:v>
                </c:pt>
                <c:pt idx="37">
                  <c:v>1.0939999999999999</c:v>
                </c:pt>
                <c:pt idx="38">
                  <c:v>1.1139999999999999</c:v>
                </c:pt>
                <c:pt idx="39">
                  <c:v>1.1139999999999999</c:v>
                </c:pt>
                <c:pt idx="40">
                  <c:v>1.1600000000000001</c:v>
                </c:pt>
                <c:pt idx="41">
                  <c:v>1.194</c:v>
                </c:pt>
                <c:pt idx="42">
                  <c:v>1.21</c:v>
                </c:pt>
                <c:pt idx="43">
                  <c:v>1.24</c:v>
                </c:pt>
                <c:pt idx="44">
                  <c:v>1.244</c:v>
                </c:pt>
                <c:pt idx="45">
                  <c:v>1.244</c:v>
                </c:pt>
                <c:pt idx="46">
                  <c:v>1.244</c:v>
                </c:pt>
                <c:pt idx="47">
                  <c:v>1.244</c:v>
                </c:pt>
                <c:pt idx="48">
                  <c:v>1.244</c:v>
                </c:pt>
                <c:pt idx="49">
                  <c:v>1.29</c:v>
                </c:pt>
                <c:pt idx="50">
                  <c:v>1.29</c:v>
                </c:pt>
                <c:pt idx="51">
                  <c:v>1.29</c:v>
                </c:pt>
                <c:pt idx="52">
                  <c:v>1.29</c:v>
                </c:pt>
                <c:pt idx="53">
                  <c:v>1.29</c:v>
                </c:pt>
                <c:pt idx="54">
                  <c:v>1.29</c:v>
                </c:pt>
                <c:pt idx="55">
                  <c:v>1.29</c:v>
                </c:pt>
                <c:pt idx="56">
                  <c:v>1.29</c:v>
                </c:pt>
                <c:pt idx="57">
                  <c:v>1.29</c:v>
                </c:pt>
                <c:pt idx="58">
                  <c:v>1.29</c:v>
                </c:pt>
                <c:pt idx="59">
                  <c:v>1.29</c:v>
                </c:pt>
                <c:pt idx="60">
                  <c:v>1.29</c:v>
                </c:pt>
                <c:pt idx="61">
                  <c:v>1.29</c:v>
                </c:pt>
                <c:pt idx="62">
                  <c:v>1.29</c:v>
                </c:pt>
                <c:pt idx="63">
                  <c:v>1.29</c:v>
                </c:pt>
                <c:pt idx="64">
                  <c:v>1.29</c:v>
                </c:pt>
                <c:pt idx="65">
                  <c:v>1.3900000000000001</c:v>
                </c:pt>
                <c:pt idx="66">
                  <c:v>1.3900000000000001</c:v>
                </c:pt>
                <c:pt idx="67">
                  <c:v>1.3900000000000001</c:v>
                </c:pt>
                <c:pt idx="68">
                  <c:v>1.3900000000000001</c:v>
                </c:pt>
                <c:pt idx="69">
                  <c:v>1.3900000000000001</c:v>
                </c:pt>
                <c:pt idx="70">
                  <c:v>1.3900000000000001</c:v>
                </c:pt>
                <c:pt idx="71">
                  <c:v>1.4</c:v>
                </c:pt>
                <c:pt idx="72">
                  <c:v>1.4</c:v>
                </c:pt>
                <c:pt idx="73">
                  <c:v>1.48</c:v>
                </c:pt>
                <c:pt idx="74">
                  <c:v>1.5840000000000001</c:v>
                </c:pt>
                <c:pt idx="75">
                  <c:v>1.5840000000000001</c:v>
                </c:pt>
                <c:pt idx="76">
                  <c:v>1.5840000000000001</c:v>
                </c:pt>
                <c:pt idx="77">
                  <c:v>1.5840000000000001</c:v>
                </c:pt>
                <c:pt idx="78">
                  <c:v>1.5840000000000001</c:v>
                </c:pt>
                <c:pt idx="79">
                  <c:v>1.63</c:v>
                </c:pt>
                <c:pt idx="80">
                  <c:v>1.6339999999999999</c:v>
                </c:pt>
                <c:pt idx="81">
                  <c:v>1.6839999999999997</c:v>
                </c:pt>
                <c:pt idx="82">
                  <c:v>1.6840000000000002</c:v>
                </c:pt>
                <c:pt idx="83">
                  <c:v>1.694</c:v>
                </c:pt>
                <c:pt idx="84">
                  <c:v>1.694</c:v>
                </c:pt>
                <c:pt idx="85">
                  <c:v>1.734</c:v>
                </c:pt>
                <c:pt idx="86">
                  <c:v>1.734</c:v>
                </c:pt>
                <c:pt idx="87">
                  <c:v>1.734</c:v>
                </c:pt>
                <c:pt idx="88">
                  <c:v>1.734</c:v>
                </c:pt>
                <c:pt idx="89">
                  <c:v>1.7440000000000002</c:v>
                </c:pt>
                <c:pt idx="90">
                  <c:v>1.7639999999999998</c:v>
                </c:pt>
                <c:pt idx="91">
                  <c:v>1.7639999999999998</c:v>
                </c:pt>
                <c:pt idx="92">
                  <c:v>1.7639999999999998</c:v>
                </c:pt>
                <c:pt idx="93">
                  <c:v>1.7639999999999998</c:v>
                </c:pt>
                <c:pt idx="94">
                  <c:v>1.7639999999999998</c:v>
                </c:pt>
                <c:pt idx="95">
                  <c:v>1.7639999999999998</c:v>
                </c:pt>
                <c:pt idx="96">
                  <c:v>1.7639999999999998</c:v>
                </c:pt>
                <c:pt idx="97">
                  <c:v>1.7639999999999998</c:v>
                </c:pt>
                <c:pt idx="98">
                  <c:v>1.7839999999999998</c:v>
                </c:pt>
                <c:pt idx="99">
                  <c:v>1.794</c:v>
                </c:pt>
                <c:pt idx="100">
                  <c:v>1.8140000000000001</c:v>
                </c:pt>
                <c:pt idx="101">
                  <c:v>1.8140000000000001</c:v>
                </c:pt>
                <c:pt idx="102">
                  <c:v>1.8140000000000001</c:v>
                </c:pt>
                <c:pt idx="103">
                  <c:v>1.8140000000000001</c:v>
                </c:pt>
                <c:pt idx="104">
                  <c:v>1.8140000000000001</c:v>
                </c:pt>
                <c:pt idx="105">
                  <c:v>1.8140000000000001</c:v>
                </c:pt>
                <c:pt idx="106">
                  <c:v>1.8140000000000001</c:v>
                </c:pt>
                <c:pt idx="107">
                  <c:v>1.8140000000000001</c:v>
                </c:pt>
                <c:pt idx="108">
                  <c:v>1.8140000000000001</c:v>
                </c:pt>
                <c:pt idx="109">
                  <c:v>1.8140000000000001</c:v>
                </c:pt>
                <c:pt idx="110">
                  <c:v>1.8140000000000001</c:v>
                </c:pt>
                <c:pt idx="111">
                  <c:v>1.83</c:v>
                </c:pt>
                <c:pt idx="112">
                  <c:v>1.83</c:v>
                </c:pt>
                <c:pt idx="113">
                  <c:v>1.88</c:v>
                </c:pt>
                <c:pt idx="114">
                  <c:v>1.88</c:v>
                </c:pt>
                <c:pt idx="115">
                  <c:v>1.89</c:v>
                </c:pt>
                <c:pt idx="116">
                  <c:v>1.9140000000000001</c:v>
                </c:pt>
                <c:pt idx="117">
                  <c:v>1.9140000000000001</c:v>
                </c:pt>
                <c:pt idx="118">
                  <c:v>1.9140000000000001</c:v>
                </c:pt>
                <c:pt idx="119">
                  <c:v>1.9140000000000001</c:v>
                </c:pt>
                <c:pt idx="120">
                  <c:v>1.9140000000000001</c:v>
                </c:pt>
                <c:pt idx="121">
                  <c:v>1.9140000000000001</c:v>
                </c:pt>
                <c:pt idx="122">
                  <c:v>1.9140000000000001</c:v>
                </c:pt>
                <c:pt idx="123">
                  <c:v>1.9140000000000001</c:v>
                </c:pt>
                <c:pt idx="124">
                  <c:v>1.9140000000000001</c:v>
                </c:pt>
                <c:pt idx="125">
                  <c:v>1.9140000000000001</c:v>
                </c:pt>
                <c:pt idx="126">
                  <c:v>1.9140000000000001</c:v>
                </c:pt>
                <c:pt idx="127">
                  <c:v>1.9140000000000001</c:v>
                </c:pt>
                <c:pt idx="128">
                  <c:v>1.9140000000000001</c:v>
                </c:pt>
                <c:pt idx="129">
                  <c:v>1.9240000000000002</c:v>
                </c:pt>
                <c:pt idx="130">
                  <c:v>1.96</c:v>
                </c:pt>
                <c:pt idx="131">
                  <c:v>1.96</c:v>
                </c:pt>
                <c:pt idx="132">
                  <c:v>1.96</c:v>
                </c:pt>
                <c:pt idx="133">
                  <c:v>1.96</c:v>
                </c:pt>
                <c:pt idx="134">
                  <c:v>1.9699999999999998</c:v>
                </c:pt>
                <c:pt idx="135">
                  <c:v>1.9699999999999998</c:v>
                </c:pt>
                <c:pt idx="136">
                  <c:v>1.9699999999999998</c:v>
                </c:pt>
                <c:pt idx="137">
                  <c:v>1.9699999999999998</c:v>
                </c:pt>
                <c:pt idx="138">
                  <c:v>1.98</c:v>
                </c:pt>
                <c:pt idx="139">
                  <c:v>1.98</c:v>
                </c:pt>
                <c:pt idx="140">
                  <c:v>1.98</c:v>
                </c:pt>
                <c:pt idx="141">
                  <c:v>2.004</c:v>
                </c:pt>
                <c:pt idx="142">
                  <c:v>2.04</c:v>
                </c:pt>
                <c:pt idx="143">
                  <c:v>2.0699999999999998</c:v>
                </c:pt>
                <c:pt idx="144">
                  <c:v>2.0699999999999998</c:v>
                </c:pt>
                <c:pt idx="145">
                  <c:v>2.0699999999999998</c:v>
                </c:pt>
                <c:pt idx="146">
                  <c:v>2.1240000000000001</c:v>
                </c:pt>
                <c:pt idx="147">
                  <c:v>2.14</c:v>
                </c:pt>
                <c:pt idx="148">
                  <c:v>2.1539999999999999</c:v>
                </c:pt>
                <c:pt idx="149">
                  <c:v>2.1539999999999999</c:v>
                </c:pt>
                <c:pt idx="150">
                  <c:v>2.214</c:v>
                </c:pt>
                <c:pt idx="151">
                  <c:v>2.274</c:v>
                </c:pt>
                <c:pt idx="152">
                  <c:v>2.3039999999999998</c:v>
                </c:pt>
                <c:pt idx="153">
                  <c:v>2.3039999999999998</c:v>
                </c:pt>
                <c:pt idx="154">
                  <c:v>2.3539999999999996</c:v>
                </c:pt>
                <c:pt idx="155">
                  <c:v>2.3539999999999996</c:v>
                </c:pt>
                <c:pt idx="156">
                  <c:v>2.3539999999999996</c:v>
                </c:pt>
                <c:pt idx="157">
                  <c:v>2.3540000000000001</c:v>
                </c:pt>
                <c:pt idx="158">
                  <c:v>2.3540000000000001</c:v>
                </c:pt>
                <c:pt idx="159">
                  <c:v>2.3540000000000001</c:v>
                </c:pt>
                <c:pt idx="160">
                  <c:v>2.3639999999999999</c:v>
                </c:pt>
                <c:pt idx="161">
                  <c:v>2.4039999999999999</c:v>
                </c:pt>
                <c:pt idx="162">
                  <c:v>2.4039999999999999</c:v>
                </c:pt>
                <c:pt idx="163">
                  <c:v>2.4039999999999999</c:v>
                </c:pt>
                <c:pt idx="164">
                  <c:v>2.4139999999999997</c:v>
                </c:pt>
                <c:pt idx="165">
                  <c:v>2.4139999999999997</c:v>
                </c:pt>
                <c:pt idx="166">
                  <c:v>2.4499999999999997</c:v>
                </c:pt>
                <c:pt idx="167">
                  <c:v>2.4499999999999997</c:v>
                </c:pt>
                <c:pt idx="168">
                  <c:v>2.46</c:v>
                </c:pt>
                <c:pt idx="169">
                  <c:v>2.46</c:v>
                </c:pt>
                <c:pt idx="170">
                  <c:v>2.484</c:v>
                </c:pt>
                <c:pt idx="171">
                  <c:v>2.484</c:v>
                </c:pt>
                <c:pt idx="172">
                  <c:v>2.484</c:v>
                </c:pt>
                <c:pt idx="173">
                  <c:v>2.484</c:v>
                </c:pt>
                <c:pt idx="174">
                  <c:v>2.484</c:v>
                </c:pt>
                <c:pt idx="175">
                  <c:v>2.484</c:v>
                </c:pt>
                <c:pt idx="176">
                  <c:v>2.484</c:v>
                </c:pt>
                <c:pt idx="177">
                  <c:v>2.484</c:v>
                </c:pt>
                <c:pt idx="178">
                  <c:v>2.484</c:v>
                </c:pt>
                <c:pt idx="179">
                  <c:v>2.484</c:v>
                </c:pt>
                <c:pt idx="180">
                  <c:v>2.484</c:v>
                </c:pt>
                <c:pt idx="181">
                  <c:v>2.484</c:v>
                </c:pt>
                <c:pt idx="182">
                  <c:v>2.484</c:v>
                </c:pt>
                <c:pt idx="183">
                  <c:v>2.484</c:v>
                </c:pt>
                <c:pt idx="184">
                  <c:v>2.484</c:v>
                </c:pt>
                <c:pt idx="185">
                  <c:v>2.484</c:v>
                </c:pt>
                <c:pt idx="186">
                  <c:v>2.4940000000000002</c:v>
                </c:pt>
                <c:pt idx="187">
                  <c:v>2.4940000000000002</c:v>
                </c:pt>
                <c:pt idx="188">
                  <c:v>2.4940000000000002</c:v>
                </c:pt>
                <c:pt idx="189">
                  <c:v>2.4940000000000002</c:v>
                </c:pt>
                <c:pt idx="190">
                  <c:v>2.4940000000000002</c:v>
                </c:pt>
                <c:pt idx="191">
                  <c:v>2.4940000000000002</c:v>
                </c:pt>
                <c:pt idx="192">
                  <c:v>2.4940000000000002</c:v>
                </c:pt>
                <c:pt idx="193">
                  <c:v>2.4940000000000002</c:v>
                </c:pt>
                <c:pt idx="194">
                  <c:v>2.4940000000000002</c:v>
                </c:pt>
                <c:pt idx="195">
                  <c:v>2.504</c:v>
                </c:pt>
                <c:pt idx="196">
                  <c:v>2.504</c:v>
                </c:pt>
                <c:pt idx="197">
                  <c:v>2.504</c:v>
                </c:pt>
                <c:pt idx="198">
                  <c:v>2.504</c:v>
                </c:pt>
                <c:pt idx="199">
                  <c:v>2.504</c:v>
                </c:pt>
                <c:pt idx="200">
                  <c:v>2.504</c:v>
                </c:pt>
                <c:pt idx="201">
                  <c:v>2.504</c:v>
                </c:pt>
                <c:pt idx="202">
                  <c:v>2.504</c:v>
                </c:pt>
                <c:pt idx="203">
                  <c:v>2.504</c:v>
                </c:pt>
                <c:pt idx="204">
                  <c:v>2.5139999999999998</c:v>
                </c:pt>
                <c:pt idx="205">
                  <c:v>2.5499999999999998</c:v>
                </c:pt>
                <c:pt idx="206">
                  <c:v>2.5499999999999998</c:v>
                </c:pt>
                <c:pt idx="207">
                  <c:v>2.5499999999999998</c:v>
                </c:pt>
                <c:pt idx="208">
                  <c:v>2.5499999999999998</c:v>
                </c:pt>
                <c:pt idx="209">
                  <c:v>2.5499999999999998</c:v>
                </c:pt>
                <c:pt idx="210">
                  <c:v>2.56</c:v>
                </c:pt>
                <c:pt idx="211">
                  <c:v>2.5640000000000001</c:v>
                </c:pt>
                <c:pt idx="212">
                  <c:v>2.5640000000000001</c:v>
                </c:pt>
                <c:pt idx="213">
                  <c:v>2.5640000000000001</c:v>
                </c:pt>
                <c:pt idx="214">
                  <c:v>2.5640000000000001</c:v>
                </c:pt>
                <c:pt idx="215">
                  <c:v>2.5640000000000001</c:v>
                </c:pt>
                <c:pt idx="216">
                  <c:v>2.5640000000000001</c:v>
                </c:pt>
                <c:pt idx="217">
                  <c:v>2.5640000000000001</c:v>
                </c:pt>
                <c:pt idx="218">
                  <c:v>2.5739999999999998</c:v>
                </c:pt>
                <c:pt idx="219">
                  <c:v>2.5839999999999996</c:v>
                </c:pt>
                <c:pt idx="220">
                  <c:v>2.5840000000000001</c:v>
                </c:pt>
                <c:pt idx="221">
                  <c:v>2.5840000000000001</c:v>
                </c:pt>
                <c:pt idx="222">
                  <c:v>2.5940000000000003</c:v>
                </c:pt>
                <c:pt idx="223">
                  <c:v>2.5940000000000003</c:v>
                </c:pt>
                <c:pt idx="224">
                  <c:v>2.5940000000000003</c:v>
                </c:pt>
                <c:pt idx="225">
                  <c:v>2.5940000000000003</c:v>
                </c:pt>
                <c:pt idx="226">
                  <c:v>2.5940000000000003</c:v>
                </c:pt>
                <c:pt idx="227">
                  <c:v>2.5940000000000003</c:v>
                </c:pt>
                <c:pt idx="228">
                  <c:v>2.63</c:v>
                </c:pt>
                <c:pt idx="229">
                  <c:v>2.6399999999999997</c:v>
                </c:pt>
                <c:pt idx="230">
                  <c:v>2.6399999999999997</c:v>
                </c:pt>
                <c:pt idx="231">
                  <c:v>2.6399999999999997</c:v>
                </c:pt>
                <c:pt idx="232">
                  <c:v>2.6399999999999997</c:v>
                </c:pt>
                <c:pt idx="233">
                  <c:v>2.6399999999999997</c:v>
                </c:pt>
                <c:pt idx="234">
                  <c:v>2.6399999999999997</c:v>
                </c:pt>
                <c:pt idx="235">
                  <c:v>2.6399999999999997</c:v>
                </c:pt>
                <c:pt idx="236">
                  <c:v>2.6399999999999997</c:v>
                </c:pt>
                <c:pt idx="237">
                  <c:v>2.66</c:v>
                </c:pt>
                <c:pt idx="238">
                  <c:v>2.6640000000000001</c:v>
                </c:pt>
                <c:pt idx="239">
                  <c:v>2.714</c:v>
                </c:pt>
                <c:pt idx="240">
                  <c:v>2.72</c:v>
                </c:pt>
                <c:pt idx="241">
                  <c:v>2.794</c:v>
                </c:pt>
                <c:pt idx="242">
                  <c:v>2.8040000000000003</c:v>
                </c:pt>
                <c:pt idx="243">
                  <c:v>2.8200000000000003</c:v>
                </c:pt>
                <c:pt idx="244">
                  <c:v>2.8439999999999999</c:v>
                </c:pt>
                <c:pt idx="245">
                  <c:v>2.87</c:v>
                </c:pt>
                <c:pt idx="246">
                  <c:v>2.8839999999999999</c:v>
                </c:pt>
                <c:pt idx="247">
                  <c:v>2.9340000000000002</c:v>
                </c:pt>
                <c:pt idx="248">
                  <c:v>2.9340000000000002</c:v>
                </c:pt>
                <c:pt idx="249">
                  <c:v>2.9739999999999998</c:v>
                </c:pt>
                <c:pt idx="250">
                  <c:v>2.9739999999999998</c:v>
                </c:pt>
                <c:pt idx="251">
                  <c:v>2.9739999999999998</c:v>
                </c:pt>
                <c:pt idx="252">
                  <c:v>2.9739999999999998</c:v>
                </c:pt>
                <c:pt idx="253">
                  <c:v>2.9739999999999998</c:v>
                </c:pt>
                <c:pt idx="254">
                  <c:v>2.9739999999999998</c:v>
                </c:pt>
                <c:pt idx="255">
                  <c:v>2.9839999999999995</c:v>
                </c:pt>
                <c:pt idx="256">
                  <c:v>2.9839999999999995</c:v>
                </c:pt>
                <c:pt idx="257">
                  <c:v>2.9839999999999995</c:v>
                </c:pt>
                <c:pt idx="258">
                  <c:v>2.9839999999999995</c:v>
                </c:pt>
                <c:pt idx="259">
                  <c:v>3.024</c:v>
                </c:pt>
                <c:pt idx="260">
                  <c:v>3.044</c:v>
                </c:pt>
                <c:pt idx="261">
                  <c:v>3.0739999999999998</c:v>
                </c:pt>
                <c:pt idx="262">
                  <c:v>3.0739999999999998</c:v>
                </c:pt>
                <c:pt idx="263">
                  <c:v>3.0739999999999998</c:v>
                </c:pt>
                <c:pt idx="264">
                  <c:v>3.0739999999999998</c:v>
                </c:pt>
                <c:pt idx="265">
                  <c:v>3.0739999999999998</c:v>
                </c:pt>
                <c:pt idx="266">
                  <c:v>3.0739999999999998</c:v>
                </c:pt>
                <c:pt idx="267">
                  <c:v>3.0739999999999998</c:v>
                </c:pt>
                <c:pt idx="268">
                  <c:v>3.0739999999999998</c:v>
                </c:pt>
                <c:pt idx="269">
                  <c:v>3.0739999999999998</c:v>
                </c:pt>
                <c:pt idx="270">
                  <c:v>3.08</c:v>
                </c:pt>
                <c:pt idx="271">
                  <c:v>3.0839999999999996</c:v>
                </c:pt>
                <c:pt idx="272">
                  <c:v>3.0839999999999996</c:v>
                </c:pt>
                <c:pt idx="273">
                  <c:v>3.0839999999999996</c:v>
                </c:pt>
                <c:pt idx="274">
                  <c:v>3.09</c:v>
                </c:pt>
                <c:pt idx="275">
                  <c:v>3.13</c:v>
                </c:pt>
                <c:pt idx="276">
                  <c:v>3.13</c:v>
                </c:pt>
                <c:pt idx="277">
                  <c:v>3.13</c:v>
                </c:pt>
                <c:pt idx="278">
                  <c:v>3.1539999999999999</c:v>
                </c:pt>
                <c:pt idx="279">
                  <c:v>3.1640000000000001</c:v>
                </c:pt>
                <c:pt idx="280">
                  <c:v>3.1640000000000001</c:v>
                </c:pt>
                <c:pt idx="281">
                  <c:v>3.1640000000000001</c:v>
                </c:pt>
                <c:pt idx="282">
                  <c:v>3.1640000000000001</c:v>
                </c:pt>
                <c:pt idx="283">
                  <c:v>3.1640000000000001</c:v>
                </c:pt>
                <c:pt idx="284">
                  <c:v>3.1640000000000001</c:v>
                </c:pt>
                <c:pt idx="285">
                  <c:v>3.1640000000000001</c:v>
                </c:pt>
                <c:pt idx="286">
                  <c:v>3.1640000000000001</c:v>
                </c:pt>
                <c:pt idx="287">
                  <c:v>3.1640000000000001</c:v>
                </c:pt>
                <c:pt idx="288">
                  <c:v>3.1640000000000001</c:v>
                </c:pt>
                <c:pt idx="289">
                  <c:v>3.1640000000000001</c:v>
                </c:pt>
                <c:pt idx="290">
                  <c:v>3.1640000000000001</c:v>
                </c:pt>
                <c:pt idx="291">
                  <c:v>3.1739999999999999</c:v>
                </c:pt>
                <c:pt idx="292">
                  <c:v>3.1799999999999997</c:v>
                </c:pt>
                <c:pt idx="293">
                  <c:v>3.1839999999999997</c:v>
                </c:pt>
                <c:pt idx="294">
                  <c:v>3.1840000000000002</c:v>
                </c:pt>
                <c:pt idx="295">
                  <c:v>3.214</c:v>
                </c:pt>
                <c:pt idx="296">
                  <c:v>3.23</c:v>
                </c:pt>
                <c:pt idx="297">
                  <c:v>3.23</c:v>
                </c:pt>
                <c:pt idx="298">
                  <c:v>3.23</c:v>
                </c:pt>
                <c:pt idx="299">
                  <c:v>3.23</c:v>
                </c:pt>
                <c:pt idx="300">
                  <c:v>3.23</c:v>
                </c:pt>
                <c:pt idx="301">
                  <c:v>3.23</c:v>
                </c:pt>
                <c:pt idx="302">
                  <c:v>3.23</c:v>
                </c:pt>
                <c:pt idx="303">
                  <c:v>3.234</c:v>
                </c:pt>
                <c:pt idx="304">
                  <c:v>3.234</c:v>
                </c:pt>
                <c:pt idx="305">
                  <c:v>3.234</c:v>
                </c:pt>
                <c:pt idx="306">
                  <c:v>3.234</c:v>
                </c:pt>
                <c:pt idx="307">
                  <c:v>3.234</c:v>
                </c:pt>
                <c:pt idx="308">
                  <c:v>3.2839999999999998</c:v>
                </c:pt>
                <c:pt idx="309">
                  <c:v>3.2839999999999998</c:v>
                </c:pt>
                <c:pt idx="310">
                  <c:v>3.3</c:v>
                </c:pt>
                <c:pt idx="311">
                  <c:v>3.3039999999999998</c:v>
                </c:pt>
                <c:pt idx="312">
                  <c:v>3.3140000000000001</c:v>
                </c:pt>
                <c:pt idx="313">
                  <c:v>3.3440000000000003</c:v>
                </c:pt>
                <c:pt idx="314">
                  <c:v>3.37</c:v>
                </c:pt>
                <c:pt idx="315">
                  <c:v>3.38</c:v>
                </c:pt>
                <c:pt idx="316">
                  <c:v>3.39</c:v>
                </c:pt>
                <c:pt idx="317">
                  <c:v>3.4299999999999997</c:v>
                </c:pt>
                <c:pt idx="318">
                  <c:v>3.4340000000000002</c:v>
                </c:pt>
                <c:pt idx="319">
                  <c:v>3.5139999999999998</c:v>
                </c:pt>
                <c:pt idx="320">
                  <c:v>3.5239999999999996</c:v>
                </c:pt>
                <c:pt idx="321">
                  <c:v>3.53</c:v>
                </c:pt>
                <c:pt idx="322">
                  <c:v>3.55</c:v>
                </c:pt>
                <c:pt idx="323">
                  <c:v>3.5640000000000001</c:v>
                </c:pt>
                <c:pt idx="324">
                  <c:v>3.57</c:v>
                </c:pt>
                <c:pt idx="325">
                  <c:v>3.5739999999999998</c:v>
                </c:pt>
                <c:pt idx="326">
                  <c:v>3.5740000000000003</c:v>
                </c:pt>
                <c:pt idx="327">
                  <c:v>3.6139999999999999</c:v>
                </c:pt>
                <c:pt idx="328">
                  <c:v>3.6539999999999995</c:v>
                </c:pt>
                <c:pt idx="329">
                  <c:v>3.6539999999999995</c:v>
                </c:pt>
                <c:pt idx="330">
                  <c:v>3.6539999999999995</c:v>
                </c:pt>
                <c:pt idx="331">
                  <c:v>3.6539999999999995</c:v>
                </c:pt>
                <c:pt idx="332">
                  <c:v>3.6539999999999995</c:v>
                </c:pt>
                <c:pt idx="333">
                  <c:v>3.6539999999999995</c:v>
                </c:pt>
                <c:pt idx="334">
                  <c:v>3.6539999999999995</c:v>
                </c:pt>
                <c:pt idx="335">
                  <c:v>3.7040000000000002</c:v>
                </c:pt>
                <c:pt idx="336">
                  <c:v>3.7040000000000002</c:v>
                </c:pt>
                <c:pt idx="337">
                  <c:v>3.7040000000000002</c:v>
                </c:pt>
                <c:pt idx="338">
                  <c:v>3.7040000000000002</c:v>
                </c:pt>
                <c:pt idx="339">
                  <c:v>3.7040000000000002</c:v>
                </c:pt>
                <c:pt idx="340">
                  <c:v>3.7239999999999998</c:v>
                </c:pt>
                <c:pt idx="341">
                  <c:v>3.754</c:v>
                </c:pt>
                <c:pt idx="342">
                  <c:v>3.754</c:v>
                </c:pt>
                <c:pt idx="343">
                  <c:v>3.754</c:v>
                </c:pt>
                <c:pt idx="344">
                  <c:v>3.754</c:v>
                </c:pt>
                <c:pt idx="345">
                  <c:v>3.754</c:v>
                </c:pt>
                <c:pt idx="346">
                  <c:v>3.76</c:v>
                </c:pt>
                <c:pt idx="347">
                  <c:v>3.76</c:v>
                </c:pt>
                <c:pt idx="348">
                  <c:v>3.77</c:v>
                </c:pt>
                <c:pt idx="349">
                  <c:v>3.7839999999999998</c:v>
                </c:pt>
                <c:pt idx="350">
                  <c:v>3.8040000000000003</c:v>
                </c:pt>
                <c:pt idx="351">
                  <c:v>3.8140000000000001</c:v>
                </c:pt>
                <c:pt idx="352">
                  <c:v>3.8339999999999996</c:v>
                </c:pt>
                <c:pt idx="353">
                  <c:v>3.8439999999999999</c:v>
                </c:pt>
                <c:pt idx="354">
                  <c:v>3.8739999999999997</c:v>
                </c:pt>
                <c:pt idx="355">
                  <c:v>3.8739999999999997</c:v>
                </c:pt>
                <c:pt idx="356">
                  <c:v>3.8799999999999994</c:v>
                </c:pt>
                <c:pt idx="357">
                  <c:v>3.8839999999999999</c:v>
                </c:pt>
                <c:pt idx="358">
                  <c:v>3.8839999999999999</c:v>
                </c:pt>
                <c:pt idx="359">
                  <c:v>3.9039999999999999</c:v>
                </c:pt>
                <c:pt idx="360">
                  <c:v>3.9139999999999997</c:v>
                </c:pt>
                <c:pt idx="361">
                  <c:v>3.9140000000000001</c:v>
                </c:pt>
                <c:pt idx="362">
                  <c:v>3.9140000000000001</c:v>
                </c:pt>
                <c:pt idx="363">
                  <c:v>3.9140000000000001</c:v>
                </c:pt>
                <c:pt idx="364">
                  <c:v>3.9140000000000001</c:v>
                </c:pt>
                <c:pt idx="365">
                  <c:v>3.9140000000000001</c:v>
                </c:pt>
                <c:pt idx="366">
                  <c:v>3.9140000000000001</c:v>
                </c:pt>
                <c:pt idx="367">
                  <c:v>3.9239999999999999</c:v>
                </c:pt>
                <c:pt idx="368">
                  <c:v>3.9340000000000002</c:v>
                </c:pt>
                <c:pt idx="369">
                  <c:v>3.9340000000000002</c:v>
                </c:pt>
                <c:pt idx="370">
                  <c:v>3.9340000000000002</c:v>
                </c:pt>
                <c:pt idx="371">
                  <c:v>3.9340000000000002</c:v>
                </c:pt>
                <c:pt idx="372">
                  <c:v>3.964</c:v>
                </c:pt>
                <c:pt idx="373">
                  <c:v>3.9740000000000002</c:v>
                </c:pt>
                <c:pt idx="374">
                  <c:v>3.984</c:v>
                </c:pt>
                <c:pt idx="375">
                  <c:v>3.99</c:v>
                </c:pt>
                <c:pt idx="376">
                  <c:v>3.9939999999999998</c:v>
                </c:pt>
                <c:pt idx="377">
                  <c:v>4.0540000000000003</c:v>
                </c:pt>
                <c:pt idx="378">
                  <c:v>4.0739999999999998</c:v>
                </c:pt>
                <c:pt idx="379">
                  <c:v>4.0739999999999998</c:v>
                </c:pt>
                <c:pt idx="380">
                  <c:v>4.1040000000000001</c:v>
                </c:pt>
                <c:pt idx="381">
                  <c:v>4.194</c:v>
                </c:pt>
                <c:pt idx="382">
                  <c:v>4.2140000000000004</c:v>
                </c:pt>
                <c:pt idx="383">
                  <c:v>4.2839999999999998</c:v>
                </c:pt>
                <c:pt idx="384">
                  <c:v>4.2940000000000005</c:v>
                </c:pt>
                <c:pt idx="385">
                  <c:v>4.4039999999999999</c:v>
                </c:pt>
                <c:pt idx="386">
                  <c:v>4.4139999999999997</c:v>
                </c:pt>
                <c:pt idx="387">
                  <c:v>4.4140000000000006</c:v>
                </c:pt>
                <c:pt idx="388">
                  <c:v>4.4639999999999995</c:v>
                </c:pt>
                <c:pt idx="389">
                  <c:v>4.4940000000000007</c:v>
                </c:pt>
                <c:pt idx="390">
                  <c:v>4.5040000000000004</c:v>
                </c:pt>
                <c:pt idx="391">
                  <c:v>4.5040000000000004</c:v>
                </c:pt>
                <c:pt idx="392">
                  <c:v>4.54</c:v>
                </c:pt>
                <c:pt idx="393">
                  <c:v>4.5540000000000003</c:v>
                </c:pt>
                <c:pt idx="394">
                  <c:v>4.5640000000000001</c:v>
                </c:pt>
                <c:pt idx="395">
                  <c:v>4.5740000000000007</c:v>
                </c:pt>
                <c:pt idx="396">
                  <c:v>4.5939999999999994</c:v>
                </c:pt>
                <c:pt idx="397">
                  <c:v>4.67</c:v>
                </c:pt>
                <c:pt idx="398">
                  <c:v>4.7539999999999996</c:v>
                </c:pt>
                <c:pt idx="399">
                  <c:v>4.7739999999999991</c:v>
                </c:pt>
                <c:pt idx="400">
                  <c:v>4.7840000000000007</c:v>
                </c:pt>
                <c:pt idx="401">
                  <c:v>4.7840000000000007</c:v>
                </c:pt>
                <c:pt idx="402">
                  <c:v>4.8239999999999998</c:v>
                </c:pt>
                <c:pt idx="403">
                  <c:v>4.84</c:v>
                </c:pt>
                <c:pt idx="404">
                  <c:v>4.854000000000001</c:v>
                </c:pt>
                <c:pt idx="405">
                  <c:v>4.9639999999999986</c:v>
                </c:pt>
                <c:pt idx="406">
                  <c:v>4.9939999999999998</c:v>
                </c:pt>
                <c:pt idx="407">
                  <c:v>5.07</c:v>
                </c:pt>
                <c:pt idx="408">
                  <c:v>5.1240000000000006</c:v>
                </c:pt>
                <c:pt idx="409">
                  <c:v>5.1640000000000006</c:v>
                </c:pt>
                <c:pt idx="410">
                  <c:v>5.1839999999999993</c:v>
                </c:pt>
                <c:pt idx="411">
                  <c:v>5.2740000000000009</c:v>
                </c:pt>
                <c:pt idx="412">
                  <c:v>5.3040000000000003</c:v>
                </c:pt>
                <c:pt idx="413">
                  <c:v>5.3040000000000003</c:v>
                </c:pt>
                <c:pt idx="414">
                  <c:v>5.3140000000000001</c:v>
                </c:pt>
                <c:pt idx="415">
                  <c:v>5.3439999999999994</c:v>
                </c:pt>
                <c:pt idx="416">
                  <c:v>5.3640000000000008</c:v>
                </c:pt>
                <c:pt idx="417">
                  <c:v>5.3840000000000003</c:v>
                </c:pt>
                <c:pt idx="418">
                  <c:v>5.4340000000000011</c:v>
                </c:pt>
                <c:pt idx="419">
                  <c:v>5.5839999999999996</c:v>
                </c:pt>
                <c:pt idx="420">
                  <c:v>5.5840000000000005</c:v>
                </c:pt>
                <c:pt idx="421">
                  <c:v>5.604000000000001</c:v>
                </c:pt>
                <c:pt idx="422">
                  <c:v>5.6440000000000001</c:v>
                </c:pt>
                <c:pt idx="423">
                  <c:v>5.6639999999999997</c:v>
                </c:pt>
                <c:pt idx="424">
                  <c:v>5.6739999999999995</c:v>
                </c:pt>
                <c:pt idx="425">
                  <c:v>5.6740000000000013</c:v>
                </c:pt>
                <c:pt idx="426">
                  <c:v>5.7240000000000002</c:v>
                </c:pt>
                <c:pt idx="427">
                  <c:v>5.734</c:v>
                </c:pt>
                <c:pt idx="428">
                  <c:v>5.8040000000000003</c:v>
                </c:pt>
                <c:pt idx="429">
                  <c:v>5.8140000000000001</c:v>
                </c:pt>
                <c:pt idx="430">
                  <c:v>5.8540000000000001</c:v>
                </c:pt>
                <c:pt idx="431">
                  <c:v>5.9440000000000008</c:v>
                </c:pt>
                <c:pt idx="432">
                  <c:v>5.9540000000000006</c:v>
                </c:pt>
                <c:pt idx="433">
                  <c:v>5.9600000000000009</c:v>
                </c:pt>
                <c:pt idx="434">
                  <c:v>5.9640000000000004</c:v>
                </c:pt>
                <c:pt idx="435">
                  <c:v>6.1240000000000006</c:v>
                </c:pt>
                <c:pt idx="436">
                  <c:v>6.1839999999999993</c:v>
                </c:pt>
                <c:pt idx="437">
                  <c:v>6.2139999999999986</c:v>
                </c:pt>
                <c:pt idx="438">
                  <c:v>6.2539999999999996</c:v>
                </c:pt>
                <c:pt idx="439">
                  <c:v>6.2539999999999996</c:v>
                </c:pt>
                <c:pt idx="440">
                  <c:v>6.2839999999999989</c:v>
                </c:pt>
                <c:pt idx="441">
                  <c:v>6.2940000000000005</c:v>
                </c:pt>
                <c:pt idx="442">
                  <c:v>6.3140000000000001</c:v>
                </c:pt>
                <c:pt idx="443">
                  <c:v>6.41</c:v>
                </c:pt>
                <c:pt idx="444">
                  <c:v>6.4239999999999995</c:v>
                </c:pt>
                <c:pt idx="445">
                  <c:v>6.4239999999999995</c:v>
                </c:pt>
                <c:pt idx="446">
                  <c:v>6.4339999999999993</c:v>
                </c:pt>
                <c:pt idx="447">
                  <c:v>6.4339999999999993</c:v>
                </c:pt>
                <c:pt idx="448">
                  <c:v>6.4399999999999995</c:v>
                </c:pt>
                <c:pt idx="449">
                  <c:v>6.4940000000000015</c:v>
                </c:pt>
                <c:pt idx="450">
                  <c:v>6.5240000000000009</c:v>
                </c:pt>
                <c:pt idx="451">
                  <c:v>6.604000000000001</c:v>
                </c:pt>
                <c:pt idx="452">
                  <c:v>6.6240000000000006</c:v>
                </c:pt>
                <c:pt idx="453">
                  <c:v>6.6240000000000006</c:v>
                </c:pt>
                <c:pt idx="454">
                  <c:v>6.6840000000000011</c:v>
                </c:pt>
                <c:pt idx="455">
                  <c:v>6.7540000000000013</c:v>
                </c:pt>
                <c:pt idx="456">
                  <c:v>6.854000000000001</c:v>
                </c:pt>
                <c:pt idx="457">
                  <c:v>7.0139999999999993</c:v>
                </c:pt>
                <c:pt idx="458">
                  <c:v>7.104000000000001</c:v>
                </c:pt>
                <c:pt idx="459">
                  <c:v>7.7240000000000002</c:v>
                </c:pt>
                <c:pt idx="460">
                  <c:v>7.8240000000000016</c:v>
                </c:pt>
                <c:pt idx="461">
                  <c:v>7.8640000000000008</c:v>
                </c:pt>
                <c:pt idx="462">
                  <c:v>7.9039999999999999</c:v>
                </c:pt>
                <c:pt idx="463">
                  <c:v>8.0440000000000005</c:v>
                </c:pt>
                <c:pt idx="464">
                  <c:v>8.0940000000000012</c:v>
                </c:pt>
                <c:pt idx="465">
                  <c:v>8.15</c:v>
                </c:pt>
                <c:pt idx="466">
                  <c:v>8.19</c:v>
                </c:pt>
                <c:pt idx="467">
                  <c:v>8.6240000000000006</c:v>
                </c:pt>
                <c:pt idx="468">
                  <c:v>8.6340000000000003</c:v>
                </c:pt>
                <c:pt idx="469">
                  <c:v>8.6640000000000015</c:v>
                </c:pt>
                <c:pt idx="470">
                  <c:v>8.7640000000000011</c:v>
                </c:pt>
                <c:pt idx="471">
                  <c:v>8.8640000000000008</c:v>
                </c:pt>
                <c:pt idx="472">
                  <c:v>9.2040000000000006</c:v>
                </c:pt>
                <c:pt idx="473">
                  <c:v>9.4340000000000011</c:v>
                </c:pt>
              </c:numCache>
            </c:numRef>
          </c:val>
        </c:ser>
        <c:dLbls/>
        <c:marker val="1"/>
        <c:axId val="94466048"/>
        <c:axId val="94467584"/>
      </c:lineChart>
      <c:catAx>
        <c:axId val="94466048"/>
        <c:scaling>
          <c:orientation val="minMax"/>
        </c:scaling>
        <c:axPos val="b"/>
        <c:tickLblPos val="nextTo"/>
        <c:crossAx val="94467584"/>
        <c:crosses val="autoZero"/>
        <c:auto val="1"/>
        <c:lblAlgn val="ctr"/>
        <c:lblOffset val="100"/>
      </c:catAx>
      <c:valAx>
        <c:axId val="94467584"/>
        <c:scaling>
          <c:orientation val="minMax"/>
        </c:scaling>
        <c:axPos val="l"/>
        <c:majorGridlines/>
        <c:numFmt formatCode="General" sourceLinked="1"/>
        <c:tickLblPos val="nextTo"/>
        <c:crossAx val="9446604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9</xdr:row>
      <xdr:rowOff>138112</xdr:rowOff>
    </xdr:from>
    <xdr:to>
      <xdr:col>13</xdr:col>
      <xdr:colOff>133350</xdr:colOff>
      <xdr:row>25</xdr:row>
      <xdr:rowOff>138112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fankeke2013@163.com" TargetMode="External"/><Relationship Id="rId13" Type="http://schemas.openxmlformats.org/officeDocument/2006/relationships/hyperlink" Target="mailto:461764933@qq.com" TargetMode="External"/><Relationship Id="rId18" Type="http://schemas.openxmlformats.org/officeDocument/2006/relationships/hyperlink" Target="mailto:15875511511@163.com" TargetMode="External"/><Relationship Id="rId3" Type="http://schemas.openxmlformats.org/officeDocument/2006/relationships/hyperlink" Target="mailto:1696978419@qq.com" TargetMode="External"/><Relationship Id="rId21" Type="http://schemas.openxmlformats.org/officeDocument/2006/relationships/hyperlink" Target="mailto:15910131593@139.com" TargetMode="External"/><Relationship Id="rId7" Type="http://schemas.openxmlformats.org/officeDocument/2006/relationships/hyperlink" Target="mailto:17711467@qq.com" TargetMode="External"/><Relationship Id="rId12" Type="http://schemas.openxmlformats.org/officeDocument/2006/relationships/hyperlink" Target="mailto:sanmixiatian@126.com" TargetMode="External"/><Relationship Id="rId17" Type="http://schemas.openxmlformats.org/officeDocument/2006/relationships/hyperlink" Target="mailto:15988111222@163.com" TargetMode="External"/><Relationship Id="rId2" Type="http://schemas.openxmlformats.org/officeDocument/2006/relationships/hyperlink" Target="mailto:rigo_eye@yahoo.cn" TargetMode="External"/><Relationship Id="rId16" Type="http://schemas.openxmlformats.org/officeDocument/2006/relationships/hyperlink" Target="mailto:jingkewatch@gmail.com" TargetMode="External"/><Relationship Id="rId20" Type="http://schemas.openxmlformats.org/officeDocument/2006/relationships/hyperlink" Target="mailto:langruomaoyi@yahoo.cn" TargetMode="External"/><Relationship Id="rId1" Type="http://schemas.openxmlformats.org/officeDocument/2006/relationships/hyperlink" Target="mailto:wubo6513@hotmail.com" TargetMode="External"/><Relationship Id="rId6" Type="http://schemas.openxmlformats.org/officeDocument/2006/relationships/hyperlink" Target="mailto:huihui23233@sina.com" TargetMode="External"/><Relationship Id="rId11" Type="http://schemas.openxmlformats.org/officeDocument/2006/relationships/hyperlink" Target="mailto:330191404@qq.com" TargetMode="External"/><Relationship Id="rId5" Type="http://schemas.openxmlformats.org/officeDocument/2006/relationships/hyperlink" Target="mailto:beinuoshixb@sina.com" TargetMode="External"/><Relationship Id="rId15" Type="http://schemas.openxmlformats.org/officeDocument/2006/relationships/hyperlink" Target="mailto:DU_DU9@163.COM" TargetMode="External"/><Relationship Id="rId23" Type="http://schemas.openxmlformats.org/officeDocument/2006/relationships/hyperlink" Target="mailto:390717963@qq.com" TargetMode="External"/><Relationship Id="rId10" Type="http://schemas.openxmlformats.org/officeDocument/2006/relationships/hyperlink" Target="mailto:355210379@qq.com" TargetMode="External"/><Relationship Id="rId19" Type="http://schemas.openxmlformats.org/officeDocument/2006/relationships/hyperlink" Target="mailto:gangduo88@126.com" TargetMode="External"/><Relationship Id="rId4" Type="http://schemas.openxmlformats.org/officeDocument/2006/relationships/hyperlink" Target="mailto:x6y1k8@qq.com" TargetMode="External"/><Relationship Id="rId9" Type="http://schemas.openxmlformats.org/officeDocument/2006/relationships/hyperlink" Target="mailto:2754952727@qq.com" TargetMode="External"/><Relationship Id="rId14" Type="http://schemas.openxmlformats.org/officeDocument/2006/relationships/hyperlink" Target="mailto:zsfeimi@hotmail.com" TargetMode="External"/><Relationship Id="rId22" Type="http://schemas.openxmlformats.org/officeDocument/2006/relationships/hyperlink" Target="mailto:long_bestcool@126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90"/>
  <sheetViews>
    <sheetView showGridLines="0" workbookViewId="0">
      <pane xSplit="1" ySplit="1" topLeftCell="B16" activePane="bottomRight" state="frozen"/>
      <selection pane="topRight" activeCell="B1" sqref="B1"/>
      <selection pane="bottomLeft" activeCell="A3" sqref="A3"/>
      <selection pane="bottomRight" activeCell="C38" sqref="C38"/>
    </sheetView>
  </sheetViews>
  <sheetFormatPr defaultColWidth="15" defaultRowHeight="14.25"/>
  <cols>
    <col min="1" max="1" width="13.875" style="2" customWidth="1"/>
    <col min="2" max="2" width="22.75" style="6" customWidth="1"/>
    <col min="3" max="3" width="46.5" style="6" customWidth="1"/>
    <col min="4" max="4" width="14.125" style="6" customWidth="1"/>
    <col min="5" max="5" width="41.375" style="5" customWidth="1"/>
    <col min="6" max="6" width="11" style="4" customWidth="1"/>
    <col min="7" max="7" width="16.5" style="4" customWidth="1"/>
    <col min="8" max="8" width="20.625" style="1" customWidth="1"/>
    <col min="9" max="11" width="7.5" style="1" customWidth="1"/>
    <col min="12" max="16384" width="15" style="1"/>
  </cols>
  <sheetData>
    <row r="1" spans="1:8" s="3" customFormat="1" ht="15.75" customHeight="1">
      <c r="A1" s="74" t="s">
        <v>0</v>
      </c>
      <c r="B1" s="75" t="s">
        <v>5</v>
      </c>
      <c r="C1" s="75" t="s">
        <v>1</v>
      </c>
      <c r="D1" s="75" t="s">
        <v>22</v>
      </c>
      <c r="E1" s="76" t="s">
        <v>13653</v>
      </c>
      <c r="F1" s="71" t="s">
        <v>13616</v>
      </c>
      <c r="G1" s="71" t="s">
        <v>13635</v>
      </c>
    </row>
    <row r="2" spans="1:8" hidden="1">
      <c r="A2" s="77" t="s">
        <v>3</v>
      </c>
      <c r="B2" s="6" t="s">
        <v>7</v>
      </c>
      <c r="C2" s="6" t="s">
        <v>10</v>
      </c>
      <c r="E2" s="69"/>
      <c r="F2" s="72"/>
      <c r="G2" s="72"/>
    </row>
    <row r="3" spans="1:8" hidden="1">
      <c r="A3" s="77"/>
      <c r="C3" s="6" t="s">
        <v>11</v>
      </c>
      <c r="E3" s="69"/>
      <c r="F3" s="72"/>
      <c r="G3" s="72"/>
    </row>
    <row r="4" spans="1:8" hidden="1">
      <c r="A4" s="77"/>
      <c r="B4" s="6" t="s">
        <v>6</v>
      </c>
      <c r="C4" s="6" t="s">
        <v>21</v>
      </c>
      <c r="E4" s="69"/>
      <c r="F4" s="72"/>
      <c r="G4" s="72"/>
    </row>
    <row r="5" spans="1:8" hidden="1">
      <c r="A5" s="77"/>
      <c r="B5" s="6" t="s">
        <v>8</v>
      </c>
      <c r="E5" s="69"/>
      <c r="F5" s="72"/>
      <c r="G5" s="72"/>
    </row>
    <row r="6" spans="1:8" hidden="1">
      <c r="A6" s="77"/>
      <c r="B6" s="6" t="s">
        <v>9</v>
      </c>
      <c r="E6" s="69"/>
      <c r="F6" s="72"/>
      <c r="G6" s="72"/>
    </row>
    <row r="7" spans="1:8" hidden="1">
      <c r="A7" s="77"/>
      <c r="B7" s="6" t="s">
        <v>3820</v>
      </c>
      <c r="C7" s="6" t="s">
        <v>17</v>
      </c>
      <c r="E7" s="69"/>
      <c r="F7" s="72"/>
      <c r="G7" s="72"/>
    </row>
    <row r="8" spans="1:8" hidden="1">
      <c r="A8" s="77"/>
      <c r="C8" s="6" t="s">
        <v>18</v>
      </c>
      <c r="E8" s="69"/>
      <c r="F8" s="72"/>
      <c r="G8" s="72"/>
    </row>
    <row r="9" spans="1:8" hidden="1">
      <c r="A9" s="77"/>
      <c r="B9" s="6" t="s">
        <v>3821</v>
      </c>
      <c r="C9" s="6" t="s">
        <v>3822</v>
      </c>
      <c r="E9" s="69"/>
      <c r="F9" s="72"/>
      <c r="G9" s="72"/>
    </row>
    <row r="10" spans="1:8" hidden="1">
      <c r="A10" s="77" t="s">
        <v>4</v>
      </c>
      <c r="B10" s="6" t="s">
        <v>12</v>
      </c>
      <c r="C10" s="6" t="s">
        <v>2</v>
      </c>
      <c r="E10" s="69"/>
      <c r="F10" s="72"/>
      <c r="G10" s="72"/>
    </row>
    <row r="11" spans="1:8" hidden="1">
      <c r="A11" s="77"/>
      <c r="C11" s="6" t="s">
        <v>19</v>
      </c>
      <c r="E11" s="69"/>
      <c r="F11" s="72"/>
      <c r="G11" s="72"/>
    </row>
    <row r="12" spans="1:8" hidden="1">
      <c r="A12" s="77"/>
      <c r="B12" s="6" t="s">
        <v>13</v>
      </c>
      <c r="C12" s="6" t="s">
        <v>14</v>
      </c>
      <c r="E12" s="69"/>
      <c r="F12" s="72"/>
      <c r="G12" s="72"/>
    </row>
    <row r="13" spans="1:8" ht="28.5">
      <c r="A13" s="77"/>
      <c r="B13" s="27" t="s">
        <v>13633</v>
      </c>
      <c r="C13" s="89" t="s">
        <v>13656</v>
      </c>
      <c r="E13" s="69">
        <v>1</v>
      </c>
      <c r="F13" s="72">
        <v>5</v>
      </c>
      <c r="G13" s="83" t="s">
        <v>13649</v>
      </c>
      <c r="H13" s="84" t="s">
        <v>13654</v>
      </c>
    </row>
    <row r="14" spans="1:8">
      <c r="A14" s="77"/>
      <c r="B14" s="27" t="s">
        <v>13657</v>
      </c>
      <c r="C14" s="27" t="s">
        <v>23</v>
      </c>
      <c r="D14" s="6" t="s">
        <v>26</v>
      </c>
      <c r="E14" s="69"/>
      <c r="F14" s="72"/>
      <c r="G14" s="72"/>
    </row>
    <row r="15" spans="1:8">
      <c r="A15" s="77"/>
      <c r="B15" s="27"/>
      <c r="C15" s="89" t="s">
        <v>13651</v>
      </c>
      <c r="E15" s="69" t="s">
        <v>13652</v>
      </c>
      <c r="F15" s="72">
        <v>0.52400000000000002</v>
      </c>
      <c r="G15" s="72"/>
    </row>
    <row r="16" spans="1:8">
      <c r="A16" s="77"/>
      <c r="B16" s="27"/>
      <c r="C16" s="27" t="s">
        <v>27</v>
      </c>
      <c r="D16" s="6" t="s">
        <v>25</v>
      </c>
      <c r="E16" s="69"/>
      <c r="F16" s="72"/>
      <c r="G16" s="72"/>
    </row>
    <row r="17" spans="1:7">
      <c r="A17" s="77"/>
      <c r="B17" s="27"/>
      <c r="C17" s="90" t="s">
        <v>10968</v>
      </c>
      <c r="D17" s="41"/>
      <c r="E17" s="70" t="s">
        <v>13617</v>
      </c>
      <c r="F17" s="72">
        <v>0.49</v>
      </c>
      <c r="G17" s="72"/>
    </row>
    <row r="18" spans="1:7">
      <c r="A18" s="77"/>
      <c r="B18" s="27"/>
      <c r="C18" s="27" t="s">
        <v>15</v>
      </c>
      <c r="E18" s="69" t="s">
        <v>13618</v>
      </c>
      <c r="F18" s="72">
        <v>0.59</v>
      </c>
      <c r="G18" s="72"/>
    </row>
    <row r="19" spans="1:7">
      <c r="A19" s="77"/>
      <c r="B19" s="27"/>
      <c r="C19" s="27" t="s">
        <v>28</v>
      </c>
      <c r="D19" s="6" t="s">
        <v>25</v>
      </c>
      <c r="E19" s="69"/>
      <c r="F19" s="72"/>
      <c r="G19" s="72"/>
    </row>
    <row r="20" spans="1:7">
      <c r="A20" s="77"/>
      <c r="B20" s="27"/>
      <c r="C20" s="27" t="s">
        <v>24</v>
      </c>
      <c r="D20" s="6" t="s">
        <v>25</v>
      </c>
      <c r="E20" s="69"/>
      <c r="F20" s="72"/>
      <c r="G20" s="72"/>
    </row>
    <row r="21" spans="1:7">
      <c r="A21" s="77"/>
      <c r="B21" s="27"/>
      <c r="C21" s="27" t="s">
        <v>30</v>
      </c>
      <c r="D21" s="6" t="s">
        <v>29</v>
      </c>
      <c r="E21" s="69"/>
      <c r="F21" s="72"/>
      <c r="G21" s="72"/>
    </row>
    <row r="22" spans="1:7">
      <c r="A22" s="77"/>
      <c r="B22" s="27"/>
      <c r="C22" s="27" t="s">
        <v>4221</v>
      </c>
      <c r="D22" s="6" t="s">
        <v>29</v>
      </c>
      <c r="E22" s="69"/>
      <c r="F22" s="72"/>
      <c r="G22" s="72"/>
    </row>
    <row r="23" spans="1:7">
      <c r="A23" s="77"/>
      <c r="B23" s="27"/>
      <c r="C23" s="27" t="s">
        <v>31</v>
      </c>
      <c r="D23" s="6" t="s">
        <v>29</v>
      </c>
      <c r="E23" s="69"/>
      <c r="F23" s="72"/>
      <c r="G23" s="72"/>
    </row>
    <row r="24" spans="1:7">
      <c r="A24" s="77"/>
      <c r="B24" s="27"/>
      <c r="C24" s="27" t="s">
        <v>4219</v>
      </c>
      <c r="E24" s="69"/>
      <c r="F24" s="72"/>
      <c r="G24" s="72"/>
    </row>
    <row r="25" spans="1:7">
      <c r="A25" s="77"/>
      <c r="B25" s="27"/>
      <c r="C25" s="27" t="s">
        <v>4220</v>
      </c>
      <c r="E25" s="69"/>
      <c r="F25" s="72"/>
      <c r="G25" s="72"/>
    </row>
    <row r="26" spans="1:7">
      <c r="A26" s="77"/>
      <c r="B26" s="27"/>
      <c r="C26" s="27" t="s">
        <v>10981</v>
      </c>
      <c r="E26" s="78" t="s">
        <v>13619</v>
      </c>
      <c r="F26" s="72">
        <v>0.68</v>
      </c>
      <c r="G26" s="72"/>
    </row>
    <row r="27" spans="1:7">
      <c r="A27" s="77"/>
      <c r="B27" s="27"/>
      <c r="C27" s="27" t="s">
        <v>10982</v>
      </c>
      <c r="E27" s="78" t="s">
        <v>13620</v>
      </c>
      <c r="F27" s="72">
        <v>0.66</v>
      </c>
      <c r="G27" s="72"/>
    </row>
    <row r="28" spans="1:7">
      <c r="A28" s="77"/>
      <c r="B28" s="27"/>
      <c r="C28" s="27" t="s">
        <v>4269</v>
      </c>
      <c r="E28" s="78" t="s">
        <v>13621</v>
      </c>
      <c r="F28" s="72">
        <v>0.75</v>
      </c>
      <c r="G28" s="72"/>
    </row>
    <row r="29" spans="1:7">
      <c r="A29" s="77"/>
      <c r="B29" s="27"/>
      <c r="C29" s="27" t="s">
        <v>10983</v>
      </c>
      <c r="E29" s="78" t="s">
        <v>13622</v>
      </c>
      <c r="F29" s="72">
        <v>0.72</v>
      </c>
      <c r="G29" s="72"/>
    </row>
    <row r="30" spans="1:7">
      <c r="A30" s="77"/>
      <c r="B30" s="27"/>
      <c r="C30" s="41" t="s">
        <v>16</v>
      </c>
      <c r="D30" s="41"/>
      <c r="E30" s="78" t="s">
        <v>13623</v>
      </c>
      <c r="F30" s="72">
        <v>0.56999999999999995</v>
      </c>
      <c r="G30" s="72"/>
    </row>
    <row r="31" spans="1:7">
      <c r="A31" s="77"/>
      <c r="B31" s="27"/>
      <c r="C31" s="27" t="s">
        <v>10988</v>
      </c>
      <c r="E31" s="78" t="s">
        <v>13624</v>
      </c>
      <c r="F31" s="72">
        <v>0.67</v>
      </c>
      <c r="G31" s="72"/>
    </row>
    <row r="32" spans="1:7">
      <c r="A32" s="77"/>
      <c r="B32" s="27"/>
      <c r="C32" s="41" t="s">
        <v>32</v>
      </c>
      <c r="D32" s="41"/>
      <c r="E32" s="78" t="s">
        <v>13625</v>
      </c>
      <c r="F32" s="72">
        <v>0.54</v>
      </c>
      <c r="G32" s="72"/>
    </row>
    <row r="33" spans="1:8">
      <c r="A33" s="77"/>
      <c r="B33" s="27"/>
      <c r="C33" s="27" t="s">
        <v>20</v>
      </c>
      <c r="E33" s="69"/>
      <c r="F33" s="72"/>
      <c r="G33" s="72"/>
    </row>
    <row r="34" spans="1:8">
      <c r="A34" s="77"/>
      <c r="B34" s="27"/>
      <c r="C34" s="41" t="s">
        <v>4280</v>
      </c>
      <c r="D34" s="41"/>
      <c r="E34" s="78" t="s">
        <v>13626</v>
      </c>
      <c r="F34" s="72">
        <v>0.91</v>
      </c>
      <c r="G34" s="72"/>
    </row>
    <row r="35" spans="1:8">
      <c r="A35" s="77"/>
      <c r="B35" s="27"/>
      <c r="C35" s="41" t="s">
        <v>4281</v>
      </c>
      <c r="D35" s="41"/>
      <c r="E35" s="78" t="s">
        <v>13627</v>
      </c>
      <c r="F35" s="72">
        <v>0.88</v>
      </c>
      <c r="G35" s="72"/>
    </row>
    <row r="36" spans="1:8">
      <c r="A36" s="77"/>
      <c r="B36" s="27"/>
      <c r="C36" s="27" t="s">
        <v>4282</v>
      </c>
      <c r="E36" s="69" t="s">
        <v>13628</v>
      </c>
      <c r="F36" s="72">
        <v>0.77</v>
      </c>
      <c r="G36" s="72"/>
    </row>
    <row r="37" spans="1:8">
      <c r="A37" s="77"/>
      <c r="B37" s="27"/>
      <c r="C37" s="27" t="s">
        <v>10986</v>
      </c>
      <c r="E37" s="78" t="s">
        <v>13629</v>
      </c>
      <c r="F37" s="72">
        <v>0.9</v>
      </c>
      <c r="G37" s="72"/>
    </row>
    <row r="38" spans="1:8">
      <c r="A38" s="79"/>
      <c r="B38" s="80"/>
      <c r="C38" s="80" t="s">
        <v>13659</v>
      </c>
      <c r="D38" s="81"/>
      <c r="E38" s="82" t="s">
        <v>13630</v>
      </c>
      <c r="F38" s="73">
        <v>0.81</v>
      </c>
      <c r="G38" s="73"/>
    </row>
    <row r="39" spans="1:8" ht="28.5">
      <c r="A39"/>
      <c r="B39" s="27" t="s">
        <v>13631</v>
      </c>
      <c r="C39" s="27" t="s">
        <v>13655</v>
      </c>
      <c r="D39" s="7"/>
      <c r="F39" s="6"/>
      <c r="G39" s="6" t="s">
        <v>13636</v>
      </c>
      <c r="H39" s="84" t="s">
        <v>13650</v>
      </c>
    </row>
    <row r="40" spans="1:8" ht="15.75">
      <c r="A40"/>
      <c r="B40" s="7"/>
      <c r="C40" s="27" t="s">
        <v>13638</v>
      </c>
      <c r="D40" s="7"/>
      <c r="E40" s="5" t="s">
        <v>13639</v>
      </c>
      <c r="F40" s="6">
        <v>3</v>
      </c>
      <c r="G40" s="6"/>
    </row>
    <row r="41" spans="1:8" ht="15.75">
      <c r="A41"/>
      <c r="B41" s="7" t="s">
        <v>13658</v>
      </c>
      <c r="C41" s="27" t="s">
        <v>13638</v>
      </c>
      <c r="D41" s="7"/>
      <c r="E41" s="5" t="s">
        <v>13640</v>
      </c>
      <c r="F41" s="6">
        <v>5</v>
      </c>
      <c r="G41" s="6"/>
    </row>
    <row r="42" spans="1:8" ht="15.75">
      <c r="A42"/>
      <c r="B42" s="7"/>
      <c r="C42" s="27" t="s">
        <v>10978</v>
      </c>
      <c r="D42" s="7"/>
      <c r="E42" s="5" t="s">
        <v>13641</v>
      </c>
      <c r="F42" s="6">
        <v>1</v>
      </c>
      <c r="G42" s="6"/>
    </row>
    <row r="43" spans="1:8" ht="15.75">
      <c r="A43"/>
      <c r="B43" s="7"/>
      <c r="C43" s="27" t="s">
        <v>10979</v>
      </c>
      <c r="D43" s="7"/>
      <c r="E43" s="5" t="s">
        <v>13642</v>
      </c>
      <c r="F43" s="6">
        <v>1</v>
      </c>
      <c r="G43" s="6"/>
    </row>
    <row r="44" spans="1:8" ht="15.75">
      <c r="A44"/>
      <c r="B44" s="7"/>
      <c r="C44" s="27" t="s">
        <v>10980</v>
      </c>
      <c r="D44" s="7"/>
      <c r="E44" s="5" t="s">
        <v>13643</v>
      </c>
      <c r="F44" s="6">
        <v>1</v>
      </c>
      <c r="G44" s="6"/>
    </row>
    <row r="45" spans="1:8" ht="15.75">
      <c r="A45"/>
      <c r="B45" s="7"/>
      <c r="C45" s="27" t="s">
        <v>10981</v>
      </c>
      <c r="D45" s="7"/>
      <c r="E45" s="5" t="s">
        <v>13644</v>
      </c>
      <c r="F45" s="6">
        <v>1</v>
      </c>
      <c r="G45" s="6"/>
    </row>
    <row r="46" spans="1:8" ht="15.75">
      <c r="A46"/>
      <c r="B46" s="7"/>
      <c r="C46" s="27" t="s">
        <v>10982</v>
      </c>
      <c r="D46" s="7"/>
      <c r="E46" s="5" t="s">
        <v>13645</v>
      </c>
      <c r="F46" s="6">
        <v>1</v>
      </c>
      <c r="G46" s="6"/>
    </row>
    <row r="47" spans="1:8" ht="15.75">
      <c r="A47"/>
      <c r="B47" s="7"/>
      <c r="C47" s="27" t="s">
        <v>4269</v>
      </c>
      <c r="D47" s="7"/>
      <c r="E47" s="5" t="s">
        <v>13646</v>
      </c>
      <c r="F47" s="6">
        <v>1</v>
      </c>
      <c r="G47" s="6"/>
    </row>
    <row r="48" spans="1:8" ht="15.75">
      <c r="A48"/>
      <c r="B48" s="7"/>
      <c r="C48" s="27" t="s">
        <v>10983</v>
      </c>
      <c r="D48" s="7"/>
      <c r="E48" s="5" t="s">
        <v>13647</v>
      </c>
      <c r="F48" s="6">
        <v>1</v>
      </c>
      <c r="G48" s="6"/>
    </row>
    <row r="49" spans="1:7" ht="15.75">
      <c r="A49"/>
      <c r="B49" s="7"/>
      <c r="C49" s="27" t="s">
        <v>13637</v>
      </c>
      <c r="D49" s="7"/>
      <c r="E49" s="5" t="s">
        <v>13648</v>
      </c>
      <c r="F49" s="6">
        <v>1</v>
      </c>
      <c r="G49" s="6"/>
    </row>
    <row r="50" spans="1:7" ht="15.75">
      <c r="A50"/>
      <c r="B50" s="7"/>
      <c r="C50" s="7"/>
      <c r="D50" s="7"/>
      <c r="F50" s="7"/>
      <c r="G50" s="7"/>
    </row>
    <row r="51" spans="1:7" ht="15.75">
      <c r="A51"/>
      <c r="B51" s="7"/>
      <c r="C51" s="7"/>
      <c r="D51" s="7"/>
      <c r="F51" s="7"/>
      <c r="G51" s="7"/>
    </row>
    <row r="52" spans="1:7" ht="15.75">
      <c r="A52"/>
      <c r="B52" s="7"/>
      <c r="C52" s="7"/>
      <c r="D52" s="7"/>
      <c r="F52" s="7"/>
      <c r="G52" s="7"/>
    </row>
    <row r="53" spans="1:7" ht="15.75">
      <c r="A53"/>
      <c r="B53" s="7"/>
      <c r="C53" s="7"/>
      <c r="D53" s="7"/>
      <c r="F53" s="7"/>
      <c r="G53" s="7"/>
    </row>
    <row r="54" spans="1:7" ht="15.75">
      <c r="A54"/>
      <c r="B54" s="7"/>
      <c r="C54" s="7"/>
      <c r="D54" s="7"/>
      <c r="F54" s="7"/>
      <c r="G54" s="7"/>
    </row>
    <row r="55" spans="1:7" ht="15.75">
      <c r="A55"/>
      <c r="B55" s="7"/>
      <c r="C55" s="7"/>
      <c r="D55" s="7"/>
      <c r="F55" s="7"/>
      <c r="G55" s="7"/>
    </row>
    <row r="56" spans="1:7" ht="15.75">
      <c r="A56"/>
      <c r="B56" s="7"/>
      <c r="C56" s="7"/>
      <c r="D56" s="7"/>
      <c r="F56" s="7"/>
      <c r="G56" s="7"/>
    </row>
    <row r="57" spans="1:7" ht="15.75">
      <c r="A57"/>
      <c r="B57" s="7"/>
      <c r="C57" s="7"/>
      <c r="D57" s="7"/>
      <c r="F57" s="7"/>
      <c r="G57" s="7"/>
    </row>
    <row r="58" spans="1:7" ht="15.75">
      <c r="A58"/>
      <c r="B58" s="7"/>
      <c r="C58" s="7"/>
      <c r="D58" s="7"/>
      <c r="F58" s="7"/>
      <c r="G58" s="7"/>
    </row>
    <row r="59" spans="1:7" ht="15.75">
      <c r="A59"/>
      <c r="B59" s="7"/>
      <c r="C59" s="7"/>
      <c r="D59" s="7"/>
      <c r="F59" s="7"/>
      <c r="G59" s="7"/>
    </row>
    <row r="60" spans="1:7" ht="15.75">
      <c r="A60"/>
      <c r="B60" s="7"/>
      <c r="C60" s="7"/>
      <c r="D60" s="7"/>
      <c r="F60" s="7"/>
      <c r="G60" s="6"/>
    </row>
    <row r="61" spans="1:7" ht="15.75">
      <c r="A61"/>
      <c r="B61" s="7"/>
      <c r="C61" s="7"/>
      <c r="D61" s="7"/>
      <c r="F61" s="7"/>
      <c r="G61" s="6"/>
    </row>
    <row r="62" spans="1:7" ht="15.75">
      <c r="A62"/>
      <c r="B62" s="7"/>
      <c r="C62" s="7"/>
      <c r="D62" s="7"/>
      <c r="F62" s="7"/>
      <c r="G62" s="6"/>
    </row>
    <row r="63" spans="1:7" ht="15.75">
      <c r="A63"/>
      <c r="B63" s="7"/>
      <c r="C63" s="7"/>
      <c r="D63" s="7"/>
      <c r="F63" s="7"/>
      <c r="G63" s="6"/>
    </row>
    <row r="64" spans="1:7" ht="15.75">
      <c r="A64"/>
      <c r="B64" s="7"/>
      <c r="C64" s="7"/>
      <c r="D64" s="7"/>
      <c r="F64" s="7"/>
      <c r="G64" s="6"/>
    </row>
    <row r="65" spans="1:7" ht="15.75">
      <c r="A65"/>
      <c r="B65" s="7"/>
      <c r="C65" s="7"/>
      <c r="D65" s="7"/>
      <c r="F65" s="7"/>
      <c r="G65" s="6"/>
    </row>
    <row r="66" spans="1:7" ht="15.75">
      <c r="A66"/>
      <c r="B66" s="7"/>
      <c r="C66" s="7"/>
      <c r="D66" s="7"/>
      <c r="F66" s="7"/>
      <c r="G66" s="6"/>
    </row>
    <row r="67" spans="1:7" ht="15.75">
      <c r="A67"/>
      <c r="B67" s="7"/>
      <c r="C67" s="7"/>
      <c r="D67" s="7"/>
      <c r="F67" s="7"/>
      <c r="G67" s="6"/>
    </row>
    <row r="68" spans="1:7" ht="15.75">
      <c r="A68"/>
      <c r="B68" s="7"/>
      <c r="C68" s="7"/>
      <c r="D68" s="7"/>
      <c r="F68" s="7"/>
      <c r="G68" s="6"/>
    </row>
    <row r="69" spans="1:7" ht="15.75">
      <c r="A69"/>
      <c r="B69" s="7"/>
      <c r="C69" s="7"/>
      <c r="D69" s="7"/>
      <c r="F69" s="7"/>
      <c r="G69" s="6"/>
    </row>
    <row r="70" spans="1:7" ht="15.75">
      <c r="A70"/>
      <c r="B70" s="7"/>
      <c r="C70" s="7"/>
      <c r="D70" s="7"/>
      <c r="G70" s="6"/>
    </row>
    <row r="71" spans="1:7" ht="15.75">
      <c r="A71"/>
      <c r="B71" s="7"/>
      <c r="C71" s="7"/>
      <c r="D71" s="7"/>
      <c r="G71" s="7"/>
    </row>
    <row r="72" spans="1:7" ht="15.75">
      <c r="A72"/>
      <c r="B72" s="7"/>
      <c r="C72" s="7"/>
      <c r="D72" s="7"/>
      <c r="G72" s="7"/>
    </row>
    <row r="73" spans="1:7" ht="15.75">
      <c r="A73"/>
      <c r="B73" s="7"/>
      <c r="C73" s="7"/>
      <c r="D73" s="7"/>
      <c r="G73" s="7"/>
    </row>
    <row r="74" spans="1:7" ht="15.75">
      <c r="A74"/>
      <c r="B74" s="7"/>
      <c r="C74" s="7"/>
      <c r="D74" s="7"/>
      <c r="G74" s="7"/>
    </row>
    <row r="75" spans="1:7" ht="15.75">
      <c r="A75"/>
      <c r="B75" s="7"/>
      <c r="C75" s="7"/>
      <c r="D75" s="7"/>
      <c r="G75" s="7"/>
    </row>
    <row r="76" spans="1:7" ht="15.75">
      <c r="A76"/>
      <c r="B76" s="7"/>
      <c r="C76" s="7"/>
      <c r="D76" s="7"/>
      <c r="G76" s="7"/>
    </row>
    <row r="77" spans="1:7" ht="15.75">
      <c r="A77"/>
      <c r="B77" s="7"/>
      <c r="C77" s="7"/>
      <c r="D77" s="7"/>
      <c r="G77" s="7"/>
    </row>
    <row r="78" spans="1:7" ht="15.75">
      <c r="A78"/>
      <c r="B78" s="7"/>
      <c r="C78" s="7"/>
      <c r="D78" s="7"/>
      <c r="G78" s="7"/>
    </row>
    <row r="79" spans="1:7" ht="15.75">
      <c r="A79"/>
      <c r="B79" s="7"/>
      <c r="C79" s="7"/>
      <c r="D79" s="7"/>
      <c r="G79" s="7"/>
    </row>
    <row r="80" spans="1:7" ht="15.75">
      <c r="A80"/>
      <c r="B80" s="7"/>
      <c r="C80" s="7"/>
      <c r="D80" s="7"/>
      <c r="G80" s="7"/>
    </row>
    <row r="81" spans="1:7" ht="15.75">
      <c r="A81"/>
      <c r="B81" s="7"/>
      <c r="C81" s="7"/>
      <c r="D81" s="7"/>
      <c r="G81" s="6"/>
    </row>
    <row r="82" spans="1:7" ht="15.75">
      <c r="A82"/>
      <c r="B82" s="7"/>
      <c r="C82" s="7"/>
      <c r="D82" s="7"/>
      <c r="G82" s="6"/>
    </row>
    <row r="83" spans="1:7" ht="15.75">
      <c r="A83"/>
      <c r="B83" s="7"/>
      <c r="C83" s="7"/>
      <c r="D83" s="7"/>
      <c r="G83" s="6"/>
    </row>
    <row r="84" spans="1:7" ht="15.75">
      <c r="A84"/>
      <c r="B84" s="7"/>
      <c r="C84" s="7"/>
      <c r="D84" s="7"/>
      <c r="G84" s="6"/>
    </row>
    <row r="85" spans="1:7" ht="15.75">
      <c r="A85"/>
      <c r="B85" s="7"/>
      <c r="C85" s="7"/>
      <c r="D85" s="7"/>
      <c r="G85" s="6"/>
    </row>
    <row r="86" spans="1:7" ht="15.75">
      <c r="A86"/>
      <c r="B86" s="7"/>
      <c r="C86" s="7"/>
      <c r="D86" s="7"/>
      <c r="G86" s="6"/>
    </row>
    <row r="87" spans="1:7" ht="15.75">
      <c r="A87"/>
      <c r="B87" s="7"/>
      <c r="C87" s="7"/>
      <c r="D87" s="7"/>
      <c r="G87" s="6"/>
    </row>
    <row r="88" spans="1:7" ht="15.75">
      <c r="A88"/>
      <c r="B88" s="7"/>
      <c r="C88" s="7"/>
      <c r="D88" s="7"/>
      <c r="G88" s="6"/>
    </row>
    <row r="89" spans="1:7" ht="15.75">
      <c r="A89"/>
      <c r="B89" s="7"/>
      <c r="C89" s="7"/>
      <c r="D89" s="7"/>
      <c r="G89" s="6"/>
    </row>
    <row r="90" spans="1:7" ht="15.75">
      <c r="A90"/>
      <c r="B90" s="7"/>
      <c r="C90" s="7"/>
      <c r="D90" s="7"/>
      <c r="G90" s="6"/>
    </row>
    <row r="91" spans="1:7" ht="15.75">
      <c r="A91"/>
      <c r="B91" s="7"/>
      <c r="C91" s="7"/>
      <c r="D91" s="7"/>
      <c r="G91" s="6"/>
    </row>
    <row r="92" spans="1:7" ht="15.75">
      <c r="A92"/>
      <c r="B92" s="7"/>
      <c r="C92" s="7"/>
      <c r="D92" s="7"/>
      <c r="G92" s="7"/>
    </row>
    <row r="93" spans="1:7" ht="15.75">
      <c r="A93"/>
      <c r="B93" s="7"/>
      <c r="C93" s="7"/>
      <c r="D93" s="7"/>
      <c r="G93" s="7"/>
    </row>
    <row r="94" spans="1:7" ht="15.75">
      <c r="A94"/>
      <c r="B94" s="7"/>
      <c r="C94" s="7"/>
      <c r="D94" s="7"/>
      <c r="G94" s="7"/>
    </row>
    <row r="95" spans="1:7" ht="15.75">
      <c r="A95"/>
      <c r="B95" s="7"/>
      <c r="C95" s="7"/>
      <c r="D95" s="7"/>
      <c r="G95" s="7"/>
    </row>
    <row r="96" spans="1:7" ht="15.75">
      <c r="A96"/>
      <c r="B96" s="7"/>
      <c r="C96" s="7"/>
      <c r="D96" s="7"/>
      <c r="G96" s="7"/>
    </row>
    <row r="97" spans="1:7" ht="15.75">
      <c r="A97"/>
      <c r="B97" s="7"/>
      <c r="C97" s="7"/>
      <c r="D97" s="7"/>
      <c r="G97" s="7"/>
    </row>
    <row r="98" spans="1:7" ht="15.75">
      <c r="A98"/>
      <c r="B98" s="7"/>
      <c r="C98" s="7"/>
      <c r="D98" s="7"/>
      <c r="G98" s="7"/>
    </row>
    <row r="99" spans="1:7" ht="15.75">
      <c r="A99"/>
      <c r="B99" s="7"/>
      <c r="C99" s="7"/>
      <c r="D99" s="7"/>
      <c r="G99" s="7"/>
    </row>
    <row r="100" spans="1:7" ht="15.75">
      <c r="A100"/>
      <c r="B100" s="7"/>
      <c r="C100" s="7"/>
      <c r="D100" s="7"/>
      <c r="G100" s="7"/>
    </row>
    <row r="101" spans="1:7" ht="15.75">
      <c r="A101"/>
      <c r="B101" s="7"/>
      <c r="C101" s="7"/>
      <c r="D101" s="7"/>
      <c r="G101" s="7"/>
    </row>
    <row r="102" spans="1:7" ht="15.75">
      <c r="A102"/>
      <c r="B102" s="7"/>
      <c r="C102" s="7"/>
      <c r="D102" s="7"/>
      <c r="G102" s="6"/>
    </row>
    <row r="103" spans="1:7" ht="15.75">
      <c r="A103"/>
      <c r="B103" s="7"/>
      <c r="C103" s="7"/>
      <c r="D103" s="7"/>
      <c r="G103" s="6"/>
    </row>
    <row r="104" spans="1:7" ht="15.75">
      <c r="A104"/>
      <c r="B104" s="7"/>
      <c r="C104" s="7"/>
      <c r="D104" s="7"/>
      <c r="G104" s="6"/>
    </row>
    <row r="105" spans="1:7" ht="15.75">
      <c r="A105"/>
      <c r="B105" s="7"/>
      <c r="C105" s="7"/>
      <c r="D105" s="7"/>
      <c r="G105" s="6"/>
    </row>
    <row r="106" spans="1:7" ht="15.75">
      <c r="A106"/>
      <c r="B106" s="7"/>
      <c r="C106" s="7"/>
      <c r="D106" s="7"/>
      <c r="G106" s="6"/>
    </row>
    <row r="107" spans="1:7" ht="15.75">
      <c r="A107"/>
      <c r="B107" s="7"/>
      <c r="C107" s="7"/>
      <c r="D107" s="7"/>
      <c r="G107" s="6"/>
    </row>
    <row r="108" spans="1:7" ht="15.75">
      <c r="A108"/>
      <c r="B108" s="7"/>
      <c r="C108" s="7"/>
      <c r="D108" s="7"/>
      <c r="G108" s="6"/>
    </row>
    <row r="109" spans="1:7" ht="15.75">
      <c r="A109"/>
      <c r="B109" s="7"/>
      <c r="C109" s="7"/>
      <c r="D109" s="7"/>
      <c r="G109" s="6"/>
    </row>
    <row r="110" spans="1:7" ht="15.75">
      <c r="A110"/>
      <c r="B110" s="7"/>
      <c r="C110" s="7"/>
      <c r="D110" s="7"/>
      <c r="G110" s="6"/>
    </row>
    <row r="111" spans="1:7" ht="15.75">
      <c r="A111"/>
      <c r="B111" s="7"/>
      <c r="C111" s="7"/>
      <c r="D111" s="7"/>
      <c r="G111" s="6"/>
    </row>
    <row r="112" spans="1:7" ht="15.75">
      <c r="A112"/>
      <c r="B112" s="7"/>
      <c r="C112" s="7"/>
      <c r="D112" s="7"/>
      <c r="G112" s="6"/>
    </row>
    <row r="113" spans="1:7" ht="15.75">
      <c r="A113"/>
      <c r="B113" s="7"/>
      <c r="C113" s="7"/>
      <c r="D113" s="7"/>
      <c r="G113" s="7"/>
    </row>
    <row r="114" spans="1:7" ht="15.75">
      <c r="A114"/>
      <c r="B114" s="7"/>
      <c r="C114" s="7"/>
      <c r="D114" s="7"/>
      <c r="G114" s="7"/>
    </row>
    <row r="115" spans="1:7" ht="15.75">
      <c r="A115"/>
      <c r="B115" s="7"/>
      <c r="C115" s="7"/>
      <c r="D115" s="7"/>
      <c r="G115" s="7"/>
    </row>
    <row r="116" spans="1:7" ht="15.75">
      <c r="A116"/>
      <c r="B116" s="7"/>
      <c r="C116" s="7"/>
      <c r="D116" s="7"/>
      <c r="G116" s="7"/>
    </row>
    <row r="117" spans="1:7" ht="15.75">
      <c r="A117"/>
      <c r="B117" s="7"/>
      <c r="C117" s="7"/>
      <c r="D117" s="7"/>
      <c r="G117" s="7"/>
    </row>
    <row r="118" spans="1:7" ht="15.75">
      <c r="A118"/>
      <c r="B118" s="7"/>
      <c r="C118" s="7"/>
      <c r="D118" s="7"/>
      <c r="G118" s="7"/>
    </row>
    <row r="119" spans="1:7" ht="15.75">
      <c r="A119"/>
      <c r="B119" s="7"/>
      <c r="C119" s="7"/>
      <c r="D119" s="7"/>
      <c r="G119" s="7"/>
    </row>
    <row r="120" spans="1:7" ht="15.75">
      <c r="A120"/>
      <c r="B120" s="7"/>
      <c r="C120" s="7"/>
      <c r="D120" s="7"/>
      <c r="G120" s="7"/>
    </row>
    <row r="121" spans="1:7" ht="15.75">
      <c r="A121"/>
      <c r="B121" s="7"/>
      <c r="C121" s="7"/>
      <c r="D121" s="7"/>
      <c r="G121" s="7"/>
    </row>
    <row r="122" spans="1:7" ht="15.75">
      <c r="A122"/>
      <c r="B122" s="7"/>
      <c r="C122" s="7"/>
      <c r="D122" s="7"/>
      <c r="G122" s="7"/>
    </row>
    <row r="123" spans="1:7" ht="15.75">
      <c r="A123"/>
      <c r="B123" s="7"/>
      <c r="C123" s="7"/>
      <c r="D123" s="7"/>
      <c r="G123" s="6"/>
    </row>
    <row r="124" spans="1:7" ht="15.75">
      <c r="A124"/>
      <c r="B124" s="7"/>
      <c r="C124" s="7"/>
      <c r="D124" s="7"/>
      <c r="G124" s="6"/>
    </row>
    <row r="125" spans="1:7" ht="15.75">
      <c r="A125"/>
      <c r="B125" s="7"/>
      <c r="C125" s="7"/>
      <c r="D125" s="7"/>
      <c r="G125" s="6"/>
    </row>
    <row r="126" spans="1:7" ht="15.75">
      <c r="A126"/>
      <c r="B126" s="7"/>
      <c r="C126" s="7"/>
      <c r="D126" s="7"/>
      <c r="G126" s="6"/>
    </row>
    <row r="127" spans="1:7" ht="15.75">
      <c r="A127"/>
      <c r="B127" s="7"/>
      <c r="C127" s="7"/>
      <c r="D127" s="7"/>
      <c r="G127" s="6"/>
    </row>
    <row r="128" spans="1:7" ht="15.75">
      <c r="A128"/>
      <c r="B128" s="7"/>
      <c r="C128" s="7"/>
      <c r="D128" s="7"/>
      <c r="G128" s="6"/>
    </row>
    <row r="129" spans="1:7" ht="15.75">
      <c r="A129"/>
      <c r="B129" s="7"/>
      <c r="C129" s="7"/>
      <c r="D129" s="7"/>
      <c r="G129" s="6"/>
    </row>
    <row r="130" spans="1:7" ht="15.75">
      <c r="A130"/>
      <c r="B130" s="7"/>
      <c r="C130" s="7"/>
      <c r="D130" s="7"/>
      <c r="G130" s="6"/>
    </row>
    <row r="131" spans="1:7" ht="15.75">
      <c r="A131"/>
      <c r="B131" s="7"/>
      <c r="C131" s="7"/>
      <c r="D131" s="7"/>
      <c r="G131" s="6"/>
    </row>
    <row r="132" spans="1:7" ht="15.75">
      <c r="A132"/>
      <c r="B132" s="7"/>
      <c r="C132" s="7"/>
      <c r="D132" s="7"/>
      <c r="G132" s="6"/>
    </row>
    <row r="133" spans="1:7" ht="15.75">
      <c r="A133"/>
      <c r="B133" s="7"/>
      <c r="C133" s="7"/>
      <c r="D133" s="7"/>
      <c r="G133" s="6"/>
    </row>
    <row r="134" spans="1:7" ht="15.75">
      <c r="A134"/>
      <c r="B134" s="7"/>
      <c r="C134" s="7"/>
      <c r="D134" s="7"/>
      <c r="G134" s="7"/>
    </row>
    <row r="135" spans="1:7" ht="15.75">
      <c r="A135"/>
      <c r="B135" s="7"/>
      <c r="C135" s="7"/>
      <c r="D135" s="7"/>
      <c r="G135" s="7"/>
    </row>
    <row r="136" spans="1:7" ht="15.75">
      <c r="A136"/>
      <c r="B136" s="7"/>
      <c r="C136" s="7"/>
      <c r="D136" s="7"/>
      <c r="G136" s="7"/>
    </row>
    <row r="137" spans="1:7" ht="15.75">
      <c r="A137"/>
      <c r="B137" s="7"/>
      <c r="C137" s="7"/>
      <c r="D137" s="7"/>
      <c r="G137" s="7"/>
    </row>
    <row r="138" spans="1:7" ht="15.75">
      <c r="A138"/>
      <c r="B138" s="7"/>
      <c r="C138" s="7"/>
      <c r="D138" s="7"/>
      <c r="G138" s="7"/>
    </row>
    <row r="139" spans="1:7" ht="15.75">
      <c r="A139"/>
      <c r="B139" s="7"/>
      <c r="C139" s="7"/>
      <c r="D139" s="7"/>
      <c r="G139" s="7"/>
    </row>
    <row r="140" spans="1:7" ht="15.75">
      <c r="A140"/>
      <c r="B140" s="7"/>
      <c r="C140" s="7"/>
      <c r="D140" s="7"/>
      <c r="G140" s="7"/>
    </row>
    <row r="141" spans="1:7" ht="15.75">
      <c r="A141"/>
      <c r="B141" s="7"/>
      <c r="C141" s="7"/>
      <c r="D141" s="7"/>
      <c r="G141" s="7"/>
    </row>
    <row r="142" spans="1:7" ht="15.75">
      <c r="A142"/>
      <c r="B142" s="7"/>
      <c r="C142" s="7"/>
      <c r="D142" s="7"/>
      <c r="G142" s="7"/>
    </row>
    <row r="143" spans="1:7" ht="15.75">
      <c r="A143"/>
      <c r="B143" s="7"/>
      <c r="C143" s="7"/>
      <c r="D143" s="7"/>
      <c r="G143" s="7"/>
    </row>
    <row r="144" spans="1:7" ht="15.75">
      <c r="A144"/>
      <c r="B144" s="7"/>
      <c r="C144" s="7"/>
      <c r="D144" s="7"/>
      <c r="G144" s="6"/>
    </row>
    <row r="145" spans="1:7" ht="15.75">
      <c r="A145"/>
      <c r="B145" s="7"/>
      <c r="C145" s="7"/>
      <c r="D145" s="7"/>
      <c r="G145" s="6"/>
    </row>
    <row r="146" spans="1:7" ht="15.75">
      <c r="A146"/>
      <c r="B146" s="7"/>
      <c r="C146" s="7"/>
      <c r="D146" s="7"/>
      <c r="G146" s="6"/>
    </row>
    <row r="147" spans="1:7" ht="15.75">
      <c r="A147"/>
      <c r="B147" s="7"/>
      <c r="C147" s="7"/>
      <c r="D147" s="7"/>
      <c r="G147" s="6"/>
    </row>
    <row r="148" spans="1:7" ht="15.75">
      <c r="A148"/>
      <c r="B148" s="7"/>
      <c r="C148" s="7"/>
      <c r="D148" s="7"/>
      <c r="G148" s="6"/>
    </row>
    <row r="149" spans="1:7" ht="15.75">
      <c r="A149"/>
      <c r="B149" s="7"/>
      <c r="C149" s="7"/>
      <c r="D149" s="7"/>
    </row>
    <row r="150" spans="1:7" ht="15.75">
      <c r="A150"/>
      <c r="B150" s="7"/>
      <c r="C150" s="7"/>
      <c r="D150" s="7"/>
    </row>
    <row r="151" spans="1:7" ht="15.75">
      <c r="A151"/>
      <c r="B151" s="7"/>
      <c r="C151" s="7"/>
      <c r="D151" s="7"/>
    </row>
    <row r="152" spans="1:7" ht="15.75">
      <c r="A152"/>
      <c r="B152" s="7"/>
      <c r="C152" s="7"/>
      <c r="D152" s="7"/>
    </row>
    <row r="153" spans="1:7" ht="15.75">
      <c r="A153"/>
      <c r="B153" s="7"/>
      <c r="C153" s="7"/>
      <c r="D153" s="7"/>
    </row>
    <row r="154" spans="1:7" ht="15.75">
      <c r="A154"/>
      <c r="B154" s="7"/>
      <c r="C154" s="7"/>
      <c r="D154" s="7"/>
    </row>
    <row r="155" spans="1:7" ht="15.75">
      <c r="A155"/>
      <c r="B155" s="7"/>
      <c r="C155" s="7"/>
      <c r="D155" s="7"/>
    </row>
    <row r="156" spans="1:7" ht="15.75">
      <c r="A156"/>
      <c r="B156" s="7"/>
      <c r="C156" s="7"/>
      <c r="D156" s="7"/>
    </row>
    <row r="157" spans="1:7" ht="15.75">
      <c r="A157"/>
      <c r="B157" s="7"/>
      <c r="C157" s="7"/>
      <c r="D157" s="7"/>
    </row>
    <row r="158" spans="1:7" ht="15.75">
      <c r="A158"/>
      <c r="B158" s="7"/>
      <c r="C158" s="7"/>
      <c r="D158" s="7"/>
    </row>
    <row r="159" spans="1:7" ht="15.75">
      <c r="A159"/>
      <c r="B159" s="7"/>
      <c r="C159" s="7"/>
      <c r="D159" s="7"/>
    </row>
    <row r="160" spans="1:7" ht="15.75">
      <c r="A160"/>
      <c r="B160" s="7"/>
      <c r="C160" s="7"/>
      <c r="D160" s="7"/>
    </row>
    <row r="161" spans="1:4" ht="15.75">
      <c r="A161"/>
      <c r="B161" s="7"/>
      <c r="C161" s="7"/>
      <c r="D161" s="7"/>
    </row>
    <row r="162" spans="1:4" ht="15.75">
      <c r="A162"/>
      <c r="B162" s="7"/>
      <c r="C162" s="7"/>
      <c r="D162" s="7"/>
    </row>
    <row r="163" spans="1:4" ht="15.75">
      <c r="A163"/>
      <c r="B163" s="7"/>
      <c r="C163" s="7"/>
      <c r="D163" s="7"/>
    </row>
    <row r="164" spans="1:4" ht="15.75">
      <c r="A164"/>
      <c r="B164" s="7"/>
      <c r="C164" s="7"/>
      <c r="D164" s="7"/>
    </row>
    <row r="165" spans="1:4" ht="15.75">
      <c r="A165"/>
      <c r="B165" s="7"/>
      <c r="C165" s="7"/>
      <c r="D165" s="7"/>
    </row>
    <row r="166" spans="1:4" ht="15.75">
      <c r="A166"/>
      <c r="B166" s="7"/>
      <c r="C166" s="7"/>
      <c r="D166" s="7"/>
    </row>
    <row r="167" spans="1:4" ht="15.75">
      <c r="A167"/>
      <c r="B167" s="7"/>
      <c r="C167" s="7"/>
      <c r="D167" s="7"/>
    </row>
    <row r="168" spans="1:4" ht="15.75">
      <c r="A168"/>
      <c r="B168" s="7"/>
      <c r="C168" s="7"/>
      <c r="D168" s="7"/>
    </row>
    <row r="169" spans="1:4" ht="15.75">
      <c r="A169"/>
      <c r="B169" s="7"/>
      <c r="C169" s="7"/>
      <c r="D169" s="7"/>
    </row>
    <row r="170" spans="1:4" ht="15.75">
      <c r="A170"/>
      <c r="B170" s="7"/>
      <c r="C170" s="7"/>
      <c r="D170" s="7"/>
    </row>
    <row r="171" spans="1:4" ht="15.75">
      <c r="A171"/>
      <c r="B171" s="7"/>
      <c r="C171" s="7"/>
      <c r="D171" s="7"/>
    </row>
    <row r="172" spans="1:4" ht="15.75">
      <c r="A172"/>
      <c r="B172" s="7"/>
      <c r="C172" s="7"/>
      <c r="D172" s="7"/>
    </row>
    <row r="173" spans="1:4" ht="15.75">
      <c r="A173"/>
      <c r="B173" s="7"/>
      <c r="C173" s="7"/>
      <c r="D173" s="7"/>
    </row>
    <row r="174" spans="1:4" ht="15.75">
      <c r="A174"/>
      <c r="B174" s="7"/>
      <c r="C174" s="7"/>
      <c r="D174" s="7"/>
    </row>
    <row r="175" spans="1:4" ht="15.75">
      <c r="A175"/>
      <c r="B175" s="7"/>
      <c r="C175" s="7"/>
      <c r="D175" s="7"/>
    </row>
    <row r="176" spans="1:4" ht="15.75">
      <c r="A176"/>
      <c r="B176" s="7"/>
      <c r="C176" s="7"/>
      <c r="D176" s="7"/>
    </row>
    <row r="177" spans="1:4" ht="15.75">
      <c r="A177"/>
      <c r="B177" s="7"/>
      <c r="C177" s="7"/>
      <c r="D177" s="7"/>
    </row>
    <row r="178" spans="1:4" ht="15.75">
      <c r="A178"/>
      <c r="B178" s="7"/>
      <c r="C178" s="7"/>
      <c r="D178" s="7"/>
    </row>
    <row r="179" spans="1:4" ht="15.75">
      <c r="A179"/>
      <c r="B179" s="7"/>
      <c r="C179" s="7"/>
      <c r="D179" s="7"/>
    </row>
    <row r="180" spans="1:4" ht="15.75">
      <c r="A180"/>
      <c r="B180" s="7"/>
      <c r="C180" s="7"/>
      <c r="D180" s="7"/>
    </row>
    <row r="181" spans="1:4" ht="15.75">
      <c r="A181"/>
      <c r="B181" s="7"/>
      <c r="C181" s="7"/>
      <c r="D181" s="7"/>
    </row>
    <row r="182" spans="1:4" ht="15.75">
      <c r="A182"/>
      <c r="B182" s="7"/>
      <c r="C182" s="7"/>
      <c r="D182" s="7"/>
    </row>
    <row r="183" spans="1:4" ht="15.75">
      <c r="A183"/>
      <c r="B183" s="7"/>
      <c r="C183" s="7"/>
      <c r="D183" s="7"/>
    </row>
    <row r="184" spans="1:4" ht="15.75">
      <c r="A184"/>
      <c r="B184" s="7"/>
      <c r="C184" s="7"/>
      <c r="D184" s="7"/>
    </row>
    <row r="185" spans="1:4" ht="15.75">
      <c r="A185"/>
      <c r="B185" s="7"/>
      <c r="C185" s="7"/>
      <c r="D185" s="7"/>
    </row>
    <row r="186" spans="1:4" ht="15.75">
      <c r="A186"/>
      <c r="B186" s="7"/>
      <c r="C186" s="7"/>
      <c r="D186" s="7"/>
    </row>
    <row r="187" spans="1:4" ht="15.75">
      <c r="A187"/>
      <c r="B187" s="7"/>
      <c r="C187" s="7"/>
      <c r="D187" s="7"/>
    </row>
    <row r="188" spans="1:4" ht="15.75">
      <c r="A188"/>
      <c r="B188" s="7"/>
      <c r="C188" s="7"/>
      <c r="D188" s="7"/>
    </row>
    <row r="189" spans="1:4" ht="15.75">
      <c r="A189"/>
      <c r="B189" s="7"/>
      <c r="C189" s="7"/>
      <c r="D189" s="7"/>
    </row>
    <row r="190" spans="1:4" ht="15.75">
      <c r="A190"/>
      <c r="B190" s="7"/>
      <c r="C190" s="7"/>
      <c r="D190" s="7"/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089"/>
  <sheetViews>
    <sheetView showGridLines="0" topLeftCell="A696" workbookViewId="0">
      <selection activeCell="B722" sqref="B722"/>
    </sheetView>
  </sheetViews>
  <sheetFormatPr defaultRowHeight="14.25"/>
  <cols>
    <col min="1" max="1" width="28.75" style="10" customWidth="1"/>
    <col min="2" max="2" width="17.5" style="10" customWidth="1"/>
    <col min="3" max="3" width="17" style="9" customWidth="1"/>
    <col min="4" max="4" width="19.5" style="10" customWidth="1"/>
    <col min="5" max="6" width="9" style="1"/>
    <col min="7" max="7" width="12.875" style="15" customWidth="1"/>
    <col min="8" max="8" width="18.25" style="15" customWidth="1"/>
    <col min="9" max="9" width="26.625" style="15" customWidth="1"/>
    <col min="10" max="16384" width="9" style="1"/>
  </cols>
  <sheetData>
    <row r="1" spans="1:9">
      <c r="A1" s="8" t="s">
        <v>1276</v>
      </c>
      <c r="B1" s="8" t="s">
        <v>33</v>
      </c>
      <c r="C1" s="9" t="s">
        <v>1277</v>
      </c>
      <c r="D1" s="10" t="s">
        <v>1278</v>
      </c>
      <c r="G1" s="12" t="s">
        <v>4222</v>
      </c>
      <c r="H1" s="13" t="s">
        <v>33</v>
      </c>
      <c r="I1" s="13" t="s">
        <v>4223</v>
      </c>
    </row>
    <row r="2" spans="1:9">
      <c r="A2" s="8" t="s">
        <v>1279</v>
      </c>
      <c r="B2" s="8" t="s">
        <v>1280</v>
      </c>
      <c r="C2" s="9">
        <v>18691067172</v>
      </c>
      <c r="D2" s="10" t="s">
        <v>1281</v>
      </c>
      <c r="G2" s="14" t="s">
        <v>35</v>
      </c>
      <c r="H2" s="15" t="s">
        <v>36</v>
      </c>
      <c r="I2" s="15">
        <v>92687</v>
      </c>
    </row>
    <row r="3" spans="1:9">
      <c r="A3" s="8" t="s">
        <v>1085</v>
      </c>
      <c r="B3" s="8" t="s">
        <v>1087</v>
      </c>
      <c r="C3" s="9" t="s">
        <v>1086</v>
      </c>
      <c r="D3" s="10" t="s">
        <v>1282</v>
      </c>
      <c r="G3" s="14" t="s">
        <v>38</v>
      </c>
      <c r="H3" s="15" t="s">
        <v>39</v>
      </c>
      <c r="I3" s="15">
        <v>757866</v>
      </c>
    </row>
    <row r="4" spans="1:9">
      <c r="A4" s="8" t="s">
        <v>1283</v>
      </c>
      <c r="B4" s="8" t="s">
        <v>1284</v>
      </c>
      <c r="C4" s="9">
        <v>15999500521</v>
      </c>
      <c r="D4" s="10" t="s">
        <v>1285</v>
      </c>
      <c r="G4" s="16" t="s">
        <v>4224</v>
      </c>
      <c r="H4" s="15" t="s">
        <v>41</v>
      </c>
      <c r="I4" s="15">
        <v>68170.59</v>
      </c>
    </row>
    <row r="5" spans="1:9">
      <c r="A5" s="8" t="s">
        <v>1286</v>
      </c>
      <c r="B5" s="8" t="s">
        <v>1287</v>
      </c>
      <c r="C5" s="9" t="s">
        <v>1288</v>
      </c>
      <c r="D5" s="10" t="s">
        <v>1289</v>
      </c>
      <c r="G5" s="14" t="s">
        <v>43</v>
      </c>
      <c r="H5" s="15" t="s">
        <v>44</v>
      </c>
      <c r="I5" s="15">
        <v>275485.07</v>
      </c>
    </row>
    <row r="6" spans="1:9">
      <c r="A6" s="8" t="s">
        <v>844</v>
      </c>
      <c r="B6" s="8" t="s">
        <v>846</v>
      </c>
      <c r="C6" s="9" t="s">
        <v>845</v>
      </c>
      <c r="D6" s="10" t="s">
        <v>1290</v>
      </c>
      <c r="G6" s="14" t="s">
        <v>46</v>
      </c>
      <c r="H6" s="15" t="s">
        <v>47</v>
      </c>
      <c r="I6" s="15">
        <v>3614033.47</v>
      </c>
    </row>
    <row r="7" spans="1:9">
      <c r="A7" s="8" t="s">
        <v>1139</v>
      </c>
      <c r="B7" s="8" t="s">
        <v>1140</v>
      </c>
      <c r="C7" s="9">
        <v>13104852122</v>
      </c>
      <c r="D7" s="10" t="s">
        <v>1291</v>
      </c>
      <c r="G7" s="14" t="s">
        <v>49</v>
      </c>
      <c r="H7" s="15" t="s">
        <v>50</v>
      </c>
      <c r="I7" s="15">
        <v>860661</v>
      </c>
    </row>
    <row r="8" spans="1:9">
      <c r="A8" s="8" t="s">
        <v>1292</v>
      </c>
      <c r="B8" s="8" t="s">
        <v>1293</v>
      </c>
      <c r="C8" s="9" t="s">
        <v>1294</v>
      </c>
      <c r="D8" s="10" t="s">
        <v>1295</v>
      </c>
      <c r="G8" s="14" t="s">
        <v>52</v>
      </c>
      <c r="H8" s="15" t="s">
        <v>53</v>
      </c>
      <c r="I8" s="15">
        <v>87971.95</v>
      </c>
    </row>
    <row r="9" spans="1:9">
      <c r="A9" s="8" t="s">
        <v>686</v>
      </c>
      <c r="B9" s="8" t="s">
        <v>688</v>
      </c>
      <c r="C9" s="9" t="s">
        <v>687</v>
      </c>
      <c r="D9" s="10" t="s">
        <v>1296</v>
      </c>
      <c r="G9" s="16" t="s">
        <v>4225</v>
      </c>
      <c r="H9" s="15" t="s">
        <v>55</v>
      </c>
      <c r="I9" s="15">
        <v>501262.26999999897</v>
      </c>
    </row>
    <row r="10" spans="1:9">
      <c r="A10" s="8" t="s">
        <v>1297</v>
      </c>
      <c r="B10" s="8" t="s">
        <v>1298</v>
      </c>
      <c r="C10" s="9" t="s">
        <v>1299</v>
      </c>
      <c r="D10" s="10" t="s">
        <v>1300</v>
      </c>
      <c r="G10" s="14" t="s">
        <v>57</v>
      </c>
      <c r="H10" s="15" t="s">
        <v>58</v>
      </c>
      <c r="I10" s="15">
        <v>5502663.3199999901</v>
      </c>
    </row>
    <row r="11" spans="1:9">
      <c r="A11" s="8" t="s">
        <v>1301</v>
      </c>
      <c r="B11" s="8" t="s">
        <v>1302</v>
      </c>
      <c r="C11" s="9" t="s">
        <v>1303</v>
      </c>
      <c r="D11" s="10" t="s">
        <v>1304</v>
      </c>
      <c r="G11" s="14" t="s">
        <v>60</v>
      </c>
      <c r="H11" s="15" t="s">
        <v>61</v>
      </c>
      <c r="I11" s="15">
        <v>254966.21</v>
      </c>
    </row>
    <row r="12" spans="1:9">
      <c r="A12" s="8" t="s">
        <v>1107</v>
      </c>
      <c r="B12" s="8" t="s">
        <v>1109</v>
      </c>
      <c r="C12" s="9" t="s">
        <v>1108</v>
      </c>
      <c r="D12" s="10" t="s">
        <v>1305</v>
      </c>
      <c r="G12" s="14" t="s">
        <v>63</v>
      </c>
      <c r="H12" s="15" t="s">
        <v>64</v>
      </c>
      <c r="I12" s="15">
        <v>247578.90999999901</v>
      </c>
    </row>
    <row r="13" spans="1:9">
      <c r="A13" s="8" t="s">
        <v>1306</v>
      </c>
      <c r="B13" s="8" t="s">
        <v>1307</v>
      </c>
      <c r="C13" s="9">
        <v>13967334296</v>
      </c>
      <c r="D13" s="10" t="s">
        <v>1308</v>
      </c>
      <c r="G13" s="14">
        <v>18138927333</v>
      </c>
      <c r="H13" s="15" t="s">
        <v>66</v>
      </c>
      <c r="I13" s="15">
        <v>1281177.82</v>
      </c>
    </row>
    <row r="14" spans="1:9">
      <c r="A14" s="8" t="s">
        <v>305</v>
      </c>
      <c r="B14" s="8" t="s">
        <v>306</v>
      </c>
      <c r="C14" s="9">
        <v>15916699810</v>
      </c>
      <c r="D14" s="10" t="s">
        <v>1309</v>
      </c>
      <c r="G14" s="14" t="s">
        <v>68</v>
      </c>
      <c r="H14" s="15" t="s">
        <v>69</v>
      </c>
      <c r="I14" s="15">
        <v>221322</v>
      </c>
    </row>
    <row r="15" spans="1:9">
      <c r="A15" s="8" t="s">
        <v>810</v>
      </c>
      <c r="B15" s="8" t="s">
        <v>812</v>
      </c>
      <c r="C15" s="9" t="s">
        <v>811</v>
      </c>
      <c r="D15" s="10" t="s">
        <v>1310</v>
      </c>
      <c r="G15" s="14" t="s">
        <v>71</v>
      </c>
      <c r="H15" s="15" t="s">
        <v>72</v>
      </c>
      <c r="I15" s="15">
        <v>230538</v>
      </c>
    </row>
    <row r="16" spans="1:9">
      <c r="A16" s="8" t="s">
        <v>855</v>
      </c>
      <c r="B16" s="8" t="s">
        <v>857</v>
      </c>
      <c r="C16" s="9" t="s">
        <v>856</v>
      </c>
      <c r="D16" s="10" t="s">
        <v>1311</v>
      </c>
      <c r="G16" s="14" t="s">
        <v>74</v>
      </c>
      <c r="H16" s="15" t="s">
        <v>75</v>
      </c>
      <c r="I16" s="17">
        <v>12698652.529999999</v>
      </c>
    </row>
    <row r="17" spans="1:9">
      <c r="A17" s="8" t="s">
        <v>1312</v>
      </c>
      <c r="B17" s="8" t="s">
        <v>1313</v>
      </c>
      <c r="C17" s="9">
        <v>13252065559</v>
      </c>
      <c r="D17" s="10" t="s">
        <v>1314</v>
      </c>
      <c r="G17" s="14" t="s">
        <v>77</v>
      </c>
      <c r="H17" s="15" t="s">
        <v>78</v>
      </c>
      <c r="I17" s="15">
        <v>2074899</v>
      </c>
    </row>
    <row r="18" spans="1:9">
      <c r="A18" s="8" t="s">
        <v>935</v>
      </c>
      <c r="B18" s="8" t="s">
        <v>937</v>
      </c>
      <c r="C18" s="9" t="s">
        <v>936</v>
      </c>
      <c r="D18" s="10" t="s">
        <v>1315</v>
      </c>
      <c r="G18" s="14" t="s">
        <v>80</v>
      </c>
      <c r="H18" s="15" t="s">
        <v>81</v>
      </c>
      <c r="I18" s="15">
        <v>446903.82</v>
      </c>
    </row>
    <row r="19" spans="1:9">
      <c r="A19" s="8" t="s">
        <v>1316</v>
      </c>
      <c r="B19" s="8" t="s">
        <v>1317</v>
      </c>
      <c r="C19" s="9" t="s">
        <v>1318</v>
      </c>
      <c r="D19" s="10" t="s">
        <v>1319</v>
      </c>
      <c r="G19" s="14" t="s">
        <v>83</v>
      </c>
      <c r="H19" s="15" t="s">
        <v>84</v>
      </c>
      <c r="I19" s="15">
        <v>53484.099999999897</v>
      </c>
    </row>
    <row r="20" spans="1:9">
      <c r="A20" s="8" t="s">
        <v>1320</v>
      </c>
      <c r="B20" s="8" t="s">
        <v>1321</v>
      </c>
      <c r="C20" s="9">
        <v>15858610086</v>
      </c>
      <c r="D20" s="10" t="s">
        <v>1322</v>
      </c>
      <c r="G20" s="14" t="s">
        <v>86</v>
      </c>
      <c r="H20" s="15" t="s">
        <v>87</v>
      </c>
      <c r="I20" s="15">
        <v>1019548.84999999</v>
      </c>
    </row>
    <row r="21" spans="1:9">
      <c r="A21" s="8" t="s">
        <v>807</v>
      </c>
      <c r="B21" s="8" t="s">
        <v>809</v>
      </c>
      <c r="C21" s="9" t="s">
        <v>808</v>
      </c>
      <c r="D21" s="10" t="s">
        <v>1323</v>
      </c>
      <c r="G21" s="16" t="s">
        <v>4226</v>
      </c>
      <c r="H21" s="15" t="s">
        <v>89</v>
      </c>
      <c r="I21" s="15">
        <v>1705043.6299999901</v>
      </c>
    </row>
    <row r="22" spans="1:9">
      <c r="A22" s="8" t="s">
        <v>878</v>
      </c>
      <c r="B22" s="8" t="s">
        <v>880</v>
      </c>
      <c r="C22" s="9" t="s">
        <v>879</v>
      </c>
      <c r="D22" s="10" t="s">
        <v>1324</v>
      </c>
      <c r="G22" s="14" t="s">
        <v>91</v>
      </c>
      <c r="H22" s="15" t="s">
        <v>92</v>
      </c>
      <c r="I22" s="15">
        <v>53020</v>
      </c>
    </row>
    <row r="23" spans="1:9">
      <c r="A23" s="8" t="s">
        <v>1110</v>
      </c>
      <c r="B23" s="8" t="s">
        <v>1112</v>
      </c>
      <c r="C23" s="9" t="s">
        <v>1111</v>
      </c>
      <c r="D23" s="10" t="s">
        <v>1325</v>
      </c>
      <c r="G23" s="14" t="s">
        <v>94</v>
      </c>
      <c r="H23" s="15" t="s">
        <v>95</v>
      </c>
      <c r="I23" s="15">
        <v>112971</v>
      </c>
    </row>
    <row r="24" spans="1:9">
      <c r="A24" s="8" t="s">
        <v>1326</v>
      </c>
      <c r="B24" s="8" t="s">
        <v>1327</v>
      </c>
      <c r="C24" s="9" t="s">
        <v>1328</v>
      </c>
      <c r="D24" s="10" t="s">
        <v>1329</v>
      </c>
      <c r="G24" s="14" t="s">
        <v>97</v>
      </c>
      <c r="H24" s="15" t="s">
        <v>98</v>
      </c>
      <c r="I24" s="15">
        <v>179078.769999999</v>
      </c>
    </row>
    <row r="25" spans="1:9">
      <c r="A25" s="8" t="s">
        <v>1127</v>
      </c>
      <c r="B25" s="8" t="s">
        <v>1129</v>
      </c>
      <c r="C25" s="9" t="s">
        <v>1128</v>
      </c>
      <c r="D25" s="10" t="s">
        <v>1330</v>
      </c>
      <c r="G25" s="14" t="s">
        <v>100</v>
      </c>
      <c r="H25" s="15" t="s">
        <v>101</v>
      </c>
      <c r="I25" s="15">
        <v>96284</v>
      </c>
    </row>
    <row r="26" spans="1:9">
      <c r="A26" s="8" t="s">
        <v>1331</v>
      </c>
      <c r="B26" s="8" t="s">
        <v>1332</v>
      </c>
      <c r="C26" s="9" t="s">
        <v>1333</v>
      </c>
      <c r="D26" s="10" t="s">
        <v>1334</v>
      </c>
      <c r="G26" s="14" t="s">
        <v>103</v>
      </c>
      <c r="H26" s="15" t="s">
        <v>104</v>
      </c>
      <c r="I26" s="15">
        <v>670383.27999999898</v>
      </c>
    </row>
    <row r="27" spans="1:9">
      <c r="A27" s="8" t="s">
        <v>1335</v>
      </c>
      <c r="B27" s="8" t="s">
        <v>1336</v>
      </c>
      <c r="C27" s="9" t="s">
        <v>1337</v>
      </c>
      <c r="D27" s="10" t="s">
        <v>1338</v>
      </c>
      <c r="G27" s="14" t="s">
        <v>106</v>
      </c>
      <c r="H27" s="15" t="s">
        <v>107</v>
      </c>
      <c r="I27" s="15">
        <v>55766.979999999901</v>
      </c>
    </row>
    <row r="28" spans="1:9">
      <c r="A28" s="8" t="s">
        <v>1339</v>
      </c>
      <c r="B28" s="8" t="s">
        <v>1340</v>
      </c>
      <c r="C28" s="9" t="s">
        <v>1341</v>
      </c>
      <c r="D28" s="10" t="s">
        <v>1342</v>
      </c>
      <c r="G28" s="14" t="s">
        <v>109</v>
      </c>
      <c r="H28" s="15" t="s">
        <v>110</v>
      </c>
      <c r="I28" s="15">
        <v>166848.14000000001</v>
      </c>
    </row>
    <row r="29" spans="1:9">
      <c r="A29" s="8" t="s">
        <v>1220</v>
      </c>
      <c r="B29" s="8" t="s">
        <v>1221</v>
      </c>
      <c r="C29" s="9" t="s">
        <v>1343</v>
      </c>
      <c r="D29" s="10" t="s">
        <v>1344</v>
      </c>
      <c r="G29" s="14" t="s">
        <v>112</v>
      </c>
      <c r="H29" s="15" t="s">
        <v>113</v>
      </c>
      <c r="I29" s="15">
        <v>71008</v>
      </c>
    </row>
    <row r="30" spans="1:9">
      <c r="A30" s="8" t="s">
        <v>1345</v>
      </c>
      <c r="B30" s="8" t="s">
        <v>1346</v>
      </c>
      <c r="C30" s="9" t="s">
        <v>1347</v>
      </c>
      <c r="D30" s="10" t="s">
        <v>1348</v>
      </c>
      <c r="G30" s="14" t="s">
        <v>115</v>
      </c>
      <c r="H30" s="15" t="s">
        <v>116</v>
      </c>
      <c r="I30" s="15">
        <v>650201</v>
      </c>
    </row>
    <row r="31" spans="1:9">
      <c r="A31" s="8" t="s">
        <v>1349</v>
      </c>
      <c r="B31" s="8" t="s">
        <v>1350</v>
      </c>
      <c r="C31" s="9" t="s">
        <v>1351</v>
      </c>
      <c r="D31" s="10" t="s">
        <v>1352</v>
      </c>
      <c r="G31" s="14" t="s">
        <v>118</v>
      </c>
      <c r="H31" s="15" t="s">
        <v>119</v>
      </c>
      <c r="I31" s="15">
        <v>87063</v>
      </c>
    </row>
    <row r="32" spans="1:9">
      <c r="A32" s="8" t="s">
        <v>361</v>
      </c>
      <c r="B32" s="8" t="s">
        <v>362</v>
      </c>
      <c r="C32" s="9">
        <v>18825815801</v>
      </c>
      <c r="D32" s="10" t="s">
        <v>1353</v>
      </c>
      <c r="G32" s="14" t="s">
        <v>121</v>
      </c>
      <c r="H32" s="15" t="s">
        <v>122</v>
      </c>
      <c r="I32" s="15">
        <v>79082</v>
      </c>
    </row>
    <row r="33" spans="1:9">
      <c r="A33" s="8" t="s">
        <v>567</v>
      </c>
      <c r="B33" s="8" t="s">
        <v>568</v>
      </c>
      <c r="C33" s="9">
        <v>15957156381</v>
      </c>
      <c r="D33" s="10" t="s">
        <v>1354</v>
      </c>
      <c r="G33" s="14" t="s">
        <v>124</v>
      </c>
      <c r="H33" s="15" t="s">
        <v>125</v>
      </c>
      <c r="I33" s="15">
        <v>56263</v>
      </c>
    </row>
    <row r="34" spans="1:9">
      <c r="A34" s="8" t="s">
        <v>1355</v>
      </c>
      <c r="B34" s="8" t="s">
        <v>1356</v>
      </c>
      <c r="C34" s="9" t="s">
        <v>1357</v>
      </c>
      <c r="D34" s="10" t="s">
        <v>1358</v>
      </c>
      <c r="G34" s="14" t="s">
        <v>127</v>
      </c>
      <c r="H34" s="15" t="s">
        <v>128</v>
      </c>
      <c r="I34" s="15">
        <v>2122009.15</v>
      </c>
    </row>
    <row r="35" spans="1:9">
      <c r="A35" s="8" t="s">
        <v>1359</v>
      </c>
      <c r="B35" s="8" t="s">
        <v>1360</v>
      </c>
      <c r="C35" s="9" t="s">
        <v>1361</v>
      </c>
      <c r="D35" s="10" t="s">
        <v>1362</v>
      </c>
      <c r="G35" s="14" t="s">
        <v>130</v>
      </c>
      <c r="H35" s="15" t="s">
        <v>131</v>
      </c>
      <c r="I35" s="15">
        <v>48757.83</v>
      </c>
    </row>
    <row r="36" spans="1:9">
      <c r="A36" s="8" t="s">
        <v>1363</v>
      </c>
      <c r="B36" s="8" t="s">
        <v>1364</v>
      </c>
      <c r="C36" s="9">
        <v>15824250906</v>
      </c>
      <c r="D36" s="10" t="s">
        <v>1365</v>
      </c>
      <c r="G36" s="14" t="s">
        <v>133</v>
      </c>
      <c r="H36" s="15" t="s">
        <v>134</v>
      </c>
      <c r="I36" s="15">
        <v>185700.31999999899</v>
      </c>
    </row>
    <row r="37" spans="1:9">
      <c r="A37" s="8" t="s">
        <v>1366</v>
      </c>
      <c r="B37" s="8" t="s">
        <v>1367</v>
      </c>
      <c r="C37" s="9" t="s">
        <v>1368</v>
      </c>
      <c r="D37" s="10" t="s">
        <v>1369</v>
      </c>
      <c r="G37" s="14" t="s">
        <v>136</v>
      </c>
      <c r="H37" s="15" t="s">
        <v>137</v>
      </c>
      <c r="I37" s="15">
        <v>107496.47</v>
      </c>
    </row>
    <row r="38" spans="1:9">
      <c r="A38" s="8" t="s">
        <v>828</v>
      </c>
      <c r="B38" s="8" t="s">
        <v>830</v>
      </c>
      <c r="C38" s="9" t="s">
        <v>829</v>
      </c>
      <c r="D38" s="10" t="s">
        <v>1370</v>
      </c>
      <c r="G38" s="14" t="s">
        <v>139</v>
      </c>
      <c r="H38" s="15" t="s">
        <v>140</v>
      </c>
      <c r="I38" s="15">
        <v>290935.45999999897</v>
      </c>
    </row>
    <row r="39" spans="1:9">
      <c r="A39" s="8" t="s">
        <v>1371</v>
      </c>
      <c r="B39" s="8" t="s">
        <v>1372</v>
      </c>
      <c r="C39" s="9" t="s">
        <v>1373</v>
      </c>
      <c r="D39" s="10" t="s">
        <v>1374</v>
      </c>
      <c r="G39" s="14" t="s">
        <v>142</v>
      </c>
      <c r="H39" s="15" t="s">
        <v>143</v>
      </c>
      <c r="I39" s="15">
        <v>206655.61</v>
      </c>
    </row>
    <row r="40" spans="1:9">
      <c r="A40" s="8" t="s">
        <v>1375</v>
      </c>
      <c r="B40" s="8" t="s">
        <v>1376</v>
      </c>
      <c r="C40" s="9" t="s">
        <v>1377</v>
      </c>
      <c r="D40" s="10" t="s">
        <v>1378</v>
      </c>
      <c r="G40" s="14" t="s">
        <v>145</v>
      </c>
      <c r="H40" s="15" t="s">
        <v>146</v>
      </c>
      <c r="I40" s="15">
        <v>119267.11</v>
      </c>
    </row>
    <row r="41" spans="1:9">
      <c r="A41" s="8" t="s">
        <v>1379</v>
      </c>
      <c r="B41" s="8" t="s">
        <v>1380</v>
      </c>
      <c r="C41" s="9" t="s">
        <v>1381</v>
      </c>
      <c r="D41" s="10" t="s">
        <v>1382</v>
      </c>
      <c r="G41" s="14" t="s">
        <v>148</v>
      </c>
      <c r="H41" s="15" t="s">
        <v>149</v>
      </c>
      <c r="I41" s="15">
        <v>409011.28</v>
      </c>
    </row>
    <row r="42" spans="1:9">
      <c r="A42" s="8" t="s">
        <v>628</v>
      </c>
      <c r="B42" s="8" t="s">
        <v>630</v>
      </c>
      <c r="C42" s="9" t="s">
        <v>629</v>
      </c>
      <c r="D42" s="10" t="s">
        <v>1383</v>
      </c>
      <c r="G42" s="14" t="s">
        <v>151</v>
      </c>
      <c r="H42" s="15" t="s">
        <v>152</v>
      </c>
      <c r="I42" s="15">
        <v>276474</v>
      </c>
    </row>
    <row r="43" spans="1:9">
      <c r="A43" s="8" t="s">
        <v>1384</v>
      </c>
      <c r="B43" s="8" t="s">
        <v>1385</v>
      </c>
      <c r="C43" s="9" t="s">
        <v>1386</v>
      </c>
      <c r="D43" s="10" t="s">
        <v>1387</v>
      </c>
      <c r="G43" s="14" t="s">
        <v>154</v>
      </c>
      <c r="H43" s="15" t="s">
        <v>155</v>
      </c>
      <c r="I43" s="15">
        <v>333217.27</v>
      </c>
    </row>
    <row r="44" spans="1:9">
      <c r="A44" s="8" t="s">
        <v>1388</v>
      </c>
      <c r="B44" s="8" t="s">
        <v>1389</v>
      </c>
      <c r="C44" s="9" t="s">
        <v>1390</v>
      </c>
      <c r="D44" s="10" t="s">
        <v>1391</v>
      </c>
      <c r="G44" s="14" t="s">
        <v>157</v>
      </c>
      <c r="H44" s="15" t="s">
        <v>158</v>
      </c>
      <c r="I44" s="15">
        <v>356717.489999999</v>
      </c>
    </row>
    <row r="45" spans="1:9">
      <c r="A45" s="8" t="s">
        <v>952</v>
      </c>
      <c r="B45" s="8" t="s">
        <v>954</v>
      </c>
      <c r="C45" s="9" t="s">
        <v>953</v>
      </c>
      <c r="D45" s="10" t="s">
        <v>1392</v>
      </c>
      <c r="G45" s="14" t="s">
        <v>160</v>
      </c>
      <c r="H45" s="15" t="s">
        <v>161</v>
      </c>
      <c r="I45" s="15">
        <v>464467.16</v>
      </c>
    </row>
    <row r="46" spans="1:9">
      <c r="A46" s="8" t="s">
        <v>1393</v>
      </c>
      <c r="B46" s="8" t="s">
        <v>1394</v>
      </c>
      <c r="C46" s="9" t="s">
        <v>1395</v>
      </c>
      <c r="D46" s="10" t="s">
        <v>1396</v>
      </c>
      <c r="G46" s="14" t="s">
        <v>163</v>
      </c>
      <c r="H46" s="15" t="s">
        <v>164</v>
      </c>
      <c r="I46" s="15">
        <v>74428</v>
      </c>
    </row>
    <row r="47" spans="1:9">
      <c r="A47" s="8" t="s">
        <v>1397</v>
      </c>
      <c r="B47" s="8" t="s">
        <v>1398</v>
      </c>
      <c r="C47" s="9" t="s">
        <v>1399</v>
      </c>
      <c r="D47" s="10" t="s">
        <v>1400</v>
      </c>
      <c r="G47" s="14" t="s">
        <v>166</v>
      </c>
      <c r="H47" s="15" t="s">
        <v>167</v>
      </c>
      <c r="I47" s="15">
        <v>73708</v>
      </c>
    </row>
    <row r="48" spans="1:9">
      <c r="A48" s="8" t="s">
        <v>876</v>
      </c>
      <c r="B48" s="8" t="s">
        <v>877</v>
      </c>
      <c r="C48" s="9">
        <v>15080813746</v>
      </c>
      <c r="D48" s="10" t="s">
        <v>1401</v>
      </c>
      <c r="G48" s="14" t="s">
        <v>169</v>
      </c>
      <c r="H48" s="15" t="s">
        <v>170</v>
      </c>
      <c r="I48" s="15">
        <v>81552</v>
      </c>
    </row>
    <row r="49" spans="1:9">
      <c r="A49" s="8" t="s">
        <v>1402</v>
      </c>
      <c r="B49" s="8" t="s">
        <v>1403</v>
      </c>
      <c r="C49" s="9" t="s">
        <v>1404</v>
      </c>
      <c r="D49" s="10" t="s">
        <v>1405</v>
      </c>
      <c r="G49" s="14" t="s">
        <v>172</v>
      </c>
      <c r="H49" s="15" t="s">
        <v>173</v>
      </c>
      <c r="I49" s="15">
        <v>3921677.8199999901</v>
      </c>
    </row>
    <row r="50" spans="1:9">
      <c r="A50" s="8" t="s">
        <v>1406</v>
      </c>
      <c r="B50" s="8" t="s">
        <v>1407</v>
      </c>
      <c r="C50" s="9" t="s">
        <v>1408</v>
      </c>
      <c r="D50" s="10" t="s">
        <v>1409</v>
      </c>
      <c r="G50" s="14" t="s">
        <v>175</v>
      </c>
      <c r="H50" s="15" t="s">
        <v>176</v>
      </c>
      <c r="I50" s="15">
        <v>338619.26</v>
      </c>
    </row>
    <row r="51" spans="1:9">
      <c r="A51" s="8" t="s">
        <v>291</v>
      </c>
      <c r="B51" s="8" t="s">
        <v>293</v>
      </c>
      <c r="C51" s="9" t="s">
        <v>292</v>
      </c>
      <c r="D51" s="10" t="s">
        <v>1410</v>
      </c>
      <c r="G51" s="14" t="s">
        <v>178</v>
      </c>
      <c r="H51" s="15" t="s">
        <v>179</v>
      </c>
      <c r="I51" s="15">
        <v>375110</v>
      </c>
    </row>
    <row r="52" spans="1:9">
      <c r="A52" s="8" t="s">
        <v>1411</v>
      </c>
      <c r="B52" s="8" t="s">
        <v>1412</v>
      </c>
      <c r="C52" s="9" t="s">
        <v>1413</v>
      </c>
      <c r="D52" s="10" t="s">
        <v>1414</v>
      </c>
      <c r="G52" s="14">
        <v>13410736972</v>
      </c>
      <c r="H52" s="15" t="s">
        <v>181</v>
      </c>
      <c r="I52" s="15">
        <v>58704.959999999999</v>
      </c>
    </row>
    <row r="53" spans="1:9">
      <c r="A53" s="8" t="s">
        <v>1415</v>
      </c>
      <c r="B53" s="8" t="s">
        <v>1416</v>
      </c>
      <c r="C53" s="9">
        <v>18617367100</v>
      </c>
      <c r="D53" s="10" t="s">
        <v>1417</v>
      </c>
      <c r="G53" s="14" t="s">
        <v>183</v>
      </c>
      <c r="H53" s="15" t="s">
        <v>184</v>
      </c>
      <c r="I53" s="15">
        <v>211819.269999999</v>
      </c>
    </row>
    <row r="54" spans="1:9">
      <c r="A54" s="8" t="s">
        <v>778</v>
      </c>
      <c r="B54" s="8" t="s">
        <v>780</v>
      </c>
      <c r="C54" s="9" t="s">
        <v>779</v>
      </c>
      <c r="D54" s="10" t="s">
        <v>1418</v>
      </c>
      <c r="G54" s="14" t="s">
        <v>186</v>
      </c>
      <c r="H54" s="15" t="s">
        <v>187</v>
      </c>
      <c r="I54" s="15">
        <v>102454</v>
      </c>
    </row>
    <row r="55" spans="1:9">
      <c r="A55" s="8" t="s">
        <v>1116</v>
      </c>
      <c r="B55" s="8" t="s">
        <v>1118</v>
      </c>
      <c r="C55" s="9" t="s">
        <v>1117</v>
      </c>
      <c r="D55" s="10" t="s">
        <v>1419</v>
      </c>
      <c r="G55" s="14" t="s">
        <v>189</v>
      </c>
      <c r="H55" s="15" t="s">
        <v>190</v>
      </c>
      <c r="I55" s="15">
        <v>225135.16</v>
      </c>
    </row>
    <row r="56" spans="1:9">
      <c r="A56" s="8" t="s">
        <v>1152</v>
      </c>
      <c r="B56" s="8" t="s">
        <v>1154</v>
      </c>
      <c r="C56" s="9" t="s">
        <v>1153</v>
      </c>
      <c r="D56" s="10" t="s">
        <v>1420</v>
      </c>
      <c r="G56" s="14" t="s">
        <v>192</v>
      </c>
      <c r="H56" s="15" t="s">
        <v>193</v>
      </c>
      <c r="I56" s="15">
        <v>403401.9</v>
      </c>
    </row>
    <row r="57" spans="1:9">
      <c r="A57" s="8" t="s">
        <v>1421</v>
      </c>
      <c r="B57" s="8" t="s">
        <v>1422</v>
      </c>
      <c r="C57" s="9" t="s">
        <v>1423</v>
      </c>
      <c r="D57" s="10" t="s">
        <v>1424</v>
      </c>
      <c r="G57" s="14" t="s">
        <v>195</v>
      </c>
      <c r="H57" s="15" t="s">
        <v>196</v>
      </c>
      <c r="I57" s="15">
        <v>47132</v>
      </c>
    </row>
    <row r="58" spans="1:9">
      <c r="A58" s="8" t="s">
        <v>1425</v>
      </c>
      <c r="B58" s="8" t="s">
        <v>1426</v>
      </c>
      <c r="C58" s="9" t="s">
        <v>1427</v>
      </c>
      <c r="D58" s="10" t="s">
        <v>1428</v>
      </c>
      <c r="G58" s="14" t="s">
        <v>198</v>
      </c>
      <c r="H58" s="15" t="s">
        <v>199</v>
      </c>
      <c r="I58" s="15">
        <v>892506.49</v>
      </c>
    </row>
    <row r="59" spans="1:9">
      <c r="A59" s="8" t="s">
        <v>1429</v>
      </c>
      <c r="B59" s="8" t="s">
        <v>1430</v>
      </c>
      <c r="C59" s="9">
        <v>18360653949</v>
      </c>
      <c r="D59" s="10" t="s">
        <v>1431</v>
      </c>
      <c r="G59" s="14" t="s">
        <v>201</v>
      </c>
      <c r="H59" s="15" t="s">
        <v>202</v>
      </c>
      <c r="I59" s="15">
        <v>607296.78</v>
      </c>
    </row>
    <row r="60" spans="1:9">
      <c r="A60" s="8" t="s">
        <v>1432</v>
      </c>
      <c r="B60" s="8" t="s">
        <v>1433</v>
      </c>
      <c r="C60" s="9" t="s">
        <v>1434</v>
      </c>
      <c r="D60" s="10" t="s">
        <v>1435</v>
      </c>
      <c r="G60" s="14" t="s">
        <v>204</v>
      </c>
      <c r="H60" s="15" t="s">
        <v>205</v>
      </c>
      <c r="I60" s="15">
        <v>174061</v>
      </c>
    </row>
    <row r="61" spans="1:9">
      <c r="A61" s="8" t="s">
        <v>1436</v>
      </c>
      <c r="B61" s="8" t="s">
        <v>1437</v>
      </c>
      <c r="C61" s="9" t="s">
        <v>1438</v>
      </c>
      <c r="D61" s="10" t="s">
        <v>1439</v>
      </c>
      <c r="G61" s="14" t="s">
        <v>207</v>
      </c>
      <c r="H61" s="15" t="s">
        <v>208</v>
      </c>
      <c r="I61" s="15">
        <v>722018.24</v>
      </c>
    </row>
    <row r="62" spans="1:9">
      <c r="A62" s="8" t="s">
        <v>1440</v>
      </c>
      <c r="B62" s="8" t="s">
        <v>1441</v>
      </c>
      <c r="C62" s="9" t="s">
        <v>1442</v>
      </c>
      <c r="D62" s="10" t="s">
        <v>1443</v>
      </c>
      <c r="G62" s="14" t="s">
        <v>210</v>
      </c>
      <c r="H62" s="15" t="s">
        <v>211</v>
      </c>
      <c r="I62" s="15">
        <v>354708</v>
      </c>
    </row>
    <row r="63" spans="1:9">
      <c r="A63" s="8" t="s">
        <v>1444</v>
      </c>
      <c r="B63" s="8" t="s">
        <v>1445</v>
      </c>
      <c r="C63" s="9" t="s">
        <v>1446</v>
      </c>
      <c r="D63" s="10" t="s">
        <v>1447</v>
      </c>
      <c r="G63" s="14" t="s">
        <v>213</v>
      </c>
      <c r="H63" s="15" t="s">
        <v>214</v>
      </c>
      <c r="I63" s="15">
        <v>157269</v>
      </c>
    </row>
    <row r="64" spans="1:9">
      <c r="A64" s="8" t="s">
        <v>1448</v>
      </c>
      <c r="B64" s="8" t="s">
        <v>1449</v>
      </c>
      <c r="C64" s="9" t="s">
        <v>1450</v>
      </c>
      <c r="D64" s="10" t="s">
        <v>1451</v>
      </c>
      <c r="G64" s="14" t="s">
        <v>216</v>
      </c>
      <c r="H64" s="15" t="s">
        <v>217</v>
      </c>
      <c r="I64" s="15">
        <v>401851.85</v>
      </c>
    </row>
    <row r="65" spans="1:9">
      <c r="A65" s="8" t="s">
        <v>1452</v>
      </c>
      <c r="B65" s="8" t="s">
        <v>1453</v>
      </c>
      <c r="C65" s="9" t="s">
        <v>1454</v>
      </c>
      <c r="D65" s="10" t="s">
        <v>1455</v>
      </c>
      <c r="G65" s="14" t="s">
        <v>219</v>
      </c>
      <c r="H65" s="15" t="s">
        <v>220</v>
      </c>
      <c r="I65" s="15">
        <v>325310.39999999898</v>
      </c>
    </row>
    <row r="66" spans="1:9">
      <c r="A66" s="8" t="s">
        <v>1456</v>
      </c>
      <c r="B66" s="8" t="s">
        <v>1457</v>
      </c>
      <c r="C66" s="9" t="s">
        <v>1458</v>
      </c>
      <c r="D66" s="10" t="s">
        <v>1459</v>
      </c>
      <c r="G66" s="14">
        <v>13148927878</v>
      </c>
      <c r="H66" s="15" t="s">
        <v>222</v>
      </c>
      <c r="I66" s="15">
        <v>119483.93</v>
      </c>
    </row>
    <row r="67" spans="1:9">
      <c r="A67" s="8" t="s">
        <v>1460</v>
      </c>
      <c r="B67" s="8" t="s">
        <v>1461</v>
      </c>
      <c r="C67" s="9" t="s">
        <v>1462</v>
      </c>
      <c r="D67" s="10" t="s">
        <v>1463</v>
      </c>
      <c r="G67" s="14" t="s">
        <v>224</v>
      </c>
      <c r="H67" s="15" t="s">
        <v>225</v>
      </c>
      <c r="I67" s="15">
        <v>309833.71999999898</v>
      </c>
    </row>
    <row r="68" spans="1:9">
      <c r="A68" s="8" t="s">
        <v>174</v>
      </c>
      <c r="B68" s="8" t="s">
        <v>176</v>
      </c>
      <c r="C68" s="9" t="s">
        <v>175</v>
      </c>
      <c r="D68" s="10" t="s">
        <v>1464</v>
      </c>
      <c r="G68" s="14" t="s">
        <v>227</v>
      </c>
      <c r="H68" s="15" t="s">
        <v>228</v>
      </c>
      <c r="I68" s="15">
        <v>283219</v>
      </c>
    </row>
    <row r="69" spans="1:9">
      <c r="A69" s="8" t="s">
        <v>1465</v>
      </c>
      <c r="B69" s="8" t="s">
        <v>1466</v>
      </c>
      <c r="C69" s="9" t="s">
        <v>1467</v>
      </c>
      <c r="D69" s="10" t="s">
        <v>1468</v>
      </c>
      <c r="G69" s="14" t="s">
        <v>230</v>
      </c>
      <c r="H69" s="15" t="s">
        <v>231</v>
      </c>
      <c r="I69" s="15">
        <v>76004.879999999903</v>
      </c>
    </row>
    <row r="70" spans="1:9">
      <c r="A70" s="8" t="s">
        <v>1469</v>
      </c>
      <c r="B70" s="8" t="s">
        <v>1470</v>
      </c>
      <c r="C70" s="9" t="s">
        <v>1471</v>
      </c>
      <c r="D70" s="10" t="s">
        <v>1472</v>
      </c>
      <c r="G70" s="14" t="s">
        <v>233</v>
      </c>
      <c r="H70" s="15" t="s">
        <v>234</v>
      </c>
      <c r="I70" s="15">
        <v>82666.740000000005</v>
      </c>
    </row>
    <row r="71" spans="1:9">
      <c r="A71" s="8" t="s">
        <v>285</v>
      </c>
      <c r="B71" s="8" t="s">
        <v>287</v>
      </c>
      <c r="C71" s="9" t="s">
        <v>286</v>
      </c>
      <c r="D71" s="10" t="s">
        <v>1473</v>
      </c>
      <c r="G71" s="16" t="s">
        <v>4227</v>
      </c>
      <c r="H71" s="15" t="s">
        <v>236</v>
      </c>
      <c r="I71" s="15">
        <v>67410.45</v>
      </c>
    </row>
    <row r="72" spans="1:9">
      <c r="A72" s="8" t="s">
        <v>890</v>
      </c>
      <c r="B72" s="8" t="s">
        <v>892</v>
      </c>
      <c r="C72" s="9" t="s">
        <v>891</v>
      </c>
      <c r="D72" s="10" t="s">
        <v>1474</v>
      </c>
      <c r="G72" s="14" t="s">
        <v>238</v>
      </c>
      <c r="H72" s="15" t="s">
        <v>239</v>
      </c>
      <c r="I72" s="15">
        <v>108113</v>
      </c>
    </row>
    <row r="73" spans="1:9">
      <c r="A73" s="8" t="s">
        <v>1475</v>
      </c>
      <c r="B73" s="8" t="s">
        <v>1476</v>
      </c>
      <c r="C73" s="9" t="s">
        <v>1477</v>
      </c>
      <c r="D73" s="10" t="s">
        <v>1478</v>
      </c>
      <c r="G73" s="14" t="s">
        <v>241</v>
      </c>
      <c r="H73" s="15" t="s">
        <v>242</v>
      </c>
      <c r="I73" s="15">
        <v>91038.18</v>
      </c>
    </row>
    <row r="74" spans="1:9">
      <c r="A74" s="8" t="s">
        <v>1479</v>
      </c>
      <c r="B74" s="8" t="s">
        <v>1480</v>
      </c>
      <c r="C74" s="9" t="s">
        <v>1481</v>
      </c>
      <c r="D74" s="10" t="s">
        <v>1482</v>
      </c>
      <c r="G74" s="14" t="s">
        <v>244</v>
      </c>
      <c r="H74" s="15" t="s">
        <v>245</v>
      </c>
      <c r="I74" s="15">
        <v>132236.82999999999</v>
      </c>
    </row>
    <row r="75" spans="1:9">
      <c r="A75" s="8" t="s">
        <v>338</v>
      </c>
      <c r="B75" s="8" t="s">
        <v>340</v>
      </c>
      <c r="C75" s="9" t="s">
        <v>339</v>
      </c>
      <c r="D75" s="10" t="s">
        <v>1483</v>
      </c>
      <c r="G75" s="14" t="s">
        <v>247</v>
      </c>
      <c r="H75" s="15" t="s">
        <v>248</v>
      </c>
      <c r="I75" s="15">
        <v>53917.3299999999</v>
      </c>
    </row>
    <row r="76" spans="1:9">
      <c r="A76" s="8" t="s">
        <v>896</v>
      </c>
      <c r="B76" s="8" t="s">
        <v>898</v>
      </c>
      <c r="C76" s="9" t="s">
        <v>897</v>
      </c>
      <c r="D76" s="10" t="s">
        <v>1484</v>
      </c>
      <c r="G76" s="14" t="s">
        <v>250</v>
      </c>
      <c r="H76" s="15" t="s">
        <v>251</v>
      </c>
      <c r="I76" s="15">
        <v>64581</v>
      </c>
    </row>
    <row r="77" spans="1:9">
      <c r="A77" s="8" t="s">
        <v>1485</v>
      </c>
      <c r="B77" s="8" t="s">
        <v>1486</v>
      </c>
      <c r="C77" s="9" t="s">
        <v>1487</v>
      </c>
      <c r="D77" s="10" t="s">
        <v>1488</v>
      </c>
      <c r="G77" s="14">
        <v>13829028789</v>
      </c>
      <c r="H77" s="15" t="s">
        <v>253</v>
      </c>
      <c r="I77" s="15">
        <v>858134.17</v>
      </c>
    </row>
    <row r="78" spans="1:9">
      <c r="A78" s="8" t="s">
        <v>498</v>
      </c>
      <c r="B78" s="8" t="s">
        <v>500</v>
      </c>
      <c r="C78" s="9" t="s">
        <v>499</v>
      </c>
      <c r="D78" s="10" t="s">
        <v>1489</v>
      </c>
      <c r="G78" s="14" t="s">
        <v>255</v>
      </c>
      <c r="H78" s="15" t="s">
        <v>256</v>
      </c>
      <c r="I78" s="15">
        <v>281854.19</v>
      </c>
    </row>
    <row r="79" spans="1:9">
      <c r="A79" s="8" t="s">
        <v>1490</v>
      </c>
      <c r="B79" s="8" t="s">
        <v>1491</v>
      </c>
      <c r="C79" s="9" t="s">
        <v>1492</v>
      </c>
      <c r="D79" s="10" t="s">
        <v>1493</v>
      </c>
      <c r="G79" s="14" t="s">
        <v>258</v>
      </c>
      <c r="H79" s="15" t="s">
        <v>259</v>
      </c>
      <c r="I79" s="15">
        <v>270411.99</v>
      </c>
    </row>
    <row r="80" spans="1:9">
      <c r="A80" s="8" t="s">
        <v>1014</v>
      </c>
      <c r="B80" s="8" t="s">
        <v>1015</v>
      </c>
      <c r="C80" s="9">
        <v>18818905813</v>
      </c>
      <c r="D80" s="10" t="s">
        <v>1494</v>
      </c>
      <c r="G80" s="14" t="s">
        <v>261</v>
      </c>
      <c r="H80" s="15" t="s">
        <v>262</v>
      </c>
      <c r="I80" s="15">
        <v>57382.400000000001</v>
      </c>
    </row>
    <row r="81" spans="1:9">
      <c r="A81" s="8" t="s">
        <v>1495</v>
      </c>
      <c r="B81" s="8" t="s">
        <v>1496</v>
      </c>
      <c r="C81" s="9" t="s">
        <v>1497</v>
      </c>
      <c r="D81" s="10" t="s">
        <v>1498</v>
      </c>
      <c r="G81" s="14">
        <v>9932565</v>
      </c>
      <c r="H81" s="15" t="s">
        <v>264</v>
      </c>
      <c r="I81" s="15">
        <v>193190</v>
      </c>
    </row>
    <row r="82" spans="1:9">
      <c r="A82" s="8" t="s">
        <v>1499</v>
      </c>
      <c r="B82" s="8" t="s">
        <v>1500</v>
      </c>
      <c r="C82" s="9" t="s">
        <v>1501</v>
      </c>
      <c r="D82" s="10" t="s">
        <v>1502</v>
      </c>
      <c r="G82" s="14" t="s">
        <v>266</v>
      </c>
      <c r="H82" s="15" t="s">
        <v>267</v>
      </c>
      <c r="I82" s="15">
        <v>84795</v>
      </c>
    </row>
    <row r="83" spans="1:9">
      <c r="A83" s="8" t="s">
        <v>223</v>
      </c>
      <c r="B83" s="8" t="s">
        <v>225</v>
      </c>
      <c r="C83" s="9" t="s">
        <v>224</v>
      </c>
      <c r="D83" s="10" t="s">
        <v>1503</v>
      </c>
      <c r="G83" s="14" t="s">
        <v>269</v>
      </c>
      <c r="H83" s="15" t="s">
        <v>270</v>
      </c>
      <c r="I83" s="15">
        <v>114333.54</v>
      </c>
    </row>
    <row r="84" spans="1:9">
      <c r="A84" s="8" t="s">
        <v>1504</v>
      </c>
      <c r="B84" s="8" t="s">
        <v>1505</v>
      </c>
      <c r="C84" s="9" t="s">
        <v>1506</v>
      </c>
      <c r="D84" s="10" t="s">
        <v>1507</v>
      </c>
      <c r="G84" s="14" t="s">
        <v>272</v>
      </c>
      <c r="H84" s="15" t="s">
        <v>273</v>
      </c>
      <c r="I84" s="15">
        <v>222804.3</v>
      </c>
    </row>
    <row r="85" spans="1:9">
      <c r="A85" s="8" t="s">
        <v>150</v>
      </c>
      <c r="B85" s="8" t="s">
        <v>152</v>
      </c>
      <c r="C85" s="9" t="s">
        <v>151</v>
      </c>
      <c r="D85" s="10" t="s">
        <v>1508</v>
      </c>
      <c r="G85" s="14">
        <v>13431946555</v>
      </c>
      <c r="H85" s="15" t="s">
        <v>275</v>
      </c>
      <c r="I85" s="15">
        <v>65249.06</v>
      </c>
    </row>
    <row r="86" spans="1:9">
      <c r="A86" s="8" t="s">
        <v>524</v>
      </c>
      <c r="B86" s="8" t="s">
        <v>526</v>
      </c>
      <c r="C86" s="9" t="s">
        <v>525</v>
      </c>
      <c r="D86" s="10" t="s">
        <v>1509</v>
      </c>
      <c r="G86" s="14" t="s">
        <v>277</v>
      </c>
      <c r="H86" s="15" t="s">
        <v>278</v>
      </c>
      <c r="I86" s="15">
        <v>504755.09999999899</v>
      </c>
    </row>
    <row r="87" spans="1:9">
      <c r="A87" s="8" t="s">
        <v>835</v>
      </c>
      <c r="B87" s="8" t="s">
        <v>837</v>
      </c>
      <c r="C87" s="9" t="s">
        <v>836</v>
      </c>
      <c r="D87" s="10" t="s">
        <v>1510</v>
      </c>
      <c r="G87" s="14" t="s">
        <v>280</v>
      </c>
      <c r="H87" s="15" t="s">
        <v>281</v>
      </c>
      <c r="I87" s="15">
        <v>520666.98</v>
      </c>
    </row>
    <row r="88" spans="1:9">
      <c r="A88" s="8" t="s">
        <v>1511</v>
      </c>
      <c r="B88" s="8" t="s">
        <v>1512</v>
      </c>
      <c r="C88" s="9" t="s">
        <v>1513</v>
      </c>
      <c r="D88" s="10" t="s">
        <v>1514</v>
      </c>
      <c r="G88" s="14" t="s">
        <v>283</v>
      </c>
      <c r="H88" s="15" t="s">
        <v>284</v>
      </c>
      <c r="I88" s="15">
        <v>86585.84</v>
      </c>
    </row>
    <row r="89" spans="1:9">
      <c r="A89" s="8" t="s">
        <v>1515</v>
      </c>
      <c r="B89" s="8" t="s">
        <v>1516</v>
      </c>
      <c r="C89" s="9" t="s">
        <v>1517</v>
      </c>
      <c r="D89" s="10" t="s">
        <v>1518</v>
      </c>
      <c r="G89" s="14" t="s">
        <v>286</v>
      </c>
      <c r="H89" s="15" t="s">
        <v>287</v>
      </c>
      <c r="I89" s="15">
        <v>53174</v>
      </c>
    </row>
    <row r="90" spans="1:9">
      <c r="A90" s="8" t="s">
        <v>1519</v>
      </c>
      <c r="B90" s="8" t="s">
        <v>1520</v>
      </c>
      <c r="C90" s="9">
        <v>15521242998</v>
      </c>
      <c r="D90" s="10" t="s">
        <v>1521</v>
      </c>
      <c r="G90" s="14" t="s">
        <v>289</v>
      </c>
      <c r="H90" s="15" t="s">
        <v>290</v>
      </c>
      <c r="I90" s="15">
        <v>103808.50999999901</v>
      </c>
    </row>
    <row r="91" spans="1:9">
      <c r="A91" s="8" t="s">
        <v>1522</v>
      </c>
      <c r="B91" s="8" t="s">
        <v>1523</v>
      </c>
      <c r="C91" s="9">
        <v>15818252050</v>
      </c>
      <c r="D91" s="10" t="s">
        <v>1524</v>
      </c>
      <c r="G91" s="14" t="s">
        <v>292</v>
      </c>
      <c r="H91" s="15" t="s">
        <v>293</v>
      </c>
      <c r="I91" s="15">
        <v>52884.6499999999</v>
      </c>
    </row>
    <row r="92" spans="1:9">
      <c r="A92" s="8" t="s">
        <v>1525</v>
      </c>
      <c r="B92" s="8" t="s">
        <v>1526</v>
      </c>
      <c r="C92" s="9">
        <v>18508330309</v>
      </c>
      <c r="D92" s="10" t="s">
        <v>1527</v>
      </c>
      <c r="G92" s="14" t="s">
        <v>295</v>
      </c>
      <c r="H92" s="15" t="s">
        <v>296</v>
      </c>
      <c r="I92" s="15">
        <v>57073.99</v>
      </c>
    </row>
    <row r="93" spans="1:9">
      <c r="A93" s="8" t="s">
        <v>1528</v>
      </c>
      <c r="B93" s="8" t="s">
        <v>1529</v>
      </c>
      <c r="C93" s="9" t="s">
        <v>1530</v>
      </c>
      <c r="D93" s="10" t="s">
        <v>1531</v>
      </c>
      <c r="G93" s="14" t="s">
        <v>298</v>
      </c>
      <c r="H93" s="15" t="s">
        <v>299</v>
      </c>
      <c r="I93" s="15">
        <v>50909.949999999903</v>
      </c>
    </row>
    <row r="94" spans="1:9">
      <c r="A94" s="8" t="s">
        <v>1532</v>
      </c>
      <c r="B94" s="8" t="s">
        <v>1533</v>
      </c>
      <c r="C94" s="9" t="s">
        <v>1534</v>
      </c>
      <c r="D94" s="10" t="s">
        <v>1535</v>
      </c>
      <c r="G94" s="14" t="s">
        <v>301</v>
      </c>
      <c r="H94" s="15" t="s">
        <v>302</v>
      </c>
      <c r="I94" s="15">
        <v>258802.99999999901</v>
      </c>
    </row>
    <row r="95" spans="1:9">
      <c r="A95" s="8" t="s">
        <v>1146</v>
      </c>
      <c r="B95" s="8" t="s">
        <v>1148</v>
      </c>
      <c r="C95" s="9" t="s">
        <v>1147</v>
      </c>
      <c r="D95" s="10" t="s">
        <v>1536</v>
      </c>
      <c r="G95" s="14">
        <v>18369264797</v>
      </c>
      <c r="H95" s="15" t="s">
        <v>304</v>
      </c>
      <c r="I95" s="15">
        <v>126640.499999999</v>
      </c>
    </row>
    <row r="96" spans="1:9">
      <c r="A96" s="8" t="s">
        <v>1537</v>
      </c>
      <c r="B96" s="8" t="s">
        <v>1538</v>
      </c>
      <c r="C96" s="9" t="s">
        <v>1539</v>
      </c>
      <c r="D96" s="10" t="s">
        <v>1540</v>
      </c>
      <c r="G96" s="14">
        <v>15916699810</v>
      </c>
      <c r="H96" s="15" t="s">
        <v>306</v>
      </c>
      <c r="I96" s="15">
        <v>87838.150000000096</v>
      </c>
    </row>
    <row r="97" spans="1:9">
      <c r="A97" s="8" t="s">
        <v>1541</v>
      </c>
      <c r="B97" s="8" t="s">
        <v>1542</v>
      </c>
      <c r="C97" s="9" t="s">
        <v>1543</v>
      </c>
      <c r="D97" s="10" t="s">
        <v>1544</v>
      </c>
      <c r="G97" s="14">
        <v>13732447775</v>
      </c>
      <c r="H97" s="15" t="s">
        <v>308</v>
      </c>
      <c r="I97" s="15">
        <v>78354.849999999904</v>
      </c>
    </row>
    <row r="98" spans="1:9">
      <c r="A98" s="8" t="s">
        <v>1545</v>
      </c>
      <c r="B98" s="8" t="s">
        <v>1546</v>
      </c>
      <c r="C98" s="9" t="s">
        <v>1547</v>
      </c>
      <c r="D98" s="10" t="s">
        <v>1548</v>
      </c>
      <c r="G98" s="14" t="s">
        <v>310</v>
      </c>
      <c r="H98" s="15" t="s">
        <v>311</v>
      </c>
      <c r="I98" s="15">
        <v>55373.709999999897</v>
      </c>
    </row>
    <row r="99" spans="1:9">
      <c r="A99" s="8" t="s">
        <v>656</v>
      </c>
      <c r="B99" s="8" t="s">
        <v>658</v>
      </c>
      <c r="C99" s="9" t="s">
        <v>657</v>
      </c>
      <c r="D99" s="10" t="s">
        <v>1549</v>
      </c>
      <c r="G99" s="14" t="s">
        <v>313</v>
      </c>
      <c r="H99" s="15" t="s">
        <v>314</v>
      </c>
      <c r="I99" s="15">
        <v>3281478.4099999899</v>
      </c>
    </row>
    <row r="100" spans="1:9">
      <c r="A100" s="8" t="s">
        <v>1550</v>
      </c>
      <c r="B100" s="8" t="s">
        <v>1551</v>
      </c>
      <c r="C100" s="9" t="s">
        <v>1552</v>
      </c>
      <c r="D100" s="10" t="s">
        <v>1553</v>
      </c>
      <c r="G100" s="14" t="s">
        <v>316</v>
      </c>
      <c r="H100" s="15" t="s">
        <v>317</v>
      </c>
      <c r="I100" s="15">
        <v>118765.4</v>
      </c>
    </row>
    <row r="101" spans="1:9">
      <c r="A101" s="8" t="s">
        <v>1554</v>
      </c>
      <c r="B101" s="8" t="s">
        <v>1555</v>
      </c>
      <c r="C101" s="9" t="s">
        <v>1556</v>
      </c>
      <c r="D101" s="10" t="s">
        <v>1557</v>
      </c>
      <c r="G101" s="14" t="s">
        <v>319</v>
      </c>
      <c r="H101" s="15" t="s">
        <v>320</v>
      </c>
      <c r="I101" s="15">
        <v>88173.28</v>
      </c>
    </row>
    <row r="102" spans="1:9">
      <c r="A102" s="8" t="s">
        <v>1558</v>
      </c>
      <c r="B102" s="8" t="s">
        <v>1559</v>
      </c>
      <c r="C102" s="9">
        <v>18058958083</v>
      </c>
      <c r="D102" s="10" t="s">
        <v>1560</v>
      </c>
      <c r="G102" s="14" t="s">
        <v>322</v>
      </c>
      <c r="H102" s="15" t="s">
        <v>323</v>
      </c>
      <c r="I102" s="15">
        <v>609810.16999999899</v>
      </c>
    </row>
    <row r="103" spans="1:9">
      <c r="A103" s="8" t="s">
        <v>476</v>
      </c>
      <c r="B103" s="8" t="s">
        <v>477</v>
      </c>
      <c r="C103" s="9">
        <v>15263025278</v>
      </c>
      <c r="D103" s="10" t="s">
        <v>1561</v>
      </c>
      <c r="G103" s="14" t="s">
        <v>325</v>
      </c>
      <c r="H103" s="15" t="s">
        <v>326</v>
      </c>
      <c r="I103" s="15">
        <v>123367.47</v>
      </c>
    </row>
    <row r="104" spans="1:9">
      <c r="A104" s="8" t="s">
        <v>1562</v>
      </c>
      <c r="B104" s="8" t="s">
        <v>1563</v>
      </c>
      <c r="C104" s="9" t="s">
        <v>1564</v>
      </c>
      <c r="D104" s="10" t="s">
        <v>1565</v>
      </c>
      <c r="G104" s="14" t="s">
        <v>328</v>
      </c>
      <c r="H104" s="15" t="s">
        <v>329</v>
      </c>
      <c r="I104" s="15">
        <v>396961.17</v>
      </c>
    </row>
    <row r="105" spans="1:9">
      <c r="A105" s="8" t="s">
        <v>1566</v>
      </c>
      <c r="B105" s="8" t="s">
        <v>1567</v>
      </c>
      <c r="C105" s="9">
        <v>18170682212</v>
      </c>
      <c r="D105" s="10" t="s">
        <v>1568</v>
      </c>
      <c r="G105" s="14" t="s">
        <v>331</v>
      </c>
      <c r="H105" s="15" t="s">
        <v>332</v>
      </c>
      <c r="I105" s="15">
        <v>527209</v>
      </c>
    </row>
    <row r="106" spans="1:9">
      <c r="A106" s="8" t="s">
        <v>1569</v>
      </c>
      <c r="B106" s="8" t="s">
        <v>1570</v>
      </c>
      <c r="C106" s="9" t="s">
        <v>1571</v>
      </c>
      <c r="D106" s="10" t="s">
        <v>1572</v>
      </c>
      <c r="G106" s="14" t="s">
        <v>334</v>
      </c>
      <c r="H106" s="15" t="s">
        <v>335</v>
      </c>
      <c r="I106" s="15">
        <v>141178.21</v>
      </c>
    </row>
    <row r="107" spans="1:9">
      <c r="A107" s="8" t="s">
        <v>1573</v>
      </c>
      <c r="B107" s="8" t="s">
        <v>1574</v>
      </c>
      <c r="C107" s="9" t="s">
        <v>1575</v>
      </c>
      <c r="D107" s="10" t="s">
        <v>1576</v>
      </c>
      <c r="G107" s="14">
        <v>15092437237</v>
      </c>
      <c r="H107" s="15" t="s">
        <v>337</v>
      </c>
      <c r="I107" s="15">
        <v>92592.320000000007</v>
      </c>
    </row>
    <row r="108" spans="1:9">
      <c r="A108" s="8" t="s">
        <v>229</v>
      </c>
      <c r="B108" s="8" t="s">
        <v>231</v>
      </c>
      <c r="C108" s="9" t="s">
        <v>230</v>
      </c>
      <c r="D108" s="10" t="s">
        <v>1577</v>
      </c>
      <c r="G108" s="14" t="s">
        <v>339</v>
      </c>
      <c r="H108" s="15" t="s">
        <v>340</v>
      </c>
      <c r="I108" s="15">
        <v>63671</v>
      </c>
    </row>
    <row r="109" spans="1:9">
      <c r="A109" s="8" t="s">
        <v>427</v>
      </c>
      <c r="B109" s="8" t="s">
        <v>429</v>
      </c>
      <c r="C109" s="9" t="s">
        <v>428</v>
      </c>
      <c r="D109" s="10" t="s">
        <v>1578</v>
      </c>
      <c r="G109" s="14">
        <v>18665408671</v>
      </c>
      <c r="H109" s="15" t="s">
        <v>342</v>
      </c>
      <c r="I109" s="15">
        <v>4325259.46</v>
      </c>
    </row>
    <row r="110" spans="1:9">
      <c r="A110" s="8" t="s">
        <v>1579</v>
      </c>
      <c r="B110" s="8" t="s">
        <v>1580</v>
      </c>
      <c r="C110" s="9" t="s">
        <v>1581</v>
      </c>
      <c r="D110" s="10" t="s">
        <v>1582</v>
      </c>
      <c r="G110" s="14" t="s">
        <v>344</v>
      </c>
      <c r="H110" s="15" t="s">
        <v>345</v>
      </c>
      <c r="I110" s="15">
        <v>338259</v>
      </c>
    </row>
    <row r="111" spans="1:9">
      <c r="A111" s="8" t="s">
        <v>1583</v>
      </c>
      <c r="B111" s="8" t="s">
        <v>1584</v>
      </c>
      <c r="C111" s="9" t="s">
        <v>1585</v>
      </c>
      <c r="D111" s="10" t="s">
        <v>1586</v>
      </c>
      <c r="G111" s="14" t="s">
        <v>347</v>
      </c>
      <c r="H111" s="15" t="s">
        <v>348</v>
      </c>
      <c r="I111" s="15">
        <v>65912</v>
      </c>
    </row>
    <row r="112" spans="1:9">
      <c r="A112" s="8" t="s">
        <v>1587</v>
      </c>
      <c r="B112" s="8" t="s">
        <v>1588</v>
      </c>
      <c r="C112" s="9" t="s">
        <v>1589</v>
      </c>
      <c r="D112" s="10" t="s">
        <v>1590</v>
      </c>
      <c r="G112" s="14" t="s">
        <v>350</v>
      </c>
      <c r="H112" s="15" t="s">
        <v>351</v>
      </c>
      <c r="I112" s="15">
        <v>152101.889999999</v>
      </c>
    </row>
    <row r="113" spans="1:9">
      <c r="A113" s="8" t="s">
        <v>979</v>
      </c>
      <c r="B113" s="8" t="s">
        <v>981</v>
      </c>
      <c r="C113" s="9" t="s">
        <v>980</v>
      </c>
      <c r="D113" s="10" t="s">
        <v>1591</v>
      </c>
      <c r="G113" s="14" t="s">
        <v>353</v>
      </c>
      <c r="H113" s="15" t="s">
        <v>354</v>
      </c>
      <c r="I113" s="15">
        <v>186631.34</v>
      </c>
    </row>
    <row r="114" spans="1:9">
      <c r="A114" s="8" t="s">
        <v>1592</v>
      </c>
      <c r="B114" s="8" t="s">
        <v>1593</v>
      </c>
      <c r="C114" s="9" t="s">
        <v>1594</v>
      </c>
      <c r="D114" s="10" t="s">
        <v>1595</v>
      </c>
      <c r="G114" s="14" t="s">
        <v>356</v>
      </c>
      <c r="H114" s="15" t="s">
        <v>357</v>
      </c>
      <c r="I114" s="15">
        <v>67488.809999999896</v>
      </c>
    </row>
    <row r="115" spans="1:9">
      <c r="A115" s="8" t="s">
        <v>1596</v>
      </c>
      <c r="B115" s="8" t="s">
        <v>1597</v>
      </c>
      <c r="C115" s="9" t="s">
        <v>1598</v>
      </c>
      <c r="D115" s="10" t="s">
        <v>1599</v>
      </c>
      <c r="G115" s="14" t="s">
        <v>359</v>
      </c>
      <c r="H115" s="15" t="s">
        <v>360</v>
      </c>
      <c r="I115" s="15">
        <v>87285</v>
      </c>
    </row>
    <row r="116" spans="1:9">
      <c r="A116" s="8" t="s">
        <v>1600</v>
      </c>
      <c r="B116" s="8" t="s">
        <v>1601</v>
      </c>
      <c r="C116" s="9" t="s">
        <v>1602</v>
      </c>
      <c r="D116" s="10" t="s">
        <v>1603</v>
      </c>
      <c r="G116" s="14">
        <v>18825815801</v>
      </c>
      <c r="H116" s="15" t="s">
        <v>362</v>
      </c>
      <c r="I116" s="15">
        <v>81368.4399999999</v>
      </c>
    </row>
    <row r="117" spans="1:9">
      <c r="A117" s="8" t="s">
        <v>1604</v>
      </c>
      <c r="B117" s="8" t="s">
        <v>1605</v>
      </c>
      <c r="C117" s="9" t="s">
        <v>1606</v>
      </c>
      <c r="D117" s="10" t="s">
        <v>1607</v>
      </c>
      <c r="G117" s="14" t="s">
        <v>364</v>
      </c>
      <c r="H117" s="15" t="s">
        <v>365</v>
      </c>
      <c r="I117" s="15">
        <v>97216.4</v>
      </c>
    </row>
    <row r="118" spans="1:9">
      <c r="A118" s="8" t="s">
        <v>1608</v>
      </c>
      <c r="B118" s="8" t="s">
        <v>1609</v>
      </c>
      <c r="C118" s="9" t="s">
        <v>1610</v>
      </c>
      <c r="D118" s="10" t="s">
        <v>1611</v>
      </c>
      <c r="G118" s="14" t="s">
        <v>367</v>
      </c>
      <c r="H118" s="15" t="s">
        <v>368</v>
      </c>
      <c r="I118" s="15">
        <v>321529</v>
      </c>
    </row>
    <row r="119" spans="1:9">
      <c r="A119" s="8" t="s">
        <v>538</v>
      </c>
      <c r="B119" s="8" t="s">
        <v>540</v>
      </c>
      <c r="C119" s="9" t="s">
        <v>539</v>
      </c>
      <c r="D119" s="10" t="s">
        <v>1612</v>
      </c>
      <c r="G119" s="14">
        <v>13750687108</v>
      </c>
      <c r="H119" s="15" t="s">
        <v>370</v>
      </c>
      <c r="I119" s="15">
        <v>207104.34</v>
      </c>
    </row>
    <row r="120" spans="1:9">
      <c r="A120" s="8" t="s">
        <v>915</v>
      </c>
      <c r="B120" s="8" t="s">
        <v>917</v>
      </c>
      <c r="C120" s="9" t="s">
        <v>916</v>
      </c>
      <c r="D120" s="10" t="s">
        <v>1613</v>
      </c>
      <c r="G120" s="14" t="s">
        <v>372</v>
      </c>
      <c r="H120" s="15" t="s">
        <v>373</v>
      </c>
      <c r="I120" s="15">
        <v>408392.54</v>
      </c>
    </row>
    <row r="121" spans="1:9">
      <c r="A121" s="8" t="s">
        <v>1019</v>
      </c>
      <c r="B121" s="8" t="s">
        <v>1021</v>
      </c>
      <c r="C121" s="9" t="s">
        <v>1020</v>
      </c>
      <c r="D121" s="10" t="s">
        <v>1614</v>
      </c>
      <c r="G121" s="14" t="s">
        <v>375</v>
      </c>
      <c r="H121" s="15" t="s">
        <v>376</v>
      </c>
      <c r="I121" s="15">
        <v>55651</v>
      </c>
    </row>
    <row r="122" spans="1:9">
      <c r="A122" s="8" t="s">
        <v>1615</v>
      </c>
      <c r="B122" s="8" t="s">
        <v>1616</v>
      </c>
      <c r="C122" s="9" t="s">
        <v>1617</v>
      </c>
      <c r="D122" s="10" t="s">
        <v>1618</v>
      </c>
      <c r="G122" s="14" t="s">
        <v>378</v>
      </c>
      <c r="H122" s="15" t="s">
        <v>379</v>
      </c>
      <c r="I122" s="15">
        <v>86509.999999999898</v>
      </c>
    </row>
    <row r="123" spans="1:9">
      <c r="A123" s="8" t="s">
        <v>1619</v>
      </c>
      <c r="B123" s="8" t="s">
        <v>1620</v>
      </c>
      <c r="C123" s="9" t="s">
        <v>1621</v>
      </c>
      <c r="D123" s="10" t="s">
        <v>1622</v>
      </c>
      <c r="G123" s="14" t="s">
        <v>381</v>
      </c>
      <c r="H123" s="15" t="s">
        <v>382</v>
      </c>
      <c r="I123" s="15">
        <v>183607.299999999</v>
      </c>
    </row>
    <row r="124" spans="1:9">
      <c r="A124" s="8" t="s">
        <v>1623</v>
      </c>
      <c r="B124" s="8" t="s">
        <v>1624</v>
      </c>
      <c r="C124" s="9" t="s">
        <v>1625</v>
      </c>
      <c r="D124" s="10" t="s">
        <v>1626</v>
      </c>
      <c r="G124" s="14" t="s">
        <v>384</v>
      </c>
      <c r="H124" s="15" t="s">
        <v>385</v>
      </c>
      <c r="I124" s="15">
        <v>371166.52</v>
      </c>
    </row>
    <row r="125" spans="1:9">
      <c r="A125" s="8" t="s">
        <v>1627</v>
      </c>
      <c r="B125" s="8" t="s">
        <v>1628</v>
      </c>
      <c r="C125" s="9" t="s">
        <v>1629</v>
      </c>
      <c r="D125" s="10" t="s">
        <v>1630</v>
      </c>
      <c r="G125" s="14">
        <v>18123541775</v>
      </c>
      <c r="H125" s="15" t="s">
        <v>387</v>
      </c>
      <c r="I125" s="15">
        <v>335748.88999999902</v>
      </c>
    </row>
    <row r="126" spans="1:9">
      <c r="A126" s="8" t="s">
        <v>435</v>
      </c>
      <c r="B126" s="8" t="s">
        <v>437</v>
      </c>
      <c r="C126" s="9" t="s">
        <v>436</v>
      </c>
      <c r="D126" s="10" t="s">
        <v>1631</v>
      </c>
      <c r="G126" s="14" t="s">
        <v>389</v>
      </c>
      <c r="H126" s="15" t="s">
        <v>390</v>
      </c>
      <c r="I126" s="15">
        <v>874617.12</v>
      </c>
    </row>
    <row r="127" spans="1:9">
      <c r="A127" s="8" t="s">
        <v>1079</v>
      </c>
      <c r="B127" s="8" t="s">
        <v>1080</v>
      </c>
      <c r="C127" s="9">
        <v>15119359551</v>
      </c>
      <c r="D127" s="10" t="s">
        <v>1632</v>
      </c>
      <c r="G127" s="14" t="s">
        <v>392</v>
      </c>
      <c r="H127" s="15" t="s">
        <v>393</v>
      </c>
      <c r="I127" s="15">
        <v>503535.78999999899</v>
      </c>
    </row>
    <row r="128" spans="1:9">
      <c r="A128" s="8" t="s">
        <v>1633</v>
      </c>
      <c r="B128" s="8" t="s">
        <v>1634</v>
      </c>
      <c r="C128" s="9" t="s">
        <v>1635</v>
      </c>
      <c r="D128" s="10" t="s">
        <v>1636</v>
      </c>
      <c r="G128" s="14" t="s">
        <v>395</v>
      </c>
      <c r="H128" s="15" t="s">
        <v>396</v>
      </c>
      <c r="I128" s="15">
        <v>121758.889999999</v>
      </c>
    </row>
    <row r="129" spans="1:9">
      <c r="A129" s="8" t="s">
        <v>1637</v>
      </c>
      <c r="B129" s="8" t="s">
        <v>1638</v>
      </c>
      <c r="C129" s="9" t="s">
        <v>1639</v>
      </c>
      <c r="D129" s="10" t="s">
        <v>1640</v>
      </c>
      <c r="G129" s="14" t="s">
        <v>398</v>
      </c>
      <c r="H129" s="15" t="s">
        <v>399</v>
      </c>
      <c r="I129" s="15">
        <v>353330.179999999</v>
      </c>
    </row>
    <row r="130" spans="1:9">
      <c r="A130" s="8" t="s">
        <v>1641</v>
      </c>
      <c r="B130" s="8" t="s">
        <v>1642</v>
      </c>
      <c r="C130" s="9" t="s">
        <v>1643</v>
      </c>
      <c r="D130" s="10" t="s">
        <v>1644</v>
      </c>
      <c r="G130" s="14">
        <v>13868666810</v>
      </c>
      <c r="H130" s="15" t="s">
        <v>401</v>
      </c>
      <c r="I130" s="15">
        <v>269535.69</v>
      </c>
    </row>
    <row r="131" spans="1:9">
      <c r="A131" s="8" t="s">
        <v>394</v>
      </c>
      <c r="B131" s="8" t="s">
        <v>396</v>
      </c>
      <c r="C131" s="9" t="s">
        <v>395</v>
      </c>
      <c r="D131" s="10" t="s">
        <v>1645</v>
      </c>
      <c r="G131" s="14">
        <v>13856632393</v>
      </c>
      <c r="H131" s="15" t="s">
        <v>403</v>
      </c>
      <c r="I131" s="15">
        <v>144771.37</v>
      </c>
    </row>
    <row r="132" spans="1:9">
      <c r="A132" s="8" t="s">
        <v>622</v>
      </c>
      <c r="B132" s="8" t="s">
        <v>624</v>
      </c>
      <c r="C132" s="9" t="s">
        <v>623</v>
      </c>
      <c r="D132" s="10" t="s">
        <v>1646</v>
      </c>
      <c r="G132" s="14" t="s">
        <v>405</v>
      </c>
      <c r="H132" s="15" t="s">
        <v>406</v>
      </c>
      <c r="I132" s="15">
        <v>142528.679999999</v>
      </c>
    </row>
    <row r="133" spans="1:9">
      <c r="A133" s="8" t="s">
        <v>1647</v>
      </c>
      <c r="B133" s="8" t="s">
        <v>1648</v>
      </c>
      <c r="C133" s="9" t="s">
        <v>1649</v>
      </c>
      <c r="D133" s="10" t="s">
        <v>1650</v>
      </c>
      <c r="G133" s="14" t="s">
        <v>408</v>
      </c>
      <c r="H133" s="15" t="s">
        <v>409</v>
      </c>
      <c r="I133" s="15">
        <v>72030.759999999995</v>
      </c>
    </row>
    <row r="134" spans="1:9">
      <c r="A134" s="8" t="s">
        <v>766</v>
      </c>
      <c r="B134" s="8" t="s">
        <v>768</v>
      </c>
      <c r="C134" s="9" t="s">
        <v>767</v>
      </c>
      <c r="D134" s="10" t="s">
        <v>1651</v>
      </c>
      <c r="G134" s="14" t="s">
        <v>411</v>
      </c>
      <c r="H134" s="15" t="s">
        <v>412</v>
      </c>
      <c r="I134" s="15">
        <v>103826.039999999</v>
      </c>
    </row>
    <row r="135" spans="1:9">
      <c r="A135" s="8" t="s">
        <v>1652</v>
      </c>
      <c r="B135" s="8" t="s">
        <v>1653</v>
      </c>
      <c r="C135" s="9">
        <v>18819222641</v>
      </c>
      <c r="D135" s="10" t="s">
        <v>1654</v>
      </c>
      <c r="G135" s="14" t="s">
        <v>414</v>
      </c>
      <c r="H135" s="15" t="s">
        <v>415</v>
      </c>
      <c r="I135" s="15">
        <v>110883</v>
      </c>
    </row>
    <row r="136" spans="1:9">
      <c r="A136" s="8" t="s">
        <v>1028</v>
      </c>
      <c r="B136" s="8" t="s">
        <v>1030</v>
      </c>
      <c r="C136" s="9" t="s">
        <v>1029</v>
      </c>
      <c r="D136" s="10" t="s">
        <v>1655</v>
      </c>
      <c r="G136" s="14">
        <v>13526512889</v>
      </c>
      <c r="H136" s="15" t="s">
        <v>417</v>
      </c>
      <c r="I136" s="15">
        <v>170213.899999999</v>
      </c>
    </row>
    <row r="137" spans="1:9">
      <c r="A137" s="8" t="s">
        <v>1656</v>
      </c>
      <c r="B137" s="8" t="s">
        <v>1657</v>
      </c>
      <c r="C137" s="9" t="s">
        <v>1658</v>
      </c>
      <c r="D137" s="10" t="s">
        <v>1659</v>
      </c>
      <c r="G137" s="14" t="s">
        <v>419</v>
      </c>
      <c r="H137" s="15" t="s">
        <v>420</v>
      </c>
      <c r="I137" s="15">
        <v>97746.93</v>
      </c>
    </row>
    <row r="138" spans="1:9">
      <c r="A138" s="8" t="s">
        <v>1660</v>
      </c>
      <c r="B138" s="8" t="s">
        <v>1661</v>
      </c>
      <c r="C138" s="9" t="s">
        <v>1662</v>
      </c>
      <c r="D138" s="10" t="s">
        <v>1663</v>
      </c>
      <c r="G138" s="14" t="s">
        <v>422</v>
      </c>
      <c r="H138" s="15" t="s">
        <v>423</v>
      </c>
      <c r="I138" s="15">
        <v>141036</v>
      </c>
    </row>
    <row r="139" spans="1:9">
      <c r="A139" s="8" t="s">
        <v>1664</v>
      </c>
      <c r="B139" s="8" t="s">
        <v>1665</v>
      </c>
      <c r="C139" s="9" t="s">
        <v>1666</v>
      </c>
      <c r="D139" s="10" t="s">
        <v>1667</v>
      </c>
      <c r="G139" s="14" t="s">
        <v>425</v>
      </c>
      <c r="H139" s="15" t="s">
        <v>426</v>
      </c>
      <c r="I139" s="15">
        <v>59229.3</v>
      </c>
    </row>
    <row r="140" spans="1:9">
      <c r="A140" s="8" t="s">
        <v>822</v>
      </c>
      <c r="B140" s="8" t="s">
        <v>824</v>
      </c>
      <c r="C140" s="9" t="s">
        <v>823</v>
      </c>
      <c r="D140" s="10" t="s">
        <v>1668</v>
      </c>
      <c r="G140" s="14" t="s">
        <v>428</v>
      </c>
      <c r="H140" s="15" t="s">
        <v>429</v>
      </c>
      <c r="I140" s="15">
        <v>135975.95000000001</v>
      </c>
    </row>
    <row r="141" spans="1:9">
      <c r="A141" s="8" t="s">
        <v>1669</v>
      </c>
      <c r="B141" s="8" t="s">
        <v>1670</v>
      </c>
      <c r="C141" s="9" t="s">
        <v>1671</v>
      </c>
      <c r="D141" s="10" t="s">
        <v>1672</v>
      </c>
      <c r="G141" s="14">
        <v>20467316</v>
      </c>
      <c r="H141" s="15" t="s">
        <v>431</v>
      </c>
      <c r="I141" s="15">
        <v>60623.76</v>
      </c>
    </row>
    <row r="142" spans="1:9">
      <c r="A142" s="8" t="s">
        <v>1673</v>
      </c>
      <c r="B142" s="8" t="s">
        <v>1674</v>
      </c>
      <c r="C142" s="9" t="s">
        <v>1675</v>
      </c>
      <c r="D142" s="10" t="s">
        <v>1676</v>
      </c>
      <c r="G142" s="14" t="s">
        <v>433</v>
      </c>
      <c r="H142" s="15" t="s">
        <v>434</v>
      </c>
      <c r="I142" s="15">
        <v>98281.4</v>
      </c>
    </row>
    <row r="143" spans="1:9">
      <c r="A143" s="8" t="s">
        <v>1677</v>
      </c>
      <c r="B143" s="8" t="s">
        <v>1678</v>
      </c>
      <c r="C143" s="9" t="s">
        <v>1679</v>
      </c>
      <c r="D143" s="10" t="s">
        <v>1680</v>
      </c>
      <c r="G143" s="14" t="s">
        <v>436</v>
      </c>
      <c r="H143" s="15" t="s">
        <v>437</v>
      </c>
      <c r="I143" s="15">
        <v>66897.8</v>
      </c>
    </row>
    <row r="144" spans="1:9">
      <c r="A144" s="8" t="s">
        <v>1681</v>
      </c>
      <c r="B144" s="8" t="s">
        <v>1682</v>
      </c>
      <c r="C144" s="9" t="s">
        <v>1683</v>
      </c>
      <c r="D144" s="10" t="s">
        <v>1684</v>
      </c>
      <c r="G144" s="14" t="s">
        <v>439</v>
      </c>
      <c r="H144" s="15" t="s">
        <v>440</v>
      </c>
      <c r="I144" s="15">
        <v>500246.28999999899</v>
      </c>
    </row>
    <row r="145" spans="1:9">
      <c r="A145" s="8" t="s">
        <v>1685</v>
      </c>
      <c r="B145" s="8" t="s">
        <v>1686</v>
      </c>
      <c r="C145" s="9" t="s">
        <v>1687</v>
      </c>
      <c r="D145" s="10" t="s">
        <v>1688</v>
      </c>
      <c r="G145" s="14">
        <v>18126611212</v>
      </c>
      <c r="H145" s="15" t="s">
        <v>442</v>
      </c>
      <c r="I145" s="15">
        <v>1822282.97999999</v>
      </c>
    </row>
    <row r="146" spans="1:9">
      <c r="A146" s="8" t="s">
        <v>1689</v>
      </c>
      <c r="B146" s="8" t="s">
        <v>1690</v>
      </c>
      <c r="C146" s="9" t="s">
        <v>1691</v>
      </c>
      <c r="D146" s="10" t="s">
        <v>1692</v>
      </c>
      <c r="G146" s="14" t="s">
        <v>444</v>
      </c>
      <c r="H146" s="15" t="s">
        <v>445</v>
      </c>
      <c r="I146" s="15">
        <v>630565.68999999901</v>
      </c>
    </row>
    <row r="147" spans="1:9">
      <c r="A147" s="8" t="s">
        <v>1693</v>
      </c>
      <c r="B147" s="8" t="s">
        <v>1694</v>
      </c>
      <c r="C147" s="9" t="s">
        <v>1695</v>
      </c>
      <c r="D147" s="10" t="s">
        <v>1696</v>
      </c>
      <c r="G147" s="14" t="s">
        <v>447</v>
      </c>
      <c r="H147" s="15" t="s">
        <v>448</v>
      </c>
      <c r="I147" s="15">
        <v>78596.69</v>
      </c>
    </row>
    <row r="148" spans="1:9">
      <c r="A148" s="8" t="s">
        <v>374</v>
      </c>
      <c r="B148" s="8" t="s">
        <v>376</v>
      </c>
      <c r="C148" s="9" t="s">
        <v>375</v>
      </c>
      <c r="D148" s="10" t="s">
        <v>1697</v>
      </c>
      <c r="G148" s="14" t="s">
        <v>450</v>
      </c>
      <c r="H148" s="15" t="s">
        <v>451</v>
      </c>
      <c r="I148" s="15">
        <v>92023</v>
      </c>
    </row>
    <row r="149" spans="1:9">
      <c r="A149" s="8" t="s">
        <v>1698</v>
      </c>
      <c r="B149" s="8" t="s">
        <v>1699</v>
      </c>
      <c r="C149" s="9" t="s">
        <v>1700</v>
      </c>
      <c r="D149" s="10" t="s">
        <v>1701</v>
      </c>
      <c r="G149" s="14">
        <v>13660374290</v>
      </c>
      <c r="H149" s="15" t="s">
        <v>453</v>
      </c>
      <c r="I149" s="15">
        <v>311523.8</v>
      </c>
    </row>
    <row r="150" spans="1:9">
      <c r="A150" s="8" t="s">
        <v>1702</v>
      </c>
      <c r="B150" s="8" t="s">
        <v>1703</v>
      </c>
      <c r="C150" s="9" t="s">
        <v>1704</v>
      </c>
      <c r="D150" s="10" t="s">
        <v>1705</v>
      </c>
      <c r="G150" s="14" t="s">
        <v>455</v>
      </c>
      <c r="H150" s="15" t="s">
        <v>456</v>
      </c>
      <c r="I150" s="15">
        <v>103680.679999999</v>
      </c>
    </row>
    <row r="151" spans="1:9">
      <c r="A151" s="8" t="s">
        <v>1706</v>
      </c>
      <c r="B151" s="8" t="s">
        <v>1707</v>
      </c>
      <c r="C151" s="9">
        <v>15113555551</v>
      </c>
      <c r="D151" s="10" t="s">
        <v>1708</v>
      </c>
      <c r="G151" s="14" t="s">
        <v>458</v>
      </c>
      <c r="H151" s="15" t="s">
        <v>459</v>
      </c>
      <c r="I151" s="15">
        <v>76847.8</v>
      </c>
    </row>
    <row r="152" spans="1:9">
      <c r="A152" s="8" t="s">
        <v>1709</v>
      </c>
      <c r="B152" s="8" t="s">
        <v>1710</v>
      </c>
      <c r="C152" s="9" t="s">
        <v>1711</v>
      </c>
      <c r="D152" s="10" t="s">
        <v>1712</v>
      </c>
      <c r="G152" s="14">
        <v>18112795658</v>
      </c>
      <c r="H152" s="15" t="s">
        <v>461</v>
      </c>
      <c r="I152" s="15">
        <v>500018.12</v>
      </c>
    </row>
    <row r="153" spans="1:9">
      <c r="A153" s="8" t="s">
        <v>1713</v>
      </c>
      <c r="B153" s="8" t="s">
        <v>1714</v>
      </c>
      <c r="C153" s="9" t="s">
        <v>1715</v>
      </c>
      <c r="D153" s="10" t="s">
        <v>1716</v>
      </c>
      <c r="G153" s="14" t="s">
        <v>463</v>
      </c>
      <c r="H153" s="15" t="s">
        <v>464</v>
      </c>
      <c r="I153" s="15">
        <v>205506.24999999901</v>
      </c>
    </row>
    <row r="154" spans="1:9">
      <c r="A154" s="8" t="s">
        <v>1122</v>
      </c>
      <c r="B154" s="8" t="s">
        <v>1124</v>
      </c>
      <c r="C154" s="9" t="s">
        <v>1123</v>
      </c>
      <c r="D154" s="10" t="s">
        <v>1717</v>
      </c>
      <c r="G154" s="14" t="s">
        <v>466</v>
      </c>
      <c r="H154" s="15" t="s">
        <v>467</v>
      </c>
      <c r="I154" s="15">
        <v>376400.09999999899</v>
      </c>
    </row>
    <row r="155" spans="1:9">
      <c r="A155" s="8" t="s">
        <v>1718</v>
      </c>
      <c r="B155" s="8" t="s">
        <v>1719</v>
      </c>
      <c r="C155" s="9" t="s">
        <v>1720</v>
      </c>
      <c r="D155" s="10" t="s">
        <v>1721</v>
      </c>
      <c r="G155" s="14">
        <v>18677371025</v>
      </c>
      <c r="H155" s="15" t="s">
        <v>469</v>
      </c>
      <c r="I155" s="15">
        <v>1279259.28</v>
      </c>
    </row>
    <row r="156" spans="1:9">
      <c r="A156" s="8" t="s">
        <v>1722</v>
      </c>
      <c r="B156" s="8" t="s">
        <v>1723</v>
      </c>
      <c r="C156" s="9" t="s">
        <v>1724</v>
      </c>
      <c r="D156" s="10" t="s">
        <v>1725</v>
      </c>
      <c r="G156" s="14" t="s">
        <v>471</v>
      </c>
      <c r="H156" s="15" t="s">
        <v>472</v>
      </c>
      <c r="I156" s="15">
        <v>154061.86999999901</v>
      </c>
    </row>
    <row r="157" spans="1:9">
      <c r="A157" s="8" t="s">
        <v>1726</v>
      </c>
      <c r="B157" s="8" t="s">
        <v>1727</v>
      </c>
      <c r="C157" s="9" t="s">
        <v>1728</v>
      </c>
      <c r="D157" s="10" t="s">
        <v>1729</v>
      </c>
      <c r="G157" s="14" t="s">
        <v>474</v>
      </c>
      <c r="H157" s="15" t="s">
        <v>475</v>
      </c>
      <c r="I157" s="15">
        <v>52869.5799999999</v>
      </c>
    </row>
    <row r="158" spans="1:9">
      <c r="A158" s="8" t="s">
        <v>1730</v>
      </c>
      <c r="B158" s="8" t="s">
        <v>1731</v>
      </c>
      <c r="C158" s="9">
        <v>18924794737</v>
      </c>
      <c r="D158" s="10" t="s">
        <v>1732</v>
      </c>
      <c r="G158" s="14">
        <v>15263025278</v>
      </c>
      <c r="H158" s="15" t="s">
        <v>477</v>
      </c>
      <c r="I158" s="15">
        <v>95231.02</v>
      </c>
    </row>
    <row r="159" spans="1:9">
      <c r="A159" s="8" t="s">
        <v>800</v>
      </c>
      <c r="B159" s="8" t="s">
        <v>802</v>
      </c>
      <c r="C159" s="9" t="s">
        <v>801</v>
      </c>
      <c r="D159" s="10" t="s">
        <v>1733</v>
      </c>
      <c r="G159" s="14" t="s">
        <v>479</v>
      </c>
      <c r="H159" s="15" t="s">
        <v>480</v>
      </c>
      <c r="I159" s="15">
        <v>66615.899999999994</v>
      </c>
    </row>
    <row r="160" spans="1:9">
      <c r="A160" s="8" t="s">
        <v>884</v>
      </c>
      <c r="B160" s="8" t="s">
        <v>886</v>
      </c>
      <c r="C160" s="9" t="s">
        <v>885</v>
      </c>
      <c r="D160" s="10" t="s">
        <v>1734</v>
      </c>
      <c r="G160" s="14" t="s">
        <v>482</v>
      </c>
      <c r="H160" s="15" t="s">
        <v>483</v>
      </c>
      <c r="I160" s="15">
        <v>597668.43999999994</v>
      </c>
    </row>
    <row r="161" spans="1:9">
      <c r="A161" s="8" t="s">
        <v>1735</v>
      </c>
      <c r="B161" s="8" t="s">
        <v>1736</v>
      </c>
      <c r="C161" s="9" t="s">
        <v>1737</v>
      </c>
      <c r="D161" s="10" t="s">
        <v>1738</v>
      </c>
      <c r="G161" s="14" t="s">
        <v>485</v>
      </c>
      <c r="H161" s="15" t="s">
        <v>486</v>
      </c>
      <c r="I161" s="15">
        <v>64399</v>
      </c>
    </row>
    <row r="162" spans="1:9">
      <c r="A162" s="8" t="s">
        <v>1739</v>
      </c>
      <c r="B162" s="8" t="s">
        <v>1740</v>
      </c>
      <c r="C162" s="9" t="s">
        <v>1741</v>
      </c>
      <c r="D162" s="10" t="s">
        <v>1742</v>
      </c>
      <c r="G162" s="14" t="s">
        <v>488</v>
      </c>
      <c r="H162" s="15" t="s">
        <v>489</v>
      </c>
      <c r="I162" s="15">
        <v>137524.97999999899</v>
      </c>
    </row>
    <row r="163" spans="1:9">
      <c r="A163" s="8" t="s">
        <v>1743</v>
      </c>
      <c r="B163" s="8" t="s">
        <v>1744</v>
      </c>
      <c r="C163" s="9" t="s">
        <v>1745</v>
      </c>
      <c r="D163" s="10" t="s">
        <v>1746</v>
      </c>
      <c r="G163" s="14" t="s">
        <v>491</v>
      </c>
      <c r="H163" s="15" t="s">
        <v>492</v>
      </c>
      <c r="I163" s="15">
        <v>54371</v>
      </c>
    </row>
    <row r="164" spans="1:9">
      <c r="A164" s="8" t="s">
        <v>1747</v>
      </c>
      <c r="B164" s="8" t="s">
        <v>1748</v>
      </c>
      <c r="C164" s="9" t="s">
        <v>1749</v>
      </c>
      <c r="D164" s="10" t="s">
        <v>1750</v>
      </c>
      <c r="G164" s="14">
        <v>15962865882</v>
      </c>
      <c r="H164" s="15" t="s">
        <v>494</v>
      </c>
      <c r="I164" s="15">
        <v>66800.41</v>
      </c>
    </row>
    <row r="165" spans="1:9">
      <c r="A165" s="8" t="s">
        <v>803</v>
      </c>
      <c r="B165" s="8" t="s">
        <v>804</v>
      </c>
      <c r="C165" s="9">
        <v>18028105666</v>
      </c>
      <c r="D165" s="10" t="s">
        <v>1751</v>
      </c>
      <c r="G165" s="14" t="s">
        <v>496</v>
      </c>
      <c r="H165" s="15" t="s">
        <v>497</v>
      </c>
      <c r="I165" s="15">
        <v>191450.66</v>
      </c>
    </row>
    <row r="166" spans="1:9">
      <c r="A166" s="8" t="s">
        <v>1752</v>
      </c>
      <c r="B166" s="8" t="s">
        <v>1753</v>
      </c>
      <c r="C166" s="9" t="s">
        <v>1754</v>
      </c>
      <c r="D166" s="10" t="s">
        <v>1755</v>
      </c>
      <c r="G166" s="14" t="s">
        <v>499</v>
      </c>
      <c r="H166" s="15" t="s">
        <v>500</v>
      </c>
      <c r="I166" s="15">
        <v>81703</v>
      </c>
    </row>
    <row r="167" spans="1:9">
      <c r="A167" s="8" t="s">
        <v>1756</v>
      </c>
      <c r="B167" s="8" t="s">
        <v>1757</v>
      </c>
      <c r="C167" s="9" t="s">
        <v>1758</v>
      </c>
      <c r="D167" s="10" t="s">
        <v>1759</v>
      </c>
      <c r="G167" s="14" t="s">
        <v>502</v>
      </c>
      <c r="H167" s="15" t="s">
        <v>503</v>
      </c>
      <c r="I167" s="15">
        <v>105615</v>
      </c>
    </row>
    <row r="168" spans="1:9">
      <c r="A168" s="8" t="s">
        <v>1760</v>
      </c>
      <c r="B168" s="8" t="s">
        <v>1761</v>
      </c>
      <c r="C168" s="9" t="s">
        <v>1762</v>
      </c>
      <c r="D168" s="10" t="s">
        <v>1763</v>
      </c>
      <c r="G168" s="14">
        <v>15661122339</v>
      </c>
      <c r="H168" s="15" t="s">
        <v>505</v>
      </c>
      <c r="I168" s="15">
        <v>141223.14000000001</v>
      </c>
    </row>
    <row r="169" spans="1:9">
      <c r="A169" s="8" t="s">
        <v>1764</v>
      </c>
      <c r="B169" s="8" t="s">
        <v>1765</v>
      </c>
      <c r="C169" s="9" t="s">
        <v>1766</v>
      </c>
      <c r="D169" s="10" t="s">
        <v>1767</v>
      </c>
      <c r="G169" s="14" t="s">
        <v>507</v>
      </c>
      <c r="H169" s="15" t="s">
        <v>508</v>
      </c>
      <c r="I169" s="15">
        <v>79136.889999999898</v>
      </c>
    </row>
    <row r="170" spans="1:9">
      <c r="A170" s="8" t="s">
        <v>1768</v>
      </c>
      <c r="B170" s="8" t="s">
        <v>1769</v>
      </c>
      <c r="C170" s="9" t="s">
        <v>1770</v>
      </c>
      <c r="D170" s="10" t="s">
        <v>1771</v>
      </c>
      <c r="G170" s="14" t="s">
        <v>510</v>
      </c>
      <c r="H170" s="15" t="s">
        <v>511</v>
      </c>
      <c r="I170" s="15">
        <v>211328.649999999</v>
      </c>
    </row>
    <row r="171" spans="1:9">
      <c r="A171" s="8" t="s">
        <v>1772</v>
      </c>
      <c r="B171" s="8" t="s">
        <v>1773</v>
      </c>
      <c r="C171" s="9" t="s">
        <v>1774</v>
      </c>
      <c r="D171" s="10" t="s">
        <v>1775</v>
      </c>
      <c r="G171" s="14" t="s">
        <v>513</v>
      </c>
      <c r="H171" s="15" t="s">
        <v>514</v>
      </c>
      <c r="I171" s="15">
        <v>91242.159999999902</v>
      </c>
    </row>
    <row r="172" spans="1:9">
      <c r="A172" s="8" t="s">
        <v>1776</v>
      </c>
      <c r="B172" s="8" t="s">
        <v>1777</v>
      </c>
      <c r="C172" s="9">
        <v>18038812555</v>
      </c>
      <c r="D172" s="10" t="s">
        <v>1778</v>
      </c>
      <c r="G172" s="14" t="s">
        <v>516</v>
      </c>
      <c r="H172" s="15" t="s">
        <v>517</v>
      </c>
      <c r="I172" s="15">
        <v>3854444.78</v>
      </c>
    </row>
    <row r="173" spans="1:9">
      <c r="A173" s="8" t="s">
        <v>1779</v>
      </c>
      <c r="B173" s="8" t="s">
        <v>1780</v>
      </c>
      <c r="C173" s="9" t="s">
        <v>1781</v>
      </c>
      <c r="D173" s="10" t="s">
        <v>1782</v>
      </c>
      <c r="G173" s="14" t="s">
        <v>519</v>
      </c>
      <c r="H173" s="15" t="s">
        <v>520</v>
      </c>
      <c r="I173" s="15">
        <v>197096.59999999899</v>
      </c>
    </row>
    <row r="174" spans="1:9">
      <c r="A174" s="8" t="s">
        <v>1783</v>
      </c>
      <c r="B174" s="8" t="s">
        <v>1784</v>
      </c>
      <c r="C174" s="9" t="s">
        <v>1785</v>
      </c>
      <c r="D174" s="10" t="s">
        <v>1786</v>
      </c>
      <c r="G174" s="14" t="s">
        <v>522</v>
      </c>
      <c r="H174" s="15" t="s">
        <v>523</v>
      </c>
      <c r="I174" s="15">
        <v>122508</v>
      </c>
    </row>
    <row r="175" spans="1:9">
      <c r="A175" s="8" t="s">
        <v>1787</v>
      </c>
      <c r="B175" s="8" t="s">
        <v>1788</v>
      </c>
      <c r="C175" s="9" t="s">
        <v>1789</v>
      </c>
      <c r="D175" s="10" t="s">
        <v>1790</v>
      </c>
      <c r="G175" s="14" t="s">
        <v>525</v>
      </c>
      <c r="H175" s="15" t="s">
        <v>526</v>
      </c>
      <c r="I175" s="15">
        <v>110939.599999999</v>
      </c>
    </row>
    <row r="176" spans="1:9">
      <c r="A176" s="8" t="s">
        <v>1192</v>
      </c>
      <c r="B176" s="8" t="s">
        <v>1194</v>
      </c>
      <c r="C176" s="9" t="s">
        <v>1193</v>
      </c>
      <c r="D176" s="10" t="s">
        <v>1791</v>
      </c>
      <c r="G176" s="14" t="s">
        <v>528</v>
      </c>
      <c r="H176" s="15" t="s">
        <v>529</v>
      </c>
      <c r="I176" s="15">
        <v>86709.879999999903</v>
      </c>
    </row>
    <row r="177" spans="1:9">
      <c r="A177" s="8" t="s">
        <v>1792</v>
      </c>
      <c r="B177" s="8" t="s">
        <v>1793</v>
      </c>
      <c r="C177" s="9">
        <v>18254999541</v>
      </c>
      <c r="D177" s="10" t="s">
        <v>1794</v>
      </c>
      <c r="G177" s="14" t="s">
        <v>531</v>
      </c>
      <c r="H177" s="15" t="s">
        <v>532</v>
      </c>
      <c r="I177" s="15">
        <v>128049.04</v>
      </c>
    </row>
    <row r="178" spans="1:9">
      <c r="A178" s="8" t="s">
        <v>1795</v>
      </c>
      <c r="B178" s="8" t="s">
        <v>1796</v>
      </c>
      <c r="C178" s="9" t="s">
        <v>1797</v>
      </c>
      <c r="D178" s="10" t="s">
        <v>1798</v>
      </c>
      <c r="G178" s="14">
        <v>15322340926</v>
      </c>
      <c r="H178" s="15" t="s">
        <v>534</v>
      </c>
      <c r="I178" s="15">
        <v>142962.13</v>
      </c>
    </row>
    <row r="179" spans="1:9">
      <c r="A179" s="8" t="s">
        <v>1171</v>
      </c>
      <c r="B179" s="8" t="s">
        <v>1173</v>
      </c>
      <c r="C179" s="9" t="s">
        <v>1172</v>
      </c>
      <c r="D179" s="10" t="s">
        <v>1799</v>
      </c>
      <c r="G179" s="14" t="s">
        <v>536</v>
      </c>
      <c r="H179" s="15" t="s">
        <v>537</v>
      </c>
      <c r="I179" s="15">
        <v>324354.38</v>
      </c>
    </row>
    <row r="180" spans="1:9">
      <c r="A180" s="8" t="s">
        <v>1800</v>
      </c>
      <c r="B180" s="8" t="s">
        <v>1801</v>
      </c>
      <c r="C180" s="9">
        <v>15351224906</v>
      </c>
      <c r="D180" s="10" t="s">
        <v>1802</v>
      </c>
      <c r="G180" s="14" t="s">
        <v>539</v>
      </c>
      <c r="H180" s="15" t="s">
        <v>540</v>
      </c>
      <c r="I180" s="15">
        <v>862541.05</v>
      </c>
    </row>
    <row r="181" spans="1:9">
      <c r="A181" s="8" t="s">
        <v>1077</v>
      </c>
      <c r="B181" s="8" t="s">
        <v>1078</v>
      </c>
      <c r="C181" s="9">
        <v>18688145695</v>
      </c>
      <c r="D181" s="10" t="s">
        <v>1803</v>
      </c>
      <c r="G181" s="14" t="s">
        <v>542</v>
      </c>
      <c r="H181" s="15" t="s">
        <v>543</v>
      </c>
      <c r="I181" s="15">
        <v>145876.649999999</v>
      </c>
    </row>
    <row r="182" spans="1:9">
      <c r="A182" s="8" t="s">
        <v>315</v>
      </c>
      <c r="B182" s="8" t="s">
        <v>317</v>
      </c>
      <c r="C182" s="9" t="s">
        <v>316</v>
      </c>
      <c r="D182" s="10" t="s">
        <v>1804</v>
      </c>
      <c r="G182" s="14" t="s">
        <v>545</v>
      </c>
      <c r="H182" s="15" t="s">
        <v>546</v>
      </c>
      <c r="I182" s="15">
        <v>305156</v>
      </c>
    </row>
    <row r="183" spans="1:9">
      <c r="A183" s="8" t="s">
        <v>944</v>
      </c>
      <c r="B183" s="8" t="s">
        <v>945</v>
      </c>
      <c r="C183" s="9">
        <v>15150005763</v>
      </c>
      <c r="D183" s="10" t="s">
        <v>1805</v>
      </c>
      <c r="G183" s="14" t="s">
        <v>548</v>
      </c>
      <c r="H183" s="15" t="s">
        <v>549</v>
      </c>
      <c r="I183" s="15">
        <v>306985.38</v>
      </c>
    </row>
    <row r="184" spans="1:9">
      <c r="A184" s="8" t="s">
        <v>1806</v>
      </c>
      <c r="B184" s="8" t="s">
        <v>1807</v>
      </c>
      <c r="C184" s="9">
        <v>18561392257</v>
      </c>
      <c r="D184" s="10" t="s">
        <v>1808</v>
      </c>
      <c r="G184" s="14" t="s">
        <v>553</v>
      </c>
      <c r="H184" s="15" t="s">
        <v>554</v>
      </c>
      <c r="I184" s="15">
        <v>136247.4</v>
      </c>
    </row>
    <row r="185" spans="1:9">
      <c r="A185" s="8" t="s">
        <v>1809</v>
      </c>
      <c r="B185" s="8" t="s">
        <v>1810</v>
      </c>
      <c r="C185" s="9" t="s">
        <v>1811</v>
      </c>
      <c r="D185" s="10" t="s">
        <v>1812</v>
      </c>
      <c r="G185" s="14" t="s">
        <v>556</v>
      </c>
      <c r="H185" s="15" t="s">
        <v>557</v>
      </c>
      <c r="I185" s="15">
        <v>53743.5</v>
      </c>
    </row>
    <row r="186" spans="1:9">
      <c r="A186" s="8" t="s">
        <v>1813</v>
      </c>
      <c r="B186" s="8" t="s">
        <v>1814</v>
      </c>
      <c r="C186" s="9">
        <v>13631690091</v>
      </c>
      <c r="D186" s="10" t="s">
        <v>1815</v>
      </c>
      <c r="G186" s="14" t="s">
        <v>559</v>
      </c>
      <c r="H186" s="15" t="s">
        <v>560</v>
      </c>
      <c r="I186" s="15">
        <v>72202.149999999994</v>
      </c>
    </row>
    <row r="187" spans="1:9">
      <c r="A187" s="8" t="s">
        <v>1816</v>
      </c>
      <c r="B187" s="8" t="s">
        <v>1817</v>
      </c>
      <c r="C187" s="9">
        <v>18923153884</v>
      </c>
      <c r="D187" s="10" t="s">
        <v>1818</v>
      </c>
      <c r="G187" s="14" t="s">
        <v>562</v>
      </c>
      <c r="H187" s="15" t="s">
        <v>563</v>
      </c>
      <c r="I187" s="15">
        <v>1689111.6599999899</v>
      </c>
    </row>
    <row r="188" spans="1:9">
      <c r="A188" s="8" t="s">
        <v>1819</v>
      </c>
      <c r="B188" s="8" t="s">
        <v>1820</v>
      </c>
      <c r="C188" s="9" t="s">
        <v>1821</v>
      </c>
      <c r="D188" s="10" t="s">
        <v>1822</v>
      </c>
      <c r="G188" s="14" t="s">
        <v>565</v>
      </c>
      <c r="H188" s="15" t="s">
        <v>566</v>
      </c>
      <c r="I188" s="15">
        <v>346879.88</v>
      </c>
    </row>
    <row r="189" spans="1:9">
      <c r="A189" s="8" t="s">
        <v>558</v>
      </c>
      <c r="B189" s="8" t="s">
        <v>560</v>
      </c>
      <c r="C189" s="9" t="s">
        <v>559</v>
      </c>
      <c r="D189" s="10" t="s">
        <v>1823</v>
      </c>
      <c r="G189" s="14">
        <v>15957156381</v>
      </c>
      <c r="H189" s="15" t="s">
        <v>568</v>
      </c>
      <c r="I189" s="15">
        <v>115069.59</v>
      </c>
    </row>
    <row r="190" spans="1:9">
      <c r="A190" s="8" t="s">
        <v>1824</v>
      </c>
      <c r="B190" s="8" t="s">
        <v>1825</v>
      </c>
      <c r="C190" s="9" t="s">
        <v>1826</v>
      </c>
      <c r="D190" s="10" t="s">
        <v>1827</v>
      </c>
      <c r="G190" s="14">
        <v>15989588344</v>
      </c>
      <c r="H190" s="15" t="s">
        <v>570</v>
      </c>
      <c r="I190" s="15">
        <v>558746.19999999995</v>
      </c>
    </row>
    <row r="191" spans="1:9">
      <c r="A191" s="8" t="s">
        <v>552</v>
      </c>
      <c r="B191" s="8" t="s">
        <v>554</v>
      </c>
      <c r="C191" s="9" t="s">
        <v>553</v>
      </c>
      <c r="D191" s="10" t="s">
        <v>1828</v>
      </c>
      <c r="G191" s="14" t="s">
        <v>572</v>
      </c>
      <c r="H191" s="15" t="s">
        <v>573</v>
      </c>
      <c r="I191" s="15">
        <v>61239</v>
      </c>
    </row>
    <row r="192" spans="1:9">
      <c r="A192" s="8" t="s">
        <v>1829</v>
      </c>
      <c r="B192" s="8" t="s">
        <v>1830</v>
      </c>
      <c r="C192" s="9" t="s">
        <v>1831</v>
      </c>
      <c r="D192" s="10" t="s">
        <v>1832</v>
      </c>
      <c r="G192" s="14" t="s">
        <v>575</v>
      </c>
      <c r="H192" s="15" t="s">
        <v>576</v>
      </c>
      <c r="I192" s="15">
        <v>54995.63</v>
      </c>
    </row>
    <row r="193" spans="1:9">
      <c r="A193" s="8" t="s">
        <v>1833</v>
      </c>
      <c r="B193" s="8" t="s">
        <v>1834</v>
      </c>
      <c r="C193" s="9" t="s">
        <v>1835</v>
      </c>
      <c r="D193" s="10" t="s">
        <v>1836</v>
      </c>
      <c r="G193" s="14" t="s">
        <v>578</v>
      </c>
      <c r="H193" s="15" t="s">
        <v>579</v>
      </c>
      <c r="I193" s="15">
        <v>73549.86</v>
      </c>
    </row>
    <row r="194" spans="1:9">
      <c r="A194" s="8" t="s">
        <v>468</v>
      </c>
      <c r="B194" s="8" t="s">
        <v>469</v>
      </c>
      <c r="C194" s="9">
        <v>18677371025</v>
      </c>
      <c r="D194" s="10" t="s">
        <v>1837</v>
      </c>
      <c r="G194" s="14" t="s">
        <v>581</v>
      </c>
      <c r="H194" s="15" t="s">
        <v>582</v>
      </c>
      <c r="I194" s="15">
        <v>73554.58</v>
      </c>
    </row>
    <row r="195" spans="1:9">
      <c r="A195" s="8" t="s">
        <v>1838</v>
      </c>
      <c r="B195" s="8" t="s">
        <v>1839</v>
      </c>
      <c r="C195" s="9" t="s">
        <v>1840</v>
      </c>
      <c r="D195" s="10" t="s">
        <v>1841</v>
      </c>
      <c r="G195" s="14" t="s">
        <v>584</v>
      </c>
      <c r="H195" s="15" t="s">
        <v>585</v>
      </c>
      <c r="I195" s="15">
        <v>119963.83</v>
      </c>
    </row>
    <row r="196" spans="1:9">
      <c r="A196" s="8" t="s">
        <v>1842</v>
      </c>
      <c r="B196" s="8" t="s">
        <v>1843</v>
      </c>
      <c r="C196" s="9" t="s">
        <v>1844</v>
      </c>
      <c r="D196" s="10" t="s">
        <v>1845</v>
      </c>
      <c r="G196" s="14" t="s">
        <v>587</v>
      </c>
      <c r="H196" s="15" t="s">
        <v>588</v>
      </c>
      <c r="I196" s="15">
        <v>54665.34</v>
      </c>
    </row>
    <row r="197" spans="1:9">
      <c r="A197" s="8" t="s">
        <v>276</v>
      </c>
      <c r="B197" s="8" t="s">
        <v>278</v>
      </c>
      <c r="C197" s="9" t="s">
        <v>277</v>
      </c>
      <c r="D197" s="10" t="s">
        <v>1846</v>
      </c>
      <c r="G197" s="14" t="s">
        <v>590</v>
      </c>
      <c r="H197" s="15" t="s">
        <v>591</v>
      </c>
      <c r="I197" s="15">
        <v>121909.63</v>
      </c>
    </row>
    <row r="198" spans="1:9">
      <c r="A198" s="8" t="s">
        <v>1259</v>
      </c>
      <c r="B198" s="8" t="s">
        <v>1261</v>
      </c>
      <c r="C198" s="9" t="s">
        <v>1260</v>
      </c>
      <c r="D198" s="10" t="s">
        <v>1847</v>
      </c>
      <c r="G198" s="14" t="s">
        <v>593</v>
      </c>
      <c r="H198" s="15" t="s">
        <v>594</v>
      </c>
      <c r="I198" s="15">
        <v>385230.09999999899</v>
      </c>
    </row>
    <row r="199" spans="1:9">
      <c r="A199" s="8" t="s">
        <v>504</v>
      </c>
      <c r="B199" s="8" t="s">
        <v>505</v>
      </c>
      <c r="C199" s="9">
        <v>15661122339</v>
      </c>
      <c r="D199" s="10" t="s">
        <v>1848</v>
      </c>
      <c r="G199" s="14" t="s">
        <v>596</v>
      </c>
      <c r="H199" s="15" t="s">
        <v>597</v>
      </c>
      <c r="I199" s="15">
        <v>283721.64</v>
      </c>
    </row>
    <row r="200" spans="1:9">
      <c r="A200" s="8" t="s">
        <v>85</v>
      </c>
      <c r="B200" s="8" t="s">
        <v>87</v>
      </c>
      <c r="C200" s="9" t="s">
        <v>86</v>
      </c>
      <c r="D200" s="10" t="s">
        <v>1849</v>
      </c>
      <c r="G200" s="14" t="s">
        <v>599</v>
      </c>
      <c r="H200" s="15" t="s">
        <v>600</v>
      </c>
      <c r="I200" s="15">
        <v>52337.5</v>
      </c>
    </row>
    <row r="201" spans="1:9">
      <c r="A201" s="8" t="s">
        <v>1850</v>
      </c>
      <c r="B201" s="8" t="s">
        <v>1851</v>
      </c>
      <c r="C201" s="9" t="s">
        <v>1852</v>
      </c>
      <c r="D201" s="10" t="s">
        <v>1853</v>
      </c>
      <c r="G201" s="14" t="s">
        <v>602</v>
      </c>
      <c r="H201" s="15" t="s">
        <v>603</v>
      </c>
      <c r="I201" s="15">
        <v>317760.03999999998</v>
      </c>
    </row>
    <row r="202" spans="1:9">
      <c r="A202" s="8" t="s">
        <v>1854</v>
      </c>
      <c r="B202" s="8" t="s">
        <v>1855</v>
      </c>
      <c r="C202" s="9" t="s">
        <v>1856</v>
      </c>
      <c r="D202" s="10" t="s">
        <v>1857</v>
      </c>
      <c r="G202" s="14" t="s">
        <v>605</v>
      </c>
      <c r="H202" s="15" t="s">
        <v>606</v>
      </c>
      <c r="I202" s="15">
        <v>98698.829999999798</v>
      </c>
    </row>
    <row r="203" spans="1:9">
      <c r="A203" s="8" t="s">
        <v>1858</v>
      </c>
      <c r="B203" s="8" t="s">
        <v>1859</v>
      </c>
      <c r="C203" s="9" t="s">
        <v>1860</v>
      </c>
      <c r="D203" s="10" t="s">
        <v>1861</v>
      </c>
      <c r="G203" s="14" t="s">
        <v>608</v>
      </c>
      <c r="H203" s="15" t="s">
        <v>609</v>
      </c>
      <c r="I203" s="15">
        <v>85381</v>
      </c>
    </row>
    <row r="204" spans="1:9">
      <c r="A204" s="8" t="s">
        <v>1862</v>
      </c>
      <c r="B204" s="8" t="s">
        <v>1863</v>
      </c>
      <c r="C204" s="9" t="s">
        <v>1864</v>
      </c>
      <c r="D204" s="10" t="s">
        <v>1865</v>
      </c>
      <c r="G204" s="14" t="s">
        <v>611</v>
      </c>
      <c r="H204" s="15" t="s">
        <v>612</v>
      </c>
      <c r="I204" s="15">
        <v>224924</v>
      </c>
    </row>
    <row r="205" spans="1:9">
      <c r="A205" s="8" t="s">
        <v>1866</v>
      </c>
      <c r="B205" s="8" t="s">
        <v>1867</v>
      </c>
      <c r="C205" s="9" t="s">
        <v>1868</v>
      </c>
      <c r="D205" s="10" t="s">
        <v>1869</v>
      </c>
      <c r="G205" s="14" t="s">
        <v>614</v>
      </c>
      <c r="H205" s="15" t="s">
        <v>615</v>
      </c>
      <c r="I205" s="15">
        <v>1104264.1299999999</v>
      </c>
    </row>
    <row r="206" spans="1:9">
      <c r="A206" s="8" t="s">
        <v>775</v>
      </c>
      <c r="B206" s="8" t="s">
        <v>777</v>
      </c>
      <c r="C206" s="9" t="s">
        <v>776</v>
      </c>
      <c r="D206" s="10" t="s">
        <v>1870</v>
      </c>
      <c r="G206" s="14" t="s">
        <v>617</v>
      </c>
      <c r="H206" s="15" t="s">
        <v>618</v>
      </c>
      <c r="I206" s="15">
        <v>351118.43</v>
      </c>
    </row>
    <row r="207" spans="1:9">
      <c r="A207" s="8" t="s">
        <v>873</v>
      </c>
      <c r="B207" s="8" t="s">
        <v>875</v>
      </c>
      <c r="C207" s="9" t="s">
        <v>874</v>
      </c>
      <c r="D207" s="10" t="s">
        <v>1871</v>
      </c>
      <c r="G207" s="14" t="s">
        <v>620</v>
      </c>
      <c r="H207" s="15" t="s">
        <v>621</v>
      </c>
      <c r="I207" s="15">
        <v>505201.65</v>
      </c>
    </row>
    <row r="208" spans="1:9">
      <c r="A208" s="8" t="s">
        <v>1872</v>
      </c>
      <c r="B208" s="8" t="s">
        <v>1873</v>
      </c>
      <c r="C208" s="9" t="s">
        <v>1874</v>
      </c>
      <c r="D208" s="10" t="s">
        <v>1875</v>
      </c>
      <c r="G208" s="14" t="s">
        <v>623</v>
      </c>
      <c r="H208" s="15" t="s">
        <v>624</v>
      </c>
      <c r="I208" s="15">
        <v>66911.600000000006</v>
      </c>
    </row>
    <row r="209" spans="1:9">
      <c r="A209" s="8" t="s">
        <v>1876</v>
      </c>
      <c r="B209" s="8" t="s">
        <v>1877</v>
      </c>
      <c r="C209" s="9" t="s">
        <v>1878</v>
      </c>
      <c r="D209" s="10" t="s">
        <v>1879</v>
      </c>
      <c r="G209" s="14" t="s">
        <v>626</v>
      </c>
      <c r="H209" s="15" t="s">
        <v>627</v>
      </c>
      <c r="I209" s="15">
        <v>125916.76</v>
      </c>
    </row>
    <row r="210" spans="1:9">
      <c r="A210" s="8" t="s">
        <v>1218</v>
      </c>
      <c r="B210" s="8" t="s">
        <v>1219</v>
      </c>
      <c r="C210" s="9">
        <v>13973775377</v>
      </c>
      <c r="D210" s="10" t="s">
        <v>1880</v>
      </c>
      <c r="G210" s="14" t="s">
        <v>629</v>
      </c>
      <c r="H210" s="15" t="s">
        <v>630</v>
      </c>
      <c r="I210" s="15">
        <v>742716.58999999904</v>
      </c>
    </row>
    <row r="211" spans="1:9">
      <c r="A211" s="8" t="s">
        <v>1068</v>
      </c>
      <c r="B211" s="8" t="s">
        <v>1070</v>
      </c>
      <c r="C211" s="9" t="s">
        <v>1069</v>
      </c>
      <c r="D211" s="10" t="s">
        <v>1881</v>
      </c>
      <c r="G211" s="14" t="s">
        <v>632</v>
      </c>
      <c r="H211" s="15" t="s">
        <v>633</v>
      </c>
      <c r="I211" s="15">
        <v>322015.64999999898</v>
      </c>
    </row>
    <row r="212" spans="1:9">
      <c r="A212" s="8" t="s">
        <v>544</v>
      </c>
      <c r="B212" s="8" t="s">
        <v>546</v>
      </c>
      <c r="C212" s="9" t="s">
        <v>545</v>
      </c>
      <c r="D212" s="10" t="s">
        <v>1882</v>
      </c>
      <c r="G212" s="14" t="s">
        <v>635</v>
      </c>
      <c r="H212" s="15" t="s">
        <v>636</v>
      </c>
      <c r="I212" s="15">
        <v>138729.77999999901</v>
      </c>
    </row>
    <row r="213" spans="1:9">
      <c r="A213" s="8" t="s">
        <v>1883</v>
      </c>
      <c r="B213" s="8" t="s">
        <v>1884</v>
      </c>
      <c r="C213" s="9" t="s">
        <v>1885</v>
      </c>
      <c r="D213" s="10" t="s">
        <v>1886</v>
      </c>
      <c r="G213" s="14">
        <v>18806780353</v>
      </c>
      <c r="H213" s="15" t="s">
        <v>638</v>
      </c>
      <c r="I213" s="15">
        <v>79967.47</v>
      </c>
    </row>
    <row r="214" spans="1:9">
      <c r="A214" s="8" t="s">
        <v>904</v>
      </c>
      <c r="B214" s="8" t="s">
        <v>906</v>
      </c>
      <c r="C214" s="9" t="s">
        <v>905</v>
      </c>
      <c r="D214" s="10" t="s">
        <v>1887</v>
      </c>
      <c r="G214" s="14" t="s">
        <v>640</v>
      </c>
      <c r="H214" s="15" t="s">
        <v>641</v>
      </c>
      <c r="I214" s="15">
        <v>54171.539999999899</v>
      </c>
    </row>
    <row r="215" spans="1:9">
      <c r="A215" s="8" t="s">
        <v>1074</v>
      </c>
      <c r="B215" s="8" t="s">
        <v>1076</v>
      </c>
      <c r="C215" s="9" t="s">
        <v>1075</v>
      </c>
      <c r="D215" s="10" t="s">
        <v>1888</v>
      </c>
      <c r="G215" s="14" t="s">
        <v>643</v>
      </c>
      <c r="H215" s="15" t="s">
        <v>644</v>
      </c>
      <c r="I215" s="15">
        <v>134990.76</v>
      </c>
    </row>
    <row r="216" spans="1:9">
      <c r="A216" s="8" t="s">
        <v>1143</v>
      </c>
      <c r="B216" s="8" t="s">
        <v>1145</v>
      </c>
      <c r="C216" s="9" t="s">
        <v>1144</v>
      </c>
      <c r="D216" s="10" t="s">
        <v>1889</v>
      </c>
      <c r="G216" s="14" t="s">
        <v>646</v>
      </c>
      <c r="H216" s="15" t="s">
        <v>647</v>
      </c>
      <c r="I216" s="15">
        <v>71140.989999999903</v>
      </c>
    </row>
    <row r="217" spans="1:9">
      <c r="A217" s="8" t="s">
        <v>1890</v>
      </c>
      <c r="B217" s="8" t="s">
        <v>1891</v>
      </c>
      <c r="C217" s="9" t="s">
        <v>1892</v>
      </c>
      <c r="D217" s="10" t="s">
        <v>1893</v>
      </c>
      <c r="G217" s="14" t="s">
        <v>649</v>
      </c>
      <c r="H217" s="15" t="s">
        <v>650</v>
      </c>
      <c r="I217" s="15">
        <v>138595.58999999901</v>
      </c>
    </row>
    <row r="218" spans="1:9">
      <c r="A218" s="8" t="s">
        <v>1894</v>
      </c>
      <c r="B218" s="8" t="s">
        <v>1895</v>
      </c>
      <c r="C218" s="9">
        <v>13782060269</v>
      </c>
      <c r="D218" s="10" t="s">
        <v>1896</v>
      </c>
      <c r="G218" s="14">
        <v>13603279509</v>
      </c>
      <c r="H218" s="15" t="s">
        <v>652</v>
      </c>
      <c r="I218" s="15">
        <v>86323.37</v>
      </c>
    </row>
    <row r="219" spans="1:9">
      <c r="A219" s="8" t="s">
        <v>355</v>
      </c>
      <c r="B219" s="8" t="s">
        <v>357</v>
      </c>
      <c r="C219" s="9" t="s">
        <v>356</v>
      </c>
      <c r="D219" s="10" t="s">
        <v>1897</v>
      </c>
      <c r="G219" s="14" t="s">
        <v>654</v>
      </c>
      <c r="H219" s="15" t="s">
        <v>655</v>
      </c>
      <c r="I219" s="15">
        <v>257262.91999999899</v>
      </c>
    </row>
    <row r="220" spans="1:9">
      <c r="A220" s="8" t="s">
        <v>1898</v>
      </c>
      <c r="B220" s="8" t="s">
        <v>1899</v>
      </c>
      <c r="C220" s="9">
        <v>15652628362</v>
      </c>
      <c r="D220" s="10" t="s">
        <v>1900</v>
      </c>
      <c r="G220" s="14" t="s">
        <v>657</v>
      </c>
      <c r="H220" s="15" t="s">
        <v>658</v>
      </c>
      <c r="I220" s="15">
        <v>76796.34</v>
      </c>
    </row>
    <row r="221" spans="1:9">
      <c r="A221" s="8" t="s">
        <v>1901</v>
      </c>
      <c r="B221" s="8" t="s">
        <v>1902</v>
      </c>
      <c r="C221" s="9" t="s">
        <v>1903</v>
      </c>
      <c r="D221" s="10" t="s">
        <v>1904</v>
      </c>
      <c r="G221" s="14" t="s">
        <v>660</v>
      </c>
      <c r="H221" s="15" t="s">
        <v>661</v>
      </c>
      <c r="I221" s="15">
        <v>351444.72</v>
      </c>
    </row>
    <row r="222" spans="1:9">
      <c r="A222" s="8" t="s">
        <v>961</v>
      </c>
      <c r="B222" s="8" t="s">
        <v>963</v>
      </c>
      <c r="C222" s="9" t="s">
        <v>962</v>
      </c>
      <c r="D222" s="10" t="s">
        <v>1905</v>
      </c>
      <c r="G222" s="14" t="s">
        <v>663</v>
      </c>
      <c r="H222" s="15" t="s">
        <v>664</v>
      </c>
      <c r="I222" s="15">
        <v>180809.649999999</v>
      </c>
    </row>
    <row r="223" spans="1:9">
      <c r="A223" s="8" t="s">
        <v>1906</v>
      </c>
      <c r="B223" s="8" t="s">
        <v>1907</v>
      </c>
      <c r="C223" s="9" t="s">
        <v>1908</v>
      </c>
      <c r="D223" s="10" t="s">
        <v>1909</v>
      </c>
      <c r="G223" s="14" t="s">
        <v>666</v>
      </c>
      <c r="H223" s="15" t="s">
        <v>667</v>
      </c>
      <c r="I223" s="15">
        <v>56991.549999999901</v>
      </c>
    </row>
    <row r="224" spans="1:9">
      <c r="A224" s="8" t="s">
        <v>521</v>
      </c>
      <c r="B224" s="8" t="s">
        <v>523</v>
      </c>
      <c r="C224" s="9" t="s">
        <v>522</v>
      </c>
      <c r="D224" s="10" t="s">
        <v>1910</v>
      </c>
      <c r="G224" s="14" t="s">
        <v>669</v>
      </c>
      <c r="H224" s="15" t="s">
        <v>670</v>
      </c>
      <c r="I224" s="15">
        <v>129537</v>
      </c>
    </row>
    <row r="225" spans="1:9">
      <c r="A225" s="8" t="s">
        <v>1911</v>
      </c>
      <c r="B225" s="8" t="s">
        <v>1912</v>
      </c>
      <c r="C225" s="9" t="s">
        <v>1913</v>
      </c>
      <c r="D225" s="10" t="s">
        <v>1914</v>
      </c>
      <c r="G225" s="14" t="s">
        <v>672</v>
      </c>
      <c r="H225" s="15" t="s">
        <v>673</v>
      </c>
      <c r="I225" s="15">
        <v>391116</v>
      </c>
    </row>
    <row r="226" spans="1:9">
      <c r="A226" s="8" t="s">
        <v>1915</v>
      </c>
      <c r="B226" s="8" t="s">
        <v>1916</v>
      </c>
      <c r="C226" s="9" t="s">
        <v>1917</v>
      </c>
      <c r="D226" s="10" t="s">
        <v>1918</v>
      </c>
      <c r="G226" s="14" t="s">
        <v>675</v>
      </c>
      <c r="H226" s="15" t="s">
        <v>676</v>
      </c>
      <c r="I226" s="15">
        <v>154876.28</v>
      </c>
    </row>
    <row r="227" spans="1:9">
      <c r="A227" s="8" t="s">
        <v>1099</v>
      </c>
      <c r="B227" s="8" t="s">
        <v>1100</v>
      </c>
      <c r="C227" s="9">
        <v>18368877091</v>
      </c>
      <c r="D227" s="10" t="s">
        <v>1919</v>
      </c>
      <c r="G227" s="14" t="s">
        <v>678</v>
      </c>
      <c r="H227" s="15" t="s">
        <v>679</v>
      </c>
      <c r="I227" s="15">
        <v>424203.42</v>
      </c>
    </row>
    <row r="228" spans="1:9">
      <c r="A228" s="8" t="s">
        <v>1920</v>
      </c>
      <c r="B228" s="8" t="s">
        <v>1921</v>
      </c>
      <c r="C228" s="9" t="s">
        <v>1922</v>
      </c>
      <c r="D228" s="10" t="s">
        <v>1923</v>
      </c>
      <c r="G228" s="14" t="s">
        <v>681</v>
      </c>
      <c r="H228" s="15" t="s">
        <v>682</v>
      </c>
      <c r="I228" s="15">
        <v>53075.35</v>
      </c>
    </row>
    <row r="229" spans="1:9">
      <c r="A229" s="8" t="s">
        <v>1924</v>
      </c>
      <c r="B229" s="8" t="s">
        <v>1925</v>
      </c>
      <c r="C229" s="9" t="s">
        <v>1926</v>
      </c>
      <c r="D229" s="10" t="s">
        <v>1927</v>
      </c>
      <c r="G229" s="14" t="s">
        <v>684</v>
      </c>
      <c r="H229" s="15" t="s">
        <v>685</v>
      </c>
      <c r="I229" s="15">
        <v>251691.52999999901</v>
      </c>
    </row>
    <row r="230" spans="1:9">
      <c r="A230" s="8" t="s">
        <v>924</v>
      </c>
      <c r="B230" s="8" t="s">
        <v>926</v>
      </c>
      <c r="C230" s="9" t="s">
        <v>925</v>
      </c>
      <c r="D230" s="10" t="s">
        <v>1928</v>
      </c>
      <c r="G230" s="14" t="s">
        <v>687</v>
      </c>
      <c r="H230" s="15" t="s">
        <v>688</v>
      </c>
      <c r="I230" s="15">
        <v>161875</v>
      </c>
    </row>
    <row r="231" spans="1:9">
      <c r="A231" s="8" t="s">
        <v>1011</v>
      </c>
      <c r="B231" s="8" t="s">
        <v>1013</v>
      </c>
      <c r="C231" s="9" t="s">
        <v>1012</v>
      </c>
      <c r="D231" s="10" t="s">
        <v>1929</v>
      </c>
      <c r="G231" s="14">
        <v>18031310708</v>
      </c>
      <c r="H231" s="15" t="s">
        <v>690</v>
      </c>
      <c r="I231" s="15">
        <v>69857.47</v>
      </c>
    </row>
    <row r="232" spans="1:9">
      <c r="A232" s="8" t="s">
        <v>1930</v>
      </c>
      <c r="B232" s="8" t="s">
        <v>1931</v>
      </c>
      <c r="C232" s="9">
        <v>18801187077</v>
      </c>
      <c r="D232" s="10" t="s">
        <v>1932</v>
      </c>
      <c r="G232" s="14" t="s">
        <v>692</v>
      </c>
      <c r="H232" s="15" t="s">
        <v>693</v>
      </c>
      <c r="I232" s="15">
        <v>158380.4</v>
      </c>
    </row>
    <row r="233" spans="1:9">
      <c r="A233" s="8" t="s">
        <v>1933</v>
      </c>
      <c r="B233" s="8" t="s">
        <v>1934</v>
      </c>
      <c r="C233" s="9">
        <v>15356098758</v>
      </c>
      <c r="D233" s="10" t="s">
        <v>1935</v>
      </c>
      <c r="G233" s="14">
        <v>13388606195</v>
      </c>
      <c r="H233" s="15" t="s">
        <v>695</v>
      </c>
      <c r="I233" s="15">
        <v>115818.899999999</v>
      </c>
    </row>
    <row r="234" spans="1:9">
      <c r="A234" s="8" t="s">
        <v>1936</v>
      </c>
      <c r="B234" s="8" t="s">
        <v>1937</v>
      </c>
      <c r="C234" s="9" t="s">
        <v>1938</v>
      </c>
      <c r="D234" s="10" t="s">
        <v>1939</v>
      </c>
      <c r="G234" s="14" t="s">
        <v>697</v>
      </c>
      <c r="H234" s="15" t="s">
        <v>698</v>
      </c>
      <c r="I234" s="15">
        <v>58695.6</v>
      </c>
    </row>
    <row r="235" spans="1:9">
      <c r="A235" s="8" t="s">
        <v>1940</v>
      </c>
      <c r="B235" s="8" t="s">
        <v>1941</v>
      </c>
      <c r="C235" s="9" t="s">
        <v>1942</v>
      </c>
      <c r="D235" s="10" t="s">
        <v>1943</v>
      </c>
      <c r="G235" s="14" t="s">
        <v>700</v>
      </c>
      <c r="H235" s="15" t="s">
        <v>701</v>
      </c>
      <c r="I235" s="15">
        <v>386633.1</v>
      </c>
    </row>
    <row r="236" spans="1:9">
      <c r="A236" s="8" t="s">
        <v>1944</v>
      </c>
      <c r="B236" s="8" t="s">
        <v>1945</v>
      </c>
      <c r="C236" s="9" t="s">
        <v>1946</v>
      </c>
      <c r="D236" s="10" t="s">
        <v>1947</v>
      </c>
      <c r="G236" s="14" t="s">
        <v>703</v>
      </c>
      <c r="H236" s="15" t="s">
        <v>704</v>
      </c>
      <c r="I236" s="15">
        <v>76110</v>
      </c>
    </row>
    <row r="237" spans="1:9">
      <c r="A237" s="8" t="s">
        <v>787</v>
      </c>
      <c r="B237" s="8" t="s">
        <v>788</v>
      </c>
      <c r="C237" s="9">
        <v>18962213880</v>
      </c>
      <c r="D237" s="10" t="s">
        <v>1948</v>
      </c>
      <c r="G237" s="14" t="s">
        <v>706</v>
      </c>
      <c r="H237" s="15" t="s">
        <v>707</v>
      </c>
      <c r="I237" s="15">
        <v>124544</v>
      </c>
    </row>
    <row r="238" spans="1:9">
      <c r="A238" s="8" t="s">
        <v>1949</v>
      </c>
      <c r="B238" s="8" t="s">
        <v>1950</v>
      </c>
      <c r="C238" s="9" t="s">
        <v>1951</v>
      </c>
      <c r="D238" s="10" t="s">
        <v>1952</v>
      </c>
      <c r="G238" s="14">
        <v>18281367899</v>
      </c>
      <c r="H238" s="15" t="s">
        <v>709</v>
      </c>
      <c r="I238" s="15">
        <v>87866.290000000095</v>
      </c>
    </row>
    <row r="239" spans="1:9">
      <c r="A239" s="11" t="s">
        <v>1953</v>
      </c>
      <c r="B239" s="11" t="s">
        <v>1954</v>
      </c>
      <c r="C239" s="9" t="s">
        <v>1955</v>
      </c>
      <c r="D239" s="10" t="s">
        <v>1956</v>
      </c>
      <c r="G239" s="14" t="s">
        <v>711</v>
      </c>
      <c r="H239" s="15" t="s">
        <v>712</v>
      </c>
      <c r="I239" s="15">
        <v>60113.03</v>
      </c>
    </row>
    <row r="240" spans="1:9">
      <c r="A240" s="11" t="s">
        <v>1957</v>
      </c>
      <c r="B240" s="11" t="s">
        <v>1958</v>
      </c>
      <c r="C240" s="9" t="s">
        <v>1959</v>
      </c>
      <c r="D240" s="10" t="s">
        <v>1960</v>
      </c>
      <c r="G240" s="14" t="s">
        <v>714</v>
      </c>
      <c r="H240" s="15" t="s">
        <v>715</v>
      </c>
      <c r="I240" s="15">
        <v>74645.37</v>
      </c>
    </row>
    <row r="241" spans="1:9">
      <c r="A241" s="11" t="s">
        <v>1961</v>
      </c>
      <c r="B241" s="11" t="s">
        <v>1962</v>
      </c>
      <c r="C241" s="9">
        <v>18012217709</v>
      </c>
      <c r="D241" s="10" t="s">
        <v>1963</v>
      </c>
      <c r="G241" s="14" t="s">
        <v>717</v>
      </c>
      <c r="H241" s="15" t="s">
        <v>718</v>
      </c>
      <c r="I241" s="15">
        <v>64692.08</v>
      </c>
    </row>
    <row r="242" spans="1:9">
      <c r="A242" s="11" t="s">
        <v>501</v>
      </c>
      <c r="B242" s="11" t="s">
        <v>503</v>
      </c>
      <c r="C242" s="9" t="s">
        <v>502</v>
      </c>
      <c r="D242" s="10" t="s">
        <v>1964</v>
      </c>
      <c r="G242" s="14">
        <v>13468147722</v>
      </c>
      <c r="H242" s="15" t="s">
        <v>720</v>
      </c>
      <c r="I242" s="15">
        <v>51954.44</v>
      </c>
    </row>
    <row r="243" spans="1:9">
      <c r="A243" s="11" t="s">
        <v>1965</v>
      </c>
      <c r="B243" s="11" t="s">
        <v>1966</v>
      </c>
      <c r="C243" s="9" t="s">
        <v>1967</v>
      </c>
      <c r="D243" s="10" t="s">
        <v>1968</v>
      </c>
      <c r="G243" s="14">
        <v>18683632946</v>
      </c>
      <c r="H243" s="15" t="s">
        <v>722</v>
      </c>
      <c r="I243" s="15">
        <v>171409</v>
      </c>
    </row>
    <row r="244" spans="1:9">
      <c r="A244" s="11" t="s">
        <v>1969</v>
      </c>
      <c r="B244" s="11" t="s">
        <v>1970</v>
      </c>
      <c r="C244" s="9">
        <v>15988468275</v>
      </c>
      <c r="D244" s="10" t="s">
        <v>1971</v>
      </c>
      <c r="G244" s="14" t="s">
        <v>724</v>
      </c>
      <c r="H244" s="15" t="s">
        <v>725</v>
      </c>
      <c r="I244" s="15">
        <v>73683.839999999895</v>
      </c>
    </row>
    <row r="245" spans="1:9">
      <c r="A245" s="11" t="s">
        <v>533</v>
      </c>
      <c r="B245" s="11" t="s">
        <v>534</v>
      </c>
      <c r="C245" s="9">
        <v>15322340926</v>
      </c>
      <c r="D245" s="10" t="s">
        <v>1972</v>
      </c>
      <c r="G245" s="14">
        <v>18257178082</v>
      </c>
      <c r="H245" s="15" t="s">
        <v>727</v>
      </c>
      <c r="I245" s="15">
        <v>50075.4399999999</v>
      </c>
    </row>
    <row r="246" spans="1:9">
      <c r="A246" s="11" t="s">
        <v>430</v>
      </c>
      <c r="B246" s="11" t="s">
        <v>431</v>
      </c>
      <c r="C246" s="9">
        <v>20467316</v>
      </c>
      <c r="D246" s="10" t="s">
        <v>1973</v>
      </c>
      <c r="G246" s="14" t="s">
        <v>729</v>
      </c>
      <c r="H246" s="15" t="s">
        <v>730</v>
      </c>
      <c r="I246" s="15">
        <v>636506.17000000004</v>
      </c>
    </row>
    <row r="247" spans="1:9">
      <c r="A247" s="11" t="s">
        <v>1974</v>
      </c>
      <c r="B247" s="11" t="s">
        <v>1975</v>
      </c>
      <c r="C247" s="9" t="s">
        <v>1976</v>
      </c>
      <c r="D247" s="10" t="s">
        <v>1977</v>
      </c>
      <c r="G247" s="14">
        <v>15964665598</v>
      </c>
      <c r="H247" s="15" t="s">
        <v>732</v>
      </c>
      <c r="I247" s="15">
        <v>104195</v>
      </c>
    </row>
    <row r="248" spans="1:9">
      <c r="A248" s="11" t="s">
        <v>1978</v>
      </c>
      <c r="B248" s="11" t="s">
        <v>1979</v>
      </c>
      <c r="C248" s="9">
        <v>15285552225</v>
      </c>
      <c r="D248" s="10" t="s">
        <v>1980</v>
      </c>
      <c r="G248" s="14" t="s">
        <v>734</v>
      </c>
      <c r="H248" s="15" t="s">
        <v>735</v>
      </c>
      <c r="I248" s="15">
        <v>87568.33</v>
      </c>
    </row>
    <row r="249" spans="1:9">
      <c r="A249" s="11" t="s">
        <v>1981</v>
      </c>
      <c r="B249" s="11" t="s">
        <v>1982</v>
      </c>
      <c r="C249" s="9" t="s">
        <v>1983</v>
      </c>
      <c r="D249" s="10" t="s">
        <v>1984</v>
      </c>
      <c r="G249" s="14" t="s">
        <v>737</v>
      </c>
      <c r="H249" s="15" t="s">
        <v>738</v>
      </c>
      <c r="I249" s="15">
        <v>53982.99</v>
      </c>
    </row>
    <row r="250" spans="1:9">
      <c r="A250" s="11" t="s">
        <v>760</v>
      </c>
      <c r="B250" s="11" t="s">
        <v>762</v>
      </c>
      <c r="C250" s="9" t="s">
        <v>761</v>
      </c>
      <c r="D250" s="10" t="s">
        <v>1985</v>
      </c>
      <c r="G250" s="14" t="s">
        <v>740</v>
      </c>
      <c r="H250" s="15" t="s">
        <v>741</v>
      </c>
      <c r="I250" s="15">
        <v>51516.18</v>
      </c>
    </row>
    <row r="251" spans="1:9">
      <c r="A251" s="11" t="s">
        <v>1986</v>
      </c>
      <c r="B251" s="11" t="s">
        <v>1987</v>
      </c>
      <c r="C251" s="9" t="s">
        <v>1988</v>
      </c>
      <c r="D251" s="10" t="s">
        <v>1989</v>
      </c>
      <c r="G251" s="14" t="s">
        <v>743</v>
      </c>
      <c r="H251" s="15" t="s">
        <v>744</v>
      </c>
      <c r="I251" s="15">
        <v>149486.23000000001</v>
      </c>
    </row>
    <row r="252" spans="1:9">
      <c r="A252" s="11" t="s">
        <v>506</v>
      </c>
      <c r="B252" s="11" t="s">
        <v>508</v>
      </c>
      <c r="C252" s="9" t="s">
        <v>507</v>
      </c>
      <c r="D252" s="10" t="s">
        <v>1990</v>
      </c>
      <c r="G252" s="14" t="s">
        <v>746</v>
      </c>
      <c r="H252" s="15" t="s">
        <v>747</v>
      </c>
      <c r="I252" s="15">
        <v>155020.15999999901</v>
      </c>
    </row>
    <row r="253" spans="1:9">
      <c r="A253" s="11" t="s">
        <v>1991</v>
      </c>
      <c r="B253" s="11" t="s">
        <v>1992</v>
      </c>
      <c r="C253" s="9" t="s">
        <v>1993</v>
      </c>
      <c r="D253" s="10" t="s">
        <v>1994</v>
      </c>
      <c r="G253" s="14" t="s">
        <v>749</v>
      </c>
      <c r="H253" s="15" t="s">
        <v>750</v>
      </c>
      <c r="I253" s="15">
        <v>380848</v>
      </c>
    </row>
    <row r="254" spans="1:9">
      <c r="A254" s="11" t="s">
        <v>1995</v>
      </c>
      <c r="B254" s="11" t="s">
        <v>1996</v>
      </c>
      <c r="C254" s="9">
        <v>13588077789</v>
      </c>
      <c r="D254" s="10" t="s">
        <v>1997</v>
      </c>
      <c r="G254" s="14" t="s">
        <v>752</v>
      </c>
      <c r="H254" s="15" t="s">
        <v>753</v>
      </c>
      <c r="I254" s="15">
        <v>104460.819999999</v>
      </c>
    </row>
    <row r="255" spans="1:9">
      <c r="A255" s="11" t="s">
        <v>613</v>
      </c>
      <c r="B255" s="11" t="s">
        <v>615</v>
      </c>
      <c r="C255" s="9" t="s">
        <v>614</v>
      </c>
      <c r="D255" s="10" t="s">
        <v>1998</v>
      </c>
      <c r="G255" s="14" t="s">
        <v>755</v>
      </c>
      <c r="H255" s="15" t="s">
        <v>756</v>
      </c>
      <c r="I255" s="15">
        <v>102008</v>
      </c>
    </row>
    <row r="256" spans="1:9">
      <c r="A256" s="11" t="s">
        <v>1999</v>
      </c>
      <c r="B256" s="11" t="s">
        <v>2000</v>
      </c>
      <c r="C256" s="9" t="s">
        <v>2001</v>
      </c>
      <c r="D256" s="10" t="s">
        <v>2002</v>
      </c>
      <c r="G256" s="18" t="s">
        <v>758</v>
      </c>
      <c r="H256" s="19" t="s">
        <v>759</v>
      </c>
      <c r="I256" s="19">
        <v>297024.5</v>
      </c>
    </row>
    <row r="257" spans="1:9">
      <c r="A257" s="11" t="s">
        <v>2003</v>
      </c>
      <c r="B257" s="11" t="s">
        <v>2004</v>
      </c>
      <c r="C257" s="9">
        <v>18858307558</v>
      </c>
      <c r="D257" s="10" t="s">
        <v>2005</v>
      </c>
      <c r="G257" s="18" t="s">
        <v>761</v>
      </c>
      <c r="H257" s="19" t="s">
        <v>762</v>
      </c>
      <c r="I257" s="19">
        <v>456055.89999999898</v>
      </c>
    </row>
    <row r="258" spans="1:9">
      <c r="A258" s="11" t="s">
        <v>45</v>
      </c>
      <c r="B258" s="11" t="s">
        <v>47</v>
      </c>
      <c r="C258" s="9" t="s">
        <v>46</v>
      </c>
      <c r="D258" s="10" t="s">
        <v>2006</v>
      </c>
      <c r="G258" s="18" t="s">
        <v>764</v>
      </c>
      <c r="H258" s="19" t="s">
        <v>765</v>
      </c>
      <c r="I258" s="19">
        <v>139566.57999999999</v>
      </c>
    </row>
    <row r="259" spans="1:9">
      <c r="A259" s="11" t="s">
        <v>2007</v>
      </c>
      <c r="B259" s="11" t="s">
        <v>2008</v>
      </c>
      <c r="C259" s="9" t="s">
        <v>2009</v>
      </c>
      <c r="D259" s="10" t="s">
        <v>2010</v>
      </c>
      <c r="G259" s="18" t="s">
        <v>767</v>
      </c>
      <c r="H259" s="19" t="s">
        <v>768</v>
      </c>
      <c r="I259" s="19">
        <v>101618.79</v>
      </c>
    </row>
    <row r="260" spans="1:9">
      <c r="A260" s="11" t="s">
        <v>789</v>
      </c>
      <c r="B260" s="11" t="s">
        <v>790</v>
      </c>
      <c r="C260" s="9">
        <v>13795222462</v>
      </c>
      <c r="D260" s="10" t="s">
        <v>2011</v>
      </c>
      <c r="G260" s="18" t="s">
        <v>770</v>
      </c>
      <c r="H260" s="19" t="s">
        <v>771</v>
      </c>
      <c r="I260" s="19">
        <v>456257.2</v>
      </c>
    </row>
    <row r="261" spans="1:9">
      <c r="A261" s="11" t="s">
        <v>2012</v>
      </c>
      <c r="B261" s="11" t="s">
        <v>2013</v>
      </c>
      <c r="C261" s="9" t="s">
        <v>2014</v>
      </c>
      <c r="D261" s="10" t="s">
        <v>2015</v>
      </c>
      <c r="G261" s="18" t="s">
        <v>773</v>
      </c>
      <c r="H261" s="19" t="s">
        <v>774</v>
      </c>
      <c r="I261" s="19">
        <v>154765</v>
      </c>
    </row>
    <row r="262" spans="1:9">
      <c r="A262" s="11" t="s">
        <v>772</v>
      </c>
      <c r="B262" s="11" t="s">
        <v>774</v>
      </c>
      <c r="C262" s="9" t="s">
        <v>773</v>
      </c>
      <c r="D262" s="10" t="s">
        <v>2016</v>
      </c>
      <c r="G262" s="18" t="s">
        <v>776</v>
      </c>
      <c r="H262" s="19" t="s">
        <v>777</v>
      </c>
      <c r="I262" s="19">
        <v>58796.14</v>
      </c>
    </row>
    <row r="263" spans="1:9">
      <c r="A263" s="11" t="s">
        <v>2017</v>
      </c>
      <c r="B263" s="11" t="s">
        <v>2018</v>
      </c>
      <c r="C263" s="9">
        <v>18601106247</v>
      </c>
      <c r="D263" s="10" t="s">
        <v>2019</v>
      </c>
      <c r="G263" s="18" t="s">
        <v>779</v>
      </c>
      <c r="H263" s="19" t="s">
        <v>780</v>
      </c>
      <c r="I263" s="19">
        <v>129027.68</v>
      </c>
    </row>
    <row r="264" spans="1:9">
      <c r="A264" s="11" t="s">
        <v>2020</v>
      </c>
      <c r="B264" s="11" t="s">
        <v>2021</v>
      </c>
      <c r="C264" s="9" t="s">
        <v>2022</v>
      </c>
      <c r="D264" s="10" t="s">
        <v>2023</v>
      </c>
      <c r="G264" s="18" t="s">
        <v>782</v>
      </c>
      <c r="H264" s="19" t="s">
        <v>783</v>
      </c>
      <c r="I264" s="19">
        <v>115340.73</v>
      </c>
    </row>
    <row r="265" spans="1:9">
      <c r="A265" s="11" t="s">
        <v>547</v>
      </c>
      <c r="B265" s="11" t="s">
        <v>549</v>
      </c>
      <c r="C265" s="9" t="s">
        <v>548</v>
      </c>
      <c r="D265" s="10" t="s">
        <v>2024</v>
      </c>
      <c r="G265" s="18" t="s">
        <v>785</v>
      </c>
      <c r="H265" s="19" t="s">
        <v>786</v>
      </c>
      <c r="I265" s="19">
        <v>234677</v>
      </c>
    </row>
    <row r="266" spans="1:9">
      <c r="A266" s="11" t="s">
        <v>1233</v>
      </c>
      <c r="B266" s="11" t="s">
        <v>1235</v>
      </c>
      <c r="C266" s="9" t="s">
        <v>1234</v>
      </c>
      <c r="D266" s="10" t="s">
        <v>2025</v>
      </c>
      <c r="G266" s="18">
        <v>18962213880</v>
      </c>
      <c r="H266" s="19" t="s">
        <v>788</v>
      </c>
      <c r="I266" s="19">
        <v>160554.179999999</v>
      </c>
    </row>
    <row r="267" spans="1:9">
      <c r="A267" s="11" t="s">
        <v>2026</v>
      </c>
      <c r="B267" s="11" t="s">
        <v>2027</v>
      </c>
      <c r="C267" s="9">
        <v>13480299535</v>
      </c>
      <c r="D267" s="10" t="s">
        <v>2028</v>
      </c>
      <c r="G267" s="18">
        <v>13795222462</v>
      </c>
      <c r="H267" s="19" t="s">
        <v>790</v>
      </c>
      <c r="I267" s="19">
        <v>296664.18999999901</v>
      </c>
    </row>
    <row r="268" spans="1:9">
      <c r="A268" s="11" t="s">
        <v>2029</v>
      </c>
      <c r="B268" s="11" t="s">
        <v>2030</v>
      </c>
      <c r="C268" s="9" t="s">
        <v>2031</v>
      </c>
      <c r="D268" s="10" t="s">
        <v>2032</v>
      </c>
      <c r="G268" s="18" t="s">
        <v>792</v>
      </c>
      <c r="H268" s="19" t="s">
        <v>793</v>
      </c>
      <c r="I268" s="19">
        <v>141772.82999999999</v>
      </c>
    </row>
    <row r="269" spans="1:9">
      <c r="A269" s="11" t="s">
        <v>2033</v>
      </c>
      <c r="B269" s="11" t="s">
        <v>2034</v>
      </c>
      <c r="C269" s="9" t="s">
        <v>2035</v>
      </c>
      <c r="D269" s="10" t="s">
        <v>2036</v>
      </c>
      <c r="G269" s="18" t="s">
        <v>795</v>
      </c>
      <c r="H269" s="19" t="s">
        <v>796</v>
      </c>
      <c r="I269" s="19">
        <v>473915.9</v>
      </c>
    </row>
    <row r="270" spans="1:9">
      <c r="A270" s="11" t="s">
        <v>2037</v>
      </c>
      <c r="B270" s="11" t="s">
        <v>2038</v>
      </c>
      <c r="C270" s="9" t="s">
        <v>2039</v>
      </c>
      <c r="D270" s="10" t="s">
        <v>2040</v>
      </c>
      <c r="G270" s="18" t="s">
        <v>798</v>
      </c>
      <c r="H270" s="19" t="s">
        <v>799</v>
      </c>
      <c r="I270" s="19">
        <v>59251</v>
      </c>
    </row>
    <row r="271" spans="1:9">
      <c r="A271" s="11" t="s">
        <v>1025</v>
      </c>
      <c r="B271" s="11" t="s">
        <v>1027</v>
      </c>
      <c r="C271" s="9" t="s">
        <v>1026</v>
      </c>
      <c r="D271" s="10" t="s">
        <v>2041</v>
      </c>
      <c r="G271" s="18" t="s">
        <v>801</v>
      </c>
      <c r="H271" s="19" t="s">
        <v>802</v>
      </c>
      <c r="I271" s="19">
        <v>70038</v>
      </c>
    </row>
    <row r="272" spans="1:9">
      <c r="A272" s="11" t="s">
        <v>586</v>
      </c>
      <c r="B272" s="11" t="s">
        <v>588</v>
      </c>
      <c r="C272" s="9" t="s">
        <v>587</v>
      </c>
      <c r="D272" s="10" t="s">
        <v>2042</v>
      </c>
      <c r="G272" s="18">
        <v>18028105666</v>
      </c>
      <c r="H272" s="19" t="s">
        <v>804</v>
      </c>
      <c r="I272" s="19">
        <v>837199.58</v>
      </c>
    </row>
    <row r="273" spans="1:9">
      <c r="A273" s="11" t="s">
        <v>1016</v>
      </c>
      <c r="B273" s="11" t="s">
        <v>1018</v>
      </c>
      <c r="C273" s="9" t="s">
        <v>1017</v>
      </c>
      <c r="D273" s="10" t="s">
        <v>2043</v>
      </c>
      <c r="G273" s="20" t="s">
        <v>4228</v>
      </c>
      <c r="H273" s="19" t="s">
        <v>806</v>
      </c>
      <c r="I273" s="19">
        <v>92375</v>
      </c>
    </row>
    <row r="274" spans="1:9">
      <c r="A274" s="8" t="s">
        <v>1189</v>
      </c>
      <c r="B274" s="8" t="s">
        <v>1191</v>
      </c>
      <c r="C274" s="9" t="s">
        <v>1190</v>
      </c>
      <c r="D274" s="10" t="s">
        <v>2044</v>
      </c>
      <c r="G274" s="18" t="s">
        <v>808</v>
      </c>
      <c r="H274" s="19" t="s">
        <v>809</v>
      </c>
      <c r="I274" s="19">
        <v>84402.25</v>
      </c>
    </row>
    <row r="275" spans="1:9">
      <c r="A275" s="8" t="s">
        <v>309</v>
      </c>
      <c r="B275" s="8" t="s">
        <v>311</v>
      </c>
      <c r="C275" s="9" t="s">
        <v>310</v>
      </c>
      <c r="D275" s="10" t="s">
        <v>2045</v>
      </c>
      <c r="G275" s="18" t="s">
        <v>811</v>
      </c>
      <c r="H275" s="19" t="s">
        <v>812</v>
      </c>
      <c r="I275" s="19">
        <v>923215.32999999903</v>
      </c>
    </row>
    <row r="276" spans="1:9">
      <c r="A276" s="8" t="s">
        <v>2046</v>
      </c>
      <c r="B276" s="8" t="s">
        <v>2047</v>
      </c>
      <c r="C276" s="9" t="s">
        <v>2048</v>
      </c>
      <c r="D276" s="10" t="s">
        <v>2049</v>
      </c>
      <c r="G276" s="18" t="s">
        <v>814</v>
      </c>
      <c r="H276" s="19" t="s">
        <v>815</v>
      </c>
      <c r="I276" s="19">
        <v>1554389</v>
      </c>
    </row>
    <row r="277" spans="1:9">
      <c r="A277" s="8" t="s">
        <v>2050</v>
      </c>
      <c r="B277" s="8" t="s">
        <v>2051</v>
      </c>
      <c r="C277" s="9">
        <v>18668388520</v>
      </c>
      <c r="D277" s="10" t="s">
        <v>2052</v>
      </c>
      <c r="G277" s="18" t="s">
        <v>817</v>
      </c>
      <c r="H277" s="19" t="s">
        <v>818</v>
      </c>
      <c r="I277" s="19">
        <v>210961.74</v>
      </c>
    </row>
    <row r="278" spans="1:9">
      <c r="A278" s="8" t="s">
        <v>589</v>
      </c>
      <c r="B278" s="8" t="s">
        <v>591</v>
      </c>
      <c r="C278" s="9" t="s">
        <v>590</v>
      </c>
      <c r="D278" s="10" t="s">
        <v>2053</v>
      </c>
      <c r="G278" s="18" t="s">
        <v>820</v>
      </c>
      <c r="H278" s="19" t="s">
        <v>821</v>
      </c>
      <c r="I278" s="19">
        <v>45839</v>
      </c>
    </row>
    <row r="279" spans="1:9">
      <c r="A279" s="8" t="s">
        <v>2054</v>
      </c>
      <c r="B279" s="8" t="s">
        <v>2055</v>
      </c>
      <c r="C279" s="9" t="s">
        <v>2056</v>
      </c>
      <c r="D279" s="10" t="s">
        <v>2057</v>
      </c>
      <c r="G279" s="18" t="s">
        <v>823</v>
      </c>
      <c r="H279" s="19" t="s">
        <v>824</v>
      </c>
      <c r="I279" s="19">
        <v>127533.539999999</v>
      </c>
    </row>
    <row r="280" spans="1:9">
      <c r="A280" s="8" t="s">
        <v>2058</v>
      </c>
      <c r="B280" s="8" t="s">
        <v>2059</v>
      </c>
      <c r="C280" s="9">
        <v>15267992252</v>
      </c>
      <c r="D280" s="10" t="s">
        <v>2060</v>
      </c>
      <c r="G280" s="18" t="s">
        <v>826</v>
      </c>
      <c r="H280" s="19" t="s">
        <v>827</v>
      </c>
      <c r="I280" s="19">
        <v>333789.65999999997</v>
      </c>
    </row>
    <row r="281" spans="1:9">
      <c r="A281" s="8" t="s">
        <v>2061</v>
      </c>
      <c r="B281" s="8" t="s">
        <v>2062</v>
      </c>
      <c r="C281" s="9" t="s">
        <v>2063</v>
      </c>
      <c r="D281" s="10" t="s">
        <v>2064</v>
      </c>
      <c r="G281" s="18" t="s">
        <v>829</v>
      </c>
      <c r="H281" s="19" t="s">
        <v>830</v>
      </c>
      <c r="I281" s="19">
        <v>308582.95</v>
      </c>
    </row>
    <row r="282" spans="1:9">
      <c r="A282" s="8" t="s">
        <v>2065</v>
      </c>
      <c r="B282" s="8" t="s">
        <v>2066</v>
      </c>
      <c r="C282" s="9" t="s">
        <v>2067</v>
      </c>
      <c r="D282" s="10" t="s">
        <v>2068</v>
      </c>
      <c r="G282" s="18">
        <v>18988627774</v>
      </c>
      <c r="H282" s="19" t="s">
        <v>832</v>
      </c>
      <c r="I282" s="19">
        <v>371261.20999999897</v>
      </c>
    </row>
    <row r="283" spans="1:9">
      <c r="A283" s="8" t="s">
        <v>2069</v>
      </c>
      <c r="B283" s="8" t="s">
        <v>2070</v>
      </c>
      <c r="C283" s="9" t="s">
        <v>2071</v>
      </c>
      <c r="D283" s="10" t="s">
        <v>2072</v>
      </c>
      <c r="G283" s="18">
        <v>18665465466</v>
      </c>
      <c r="H283" s="19" t="s">
        <v>834</v>
      </c>
      <c r="I283" s="19">
        <v>1684065.9399999899</v>
      </c>
    </row>
    <row r="284" spans="1:9">
      <c r="A284" s="8" t="s">
        <v>2073</v>
      </c>
      <c r="B284" s="8" t="s">
        <v>2074</v>
      </c>
      <c r="C284" s="9">
        <v>13232032777</v>
      </c>
      <c r="D284" s="10" t="s">
        <v>2075</v>
      </c>
      <c r="G284" s="18" t="s">
        <v>836</v>
      </c>
      <c r="H284" s="19" t="s">
        <v>837</v>
      </c>
      <c r="I284" s="19">
        <v>218433</v>
      </c>
    </row>
    <row r="285" spans="1:9">
      <c r="A285" s="8" t="s">
        <v>2076</v>
      </c>
      <c r="B285" s="8" t="s">
        <v>2077</v>
      </c>
      <c r="C285" s="9" t="s">
        <v>2078</v>
      </c>
      <c r="D285" s="10" t="s">
        <v>2079</v>
      </c>
      <c r="G285" s="18" t="s">
        <v>839</v>
      </c>
      <c r="H285" s="19" t="s">
        <v>840</v>
      </c>
      <c r="I285" s="19">
        <v>263143</v>
      </c>
    </row>
    <row r="286" spans="1:9">
      <c r="A286" s="8" t="s">
        <v>2080</v>
      </c>
      <c r="B286" s="8" t="s">
        <v>2081</v>
      </c>
      <c r="C286" s="9" t="s">
        <v>2082</v>
      </c>
      <c r="D286" s="10" t="s">
        <v>2083</v>
      </c>
      <c r="G286" s="18" t="s">
        <v>842</v>
      </c>
      <c r="H286" s="19" t="s">
        <v>843</v>
      </c>
      <c r="I286" s="19">
        <v>427734</v>
      </c>
    </row>
    <row r="287" spans="1:9">
      <c r="A287" s="8" t="s">
        <v>363</v>
      </c>
      <c r="B287" s="8" t="s">
        <v>365</v>
      </c>
      <c r="C287" s="9" t="s">
        <v>364</v>
      </c>
      <c r="D287" s="10" t="s">
        <v>2084</v>
      </c>
      <c r="G287" s="18" t="s">
        <v>845</v>
      </c>
      <c r="H287" s="19" t="s">
        <v>846</v>
      </c>
      <c r="I287" s="19">
        <v>63844.800000000003</v>
      </c>
    </row>
    <row r="288" spans="1:9">
      <c r="A288" s="8" t="s">
        <v>2085</v>
      </c>
      <c r="B288" s="8" t="s">
        <v>2086</v>
      </c>
      <c r="C288" s="9" t="s">
        <v>2087</v>
      </c>
      <c r="D288" s="10" t="s">
        <v>2088</v>
      </c>
      <c r="G288" s="18">
        <v>18603083659</v>
      </c>
      <c r="H288" s="19" t="s">
        <v>848</v>
      </c>
      <c r="I288" s="19">
        <v>179009.989999999</v>
      </c>
    </row>
    <row r="289" spans="1:9">
      <c r="A289" s="8" t="s">
        <v>2089</v>
      </c>
      <c r="B289" s="8" t="s">
        <v>2090</v>
      </c>
      <c r="C289" s="9">
        <v>13867846552</v>
      </c>
      <c r="D289" s="10" t="s">
        <v>2091</v>
      </c>
      <c r="G289" s="18" t="s">
        <v>850</v>
      </c>
      <c r="H289" s="19" t="s">
        <v>851</v>
      </c>
      <c r="I289" s="19">
        <v>1463603.8399999901</v>
      </c>
    </row>
    <row r="290" spans="1:9">
      <c r="A290" s="8" t="s">
        <v>794</v>
      </c>
      <c r="B290" s="8" t="s">
        <v>796</v>
      </c>
      <c r="C290" s="9" t="s">
        <v>795</v>
      </c>
      <c r="D290" s="10" t="s">
        <v>2092</v>
      </c>
      <c r="G290" s="18" t="s">
        <v>853</v>
      </c>
      <c r="H290" s="19" t="s">
        <v>854</v>
      </c>
      <c r="I290" s="19">
        <v>2125219.42</v>
      </c>
    </row>
    <row r="291" spans="1:9">
      <c r="A291" s="8" t="s">
        <v>571</v>
      </c>
      <c r="B291" s="8" t="s">
        <v>573</v>
      </c>
      <c r="C291" s="9" t="s">
        <v>572</v>
      </c>
      <c r="D291" s="10" t="s">
        <v>2093</v>
      </c>
      <c r="G291" s="18" t="s">
        <v>856</v>
      </c>
      <c r="H291" s="19" t="s">
        <v>857</v>
      </c>
      <c r="I291" s="19">
        <v>487585.1</v>
      </c>
    </row>
    <row r="292" spans="1:9">
      <c r="A292" s="8" t="s">
        <v>2094</v>
      </c>
      <c r="B292" s="8" t="s">
        <v>2095</v>
      </c>
      <c r="C292" s="9" t="s">
        <v>2096</v>
      </c>
      <c r="D292" s="10" t="s">
        <v>2097</v>
      </c>
      <c r="G292" s="18">
        <v>13322833304</v>
      </c>
      <c r="H292" s="19" t="s">
        <v>859</v>
      </c>
      <c r="I292" s="19">
        <v>151739.40999999901</v>
      </c>
    </row>
    <row r="293" spans="1:9">
      <c r="A293" s="8" t="s">
        <v>2098</v>
      </c>
      <c r="B293" s="8" t="s">
        <v>2099</v>
      </c>
      <c r="C293" s="9" t="s">
        <v>2100</v>
      </c>
      <c r="D293" s="10" t="s">
        <v>2101</v>
      </c>
      <c r="G293" s="14" t="s">
        <v>861</v>
      </c>
      <c r="H293" s="15" t="s">
        <v>862</v>
      </c>
      <c r="I293" s="15">
        <v>85359.67</v>
      </c>
    </row>
    <row r="294" spans="1:9">
      <c r="A294" s="8" t="s">
        <v>2102</v>
      </c>
      <c r="B294" s="8" t="s">
        <v>2103</v>
      </c>
      <c r="C294" s="9" t="s">
        <v>2104</v>
      </c>
      <c r="D294" s="10" t="s">
        <v>2105</v>
      </c>
      <c r="G294" s="14" t="s">
        <v>864</v>
      </c>
      <c r="H294" s="15" t="s">
        <v>865</v>
      </c>
      <c r="I294" s="15">
        <v>306489.49999999901</v>
      </c>
    </row>
    <row r="295" spans="1:9">
      <c r="A295" s="8" t="s">
        <v>2106</v>
      </c>
      <c r="B295" s="8" t="s">
        <v>2107</v>
      </c>
      <c r="C295" s="9" t="s">
        <v>2108</v>
      </c>
      <c r="D295" s="10" t="s">
        <v>2109</v>
      </c>
      <c r="G295" s="16" t="s">
        <v>4229</v>
      </c>
      <c r="H295" s="15" t="s">
        <v>867</v>
      </c>
      <c r="I295" s="15">
        <v>127703</v>
      </c>
    </row>
    <row r="296" spans="1:9">
      <c r="A296" s="8" t="s">
        <v>964</v>
      </c>
      <c r="B296" s="8" t="s">
        <v>966</v>
      </c>
      <c r="C296" s="9" t="s">
        <v>965</v>
      </c>
      <c r="D296" s="10" t="s">
        <v>2110</v>
      </c>
      <c r="G296" s="14" t="s">
        <v>869</v>
      </c>
      <c r="H296" s="15" t="s">
        <v>870</v>
      </c>
      <c r="I296" s="15">
        <v>320738.94</v>
      </c>
    </row>
    <row r="297" spans="1:9">
      <c r="A297" s="8" t="s">
        <v>2111</v>
      </c>
      <c r="B297" s="8" t="s">
        <v>2112</v>
      </c>
      <c r="C297" s="9" t="s">
        <v>2113</v>
      </c>
      <c r="D297" s="10" t="s">
        <v>2114</v>
      </c>
      <c r="G297" s="16" t="s">
        <v>4230</v>
      </c>
      <c r="H297" s="15" t="s">
        <v>872</v>
      </c>
      <c r="I297" s="15">
        <v>1983652.0699999901</v>
      </c>
    </row>
    <row r="298" spans="1:9">
      <c r="A298" s="8" t="s">
        <v>2115</v>
      </c>
      <c r="B298" s="8" t="s">
        <v>2116</v>
      </c>
      <c r="C298" s="9" t="s">
        <v>2117</v>
      </c>
      <c r="D298" s="10" t="s">
        <v>2118</v>
      </c>
      <c r="G298" s="14" t="s">
        <v>874</v>
      </c>
      <c r="H298" s="15" t="s">
        <v>875</v>
      </c>
      <c r="I298" s="15">
        <v>59340.91</v>
      </c>
    </row>
    <row r="299" spans="1:9">
      <c r="A299" s="8" t="s">
        <v>318</v>
      </c>
      <c r="B299" s="8" t="s">
        <v>320</v>
      </c>
      <c r="C299" s="9" t="s">
        <v>319</v>
      </c>
      <c r="D299" s="10" t="s">
        <v>2119</v>
      </c>
      <c r="G299" s="14">
        <v>15080813746</v>
      </c>
      <c r="H299" s="15" t="s">
        <v>877</v>
      </c>
      <c r="I299" s="15">
        <v>137055.48000000001</v>
      </c>
    </row>
    <row r="300" spans="1:9">
      <c r="A300" s="8" t="s">
        <v>2120</v>
      </c>
      <c r="B300" s="8" t="s">
        <v>2121</v>
      </c>
      <c r="C300" s="9" t="s">
        <v>2122</v>
      </c>
      <c r="D300" s="10" t="s">
        <v>2123</v>
      </c>
      <c r="G300" s="14" t="s">
        <v>879</v>
      </c>
      <c r="H300" s="15" t="s">
        <v>880</v>
      </c>
      <c r="I300" s="15">
        <v>243643.7</v>
      </c>
    </row>
    <row r="301" spans="1:9">
      <c r="A301" s="8" t="s">
        <v>2124</v>
      </c>
      <c r="B301" s="8" t="s">
        <v>2125</v>
      </c>
      <c r="C301" s="9" t="s">
        <v>2126</v>
      </c>
      <c r="D301" s="10" t="s">
        <v>2127</v>
      </c>
      <c r="G301" s="14" t="s">
        <v>882</v>
      </c>
      <c r="H301" s="15" t="s">
        <v>883</v>
      </c>
      <c r="I301" s="15">
        <v>528960</v>
      </c>
    </row>
    <row r="302" spans="1:9">
      <c r="A302" s="8" t="s">
        <v>2128</v>
      </c>
      <c r="B302" s="8" t="s">
        <v>2129</v>
      </c>
      <c r="C302" s="9" t="s">
        <v>2130</v>
      </c>
      <c r="D302" s="10" t="s">
        <v>2131</v>
      </c>
      <c r="G302" s="14" t="s">
        <v>885</v>
      </c>
      <c r="H302" s="15" t="s">
        <v>886</v>
      </c>
      <c r="I302" s="15">
        <v>376267.13999999902</v>
      </c>
    </row>
    <row r="303" spans="1:9">
      <c r="A303" s="8" t="s">
        <v>2132</v>
      </c>
      <c r="B303" s="8" t="s">
        <v>2133</v>
      </c>
      <c r="C303" s="9" t="s">
        <v>2134</v>
      </c>
      <c r="D303" s="10" t="s">
        <v>2135</v>
      </c>
      <c r="G303" s="14" t="s">
        <v>888</v>
      </c>
      <c r="H303" s="15" t="s">
        <v>889</v>
      </c>
      <c r="I303" s="15">
        <v>72074</v>
      </c>
    </row>
    <row r="304" spans="1:9">
      <c r="A304" s="8" t="s">
        <v>2136</v>
      </c>
      <c r="B304" s="8" t="s">
        <v>2137</v>
      </c>
      <c r="C304" s="9">
        <v>18668091525</v>
      </c>
      <c r="D304" s="10" t="s">
        <v>2138</v>
      </c>
      <c r="G304" s="14" t="s">
        <v>891</v>
      </c>
      <c r="H304" s="15" t="s">
        <v>892</v>
      </c>
      <c r="I304" s="15">
        <v>57131.23</v>
      </c>
    </row>
    <row r="305" spans="1:9">
      <c r="A305" s="8" t="s">
        <v>2139</v>
      </c>
      <c r="B305" s="8" t="s">
        <v>2140</v>
      </c>
      <c r="C305" s="9" t="s">
        <v>2141</v>
      </c>
      <c r="D305" s="10" t="s">
        <v>2142</v>
      </c>
      <c r="G305" s="14" t="s">
        <v>894</v>
      </c>
      <c r="H305" s="15" t="s">
        <v>895</v>
      </c>
      <c r="I305" s="15">
        <v>1187482</v>
      </c>
    </row>
    <row r="306" spans="1:9">
      <c r="A306" s="8" t="s">
        <v>2143</v>
      </c>
      <c r="B306" s="8" t="s">
        <v>2144</v>
      </c>
      <c r="C306" s="9">
        <v>18933090668</v>
      </c>
      <c r="D306" s="10" t="s">
        <v>2145</v>
      </c>
      <c r="G306" s="14" t="s">
        <v>897</v>
      </c>
      <c r="H306" s="15" t="s">
        <v>898</v>
      </c>
      <c r="I306" s="15">
        <v>185594.959999999</v>
      </c>
    </row>
    <row r="307" spans="1:9">
      <c r="A307" s="8" t="s">
        <v>2146</v>
      </c>
      <c r="B307" s="8" t="s">
        <v>2147</v>
      </c>
      <c r="C307" s="9" t="s">
        <v>2148</v>
      </c>
      <c r="D307" s="10" t="s">
        <v>2149</v>
      </c>
      <c r="G307" s="14">
        <v>15363665086</v>
      </c>
      <c r="H307" s="15" t="s">
        <v>900</v>
      </c>
      <c r="I307" s="15">
        <v>186671.8</v>
      </c>
    </row>
    <row r="308" spans="1:9">
      <c r="A308" s="8" t="s">
        <v>413</v>
      </c>
      <c r="B308" s="8" t="s">
        <v>415</v>
      </c>
      <c r="C308" s="9" t="s">
        <v>414</v>
      </c>
      <c r="D308" s="10" t="s">
        <v>2150</v>
      </c>
      <c r="G308" s="14" t="s">
        <v>902</v>
      </c>
      <c r="H308" s="15" t="s">
        <v>903</v>
      </c>
      <c r="I308" s="15">
        <v>96221.339999999895</v>
      </c>
    </row>
    <row r="309" spans="1:9">
      <c r="A309" s="8" t="s">
        <v>493</v>
      </c>
      <c r="B309" s="8" t="s">
        <v>494</v>
      </c>
      <c r="C309" s="9">
        <v>15962865882</v>
      </c>
      <c r="D309" s="10" t="s">
        <v>2151</v>
      </c>
      <c r="G309" s="14" t="s">
        <v>905</v>
      </c>
      <c r="H309" s="15" t="s">
        <v>906</v>
      </c>
      <c r="I309" s="15">
        <v>131815.09999999899</v>
      </c>
    </row>
    <row r="310" spans="1:9">
      <c r="A310" s="8" t="s">
        <v>1054</v>
      </c>
      <c r="B310" s="8" t="s">
        <v>1056</v>
      </c>
      <c r="C310" s="9" t="s">
        <v>1055</v>
      </c>
      <c r="D310" s="10" t="s">
        <v>2152</v>
      </c>
      <c r="G310" s="14" t="s">
        <v>908</v>
      </c>
      <c r="H310" s="15" t="s">
        <v>909</v>
      </c>
      <c r="I310" s="15">
        <v>101042.66</v>
      </c>
    </row>
    <row r="311" spans="1:9">
      <c r="A311" s="8" t="s">
        <v>404</v>
      </c>
      <c r="B311" s="8" t="s">
        <v>406</v>
      </c>
      <c r="C311" s="9" t="s">
        <v>405</v>
      </c>
      <c r="D311" s="10" t="s">
        <v>2153</v>
      </c>
      <c r="G311" s="14" t="s">
        <v>911</v>
      </c>
      <c r="H311" s="15" t="s">
        <v>912</v>
      </c>
      <c r="I311" s="15">
        <v>82757.59</v>
      </c>
    </row>
    <row r="312" spans="1:9">
      <c r="A312" s="8" t="s">
        <v>958</v>
      </c>
      <c r="B312" s="8" t="s">
        <v>960</v>
      </c>
      <c r="C312" s="9" t="s">
        <v>959</v>
      </c>
      <c r="D312" s="10" t="s">
        <v>2154</v>
      </c>
      <c r="G312" s="14">
        <v>13511602544</v>
      </c>
      <c r="H312" s="15" t="s">
        <v>914</v>
      </c>
      <c r="I312" s="15">
        <v>92903.6</v>
      </c>
    </row>
    <row r="313" spans="1:9">
      <c r="A313" s="8" t="s">
        <v>2155</v>
      </c>
      <c r="B313" s="8" t="s">
        <v>2156</v>
      </c>
      <c r="C313" s="9" t="s">
        <v>2157</v>
      </c>
      <c r="D313" s="10" t="s">
        <v>2158</v>
      </c>
      <c r="G313" s="14" t="s">
        <v>916</v>
      </c>
      <c r="H313" s="15" t="s">
        <v>917</v>
      </c>
      <c r="I313" s="15">
        <v>178304.16</v>
      </c>
    </row>
    <row r="314" spans="1:9">
      <c r="A314" s="8" t="s">
        <v>2159</v>
      </c>
      <c r="B314" s="8" t="s">
        <v>2160</v>
      </c>
      <c r="C314" s="9" t="s">
        <v>2161</v>
      </c>
      <c r="D314" s="10" t="s">
        <v>2162</v>
      </c>
      <c r="G314" s="14" t="s">
        <v>919</v>
      </c>
      <c r="H314" s="15" t="s">
        <v>920</v>
      </c>
      <c r="I314" s="15">
        <v>836555.99</v>
      </c>
    </row>
    <row r="315" spans="1:9">
      <c r="A315" s="8" t="s">
        <v>2163</v>
      </c>
      <c r="B315" s="8" t="s">
        <v>2164</v>
      </c>
      <c r="C315" s="9" t="s">
        <v>2165</v>
      </c>
      <c r="D315" s="10" t="s">
        <v>2166</v>
      </c>
      <c r="G315" s="14" t="s">
        <v>922</v>
      </c>
      <c r="H315" s="15" t="s">
        <v>923</v>
      </c>
      <c r="I315" s="15">
        <v>57005.5099999999</v>
      </c>
    </row>
    <row r="316" spans="1:9">
      <c r="A316" s="8" t="s">
        <v>117</v>
      </c>
      <c r="B316" s="8" t="s">
        <v>119</v>
      </c>
      <c r="C316" s="9" t="s">
        <v>118</v>
      </c>
      <c r="D316" s="10" t="s">
        <v>2167</v>
      </c>
      <c r="G316" s="14" t="s">
        <v>925</v>
      </c>
      <c r="H316" s="15" t="s">
        <v>926</v>
      </c>
      <c r="I316" s="15">
        <v>306131</v>
      </c>
    </row>
    <row r="317" spans="1:9">
      <c r="A317" s="8" t="s">
        <v>1200</v>
      </c>
      <c r="B317" s="8" t="s">
        <v>1202</v>
      </c>
      <c r="C317" s="9" t="s">
        <v>1201</v>
      </c>
      <c r="D317" s="10" t="s">
        <v>2168</v>
      </c>
      <c r="G317" s="14" t="s">
        <v>930</v>
      </c>
      <c r="H317" s="15" t="s">
        <v>931</v>
      </c>
      <c r="I317" s="15">
        <v>106599.599999999</v>
      </c>
    </row>
    <row r="318" spans="1:9">
      <c r="A318" s="8" t="s">
        <v>2169</v>
      </c>
      <c r="B318" s="8" t="s">
        <v>2170</v>
      </c>
      <c r="C318" s="9" t="s">
        <v>2171</v>
      </c>
      <c r="D318" s="10" t="s">
        <v>2172</v>
      </c>
      <c r="G318" s="14" t="s">
        <v>933</v>
      </c>
      <c r="H318" s="15" t="s">
        <v>934</v>
      </c>
      <c r="I318" s="15">
        <v>801959.93</v>
      </c>
    </row>
    <row r="319" spans="1:9">
      <c r="A319" s="8" t="s">
        <v>386</v>
      </c>
      <c r="B319" s="8" t="s">
        <v>387</v>
      </c>
      <c r="C319" s="9">
        <v>18123541775</v>
      </c>
      <c r="D319" s="10" t="s">
        <v>2173</v>
      </c>
      <c r="G319" s="14" t="s">
        <v>936</v>
      </c>
      <c r="H319" s="15" t="s">
        <v>937</v>
      </c>
      <c r="I319" s="15">
        <v>1386039</v>
      </c>
    </row>
    <row r="320" spans="1:9">
      <c r="A320" s="8" t="s">
        <v>2174</v>
      </c>
      <c r="B320" s="8" t="s">
        <v>2175</v>
      </c>
      <c r="C320" s="9" t="s">
        <v>2176</v>
      </c>
      <c r="D320" s="10" t="s">
        <v>2177</v>
      </c>
      <c r="G320" s="14" t="s">
        <v>939</v>
      </c>
      <c r="H320" s="15" t="s">
        <v>940</v>
      </c>
      <c r="I320" s="15">
        <v>53137</v>
      </c>
    </row>
    <row r="321" spans="1:9">
      <c r="A321" s="8" t="s">
        <v>2178</v>
      </c>
      <c r="B321" s="8" t="s">
        <v>2179</v>
      </c>
      <c r="C321" s="9">
        <v>13917927952</v>
      </c>
      <c r="D321" s="10" t="s">
        <v>2180</v>
      </c>
      <c r="G321" s="14" t="s">
        <v>942</v>
      </c>
      <c r="H321" s="15" t="s">
        <v>943</v>
      </c>
      <c r="I321" s="15">
        <v>213092</v>
      </c>
    </row>
    <row r="322" spans="1:9">
      <c r="A322" s="8" t="s">
        <v>976</v>
      </c>
      <c r="B322" s="8" t="s">
        <v>978</v>
      </c>
      <c r="C322" s="9" t="s">
        <v>977</v>
      </c>
      <c r="D322" s="10" t="s">
        <v>2181</v>
      </c>
      <c r="G322" s="14">
        <v>15150005763</v>
      </c>
      <c r="H322" s="15" t="s">
        <v>945</v>
      </c>
      <c r="I322" s="15">
        <v>58924.1499999999</v>
      </c>
    </row>
    <row r="323" spans="1:9">
      <c r="A323" s="8" t="s">
        <v>2182</v>
      </c>
      <c r="B323" s="8" t="s">
        <v>2183</v>
      </c>
      <c r="C323" s="9" t="s">
        <v>2184</v>
      </c>
      <c r="D323" s="10" t="s">
        <v>2185</v>
      </c>
      <c r="G323" s="14" t="s">
        <v>947</v>
      </c>
      <c r="H323" s="15" t="s">
        <v>948</v>
      </c>
      <c r="I323" s="15">
        <v>67086</v>
      </c>
    </row>
    <row r="324" spans="1:9">
      <c r="A324" s="8" t="s">
        <v>2186</v>
      </c>
      <c r="B324" s="8" t="s">
        <v>2187</v>
      </c>
      <c r="C324" s="9" t="s">
        <v>2188</v>
      </c>
      <c r="D324" s="10" t="s">
        <v>2189</v>
      </c>
      <c r="G324" s="14" t="s">
        <v>950</v>
      </c>
      <c r="H324" s="15" t="s">
        <v>951</v>
      </c>
      <c r="I324" s="15">
        <v>79245</v>
      </c>
    </row>
    <row r="325" spans="1:9">
      <c r="A325" s="8" t="s">
        <v>2190</v>
      </c>
      <c r="B325" s="8" t="s">
        <v>2191</v>
      </c>
      <c r="C325" s="9" t="s">
        <v>2192</v>
      </c>
      <c r="D325" s="10" t="s">
        <v>2193</v>
      </c>
      <c r="G325" s="14" t="s">
        <v>953</v>
      </c>
      <c r="H325" s="15" t="s">
        <v>954</v>
      </c>
      <c r="I325" s="15">
        <v>219012.6</v>
      </c>
    </row>
    <row r="326" spans="1:9">
      <c r="A326" s="8" t="s">
        <v>2194</v>
      </c>
      <c r="B326" s="8" t="s">
        <v>2195</v>
      </c>
      <c r="C326" s="9" t="s">
        <v>2196</v>
      </c>
      <c r="D326" s="10" t="s">
        <v>2197</v>
      </c>
      <c r="G326" s="14" t="s">
        <v>956</v>
      </c>
      <c r="H326" s="15" t="s">
        <v>957</v>
      </c>
      <c r="I326" s="15">
        <v>94259.699999999895</v>
      </c>
    </row>
    <row r="327" spans="1:9">
      <c r="A327" s="8" t="s">
        <v>1031</v>
      </c>
      <c r="B327" s="8" t="s">
        <v>1033</v>
      </c>
      <c r="C327" s="9" t="s">
        <v>1032</v>
      </c>
      <c r="D327" s="10" t="s">
        <v>2198</v>
      </c>
      <c r="G327" s="14" t="s">
        <v>959</v>
      </c>
      <c r="H327" s="15" t="s">
        <v>960</v>
      </c>
      <c r="I327" s="15">
        <v>177705</v>
      </c>
    </row>
    <row r="328" spans="1:9">
      <c r="A328" s="8" t="s">
        <v>2199</v>
      </c>
      <c r="B328" s="8" t="s">
        <v>2200</v>
      </c>
      <c r="C328" s="9" t="s">
        <v>2201</v>
      </c>
      <c r="D328" s="10" t="s">
        <v>2202</v>
      </c>
      <c r="G328" s="14" t="s">
        <v>962</v>
      </c>
      <c r="H328" s="15" t="s">
        <v>963</v>
      </c>
      <c r="I328" s="15">
        <v>62850.85</v>
      </c>
    </row>
    <row r="329" spans="1:9">
      <c r="A329" s="8" t="s">
        <v>2203</v>
      </c>
      <c r="B329" s="8" t="s">
        <v>2204</v>
      </c>
      <c r="C329" s="9" t="s">
        <v>2205</v>
      </c>
      <c r="D329" s="10" t="s">
        <v>2206</v>
      </c>
      <c r="G329" s="16" t="s">
        <v>4231</v>
      </c>
      <c r="H329" s="15" t="s">
        <v>551</v>
      </c>
      <c r="I329" s="15">
        <v>85927.44</v>
      </c>
    </row>
    <row r="330" spans="1:9">
      <c r="A330" s="8" t="s">
        <v>2207</v>
      </c>
      <c r="B330" s="8" t="s">
        <v>2208</v>
      </c>
      <c r="C330" s="9" t="s">
        <v>2209</v>
      </c>
      <c r="D330" s="10" t="s">
        <v>2210</v>
      </c>
      <c r="G330" s="14" t="s">
        <v>965</v>
      </c>
      <c r="H330" s="15" t="s">
        <v>966</v>
      </c>
      <c r="I330" s="15">
        <v>302723.05</v>
      </c>
    </row>
    <row r="331" spans="1:9">
      <c r="A331" s="8" t="s">
        <v>797</v>
      </c>
      <c r="B331" s="8" t="s">
        <v>799</v>
      </c>
      <c r="C331" s="9" t="s">
        <v>798</v>
      </c>
      <c r="D331" s="10" t="s">
        <v>2211</v>
      </c>
      <c r="G331" s="14" t="s">
        <v>968</v>
      </c>
      <c r="H331" s="15" t="s">
        <v>969</v>
      </c>
      <c r="I331" s="15">
        <v>1620822</v>
      </c>
    </row>
    <row r="332" spans="1:9">
      <c r="A332" s="8" t="s">
        <v>996</v>
      </c>
      <c r="B332" s="8" t="s">
        <v>998</v>
      </c>
      <c r="C332" s="9" t="s">
        <v>997</v>
      </c>
      <c r="D332" s="10" t="s">
        <v>2212</v>
      </c>
      <c r="G332" s="14" t="s">
        <v>971</v>
      </c>
      <c r="H332" s="15" t="s">
        <v>972</v>
      </c>
      <c r="I332" s="15">
        <v>256150.52</v>
      </c>
    </row>
    <row r="333" spans="1:9">
      <c r="A333" s="8" t="s">
        <v>662</v>
      </c>
      <c r="B333" s="8" t="s">
        <v>664</v>
      </c>
      <c r="C333" s="9" t="s">
        <v>663</v>
      </c>
      <c r="D333" s="10" t="s">
        <v>2213</v>
      </c>
      <c r="G333" s="14" t="s">
        <v>974</v>
      </c>
      <c r="H333" s="15" t="s">
        <v>975</v>
      </c>
      <c r="I333" s="15">
        <v>86970</v>
      </c>
    </row>
    <row r="334" spans="1:9">
      <c r="A334" s="8" t="s">
        <v>2214</v>
      </c>
      <c r="B334" s="8" t="s">
        <v>2215</v>
      </c>
      <c r="C334" s="9" t="s">
        <v>2216</v>
      </c>
      <c r="D334" s="10" t="s">
        <v>2217</v>
      </c>
      <c r="G334" s="14" t="s">
        <v>977</v>
      </c>
      <c r="H334" s="15" t="s">
        <v>978</v>
      </c>
      <c r="I334" s="15">
        <v>314421.65000000002</v>
      </c>
    </row>
    <row r="335" spans="1:9">
      <c r="A335" s="8" t="s">
        <v>2218</v>
      </c>
      <c r="B335" s="8" t="s">
        <v>2219</v>
      </c>
      <c r="C335" s="9">
        <v>13760114515</v>
      </c>
      <c r="D335" s="10" t="s">
        <v>2220</v>
      </c>
      <c r="G335" s="14" t="s">
        <v>980</v>
      </c>
      <c r="H335" s="15" t="s">
        <v>981</v>
      </c>
      <c r="I335" s="15">
        <v>141327.79</v>
      </c>
    </row>
    <row r="336" spans="1:9">
      <c r="A336" s="8" t="s">
        <v>1209</v>
      </c>
      <c r="B336" s="8" t="s">
        <v>1211</v>
      </c>
      <c r="C336" s="9" t="s">
        <v>1210</v>
      </c>
      <c r="D336" s="10" t="s">
        <v>2221</v>
      </c>
      <c r="G336" s="16" t="s">
        <v>4232</v>
      </c>
      <c r="H336" s="15" t="s">
        <v>986</v>
      </c>
      <c r="I336" s="15">
        <v>89729.399999999907</v>
      </c>
    </row>
    <row r="337" spans="1:9">
      <c r="A337" s="8" t="s">
        <v>2222</v>
      </c>
      <c r="B337" s="8" t="s">
        <v>2223</v>
      </c>
      <c r="C337" s="9" t="s">
        <v>2224</v>
      </c>
      <c r="D337" s="10" t="s">
        <v>2225</v>
      </c>
      <c r="G337" s="14" t="s">
        <v>988</v>
      </c>
      <c r="H337" s="15" t="s">
        <v>989</v>
      </c>
      <c r="I337" s="15">
        <v>46464.58</v>
      </c>
    </row>
    <row r="338" spans="1:9">
      <c r="A338" s="8" t="s">
        <v>805</v>
      </c>
      <c r="B338" s="8" t="s">
        <v>806</v>
      </c>
      <c r="C338" s="9" t="s">
        <v>2226</v>
      </c>
      <c r="D338" s="10" t="s">
        <v>2227</v>
      </c>
      <c r="G338" s="14" t="s">
        <v>991</v>
      </c>
      <c r="H338" s="15" t="s">
        <v>992</v>
      </c>
      <c r="I338" s="15">
        <v>32009.98</v>
      </c>
    </row>
    <row r="339" spans="1:9">
      <c r="A339" s="8" t="s">
        <v>2228</v>
      </c>
      <c r="B339" s="8" t="s">
        <v>2229</v>
      </c>
      <c r="C339" s="9" t="s">
        <v>2230</v>
      </c>
      <c r="D339" s="10" t="s">
        <v>2231</v>
      </c>
      <c r="G339" s="14" t="s">
        <v>994</v>
      </c>
      <c r="H339" s="15" t="s">
        <v>995</v>
      </c>
      <c r="I339" s="15">
        <v>34193.32</v>
      </c>
    </row>
    <row r="340" spans="1:9">
      <c r="A340" s="8" t="s">
        <v>2232</v>
      </c>
      <c r="B340" s="8" t="s">
        <v>2233</v>
      </c>
      <c r="C340" s="9" t="s">
        <v>2234</v>
      </c>
      <c r="D340" s="10" t="s">
        <v>2235</v>
      </c>
      <c r="G340" s="14" t="s">
        <v>997</v>
      </c>
      <c r="H340" s="15" t="s">
        <v>998</v>
      </c>
      <c r="I340" s="15">
        <v>129331.52</v>
      </c>
    </row>
    <row r="341" spans="1:9">
      <c r="A341" s="8" t="s">
        <v>1051</v>
      </c>
      <c r="B341" s="8" t="s">
        <v>1053</v>
      </c>
      <c r="C341" s="9" t="s">
        <v>1052</v>
      </c>
      <c r="D341" s="10" t="s">
        <v>2236</v>
      </c>
      <c r="G341" s="14" t="s">
        <v>1000</v>
      </c>
      <c r="H341" s="15" t="s">
        <v>1001</v>
      </c>
      <c r="I341" s="15">
        <v>32051.69</v>
      </c>
    </row>
    <row r="342" spans="1:9">
      <c r="A342" s="8" t="s">
        <v>2237</v>
      </c>
      <c r="B342" s="8" t="s">
        <v>2238</v>
      </c>
      <c r="C342" s="9" t="s">
        <v>2239</v>
      </c>
      <c r="D342" s="10" t="s">
        <v>2240</v>
      </c>
      <c r="G342" s="14" t="s">
        <v>1003</v>
      </c>
      <c r="H342" s="15" t="s">
        <v>1004</v>
      </c>
      <c r="I342" s="15">
        <v>33578.67</v>
      </c>
    </row>
    <row r="343" spans="1:9">
      <c r="A343" s="8" t="s">
        <v>2241</v>
      </c>
      <c r="B343" s="8" t="s">
        <v>2242</v>
      </c>
      <c r="C343" s="9" t="s">
        <v>2243</v>
      </c>
      <c r="D343" s="10" t="s">
        <v>2244</v>
      </c>
      <c r="G343" s="14" t="s">
        <v>1006</v>
      </c>
      <c r="H343" s="15" t="s">
        <v>1007</v>
      </c>
      <c r="I343" s="15">
        <v>34414.959999999897</v>
      </c>
    </row>
    <row r="344" spans="1:9">
      <c r="A344" s="8" t="s">
        <v>868</v>
      </c>
      <c r="B344" s="8" t="s">
        <v>870</v>
      </c>
      <c r="C344" s="9" t="s">
        <v>869</v>
      </c>
      <c r="D344" s="10" t="s">
        <v>2245</v>
      </c>
      <c r="G344" s="14" t="s">
        <v>1009</v>
      </c>
      <c r="H344" s="15" t="s">
        <v>1010</v>
      </c>
      <c r="I344" s="15">
        <v>30078.45</v>
      </c>
    </row>
    <row r="345" spans="1:9">
      <c r="A345" s="8" t="s">
        <v>2246</v>
      </c>
      <c r="B345" s="8" t="s">
        <v>2247</v>
      </c>
      <c r="C345" s="9" t="s">
        <v>2248</v>
      </c>
      <c r="D345" s="10" t="s">
        <v>2249</v>
      </c>
      <c r="G345" s="14" t="s">
        <v>1012</v>
      </c>
      <c r="H345" s="15" t="s">
        <v>1013</v>
      </c>
      <c r="I345" s="15">
        <v>40976.910000000003</v>
      </c>
    </row>
    <row r="346" spans="1:9">
      <c r="A346" s="8" t="s">
        <v>2250</v>
      </c>
      <c r="B346" s="8" t="s">
        <v>2251</v>
      </c>
      <c r="C346" s="9" t="s">
        <v>2252</v>
      </c>
      <c r="D346" s="10" t="s">
        <v>2253</v>
      </c>
      <c r="G346" s="14">
        <v>18818905813</v>
      </c>
      <c r="H346" s="15" t="s">
        <v>1015</v>
      </c>
      <c r="I346" s="15">
        <v>30456.46</v>
      </c>
    </row>
    <row r="347" spans="1:9">
      <c r="A347" s="8" t="s">
        <v>418</v>
      </c>
      <c r="B347" s="8" t="s">
        <v>420</v>
      </c>
      <c r="C347" s="9" t="s">
        <v>419</v>
      </c>
      <c r="D347" s="10" t="s">
        <v>2254</v>
      </c>
      <c r="G347" s="14" t="s">
        <v>1017</v>
      </c>
      <c r="H347" s="15" t="s">
        <v>1018</v>
      </c>
      <c r="I347" s="15">
        <v>35795.32</v>
      </c>
    </row>
    <row r="348" spans="1:9">
      <c r="A348" s="8" t="s">
        <v>2255</v>
      </c>
      <c r="B348" s="8" t="s">
        <v>2256</v>
      </c>
      <c r="C348" s="9" t="s">
        <v>2257</v>
      </c>
      <c r="D348" s="10" t="s">
        <v>2258</v>
      </c>
      <c r="G348" s="14" t="s">
        <v>1020</v>
      </c>
      <c r="H348" s="15" t="s">
        <v>1021</v>
      </c>
      <c r="I348" s="15">
        <v>41186.31</v>
      </c>
    </row>
    <row r="349" spans="1:9">
      <c r="A349" s="8" t="s">
        <v>2259</v>
      </c>
      <c r="B349" s="8" t="s">
        <v>2260</v>
      </c>
      <c r="C349" s="9" t="s">
        <v>2261</v>
      </c>
      <c r="D349" s="10" t="s">
        <v>2262</v>
      </c>
      <c r="G349" s="14" t="s">
        <v>1023</v>
      </c>
      <c r="H349" s="15" t="s">
        <v>1024</v>
      </c>
      <c r="I349" s="15">
        <v>45193.819999999898</v>
      </c>
    </row>
    <row r="350" spans="1:9">
      <c r="A350" s="8" t="s">
        <v>185</v>
      </c>
      <c r="B350" s="8" t="s">
        <v>187</v>
      </c>
      <c r="C350" s="9" t="s">
        <v>186</v>
      </c>
      <c r="D350" s="10" t="s">
        <v>2263</v>
      </c>
      <c r="G350" s="14" t="s">
        <v>1026</v>
      </c>
      <c r="H350" s="15" t="s">
        <v>1027</v>
      </c>
      <c r="I350" s="15">
        <v>32100.1</v>
      </c>
    </row>
    <row r="351" spans="1:9">
      <c r="A351" s="8" t="s">
        <v>2264</v>
      </c>
      <c r="B351" s="8" t="s">
        <v>2265</v>
      </c>
      <c r="C351" s="9" t="s">
        <v>2266</v>
      </c>
      <c r="D351" s="10" t="s">
        <v>2267</v>
      </c>
      <c r="G351" s="14" t="s">
        <v>1029</v>
      </c>
      <c r="H351" s="15" t="s">
        <v>1030</v>
      </c>
      <c r="I351" s="15">
        <v>36061.699999999997</v>
      </c>
    </row>
    <row r="352" spans="1:9">
      <c r="A352" s="8" t="s">
        <v>2268</v>
      </c>
      <c r="B352" s="8" t="s">
        <v>2269</v>
      </c>
      <c r="C352" s="9" t="s">
        <v>2270</v>
      </c>
      <c r="D352" s="10" t="s">
        <v>2271</v>
      </c>
      <c r="G352" s="14" t="s">
        <v>1032</v>
      </c>
      <c r="H352" s="15" t="s">
        <v>1033</v>
      </c>
      <c r="I352" s="15">
        <v>31945.93</v>
      </c>
    </row>
    <row r="353" spans="1:9">
      <c r="A353" s="8" t="s">
        <v>2272</v>
      </c>
      <c r="B353" s="8" t="s">
        <v>2273</v>
      </c>
      <c r="C353" s="9" t="s">
        <v>2274</v>
      </c>
      <c r="D353" s="10" t="s">
        <v>2275</v>
      </c>
      <c r="G353" s="14" t="s">
        <v>1035</v>
      </c>
      <c r="H353" s="15" t="s">
        <v>1036</v>
      </c>
      <c r="I353" s="15">
        <v>42596.799999999901</v>
      </c>
    </row>
    <row r="354" spans="1:9">
      <c r="A354" s="8" t="s">
        <v>2276</v>
      </c>
      <c r="B354" s="8" t="s">
        <v>2277</v>
      </c>
      <c r="C354" s="9" t="s">
        <v>2278</v>
      </c>
      <c r="D354" s="10" t="s">
        <v>2279</v>
      </c>
      <c r="G354" s="14" t="s">
        <v>1038</v>
      </c>
      <c r="H354" s="15" t="s">
        <v>1039</v>
      </c>
      <c r="I354" s="15">
        <v>31381</v>
      </c>
    </row>
    <row r="355" spans="1:9">
      <c r="A355" s="8" t="s">
        <v>2280</v>
      </c>
      <c r="B355" s="8" t="s">
        <v>2281</v>
      </c>
      <c r="C355" s="9" t="s">
        <v>2282</v>
      </c>
      <c r="D355" s="10" t="s">
        <v>2283</v>
      </c>
      <c r="G355" s="14" t="s">
        <v>1041</v>
      </c>
      <c r="H355" s="15" t="s">
        <v>1042</v>
      </c>
      <c r="I355" s="15">
        <v>31916.36</v>
      </c>
    </row>
    <row r="356" spans="1:9">
      <c r="A356" s="8" t="s">
        <v>2284</v>
      </c>
      <c r="B356" s="8" t="s">
        <v>2285</v>
      </c>
      <c r="C356" s="9" t="s">
        <v>2286</v>
      </c>
      <c r="D356" s="10" t="s">
        <v>2287</v>
      </c>
      <c r="G356" s="16" t="s">
        <v>4233</v>
      </c>
      <c r="H356" s="15" t="s">
        <v>1044</v>
      </c>
      <c r="I356" s="15">
        <v>1472718.4099999899</v>
      </c>
    </row>
    <row r="357" spans="1:9">
      <c r="A357" s="8" t="s">
        <v>1164</v>
      </c>
      <c r="B357" s="8" t="s">
        <v>1165</v>
      </c>
      <c r="C357" s="9">
        <v>15817470044</v>
      </c>
      <c r="D357" s="10" t="s">
        <v>2288</v>
      </c>
      <c r="G357" s="14" t="s">
        <v>1046</v>
      </c>
      <c r="H357" s="15" t="s">
        <v>1047</v>
      </c>
      <c r="I357" s="15">
        <v>35917.599999999897</v>
      </c>
    </row>
    <row r="358" spans="1:9">
      <c r="A358" s="8" t="s">
        <v>2289</v>
      </c>
      <c r="B358" s="8" t="s">
        <v>2290</v>
      </c>
      <c r="C358" s="9" t="s">
        <v>2291</v>
      </c>
      <c r="D358" s="10" t="s">
        <v>2292</v>
      </c>
      <c r="G358" s="14" t="s">
        <v>1049</v>
      </c>
      <c r="H358" s="15" t="s">
        <v>1050</v>
      </c>
      <c r="I358" s="15">
        <v>45495.97</v>
      </c>
    </row>
    <row r="359" spans="1:9">
      <c r="A359" s="8" t="s">
        <v>1136</v>
      </c>
      <c r="B359" s="8" t="s">
        <v>1138</v>
      </c>
      <c r="C359" s="9" t="s">
        <v>1137</v>
      </c>
      <c r="D359" s="10" t="s">
        <v>2293</v>
      </c>
      <c r="G359" s="14" t="s">
        <v>1052</v>
      </c>
      <c r="H359" s="15" t="s">
        <v>1053</v>
      </c>
      <c r="I359" s="15">
        <v>34723</v>
      </c>
    </row>
    <row r="360" spans="1:9">
      <c r="A360" s="8" t="s">
        <v>2294</v>
      </c>
      <c r="B360" s="8" t="s">
        <v>2295</v>
      </c>
      <c r="C360" s="9" t="s">
        <v>2296</v>
      </c>
      <c r="D360" s="10" t="s">
        <v>2297</v>
      </c>
      <c r="G360" s="14" t="s">
        <v>1055</v>
      </c>
      <c r="H360" s="15" t="s">
        <v>1056</v>
      </c>
      <c r="I360" s="15">
        <v>40873.999999999898</v>
      </c>
    </row>
    <row r="361" spans="1:9">
      <c r="A361" s="8" t="s">
        <v>2298</v>
      </c>
      <c r="B361" s="8" t="s">
        <v>2299</v>
      </c>
      <c r="C361" s="9" t="s">
        <v>2300</v>
      </c>
      <c r="D361" s="10" t="s">
        <v>2301</v>
      </c>
      <c r="G361" s="14" t="s">
        <v>1058</v>
      </c>
      <c r="H361" s="15" t="s">
        <v>1059</v>
      </c>
      <c r="I361" s="15">
        <v>37384.06</v>
      </c>
    </row>
    <row r="362" spans="1:9">
      <c r="A362" s="8" t="s">
        <v>2302</v>
      </c>
      <c r="B362" s="8" t="s">
        <v>2303</v>
      </c>
      <c r="C362" s="9">
        <v>13926574779</v>
      </c>
      <c r="D362" s="10" t="s">
        <v>2304</v>
      </c>
      <c r="G362" s="16" t="s">
        <v>4234</v>
      </c>
      <c r="H362" s="15" t="s">
        <v>1061</v>
      </c>
      <c r="I362" s="15">
        <v>513748.1</v>
      </c>
    </row>
    <row r="363" spans="1:9">
      <c r="A363" s="8" t="s">
        <v>2305</v>
      </c>
      <c r="B363" s="8" t="s">
        <v>2306</v>
      </c>
      <c r="C363" s="9" t="s">
        <v>2307</v>
      </c>
      <c r="D363" s="10" t="s">
        <v>2308</v>
      </c>
      <c r="G363" s="14" t="s">
        <v>1063</v>
      </c>
      <c r="H363" s="15" t="s">
        <v>1064</v>
      </c>
      <c r="I363" s="15">
        <v>41953.65</v>
      </c>
    </row>
    <row r="364" spans="1:9">
      <c r="A364" s="8" t="s">
        <v>402</v>
      </c>
      <c r="B364" s="8" t="s">
        <v>403</v>
      </c>
      <c r="C364" s="9">
        <v>13856632393</v>
      </c>
      <c r="D364" s="10" t="s">
        <v>2309</v>
      </c>
      <c r="G364" s="14" t="s">
        <v>1066</v>
      </c>
      <c r="H364" s="15" t="s">
        <v>1067</v>
      </c>
      <c r="I364" s="15">
        <v>39842.199999999997</v>
      </c>
    </row>
    <row r="365" spans="1:9">
      <c r="A365" s="8" t="s">
        <v>2310</v>
      </c>
      <c r="B365" s="8" t="s">
        <v>2311</v>
      </c>
      <c r="C365" s="9" t="s">
        <v>2312</v>
      </c>
      <c r="D365" s="10" t="s">
        <v>2313</v>
      </c>
      <c r="G365" s="14" t="s">
        <v>1069</v>
      </c>
      <c r="H365" s="15" t="s">
        <v>1070</v>
      </c>
      <c r="I365" s="15">
        <v>34042.83</v>
      </c>
    </row>
    <row r="366" spans="1:9">
      <c r="A366" s="8" t="s">
        <v>2314</v>
      </c>
      <c r="B366" s="8" t="s">
        <v>2315</v>
      </c>
      <c r="C366" s="9" t="s">
        <v>2316</v>
      </c>
      <c r="D366" s="10" t="s">
        <v>2317</v>
      </c>
      <c r="G366" s="14" t="s">
        <v>1072</v>
      </c>
      <c r="H366" s="15" t="s">
        <v>1073</v>
      </c>
      <c r="I366" s="15">
        <v>37338</v>
      </c>
    </row>
    <row r="367" spans="1:9">
      <c r="A367" s="8" t="s">
        <v>2318</v>
      </c>
      <c r="B367" s="8" t="s">
        <v>2319</v>
      </c>
      <c r="C367" s="9" t="s">
        <v>2320</v>
      </c>
      <c r="D367" s="10" t="s">
        <v>2321</v>
      </c>
      <c r="G367" s="14" t="s">
        <v>1075</v>
      </c>
      <c r="H367" s="15" t="s">
        <v>1076</v>
      </c>
      <c r="I367" s="15">
        <v>30822.859999999899</v>
      </c>
    </row>
    <row r="368" spans="1:9">
      <c r="A368" s="8" t="s">
        <v>168</v>
      </c>
      <c r="B368" s="8" t="s">
        <v>170</v>
      </c>
      <c r="C368" s="9" t="s">
        <v>169</v>
      </c>
      <c r="D368" s="10" t="s">
        <v>2322</v>
      </c>
      <c r="G368" s="14">
        <v>18688145695</v>
      </c>
      <c r="H368" s="15" t="s">
        <v>1078</v>
      </c>
      <c r="I368" s="15">
        <v>42357.729999999901</v>
      </c>
    </row>
    <row r="369" spans="1:9">
      <c r="A369" s="8" t="s">
        <v>2323</v>
      </c>
      <c r="B369" s="8" t="s">
        <v>2324</v>
      </c>
      <c r="C369" s="9" t="s">
        <v>2325</v>
      </c>
      <c r="D369" s="10" t="s">
        <v>2326</v>
      </c>
      <c r="G369" s="14">
        <v>15119359551</v>
      </c>
      <c r="H369" s="15" t="s">
        <v>1080</v>
      </c>
      <c r="I369" s="15">
        <v>40300.93</v>
      </c>
    </row>
    <row r="370" spans="1:9">
      <c r="A370" s="8" t="s">
        <v>819</v>
      </c>
      <c r="B370" s="8" t="s">
        <v>821</v>
      </c>
      <c r="C370" s="9" t="s">
        <v>820</v>
      </c>
      <c r="D370" s="10" t="s">
        <v>2327</v>
      </c>
      <c r="G370" s="16" t="s">
        <v>4235</v>
      </c>
      <c r="H370" s="15" t="s">
        <v>1082</v>
      </c>
      <c r="I370" s="15">
        <v>9646989.3199999891</v>
      </c>
    </row>
    <row r="371" spans="1:9">
      <c r="A371" s="8" t="s">
        <v>858</v>
      </c>
      <c r="B371" s="8" t="s">
        <v>859</v>
      </c>
      <c r="C371" s="9">
        <v>13322833304</v>
      </c>
      <c r="D371" s="10" t="s">
        <v>2328</v>
      </c>
      <c r="G371" s="14">
        <v>18801375307</v>
      </c>
      <c r="H371" s="15" t="s">
        <v>1084</v>
      </c>
      <c r="I371" s="15">
        <v>30218.1699999999</v>
      </c>
    </row>
    <row r="372" spans="1:9">
      <c r="A372" s="8" t="s">
        <v>651</v>
      </c>
      <c r="B372" s="8" t="s">
        <v>652</v>
      </c>
      <c r="C372" s="9">
        <v>13603279509</v>
      </c>
      <c r="D372" s="10" t="s">
        <v>2329</v>
      </c>
      <c r="G372" s="14" t="s">
        <v>1086</v>
      </c>
      <c r="H372" s="15" t="s">
        <v>1087</v>
      </c>
      <c r="I372" s="15">
        <v>33767</v>
      </c>
    </row>
    <row r="373" spans="1:9">
      <c r="A373" s="8" t="s">
        <v>2330</v>
      </c>
      <c r="B373" s="8" t="s">
        <v>2331</v>
      </c>
      <c r="C373" s="9" t="s">
        <v>2332</v>
      </c>
      <c r="D373" s="10" t="s">
        <v>2333</v>
      </c>
      <c r="G373" s="14" t="s">
        <v>1089</v>
      </c>
      <c r="H373" s="15" t="s">
        <v>1090</v>
      </c>
      <c r="I373" s="15">
        <v>40203.1</v>
      </c>
    </row>
    <row r="374" spans="1:9">
      <c r="A374" s="8" t="s">
        <v>932</v>
      </c>
      <c r="B374" s="8" t="s">
        <v>934</v>
      </c>
      <c r="C374" s="9" t="s">
        <v>933</v>
      </c>
      <c r="D374" s="10" t="s">
        <v>2334</v>
      </c>
      <c r="G374" s="14">
        <v>15356155675</v>
      </c>
      <c r="H374" s="15" t="s">
        <v>1092</v>
      </c>
      <c r="I374" s="15">
        <v>41422.819999999898</v>
      </c>
    </row>
    <row r="375" spans="1:9">
      <c r="A375" s="8" t="s">
        <v>2335</v>
      </c>
      <c r="B375" s="8" t="s">
        <v>2336</v>
      </c>
      <c r="C375" s="9" t="s">
        <v>2337</v>
      </c>
      <c r="D375" s="10" t="s">
        <v>2338</v>
      </c>
      <c r="G375" s="14" t="s">
        <v>1094</v>
      </c>
      <c r="H375" s="15" t="s">
        <v>1095</v>
      </c>
      <c r="I375" s="15">
        <v>33107.440000000002</v>
      </c>
    </row>
    <row r="376" spans="1:9">
      <c r="A376" s="8" t="s">
        <v>2339</v>
      </c>
      <c r="B376" s="8" t="s">
        <v>2340</v>
      </c>
      <c r="C376" s="9" t="s">
        <v>2341</v>
      </c>
      <c r="D376" s="10" t="s">
        <v>2342</v>
      </c>
      <c r="G376" s="14" t="s">
        <v>1097</v>
      </c>
      <c r="H376" s="15" t="s">
        <v>1098</v>
      </c>
      <c r="I376" s="15">
        <v>40558.449999999997</v>
      </c>
    </row>
    <row r="377" spans="1:9">
      <c r="A377" s="8" t="s">
        <v>2343</v>
      </c>
      <c r="B377" s="8" t="s">
        <v>2344</v>
      </c>
      <c r="C377" s="9" t="s">
        <v>2345</v>
      </c>
      <c r="D377" s="10" t="s">
        <v>2346</v>
      </c>
      <c r="G377" s="14">
        <v>18368877091</v>
      </c>
      <c r="H377" s="15" t="s">
        <v>1100</v>
      </c>
      <c r="I377" s="15">
        <v>35705.53</v>
      </c>
    </row>
    <row r="378" spans="1:9">
      <c r="A378" s="8" t="s">
        <v>2347</v>
      </c>
      <c r="B378" s="8" t="s">
        <v>2348</v>
      </c>
      <c r="C378" s="9" t="s">
        <v>2349</v>
      </c>
      <c r="D378" s="10" t="s">
        <v>2350</v>
      </c>
      <c r="G378" s="14" t="s">
        <v>1102</v>
      </c>
      <c r="H378" s="15" t="s">
        <v>1103</v>
      </c>
      <c r="I378" s="15">
        <v>34748</v>
      </c>
    </row>
    <row r="379" spans="1:9">
      <c r="A379" s="8" t="s">
        <v>438</v>
      </c>
      <c r="B379" s="8" t="s">
        <v>440</v>
      </c>
      <c r="C379" s="9" t="s">
        <v>439</v>
      </c>
      <c r="D379" s="10" t="s">
        <v>2351</v>
      </c>
      <c r="G379" s="14" t="s">
        <v>1105</v>
      </c>
      <c r="H379" s="15" t="s">
        <v>1106</v>
      </c>
      <c r="I379" s="15">
        <v>36772.19</v>
      </c>
    </row>
    <row r="380" spans="1:9">
      <c r="A380" s="8" t="s">
        <v>2352</v>
      </c>
      <c r="B380" s="8" t="s">
        <v>2353</v>
      </c>
      <c r="C380" s="9" t="s">
        <v>2354</v>
      </c>
      <c r="D380" s="10" t="s">
        <v>2355</v>
      </c>
      <c r="G380" s="14" t="s">
        <v>1108</v>
      </c>
      <c r="H380" s="15" t="s">
        <v>1109</v>
      </c>
      <c r="I380" s="15">
        <v>38224.099999999897</v>
      </c>
    </row>
    <row r="381" spans="1:9">
      <c r="A381" s="8" t="s">
        <v>1197</v>
      </c>
      <c r="B381" s="8" t="s">
        <v>1199</v>
      </c>
      <c r="C381" s="9" t="s">
        <v>1198</v>
      </c>
      <c r="D381" s="10" t="s">
        <v>2356</v>
      </c>
      <c r="G381" s="14" t="s">
        <v>1111</v>
      </c>
      <c r="H381" s="15" t="s">
        <v>1112</v>
      </c>
      <c r="I381" s="15">
        <v>31512.409999999902</v>
      </c>
    </row>
    <row r="382" spans="1:9">
      <c r="A382" s="8" t="s">
        <v>2357</v>
      </c>
      <c r="B382" s="8" t="s">
        <v>2358</v>
      </c>
      <c r="C382" s="9" t="s">
        <v>2359</v>
      </c>
      <c r="D382" s="10" t="s">
        <v>2360</v>
      </c>
      <c r="G382" s="14" t="s">
        <v>1114</v>
      </c>
      <c r="H382" s="15" t="s">
        <v>1115</v>
      </c>
      <c r="I382" s="15">
        <v>37201.46</v>
      </c>
    </row>
    <row r="383" spans="1:9">
      <c r="A383" s="8" t="s">
        <v>2361</v>
      </c>
      <c r="B383" s="8" t="s">
        <v>2362</v>
      </c>
      <c r="C383" s="9" t="s">
        <v>2363</v>
      </c>
      <c r="D383" s="10" t="s">
        <v>2364</v>
      </c>
      <c r="G383" s="14" t="s">
        <v>1117</v>
      </c>
      <c r="H383" s="15" t="s">
        <v>1118</v>
      </c>
      <c r="I383" s="15">
        <v>267751.20999999897</v>
      </c>
    </row>
    <row r="384" spans="1:9">
      <c r="A384" s="8" t="s">
        <v>449</v>
      </c>
      <c r="B384" s="8" t="s">
        <v>451</v>
      </c>
      <c r="C384" s="9" t="s">
        <v>450</v>
      </c>
      <c r="D384" s="10" t="s">
        <v>2365</v>
      </c>
      <c r="G384" s="14" t="s">
        <v>1120</v>
      </c>
      <c r="H384" s="15" t="s">
        <v>1121</v>
      </c>
      <c r="I384" s="15">
        <v>160677.37999999899</v>
      </c>
    </row>
    <row r="385" spans="1:9">
      <c r="A385" s="8" t="s">
        <v>2366</v>
      </c>
      <c r="B385" s="8" t="s">
        <v>2367</v>
      </c>
      <c r="C385" s="9" t="s">
        <v>2368</v>
      </c>
      <c r="D385" s="10" t="s">
        <v>2369</v>
      </c>
      <c r="G385" s="14" t="s">
        <v>1123</v>
      </c>
      <c r="H385" s="15" t="s">
        <v>1124</v>
      </c>
      <c r="I385" s="15">
        <v>124143.719999999</v>
      </c>
    </row>
    <row r="386" spans="1:9">
      <c r="A386" s="8" t="s">
        <v>165</v>
      </c>
      <c r="B386" s="8" t="s">
        <v>167</v>
      </c>
      <c r="C386" s="9" t="s">
        <v>166</v>
      </c>
      <c r="D386" s="10" t="s">
        <v>2370</v>
      </c>
      <c r="G386" s="14">
        <v>18688489925</v>
      </c>
      <c r="H386" s="15" t="s">
        <v>1126</v>
      </c>
      <c r="I386" s="15">
        <v>32701.39</v>
      </c>
    </row>
    <row r="387" spans="1:9">
      <c r="A387" s="8" t="s">
        <v>2371</v>
      </c>
      <c r="B387" s="8" t="s">
        <v>2372</v>
      </c>
      <c r="C387" s="9" t="s">
        <v>2373</v>
      </c>
      <c r="D387" s="10" t="s">
        <v>2374</v>
      </c>
      <c r="G387" s="14" t="s">
        <v>1128</v>
      </c>
      <c r="H387" s="15" t="s">
        <v>1129</v>
      </c>
      <c r="I387" s="15">
        <v>960142.83</v>
      </c>
    </row>
    <row r="388" spans="1:9">
      <c r="A388" s="8" t="s">
        <v>188</v>
      </c>
      <c r="B388" s="8" t="s">
        <v>190</v>
      </c>
      <c r="C388" s="9" t="s">
        <v>189</v>
      </c>
      <c r="D388" s="10" t="s">
        <v>2375</v>
      </c>
      <c r="G388" s="14" t="s">
        <v>1131</v>
      </c>
      <c r="H388" s="15" t="s">
        <v>1132</v>
      </c>
      <c r="I388" s="15">
        <v>610701.4</v>
      </c>
    </row>
    <row r="389" spans="1:9">
      <c r="A389" s="8" t="s">
        <v>2376</v>
      </c>
      <c r="B389" s="8" t="s">
        <v>2377</v>
      </c>
      <c r="C389" s="9">
        <v>18609895655</v>
      </c>
      <c r="D389" s="10" t="s">
        <v>2378</v>
      </c>
      <c r="G389" s="14" t="s">
        <v>1134</v>
      </c>
      <c r="H389" s="15" t="s">
        <v>1135</v>
      </c>
      <c r="I389" s="15">
        <v>274533.53999999998</v>
      </c>
    </row>
    <row r="390" spans="1:9">
      <c r="A390" s="8" t="s">
        <v>2379</v>
      </c>
      <c r="B390" s="8" t="s">
        <v>2380</v>
      </c>
      <c r="C390" s="9" t="s">
        <v>2381</v>
      </c>
      <c r="D390" s="10" t="s">
        <v>2382</v>
      </c>
      <c r="G390" s="14" t="s">
        <v>1137</v>
      </c>
      <c r="H390" s="15" t="s">
        <v>1138</v>
      </c>
      <c r="I390" s="15">
        <v>1028034.51999999</v>
      </c>
    </row>
    <row r="391" spans="1:9">
      <c r="A391" s="8" t="s">
        <v>1195</v>
      </c>
      <c r="B391" s="8" t="s">
        <v>1196</v>
      </c>
      <c r="C391" s="9">
        <v>17097768977</v>
      </c>
      <c r="D391" s="10" t="s">
        <v>2383</v>
      </c>
      <c r="G391" s="14">
        <v>13104852122</v>
      </c>
      <c r="H391" s="15" t="s">
        <v>1140</v>
      </c>
      <c r="I391" s="15">
        <v>347655.65</v>
      </c>
    </row>
    <row r="392" spans="1:9">
      <c r="A392" s="8" t="s">
        <v>2384</v>
      </c>
      <c r="B392" s="8" t="s">
        <v>2385</v>
      </c>
      <c r="C392" s="9" t="s">
        <v>2386</v>
      </c>
      <c r="D392" s="10" t="s">
        <v>2387</v>
      </c>
      <c r="G392" s="14">
        <v>13375738000</v>
      </c>
      <c r="H392" s="15" t="s">
        <v>1142</v>
      </c>
      <c r="I392" s="15">
        <v>31863.759999999998</v>
      </c>
    </row>
    <row r="393" spans="1:9">
      <c r="A393" s="8" t="s">
        <v>2388</v>
      </c>
      <c r="B393" s="8" t="s">
        <v>2389</v>
      </c>
      <c r="C393" s="9" t="s">
        <v>2390</v>
      </c>
      <c r="D393" s="10" t="s">
        <v>2391</v>
      </c>
      <c r="G393" s="14" t="s">
        <v>1144</v>
      </c>
      <c r="H393" s="15" t="s">
        <v>1145</v>
      </c>
      <c r="I393" s="15">
        <v>619352.83999999799</v>
      </c>
    </row>
    <row r="394" spans="1:9">
      <c r="A394" s="8" t="s">
        <v>2392</v>
      </c>
      <c r="B394" s="8" t="s">
        <v>2393</v>
      </c>
      <c r="C394" s="9" t="s">
        <v>2394</v>
      </c>
      <c r="D394" s="10" t="s">
        <v>2395</v>
      </c>
      <c r="G394" s="14" t="s">
        <v>1147</v>
      </c>
      <c r="H394" s="15" t="s">
        <v>1148</v>
      </c>
      <c r="I394" s="15">
        <v>215202.88</v>
      </c>
    </row>
    <row r="395" spans="1:9">
      <c r="A395" s="8" t="s">
        <v>1228</v>
      </c>
      <c r="B395" s="8" t="s">
        <v>1229</v>
      </c>
      <c r="C395" s="9" t="s">
        <v>2396</v>
      </c>
      <c r="D395" s="10" t="s">
        <v>2397</v>
      </c>
      <c r="G395" s="14" t="s">
        <v>1150</v>
      </c>
      <c r="H395" s="15" t="s">
        <v>1151</v>
      </c>
      <c r="I395" s="15">
        <v>274978.99999999901</v>
      </c>
    </row>
    <row r="396" spans="1:9">
      <c r="A396" s="8" t="s">
        <v>2398</v>
      </c>
      <c r="B396" s="8" t="s">
        <v>2399</v>
      </c>
      <c r="C396" s="9" t="s">
        <v>2400</v>
      </c>
      <c r="D396" s="10" t="s">
        <v>2401</v>
      </c>
      <c r="G396" s="14" t="s">
        <v>1153</v>
      </c>
      <c r="H396" s="15" t="s">
        <v>1154</v>
      </c>
      <c r="I396" s="15">
        <v>38384.729999999901</v>
      </c>
    </row>
    <row r="397" spans="1:9">
      <c r="A397" s="8" t="s">
        <v>2402</v>
      </c>
      <c r="B397" s="8" t="s">
        <v>2403</v>
      </c>
      <c r="C397" s="9" t="s">
        <v>2404</v>
      </c>
      <c r="D397" s="10" t="s">
        <v>2405</v>
      </c>
      <c r="G397" s="14" t="s">
        <v>1156</v>
      </c>
      <c r="H397" s="15" t="s">
        <v>1157</v>
      </c>
      <c r="I397" s="15">
        <v>31783.1</v>
      </c>
    </row>
    <row r="398" spans="1:9">
      <c r="A398" s="8" t="s">
        <v>993</v>
      </c>
      <c r="B398" s="8" t="s">
        <v>995</v>
      </c>
      <c r="C398" s="9" t="s">
        <v>994</v>
      </c>
      <c r="D398" s="10" t="s">
        <v>2406</v>
      </c>
      <c r="G398" s="14" t="s">
        <v>1159</v>
      </c>
      <c r="H398" s="15" t="s">
        <v>1160</v>
      </c>
      <c r="I398" s="15">
        <v>98264.899999999907</v>
      </c>
    </row>
    <row r="399" spans="1:9">
      <c r="A399" s="8" t="s">
        <v>2407</v>
      </c>
      <c r="B399" s="8" t="s">
        <v>2408</v>
      </c>
      <c r="C399" s="9" t="s">
        <v>2409</v>
      </c>
      <c r="D399" s="10" t="s">
        <v>2410</v>
      </c>
      <c r="G399" s="14" t="s">
        <v>1162</v>
      </c>
      <c r="H399" s="15" t="s">
        <v>1163</v>
      </c>
      <c r="I399" s="15">
        <v>37866.85</v>
      </c>
    </row>
    <row r="400" spans="1:9">
      <c r="A400" s="8" t="s">
        <v>918</v>
      </c>
      <c r="B400" s="8" t="s">
        <v>920</v>
      </c>
      <c r="C400" s="9" t="s">
        <v>919</v>
      </c>
      <c r="D400" s="10" t="s">
        <v>2411</v>
      </c>
      <c r="G400" s="14">
        <v>15817470044</v>
      </c>
      <c r="H400" s="15" t="s">
        <v>1165</v>
      </c>
      <c r="I400" s="15">
        <v>417544.32999999903</v>
      </c>
    </row>
    <row r="401" spans="1:9">
      <c r="A401" s="8" t="s">
        <v>2412</v>
      </c>
      <c r="B401" s="8" t="s">
        <v>2413</v>
      </c>
      <c r="C401" s="9" t="s">
        <v>2414</v>
      </c>
      <c r="D401" s="10" t="s">
        <v>2415</v>
      </c>
      <c r="G401" s="14">
        <v>18767214293</v>
      </c>
      <c r="H401" s="15" t="s">
        <v>1167</v>
      </c>
      <c r="I401" s="15">
        <v>46380.28</v>
      </c>
    </row>
    <row r="402" spans="1:9">
      <c r="A402" s="8" t="s">
        <v>42</v>
      </c>
      <c r="B402" s="8" t="s">
        <v>44</v>
      </c>
      <c r="C402" s="9" t="s">
        <v>43</v>
      </c>
      <c r="D402" s="10" t="s">
        <v>2416</v>
      </c>
      <c r="G402" s="14" t="s">
        <v>1169</v>
      </c>
      <c r="H402" s="15" t="s">
        <v>1170</v>
      </c>
      <c r="I402" s="15">
        <v>518915.45</v>
      </c>
    </row>
    <row r="403" spans="1:9">
      <c r="A403" s="8" t="s">
        <v>2417</v>
      </c>
      <c r="B403" s="8" t="s">
        <v>2418</v>
      </c>
      <c r="C403" s="9" t="s">
        <v>2419</v>
      </c>
      <c r="D403" s="10" t="s">
        <v>2420</v>
      </c>
      <c r="G403" s="14" t="s">
        <v>1172</v>
      </c>
      <c r="H403" s="15" t="s">
        <v>1173</v>
      </c>
      <c r="I403" s="15">
        <v>37993</v>
      </c>
    </row>
    <row r="404" spans="1:9">
      <c r="A404" s="8" t="s">
        <v>816</v>
      </c>
      <c r="B404" s="8" t="s">
        <v>818</v>
      </c>
      <c r="C404" s="9" t="s">
        <v>817</v>
      </c>
      <c r="D404" s="10" t="s">
        <v>2421</v>
      </c>
      <c r="G404" s="14" t="s">
        <v>1175</v>
      </c>
      <c r="H404" s="15" t="s">
        <v>1176</v>
      </c>
      <c r="I404" s="15">
        <v>35912</v>
      </c>
    </row>
    <row r="405" spans="1:9">
      <c r="A405" s="8" t="s">
        <v>2422</v>
      </c>
      <c r="B405" s="8" t="s">
        <v>2423</v>
      </c>
      <c r="C405" s="9" t="s">
        <v>2424</v>
      </c>
      <c r="D405" s="10" t="s">
        <v>2425</v>
      </c>
      <c r="G405" s="14" t="s">
        <v>1178</v>
      </c>
      <c r="H405" s="15" t="s">
        <v>1179</v>
      </c>
      <c r="I405" s="15">
        <v>36629.959999999897</v>
      </c>
    </row>
    <row r="406" spans="1:9">
      <c r="A406" s="8" t="s">
        <v>574</v>
      </c>
      <c r="B406" s="8" t="s">
        <v>576</v>
      </c>
      <c r="C406" s="9" t="s">
        <v>575</v>
      </c>
      <c r="D406" s="10" t="s">
        <v>2426</v>
      </c>
      <c r="G406" s="14" t="s">
        <v>1181</v>
      </c>
      <c r="H406" s="15" t="s">
        <v>1182</v>
      </c>
      <c r="I406" s="15">
        <v>105169</v>
      </c>
    </row>
    <row r="407" spans="1:9">
      <c r="A407" s="8" t="s">
        <v>2427</v>
      </c>
      <c r="B407" s="8" t="s">
        <v>2428</v>
      </c>
      <c r="C407" s="9" t="s">
        <v>2429</v>
      </c>
      <c r="D407" s="10" t="s">
        <v>2430</v>
      </c>
      <c r="G407" s="14" t="s">
        <v>1184</v>
      </c>
      <c r="H407" s="15" t="s">
        <v>1185</v>
      </c>
      <c r="I407" s="15">
        <v>30743.91</v>
      </c>
    </row>
    <row r="408" spans="1:9">
      <c r="A408" s="8" t="s">
        <v>1215</v>
      </c>
      <c r="B408" s="8" t="s">
        <v>1217</v>
      </c>
      <c r="C408" s="9" t="s">
        <v>1216</v>
      </c>
      <c r="D408" s="10" t="s">
        <v>2431</v>
      </c>
      <c r="G408" s="14" t="s">
        <v>1187</v>
      </c>
      <c r="H408" s="15" t="s">
        <v>1188</v>
      </c>
      <c r="I408" s="15">
        <v>126198.079999999</v>
      </c>
    </row>
    <row r="409" spans="1:9">
      <c r="A409" s="8" t="s">
        <v>512</v>
      </c>
      <c r="B409" s="8" t="s">
        <v>514</v>
      </c>
      <c r="C409" s="9" t="s">
        <v>513</v>
      </c>
      <c r="D409" s="10" t="s">
        <v>2432</v>
      </c>
      <c r="G409" s="14" t="s">
        <v>1190</v>
      </c>
      <c r="H409" s="15" t="s">
        <v>1191</v>
      </c>
      <c r="I409" s="15">
        <v>121612.139999999</v>
      </c>
    </row>
    <row r="410" spans="1:9">
      <c r="A410" s="8" t="s">
        <v>598</v>
      </c>
      <c r="B410" s="8" t="s">
        <v>600</v>
      </c>
      <c r="C410" s="9" t="s">
        <v>599</v>
      </c>
      <c r="D410" s="10" t="s">
        <v>2433</v>
      </c>
      <c r="G410" s="14" t="s">
        <v>1193</v>
      </c>
      <c r="H410" s="15" t="s">
        <v>1194</v>
      </c>
      <c r="I410" s="15">
        <v>40287</v>
      </c>
    </row>
    <row r="411" spans="1:9">
      <c r="A411" s="8" t="s">
        <v>2434</v>
      </c>
      <c r="B411" s="8" t="s">
        <v>2435</v>
      </c>
      <c r="C411" s="9" t="s">
        <v>2436</v>
      </c>
      <c r="D411" s="10" t="s">
        <v>2437</v>
      </c>
      <c r="G411" s="14">
        <v>17097768977</v>
      </c>
      <c r="H411" s="15" t="s">
        <v>1196</v>
      </c>
      <c r="I411" s="15">
        <v>46722.880000000099</v>
      </c>
    </row>
    <row r="412" spans="1:9">
      <c r="A412" s="8" t="s">
        <v>2438</v>
      </c>
      <c r="B412" s="8" t="s">
        <v>2439</v>
      </c>
      <c r="C412" s="9" t="s">
        <v>2440</v>
      </c>
      <c r="D412" s="10" t="s">
        <v>2441</v>
      </c>
      <c r="G412" s="14" t="s">
        <v>2332</v>
      </c>
      <c r="H412" s="15" t="s">
        <v>2331</v>
      </c>
      <c r="I412" s="15">
        <v>840695.86</v>
      </c>
    </row>
    <row r="413" spans="1:9">
      <c r="A413" s="8" t="s">
        <v>2442</v>
      </c>
      <c r="B413" s="8" t="s">
        <v>2443</v>
      </c>
      <c r="C413" s="9" t="s">
        <v>2444</v>
      </c>
      <c r="D413" s="10" t="s">
        <v>2445</v>
      </c>
      <c r="G413" s="14" t="s">
        <v>2359</v>
      </c>
      <c r="H413" s="15" t="s">
        <v>2358</v>
      </c>
      <c r="I413" s="15">
        <v>1735928</v>
      </c>
    </row>
    <row r="414" spans="1:9">
      <c r="A414" s="8" t="s">
        <v>2446</v>
      </c>
      <c r="B414" s="8" t="s">
        <v>2447</v>
      </c>
      <c r="C414" s="9" t="s">
        <v>2448</v>
      </c>
      <c r="D414" s="10" t="s">
        <v>2449</v>
      </c>
      <c r="G414" s="14" t="s">
        <v>2696</v>
      </c>
      <c r="H414" s="15" t="s">
        <v>2695</v>
      </c>
      <c r="I414" s="15">
        <v>8912.27</v>
      </c>
    </row>
    <row r="415" spans="1:9">
      <c r="A415" s="8" t="s">
        <v>2450</v>
      </c>
      <c r="B415" s="8" t="s">
        <v>2451</v>
      </c>
      <c r="C415" s="9" t="s">
        <v>2452</v>
      </c>
      <c r="D415" s="10" t="s">
        <v>2453</v>
      </c>
      <c r="G415" s="14">
        <v>18923153884</v>
      </c>
      <c r="H415" s="15" t="s">
        <v>1817</v>
      </c>
      <c r="I415" s="15">
        <v>1696588.65</v>
      </c>
    </row>
    <row r="416" spans="1:9">
      <c r="A416" s="8" t="s">
        <v>2454</v>
      </c>
      <c r="B416" s="8" t="s">
        <v>2455</v>
      </c>
      <c r="C416" s="9">
        <v>18268130345</v>
      </c>
      <c r="D416" s="10" t="s">
        <v>2456</v>
      </c>
      <c r="G416" s="14">
        <v>13760114515</v>
      </c>
      <c r="H416" s="15" t="s">
        <v>2219</v>
      </c>
      <c r="I416" s="15">
        <v>2803116.98</v>
      </c>
    </row>
    <row r="417" spans="1:9">
      <c r="A417" s="8" t="s">
        <v>616</v>
      </c>
      <c r="B417" s="8" t="s">
        <v>618</v>
      </c>
      <c r="C417" s="9" t="s">
        <v>617</v>
      </c>
      <c r="D417" s="10" t="s">
        <v>2457</v>
      </c>
      <c r="G417" s="14" t="s">
        <v>2636</v>
      </c>
      <c r="H417" s="15" t="s">
        <v>2635</v>
      </c>
      <c r="I417" s="15">
        <v>25071.819999999901</v>
      </c>
    </row>
    <row r="418" spans="1:9">
      <c r="A418" s="8" t="s">
        <v>2458</v>
      </c>
      <c r="B418" s="8" t="s">
        <v>2459</v>
      </c>
      <c r="C418" s="9" t="s">
        <v>2460</v>
      </c>
      <c r="D418" s="10" t="s">
        <v>2461</v>
      </c>
      <c r="G418" s="14" t="s">
        <v>2772</v>
      </c>
      <c r="H418" s="15" t="s">
        <v>2771</v>
      </c>
      <c r="I418" s="15">
        <v>7671.0999999999904</v>
      </c>
    </row>
    <row r="419" spans="1:9">
      <c r="A419" s="8" t="s">
        <v>424</v>
      </c>
      <c r="B419" s="8" t="s">
        <v>426</v>
      </c>
      <c r="C419" s="9" t="s">
        <v>425</v>
      </c>
      <c r="D419" s="10" t="s">
        <v>2462</v>
      </c>
      <c r="G419" s="14" t="s">
        <v>2201</v>
      </c>
      <c r="H419" s="15" t="s">
        <v>2200</v>
      </c>
      <c r="I419" s="15">
        <v>20590</v>
      </c>
    </row>
    <row r="420" spans="1:9">
      <c r="A420" s="8" t="s">
        <v>1062</v>
      </c>
      <c r="B420" s="8" t="s">
        <v>1064</v>
      </c>
      <c r="C420" s="9" t="s">
        <v>1063</v>
      </c>
      <c r="D420" s="10" t="s">
        <v>2463</v>
      </c>
      <c r="G420" s="14" t="s">
        <v>2881</v>
      </c>
      <c r="H420" s="15" t="s">
        <v>2880</v>
      </c>
      <c r="I420" s="15">
        <v>1011688.95</v>
      </c>
    </row>
    <row r="421" spans="1:9">
      <c r="A421" s="8" t="s">
        <v>2464</v>
      </c>
      <c r="B421" s="8" t="s">
        <v>2465</v>
      </c>
      <c r="C421" s="9" t="s">
        <v>2466</v>
      </c>
      <c r="D421" s="10" t="s">
        <v>2467</v>
      </c>
      <c r="G421" s="14" t="s">
        <v>2257</v>
      </c>
      <c r="H421" s="15" t="s">
        <v>2256</v>
      </c>
      <c r="I421" s="15">
        <v>2502831.2000000002</v>
      </c>
    </row>
    <row r="422" spans="1:9">
      <c r="A422" s="8" t="s">
        <v>2468</v>
      </c>
      <c r="B422" s="8" t="s">
        <v>2469</v>
      </c>
      <c r="C422" s="9" t="s">
        <v>2470</v>
      </c>
      <c r="D422" s="10" t="s">
        <v>2471</v>
      </c>
      <c r="G422" s="14" t="s">
        <v>2522</v>
      </c>
      <c r="H422" s="15" t="s">
        <v>2521</v>
      </c>
      <c r="I422" s="15">
        <v>51627</v>
      </c>
    </row>
    <row r="423" spans="1:9">
      <c r="A423" s="8" t="s">
        <v>2472</v>
      </c>
      <c r="B423" s="8" t="s">
        <v>2473</v>
      </c>
      <c r="C423" s="9" t="s">
        <v>2474</v>
      </c>
      <c r="D423" s="10" t="s">
        <v>2475</v>
      </c>
      <c r="G423" s="14" t="s">
        <v>1318</v>
      </c>
      <c r="H423" s="15" t="s">
        <v>1317</v>
      </c>
      <c r="I423" s="15">
        <v>1778145.64</v>
      </c>
    </row>
    <row r="424" spans="1:9">
      <c r="A424" s="8" t="s">
        <v>2476</v>
      </c>
      <c r="B424" s="8" t="s">
        <v>2477</v>
      </c>
      <c r="C424" s="9" t="s">
        <v>2478</v>
      </c>
      <c r="D424" s="10" t="s">
        <v>2479</v>
      </c>
      <c r="G424" s="14" t="s">
        <v>2230</v>
      </c>
      <c r="H424" s="15" t="s">
        <v>2229</v>
      </c>
      <c r="I424" s="15">
        <v>21846</v>
      </c>
    </row>
    <row r="425" spans="1:9">
      <c r="A425" s="8" t="s">
        <v>2480</v>
      </c>
      <c r="B425" s="8" t="s">
        <v>2481</v>
      </c>
      <c r="C425" s="9">
        <v>18023477655</v>
      </c>
      <c r="D425" s="10" t="s">
        <v>2482</v>
      </c>
      <c r="G425" s="14">
        <v>13542775622</v>
      </c>
      <c r="H425" s="15" t="s">
        <v>3551</v>
      </c>
      <c r="I425" s="15">
        <v>9640.7099999999991</v>
      </c>
    </row>
    <row r="426" spans="1:9">
      <c r="A426" s="8" t="s">
        <v>2483</v>
      </c>
      <c r="B426" s="8" t="s">
        <v>2484</v>
      </c>
      <c r="C426" s="9" t="s">
        <v>2485</v>
      </c>
      <c r="D426" s="10" t="s">
        <v>2486</v>
      </c>
      <c r="G426" s="14" t="s">
        <v>3484</v>
      </c>
      <c r="H426" s="15" t="s">
        <v>3483</v>
      </c>
      <c r="I426" s="15">
        <v>2888.1</v>
      </c>
    </row>
    <row r="427" spans="1:9">
      <c r="A427" s="8" t="s">
        <v>2487</v>
      </c>
      <c r="B427" s="8" t="s">
        <v>2488</v>
      </c>
      <c r="C427" s="9" t="s">
        <v>2489</v>
      </c>
      <c r="D427" s="10" t="s">
        <v>2490</v>
      </c>
      <c r="G427" s="14">
        <v>13926574779</v>
      </c>
      <c r="H427" s="15" t="s">
        <v>2303</v>
      </c>
      <c r="I427" s="15">
        <v>400</v>
      </c>
    </row>
    <row r="428" spans="1:9">
      <c r="A428" s="8" t="s">
        <v>288</v>
      </c>
      <c r="B428" s="8" t="s">
        <v>290</v>
      </c>
      <c r="C428" s="9" t="s">
        <v>289</v>
      </c>
      <c r="D428" s="10" t="s">
        <v>2491</v>
      </c>
      <c r="G428" s="14" t="s">
        <v>2117</v>
      </c>
      <c r="H428" s="15" t="s">
        <v>2116</v>
      </c>
      <c r="I428" s="15">
        <v>166316.799999999</v>
      </c>
    </row>
    <row r="429" spans="1:9">
      <c r="A429" s="8" t="s">
        <v>2492</v>
      </c>
      <c r="B429" s="8" t="s">
        <v>2493</v>
      </c>
      <c r="C429" s="9" t="s">
        <v>2494</v>
      </c>
      <c r="D429" s="10" t="s">
        <v>2495</v>
      </c>
      <c r="G429" s="14" t="s">
        <v>1454</v>
      </c>
      <c r="H429" s="15" t="s">
        <v>1453</v>
      </c>
      <c r="I429" s="15">
        <v>438355.94999999902</v>
      </c>
    </row>
    <row r="430" spans="1:9">
      <c r="A430" s="8" t="s">
        <v>358</v>
      </c>
      <c r="B430" s="8" t="s">
        <v>360</v>
      </c>
      <c r="C430" s="9" t="s">
        <v>359</v>
      </c>
      <c r="D430" s="10" t="s">
        <v>2496</v>
      </c>
      <c r="G430" s="14" t="s">
        <v>2692</v>
      </c>
      <c r="H430" s="15" t="s">
        <v>2691</v>
      </c>
      <c r="I430" s="15">
        <v>406990.85</v>
      </c>
    </row>
    <row r="431" spans="1:9">
      <c r="A431" s="8" t="s">
        <v>1133</v>
      </c>
      <c r="B431" s="8" t="s">
        <v>1135</v>
      </c>
      <c r="C431" s="9" t="s">
        <v>1134</v>
      </c>
      <c r="D431" s="10" t="s">
        <v>2497</v>
      </c>
      <c r="G431" s="14" t="s">
        <v>2404</v>
      </c>
      <c r="H431" s="15" t="s">
        <v>2403</v>
      </c>
      <c r="I431" s="15">
        <v>7357849.5</v>
      </c>
    </row>
    <row r="432" spans="1:9">
      <c r="A432" s="8" t="s">
        <v>1040</v>
      </c>
      <c r="B432" s="8" t="s">
        <v>1042</v>
      </c>
      <c r="C432" s="9" t="s">
        <v>1041</v>
      </c>
      <c r="D432" s="10" t="s">
        <v>2498</v>
      </c>
      <c r="G432" s="14" t="s">
        <v>1517</v>
      </c>
      <c r="H432" s="15" t="s">
        <v>1516</v>
      </c>
      <c r="I432" s="15">
        <v>1163718.06</v>
      </c>
    </row>
    <row r="433" spans="1:9">
      <c r="A433" s="8" t="s">
        <v>2499</v>
      </c>
      <c r="B433" s="8" t="s">
        <v>2500</v>
      </c>
      <c r="C433" s="9" t="s">
        <v>2501</v>
      </c>
      <c r="D433" s="10" t="s">
        <v>2502</v>
      </c>
      <c r="G433" s="14">
        <v>15999500521</v>
      </c>
      <c r="H433" s="15" t="s">
        <v>1284</v>
      </c>
      <c r="I433" s="15">
        <v>220022.52</v>
      </c>
    </row>
    <row r="434" spans="1:9">
      <c r="A434" s="8" t="s">
        <v>1057</v>
      </c>
      <c r="B434" s="8" t="s">
        <v>1059</v>
      </c>
      <c r="C434" s="9" t="s">
        <v>1058</v>
      </c>
      <c r="D434" s="10" t="s">
        <v>2503</v>
      </c>
      <c r="G434" s="14" t="s">
        <v>2466</v>
      </c>
      <c r="H434" s="15" t="s">
        <v>2465</v>
      </c>
      <c r="I434" s="15">
        <v>0</v>
      </c>
    </row>
    <row r="435" spans="1:9">
      <c r="A435" s="8" t="s">
        <v>1057</v>
      </c>
      <c r="B435" s="8" t="s">
        <v>1059</v>
      </c>
      <c r="C435" s="9" t="s">
        <v>2504</v>
      </c>
      <c r="D435" s="10" t="s">
        <v>2503</v>
      </c>
      <c r="G435" s="14" t="s">
        <v>2705</v>
      </c>
      <c r="H435" s="15" t="s">
        <v>2704</v>
      </c>
      <c r="I435" s="15">
        <v>3262480.75</v>
      </c>
    </row>
    <row r="436" spans="1:9">
      <c r="A436" s="8" t="s">
        <v>610</v>
      </c>
      <c r="B436" s="8" t="s">
        <v>612</v>
      </c>
      <c r="C436" s="9" t="s">
        <v>611</v>
      </c>
      <c r="D436" s="10" t="s">
        <v>2505</v>
      </c>
      <c r="G436" s="14">
        <v>13434965485</v>
      </c>
      <c r="H436" s="15" t="s">
        <v>3414</v>
      </c>
      <c r="I436" s="15">
        <v>10075.799999999999</v>
      </c>
    </row>
    <row r="437" spans="1:9">
      <c r="A437" s="8" t="s">
        <v>929</v>
      </c>
      <c r="B437" s="8" t="s">
        <v>931</v>
      </c>
      <c r="C437" s="9" t="s">
        <v>930</v>
      </c>
      <c r="D437" s="10" t="s">
        <v>2506</v>
      </c>
      <c r="G437" s="14" t="s">
        <v>2087</v>
      </c>
      <c r="H437" s="15" t="s">
        <v>2086</v>
      </c>
      <c r="I437" s="15">
        <v>16474.57</v>
      </c>
    </row>
    <row r="438" spans="1:9">
      <c r="A438" s="8" t="s">
        <v>1043</v>
      </c>
      <c r="B438" s="8" t="s">
        <v>1044</v>
      </c>
      <c r="C438" s="9" t="s">
        <v>2507</v>
      </c>
      <c r="D438" s="10" t="s">
        <v>2508</v>
      </c>
      <c r="G438" s="14" t="s">
        <v>1377</v>
      </c>
      <c r="H438" s="15" t="s">
        <v>1376</v>
      </c>
      <c r="I438" s="15">
        <v>3713374.23999999</v>
      </c>
    </row>
    <row r="439" spans="1:9">
      <c r="A439" s="8" t="s">
        <v>460</v>
      </c>
      <c r="B439" s="8" t="s">
        <v>461</v>
      </c>
      <c r="C439" s="9">
        <v>18112795658</v>
      </c>
      <c r="D439" s="10" t="s">
        <v>2509</v>
      </c>
      <c r="G439" s="14" t="s">
        <v>2817</v>
      </c>
      <c r="H439" s="15" t="s">
        <v>2816</v>
      </c>
      <c r="I439" s="15">
        <v>242138.429999999</v>
      </c>
    </row>
    <row r="440" spans="1:9">
      <c r="A440" s="8" t="s">
        <v>2510</v>
      </c>
      <c r="B440" s="8" t="s">
        <v>2511</v>
      </c>
      <c r="C440" s="9" t="s">
        <v>2512</v>
      </c>
      <c r="D440" s="10" t="s">
        <v>2513</v>
      </c>
      <c r="G440" s="14" t="s">
        <v>2400</v>
      </c>
      <c r="H440" s="15" t="s">
        <v>2399</v>
      </c>
      <c r="I440" s="15">
        <v>83974.47</v>
      </c>
    </row>
    <row r="441" spans="1:9">
      <c r="A441" s="8" t="s">
        <v>2514</v>
      </c>
      <c r="B441" s="8" t="s">
        <v>2515</v>
      </c>
      <c r="C441" s="9" t="s">
        <v>2516</v>
      </c>
      <c r="D441" s="10" t="s">
        <v>2517</v>
      </c>
      <c r="G441" s="14" t="s">
        <v>1789</v>
      </c>
      <c r="H441" s="15" t="s">
        <v>1788</v>
      </c>
      <c r="I441" s="15">
        <v>1954617</v>
      </c>
    </row>
    <row r="442" spans="1:9">
      <c r="A442" s="8" t="s">
        <v>901</v>
      </c>
      <c r="B442" s="8" t="s">
        <v>903</v>
      </c>
      <c r="C442" s="9" t="s">
        <v>902</v>
      </c>
      <c r="D442" s="10" t="s">
        <v>2518</v>
      </c>
      <c r="G442" s="14" t="s">
        <v>1552</v>
      </c>
      <c r="H442" s="15" t="s">
        <v>1551</v>
      </c>
      <c r="I442" s="15">
        <v>353114.61</v>
      </c>
    </row>
    <row r="443" spans="1:9">
      <c r="A443" s="8" t="s">
        <v>946</v>
      </c>
      <c r="B443" s="8" t="s">
        <v>948</v>
      </c>
      <c r="C443" s="9" t="s">
        <v>947</v>
      </c>
      <c r="D443" s="10" t="s">
        <v>2519</v>
      </c>
      <c r="G443" s="14" t="s">
        <v>1303</v>
      </c>
      <c r="H443" s="15" t="s">
        <v>1302</v>
      </c>
      <c r="I443" s="15">
        <v>1020279.80999999</v>
      </c>
    </row>
    <row r="444" spans="1:9">
      <c r="A444" s="8" t="s">
        <v>2520</v>
      </c>
      <c r="B444" s="8" t="s">
        <v>2521</v>
      </c>
      <c r="C444" s="9" t="s">
        <v>2522</v>
      </c>
      <c r="D444" s="10" t="s">
        <v>2523</v>
      </c>
      <c r="G444" s="14" t="s">
        <v>2409</v>
      </c>
      <c r="H444" s="15" t="s">
        <v>2408</v>
      </c>
      <c r="I444" s="15">
        <v>0</v>
      </c>
    </row>
    <row r="445" spans="1:9">
      <c r="A445" s="8" t="s">
        <v>2524</v>
      </c>
      <c r="B445" s="8" t="s">
        <v>2525</v>
      </c>
      <c r="C445" s="9" t="s">
        <v>2526</v>
      </c>
      <c r="D445" s="10" t="s">
        <v>2527</v>
      </c>
      <c r="G445" s="14" t="s">
        <v>2192</v>
      </c>
      <c r="H445" s="15" t="s">
        <v>2191</v>
      </c>
      <c r="I445" s="15">
        <v>480877.98</v>
      </c>
    </row>
    <row r="446" spans="1:9">
      <c r="A446" s="8" t="s">
        <v>2528</v>
      </c>
      <c r="B446" s="8" t="s">
        <v>2529</v>
      </c>
      <c r="C446" s="9" t="s">
        <v>2530</v>
      </c>
      <c r="D446" s="10" t="s">
        <v>2531</v>
      </c>
      <c r="G446" s="14" t="s">
        <v>2920</v>
      </c>
      <c r="H446" s="15" t="s">
        <v>2919</v>
      </c>
      <c r="I446" s="15">
        <v>94626.72</v>
      </c>
    </row>
    <row r="447" spans="1:9">
      <c r="A447" s="8" t="s">
        <v>123</v>
      </c>
      <c r="B447" s="8" t="s">
        <v>125</v>
      </c>
      <c r="C447" s="9" t="s">
        <v>124</v>
      </c>
      <c r="D447" s="10" t="s">
        <v>2532</v>
      </c>
      <c r="G447" s="14">
        <v>18933090668</v>
      </c>
      <c r="H447" s="15" t="s">
        <v>2144</v>
      </c>
      <c r="I447" s="15">
        <v>11633</v>
      </c>
    </row>
    <row r="448" spans="1:9">
      <c r="A448" s="8" t="s">
        <v>2533</v>
      </c>
      <c r="B448" s="8" t="s">
        <v>2534</v>
      </c>
      <c r="C448" s="9" t="s">
        <v>2535</v>
      </c>
      <c r="D448" s="10" t="s">
        <v>2536</v>
      </c>
      <c r="G448" s="14" t="s">
        <v>2862</v>
      </c>
      <c r="H448" s="15" t="s">
        <v>2861</v>
      </c>
      <c r="I448" s="15">
        <v>19769.900000000001</v>
      </c>
    </row>
    <row r="449" spans="1:9">
      <c r="A449" s="8" t="s">
        <v>2537</v>
      </c>
      <c r="B449" s="8" t="s">
        <v>2538</v>
      </c>
      <c r="C449" s="9" t="s">
        <v>2539</v>
      </c>
      <c r="D449" s="10" t="s">
        <v>2540</v>
      </c>
      <c r="G449" s="14" t="s">
        <v>2729</v>
      </c>
      <c r="H449" s="15" t="s">
        <v>2728</v>
      </c>
      <c r="I449" s="15">
        <v>290.11</v>
      </c>
    </row>
    <row r="450" spans="1:9">
      <c r="A450" s="8" t="s">
        <v>2541</v>
      </c>
      <c r="B450" s="8" t="s">
        <v>2542</v>
      </c>
      <c r="C450" s="9" t="s">
        <v>2543</v>
      </c>
      <c r="D450" s="10" t="s">
        <v>2544</v>
      </c>
      <c r="G450" s="14" t="s">
        <v>3538</v>
      </c>
      <c r="H450" s="15" t="s">
        <v>3537</v>
      </c>
      <c r="I450" s="15">
        <v>28754</v>
      </c>
    </row>
    <row r="451" spans="1:9">
      <c r="A451" s="8" t="s">
        <v>2541</v>
      </c>
      <c r="B451" s="8" t="s">
        <v>2542</v>
      </c>
      <c r="C451" s="9" t="s">
        <v>2545</v>
      </c>
      <c r="D451" s="10" t="s">
        <v>2544</v>
      </c>
      <c r="G451" s="14" t="s">
        <v>2614</v>
      </c>
      <c r="H451" s="15" t="s">
        <v>2613</v>
      </c>
      <c r="I451" s="15">
        <v>325912.53000000003</v>
      </c>
    </row>
    <row r="452" spans="1:9">
      <c r="A452" s="8" t="s">
        <v>2546</v>
      </c>
      <c r="B452" s="8" t="s">
        <v>2547</v>
      </c>
      <c r="C452" s="9" t="s">
        <v>2548</v>
      </c>
      <c r="D452" s="10" t="s">
        <v>2549</v>
      </c>
      <c r="G452" s="14" t="s">
        <v>2470</v>
      </c>
      <c r="H452" s="15" t="s">
        <v>2469</v>
      </c>
      <c r="I452" s="15">
        <v>748741.86</v>
      </c>
    </row>
    <row r="453" spans="1:9">
      <c r="A453" s="8" t="s">
        <v>2550</v>
      </c>
      <c r="B453" s="8" t="s">
        <v>2551</v>
      </c>
      <c r="C453" s="9" t="s">
        <v>2552</v>
      </c>
      <c r="D453" s="10" t="s">
        <v>2553</v>
      </c>
      <c r="G453" s="14" t="s">
        <v>2885</v>
      </c>
      <c r="H453" s="15" t="s">
        <v>2884</v>
      </c>
      <c r="I453" s="15">
        <v>4150</v>
      </c>
    </row>
    <row r="454" spans="1:9">
      <c r="A454" s="8" t="s">
        <v>2541</v>
      </c>
      <c r="B454" s="8" t="s">
        <v>2542</v>
      </c>
      <c r="C454" s="9">
        <v>18921760898</v>
      </c>
      <c r="D454" s="10" t="s">
        <v>2544</v>
      </c>
      <c r="G454" s="14" t="s">
        <v>2841</v>
      </c>
      <c r="H454" s="15" t="s">
        <v>2840</v>
      </c>
      <c r="I454" s="15">
        <v>10186.4799999999</v>
      </c>
    </row>
    <row r="455" spans="1:9">
      <c r="A455" s="8" t="s">
        <v>2554</v>
      </c>
      <c r="B455" s="8" t="s">
        <v>2555</v>
      </c>
      <c r="C455" s="9" t="s">
        <v>2556</v>
      </c>
      <c r="D455" s="10" t="s">
        <v>2557</v>
      </c>
      <c r="G455" s="14" t="s">
        <v>2501</v>
      </c>
      <c r="H455" s="15" t="s">
        <v>2500</v>
      </c>
      <c r="I455" s="15">
        <v>1397993.97999999</v>
      </c>
    </row>
    <row r="456" spans="1:9">
      <c r="A456" s="8" t="s">
        <v>2558</v>
      </c>
      <c r="B456" s="8" t="s">
        <v>2559</v>
      </c>
      <c r="C456" s="9" t="s">
        <v>2560</v>
      </c>
      <c r="D456" s="10" t="s">
        <v>2561</v>
      </c>
      <c r="G456" s="14" t="s">
        <v>2196</v>
      </c>
      <c r="H456" s="15" t="s">
        <v>2195</v>
      </c>
      <c r="I456" s="15">
        <v>301480</v>
      </c>
    </row>
    <row r="457" spans="1:9">
      <c r="A457" s="8" t="s">
        <v>2562</v>
      </c>
      <c r="B457" s="8" t="s">
        <v>2563</v>
      </c>
      <c r="C457" s="9" t="s">
        <v>2564</v>
      </c>
      <c r="D457" s="10" t="s">
        <v>2565</v>
      </c>
      <c r="G457" s="14" t="s">
        <v>2789</v>
      </c>
      <c r="H457" s="15" t="s">
        <v>2788</v>
      </c>
      <c r="I457" s="15">
        <v>3015790.73999999</v>
      </c>
    </row>
    <row r="458" spans="1:9">
      <c r="A458" s="8" t="s">
        <v>2566</v>
      </c>
      <c r="B458" s="8" t="s">
        <v>2567</v>
      </c>
      <c r="C458" s="9" t="s">
        <v>2568</v>
      </c>
      <c r="D458" s="10" t="s">
        <v>2569</v>
      </c>
      <c r="G458" s="14" t="s">
        <v>2657</v>
      </c>
      <c r="H458" s="15" t="s">
        <v>2656</v>
      </c>
      <c r="I458" s="15">
        <v>56282.969999999899</v>
      </c>
    </row>
    <row r="459" spans="1:9">
      <c r="A459" s="8" t="s">
        <v>2570</v>
      </c>
      <c r="B459" s="8" t="s">
        <v>2571</v>
      </c>
      <c r="C459" s="9" t="s">
        <v>2572</v>
      </c>
      <c r="D459" s="10" t="s">
        <v>2573</v>
      </c>
      <c r="G459" s="14" t="s">
        <v>1530</v>
      </c>
      <c r="H459" s="15" t="s">
        <v>1529</v>
      </c>
      <c r="I459" s="15">
        <v>150924.70000000001</v>
      </c>
    </row>
    <row r="460" spans="1:9">
      <c r="A460" s="8" t="s">
        <v>1250</v>
      </c>
      <c r="B460" s="8" t="s">
        <v>1252</v>
      </c>
      <c r="C460" s="9" t="s">
        <v>1251</v>
      </c>
      <c r="D460" s="10" t="s">
        <v>2574</v>
      </c>
      <c r="G460" s="14" t="s">
        <v>2721</v>
      </c>
      <c r="H460" s="15" t="s">
        <v>2720</v>
      </c>
      <c r="I460" s="15">
        <v>20814.91</v>
      </c>
    </row>
    <row r="461" spans="1:9">
      <c r="A461" s="8" t="s">
        <v>2575</v>
      </c>
      <c r="B461" s="8" t="s">
        <v>2576</v>
      </c>
      <c r="C461" s="9" t="s">
        <v>2577</v>
      </c>
      <c r="D461" s="10" t="s">
        <v>2578</v>
      </c>
      <c r="G461" s="14" t="s">
        <v>2444</v>
      </c>
      <c r="H461" s="15" t="s">
        <v>2443</v>
      </c>
      <c r="I461" s="15">
        <v>499686.09</v>
      </c>
    </row>
    <row r="462" spans="1:9">
      <c r="A462" s="8" t="s">
        <v>2579</v>
      </c>
      <c r="B462" s="8" t="s">
        <v>2580</v>
      </c>
      <c r="C462" s="9" t="s">
        <v>2581</v>
      </c>
      <c r="D462" s="10" t="s">
        <v>2582</v>
      </c>
      <c r="G462" s="14" t="s">
        <v>3492</v>
      </c>
      <c r="H462" s="15" t="s">
        <v>3491</v>
      </c>
      <c r="I462" s="15">
        <v>9108</v>
      </c>
    </row>
    <row r="463" spans="1:9">
      <c r="A463" s="8" t="s">
        <v>1045</v>
      </c>
      <c r="B463" s="8" t="s">
        <v>1047</v>
      </c>
      <c r="C463" s="9" t="s">
        <v>1046</v>
      </c>
      <c r="D463" s="10" t="s">
        <v>2583</v>
      </c>
      <c r="G463" s="14" t="s">
        <v>2845</v>
      </c>
      <c r="H463" s="15" t="s">
        <v>2844</v>
      </c>
      <c r="I463" s="15">
        <v>1159564.04</v>
      </c>
    </row>
    <row r="464" spans="1:9">
      <c r="A464" s="8" t="s">
        <v>2584</v>
      </c>
      <c r="B464" s="8" t="s">
        <v>2585</v>
      </c>
      <c r="C464" s="9" t="s">
        <v>2586</v>
      </c>
      <c r="D464" s="10" t="s">
        <v>2587</v>
      </c>
      <c r="G464" s="14" t="s">
        <v>2757</v>
      </c>
      <c r="H464" s="15" t="s">
        <v>2756</v>
      </c>
      <c r="I464" s="15">
        <v>1914911.84</v>
      </c>
    </row>
    <row r="465" spans="1:9">
      <c r="A465" s="8" t="s">
        <v>2588</v>
      </c>
      <c r="B465" s="8" t="s">
        <v>2589</v>
      </c>
      <c r="C465" s="9" t="s">
        <v>2590</v>
      </c>
      <c r="D465" s="10" t="s">
        <v>2591</v>
      </c>
      <c r="G465" s="14" t="s">
        <v>1543</v>
      </c>
      <c r="H465" s="15" t="s">
        <v>1542</v>
      </c>
      <c r="I465" s="15">
        <v>0</v>
      </c>
    </row>
    <row r="466" spans="1:9">
      <c r="A466" s="8" t="s">
        <v>1262</v>
      </c>
      <c r="B466" s="8" t="s">
        <v>1264</v>
      </c>
      <c r="C466" s="9" t="s">
        <v>1263</v>
      </c>
      <c r="D466" s="10" t="s">
        <v>2592</v>
      </c>
      <c r="G466" s="14" t="s">
        <v>2784</v>
      </c>
      <c r="H466" s="15" t="s">
        <v>2783</v>
      </c>
      <c r="I466" s="15">
        <v>1661778.54999999</v>
      </c>
    </row>
    <row r="467" spans="1:9">
      <c r="A467" s="8" t="s">
        <v>2593</v>
      </c>
      <c r="B467" s="8" t="s">
        <v>2594</v>
      </c>
      <c r="C467" s="9" t="s">
        <v>2595</v>
      </c>
      <c r="D467" s="10" t="s">
        <v>2596</v>
      </c>
      <c r="G467" s="14" t="s">
        <v>2448</v>
      </c>
      <c r="H467" s="15" t="s">
        <v>2447</v>
      </c>
      <c r="I467" s="15">
        <v>301765</v>
      </c>
    </row>
    <row r="468" spans="1:9">
      <c r="A468" s="8" t="s">
        <v>2597</v>
      </c>
      <c r="B468" s="8" t="s">
        <v>2598</v>
      </c>
      <c r="C468" s="9" t="s">
        <v>2599</v>
      </c>
      <c r="D468" s="10" t="s">
        <v>2600</v>
      </c>
      <c r="G468" s="14" t="s">
        <v>2307</v>
      </c>
      <c r="H468" s="15" t="s">
        <v>2306</v>
      </c>
      <c r="I468" s="15">
        <v>0</v>
      </c>
    </row>
    <row r="469" spans="1:9">
      <c r="A469" s="8" t="s">
        <v>2601</v>
      </c>
      <c r="B469" s="8" t="s">
        <v>2602</v>
      </c>
      <c r="C469" s="9" t="s">
        <v>2603</v>
      </c>
      <c r="D469" s="10" t="s">
        <v>2604</v>
      </c>
      <c r="G469" s="14" t="s">
        <v>2777</v>
      </c>
      <c r="H469" s="15" t="s">
        <v>2776</v>
      </c>
      <c r="I469" s="15">
        <v>27194.09</v>
      </c>
    </row>
    <row r="470" spans="1:9">
      <c r="A470" s="8" t="s">
        <v>2605</v>
      </c>
      <c r="B470" s="8" t="s">
        <v>2606</v>
      </c>
      <c r="C470" s="9" t="s">
        <v>2607</v>
      </c>
      <c r="D470" s="10" t="s">
        <v>2608</v>
      </c>
      <c r="G470" s="14" t="s">
        <v>3086</v>
      </c>
      <c r="H470" s="15" t="s">
        <v>3085</v>
      </c>
      <c r="I470" s="15">
        <v>0</v>
      </c>
    </row>
    <row r="471" spans="1:9">
      <c r="A471" s="8" t="s">
        <v>2609</v>
      </c>
      <c r="B471" s="8" t="s">
        <v>2610</v>
      </c>
      <c r="C471" s="9">
        <v>18938513282</v>
      </c>
      <c r="D471" s="10" t="s">
        <v>2611</v>
      </c>
      <c r="G471" s="14" t="s">
        <v>1534</v>
      </c>
      <c r="H471" s="15" t="s">
        <v>1533</v>
      </c>
      <c r="I471" s="15">
        <v>532683.9</v>
      </c>
    </row>
    <row r="472" spans="1:9">
      <c r="A472" s="8" t="s">
        <v>2612</v>
      </c>
      <c r="B472" s="8" t="s">
        <v>2613</v>
      </c>
      <c r="C472" s="9" t="s">
        <v>2614</v>
      </c>
      <c r="D472" s="10" t="s">
        <v>2615</v>
      </c>
      <c r="G472" s="16" t="s">
        <v>4236</v>
      </c>
      <c r="H472" s="15" t="s">
        <v>4237</v>
      </c>
      <c r="I472" s="15">
        <v>0</v>
      </c>
    </row>
    <row r="473" spans="1:9">
      <c r="A473" s="8" t="s">
        <v>307</v>
      </c>
      <c r="B473" s="8" t="s">
        <v>308</v>
      </c>
      <c r="C473" s="9">
        <v>13732447775</v>
      </c>
      <c r="D473" s="10" t="s">
        <v>2616</v>
      </c>
      <c r="G473" s="14">
        <v>13430003304</v>
      </c>
      <c r="H473" s="15" t="s">
        <v>3383</v>
      </c>
      <c r="I473" s="15">
        <v>0</v>
      </c>
    </row>
    <row r="474" spans="1:9">
      <c r="A474" s="8" t="s">
        <v>1091</v>
      </c>
      <c r="B474" s="8" t="s">
        <v>1092</v>
      </c>
      <c r="C474" s="9">
        <v>15356155675</v>
      </c>
      <c r="D474" s="10" t="s">
        <v>2617</v>
      </c>
      <c r="G474" s="14" t="s">
        <v>3443</v>
      </c>
      <c r="H474" s="15" t="s">
        <v>3442</v>
      </c>
      <c r="I474" s="15">
        <v>0</v>
      </c>
    </row>
    <row r="475" spans="1:9">
      <c r="A475" s="8" t="s">
        <v>921</v>
      </c>
      <c r="B475" s="8" t="s">
        <v>923</v>
      </c>
      <c r="C475" s="9" t="s">
        <v>922</v>
      </c>
      <c r="D475" s="10" t="s">
        <v>2618</v>
      </c>
      <c r="G475" s="14" t="s">
        <v>3547</v>
      </c>
      <c r="H475" s="15" t="s">
        <v>3546</v>
      </c>
      <c r="I475" s="15">
        <v>0</v>
      </c>
    </row>
    <row r="476" spans="1:9">
      <c r="A476" s="8" t="s">
        <v>294</v>
      </c>
      <c r="B476" s="8" t="s">
        <v>296</v>
      </c>
      <c r="C476" s="9" t="s">
        <v>295</v>
      </c>
      <c r="D476" s="10" t="s">
        <v>2619</v>
      </c>
      <c r="G476" s="14" t="s">
        <v>3007</v>
      </c>
      <c r="H476" s="15" t="s">
        <v>3006</v>
      </c>
      <c r="I476" s="15">
        <v>0</v>
      </c>
    </row>
    <row r="477" spans="1:9">
      <c r="A477" s="8" t="s">
        <v>2620</v>
      </c>
      <c r="B477" s="8" t="s">
        <v>2621</v>
      </c>
      <c r="C477" s="9" t="s">
        <v>2622</v>
      </c>
      <c r="D477" s="10" t="s">
        <v>2623</v>
      </c>
      <c r="G477" s="14" t="s">
        <v>2947</v>
      </c>
      <c r="H477" s="15" t="s">
        <v>2946</v>
      </c>
      <c r="I477" s="15">
        <v>40741</v>
      </c>
    </row>
    <row r="478" spans="1:9">
      <c r="A478" s="8" t="s">
        <v>985</v>
      </c>
      <c r="B478" s="8" t="s">
        <v>986</v>
      </c>
      <c r="C478" s="9" t="s">
        <v>2624</v>
      </c>
      <c r="D478" s="10" t="s">
        <v>2625</v>
      </c>
      <c r="G478" s="14" t="s">
        <v>2368</v>
      </c>
      <c r="H478" s="15" t="s">
        <v>2367</v>
      </c>
      <c r="I478" s="15">
        <v>193204.99</v>
      </c>
    </row>
    <row r="479" spans="1:9">
      <c r="A479" s="8" t="s">
        <v>2626</v>
      </c>
      <c r="B479" s="8" t="s">
        <v>2627</v>
      </c>
      <c r="C479" s="9" t="s">
        <v>2628</v>
      </c>
      <c r="D479" s="10" t="s">
        <v>2629</v>
      </c>
      <c r="G479" s="16" t="s">
        <v>4238</v>
      </c>
      <c r="H479" s="15" t="s">
        <v>1298</v>
      </c>
      <c r="I479" s="15">
        <v>0</v>
      </c>
    </row>
    <row r="480" spans="1:9">
      <c r="A480" s="8" t="s">
        <v>2630</v>
      </c>
      <c r="B480" s="8" t="s">
        <v>2631</v>
      </c>
      <c r="C480" s="9" t="s">
        <v>2632</v>
      </c>
      <c r="D480" s="10" t="s">
        <v>2633</v>
      </c>
      <c r="G480" s="14" t="s">
        <v>2761</v>
      </c>
      <c r="H480" s="15" t="s">
        <v>2760</v>
      </c>
      <c r="I480" s="15">
        <v>1009717.49999999</v>
      </c>
    </row>
    <row r="481" spans="1:9">
      <c r="A481" s="8" t="s">
        <v>2634</v>
      </c>
      <c r="B481" s="8" t="s">
        <v>2635</v>
      </c>
      <c r="C481" s="9" t="s">
        <v>2636</v>
      </c>
      <c r="D481" s="10" t="s">
        <v>2637</v>
      </c>
      <c r="G481" s="14" t="s">
        <v>3532</v>
      </c>
      <c r="H481" s="15" t="s">
        <v>3531</v>
      </c>
      <c r="I481" s="15">
        <v>491058.5</v>
      </c>
    </row>
    <row r="482" spans="1:9">
      <c r="A482" s="8" t="s">
        <v>2638</v>
      </c>
      <c r="B482" s="8" t="s">
        <v>2639</v>
      </c>
      <c r="C482" s="9" t="s">
        <v>2640</v>
      </c>
      <c r="D482" s="10" t="s">
        <v>2641</v>
      </c>
      <c r="G482" s="14" t="s">
        <v>2628</v>
      </c>
      <c r="H482" s="15" t="s">
        <v>2627</v>
      </c>
      <c r="I482" s="15">
        <v>0</v>
      </c>
    </row>
    <row r="483" spans="1:9">
      <c r="A483" s="8" t="s">
        <v>2642</v>
      </c>
      <c r="B483" s="8" t="s">
        <v>2643</v>
      </c>
      <c r="C483" s="9" t="s">
        <v>2644</v>
      </c>
      <c r="D483" s="10" t="s">
        <v>2645</v>
      </c>
      <c r="G483" s="14" t="s">
        <v>3506</v>
      </c>
      <c r="H483" s="15" t="s">
        <v>3505</v>
      </c>
      <c r="I483" s="15">
        <v>1824.21</v>
      </c>
    </row>
    <row r="484" spans="1:9">
      <c r="A484" s="11" t="s">
        <v>2646</v>
      </c>
      <c r="B484" s="11" t="s">
        <v>2647</v>
      </c>
      <c r="C484" s="9" t="s">
        <v>2648</v>
      </c>
      <c r="D484" s="10" t="s">
        <v>2649</v>
      </c>
      <c r="G484" s="14" t="s">
        <v>2325</v>
      </c>
      <c r="H484" s="15" t="s">
        <v>2324</v>
      </c>
      <c r="I484" s="15">
        <v>334762.80999999901</v>
      </c>
    </row>
    <row r="485" spans="1:9">
      <c r="A485" s="11" t="s">
        <v>2650</v>
      </c>
      <c r="B485" s="11" t="s">
        <v>2651</v>
      </c>
      <c r="C485" s="9" t="s">
        <v>2652</v>
      </c>
      <c r="D485" s="10" t="s">
        <v>2653</v>
      </c>
      <c r="G485" s="14" t="s">
        <v>2209</v>
      </c>
      <c r="H485" s="15" t="s">
        <v>2208</v>
      </c>
      <c r="I485" s="15">
        <v>233901.56</v>
      </c>
    </row>
    <row r="486" spans="1:9">
      <c r="A486" s="11" t="s">
        <v>970</v>
      </c>
      <c r="B486" s="11" t="s">
        <v>972</v>
      </c>
      <c r="C486" s="9" t="s">
        <v>971</v>
      </c>
      <c r="D486" s="10" t="s">
        <v>2654</v>
      </c>
      <c r="G486" s="14" t="s">
        <v>3296</v>
      </c>
      <c r="H486" s="15" t="s">
        <v>3295</v>
      </c>
      <c r="I486" s="15">
        <v>0</v>
      </c>
    </row>
    <row r="487" spans="1:9">
      <c r="A487" s="11" t="s">
        <v>2655</v>
      </c>
      <c r="B487" s="11" t="s">
        <v>2656</v>
      </c>
      <c r="C487" s="9" t="s">
        <v>2657</v>
      </c>
      <c r="D487" s="10" t="s">
        <v>2658</v>
      </c>
      <c r="G487" s="14" t="s">
        <v>2205</v>
      </c>
      <c r="H487" s="15" t="s">
        <v>2204</v>
      </c>
      <c r="I487" s="15">
        <v>0</v>
      </c>
    </row>
    <row r="488" spans="1:9">
      <c r="A488" s="11" t="s">
        <v>784</v>
      </c>
      <c r="B488" s="11" t="s">
        <v>786</v>
      </c>
      <c r="C488" s="9" t="s">
        <v>785</v>
      </c>
      <c r="D488" s="10" t="s">
        <v>2659</v>
      </c>
      <c r="G488" s="14" t="s">
        <v>2171</v>
      </c>
      <c r="H488" s="15" t="s">
        <v>2170</v>
      </c>
      <c r="I488" s="17">
        <v>10659670.5699999</v>
      </c>
    </row>
    <row r="489" spans="1:9">
      <c r="A489" s="11" t="s">
        <v>2660</v>
      </c>
      <c r="B489" s="11" t="s">
        <v>2661</v>
      </c>
      <c r="C489" s="9" t="s">
        <v>2662</v>
      </c>
      <c r="D489" s="10" t="s">
        <v>2663</v>
      </c>
      <c r="G489" s="14" t="s">
        <v>2644</v>
      </c>
      <c r="H489" s="15" t="s">
        <v>2643</v>
      </c>
      <c r="I489" s="15">
        <v>2074112</v>
      </c>
    </row>
    <row r="490" spans="1:9">
      <c r="A490" s="11" t="s">
        <v>1149</v>
      </c>
      <c r="B490" s="11" t="s">
        <v>1151</v>
      </c>
      <c r="C490" s="9" t="s">
        <v>1150</v>
      </c>
      <c r="D490" s="10" t="s">
        <v>2664</v>
      </c>
      <c r="G490" s="14" t="s">
        <v>3425</v>
      </c>
      <c r="H490" s="15" t="s">
        <v>3424</v>
      </c>
      <c r="I490" s="15">
        <v>0</v>
      </c>
    </row>
    <row r="491" spans="1:9">
      <c r="A491" s="11" t="s">
        <v>838</v>
      </c>
      <c r="B491" s="11" t="s">
        <v>840</v>
      </c>
      <c r="C491" s="9" t="s">
        <v>839</v>
      </c>
      <c r="D491" s="10" t="s">
        <v>2665</v>
      </c>
      <c r="G491" s="16" t="s">
        <v>4239</v>
      </c>
      <c r="H491" s="15" t="s">
        <v>928</v>
      </c>
      <c r="I491" s="15">
        <v>212762</v>
      </c>
    </row>
    <row r="492" spans="1:9">
      <c r="A492" s="11" t="s">
        <v>2666</v>
      </c>
      <c r="B492" s="11" t="s">
        <v>2667</v>
      </c>
      <c r="C492" s="9" t="s">
        <v>2668</v>
      </c>
      <c r="D492" s="10" t="s">
        <v>2669</v>
      </c>
      <c r="G492" s="14" t="s">
        <v>2899</v>
      </c>
      <c r="H492" s="15" t="s">
        <v>2898</v>
      </c>
      <c r="I492" s="15">
        <v>308967.67</v>
      </c>
    </row>
    <row r="493" spans="1:9">
      <c r="A493" s="11" t="s">
        <v>1022</v>
      </c>
      <c r="B493" s="11" t="s">
        <v>1024</v>
      </c>
      <c r="C493" s="9" t="s">
        <v>1023</v>
      </c>
      <c r="D493" s="10" t="s">
        <v>2670</v>
      </c>
      <c r="G493" s="14" t="s">
        <v>2436</v>
      </c>
      <c r="H493" s="15" t="s">
        <v>2435</v>
      </c>
      <c r="I493" s="15">
        <v>236755.81</v>
      </c>
    </row>
    <row r="494" spans="1:9">
      <c r="A494" s="11" t="s">
        <v>2671</v>
      </c>
      <c r="B494" s="11" t="s">
        <v>2672</v>
      </c>
      <c r="C494" s="9" t="s">
        <v>2673</v>
      </c>
      <c r="D494" s="10" t="s">
        <v>2674</v>
      </c>
      <c r="G494" s="14" t="s">
        <v>1434</v>
      </c>
      <c r="H494" s="15" t="s">
        <v>1433</v>
      </c>
      <c r="I494" s="15">
        <v>296917.94999999902</v>
      </c>
    </row>
    <row r="495" spans="1:9">
      <c r="A495" s="11" t="s">
        <v>2675</v>
      </c>
      <c r="B495" s="11" t="s">
        <v>2676</v>
      </c>
      <c r="C495" s="9">
        <v>15827332535</v>
      </c>
      <c r="D495" s="10" t="s">
        <v>2677</v>
      </c>
      <c r="G495" s="14">
        <v>18124802181</v>
      </c>
      <c r="H495" s="15" t="s">
        <v>2746</v>
      </c>
      <c r="I495" s="15">
        <v>1367443.99999999</v>
      </c>
    </row>
    <row r="496" spans="1:9">
      <c r="A496" s="11" t="s">
        <v>2678</v>
      </c>
      <c r="B496" s="11" t="s">
        <v>2679</v>
      </c>
      <c r="C496" s="9">
        <v>18975978333</v>
      </c>
      <c r="D496" s="10" t="s">
        <v>2680</v>
      </c>
      <c r="G496" s="14" t="s">
        <v>2586</v>
      </c>
      <c r="H496" s="15" t="s">
        <v>2585</v>
      </c>
      <c r="I496" s="15">
        <v>637098</v>
      </c>
    </row>
    <row r="497" spans="1:9">
      <c r="A497" s="11" t="s">
        <v>2681</v>
      </c>
      <c r="B497" s="11" t="s">
        <v>2682</v>
      </c>
      <c r="C497" s="9" t="s">
        <v>2683</v>
      </c>
      <c r="D497" s="10" t="s">
        <v>2684</v>
      </c>
      <c r="G497" s="14" t="s">
        <v>2363</v>
      </c>
      <c r="H497" s="15" t="s">
        <v>2362</v>
      </c>
      <c r="I497" s="15">
        <v>9094.0399999999809</v>
      </c>
    </row>
    <row r="498" spans="1:9">
      <c r="A498" s="11" t="s">
        <v>2685</v>
      </c>
      <c r="B498" s="11" t="s">
        <v>2686</v>
      </c>
      <c r="C498" s="9" t="s">
        <v>2687</v>
      </c>
      <c r="D498" s="10" t="s">
        <v>2688</v>
      </c>
      <c r="G498" s="14" t="s">
        <v>2652</v>
      </c>
      <c r="H498" s="15" t="s">
        <v>2651</v>
      </c>
      <c r="I498" s="15">
        <v>378541.34</v>
      </c>
    </row>
    <row r="499" spans="1:9">
      <c r="A499" s="11" t="s">
        <v>2675</v>
      </c>
      <c r="B499" s="11" t="s">
        <v>2676</v>
      </c>
      <c r="C499" s="9" t="s">
        <v>2689</v>
      </c>
      <c r="D499" s="10" t="s">
        <v>2677</v>
      </c>
      <c r="G499" s="14" t="s">
        <v>2595</v>
      </c>
      <c r="H499" s="15" t="s">
        <v>2594</v>
      </c>
      <c r="I499" s="15">
        <v>3189182</v>
      </c>
    </row>
    <row r="500" spans="1:9">
      <c r="A500" s="11" t="s">
        <v>2690</v>
      </c>
      <c r="B500" s="11" t="s">
        <v>2691</v>
      </c>
      <c r="C500" s="9" t="s">
        <v>2692</v>
      </c>
      <c r="D500" s="10" t="s">
        <v>2693</v>
      </c>
      <c r="G500" s="14" t="s">
        <v>983</v>
      </c>
      <c r="H500" s="15" t="s">
        <v>984</v>
      </c>
      <c r="I500" s="15">
        <v>229494.91</v>
      </c>
    </row>
    <row r="501" spans="1:9">
      <c r="A501" s="11" t="s">
        <v>2694</v>
      </c>
      <c r="B501" s="11" t="s">
        <v>2695</v>
      </c>
      <c r="C501" s="9" t="s">
        <v>2696</v>
      </c>
      <c r="D501" s="10" t="s">
        <v>2697</v>
      </c>
      <c r="G501" s="14" t="s">
        <v>2349</v>
      </c>
      <c r="H501" s="15" t="s">
        <v>2348</v>
      </c>
      <c r="I501" s="15">
        <v>6863916.2699999902</v>
      </c>
    </row>
    <row r="502" spans="1:9">
      <c r="A502" s="11" t="s">
        <v>2698</v>
      </c>
      <c r="B502" s="11" t="s">
        <v>2699</v>
      </c>
      <c r="C502" s="9" t="s">
        <v>2700</v>
      </c>
      <c r="D502" s="10" t="s">
        <v>2701</v>
      </c>
      <c r="G502" s="14" t="s">
        <v>1492</v>
      </c>
      <c r="H502" s="15" t="s">
        <v>1491</v>
      </c>
      <c r="I502" s="15">
        <v>0</v>
      </c>
    </row>
    <row r="503" spans="1:9">
      <c r="A503" s="11" t="s">
        <v>1130</v>
      </c>
      <c r="B503" s="11" t="s">
        <v>1132</v>
      </c>
      <c r="C503" s="9" t="s">
        <v>1131</v>
      </c>
      <c r="D503" s="10" t="s">
        <v>2702</v>
      </c>
      <c r="G503" s="14" t="s">
        <v>1658</v>
      </c>
      <c r="H503" s="15" t="s">
        <v>1657</v>
      </c>
      <c r="I503" s="15">
        <v>414713</v>
      </c>
    </row>
    <row r="504" spans="1:9">
      <c r="A504" s="11" t="s">
        <v>2703</v>
      </c>
      <c r="B504" s="11" t="s">
        <v>2704</v>
      </c>
      <c r="C504" s="9" t="s">
        <v>2705</v>
      </c>
      <c r="D504" s="10" t="s">
        <v>2706</v>
      </c>
      <c r="G504" s="14" t="s">
        <v>2266</v>
      </c>
      <c r="H504" s="15" t="s">
        <v>2265</v>
      </c>
      <c r="I504" s="15">
        <v>2390016.42</v>
      </c>
    </row>
    <row r="505" spans="1:9">
      <c r="A505" s="11" t="s">
        <v>645</v>
      </c>
      <c r="B505" s="11" t="s">
        <v>647</v>
      </c>
      <c r="C505" s="9" t="s">
        <v>646</v>
      </c>
      <c r="D505" s="10" t="s">
        <v>2707</v>
      </c>
      <c r="G505" s="14" t="s">
        <v>2337</v>
      </c>
      <c r="H505" s="15" t="s">
        <v>2336</v>
      </c>
      <c r="I505" s="15">
        <v>0</v>
      </c>
    </row>
    <row r="506" spans="1:9">
      <c r="A506" s="11" t="s">
        <v>2708</v>
      </c>
      <c r="B506" s="11" t="s">
        <v>2709</v>
      </c>
      <c r="C506" s="9" t="s">
        <v>2710</v>
      </c>
      <c r="D506" s="10" t="s">
        <v>2711</v>
      </c>
      <c r="G506" s="14" t="s">
        <v>2474</v>
      </c>
      <c r="H506" s="15" t="s">
        <v>2473</v>
      </c>
      <c r="I506" s="15">
        <v>1240962.9099999999</v>
      </c>
    </row>
    <row r="507" spans="1:9">
      <c r="A507" s="11" t="s">
        <v>352</v>
      </c>
      <c r="B507" s="11" t="s">
        <v>354</v>
      </c>
      <c r="C507" s="9" t="s">
        <v>353</v>
      </c>
      <c r="D507" s="10" t="s">
        <v>2712</v>
      </c>
      <c r="G507" s="14">
        <v>18038812555</v>
      </c>
      <c r="H507" s="15" t="s">
        <v>1777</v>
      </c>
      <c r="I507" s="15">
        <v>2680</v>
      </c>
    </row>
    <row r="508" spans="1:9">
      <c r="A508" s="11" t="s">
        <v>2713</v>
      </c>
      <c r="B508" s="11" t="s">
        <v>2714</v>
      </c>
      <c r="C508" s="9" t="s">
        <v>2715</v>
      </c>
      <c r="D508" s="10" t="s">
        <v>2716</v>
      </c>
      <c r="G508" s="16" t="s">
        <v>4240</v>
      </c>
      <c r="H508" s="15" t="s">
        <v>2647</v>
      </c>
      <c r="I508" s="15">
        <v>944981.34</v>
      </c>
    </row>
    <row r="509" spans="1:9">
      <c r="A509" s="11" t="s">
        <v>388</v>
      </c>
      <c r="B509" s="11" t="s">
        <v>390</v>
      </c>
      <c r="C509" s="9" t="s">
        <v>389</v>
      </c>
      <c r="D509" s="10" t="s">
        <v>2717</v>
      </c>
      <c r="G509" s="18">
        <v>13631690091</v>
      </c>
      <c r="H509" s="19" t="s">
        <v>1814</v>
      </c>
      <c r="I509" s="19">
        <v>0</v>
      </c>
    </row>
    <row r="510" spans="1:9">
      <c r="A510" s="11" t="s">
        <v>1256</v>
      </c>
      <c r="B510" s="11" t="s">
        <v>1258</v>
      </c>
      <c r="C510" s="9" t="s">
        <v>1257</v>
      </c>
      <c r="D510" s="10" t="s">
        <v>2718</v>
      </c>
      <c r="G510" s="18" t="s">
        <v>2460</v>
      </c>
      <c r="H510" s="19" t="s">
        <v>2459</v>
      </c>
      <c r="I510" s="19">
        <v>102097.66999999899</v>
      </c>
    </row>
    <row r="511" spans="1:9">
      <c r="A511" s="11" t="s">
        <v>2719</v>
      </c>
      <c r="B511" s="11" t="s">
        <v>2720</v>
      </c>
      <c r="C511" s="9" t="s">
        <v>2721</v>
      </c>
      <c r="D511" s="10" t="s">
        <v>2722</v>
      </c>
      <c r="G511" s="18" t="s">
        <v>2381</v>
      </c>
      <c r="H511" s="19" t="s">
        <v>2380</v>
      </c>
      <c r="I511" s="19">
        <v>533241</v>
      </c>
    </row>
    <row r="512" spans="1:9">
      <c r="A512" s="11" t="s">
        <v>2723</v>
      </c>
      <c r="B512" s="11" t="s">
        <v>2724</v>
      </c>
      <c r="C512" s="9" t="s">
        <v>2725</v>
      </c>
      <c r="D512" s="10" t="s">
        <v>2726</v>
      </c>
      <c r="G512" s="18" t="s">
        <v>3003</v>
      </c>
      <c r="H512" s="19" t="s">
        <v>3002</v>
      </c>
      <c r="I512" s="19">
        <v>0</v>
      </c>
    </row>
    <row r="513" spans="1:9">
      <c r="A513" s="11" t="s">
        <v>2727</v>
      </c>
      <c r="B513" s="11" t="s">
        <v>2728</v>
      </c>
      <c r="C513" s="9" t="s">
        <v>2729</v>
      </c>
      <c r="D513" s="10" t="s">
        <v>2730</v>
      </c>
      <c r="G513" s="18" t="s">
        <v>1621</v>
      </c>
      <c r="H513" s="19" t="s">
        <v>1620</v>
      </c>
      <c r="I513" s="19">
        <v>121017.4</v>
      </c>
    </row>
    <row r="514" spans="1:9">
      <c r="A514" s="11" t="s">
        <v>2731</v>
      </c>
      <c r="B514" s="11" t="s">
        <v>2732</v>
      </c>
      <c r="C514" s="9" t="s">
        <v>2733</v>
      </c>
      <c r="D514" s="10" t="s">
        <v>2734</v>
      </c>
      <c r="G514" s="18" t="s">
        <v>1942</v>
      </c>
      <c r="H514" s="19" t="s">
        <v>1941</v>
      </c>
      <c r="I514" s="19">
        <v>73903.379999999903</v>
      </c>
    </row>
    <row r="515" spans="1:9">
      <c r="A515" s="11" t="s">
        <v>671</v>
      </c>
      <c r="B515" s="11" t="s">
        <v>673</v>
      </c>
      <c r="C515" s="9" t="s">
        <v>672</v>
      </c>
      <c r="D515" s="10" t="s">
        <v>2735</v>
      </c>
      <c r="G515" s="18" t="s">
        <v>2031</v>
      </c>
      <c r="H515" s="19" t="s">
        <v>2030</v>
      </c>
      <c r="I515" s="19">
        <v>941251.74</v>
      </c>
    </row>
    <row r="516" spans="1:9">
      <c r="A516" s="11" t="s">
        <v>2736</v>
      </c>
      <c r="B516" s="11" t="s">
        <v>2737</v>
      </c>
      <c r="C516" s="9" t="s">
        <v>2738</v>
      </c>
      <c r="D516" s="10" t="s">
        <v>2739</v>
      </c>
      <c r="G516" s="18" t="s">
        <v>1386</v>
      </c>
      <c r="H516" s="19" t="s">
        <v>1385</v>
      </c>
      <c r="I516" s="19">
        <v>120208</v>
      </c>
    </row>
    <row r="517" spans="1:9">
      <c r="A517" s="11" t="s">
        <v>1203</v>
      </c>
      <c r="B517" s="11" t="s">
        <v>1205</v>
      </c>
      <c r="C517" s="9" t="s">
        <v>1204</v>
      </c>
      <c r="D517" s="10" t="s">
        <v>2740</v>
      </c>
      <c r="G517" s="18" t="s">
        <v>1487</v>
      </c>
      <c r="H517" s="19" t="s">
        <v>1486</v>
      </c>
      <c r="I517" s="19">
        <v>0</v>
      </c>
    </row>
    <row r="518" spans="1:9">
      <c r="A518" s="11" t="s">
        <v>2741</v>
      </c>
      <c r="B518" s="11" t="s">
        <v>2742</v>
      </c>
      <c r="C518" s="9" t="s">
        <v>2743</v>
      </c>
      <c r="D518" s="10" t="s">
        <v>2744</v>
      </c>
      <c r="G518" s="18" t="s">
        <v>1811</v>
      </c>
      <c r="H518" s="19" t="s">
        <v>1810</v>
      </c>
      <c r="I518" s="19">
        <v>275408.56</v>
      </c>
    </row>
    <row r="519" spans="1:9">
      <c r="A519" s="11" t="s">
        <v>2745</v>
      </c>
      <c r="B519" s="11" t="s">
        <v>2746</v>
      </c>
      <c r="C519" s="9">
        <v>18124802181</v>
      </c>
      <c r="D519" s="10" t="s">
        <v>2747</v>
      </c>
      <c r="G519" s="18" t="s">
        <v>2797</v>
      </c>
      <c r="H519" s="19" t="s">
        <v>2796</v>
      </c>
      <c r="I519" s="19">
        <v>91733.619999999893</v>
      </c>
    </row>
    <row r="520" spans="1:9">
      <c r="A520" s="11" t="s">
        <v>1158</v>
      </c>
      <c r="B520" s="11" t="s">
        <v>1160</v>
      </c>
      <c r="C520" s="9" t="s">
        <v>1159</v>
      </c>
      <c r="D520" s="10" t="s">
        <v>2748</v>
      </c>
      <c r="G520" s="18" t="s">
        <v>1695</v>
      </c>
      <c r="H520" s="19" t="s">
        <v>1694</v>
      </c>
      <c r="I520" s="19">
        <v>30766</v>
      </c>
    </row>
    <row r="521" spans="1:9">
      <c r="A521" s="11" t="s">
        <v>642</v>
      </c>
      <c r="B521" s="11" t="s">
        <v>644</v>
      </c>
      <c r="C521" s="9" t="s">
        <v>643</v>
      </c>
      <c r="D521" s="10" t="s">
        <v>2749</v>
      </c>
      <c r="G521" s="18" t="s">
        <v>1662</v>
      </c>
      <c r="H521" s="19" t="s">
        <v>1661</v>
      </c>
      <c r="I521" s="19">
        <v>43103</v>
      </c>
    </row>
    <row r="522" spans="1:9">
      <c r="A522" s="11" t="s">
        <v>2750</v>
      </c>
      <c r="B522" s="11" t="s">
        <v>2751</v>
      </c>
      <c r="C522" s="9" t="s">
        <v>2752</v>
      </c>
      <c r="D522" s="10" t="s">
        <v>2753</v>
      </c>
      <c r="G522" s="18" t="s">
        <v>1458</v>
      </c>
      <c r="H522" s="19" t="s">
        <v>1457</v>
      </c>
      <c r="I522" s="19">
        <v>164246.85999999999</v>
      </c>
    </row>
    <row r="523" spans="1:9">
      <c r="A523" s="11" t="s">
        <v>825</v>
      </c>
      <c r="B523" s="11" t="s">
        <v>827</v>
      </c>
      <c r="C523" s="9" t="s">
        <v>826</v>
      </c>
      <c r="D523" s="10" t="s">
        <v>2754</v>
      </c>
      <c r="G523" s="18">
        <v>18858307558</v>
      </c>
      <c r="H523" s="19" t="s">
        <v>2004</v>
      </c>
      <c r="I523" s="19">
        <v>0</v>
      </c>
    </row>
    <row r="524" spans="1:9">
      <c r="A524" s="11" t="s">
        <v>2755</v>
      </c>
      <c r="B524" s="11" t="s">
        <v>2756</v>
      </c>
      <c r="C524" s="9" t="s">
        <v>2757</v>
      </c>
      <c r="D524" s="10" t="s">
        <v>2758</v>
      </c>
      <c r="G524" s="18" t="s">
        <v>2526</v>
      </c>
      <c r="H524" s="19" t="s">
        <v>2525</v>
      </c>
      <c r="I524" s="19">
        <v>2459576.5599999898</v>
      </c>
    </row>
    <row r="525" spans="1:9">
      <c r="A525" s="11" t="s">
        <v>2759</v>
      </c>
      <c r="B525" s="11" t="s">
        <v>2760</v>
      </c>
      <c r="C525" s="9" t="s">
        <v>2761</v>
      </c>
      <c r="D525" s="10" t="s">
        <v>2762</v>
      </c>
      <c r="G525" s="18" t="s">
        <v>1754</v>
      </c>
      <c r="H525" s="19" t="s">
        <v>1753</v>
      </c>
      <c r="I525" s="19">
        <v>164575</v>
      </c>
    </row>
    <row r="526" spans="1:9">
      <c r="A526" s="11" t="s">
        <v>1081</v>
      </c>
      <c r="B526" s="11" t="s">
        <v>1082</v>
      </c>
      <c r="C526" s="9" t="s">
        <v>2763</v>
      </c>
      <c r="D526" s="10" t="s">
        <v>2764</v>
      </c>
      <c r="G526" s="18">
        <v>18924794737</v>
      </c>
      <c r="H526" s="19" t="s">
        <v>1731</v>
      </c>
      <c r="I526" s="19">
        <v>102662.409999999</v>
      </c>
    </row>
    <row r="527" spans="1:9">
      <c r="A527" s="11" t="s">
        <v>941</v>
      </c>
      <c r="B527" s="11" t="s">
        <v>943</v>
      </c>
      <c r="C527" s="9" t="s">
        <v>942</v>
      </c>
      <c r="D527" s="10" t="s">
        <v>2765</v>
      </c>
      <c r="G527" s="18" t="s">
        <v>1955</v>
      </c>
      <c r="H527" s="19" t="s">
        <v>1954</v>
      </c>
      <c r="I527" s="19">
        <v>97118</v>
      </c>
    </row>
    <row r="528" spans="1:9">
      <c r="A528" s="11" t="s">
        <v>2766</v>
      </c>
      <c r="B528" s="11" t="s">
        <v>2767</v>
      </c>
      <c r="C528" s="9" t="s">
        <v>2768</v>
      </c>
      <c r="D528" s="10" t="s">
        <v>2769</v>
      </c>
      <c r="G528" s="18" t="s">
        <v>1481</v>
      </c>
      <c r="H528" s="19" t="s">
        <v>1480</v>
      </c>
      <c r="I528" s="19">
        <v>1358438.84</v>
      </c>
    </row>
    <row r="529" spans="1:9">
      <c r="A529" s="11" t="s">
        <v>2770</v>
      </c>
      <c r="B529" s="11" t="s">
        <v>2771</v>
      </c>
      <c r="C529" s="9" t="s">
        <v>2772</v>
      </c>
      <c r="D529" s="10" t="s">
        <v>2773</v>
      </c>
      <c r="G529" s="18" t="s">
        <v>1781</v>
      </c>
      <c r="H529" s="19" t="s">
        <v>1780</v>
      </c>
      <c r="I529" s="19">
        <v>202768.179999999</v>
      </c>
    </row>
    <row r="530" spans="1:9">
      <c r="A530" s="11" t="s">
        <v>1037</v>
      </c>
      <c r="B530" s="11" t="s">
        <v>1039</v>
      </c>
      <c r="C530" s="9" t="s">
        <v>1038</v>
      </c>
      <c r="D530" s="10" t="s">
        <v>2774</v>
      </c>
      <c r="G530" s="18" t="s">
        <v>1671</v>
      </c>
      <c r="H530" s="19" t="s">
        <v>1670</v>
      </c>
      <c r="I530" s="19">
        <v>1217477.1499999999</v>
      </c>
    </row>
    <row r="531" spans="1:9">
      <c r="A531" s="11" t="s">
        <v>2775</v>
      </c>
      <c r="B531" s="11" t="s">
        <v>2776</v>
      </c>
      <c r="C531" s="9" t="s">
        <v>2777</v>
      </c>
      <c r="D531" s="10" t="s">
        <v>2778</v>
      </c>
      <c r="G531" s="18" t="s">
        <v>1337</v>
      </c>
      <c r="H531" s="19" t="s">
        <v>1336</v>
      </c>
      <c r="I531" s="19">
        <v>37598.82</v>
      </c>
    </row>
    <row r="532" spans="1:9">
      <c r="A532" s="11" t="s">
        <v>235</v>
      </c>
      <c r="B532" s="11" t="s">
        <v>236</v>
      </c>
      <c r="C532" s="9" t="s">
        <v>2779</v>
      </c>
      <c r="D532" s="10" t="s">
        <v>2780</v>
      </c>
      <c r="G532" s="18" t="s">
        <v>1728</v>
      </c>
      <c r="H532" s="19" t="s">
        <v>1727</v>
      </c>
      <c r="I532" s="19">
        <v>92416.8</v>
      </c>
    </row>
    <row r="533" spans="1:9">
      <c r="A533" s="11" t="s">
        <v>243</v>
      </c>
      <c r="B533" s="11" t="s">
        <v>245</v>
      </c>
      <c r="C533" s="9" t="s">
        <v>244</v>
      </c>
      <c r="D533" s="10" t="s">
        <v>2781</v>
      </c>
      <c r="G533" s="18" t="s">
        <v>2108</v>
      </c>
      <c r="H533" s="19" t="s">
        <v>2107</v>
      </c>
      <c r="I533" s="19">
        <v>60093.739999999903</v>
      </c>
    </row>
    <row r="534" spans="1:9">
      <c r="A534" s="11" t="s">
        <v>2782</v>
      </c>
      <c r="B534" s="11" t="s">
        <v>2783</v>
      </c>
      <c r="C534" s="9" t="s">
        <v>2784</v>
      </c>
      <c r="D534" s="10" t="s">
        <v>2785</v>
      </c>
      <c r="G534" s="18" t="s">
        <v>2867</v>
      </c>
      <c r="H534" s="19" t="s">
        <v>2866</v>
      </c>
      <c r="I534" s="19">
        <v>776616.74</v>
      </c>
    </row>
    <row r="535" spans="1:9">
      <c r="A535" s="11" t="s">
        <v>79</v>
      </c>
      <c r="B535" s="11" t="s">
        <v>81</v>
      </c>
      <c r="C535" s="9" t="s">
        <v>80</v>
      </c>
      <c r="D535" s="10" t="s">
        <v>2786</v>
      </c>
      <c r="G535" s="18" t="s">
        <v>2270</v>
      </c>
      <c r="H535" s="19" t="s">
        <v>2269</v>
      </c>
      <c r="I535" s="19">
        <v>0</v>
      </c>
    </row>
    <row r="536" spans="1:9">
      <c r="A536" s="11" t="s">
        <v>2787</v>
      </c>
      <c r="B536" s="11" t="s">
        <v>2788</v>
      </c>
      <c r="C536" s="9" t="s">
        <v>2789</v>
      </c>
      <c r="D536" s="10" t="s">
        <v>2790</v>
      </c>
      <c r="G536" s="18" t="s">
        <v>1610</v>
      </c>
      <c r="H536" s="19" t="s">
        <v>1609</v>
      </c>
      <c r="I536" s="19">
        <v>38628.33</v>
      </c>
    </row>
    <row r="537" spans="1:9">
      <c r="A537" s="11" t="s">
        <v>2791</v>
      </c>
      <c r="B537" s="11" t="s">
        <v>2792</v>
      </c>
      <c r="C537" s="9" t="s">
        <v>2793</v>
      </c>
      <c r="D537" s="10" t="s">
        <v>2794</v>
      </c>
      <c r="G537" s="18" t="s">
        <v>2743</v>
      </c>
      <c r="H537" s="19" t="s">
        <v>2742</v>
      </c>
      <c r="I537" s="19">
        <v>359886.64</v>
      </c>
    </row>
    <row r="538" spans="1:9">
      <c r="A538" s="11" t="s">
        <v>2795</v>
      </c>
      <c r="B538" s="11" t="s">
        <v>2796</v>
      </c>
      <c r="C538" s="9" t="s">
        <v>2797</v>
      </c>
      <c r="D538" s="10" t="s">
        <v>2798</v>
      </c>
      <c r="G538" s="18" t="s">
        <v>1885</v>
      </c>
      <c r="H538" s="19" t="s">
        <v>1884</v>
      </c>
      <c r="I538" s="19">
        <v>574150.78</v>
      </c>
    </row>
    <row r="539" spans="1:9">
      <c r="A539" s="11" t="s">
        <v>1113</v>
      </c>
      <c r="B539" s="11" t="s">
        <v>1115</v>
      </c>
      <c r="C539" s="9" t="s">
        <v>1114</v>
      </c>
      <c r="D539" s="10" t="s">
        <v>2799</v>
      </c>
      <c r="G539" s="18">
        <v>18058958083</v>
      </c>
      <c r="H539" s="19" t="s">
        <v>1559</v>
      </c>
      <c r="I539" s="19">
        <v>87736.269999999902</v>
      </c>
    </row>
    <row r="540" spans="1:9">
      <c r="A540" s="11" t="s">
        <v>1944</v>
      </c>
      <c r="B540" s="11" t="s">
        <v>1945</v>
      </c>
      <c r="C540" s="9" t="s">
        <v>2800</v>
      </c>
      <c r="D540" s="10" t="s">
        <v>1947</v>
      </c>
      <c r="G540" s="18" t="s">
        <v>1571</v>
      </c>
      <c r="H540" s="19" t="s">
        <v>1570</v>
      </c>
      <c r="I540" s="19">
        <v>56917.43</v>
      </c>
    </row>
    <row r="541" spans="1:9">
      <c r="A541" s="11" t="s">
        <v>2801</v>
      </c>
      <c r="B541" s="11" t="s">
        <v>2802</v>
      </c>
      <c r="C541" s="9" t="s">
        <v>2803</v>
      </c>
      <c r="D541" s="10" t="s">
        <v>2804</v>
      </c>
      <c r="G541" s="18" t="s">
        <v>1497</v>
      </c>
      <c r="H541" s="19" t="s">
        <v>1496</v>
      </c>
      <c r="I541" s="19">
        <v>63911</v>
      </c>
    </row>
    <row r="542" spans="1:9">
      <c r="A542" s="11" t="s">
        <v>518</v>
      </c>
      <c r="B542" s="11" t="s">
        <v>520</v>
      </c>
      <c r="C542" s="9" t="s">
        <v>519</v>
      </c>
      <c r="D542" s="10" t="s">
        <v>2805</v>
      </c>
      <c r="G542" s="18" t="s">
        <v>2590</v>
      </c>
      <c r="H542" s="19" t="s">
        <v>2589</v>
      </c>
      <c r="I542" s="19">
        <v>946193.70999999903</v>
      </c>
    </row>
    <row r="543" spans="1:9">
      <c r="A543" s="11" t="s">
        <v>2806</v>
      </c>
      <c r="B543" s="11" t="s">
        <v>2807</v>
      </c>
      <c r="C543" s="9" t="s">
        <v>2808</v>
      </c>
      <c r="D543" s="10" t="s">
        <v>2809</v>
      </c>
      <c r="G543" s="18">
        <v>15285552225</v>
      </c>
      <c r="H543" s="19" t="s">
        <v>1979</v>
      </c>
      <c r="I543" s="19">
        <v>51858.139999999803</v>
      </c>
    </row>
    <row r="544" spans="1:9">
      <c r="A544" s="11" t="s">
        <v>279</v>
      </c>
      <c r="B544" s="11" t="s">
        <v>281</v>
      </c>
      <c r="C544" s="9" t="s">
        <v>280</v>
      </c>
      <c r="D544" s="10" t="s">
        <v>2810</v>
      </c>
      <c r="G544" s="18" t="s">
        <v>1585</v>
      </c>
      <c r="H544" s="19" t="s">
        <v>1584</v>
      </c>
      <c r="I544" s="19">
        <v>140215.29999999999</v>
      </c>
    </row>
    <row r="545" spans="1:9">
      <c r="A545" s="11" t="s">
        <v>2811</v>
      </c>
      <c r="B545" s="11" t="s">
        <v>2812</v>
      </c>
      <c r="C545" s="9" t="s">
        <v>2813</v>
      </c>
      <c r="D545" s="10" t="s">
        <v>2814</v>
      </c>
      <c r="G545" s="18" t="s">
        <v>2581</v>
      </c>
      <c r="H545" s="19" t="s">
        <v>2580</v>
      </c>
      <c r="I545" s="19">
        <v>390202</v>
      </c>
    </row>
    <row r="546" spans="1:9">
      <c r="A546" s="11" t="s">
        <v>2815</v>
      </c>
      <c r="B546" s="11" t="s">
        <v>2816</v>
      </c>
      <c r="C546" s="9" t="s">
        <v>2817</v>
      </c>
      <c r="D546" s="10" t="s">
        <v>2818</v>
      </c>
      <c r="G546" s="18" t="s">
        <v>2188</v>
      </c>
      <c r="H546" s="19" t="s">
        <v>2187</v>
      </c>
      <c r="I546" s="19">
        <v>357699.97999999899</v>
      </c>
    </row>
    <row r="547" spans="1:9">
      <c r="A547" s="11" t="s">
        <v>887</v>
      </c>
      <c r="B547" s="11" t="s">
        <v>889</v>
      </c>
      <c r="C547" s="9" t="s">
        <v>888</v>
      </c>
      <c r="D547" s="10" t="s">
        <v>2819</v>
      </c>
      <c r="G547" s="18" t="s">
        <v>2009</v>
      </c>
      <c r="H547" s="19" t="s">
        <v>2008</v>
      </c>
      <c r="I547" s="19">
        <v>73023.23</v>
      </c>
    </row>
    <row r="548" spans="1:9">
      <c r="A548" s="11" t="s">
        <v>2820</v>
      </c>
      <c r="B548" s="11" t="s">
        <v>2821</v>
      </c>
      <c r="C548" s="9" t="s">
        <v>2822</v>
      </c>
      <c r="D548" s="10" t="s">
        <v>2823</v>
      </c>
      <c r="G548" s="18" t="s">
        <v>1785</v>
      </c>
      <c r="H548" s="19" t="s">
        <v>1784</v>
      </c>
      <c r="I548" s="19">
        <v>120983</v>
      </c>
    </row>
    <row r="549" spans="1:9">
      <c r="A549" s="11" t="s">
        <v>1222</v>
      </c>
      <c r="B549" s="11" t="s">
        <v>1224</v>
      </c>
      <c r="C549" s="9" t="s">
        <v>1223</v>
      </c>
      <c r="D549" s="10" t="s">
        <v>2824</v>
      </c>
      <c r="G549" s="18" t="s">
        <v>2390</v>
      </c>
      <c r="H549" s="19" t="s">
        <v>2389</v>
      </c>
      <c r="I549" s="19">
        <v>158628.899999999</v>
      </c>
    </row>
    <row r="550" spans="1:9">
      <c r="A550" s="11" t="s">
        <v>369</v>
      </c>
      <c r="B550" s="11" t="s">
        <v>370</v>
      </c>
      <c r="C550" s="9">
        <v>13750687108</v>
      </c>
      <c r="D550" s="10" t="s">
        <v>2825</v>
      </c>
      <c r="G550" s="18" t="s">
        <v>1361</v>
      </c>
      <c r="H550" s="19" t="s">
        <v>1360</v>
      </c>
      <c r="I550" s="19">
        <v>244795.96</v>
      </c>
    </row>
    <row r="551" spans="1:9">
      <c r="A551" s="11" t="s">
        <v>2826</v>
      </c>
      <c r="B551" s="11" t="s">
        <v>2827</v>
      </c>
      <c r="C551" s="9">
        <v>18251854880</v>
      </c>
      <c r="D551" s="10" t="s">
        <v>2828</v>
      </c>
      <c r="G551" s="18" t="s">
        <v>2683</v>
      </c>
      <c r="H551" s="19" t="s">
        <v>2682</v>
      </c>
      <c r="I551" s="19">
        <v>351676.35</v>
      </c>
    </row>
    <row r="552" spans="1:9">
      <c r="A552" s="11" t="s">
        <v>2829</v>
      </c>
      <c r="B552" s="11" t="s">
        <v>2830</v>
      </c>
      <c r="C552" s="9" t="s">
        <v>2831</v>
      </c>
      <c r="D552" s="10" t="s">
        <v>2832</v>
      </c>
      <c r="G552" s="18" t="s">
        <v>1745</v>
      </c>
      <c r="H552" s="19" t="s">
        <v>1744</v>
      </c>
      <c r="I552" s="19">
        <v>242639.98</v>
      </c>
    </row>
    <row r="553" spans="1:9">
      <c r="A553" s="11" t="s">
        <v>2833</v>
      </c>
      <c r="B553" s="11" t="s">
        <v>2834</v>
      </c>
      <c r="C553" s="9" t="s">
        <v>2835</v>
      </c>
      <c r="D553" s="10" t="s">
        <v>2836</v>
      </c>
      <c r="G553" s="18" t="s">
        <v>2345</v>
      </c>
      <c r="H553" s="19" t="s">
        <v>2344</v>
      </c>
      <c r="I553" s="19">
        <v>34189</v>
      </c>
    </row>
    <row r="554" spans="1:9">
      <c r="A554" s="11" t="s">
        <v>432</v>
      </c>
      <c r="B554" s="11" t="s">
        <v>434</v>
      </c>
      <c r="C554" s="9" t="s">
        <v>433</v>
      </c>
      <c r="D554" s="10" t="s">
        <v>2837</v>
      </c>
      <c r="G554" s="18" t="s">
        <v>2100</v>
      </c>
      <c r="H554" s="19" t="s">
        <v>2099</v>
      </c>
      <c r="I554" s="19">
        <v>169666.28999999899</v>
      </c>
    </row>
    <row r="555" spans="1:9">
      <c r="A555" s="11" t="s">
        <v>1230</v>
      </c>
      <c r="B555" s="11" t="s">
        <v>1232</v>
      </c>
      <c r="C555" s="9" t="s">
        <v>1231</v>
      </c>
      <c r="D555" s="10" t="s">
        <v>2838</v>
      </c>
      <c r="G555" s="18" t="s">
        <v>1513</v>
      </c>
      <c r="H555" s="19" t="s">
        <v>1512</v>
      </c>
      <c r="I555" s="19">
        <v>64270</v>
      </c>
    </row>
    <row r="556" spans="1:9">
      <c r="A556" s="11" t="s">
        <v>2839</v>
      </c>
      <c r="B556" s="11" t="s">
        <v>2840</v>
      </c>
      <c r="C556" s="9" t="s">
        <v>2841</v>
      </c>
      <c r="D556" s="10" t="s">
        <v>2842</v>
      </c>
      <c r="G556" s="18">
        <v>15858610086</v>
      </c>
      <c r="H556" s="19" t="s">
        <v>1321</v>
      </c>
      <c r="I556" s="19">
        <v>0</v>
      </c>
    </row>
    <row r="557" spans="1:9">
      <c r="A557" s="11" t="s">
        <v>2843</v>
      </c>
      <c r="B557" s="11" t="s">
        <v>2844</v>
      </c>
      <c r="C557" s="9" t="s">
        <v>2845</v>
      </c>
      <c r="D557" s="10" t="s">
        <v>2846</v>
      </c>
      <c r="G557" s="18" t="s">
        <v>1856</v>
      </c>
      <c r="H557" s="19" t="s">
        <v>1855</v>
      </c>
      <c r="I557" s="19">
        <v>377148.17</v>
      </c>
    </row>
    <row r="558" spans="1:9">
      <c r="A558" s="11" t="s">
        <v>2847</v>
      </c>
      <c r="B558" s="11" t="s">
        <v>2848</v>
      </c>
      <c r="C558" s="9" t="s">
        <v>2849</v>
      </c>
      <c r="D558" s="10" t="s">
        <v>2850</v>
      </c>
      <c r="G558" s="18">
        <v>18012217709</v>
      </c>
      <c r="H558" s="19" t="s">
        <v>1962</v>
      </c>
      <c r="I558" s="19">
        <v>95993.2</v>
      </c>
    </row>
    <row r="559" spans="1:9">
      <c r="A559" s="11" t="s">
        <v>893</v>
      </c>
      <c r="B559" s="11" t="s">
        <v>895</v>
      </c>
      <c r="C559" s="9" t="s">
        <v>894</v>
      </c>
      <c r="D559" s="10" t="s">
        <v>2851</v>
      </c>
      <c r="G559" s="18" t="s">
        <v>1446</v>
      </c>
      <c r="H559" s="19" t="s">
        <v>1445</v>
      </c>
      <c r="I559" s="19">
        <v>36527.22</v>
      </c>
    </row>
    <row r="560" spans="1:9">
      <c r="A560" s="11" t="s">
        <v>2852</v>
      </c>
      <c r="B560" s="11" t="s">
        <v>2853</v>
      </c>
      <c r="C560" s="9" t="s">
        <v>2854</v>
      </c>
      <c r="D560" s="10" t="s">
        <v>2855</v>
      </c>
      <c r="G560" s="18" t="s">
        <v>3365</v>
      </c>
      <c r="H560" s="19" t="s">
        <v>3364</v>
      </c>
      <c r="I560" s="19">
        <v>222097.49</v>
      </c>
    </row>
    <row r="561" spans="1:9">
      <c r="A561" s="11" t="s">
        <v>2856</v>
      </c>
      <c r="B561" s="11" t="s">
        <v>2857</v>
      </c>
      <c r="C561" s="9">
        <v>18702828882</v>
      </c>
      <c r="D561" s="10" t="s">
        <v>2858</v>
      </c>
      <c r="G561" s="18">
        <v>18609895655</v>
      </c>
      <c r="H561" s="19" t="s">
        <v>2377</v>
      </c>
      <c r="I561" s="19">
        <v>0</v>
      </c>
    </row>
    <row r="562" spans="1:9">
      <c r="A562" s="11" t="s">
        <v>860</v>
      </c>
      <c r="B562" s="11" t="s">
        <v>862</v>
      </c>
      <c r="C562" s="9" t="s">
        <v>861</v>
      </c>
      <c r="D562" s="10" t="s">
        <v>2859</v>
      </c>
      <c r="G562" s="18" t="s">
        <v>1395</v>
      </c>
      <c r="H562" s="19" t="s">
        <v>1394</v>
      </c>
      <c r="I562" s="19">
        <v>63180.52</v>
      </c>
    </row>
    <row r="563" spans="1:9">
      <c r="A563" s="11" t="s">
        <v>2860</v>
      </c>
      <c r="B563" s="11" t="s">
        <v>2861</v>
      </c>
      <c r="C563" s="9" t="s">
        <v>2862</v>
      </c>
      <c r="D563" s="10" t="s">
        <v>2863</v>
      </c>
      <c r="G563" s="18" t="s">
        <v>1438</v>
      </c>
      <c r="H563" s="19" t="s">
        <v>1437</v>
      </c>
      <c r="I563" s="19">
        <v>62968.31</v>
      </c>
    </row>
    <row r="564" spans="1:9">
      <c r="A564" s="11" t="s">
        <v>400</v>
      </c>
      <c r="B564" s="11" t="s">
        <v>401</v>
      </c>
      <c r="C564" s="9">
        <v>13868666810</v>
      </c>
      <c r="D564" s="10" t="s">
        <v>2864</v>
      </c>
      <c r="G564" s="18" t="s">
        <v>1711</v>
      </c>
      <c r="H564" s="19" t="s">
        <v>1710</v>
      </c>
      <c r="I564" s="19">
        <v>105835.789999999</v>
      </c>
    </row>
    <row r="565" spans="1:9">
      <c r="A565" s="11" t="s">
        <v>2865</v>
      </c>
      <c r="B565" s="11" t="s">
        <v>2866</v>
      </c>
      <c r="C565" s="9" t="s">
        <v>2867</v>
      </c>
      <c r="D565" s="10" t="s">
        <v>2868</v>
      </c>
      <c r="G565" s="18" t="s">
        <v>1835</v>
      </c>
      <c r="H565" s="19" t="s">
        <v>1834</v>
      </c>
      <c r="I565" s="19">
        <v>168760</v>
      </c>
    </row>
    <row r="566" spans="1:9">
      <c r="A566" s="11" t="s">
        <v>2869</v>
      </c>
      <c r="B566" s="11" t="s">
        <v>2870</v>
      </c>
      <c r="C566" s="9" t="s">
        <v>2871</v>
      </c>
      <c r="D566" s="10" t="s">
        <v>2872</v>
      </c>
      <c r="G566" s="18" t="s">
        <v>2478</v>
      </c>
      <c r="H566" s="19" t="s">
        <v>2477</v>
      </c>
      <c r="I566" s="19">
        <v>156865</v>
      </c>
    </row>
    <row r="567" spans="1:9">
      <c r="A567" s="11" t="s">
        <v>665</v>
      </c>
      <c r="B567" s="11" t="s">
        <v>667</v>
      </c>
      <c r="C567" s="9" t="s">
        <v>666</v>
      </c>
      <c r="D567" s="10" t="s">
        <v>2873</v>
      </c>
      <c r="G567" s="18" t="s">
        <v>1762</v>
      </c>
      <c r="H567" s="19" t="s">
        <v>1761</v>
      </c>
      <c r="I567" s="19">
        <v>263023.09999999998</v>
      </c>
    </row>
    <row r="568" spans="1:9">
      <c r="A568" s="11" t="s">
        <v>2139</v>
      </c>
      <c r="B568" s="11" t="s">
        <v>2140</v>
      </c>
      <c r="C568" s="9" t="s">
        <v>2874</v>
      </c>
      <c r="D568" s="10" t="s">
        <v>2142</v>
      </c>
      <c r="G568" s="18" t="s">
        <v>2035</v>
      </c>
      <c r="H568" s="19" t="s">
        <v>2034</v>
      </c>
      <c r="I568" s="19">
        <v>65939.690000000104</v>
      </c>
    </row>
    <row r="569" spans="1:9">
      <c r="A569" s="11" t="s">
        <v>2875</v>
      </c>
      <c r="B569" s="11" t="s">
        <v>2876</v>
      </c>
      <c r="C569" s="9" t="s">
        <v>2877</v>
      </c>
      <c r="D569" s="10" t="s">
        <v>2878</v>
      </c>
      <c r="G569" s="18" t="s">
        <v>2394</v>
      </c>
      <c r="H569" s="19" t="s">
        <v>2393</v>
      </c>
      <c r="I569" s="19">
        <v>93519.859999999899</v>
      </c>
    </row>
    <row r="570" spans="1:9">
      <c r="A570" s="11" t="s">
        <v>2879</v>
      </c>
      <c r="B570" s="11" t="s">
        <v>2880</v>
      </c>
      <c r="C570" s="9" t="s">
        <v>2881</v>
      </c>
      <c r="D570" s="10" t="s">
        <v>2882</v>
      </c>
      <c r="G570" s="18" t="s">
        <v>2994</v>
      </c>
      <c r="H570" s="19" t="s">
        <v>2993</v>
      </c>
      <c r="I570" s="19">
        <v>1115443.00999999</v>
      </c>
    </row>
    <row r="571" spans="1:9">
      <c r="A571" s="11" t="s">
        <v>2883</v>
      </c>
      <c r="B571" s="11" t="s">
        <v>2884</v>
      </c>
      <c r="C571" s="9" t="s">
        <v>2885</v>
      </c>
      <c r="D571" s="10" t="s">
        <v>2886</v>
      </c>
      <c r="G571" s="18" t="s">
        <v>1288</v>
      </c>
      <c r="H571" s="19" t="s">
        <v>1287</v>
      </c>
      <c r="I571" s="19">
        <v>147288.15</v>
      </c>
    </row>
    <row r="572" spans="1:9">
      <c r="A572" s="11" t="s">
        <v>495</v>
      </c>
      <c r="B572" s="11" t="s">
        <v>497</v>
      </c>
      <c r="C572" s="9" t="s">
        <v>496</v>
      </c>
      <c r="D572" s="10" t="s">
        <v>2887</v>
      </c>
      <c r="G572" s="18" t="s">
        <v>2632</v>
      </c>
      <c r="H572" s="19" t="s">
        <v>2631</v>
      </c>
      <c r="I572" s="19">
        <v>494881.74999999901</v>
      </c>
    </row>
    <row r="573" spans="1:9">
      <c r="A573" s="11" t="s">
        <v>2888</v>
      </c>
      <c r="B573" s="11" t="s">
        <v>2889</v>
      </c>
      <c r="C573" s="9" t="s">
        <v>2890</v>
      </c>
      <c r="D573" s="10" t="s">
        <v>2891</v>
      </c>
      <c r="G573" s="18" t="s">
        <v>1539</v>
      </c>
      <c r="H573" s="19" t="s">
        <v>1538</v>
      </c>
      <c r="I573" s="19">
        <v>88386.6</v>
      </c>
    </row>
    <row r="574" spans="1:9">
      <c r="A574" s="11" t="s">
        <v>490</v>
      </c>
      <c r="B574" s="11" t="s">
        <v>492</v>
      </c>
      <c r="C574" s="9" t="s">
        <v>491</v>
      </c>
      <c r="D574" s="10" t="s">
        <v>2892</v>
      </c>
      <c r="G574" s="18" t="s">
        <v>1357</v>
      </c>
      <c r="H574" s="19" t="s">
        <v>1356</v>
      </c>
      <c r="I574" s="19">
        <v>515093.76000000001</v>
      </c>
    </row>
    <row r="575" spans="1:9">
      <c r="A575" s="11" t="s">
        <v>2893</v>
      </c>
      <c r="B575" s="11" t="s">
        <v>2894</v>
      </c>
      <c r="C575" s="9" t="s">
        <v>2895</v>
      </c>
      <c r="D575" s="10" t="s">
        <v>2896</v>
      </c>
      <c r="G575" s="18" t="s">
        <v>1368</v>
      </c>
      <c r="H575" s="19" t="s">
        <v>1367</v>
      </c>
      <c r="I575" s="19">
        <v>106093.5</v>
      </c>
    </row>
    <row r="576" spans="1:9">
      <c r="A576" s="11" t="s">
        <v>2897</v>
      </c>
      <c r="B576" s="11" t="s">
        <v>2898</v>
      </c>
      <c r="C576" s="9" t="s">
        <v>2899</v>
      </c>
      <c r="D576" s="10" t="s">
        <v>2900</v>
      </c>
      <c r="G576" s="18" t="s">
        <v>1294</v>
      </c>
      <c r="H576" s="19" t="s">
        <v>1293</v>
      </c>
      <c r="I576" s="19">
        <v>6906.4299999999903</v>
      </c>
    </row>
    <row r="577" spans="1:9">
      <c r="A577" s="11" t="s">
        <v>1174</v>
      </c>
      <c r="B577" s="11" t="s">
        <v>1176</v>
      </c>
      <c r="C577" s="9" t="s">
        <v>1175</v>
      </c>
      <c r="D577" s="10" t="s">
        <v>2901</v>
      </c>
      <c r="G577" s="18" t="s">
        <v>1724</v>
      </c>
      <c r="H577" s="19" t="s">
        <v>1723</v>
      </c>
      <c r="I577" s="19">
        <v>197640.61</v>
      </c>
    </row>
    <row r="578" spans="1:9">
      <c r="A578" s="11" t="s">
        <v>377</v>
      </c>
      <c r="B578" s="11" t="s">
        <v>379</v>
      </c>
      <c r="C578" s="9" t="s">
        <v>378</v>
      </c>
      <c r="D578" s="10" t="s">
        <v>2902</v>
      </c>
      <c r="G578" s="18" t="s">
        <v>1547</v>
      </c>
      <c r="H578" s="19" t="s">
        <v>1546</v>
      </c>
      <c r="I578" s="19">
        <v>885141.84000000102</v>
      </c>
    </row>
    <row r="579" spans="1:9">
      <c r="A579" s="11" t="s">
        <v>769</v>
      </c>
      <c r="B579" s="11" t="s">
        <v>771</v>
      </c>
      <c r="C579" s="9" t="s">
        <v>770</v>
      </c>
      <c r="D579" s="10" t="s">
        <v>2903</v>
      </c>
      <c r="G579" s="18" t="s">
        <v>1687</v>
      </c>
      <c r="H579" s="19" t="s">
        <v>1686</v>
      </c>
      <c r="I579" s="19">
        <v>251469.98</v>
      </c>
    </row>
    <row r="580" spans="1:9">
      <c r="A580" s="11" t="s">
        <v>383</v>
      </c>
      <c r="B580" s="11" t="s">
        <v>385</v>
      </c>
      <c r="C580" s="9" t="s">
        <v>384</v>
      </c>
      <c r="D580" s="10" t="s">
        <v>2904</v>
      </c>
      <c r="G580" s="18" t="s">
        <v>1700</v>
      </c>
      <c r="H580" s="19" t="s">
        <v>1699</v>
      </c>
      <c r="I580" s="19">
        <v>517134.67</v>
      </c>
    </row>
    <row r="581" spans="1:9">
      <c r="A581" s="11" t="s">
        <v>541</v>
      </c>
      <c r="B581" s="11" t="s">
        <v>543</v>
      </c>
      <c r="C581" s="9" t="s">
        <v>542</v>
      </c>
      <c r="D581" s="10" t="s">
        <v>2905</v>
      </c>
      <c r="G581" s="18" t="s">
        <v>2248</v>
      </c>
      <c r="H581" s="19" t="s">
        <v>2247</v>
      </c>
      <c r="I581" s="19">
        <v>81871.350000000006</v>
      </c>
    </row>
    <row r="582" spans="1:9">
      <c r="A582" s="11" t="s">
        <v>852</v>
      </c>
      <c r="B582" s="11" t="s">
        <v>854</v>
      </c>
      <c r="C582" s="9" t="s">
        <v>853</v>
      </c>
      <c r="D582" s="10" t="s">
        <v>2906</v>
      </c>
      <c r="G582" s="18" t="s">
        <v>1675</v>
      </c>
      <c r="H582" s="19" t="s">
        <v>1674</v>
      </c>
      <c r="I582" s="19">
        <v>9056</v>
      </c>
    </row>
    <row r="583" spans="1:9">
      <c r="A583" s="11" t="s">
        <v>2907</v>
      </c>
      <c r="B583" s="11" t="s">
        <v>2908</v>
      </c>
      <c r="C583" s="9" t="s">
        <v>2909</v>
      </c>
      <c r="D583" s="10" t="s">
        <v>2910</v>
      </c>
      <c r="G583" s="18" t="s">
        <v>2157</v>
      </c>
      <c r="H583" s="19" t="s">
        <v>2156</v>
      </c>
      <c r="I583" s="19">
        <v>387294.48</v>
      </c>
    </row>
    <row r="584" spans="1:9">
      <c r="A584" s="11" t="s">
        <v>967</v>
      </c>
      <c r="B584" s="11" t="s">
        <v>969</v>
      </c>
      <c r="C584" s="9" t="s">
        <v>968</v>
      </c>
      <c r="D584" s="10" t="s">
        <v>2911</v>
      </c>
      <c r="G584" s="18" t="s">
        <v>1564</v>
      </c>
      <c r="H584" s="19" t="s">
        <v>1563</v>
      </c>
      <c r="I584" s="19">
        <v>78726</v>
      </c>
    </row>
    <row r="585" spans="1:9">
      <c r="A585" s="11" t="s">
        <v>1180</v>
      </c>
      <c r="B585" s="11" t="s">
        <v>1182</v>
      </c>
      <c r="C585" s="9" t="s">
        <v>1181</v>
      </c>
      <c r="D585" s="10" t="s">
        <v>2912</v>
      </c>
      <c r="G585" s="18">
        <v>15113555551</v>
      </c>
      <c r="H585" s="19" t="s">
        <v>1707</v>
      </c>
      <c r="I585" s="19">
        <v>116979.82</v>
      </c>
    </row>
    <row r="586" spans="1:9">
      <c r="A586" s="11" t="s">
        <v>2913</v>
      </c>
      <c r="B586" s="11" t="s">
        <v>2914</v>
      </c>
      <c r="C586" s="9">
        <v>13162696696</v>
      </c>
      <c r="D586" s="10" t="s">
        <v>2915</v>
      </c>
      <c r="G586" s="18">
        <v>18668388520</v>
      </c>
      <c r="H586" s="19" t="s">
        <v>2051</v>
      </c>
      <c r="I586" s="19">
        <v>0</v>
      </c>
    </row>
    <row r="587" spans="1:9">
      <c r="A587" s="11" t="s">
        <v>847</v>
      </c>
      <c r="B587" s="11" t="s">
        <v>848</v>
      </c>
      <c r="C587" s="9">
        <v>18603083659</v>
      </c>
      <c r="D587" s="10" t="s">
        <v>2916</v>
      </c>
      <c r="G587" s="18" t="s">
        <v>2733</v>
      </c>
      <c r="H587" s="19" t="s">
        <v>2732</v>
      </c>
      <c r="I587" s="19">
        <v>110782.859999999</v>
      </c>
    </row>
    <row r="588" spans="1:9">
      <c r="A588" s="11" t="s">
        <v>336</v>
      </c>
      <c r="B588" s="11" t="s">
        <v>337</v>
      </c>
      <c r="C588" s="9">
        <v>15092437237</v>
      </c>
      <c r="D588" s="10" t="s">
        <v>2917</v>
      </c>
      <c r="G588" s="18">
        <v>18170682212</v>
      </c>
      <c r="H588" s="19" t="s">
        <v>1567</v>
      </c>
      <c r="I588" s="19">
        <v>0</v>
      </c>
    </row>
    <row r="589" spans="1:9">
      <c r="A589" s="11" t="s">
        <v>2918</v>
      </c>
      <c r="B589" s="11" t="s">
        <v>2919</v>
      </c>
      <c r="C589" s="9" t="s">
        <v>2920</v>
      </c>
      <c r="D589" s="10" t="s">
        <v>2921</v>
      </c>
      <c r="G589" s="18" t="s">
        <v>2512</v>
      </c>
      <c r="H589" s="19" t="s">
        <v>2511</v>
      </c>
      <c r="I589" s="19">
        <v>36554</v>
      </c>
    </row>
    <row r="590" spans="1:9">
      <c r="A590" s="11" t="s">
        <v>2922</v>
      </c>
      <c r="B590" s="11" t="s">
        <v>2923</v>
      </c>
      <c r="C590" s="9" t="s">
        <v>2924</v>
      </c>
      <c r="D590" s="10" t="s">
        <v>2925</v>
      </c>
      <c r="G590" s="18" t="s">
        <v>2286</v>
      </c>
      <c r="H590" s="19" t="s">
        <v>2285</v>
      </c>
      <c r="I590" s="19">
        <v>0</v>
      </c>
    </row>
    <row r="591" spans="1:9">
      <c r="A591" s="11" t="s">
        <v>324</v>
      </c>
      <c r="B591" s="11" t="s">
        <v>326</v>
      </c>
      <c r="C591" s="9" t="s">
        <v>325</v>
      </c>
      <c r="D591" s="10" t="s">
        <v>2926</v>
      </c>
      <c r="G591" s="18" t="s">
        <v>2234</v>
      </c>
      <c r="H591" s="19" t="s">
        <v>2233</v>
      </c>
      <c r="I591" s="19">
        <v>1167689.58</v>
      </c>
    </row>
    <row r="592" spans="1:9">
      <c r="A592" s="11" t="s">
        <v>1002</v>
      </c>
      <c r="B592" s="11" t="s">
        <v>1004</v>
      </c>
      <c r="C592" s="9" t="s">
        <v>1003</v>
      </c>
      <c r="D592" s="10" t="s">
        <v>2927</v>
      </c>
      <c r="G592" s="18">
        <v>13480299535</v>
      </c>
      <c r="H592" s="19" t="s">
        <v>2027</v>
      </c>
      <c r="I592" s="19">
        <v>70020.129999999903</v>
      </c>
    </row>
    <row r="593" spans="1:9">
      <c r="A593" s="11" t="s">
        <v>2928</v>
      </c>
      <c r="B593" s="11" t="s">
        <v>2929</v>
      </c>
      <c r="C593" s="9" t="s">
        <v>2930</v>
      </c>
      <c r="D593" s="10" t="s">
        <v>2931</v>
      </c>
      <c r="G593" s="18" t="s">
        <v>2440</v>
      </c>
      <c r="H593" s="19" t="s">
        <v>2439</v>
      </c>
      <c r="I593" s="19">
        <v>2154.83</v>
      </c>
    </row>
    <row r="594" spans="1:9">
      <c r="A594" s="11" t="s">
        <v>2932</v>
      </c>
      <c r="B594" s="11" t="s">
        <v>2933</v>
      </c>
      <c r="C594" s="9" t="s">
        <v>2934</v>
      </c>
      <c r="D594" s="10" t="s">
        <v>2935</v>
      </c>
      <c r="G594" s="18">
        <v>18975978333</v>
      </c>
      <c r="H594" s="19" t="s">
        <v>2679</v>
      </c>
      <c r="I594" s="19">
        <v>515810.109999999</v>
      </c>
    </row>
    <row r="595" spans="1:9">
      <c r="A595" s="11" t="s">
        <v>1119</v>
      </c>
      <c r="B595" s="11" t="s">
        <v>1121</v>
      </c>
      <c r="C595" s="9" t="s">
        <v>1120</v>
      </c>
      <c r="D595" s="10" t="s">
        <v>2936</v>
      </c>
      <c r="G595" s="18">
        <v>15267992252</v>
      </c>
      <c r="H595" s="19" t="s">
        <v>2059</v>
      </c>
      <c r="I595" s="19">
        <v>166670.57</v>
      </c>
    </row>
    <row r="596" spans="1:9">
      <c r="A596" s="11" t="s">
        <v>2937</v>
      </c>
      <c r="B596" s="11" t="s">
        <v>2938</v>
      </c>
      <c r="C596" s="9" t="s">
        <v>2939</v>
      </c>
      <c r="D596" s="10" t="s">
        <v>2940</v>
      </c>
      <c r="G596" s="18" t="s">
        <v>1844</v>
      </c>
      <c r="H596" s="19" t="s">
        <v>1843</v>
      </c>
      <c r="I596" s="19">
        <v>240895</v>
      </c>
    </row>
    <row r="597" spans="1:9">
      <c r="A597" s="11" t="s">
        <v>2941</v>
      </c>
      <c r="B597" s="11" t="s">
        <v>2942</v>
      </c>
      <c r="C597" s="9" t="s">
        <v>2943</v>
      </c>
      <c r="D597" s="10" t="s">
        <v>2944</v>
      </c>
      <c r="G597" s="18" t="s">
        <v>1629</v>
      </c>
      <c r="H597" s="19" t="s">
        <v>1628</v>
      </c>
      <c r="I597" s="19">
        <v>1350698.4399999899</v>
      </c>
    </row>
    <row r="598" spans="1:9">
      <c r="A598" s="11" t="s">
        <v>2945</v>
      </c>
      <c r="B598" s="11" t="s">
        <v>2946</v>
      </c>
      <c r="C598" s="9" t="s">
        <v>2947</v>
      </c>
      <c r="D598" s="10" t="s">
        <v>2948</v>
      </c>
      <c r="G598" s="18" t="s">
        <v>1413</v>
      </c>
      <c r="H598" s="19" t="s">
        <v>1412</v>
      </c>
      <c r="I598" s="19">
        <v>105025.179999999</v>
      </c>
    </row>
    <row r="599" spans="1:9">
      <c r="A599" s="11" t="s">
        <v>2949</v>
      </c>
      <c r="B599" s="11" t="s">
        <v>2950</v>
      </c>
      <c r="C599" s="9">
        <v>18958131300</v>
      </c>
      <c r="D599" s="10" t="s">
        <v>2951</v>
      </c>
      <c r="G599" s="18">
        <v>13967334296</v>
      </c>
      <c r="H599" s="19" t="s">
        <v>1307</v>
      </c>
      <c r="I599" s="19">
        <v>72755.81</v>
      </c>
    </row>
    <row r="600" spans="1:9">
      <c r="A600" s="11" t="s">
        <v>2952</v>
      </c>
      <c r="B600" s="11" t="s">
        <v>2953</v>
      </c>
      <c r="C600" s="9">
        <v>13521808685</v>
      </c>
      <c r="D600" s="10" t="s">
        <v>2954</v>
      </c>
      <c r="G600" s="18" t="s">
        <v>1821</v>
      </c>
      <c r="H600" s="19" t="s">
        <v>1820</v>
      </c>
      <c r="I600" s="19">
        <v>62472.8500000001</v>
      </c>
    </row>
    <row r="601" spans="1:9">
      <c r="A601" s="11" t="s">
        <v>1186</v>
      </c>
      <c r="B601" s="11" t="s">
        <v>1188</v>
      </c>
      <c r="C601" s="9" t="s">
        <v>1187</v>
      </c>
      <c r="D601" s="10" t="s">
        <v>2955</v>
      </c>
      <c r="G601" s="18" t="s">
        <v>1691</v>
      </c>
      <c r="H601" s="19" t="s">
        <v>1690</v>
      </c>
      <c r="I601" s="19">
        <v>108345.379999999</v>
      </c>
    </row>
    <row r="602" spans="1:9">
      <c r="A602" s="11" t="s">
        <v>2956</v>
      </c>
      <c r="B602" s="11" t="s">
        <v>2957</v>
      </c>
      <c r="C602" s="9" t="s">
        <v>2958</v>
      </c>
      <c r="D602" s="10" t="s">
        <v>2959</v>
      </c>
      <c r="G602" s="18" t="s">
        <v>1617</v>
      </c>
      <c r="H602" s="19" t="s">
        <v>1616</v>
      </c>
      <c r="I602" s="19">
        <v>6536</v>
      </c>
    </row>
    <row r="603" spans="1:9">
      <c r="A603" s="11" t="s">
        <v>2960</v>
      </c>
      <c r="B603" s="11" t="s">
        <v>2961</v>
      </c>
      <c r="C603" s="9" t="s">
        <v>2962</v>
      </c>
      <c r="D603" s="10" t="s">
        <v>2963</v>
      </c>
      <c r="G603" s="18" t="s">
        <v>2849</v>
      </c>
      <c r="H603" s="19" t="s">
        <v>2848</v>
      </c>
      <c r="I603" s="19">
        <v>645824.76</v>
      </c>
    </row>
    <row r="604" spans="1:9">
      <c r="A604" s="11" t="s">
        <v>2964</v>
      </c>
      <c r="B604" s="11" t="s">
        <v>2965</v>
      </c>
      <c r="C604" s="9" t="s">
        <v>2966</v>
      </c>
      <c r="D604" s="10" t="s">
        <v>2967</v>
      </c>
      <c r="G604" s="18" t="s">
        <v>1427</v>
      </c>
      <c r="H604" s="19" t="s">
        <v>1426</v>
      </c>
      <c r="I604" s="19">
        <v>276462.95999999897</v>
      </c>
    </row>
    <row r="605" spans="1:9">
      <c r="A605" s="11" t="s">
        <v>2968</v>
      </c>
      <c r="B605" s="11" t="s">
        <v>2969</v>
      </c>
      <c r="C605" s="9" t="s">
        <v>2970</v>
      </c>
      <c r="D605" s="10" t="s">
        <v>2971</v>
      </c>
      <c r="G605" s="18" t="s">
        <v>1381</v>
      </c>
      <c r="H605" s="19" t="s">
        <v>1380</v>
      </c>
      <c r="I605" s="19">
        <v>86944.78</v>
      </c>
    </row>
    <row r="606" spans="1:9">
      <c r="A606" s="11" t="s">
        <v>2972</v>
      </c>
      <c r="B606" s="11" t="s">
        <v>2973</v>
      </c>
      <c r="C606" s="9" t="s">
        <v>2974</v>
      </c>
      <c r="D606" s="10" t="s">
        <v>2975</v>
      </c>
      <c r="G606" s="18" t="s">
        <v>1797</v>
      </c>
      <c r="H606" s="19" t="s">
        <v>1796</v>
      </c>
      <c r="I606" s="19">
        <v>839467.55999999901</v>
      </c>
    </row>
    <row r="607" spans="1:9">
      <c r="A607" s="11" t="s">
        <v>1247</v>
      </c>
      <c r="B607" s="11" t="s">
        <v>1249</v>
      </c>
      <c r="C607" s="9" t="s">
        <v>1248</v>
      </c>
      <c r="D607" s="10" t="s">
        <v>2976</v>
      </c>
      <c r="G607" s="18" t="s">
        <v>2835</v>
      </c>
      <c r="H607" s="19" t="s">
        <v>2834</v>
      </c>
      <c r="I607" s="19">
        <v>79142.719999999797</v>
      </c>
    </row>
    <row r="608" spans="1:9">
      <c r="A608" s="11" t="s">
        <v>913</v>
      </c>
      <c r="B608" s="11" t="s">
        <v>914</v>
      </c>
      <c r="C608" s="9">
        <v>13511602544</v>
      </c>
      <c r="D608" s="10" t="s">
        <v>2977</v>
      </c>
      <c r="G608" s="18" t="s">
        <v>1639</v>
      </c>
      <c r="H608" s="19" t="s">
        <v>1638</v>
      </c>
      <c r="I608" s="19">
        <v>237550.899999999</v>
      </c>
    </row>
    <row r="609" spans="1:9">
      <c r="A609" s="11" t="s">
        <v>831</v>
      </c>
      <c r="B609" s="11" t="s">
        <v>832</v>
      </c>
      <c r="C609" s="9">
        <v>18988627774</v>
      </c>
      <c r="D609" s="10" t="s">
        <v>2978</v>
      </c>
      <c r="G609" s="18" t="s">
        <v>2564</v>
      </c>
      <c r="H609" s="19" t="s">
        <v>2563</v>
      </c>
      <c r="I609" s="19">
        <v>157892</v>
      </c>
    </row>
    <row r="610" spans="1:9">
      <c r="A610" s="11" t="s">
        <v>1155</v>
      </c>
      <c r="B610" s="11" t="s">
        <v>1157</v>
      </c>
      <c r="C610" s="9" t="s">
        <v>1156</v>
      </c>
      <c r="D610" s="10" t="s">
        <v>2979</v>
      </c>
      <c r="G610" s="18" t="s">
        <v>2831</v>
      </c>
      <c r="H610" s="19" t="s">
        <v>2830</v>
      </c>
      <c r="I610" s="19">
        <v>89754.5</v>
      </c>
    </row>
    <row r="611" spans="1:9">
      <c r="A611" s="11" t="s">
        <v>371</v>
      </c>
      <c r="B611" s="11" t="s">
        <v>373</v>
      </c>
      <c r="C611" s="9" t="s">
        <v>372</v>
      </c>
      <c r="D611" s="10" t="s">
        <v>2980</v>
      </c>
      <c r="G611" s="18" t="s">
        <v>2341</v>
      </c>
      <c r="H611" s="19" t="s">
        <v>2340</v>
      </c>
      <c r="I611" s="19">
        <v>61798.909999999902</v>
      </c>
    </row>
    <row r="612" spans="1:9">
      <c r="A612" s="11" t="s">
        <v>2981</v>
      </c>
      <c r="B612" s="11" t="s">
        <v>2982</v>
      </c>
      <c r="C612" s="9" t="s">
        <v>2983</v>
      </c>
      <c r="D612" s="10" t="s">
        <v>2984</v>
      </c>
      <c r="G612" s="18" t="s">
        <v>2874</v>
      </c>
      <c r="H612" s="19" t="s">
        <v>2140</v>
      </c>
      <c r="I612" s="19">
        <v>0</v>
      </c>
    </row>
    <row r="613" spans="1:9">
      <c r="A613" s="11" t="s">
        <v>96</v>
      </c>
      <c r="B613" s="11" t="s">
        <v>98</v>
      </c>
      <c r="C613" s="9" t="s">
        <v>97</v>
      </c>
      <c r="D613" s="10" t="s">
        <v>2985</v>
      </c>
      <c r="G613" s="18" t="s">
        <v>1868</v>
      </c>
      <c r="H613" s="19" t="s">
        <v>1867</v>
      </c>
      <c r="I613" s="19">
        <v>203560.139999999</v>
      </c>
    </row>
    <row r="614" spans="1:9">
      <c r="A614" s="11" t="s">
        <v>2986</v>
      </c>
      <c r="B614" s="11" t="s">
        <v>2987</v>
      </c>
      <c r="C614" s="9">
        <v>13322793826</v>
      </c>
      <c r="D614" s="10" t="s">
        <v>2988</v>
      </c>
      <c r="G614" s="18" t="s">
        <v>1840</v>
      </c>
      <c r="H614" s="19" t="s">
        <v>1839</v>
      </c>
      <c r="I614" s="19">
        <v>232042</v>
      </c>
    </row>
    <row r="615" spans="1:9">
      <c r="A615" s="11" t="s">
        <v>561</v>
      </c>
      <c r="B615" s="11" t="s">
        <v>563</v>
      </c>
      <c r="C615" s="9" t="s">
        <v>562</v>
      </c>
      <c r="D615" s="10" t="s">
        <v>2989</v>
      </c>
      <c r="G615" s="18" t="s">
        <v>1390</v>
      </c>
      <c r="H615" s="19" t="s">
        <v>1389</v>
      </c>
      <c r="I615" s="19">
        <v>222317.8</v>
      </c>
    </row>
    <row r="616" spans="1:9">
      <c r="A616" s="11" t="s">
        <v>452</v>
      </c>
      <c r="B616" s="11" t="s">
        <v>453</v>
      </c>
      <c r="C616" s="9">
        <v>13660374290</v>
      </c>
      <c r="D616" s="10" t="s">
        <v>2990</v>
      </c>
      <c r="G616" s="18" t="s">
        <v>1720</v>
      </c>
      <c r="H616" s="19" t="s">
        <v>1719</v>
      </c>
      <c r="I616" s="19">
        <v>286918</v>
      </c>
    </row>
    <row r="617" spans="1:9">
      <c r="A617" s="11" t="s">
        <v>90</v>
      </c>
      <c r="B617" s="11" t="s">
        <v>92</v>
      </c>
      <c r="C617" s="9" t="s">
        <v>91</v>
      </c>
      <c r="D617" s="10" t="s">
        <v>2991</v>
      </c>
      <c r="G617" s="18" t="s">
        <v>1666</v>
      </c>
      <c r="H617" s="19" t="s">
        <v>1665</v>
      </c>
      <c r="I617" s="19">
        <v>1198823.9399999899</v>
      </c>
    </row>
    <row r="618" spans="1:9">
      <c r="A618" s="11" t="s">
        <v>2992</v>
      </c>
      <c r="B618" s="11" t="s">
        <v>2993</v>
      </c>
      <c r="C618" s="9" t="s">
        <v>2994</v>
      </c>
      <c r="D618" s="10" t="s">
        <v>2995</v>
      </c>
      <c r="G618" s="18" t="s">
        <v>2424</v>
      </c>
      <c r="H618" s="19" t="s">
        <v>2423</v>
      </c>
      <c r="I618" s="19">
        <v>725023.00999999896</v>
      </c>
    </row>
    <row r="619" spans="1:9">
      <c r="A619" s="11" t="s">
        <v>2996</v>
      </c>
      <c r="B619" s="11" t="s">
        <v>2997</v>
      </c>
      <c r="C619" s="9" t="s">
        <v>2998</v>
      </c>
      <c r="D619" s="10" t="s">
        <v>2999</v>
      </c>
      <c r="G619" s="18" t="s">
        <v>1908</v>
      </c>
      <c r="H619" s="19" t="s">
        <v>1907</v>
      </c>
      <c r="I619" s="19">
        <v>82276.929999999993</v>
      </c>
    </row>
    <row r="620" spans="1:9">
      <c r="A620" s="11" t="s">
        <v>1168</v>
      </c>
      <c r="B620" s="11" t="s">
        <v>1170</v>
      </c>
      <c r="C620" s="9" t="s">
        <v>1169</v>
      </c>
      <c r="D620" s="10" t="s">
        <v>3000</v>
      </c>
      <c r="G620" s="18" t="s">
        <v>2808</v>
      </c>
      <c r="H620" s="19" t="s">
        <v>2807</v>
      </c>
      <c r="I620" s="19">
        <v>526616.50999999896</v>
      </c>
    </row>
    <row r="621" spans="1:9">
      <c r="A621" s="11" t="s">
        <v>3001</v>
      </c>
      <c r="B621" s="11" t="s">
        <v>3002</v>
      </c>
      <c r="C621" s="9" t="s">
        <v>3003</v>
      </c>
      <c r="D621" s="10" t="s">
        <v>3004</v>
      </c>
      <c r="G621" s="18" t="s">
        <v>1959</v>
      </c>
      <c r="H621" s="19" t="s">
        <v>1958</v>
      </c>
      <c r="I621" s="19">
        <v>48048</v>
      </c>
    </row>
    <row r="622" spans="1:9">
      <c r="A622" s="11" t="s">
        <v>3005</v>
      </c>
      <c r="B622" s="11" t="s">
        <v>3006</v>
      </c>
      <c r="C622" s="9" t="s">
        <v>3007</v>
      </c>
      <c r="D622" s="10" t="s">
        <v>3008</v>
      </c>
      <c r="G622" s="18">
        <v>18801187077</v>
      </c>
      <c r="H622" s="19" t="s">
        <v>1931</v>
      </c>
      <c r="I622" s="19">
        <v>137271.98000000001</v>
      </c>
    </row>
    <row r="623" spans="1:9">
      <c r="A623" s="11" t="s">
        <v>745</v>
      </c>
      <c r="B623" s="11" t="s">
        <v>747</v>
      </c>
      <c r="C623" s="9" t="s">
        <v>746</v>
      </c>
      <c r="D623" s="10" t="s">
        <v>3009</v>
      </c>
      <c r="G623" s="18" t="s">
        <v>1749</v>
      </c>
      <c r="H623" s="19" t="s">
        <v>1748</v>
      </c>
      <c r="I623" s="19">
        <v>229731.24</v>
      </c>
    </row>
    <row r="624" spans="1:9">
      <c r="A624" s="11" t="s">
        <v>721</v>
      </c>
      <c r="B624" s="11" t="s">
        <v>722</v>
      </c>
      <c r="C624" s="9">
        <v>18683632946</v>
      </c>
      <c r="D624" s="10" t="s">
        <v>3010</v>
      </c>
      <c r="G624" s="18" t="s">
        <v>1951</v>
      </c>
      <c r="H624" s="19" t="s">
        <v>1950</v>
      </c>
      <c r="I624" s="19">
        <v>193774.82</v>
      </c>
    </row>
    <row r="625" spans="1:9">
      <c r="A625" s="11" t="s">
        <v>3011</v>
      </c>
      <c r="B625" s="11" t="s">
        <v>3012</v>
      </c>
      <c r="C625" s="9" t="s">
        <v>3013</v>
      </c>
      <c r="D625" s="10" t="s">
        <v>3014</v>
      </c>
      <c r="G625" s="18" t="s">
        <v>2974</v>
      </c>
      <c r="H625" s="19" t="s">
        <v>2973</v>
      </c>
      <c r="I625" s="19">
        <v>0</v>
      </c>
    </row>
    <row r="626" spans="1:9">
      <c r="A626" s="11" t="s">
        <v>70</v>
      </c>
      <c r="B626" s="11" t="s">
        <v>72</v>
      </c>
      <c r="C626" s="9" t="s">
        <v>71</v>
      </c>
      <c r="D626" s="10" t="s">
        <v>3015</v>
      </c>
      <c r="G626" s="18">
        <v>15521242998</v>
      </c>
      <c r="H626" s="19" t="s">
        <v>1520</v>
      </c>
      <c r="I626" s="19">
        <v>99748.499999999898</v>
      </c>
    </row>
    <row r="627" spans="1:9">
      <c r="A627" s="11" t="s">
        <v>3016</v>
      </c>
      <c r="B627" s="11" t="s">
        <v>3017</v>
      </c>
      <c r="C627" s="9">
        <v>18668055558</v>
      </c>
      <c r="D627" s="10" t="s">
        <v>3018</v>
      </c>
      <c r="G627" s="18" t="s">
        <v>2803</v>
      </c>
      <c r="H627" s="19" t="s">
        <v>2802</v>
      </c>
      <c r="I627" s="19">
        <v>82543.520000000106</v>
      </c>
    </row>
    <row r="628" spans="1:9">
      <c r="A628" s="11" t="s">
        <v>3019</v>
      </c>
      <c r="B628" s="11" t="s">
        <v>3020</v>
      </c>
      <c r="C628" s="9" t="s">
        <v>3021</v>
      </c>
      <c r="D628" s="10" t="s">
        <v>3022</v>
      </c>
      <c r="G628" s="18" t="s">
        <v>1983</v>
      </c>
      <c r="H628" s="19" t="s">
        <v>1982</v>
      </c>
      <c r="I628" s="19">
        <v>263165.3</v>
      </c>
    </row>
    <row r="629" spans="1:9">
      <c r="A629" s="11" t="s">
        <v>739</v>
      </c>
      <c r="B629" s="11" t="s">
        <v>741</v>
      </c>
      <c r="C629" s="9" t="s">
        <v>740</v>
      </c>
      <c r="D629" s="10" t="s">
        <v>3023</v>
      </c>
      <c r="G629" s="18" t="s">
        <v>2535</v>
      </c>
      <c r="H629" s="19" t="s">
        <v>2534</v>
      </c>
      <c r="I629" s="19">
        <v>168520.1</v>
      </c>
    </row>
    <row r="630" spans="1:9">
      <c r="A630" s="11" t="s">
        <v>129</v>
      </c>
      <c r="B630" s="11" t="s">
        <v>131</v>
      </c>
      <c r="C630" s="9" t="s">
        <v>130</v>
      </c>
      <c r="D630" s="10" t="s">
        <v>3024</v>
      </c>
      <c r="G630" s="18" t="s">
        <v>2373</v>
      </c>
      <c r="H630" s="19" t="s">
        <v>2372</v>
      </c>
      <c r="I630" s="19">
        <v>61529</v>
      </c>
    </row>
    <row r="631" spans="1:9">
      <c r="A631" s="11" t="s">
        <v>327</v>
      </c>
      <c r="B631" s="11" t="s">
        <v>329</v>
      </c>
      <c r="C631" s="9" t="s">
        <v>328</v>
      </c>
      <c r="D631" s="10" t="s">
        <v>3025</v>
      </c>
      <c r="G631" s="18" t="s">
        <v>2560</v>
      </c>
      <c r="H631" s="19" t="s">
        <v>2559</v>
      </c>
      <c r="I631" s="19">
        <v>123403.53</v>
      </c>
    </row>
    <row r="632" spans="1:9">
      <c r="A632" s="11" t="s">
        <v>696</v>
      </c>
      <c r="B632" s="11" t="s">
        <v>698</v>
      </c>
      <c r="C632" s="9" t="s">
        <v>697</v>
      </c>
      <c r="D632" s="10" t="s">
        <v>3026</v>
      </c>
      <c r="G632" s="18" t="s">
        <v>1926</v>
      </c>
      <c r="H632" s="19" t="s">
        <v>1925</v>
      </c>
      <c r="I632" s="19">
        <v>511826</v>
      </c>
    </row>
    <row r="633" spans="1:9">
      <c r="A633" s="11" t="s">
        <v>3027</v>
      </c>
      <c r="B633" s="11" t="s">
        <v>3028</v>
      </c>
      <c r="C633" s="9" t="s">
        <v>3029</v>
      </c>
      <c r="D633" s="10" t="s">
        <v>3030</v>
      </c>
      <c r="G633" s="18" t="s">
        <v>2039</v>
      </c>
      <c r="H633" s="19" t="s">
        <v>2038</v>
      </c>
      <c r="I633" s="19">
        <v>321186.47999999899</v>
      </c>
    </row>
    <row r="634" spans="1:9">
      <c r="A634" s="11" t="s">
        <v>731</v>
      </c>
      <c r="B634" s="11" t="s">
        <v>732</v>
      </c>
      <c r="C634" s="9">
        <v>15964665598</v>
      </c>
      <c r="D634" s="10" t="s">
        <v>3031</v>
      </c>
      <c r="G634" s="18" t="s">
        <v>1737</v>
      </c>
      <c r="H634" s="19" t="s">
        <v>1736</v>
      </c>
      <c r="I634" s="19">
        <v>559102</v>
      </c>
    </row>
    <row r="635" spans="1:9">
      <c r="A635" s="11" t="s">
        <v>1101</v>
      </c>
      <c r="B635" s="11" t="s">
        <v>1103</v>
      </c>
      <c r="C635" s="9" t="s">
        <v>1102</v>
      </c>
      <c r="D635" s="10" t="s">
        <v>3032</v>
      </c>
      <c r="G635" s="18" t="s">
        <v>1917</v>
      </c>
      <c r="H635" s="19" t="s">
        <v>1916</v>
      </c>
      <c r="I635" s="19">
        <v>68018.600000000093</v>
      </c>
    </row>
    <row r="636" spans="1:9">
      <c r="A636" s="11" t="s">
        <v>694</v>
      </c>
      <c r="B636" s="11" t="s">
        <v>695</v>
      </c>
      <c r="C636" s="9">
        <v>13388606195</v>
      </c>
      <c r="D636" s="10" t="s">
        <v>3033</v>
      </c>
      <c r="G636" s="18" t="s">
        <v>2577</v>
      </c>
      <c r="H636" s="19" t="s">
        <v>2576</v>
      </c>
      <c r="I636" s="19">
        <v>395137.83</v>
      </c>
    </row>
    <row r="637" spans="1:9">
      <c r="A637" s="11" t="s">
        <v>1093</v>
      </c>
      <c r="B637" s="11" t="s">
        <v>1095</v>
      </c>
      <c r="C637" s="9" t="s">
        <v>1094</v>
      </c>
      <c r="D637" s="10" t="s">
        <v>3034</v>
      </c>
      <c r="G637" s="18" t="s">
        <v>2543</v>
      </c>
      <c r="H637" s="19" t="s">
        <v>2542</v>
      </c>
      <c r="I637" s="19">
        <v>0</v>
      </c>
    </row>
    <row r="638" spans="1:9">
      <c r="A638" s="11" t="s">
        <v>82</v>
      </c>
      <c r="B638" s="11" t="s">
        <v>84</v>
      </c>
      <c r="C638" s="9" t="s">
        <v>83</v>
      </c>
      <c r="D638" s="10" t="s">
        <v>3035</v>
      </c>
      <c r="G638" s="18" t="s">
        <v>2419</v>
      </c>
      <c r="H638" s="19" t="s">
        <v>2418</v>
      </c>
      <c r="I638" s="19">
        <v>78048.78</v>
      </c>
    </row>
    <row r="639" spans="1:9">
      <c r="A639" s="11" t="s">
        <v>677</v>
      </c>
      <c r="B639" s="11" t="s">
        <v>679</v>
      </c>
      <c r="C639" s="9" t="s">
        <v>678</v>
      </c>
      <c r="D639" s="10" t="s">
        <v>3036</v>
      </c>
      <c r="G639" s="18" t="s">
        <v>1864</v>
      </c>
      <c r="H639" s="19" t="s">
        <v>1863</v>
      </c>
      <c r="I639" s="19">
        <v>139439.22</v>
      </c>
    </row>
    <row r="640" spans="1:9">
      <c r="A640" s="11" t="s">
        <v>999</v>
      </c>
      <c r="B640" s="11" t="s">
        <v>1001</v>
      </c>
      <c r="C640" s="9" t="s">
        <v>1000</v>
      </c>
      <c r="D640" s="10" t="s">
        <v>3037</v>
      </c>
      <c r="G640" s="20" t="s">
        <v>4241</v>
      </c>
      <c r="H640" s="19" t="s">
        <v>4242</v>
      </c>
      <c r="I640" s="19">
        <v>0</v>
      </c>
    </row>
    <row r="641" spans="1:9">
      <c r="A641" s="11" t="s">
        <v>3038</v>
      </c>
      <c r="B641" s="11" t="s">
        <v>3039</v>
      </c>
      <c r="C641" s="9" t="s">
        <v>3040</v>
      </c>
      <c r="D641" s="10" t="s">
        <v>3041</v>
      </c>
      <c r="G641" s="18">
        <v>13917927952</v>
      </c>
      <c r="H641" s="19" t="s">
        <v>2179</v>
      </c>
      <c r="I641" s="19">
        <v>263518.58999999898</v>
      </c>
    </row>
    <row r="642" spans="1:9">
      <c r="A642" s="11" t="s">
        <v>899</v>
      </c>
      <c r="B642" s="11" t="s">
        <v>900</v>
      </c>
      <c r="C642" s="9">
        <v>15363665086</v>
      </c>
      <c r="D642" s="10" t="s">
        <v>3042</v>
      </c>
      <c r="G642" s="18" t="s">
        <v>1874</v>
      </c>
      <c r="H642" s="19" t="s">
        <v>1873</v>
      </c>
      <c r="I642" s="19">
        <v>563293.01</v>
      </c>
    </row>
    <row r="643" spans="1:9">
      <c r="A643" s="11" t="s">
        <v>716</v>
      </c>
      <c r="B643" s="11" t="s">
        <v>718</v>
      </c>
      <c r="C643" s="9" t="s">
        <v>717</v>
      </c>
      <c r="D643" s="10" t="s">
        <v>3043</v>
      </c>
      <c r="G643" s="18" t="s">
        <v>1589</v>
      </c>
      <c r="H643" s="19" t="s">
        <v>1588</v>
      </c>
      <c r="I643" s="19">
        <v>2248288.73999999</v>
      </c>
    </row>
    <row r="644" spans="1:9">
      <c r="A644" s="11" t="s">
        <v>555</v>
      </c>
      <c r="B644" s="11" t="s">
        <v>557</v>
      </c>
      <c r="C644" s="9" t="s">
        <v>556</v>
      </c>
      <c r="D644" s="10" t="s">
        <v>3044</v>
      </c>
      <c r="G644" s="18" t="s">
        <v>2082</v>
      </c>
      <c r="H644" s="19" t="s">
        <v>2081</v>
      </c>
      <c r="I644" s="19">
        <v>83804.05</v>
      </c>
    </row>
    <row r="645" spans="1:9">
      <c r="A645" s="11" t="s">
        <v>346</v>
      </c>
      <c r="B645" s="11" t="s">
        <v>348</v>
      </c>
      <c r="C645" s="9" t="s">
        <v>347</v>
      </c>
      <c r="D645" s="10" t="s">
        <v>3045</v>
      </c>
      <c r="G645" s="18">
        <v>18617367100</v>
      </c>
      <c r="H645" s="19" t="s">
        <v>1416</v>
      </c>
      <c r="I645" s="19">
        <v>322839.14</v>
      </c>
    </row>
    <row r="646" spans="1:9">
      <c r="A646" s="11" t="s">
        <v>625</v>
      </c>
      <c r="B646" s="11" t="s">
        <v>627</v>
      </c>
      <c r="C646" s="9" t="s">
        <v>626</v>
      </c>
      <c r="D646" s="10" t="s">
        <v>3046</v>
      </c>
      <c r="G646" s="18">
        <v>13232032777</v>
      </c>
      <c r="H646" s="19" t="s">
        <v>2074</v>
      </c>
      <c r="I646" s="19">
        <v>0</v>
      </c>
    </row>
    <row r="647" spans="1:9">
      <c r="A647" s="11" t="s">
        <v>726</v>
      </c>
      <c r="B647" s="11" t="s">
        <v>727</v>
      </c>
      <c r="C647" s="9">
        <v>18257178082</v>
      </c>
      <c r="D647" s="10" t="s">
        <v>3047</v>
      </c>
      <c r="G647" s="18" t="s">
        <v>2122</v>
      </c>
      <c r="H647" s="19" t="s">
        <v>2121</v>
      </c>
      <c r="I647" s="19">
        <v>65175</v>
      </c>
    </row>
    <row r="648" spans="1:9">
      <c r="A648" s="11" t="s">
        <v>699</v>
      </c>
      <c r="B648" s="11" t="s">
        <v>701</v>
      </c>
      <c r="C648" s="9" t="s">
        <v>700</v>
      </c>
      <c r="D648" s="10" t="s">
        <v>3048</v>
      </c>
      <c r="G648" s="18" t="s">
        <v>2539</v>
      </c>
      <c r="H648" s="19" t="s">
        <v>2538</v>
      </c>
      <c r="I648" s="19">
        <v>22595.55</v>
      </c>
    </row>
    <row r="649" spans="1:9">
      <c r="A649" s="11" t="s">
        <v>683</v>
      </c>
      <c r="B649" s="11" t="s">
        <v>685</v>
      </c>
      <c r="C649" s="9" t="s">
        <v>684</v>
      </c>
      <c r="D649" s="10" t="s">
        <v>3049</v>
      </c>
      <c r="G649" s="18" t="s">
        <v>2622</v>
      </c>
      <c r="H649" s="19" t="s">
        <v>2621</v>
      </c>
      <c r="I649" s="19">
        <v>3188044.11</v>
      </c>
    </row>
    <row r="650" spans="1:9">
      <c r="A650" s="11" t="s">
        <v>748</v>
      </c>
      <c r="B650" s="11" t="s">
        <v>750</v>
      </c>
      <c r="C650" s="9" t="s">
        <v>749</v>
      </c>
      <c r="D650" s="10" t="s">
        <v>3050</v>
      </c>
      <c r="G650" s="18">
        <v>18251854880</v>
      </c>
      <c r="H650" s="19" t="s">
        <v>2827</v>
      </c>
      <c r="I650" s="19">
        <v>71488.69</v>
      </c>
    </row>
    <row r="651" spans="1:9">
      <c r="A651" s="11" t="s">
        <v>221</v>
      </c>
      <c r="B651" s="11" t="s">
        <v>222</v>
      </c>
      <c r="C651" s="9">
        <v>13148927878</v>
      </c>
      <c r="D651" s="10" t="s">
        <v>3051</v>
      </c>
      <c r="G651" s="18" t="s">
        <v>1581</v>
      </c>
      <c r="H651" s="19" t="s">
        <v>1580</v>
      </c>
      <c r="I651" s="19">
        <v>60729</v>
      </c>
    </row>
    <row r="652" spans="1:9">
      <c r="A652" s="11" t="s">
        <v>1065</v>
      </c>
      <c r="B652" s="11" t="s">
        <v>1067</v>
      </c>
      <c r="C652" s="9" t="s">
        <v>1066</v>
      </c>
      <c r="D652" s="10" t="s">
        <v>3052</v>
      </c>
      <c r="G652" s="18" t="s">
        <v>2793</v>
      </c>
      <c r="H652" s="19" t="s">
        <v>2792</v>
      </c>
      <c r="I652" s="19">
        <v>0</v>
      </c>
    </row>
    <row r="653" spans="1:9">
      <c r="A653" s="11" t="s">
        <v>3053</v>
      </c>
      <c r="B653" s="11" t="s">
        <v>3054</v>
      </c>
      <c r="C653" s="9" t="s">
        <v>3055</v>
      </c>
      <c r="D653" s="10" t="s">
        <v>3056</v>
      </c>
      <c r="G653" s="18" t="s">
        <v>2252</v>
      </c>
      <c r="H653" s="19" t="s">
        <v>2251</v>
      </c>
      <c r="I653" s="19">
        <v>0</v>
      </c>
    </row>
    <row r="654" spans="1:9">
      <c r="A654" s="11" t="s">
        <v>1212</v>
      </c>
      <c r="B654" s="11" t="s">
        <v>1214</v>
      </c>
      <c r="C654" s="9" t="s">
        <v>1213</v>
      </c>
      <c r="D654" s="10" t="s">
        <v>3057</v>
      </c>
      <c r="G654" s="18" t="s">
        <v>2871</v>
      </c>
      <c r="H654" s="19" t="s">
        <v>2870</v>
      </c>
      <c r="I654" s="19">
        <v>166689.679999999</v>
      </c>
    </row>
    <row r="655" spans="1:9">
      <c r="A655" s="11" t="s">
        <v>754</v>
      </c>
      <c r="B655" s="11" t="s">
        <v>756</v>
      </c>
      <c r="C655" s="9" t="s">
        <v>755</v>
      </c>
      <c r="D655" s="10" t="s">
        <v>3058</v>
      </c>
      <c r="G655" s="18" t="s">
        <v>2599</v>
      </c>
      <c r="H655" s="19" t="s">
        <v>2598</v>
      </c>
      <c r="I655" s="19">
        <v>660777</v>
      </c>
    </row>
    <row r="656" spans="1:9">
      <c r="A656" s="11" t="s">
        <v>454</v>
      </c>
      <c r="B656" s="11" t="s">
        <v>456</v>
      </c>
      <c r="C656" s="9" t="s">
        <v>455</v>
      </c>
      <c r="D656" s="10" t="s">
        <v>3059</v>
      </c>
      <c r="G656" s="18" t="s">
        <v>1770</v>
      </c>
      <c r="H656" s="19" t="s">
        <v>1769</v>
      </c>
      <c r="I656" s="19">
        <v>2310641.1099999901</v>
      </c>
    </row>
    <row r="657" spans="1:9">
      <c r="A657" s="11" t="s">
        <v>226</v>
      </c>
      <c r="B657" s="11" t="s">
        <v>228</v>
      </c>
      <c r="C657" s="9" t="s">
        <v>227</v>
      </c>
      <c r="D657" s="10" t="s">
        <v>3060</v>
      </c>
      <c r="G657" s="18" t="s">
        <v>2243</v>
      </c>
      <c r="H657" s="19" t="s">
        <v>2242</v>
      </c>
      <c r="I657" s="19">
        <v>1131616.6799999899</v>
      </c>
    </row>
    <row r="658" spans="1:9">
      <c r="A658" s="11" t="s">
        <v>509</v>
      </c>
      <c r="B658" s="11" t="s">
        <v>511</v>
      </c>
      <c r="C658" s="9" t="s">
        <v>510</v>
      </c>
      <c r="D658" s="10" t="s">
        <v>3061</v>
      </c>
      <c r="G658" s="18">
        <v>15356098758</v>
      </c>
      <c r="H658" s="19" t="s">
        <v>1934</v>
      </c>
      <c r="I658" s="19">
        <v>553214.76999999897</v>
      </c>
    </row>
    <row r="659" spans="1:9">
      <c r="A659" s="11" t="s">
        <v>689</v>
      </c>
      <c r="B659" s="11" t="s">
        <v>690</v>
      </c>
      <c r="C659" s="9">
        <v>18031310708</v>
      </c>
      <c r="D659" s="10" t="s">
        <v>3062</v>
      </c>
      <c r="G659" s="18" t="s">
        <v>1594</v>
      </c>
      <c r="H659" s="19" t="s">
        <v>1593</v>
      </c>
      <c r="I659" s="19">
        <v>250476.299999999</v>
      </c>
    </row>
    <row r="660" spans="1:9">
      <c r="A660" s="11" t="s">
        <v>982</v>
      </c>
      <c r="B660" s="11" t="s">
        <v>984</v>
      </c>
      <c r="C660" s="9" t="s">
        <v>983</v>
      </c>
      <c r="D660" s="10" t="s">
        <v>3063</v>
      </c>
      <c r="G660" s="18" t="s">
        <v>1679</v>
      </c>
      <c r="H660" s="19" t="s">
        <v>1678</v>
      </c>
      <c r="I660" s="19">
        <v>452527.76999999897</v>
      </c>
    </row>
    <row r="661" spans="1:9">
      <c r="A661" s="11" t="s">
        <v>3064</v>
      </c>
      <c r="B661" s="11" t="s">
        <v>3065</v>
      </c>
      <c r="C661" s="9">
        <v>18768212655</v>
      </c>
      <c r="D661" s="10" t="s">
        <v>3066</v>
      </c>
      <c r="G661" s="18" t="s">
        <v>1598</v>
      </c>
      <c r="H661" s="19" t="s">
        <v>1597</v>
      </c>
      <c r="I661" s="19">
        <v>109759.459999999</v>
      </c>
    </row>
    <row r="662" spans="1:9">
      <c r="A662" s="11" t="s">
        <v>1273</v>
      </c>
      <c r="B662" s="11" t="s">
        <v>1275</v>
      </c>
      <c r="C662" s="9" t="s">
        <v>1274</v>
      </c>
      <c r="D662" s="10" t="s">
        <v>3067</v>
      </c>
      <c r="G662" s="18" t="s">
        <v>2998</v>
      </c>
      <c r="H662" s="19" t="s">
        <v>2997</v>
      </c>
      <c r="I662" s="19">
        <v>177841.19999999899</v>
      </c>
    </row>
    <row r="663" spans="1:9">
      <c r="A663" s="11" t="s">
        <v>751</v>
      </c>
      <c r="B663" s="11" t="s">
        <v>753</v>
      </c>
      <c r="C663" s="9" t="s">
        <v>752</v>
      </c>
      <c r="D663" s="10" t="s">
        <v>3068</v>
      </c>
      <c r="G663" s="20" t="s">
        <v>4243</v>
      </c>
      <c r="H663" s="19" t="s">
        <v>4244</v>
      </c>
      <c r="I663" s="19">
        <v>0</v>
      </c>
    </row>
    <row r="664" spans="1:9">
      <c r="A664" s="11" t="s">
        <v>380</v>
      </c>
      <c r="B664" s="11" t="s">
        <v>382</v>
      </c>
      <c r="C664" s="9" t="s">
        <v>381</v>
      </c>
      <c r="D664" s="10" t="s">
        <v>3069</v>
      </c>
      <c r="G664" s="18">
        <v>13867846552</v>
      </c>
      <c r="H664" s="19" t="s">
        <v>2090</v>
      </c>
      <c r="I664" s="19">
        <v>12601.6799999999</v>
      </c>
    </row>
    <row r="665" spans="1:9">
      <c r="A665" s="11" t="s">
        <v>3070</v>
      </c>
      <c r="B665" s="11" t="s">
        <v>3071</v>
      </c>
      <c r="C665" s="9" t="s">
        <v>3072</v>
      </c>
      <c r="D665" s="10" t="s">
        <v>3073</v>
      </c>
      <c r="G665" s="18" t="s">
        <v>2354</v>
      </c>
      <c r="H665" s="19" t="s">
        <v>2353</v>
      </c>
      <c r="I665" s="19">
        <v>9266.76</v>
      </c>
    </row>
    <row r="666" spans="1:9">
      <c r="A666" s="11" t="s">
        <v>1034</v>
      </c>
      <c r="B666" s="11" t="s">
        <v>1036</v>
      </c>
      <c r="C666" s="9" t="s">
        <v>1035</v>
      </c>
      <c r="D666" s="10" t="s">
        <v>3074</v>
      </c>
      <c r="G666" s="18" t="s">
        <v>2556</v>
      </c>
      <c r="H666" s="19" t="s">
        <v>2555</v>
      </c>
      <c r="I666" s="19">
        <v>16840.3</v>
      </c>
    </row>
    <row r="667" spans="1:9">
      <c r="A667" s="11" t="s">
        <v>156</v>
      </c>
      <c r="B667" s="11" t="s">
        <v>158</v>
      </c>
      <c r="C667" s="9" t="s">
        <v>157</v>
      </c>
      <c r="D667" s="10" t="s">
        <v>3075</v>
      </c>
      <c r="G667" s="20" t="s">
        <v>4245</v>
      </c>
      <c r="H667" s="19" t="s">
        <v>1714</v>
      </c>
      <c r="I667" s="19">
        <v>0</v>
      </c>
    </row>
    <row r="668" spans="1:9">
      <c r="A668" s="11" t="s">
        <v>619</v>
      </c>
      <c r="B668" s="11" t="s">
        <v>621</v>
      </c>
      <c r="C668" s="9" t="s">
        <v>620</v>
      </c>
      <c r="D668" s="10" t="s">
        <v>3076</v>
      </c>
      <c r="G668" s="18" t="s">
        <v>1602</v>
      </c>
      <c r="H668" s="19" t="s">
        <v>1601</v>
      </c>
      <c r="I668" s="19">
        <v>19603.5</v>
      </c>
    </row>
    <row r="669" spans="1:9">
      <c r="A669" s="11" t="s">
        <v>634</v>
      </c>
      <c r="B669" s="11" t="s">
        <v>636</v>
      </c>
      <c r="C669" s="9" t="s">
        <v>635</v>
      </c>
      <c r="D669" s="10" t="s">
        <v>3077</v>
      </c>
      <c r="G669" s="18" t="s">
        <v>3189</v>
      </c>
      <c r="H669" s="19" t="s">
        <v>3188</v>
      </c>
      <c r="I669" s="19">
        <v>25102.109999999899</v>
      </c>
    </row>
    <row r="670" spans="1:9">
      <c r="A670" s="11" t="s">
        <v>723</v>
      </c>
      <c r="B670" s="11" t="s">
        <v>725</v>
      </c>
      <c r="C670" s="9" t="s">
        <v>724</v>
      </c>
      <c r="D670" s="10" t="s">
        <v>3078</v>
      </c>
      <c r="G670" s="18">
        <v>13588077789</v>
      </c>
      <c r="H670" s="19" t="s">
        <v>1996</v>
      </c>
      <c r="I670" s="19">
        <v>0</v>
      </c>
    </row>
    <row r="671" spans="1:9">
      <c r="A671" s="11" t="s">
        <v>1083</v>
      </c>
      <c r="B671" s="11" t="s">
        <v>1084</v>
      </c>
      <c r="C671" s="9">
        <v>18801375307</v>
      </c>
      <c r="D671" s="10" t="s">
        <v>3079</v>
      </c>
      <c r="G671" s="18" t="s">
        <v>2822</v>
      </c>
      <c r="H671" s="19" t="s">
        <v>2821</v>
      </c>
      <c r="I671" s="19">
        <v>22579</v>
      </c>
    </row>
    <row r="672" spans="1:9">
      <c r="A672" s="11" t="s">
        <v>973</v>
      </c>
      <c r="B672" s="11" t="s">
        <v>975</v>
      </c>
      <c r="C672" s="9" t="s">
        <v>974</v>
      </c>
      <c r="D672" s="10" t="s">
        <v>3080</v>
      </c>
      <c r="G672" s="18" t="s">
        <v>3410</v>
      </c>
      <c r="H672" s="19" t="s">
        <v>3409</v>
      </c>
      <c r="I672" s="19">
        <v>25508.22</v>
      </c>
    </row>
    <row r="673" spans="1:9">
      <c r="A673" s="11" t="s">
        <v>416</v>
      </c>
      <c r="B673" s="11" t="s">
        <v>417</v>
      </c>
      <c r="C673" s="9">
        <v>13526512889</v>
      </c>
      <c r="D673" s="10" t="s">
        <v>3081</v>
      </c>
      <c r="G673" s="18" t="s">
        <v>2607</v>
      </c>
      <c r="H673" s="19" t="s">
        <v>2606</v>
      </c>
      <c r="I673" s="19">
        <v>17767.62</v>
      </c>
    </row>
    <row r="674" spans="1:9">
      <c r="A674" s="11" t="s">
        <v>742</v>
      </c>
      <c r="B674" s="11" t="s">
        <v>744</v>
      </c>
      <c r="C674" s="9" t="s">
        <v>743</v>
      </c>
      <c r="D674" s="10" t="s">
        <v>3082</v>
      </c>
      <c r="G674" s="18">
        <v>15824250906</v>
      </c>
      <c r="H674" s="19" t="s">
        <v>1364</v>
      </c>
      <c r="I674" s="19">
        <v>0</v>
      </c>
    </row>
    <row r="675" spans="1:9">
      <c r="A675" s="11" t="s">
        <v>1096</v>
      </c>
      <c r="B675" s="11" t="s">
        <v>1098</v>
      </c>
      <c r="C675" s="9" t="s">
        <v>1097</v>
      </c>
      <c r="D675" s="10" t="s">
        <v>3083</v>
      </c>
      <c r="G675" s="18" t="s">
        <v>3232</v>
      </c>
      <c r="H675" s="19" t="s">
        <v>3231</v>
      </c>
      <c r="I675" s="19">
        <v>10056.0099999999</v>
      </c>
    </row>
    <row r="676" spans="1:9">
      <c r="A676" s="11" t="s">
        <v>3084</v>
      </c>
      <c r="B676" s="11" t="s">
        <v>3085</v>
      </c>
      <c r="C676" s="9" t="s">
        <v>3086</v>
      </c>
      <c r="D676" s="10" t="s">
        <v>3087</v>
      </c>
      <c r="G676" s="20" t="s">
        <v>4246</v>
      </c>
      <c r="H676" s="19" t="s">
        <v>4247</v>
      </c>
      <c r="I676" s="19">
        <v>0</v>
      </c>
    </row>
    <row r="677" spans="1:9">
      <c r="A677" s="11" t="s">
        <v>59</v>
      </c>
      <c r="B677" s="11" t="s">
        <v>61</v>
      </c>
      <c r="C677" s="9" t="s">
        <v>60</v>
      </c>
      <c r="D677" s="10" t="s">
        <v>3088</v>
      </c>
      <c r="G677" s="18" t="s">
        <v>2939</v>
      </c>
      <c r="H677" s="19" t="s">
        <v>2938</v>
      </c>
      <c r="I677" s="19">
        <v>12732.219999999899</v>
      </c>
    </row>
    <row r="678" spans="1:9">
      <c r="A678" s="11" t="s">
        <v>3089</v>
      </c>
      <c r="B678" s="11" t="s">
        <v>3090</v>
      </c>
      <c r="C678" s="9" t="s">
        <v>3091</v>
      </c>
      <c r="D678" s="10" t="s">
        <v>3092</v>
      </c>
      <c r="G678" s="18" t="s">
        <v>3072</v>
      </c>
      <c r="H678" s="19" t="s">
        <v>3071</v>
      </c>
      <c r="I678" s="19">
        <v>11796.61</v>
      </c>
    </row>
    <row r="679" spans="1:9">
      <c r="A679" s="11" t="s">
        <v>484</v>
      </c>
      <c r="B679" s="11" t="s">
        <v>486</v>
      </c>
      <c r="C679" s="9" t="s">
        <v>485</v>
      </c>
      <c r="D679" s="10" t="s">
        <v>3093</v>
      </c>
      <c r="G679" s="18" t="s">
        <v>2176</v>
      </c>
      <c r="H679" s="19" t="s">
        <v>2175</v>
      </c>
      <c r="I679" s="19">
        <v>21190.9</v>
      </c>
    </row>
    <row r="680" spans="1:9">
      <c r="A680" s="11" t="s">
        <v>1236</v>
      </c>
      <c r="B680" s="11" t="s">
        <v>1238</v>
      </c>
      <c r="C680" s="9" t="s">
        <v>1237</v>
      </c>
      <c r="D680" s="10" t="s">
        <v>3094</v>
      </c>
      <c r="G680" s="18" t="s">
        <v>3311</v>
      </c>
      <c r="H680" s="19" t="s">
        <v>3310</v>
      </c>
      <c r="I680" s="19">
        <v>24932.06</v>
      </c>
    </row>
    <row r="681" spans="1:9">
      <c r="A681" s="11" t="s">
        <v>713</v>
      </c>
      <c r="B681" s="11" t="s">
        <v>715</v>
      </c>
      <c r="C681" s="9" t="s">
        <v>714</v>
      </c>
      <c r="D681" s="10" t="s">
        <v>3095</v>
      </c>
      <c r="G681" s="18" t="s">
        <v>3399</v>
      </c>
      <c r="H681" s="19" t="s">
        <v>3398</v>
      </c>
      <c r="I681" s="19">
        <v>0</v>
      </c>
    </row>
    <row r="682" spans="1:9">
      <c r="A682" s="11" t="s">
        <v>3096</v>
      </c>
      <c r="B682" s="11" t="s">
        <v>3097</v>
      </c>
      <c r="C682" s="9" t="s">
        <v>3098</v>
      </c>
      <c r="D682" s="10" t="s">
        <v>3099</v>
      </c>
      <c r="G682" s="18" t="s">
        <v>1351</v>
      </c>
      <c r="H682" s="19" t="s">
        <v>1350</v>
      </c>
      <c r="I682" s="19">
        <v>26304.799999999999</v>
      </c>
    </row>
    <row r="683" spans="1:9">
      <c r="A683" s="11" t="s">
        <v>674</v>
      </c>
      <c r="B683" s="11" t="s">
        <v>676</v>
      </c>
      <c r="C683" s="9" t="s">
        <v>675</v>
      </c>
      <c r="D683" s="10" t="s">
        <v>3100</v>
      </c>
      <c r="G683" s="18">
        <v>18254999541</v>
      </c>
      <c r="H683" s="19" t="s">
        <v>1793</v>
      </c>
      <c r="I683" s="19">
        <v>18054.5</v>
      </c>
    </row>
    <row r="684" spans="1:9">
      <c r="A684" s="11" t="s">
        <v>3101</v>
      </c>
      <c r="B684" s="11" t="s">
        <v>3102</v>
      </c>
      <c r="C684" s="9" t="s">
        <v>3103</v>
      </c>
      <c r="D684" s="10" t="s">
        <v>3104</v>
      </c>
      <c r="G684" s="18" t="s">
        <v>3240</v>
      </c>
      <c r="H684" s="19" t="s">
        <v>3239</v>
      </c>
      <c r="I684" s="19">
        <v>0</v>
      </c>
    </row>
    <row r="685" spans="1:9">
      <c r="A685" s="11" t="s">
        <v>132</v>
      </c>
      <c r="B685" s="11" t="s">
        <v>134</v>
      </c>
      <c r="C685" s="9" t="s">
        <v>133</v>
      </c>
      <c r="D685" s="10" t="s">
        <v>3105</v>
      </c>
      <c r="G685" s="20" t="s">
        <v>4248</v>
      </c>
      <c r="H685" s="19" t="s">
        <v>1851</v>
      </c>
      <c r="I685" s="19">
        <v>16909</v>
      </c>
    </row>
    <row r="686" spans="1:9">
      <c r="A686" s="11" t="s">
        <v>209</v>
      </c>
      <c r="B686" s="11" t="s">
        <v>211</v>
      </c>
      <c r="C686" s="9" t="s">
        <v>210</v>
      </c>
      <c r="D686" s="10" t="s">
        <v>3106</v>
      </c>
      <c r="G686" s="18" t="s">
        <v>2489</v>
      </c>
      <c r="H686" s="19" t="s">
        <v>2488</v>
      </c>
      <c r="I686" s="19">
        <v>0</v>
      </c>
    </row>
    <row r="687" spans="1:9">
      <c r="A687" s="11" t="s">
        <v>3107</v>
      </c>
      <c r="B687" s="11" t="s">
        <v>3108</v>
      </c>
      <c r="C687" s="9" t="s">
        <v>3109</v>
      </c>
      <c r="D687" s="10" t="s">
        <v>3110</v>
      </c>
      <c r="G687" s="18" t="s">
        <v>1831</v>
      </c>
      <c r="H687" s="19" t="s">
        <v>1830</v>
      </c>
      <c r="I687" s="19">
        <v>0</v>
      </c>
    </row>
    <row r="688" spans="1:9">
      <c r="A688" s="11" t="s">
        <v>1088</v>
      </c>
      <c r="B688" s="11" t="s">
        <v>1090</v>
      </c>
      <c r="C688" s="9" t="s">
        <v>1089</v>
      </c>
      <c r="D688" s="10" t="s">
        <v>3111</v>
      </c>
      <c r="G688" s="18" t="s">
        <v>2165</v>
      </c>
      <c r="H688" s="19" t="s">
        <v>2164</v>
      </c>
      <c r="I688" s="19">
        <v>3640.14</v>
      </c>
    </row>
    <row r="689" spans="1:9">
      <c r="A689" s="11" t="s">
        <v>88</v>
      </c>
      <c r="B689" s="11" t="s">
        <v>89</v>
      </c>
      <c r="C689" s="9" t="s">
        <v>3112</v>
      </c>
      <c r="D689" s="10" t="s">
        <v>3113</v>
      </c>
      <c r="G689" s="18">
        <v>18601106247</v>
      </c>
      <c r="H689" s="19" t="s">
        <v>2018</v>
      </c>
      <c r="I689" s="19">
        <v>20847.9399999999</v>
      </c>
    </row>
    <row r="690" spans="1:9">
      <c r="A690" s="11" t="s">
        <v>1177</v>
      </c>
      <c r="B690" s="11" t="s">
        <v>1179</v>
      </c>
      <c r="C690" s="9" t="s">
        <v>1178</v>
      </c>
      <c r="D690" s="10" t="s">
        <v>3114</v>
      </c>
      <c r="G690" s="18">
        <v>15351224906</v>
      </c>
      <c r="H690" s="19" t="s">
        <v>1801</v>
      </c>
      <c r="I690" s="19">
        <v>16851.4199999999</v>
      </c>
    </row>
    <row r="691" spans="1:9">
      <c r="A691" s="11" t="s">
        <v>710</v>
      </c>
      <c r="B691" s="11" t="s">
        <v>712</v>
      </c>
      <c r="C691" s="9" t="s">
        <v>711</v>
      </c>
      <c r="D691" s="10" t="s">
        <v>3115</v>
      </c>
      <c r="G691" s="18" t="s">
        <v>1556</v>
      </c>
      <c r="H691" s="19" t="s">
        <v>1555</v>
      </c>
      <c r="I691" s="19">
        <v>6046</v>
      </c>
    </row>
    <row r="692" spans="1:9">
      <c r="A692" s="11" t="s">
        <v>3116</v>
      </c>
      <c r="B692" s="11" t="s">
        <v>3117</v>
      </c>
      <c r="C692" s="9" t="s">
        <v>3118</v>
      </c>
      <c r="D692" s="10" t="s">
        <v>3119</v>
      </c>
      <c r="G692" s="18" t="s">
        <v>1635</v>
      </c>
      <c r="H692" s="19" t="s">
        <v>1634</v>
      </c>
      <c r="I692" s="19">
        <v>5489</v>
      </c>
    </row>
    <row r="693" spans="1:9">
      <c r="A693" s="11" t="s">
        <v>927</v>
      </c>
      <c r="B693" s="11" t="s">
        <v>928</v>
      </c>
      <c r="C693" s="9" t="s">
        <v>3120</v>
      </c>
      <c r="D693" s="10" t="s">
        <v>3121</v>
      </c>
      <c r="G693" s="18" t="s">
        <v>1404</v>
      </c>
      <c r="H693" s="19" t="s">
        <v>1403</v>
      </c>
      <c r="I693" s="19">
        <v>1676.8</v>
      </c>
    </row>
    <row r="694" spans="1:9">
      <c r="A694" s="11" t="s">
        <v>569</v>
      </c>
      <c r="B694" s="11" t="s">
        <v>570</v>
      </c>
      <c r="C694" s="9">
        <v>15989588344</v>
      </c>
      <c r="D694" s="10" t="s">
        <v>3122</v>
      </c>
      <c r="G694" s="18" t="s">
        <v>2909</v>
      </c>
      <c r="H694" s="19" t="s">
        <v>2908</v>
      </c>
      <c r="I694" s="19">
        <v>26934</v>
      </c>
    </row>
    <row r="695" spans="1:9">
      <c r="A695" s="11" t="s">
        <v>1008</v>
      </c>
      <c r="B695" s="11" t="s">
        <v>1010</v>
      </c>
      <c r="C695" s="9" t="s">
        <v>1009</v>
      </c>
      <c r="D695" s="10" t="s">
        <v>3123</v>
      </c>
      <c r="G695" s="18" t="s">
        <v>1766</v>
      </c>
      <c r="H695" s="19" t="s">
        <v>1765</v>
      </c>
      <c r="I695" s="19">
        <v>26797.43</v>
      </c>
    </row>
    <row r="696" spans="1:9">
      <c r="A696" s="11" t="s">
        <v>265</v>
      </c>
      <c r="B696" s="11" t="s">
        <v>267</v>
      </c>
      <c r="C696" s="9" t="s">
        <v>266</v>
      </c>
      <c r="D696" s="10" t="s">
        <v>3124</v>
      </c>
      <c r="G696" s="18" t="s">
        <v>3158</v>
      </c>
      <c r="H696" s="19" t="s">
        <v>3157</v>
      </c>
      <c r="I696" s="19">
        <v>6970.5899999999901</v>
      </c>
    </row>
    <row r="697" spans="1:9">
      <c r="A697" s="11" t="s">
        <v>1048</v>
      </c>
      <c r="B697" s="11" t="s">
        <v>1050</v>
      </c>
      <c r="C697" s="9" t="s">
        <v>1049</v>
      </c>
      <c r="D697" s="10" t="s">
        <v>3125</v>
      </c>
      <c r="G697" s="18" t="s">
        <v>2048</v>
      </c>
      <c r="H697" s="19" t="s">
        <v>2047</v>
      </c>
      <c r="I697" s="19">
        <v>24225.0999999999</v>
      </c>
    </row>
    <row r="698" spans="1:9">
      <c r="A698" s="11" t="s">
        <v>3126</v>
      </c>
      <c r="B698" s="11" t="s">
        <v>3127</v>
      </c>
      <c r="C698" s="9" t="s">
        <v>3128</v>
      </c>
      <c r="D698" s="10" t="s">
        <v>3129</v>
      </c>
      <c r="G698" s="18" t="s">
        <v>2022</v>
      </c>
      <c r="H698" s="19" t="s">
        <v>2021</v>
      </c>
      <c r="I698" s="19">
        <v>0</v>
      </c>
    </row>
    <row r="699" spans="1:9">
      <c r="A699" s="11" t="s">
        <v>595</v>
      </c>
      <c r="B699" s="11" t="s">
        <v>597</v>
      </c>
      <c r="C699" s="9" t="s">
        <v>596</v>
      </c>
      <c r="D699" s="10" t="s">
        <v>3130</v>
      </c>
      <c r="G699" s="18" t="s">
        <v>3429</v>
      </c>
      <c r="H699" s="19" t="s">
        <v>3428</v>
      </c>
      <c r="I699" s="19">
        <v>8794.17</v>
      </c>
    </row>
    <row r="700" spans="1:9">
      <c r="A700" s="11" t="s">
        <v>863</v>
      </c>
      <c r="B700" s="11" t="s">
        <v>865</v>
      </c>
      <c r="C700" s="9" t="s">
        <v>864</v>
      </c>
      <c r="D700" s="10" t="s">
        <v>3131</v>
      </c>
      <c r="G700" s="18">
        <v>15652628362</v>
      </c>
      <c r="H700" s="19" t="s">
        <v>1899</v>
      </c>
      <c r="I700" s="19">
        <v>6976.88</v>
      </c>
    </row>
    <row r="701" spans="1:9">
      <c r="A701" s="11" t="s">
        <v>702</v>
      </c>
      <c r="B701" s="11" t="s">
        <v>704</v>
      </c>
      <c r="C701" s="9" t="s">
        <v>703</v>
      </c>
      <c r="D701" s="10" t="s">
        <v>3132</v>
      </c>
      <c r="G701" s="18">
        <v>18768212655</v>
      </c>
      <c r="H701" s="19" t="s">
        <v>3065</v>
      </c>
      <c r="I701" s="19">
        <v>0</v>
      </c>
    </row>
    <row r="702" spans="1:9">
      <c r="A702" s="11" t="s">
        <v>733</v>
      </c>
      <c r="B702" s="11" t="s">
        <v>735</v>
      </c>
      <c r="C702" s="9" t="s">
        <v>734</v>
      </c>
      <c r="D702" s="10" t="s">
        <v>3133</v>
      </c>
      <c r="G702" s="18" t="s">
        <v>1826</v>
      </c>
      <c r="H702" s="19" t="s">
        <v>1825</v>
      </c>
      <c r="I702" s="19">
        <v>7145.32</v>
      </c>
    </row>
    <row r="703" spans="1:9">
      <c r="A703" s="11" t="s">
        <v>478</v>
      </c>
      <c r="B703" s="11" t="s">
        <v>480</v>
      </c>
      <c r="C703" s="9" t="s">
        <v>479</v>
      </c>
      <c r="D703" s="10" t="s">
        <v>3134</v>
      </c>
      <c r="G703" s="18" t="s">
        <v>2316</v>
      </c>
      <c r="H703" s="19" t="s">
        <v>2315</v>
      </c>
      <c r="I703" s="19">
        <v>6254.46</v>
      </c>
    </row>
    <row r="704" spans="1:9">
      <c r="A704" s="11" t="s">
        <v>330</v>
      </c>
      <c r="B704" s="11" t="s">
        <v>332</v>
      </c>
      <c r="C704" s="9" t="s">
        <v>331</v>
      </c>
      <c r="D704" s="10" t="s">
        <v>3135</v>
      </c>
      <c r="G704" s="18" t="s">
        <v>3210</v>
      </c>
      <c r="H704" s="19" t="s">
        <v>3209</v>
      </c>
      <c r="I704" s="19">
        <v>25612.27</v>
      </c>
    </row>
    <row r="705" spans="1:9">
      <c r="A705" s="11" t="s">
        <v>162</v>
      </c>
      <c r="B705" s="11" t="s">
        <v>164</v>
      </c>
      <c r="C705" s="9" t="s">
        <v>163</v>
      </c>
      <c r="D705" s="10" t="s">
        <v>3136</v>
      </c>
      <c r="G705" s="18" t="s">
        <v>1462</v>
      </c>
      <c r="H705" s="19" t="s">
        <v>1461</v>
      </c>
      <c r="I705" s="19">
        <v>24128</v>
      </c>
    </row>
    <row r="706" spans="1:9">
      <c r="A706" s="11" t="s">
        <v>397</v>
      </c>
      <c r="B706" s="11" t="s">
        <v>399</v>
      </c>
      <c r="C706" s="9" t="s">
        <v>398</v>
      </c>
      <c r="D706" s="10" t="s">
        <v>3137</v>
      </c>
      <c r="G706" s="18">
        <v>15557194855</v>
      </c>
      <c r="H706" s="19" t="s">
        <v>3368</v>
      </c>
      <c r="I706" s="19">
        <v>0</v>
      </c>
    </row>
    <row r="707" spans="1:9">
      <c r="A707" s="11" t="s">
        <v>708</v>
      </c>
      <c r="B707" s="11" t="s">
        <v>709</v>
      </c>
      <c r="C707" s="9">
        <v>18281367899</v>
      </c>
      <c r="D707" s="10" t="s">
        <v>3138</v>
      </c>
      <c r="G707" s="18" t="s">
        <v>1341</v>
      </c>
      <c r="H707" s="19" t="s">
        <v>1340</v>
      </c>
      <c r="I707" s="19">
        <v>14901.37</v>
      </c>
    </row>
    <row r="708" spans="1:9">
      <c r="A708" s="11" t="s">
        <v>577</v>
      </c>
      <c r="B708" s="11" t="s">
        <v>579</v>
      </c>
      <c r="C708" s="9" t="s">
        <v>578</v>
      </c>
      <c r="D708" s="10" t="s">
        <v>3139</v>
      </c>
      <c r="G708" s="20" t="s">
        <v>4249</v>
      </c>
      <c r="H708" s="19" t="s">
        <v>3217</v>
      </c>
      <c r="I708" s="19">
        <v>0</v>
      </c>
    </row>
    <row r="709" spans="1:9">
      <c r="A709" s="11" t="s">
        <v>99</v>
      </c>
      <c r="B709" s="11" t="s">
        <v>101</v>
      </c>
      <c r="C709" s="9" t="s">
        <v>100</v>
      </c>
      <c r="D709" s="10" t="s">
        <v>3140</v>
      </c>
      <c r="G709" s="18">
        <v>15205882242</v>
      </c>
      <c r="H709" s="19" t="s">
        <v>3228</v>
      </c>
      <c r="I709" s="19">
        <v>6946.36</v>
      </c>
    </row>
    <row r="710" spans="1:9">
      <c r="A710" s="11" t="s">
        <v>607</v>
      </c>
      <c r="B710" s="11" t="s">
        <v>609</v>
      </c>
      <c r="C710" s="9" t="s">
        <v>608</v>
      </c>
      <c r="D710" s="10" t="s">
        <v>3141</v>
      </c>
      <c r="G710" s="18" t="s">
        <v>3437</v>
      </c>
      <c r="H710" s="19" t="s">
        <v>3436</v>
      </c>
      <c r="I710" s="19">
        <v>19626.209999999901</v>
      </c>
    </row>
    <row r="711" spans="1:9">
      <c r="A711" s="11" t="s">
        <v>3142</v>
      </c>
      <c r="B711" s="11" t="s">
        <v>3143</v>
      </c>
      <c r="C711" s="9" t="s">
        <v>3144</v>
      </c>
      <c r="D711" s="10" t="s">
        <v>3145</v>
      </c>
      <c r="G711" s="18" t="s">
        <v>2056</v>
      </c>
      <c r="H711" s="19" t="s">
        <v>2055</v>
      </c>
      <c r="I711" s="19">
        <v>19730.979999999901</v>
      </c>
    </row>
    <row r="712" spans="1:9">
      <c r="A712" s="11" t="s">
        <v>333</v>
      </c>
      <c r="B712" s="11" t="s">
        <v>335</v>
      </c>
      <c r="C712" s="9" t="s">
        <v>334</v>
      </c>
      <c r="D712" s="10" t="s">
        <v>3146</v>
      </c>
      <c r="G712" s="18" t="s">
        <v>3201</v>
      </c>
      <c r="H712" s="19" t="s">
        <v>3200</v>
      </c>
      <c r="I712" s="19">
        <v>16258.58</v>
      </c>
    </row>
    <row r="713" spans="1:9">
      <c r="A713" s="11" t="s">
        <v>3147</v>
      </c>
      <c r="B713" s="11" t="s">
        <v>3148</v>
      </c>
      <c r="C713" s="9" t="s">
        <v>3149</v>
      </c>
      <c r="D713" s="10" t="s">
        <v>3150</v>
      </c>
      <c r="G713" s="18" t="s">
        <v>3170</v>
      </c>
      <c r="H713" s="19" t="s">
        <v>3169</v>
      </c>
      <c r="I713" s="19">
        <v>13963.279999999901</v>
      </c>
    </row>
    <row r="714" spans="1:9">
      <c r="A714" s="11" t="s">
        <v>3151</v>
      </c>
      <c r="B714" s="11" t="s">
        <v>3152</v>
      </c>
      <c r="C714" s="9" t="s">
        <v>3153</v>
      </c>
      <c r="D714" s="10" t="s">
        <v>3154</v>
      </c>
      <c r="G714" s="18" t="s">
        <v>2924</v>
      </c>
      <c r="H714" s="19" t="s">
        <v>2923</v>
      </c>
      <c r="I714" s="19">
        <v>3306.15</v>
      </c>
    </row>
    <row r="715" spans="1:9">
      <c r="A715" s="11" t="s">
        <v>349</v>
      </c>
      <c r="B715" s="11" t="s">
        <v>351</v>
      </c>
      <c r="C715" s="9" t="s">
        <v>350</v>
      </c>
      <c r="D715" s="10" t="s">
        <v>3155</v>
      </c>
      <c r="G715" s="18" t="s">
        <v>1758</v>
      </c>
      <c r="H715" s="19" t="s">
        <v>1757</v>
      </c>
      <c r="I715" s="19">
        <v>4084.84</v>
      </c>
    </row>
    <row r="716" spans="1:9">
      <c r="A716" s="11" t="s">
        <v>3156</v>
      </c>
      <c r="B716" s="11" t="s">
        <v>3157</v>
      </c>
      <c r="C716" s="9" t="s">
        <v>3158</v>
      </c>
      <c r="D716" s="10" t="s">
        <v>3159</v>
      </c>
      <c r="G716" s="18" t="s">
        <v>2662</v>
      </c>
      <c r="H716" s="19" t="s">
        <v>2661</v>
      </c>
      <c r="I716" s="19">
        <v>6488</v>
      </c>
    </row>
    <row r="717" spans="1:9">
      <c r="A717" s="11" t="s">
        <v>1005</v>
      </c>
      <c r="B717" s="11" t="s">
        <v>1007</v>
      </c>
      <c r="C717" s="9" t="s">
        <v>1006</v>
      </c>
      <c r="D717" s="10" t="s">
        <v>3160</v>
      </c>
      <c r="G717" s="18" t="s">
        <v>1993</v>
      </c>
      <c r="H717" s="19" t="s">
        <v>1992</v>
      </c>
      <c r="I717" s="19">
        <v>1450.01999999999</v>
      </c>
    </row>
    <row r="718" spans="1:9">
      <c r="A718" s="11" t="s">
        <v>249</v>
      </c>
      <c r="B718" s="11" t="s">
        <v>251</v>
      </c>
      <c r="C718" s="9" t="s">
        <v>250</v>
      </c>
      <c r="D718" s="10" t="s">
        <v>3161</v>
      </c>
      <c r="G718" s="18" t="s">
        <v>3098</v>
      </c>
      <c r="H718" s="19" t="s">
        <v>3097</v>
      </c>
      <c r="I718" s="19">
        <v>4733</v>
      </c>
    </row>
    <row r="719" spans="1:9">
      <c r="A719" s="11" t="s">
        <v>237</v>
      </c>
      <c r="B719" s="11" t="s">
        <v>239</v>
      </c>
      <c r="C719" s="9" t="s">
        <v>238</v>
      </c>
      <c r="D719" s="10" t="s">
        <v>3162</v>
      </c>
      <c r="G719" s="18" t="s">
        <v>2261</v>
      </c>
      <c r="H719" s="19" t="s">
        <v>2260</v>
      </c>
      <c r="I719" s="19">
        <v>14198</v>
      </c>
    </row>
    <row r="720" spans="1:9">
      <c r="A720" s="11" t="s">
        <v>260</v>
      </c>
      <c r="B720" s="11" t="s">
        <v>262</v>
      </c>
      <c r="C720" s="9" t="s">
        <v>261</v>
      </c>
      <c r="D720" s="10" t="s">
        <v>3163</v>
      </c>
      <c r="G720" s="18" t="s">
        <v>2504</v>
      </c>
      <c r="H720" s="19" t="s">
        <v>1059</v>
      </c>
      <c r="I720" s="19">
        <v>0</v>
      </c>
    </row>
    <row r="721" spans="1:9">
      <c r="A721" s="11" t="s">
        <v>114</v>
      </c>
      <c r="B721" s="11" t="s">
        <v>116</v>
      </c>
      <c r="C721" s="9" t="s">
        <v>115</v>
      </c>
      <c r="D721" s="10" t="s">
        <v>3164</v>
      </c>
      <c r="G721" s="18" t="s">
        <v>1442</v>
      </c>
      <c r="H721" s="19" t="s">
        <v>1441</v>
      </c>
      <c r="I721" s="19">
        <v>0</v>
      </c>
    </row>
    <row r="722" spans="1:9">
      <c r="A722" s="11" t="s">
        <v>407</v>
      </c>
      <c r="B722" s="11" t="s">
        <v>409</v>
      </c>
      <c r="C722" s="9" t="s">
        <v>408</v>
      </c>
      <c r="D722" s="10" t="s">
        <v>3165</v>
      </c>
      <c r="G722" s="18">
        <v>15818252050</v>
      </c>
      <c r="H722" s="19" t="s">
        <v>1523</v>
      </c>
      <c r="I722" s="19">
        <v>7832.4199999999901</v>
      </c>
    </row>
    <row r="723" spans="1:9">
      <c r="A723" s="11" t="s">
        <v>691</v>
      </c>
      <c r="B723" s="11" t="s">
        <v>693</v>
      </c>
      <c r="C723" s="9" t="s">
        <v>692</v>
      </c>
      <c r="D723" s="10" t="s">
        <v>3166</v>
      </c>
      <c r="G723" s="18" t="s">
        <v>3265</v>
      </c>
      <c r="H723" s="19" t="s">
        <v>3264</v>
      </c>
      <c r="I723" s="19">
        <v>0</v>
      </c>
    </row>
    <row r="724" spans="1:9">
      <c r="A724" s="11" t="s">
        <v>631</v>
      </c>
      <c r="B724" s="11" t="s">
        <v>633</v>
      </c>
      <c r="C724" s="9" t="s">
        <v>632</v>
      </c>
      <c r="D724" s="10" t="s">
        <v>3167</v>
      </c>
      <c r="G724" s="18" t="s">
        <v>2700</v>
      </c>
      <c r="H724" s="19" t="s">
        <v>2699</v>
      </c>
      <c r="I724" s="19">
        <v>33213.08</v>
      </c>
    </row>
    <row r="725" spans="1:9">
      <c r="A725" s="11" t="s">
        <v>3168</v>
      </c>
      <c r="B725" s="11" t="s">
        <v>3169</v>
      </c>
      <c r="C725" s="9" t="s">
        <v>3170</v>
      </c>
      <c r="D725" s="10" t="s">
        <v>3171</v>
      </c>
      <c r="G725" s="18" t="s">
        <v>2224</v>
      </c>
      <c r="H725" s="19" t="s">
        <v>2223</v>
      </c>
      <c r="I725" s="19">
        <v>0</v>
      </c>
    </row>
    <row r="726" spans="1:9">
      <c r="A726" s="11" t="s">
        <v>3172</v>
      </c>
      <c r="B726" s="11" t="s">
        <v>3173</v>
      </c>
      <c r="C726" s="9" t="s">
        <v>3174</v>
      </c>
      <c r="D726" s="10" t="s">
        <v>3175</v>
      </c>
      <c r="G726" s="18">
        <v>18023477655</v>
      </c>
      <c r="H726" s="19" t="s">
        <v>2481</v>
      </c>
      <c r="I726" s="19">
        <v>15984.9399999999</v>
      </c>
    </row>
    <row r="727" spans="1:9">
      <c r="A727" s="11" t="s">
        <v>680</v>
      </c>
      <c r="B727" s="11" t="s">
        <v>682</v>
      </c>
      <c r="C727" s="9" t="s">
        <v>681</v>
      </c>
      <c r="D727" s="10" t="s">
        <v>3176</v>
      </c>
      <c r="G727" s="18">
        <v>13252065559</v>
      </c>
      <c r="H727" s="19" t="s">
        <v>1313</v>
      </c>
      <c r="I727" s="19">
        <v>2166.6</v>
      </c>
    </row>
    <row r="728" spans="1:9">
      <c r="A728" s="11" t="s">
        <v>3177</v>
      </c>
      <c r="B728" s="11" t="s">
        <v>3178</v>
      </c>
      <c r="C728" s="9" t="s">
        <v>3179</v>
      </c>
      <c r="D728" s="10" t="s">
        <v>3180</v>
      </c>
      <c r="G728" s="18">
        <v>18252703161</v>
      </c>
      <c r="H728" s="19" t="s">
        <v>3261</v>
      </c>
      <c r="I728" s="19">
        <v>22382</v>
      </c>
    </row>
    <row r="729" spans="1:9">
      <c r="A729" s="11" t="s">
        <v>1268</v>
      </c>
      <c r="B729" s="11" t="s">
        <v>3181</v>
      </c>
      <c r="C729" s="9" t="s">
        <v>1269</v>
      </c>
      <c r="D729" s="10" t="s">
        <v>3182</v>
      </c>
      <c r="G729" s="18" t="s">
        <v>1625</v>
      </c>
      <c r="H729" s="19" t="s">
        <v>1624</v>
      </c>
      <c r="I729" s="19">
        <v>23100</v>
      </c>
    </row>
    <row r="730" spans="1:9">
      <c r="A730" s="11" t="s">
        <v>705</v>
      </c>
      <c r="B730" s="11" t="s">
        <v>707</v>
      </c>
      <c r="C730" s="9" t="s">
        <v>706</v>
      </c>
      <c r="D730" s="10" t="s">
        <v>3183</v>
      </c>
      <c r="G730" s="18" t="s">
        <v>2134</v>
      </c>
      <c r="H730" s="19" t="s">
        <v>2133</v>
      </c>
      <c r="I730" s="19">
        <v>0</v>
      </c>
    </row>
    <row r="731" spans="1:9">
      <c r="A731" s="11" t="s">
        <v>240</v>
      </c>
      <c r="B731" s="11" t="s">
        <v>242</v>
      </c>
      <c r="C731" s="9" t="s">
        <v>241</v>
      </c>
      <c r="D731" s="10" t="s">
        <v>3184</v>
      </c>
      <c r="G731" s="18" t="s">
        <v>2983</v>
      </c>
      <c r="H731" s="19" t="s">
        <v>2982</v>
      </c>
      <c r="I731" s="19">
        <v>7168.36</v>
      </c>
    </row>
    <row r="732" spans="1:9">
      <c r="A732" s="11" t="s">
        <v>1104</v>
      </c>
      <c r="B732" s="11" t="s">
        <v>1106</v>
      </c>
      <c r="C732" s="9" t="s">
        <v>1105</v>
      </c>
      <c r="D732" s="10" t="s">
        <v>3185</v>
      </c>
      <c r="G732" s="18">
        <v>18561392257</v>
      </c>
      <c r="H732" s="19" t="s">
        <v>1807</v>
      </c>
      <c r="I732" s="19">
        <v>0</v>
      </c>
    </row>
    <row r="733" spans="1:9">
      <c r="A733" s="11" t="s">
        <v>719</v>
      </c>
      <c r="B733" s="11" t="s">
        <v>720</v>
      </c>
      <c r="C733" s="9">
        <v>13468147722</v>
      </c>
      <c r="D733" s="10" t="s">
        <v>3186</v>
      </c>
      <c r="G733" s="18">
        <v>18268130345</v>
      </c>
      <c r="H733" s="19" t="s">
        <v>2455</v>
      </c>
      <c r="I733" s="19">
        <v>11118.5</v>
      </c>
    </row>
    <row r="734" spans="1:9">
      <c r="A734" s="11" t="s">
        <v>3187</v>
      </c>
      <c r="B734" s="11" t="s">
        <v>3188</v>
      </c>
      <c r="C734" s="9" t="s">
        <v>3189</v>
      </c>
      <c r="D734" s="10" t="s">
        <v>3190</v>
      </c>
      <c r="G734" s="18" t="s">
        <v>2715</v>
      </c>
      <c r="H734" s="19" t="s">
        <v>2714</v>
      </c>
      <c r="I734" s="19">
        <v>0</v>
      </c>
    </row>
    <row r="735" spans="1:9">
      <c r="A735" s="11" t="s">
        <v>3191</v>
      </c>
      <c r="B735" s="11" t="s">
        <v>3192</v>
      </c>
      <c r="C735" s="9" t="s">
        <v>3193</v>
      </c>
      <c r="D735" s="10" t="s">
        <v>3194</v>
      </c>
      <c r="G735" s="18">
        <v>18958131300</v>
      </c>
      <c r="H735" s="19" t="s">
        <v>2950</v>
      </c>
      <c r="I735" s="19">
        <v>25721.119999999901</v>
      </c>
    </row>
    <row r="736" spans="1:9">
      <c r="A736" s="11" t="s">
        <v>987</v>
      </c>
      <c r="B736" s="11" t="s">
        <v>989</v>
      </c>
      <c r="C736" s="9" t="s">
        <v>988</v>
      </c>
      <c r="D736" s="10" t="s">
        <v>3195</v>
      </c>
      <c r="G736" s="18" t="s">
        <v>2071</v>
      </c>
      <c r="H736" s="19" t="s">
        <v>2070</v>
      </c>
      <c r="I736" s="19">
        <v>20189.400000000001</v>
      </c>
    </row>
    <row r="737" spans="1:9">
      <c r="A737" s="11" t="s">
        <v>849</v>
      </c>
      <c r="B737" s="11" t="s">
        <v>851</v>
      </c>
      <c r="C737" s="9" t="s">
        <v>850</v>
      </c>
      <c r="D737" s="10" t="s">
        <v>3196</v>
      </c>
      <c r="G737" s="18" t="s">
        <v>3091</v>
      </c>
      <c r="H737" s="19" t="s">
        <v>3090</v>
      </c>
      <c r="I737" s="19">
        <v>15539.32</v>
      </c>
    </row>
    <row r="738" spans="1:9">
      <c r="A738" s="11" t="s">
        <v>515</v>
      </c>
      <c r="B738" s="11" t="s">
        <v>517</v>
      </c>
      <c r="C738" s="9" t="s">
        <v>516</v>
      </c>
      <c r="D738" s="10" t="s">
        <v>3197</v>
      </c>
      <c r="G738" s="18" t="s">
        <v>2067</v>
      </c>
      <c r="H738" s="19" t="s">
        <v>2066</v>
      </c>
      <c r="I738" s="19">
        <v>0</v>
      </c>
    </row>
    <row r="739" spans="1:9">
      <c r="A739" s="11" t="s">
        <v>441</v>
      </c>
      <c r="B739" s="11" t="s">
        <v>442</v>
      </c>
      <c r="C739" s="9">
        <v>18126611212</v>
      </c>
      <c r="D739" s="10" t="s">
        <v>3198</v>
      </c>
      <c r="G739" s="18" t="s">
        <v>1399</v>
      </c>
      <c r="H739" s="19" t="s">
        <v>1398</v>
      </c>
      <c r="I739" s="19">
        <v>21278.68</v>
      </c>
    </row>
    <row r="740" spans="1:9">
      <c r="A740" s="11" t="s">
        <v>3199</v>
      </c>
      <c r="B740" s="11" t="s">
        <v>3200</v>
      </c>
      <c r="C740" s="9" t="s">
        <v>3201</v>
      </c>
      <c r="D740" s="10" t="s">
        <v>3202</v>
      </c>
      <c r="G740" s="18" t="s">
        <v>1328</v>
      </c>
      <c r="H740" s="19" t="s">
        <v>1327</v>
      </c>
      <c r="I740" s="19">
        <v>0</v>
      </c>
    </row>
    <row r="741" spans="1:9">
      <c r="A741" s="11" t="s">
        <v>3203</v>
      </c>
      <c r="B741" s="11" t="s">
        <v>3204</v>
      </c>
      <c r="C741" s="9">
        <v>13714531405</v>
      </c>
      <c r="D741" s="10" t="s">
        <v>3205</v>
      </c>
      <c r="G741" s="18" t="s">
        <v>1333</v>
      </c>
      <c r="H741" s="19" t="s">
        <v>1332</v>
      </c>
      <c r="I741" s="19">
        <v>0</v>
      </c>
    </row>
    <row r="742" spans="1:9">
      <c r="A742" s="11" t="s">
        <v>659</v>
      </c>
      <c r="B742" s="11" t="s">
        <v>661</v>
      </c>
      <c r="C742" s="9" t="s">
        <v>660</v>
      </c>
      <c r="D742" s="10" t="s">
        <v>3206</v>
      </c>
      <c r="G742" s="18" t="s">
        <v>2877</v>
      </c>
      <c r="H742" s="19" t="s">
        <v>2876</v>
      </c>
      <c r="I742" s="19">
        <v>0</v>
      </c>
    </row>
    <row r="743" spans="1:9">
      <c r="A743" s="11" t="s">
        <v>910</v>
      </c>
      <c r="B743" s="11" t="s">
        <v>912</v>
      </c>
      <c r="C743" s="9" t="s">
        <v>911</v>
      </c>
      <c r="D743" s="10" t="s">
        <v>3207</v>
      </c>
      <c r="G743" s="18" t="s">
        <v>2552</v>
      </c>
      <c r="H743" s="19" t="s">
        <v>2551</v>
      </c>
      <c r="I743" s="19">
        <v>1058.27</v>
      </c>
    </row>
    <row r="744" spans="1:9">
      <c r="A744" s="11" t="s">
        <v>3208</v>
      </c>
      <c r="B744" s="11" t="s">
        <v>3209</v>
      </c>
      <c r="C744" s="9" t="s">
        <v>3210</v>
      </c>
      <c r="D744" s="10" t="s">
        <v>3211</v>
      </c>
      <c r="G744" s="18">
        <v>18938513282</v>
      </c>
      <c r="H744" s="19" t="s">
        <v>2610</v>
      </c>
      <c r="I744" s="19">
        <v>19821.419999999998</v>
      </c>
    </row>
    <row r="745" spans="1:9">
      <c r="A745" s="11" t="s">
        <v>410</v>
      </c>
      <c r="B745" s="11" t="s">
        <v>412</v>
      </c>
      <c r="C745" s="9" t="s">
        <v>411</v>
      </c>
      <c r="D745" s="10" t="s">
        <v>3212</v>
      </c>
      <c r="G745" s="18">
        <v>18668055558</v>
      </c>
      <c r="H745" s="19" t="s">
        <v>3017</v>
      </c>
      <c r="I745" s="19">
        <v>1014.81</v>
      </c>
    </row>
    <row r="746" spans="1:9">
      <c r="A746" s="11" t="s">
        <v>177</v>
      </c>
      <c r="B746" s="11" t="s">
        <v>179</v>
      </c>
      <c r="C746" s="9" t="s">
        <v>178</v>
      </c>
      <c r="D746" s="10" t="s">
        <v>3213</v>
      </c>
      <c r="G746" s="18" t="s">
        <v>2572</v>
      </c>
      <c r="H746" s="19" t="s">
        <v>2571</v>
      </c>
      <c r="I746" s="19">
        <v>193.95</v>
      </c>
    </row>
    <row r="747" spans="1:9">
      <c r="A747" s="11" t="s">
        <v>736</v>
      </c>
      <c r="B747" s="11" t="s">
        <v>738</v>
      </c>
      <c r="C747" s="9" t="s">
        <v>737</v>
      </c>
      <c r="D747" s="10" t="s">
        <v>3214</v>
      </c>
      <c r="G747" s="18" t="s">
        <v>2687</v>
      </c>
      <c r="H747" s="19" t="s">
        <v>2686</v>
      </c>
      <c r="I747" s="19">
        <v>0</v>
      </c>
    </row>
    <row r="748" spans="1:9">
      <c r="A748" s="11" t="s">
        <v>757</v>
      </c>
      <c r="B748" s="11" t="s">
        <v>759</v>
      </c>
      <c r="C748" s="9" t="s">
        <v>758</v>
      </c>
      <c r="D748" s="10" t="s">
        <v>3215</v>
      </c>
      <c r="G748" s="18" t="s">
        <v>2001</v>
      </c>
      <c r="H748" s="19" t="s">
        <v>2000</v>
      </c>
      <c r="I748" s="19">
        <v>13319.24</v>
      </c>
    </row>
    <row r="749" spans="1:9">
      <c r="A749" s="11" t="s">
        <v>3216</v>
      </c>
      <c r="B749" s="11" t="s">
        <v>3217</v>
      </c>
      <c r="C749" s="9" t="s">
        <v>3218</v>
      </c>
      <c r="D749" s="10" t="s">
        <v>3219</v>
      </c>
      <c r="G749" s="18">
        <v>18819222641</v>
      </c>
      <c r="H749" s="19" t="s">
        <v>1653</v>
      </c>
      <c r="I749" s="19">
        <v>26141.8499999999</v>
      </c>
    </row>
    <row r="750" spans="1:9">
      <c r="A750" s="11" t="s">
        <v>1265</v>
      </c>
      <c r="B750" s="11" t="s">
        <v>1267</v>
      </c>
      <c r="C750" s="9" t="s">
        <v>1266</v>
      </c>
      <c r="D750" s="10" t="s">
        <v>3220</v>
      </c>
      <c r="G750" s="18" t="s">
        <v>1922</v>
      </c>
      <c r="H750" s="19" t="s">
        <v>1921</v>
      </c>
      <c r="I750" s="19">
        <v>20388.650000000001</v>
      </c>
    </row>
    <row r="751" spans="1:9">
      <c r="A751" s="11" t="s">
        <v>473</v>
      </c>
      <c r="B751" s="11" t="s">
        <v>475</v>
      </c>
      <c r="C751" s="9" t="s">
        <v>474</v>
      </c>
      <c r="D751" s="10" t="s">
        <v>3221</v>
      </c>
      <c r="G751" s="18" t="s">
        <v>1967</v>
      </c>
      <c r="H751" s="19" t="s">
        <v>1966</v>
      </c>
      <c r="I751" s="19">
        <v>15432.86</v>
      </c>
    </row>
    <row r="752" spans="1:9">
      <c r="A752" s="11" t="s">
        <v>3222</v>
      </c>
      <c r="B752" s="11" t="s">
        <v>3223</v>
      </c>
      <c r="C752" s="9">
        <v>18316779703</v>
      </c>
      <c r="D752" s="10" t="s">
        <v>3224</v>
      </c>
      <c r="G752" s="18" t="s">
        <v>1704</v>
      </c>
      <c r="H752" s="19" t="s">
        <v>1703</v>
      </c>
      <c r="I752" s="19">
        <v>0</v>
      </c>
    </row>
    <row r="753" spans="1:9">
      <c r="A753" s="11" t="s">
        <v>191</v>
      </c>
      <c r="B753" s="11" t="s">
        <v>193</v>
      </c>
      <c r="C753" s="9" t="s">
        <v>192</v>
      </c>
      <c r="D753" s="10" t="s">
        <v>3225</v>
      </c>
      <c r="G753" s="18" t="s">
        <v>1506</v>
      </c>
      <c r="H753" s="19" t="s">
        <v>1505</v>
      </c>
      <c r="I753" s="19">
        <v>0</v>
      </c>
    </row>
    <row r="754" spans="1:9">
      <c r="A754" s="11" t="s">
        <v>637</v>
      </c>
      <c r="B754" s="11" t="s">
        <v>638</v>
      </c>
      <c r="C754" s="9">
        <v>18806780353</v>
      </c>
      <c r="D754" s="10" t="s">
        <v>3226</v>
      </c>
      <c r="G754" s="18" t="s">
        <v>1471</v>
      </c>
      <c r="H754" s="19" t="s">
        <v>1470</v>
      </c>
      <c r="I754" s="19">
        <v>15568.2</v>
      </c>
    </row>
    <row r="755" spans="1:9">
      <c r="A755" s="11" t="s">
        <v>3227</v>
      </c>
      <c r="B755" s="11" t="s">
        <v>3228</v>
      </c>
      <c r="C755" s="9">
        <v>15205882242</v>
      </c>
      <c r="D755" s="10" t="s">
        <v>3229</v>
      </c>
      <c r="G755" s="18" t="s">
        <v>1892</v>
      </c>
      <c r="H755" s="19" t="s">
        <v>1891</v>
      </c>
      <c r="I755" s="19">
        <v>10754.67</v>
      </c>
    </row>
    <row r="756" spans="1:9">
      <c r="A756" s="11" t="s">
        <v>3230</v>
      </c>
      <c r="B756" s="11" t="s">
        <v>3231</v>
      </c>
      <c r="C756" s="9" t="s">
        <v>3232</v>
      </c>
      <c r="D756" s="10" t="s">
        <v>3233</v>
      </c>
      <c r="G756" s="18" t="s">
        <v>2414</v>
      </c>
      <c r="H756" s="19" t="s">
        <v>2413</v>
      </c>
      <c r="I756" s="19">
        <v>335269</v>
      </c>
    </row>
    <row r="757" spans="1:9">
      <c r="A757" s="11" t="s">
        <v>3234</v>
      </c>
      <c r="B757" s="11" t="s">
        <v>3235</v>
      </c>
      <c r="C757" s="9" t="s">
        <v>3236</v>
      </c>
      <c r="D757" s="10" t="s">
        <v>3237</v>
      </c>
      <c r="G757" s="18" t="s">
        <v>3236</v>
      </c>
      <c r="H757" s="19" t="s">
        <v>3235</v>
      </c>
      <c r="I757" s="19">
        <v>22591.38</v>
      </c>
    </row>
    <row r="758" spans="1:9">
      <c r="A758" s="11" t="s">
        <v>3238</v>
      </c>
      <c r="B758" s="11" t="s">
        <v>3239</v>
      </c>
      <c r="C758" s="9" t="s">
        <v>3240</v>
      </c>
      <c r="D758" s="10" t="s">
        <v>3241</v>
      </c>
      <c r="G758" s="18" t="s">
        <v>3021</v>
      </c>
      <c r="H758" s="19" t="s">
        <v>3020</v>
      </c>
      <c r="I758" s="19">
        <v>0</v>
      </c>
    </row>
    <row r="759" spans="1:9">
      <c r="A759" s="11" t="s">
        <v>3242</v>
      </c>
      <c r="B759" s="11" t="s">
        <v>3243</v>
      </c>
      <c r="C759" s="9" t="s">
        <v>3244</v>
      </c>
      <c r="D759" s="10" t="s">
        <v>3245</v>
      </c>
      <c r="G759" s="18" t="s">
        <v>3144</v>
      </c>
      <c r="H759" s="19" t="s">
        <v>3143</v>
      </c>
      <c r="I759" s="19">
        <v>3322.95999999999</v>
      </c>
    </row>
    <row r="760" spans="1:9">
      <c r="A760" s="11" t="s">
        <v>321</v>
      </c>
      <c r="B760" s="11" t="s">
        <v>323</v>
      </c>
      <c r="C760" s="9" t="s">
        <v>322</v>
      </c>
      <c r="D760" s="10" t="s">
        <v>3246</v>
      </c>
      <c r="G760" s="18" t="s">
        <v>1423</v>
      </c>
      <c r="H760" s="19" t="s">
        <v>1422</v>
      </c>
      <c r="I760" s="19">
        <v>14770.9099999999</v>
      </c>
    </row>
    <row r="761" spans="1:9">
      <c r="A761" s="11" t="s">
        <v>271</v>
      </c>
      <c r="B761" s="11" t="s">
        <v>273</v>
      </c>
      <c r="C761" s="9" t="s">
        <v>272</v>
      </c>
      <c r="D761" s="10" t="s">
        <v>3247</v>
      </c>
      <c r="G761" s="18" t="s">
        <v>3029</v>
      </c>
      <c r="H761" s="19" t="s">
        <v>3028</v>
      </c>
      <c r="I761" s="19">
        <v>0</v>
      </c>
    </row>
    <row r="762" spans="1:9">
      <c r="A762" s="11" t="s">
        <v>457</v>
      </c>
      <c r="B762" s="11" t="s">
        <v>459</v>
      </c>
      <c r="C762" s="9" t="s">
        <v>458</v>
      </c>
      <c r="D762" s="10" t="s">
        <v>3248</v>
      </c>
      <c r="G762" s="18" t="s">
        <v>3109</v>
      </c>
      <c r="H762" s="19" t="s">
        <v>3108</v>
      </c>
      <c r="I762" s="19">
        <v>830.38</v>
      </c>
    </row>
    <row r="763" spans="1:9">
      <c r="A763" s="11" t="s">
        <v>527</v>
      </c>
      <c r="B763" s="11" t="s">
        <v>529</v>
      </c>
      <c r="C763" s="9" t="s">
        <v>528</v>
      </c>
      <c r="D763" s="10" t="s">
        <v>3249</v>
      </c>
      <c r="G763" s="18" t="s">
        <v>2943</v>
      </c>
      <c r="H763" s="19" t="s">
        <v>2942</v>
      </c>
      <c r="I763" s="19">
        <v>16806</v>
      </c>
    </row>
    <row r="764" spans="1:9">
      <c r="A764" s="11" t="s">
        <v>530</v>
      </c>
      <c r="B764" s="11" t="s">
        <v>532</v>
      </c>
      <c r="C764" s="9" t="s">
        <v>531</v>
      </c>
      <c r="D764" s="10" t="s">
        <v>3250</v>
      </c>
      <c r="G764" s="18" t="s">
        <v>3244</v>
      </c>
      <c r="H764" s="19" t="s">
        <v>3243</v>
      </c>
      <c r="I764" s="19">
        <v>22324.13</v>
      </c>
    </row>
    <row r="765" spans="1:9">
      <c r="A765" s="11" t="s">
        <v>300</v>
      </c>
      <c r="B765" s="11" t="s">
        <v>302</v>
      </c>
      <c r="C765" s="9" t="s">
        <v>301</v>
      </c>
      <c r="D765" s="10" t="s">
        <v>3251</v>
      </c>
      <c r="G765" s="18" t="s">
        <v>3179</v>
      </c>
      <c r="H765" s="19" t="s">
        <v>3178</v>
      </c>
      <c r="I765" s="19">
        <v>1583.84</v>
      </c>
    </row>
    <row r="766" spans="1:9">
      <c r="A766" s="11" t="s">
        <v>274</v>
      </c>
      <c r="B766" s="11" t="s">
        <v>275</v>
      </c>
      <c r="C766" s="9">
        <v>13431946555</v>
      </c>
      <c r="D766" s="10" t="s">
        <v>3252</v>
      </c>
      <c r="G766" s="18" t="s">
        <v>2962</v>
      </c>
      <c r="H766" s="19" t="s">
        <v>2961</v>
      </c>
      <c r="I766" s="19">
        <v>0</v>
      </c>
    </row>
    <row r="767" spans="1:9">
      <c r="A767" s="11" t="s">
        <v>1071</v>
      </c>
      <c r="B767" s="11" t="s">
        <v>1073</v>
      </c>
      <c r="C767" s="9" t="s">
        <v>1072</v>
      </c>
      <c r="D767" s="10" t="s">
        <v>3253</v>
      </c>
      <c r="G767" s="18">
        <v>13162696696</v>
      </c>
      <c r="H767" s="19" t="s">
        <v>2914</v>
      </c>
      <c r="I767" s="19">
        <v>11417.69</v>
      </c>
    </row>
    <row r="768" spans="1:9">
      <c r="A768" s="11" t="s">
        <v>481</v>
      </c>
      <c r="B768" s="11" t="s">
        <v>483</v>
      </c>
      <c r="C768" s="9" t="s">
        <v>482</v>
      </c>
      <c r="D768" s="10" t="s">
        <v>3254</v>
      </c>
      <c r="G768" s="18" t="s">
        <v>2970</v>
      </c>
      <c r="H768" s="19" t="s">
        <v>2969</v>
      </c>
      <c r="I768" s="19">
        <v>0</v>
      </c>
    </row>
    <row r="769" spans="1:9">
      <c r="A769" s="11" t="s">
        <v>421</v>
      </c>
      <c r="B769" s="11" t="s">
        <v>423</v>
      </c>
      <c r="C769" s="9" t="s">
        <v>422</v>
      </c>
      <c r="D769" s="10" t="s">
        <v>3255</v>
      </c>
      <c r="G769" s="18" t="s">
        <v>1903</v>
      </c>
      <c r="H769" s="19" t="s">
        <v>1902</v>
      </c>
      <c r="I769" s="19">
        <v>0</v>
      </c>
    </row>
    <row r="770" spans="1:9">
      <c r="A770" s="11" t="s">
        <v>3256</v>
      </c>
      <c r="B770" s="11" t="s">
        <v>3257</v>
      </c>
      <c r="C770" s="9" t="s">
        <v>3258</v>
      </c>
      <c r="D770" s="10" t="s">
        <v>3259</v>
      </c>
      <c r="G770" s="18" t="s">
        <v>3040</v>
      </c>
      <c r="H770" s="19" t="s">
        <v>3039</v>
      </c>
      <c r="I770" s="19">
        <v>25210.49</v>
      </c>
    </row>
    <row r="771" spans="1:9">
      <c r="A771" s="11" t="s">
        <v>3260</v>
      </c>
      <c r="B771" s="11" t="s">
        <v>3261</v>
      </c>
      <c r="C771" s="9">
        <v>18252703161</v>
      </c>
      <c r="D771" s="10" t="s">
        <v>3262</v>
      </c>
      <c r="G771" s="18" t="s">
        <v>2148</v>
      </c>
      <c r="H771" s="19" t="s">
        <v>2147</v>
      </c>
      <c r="I771" s="19">
        <v>11879.1899999999</v>
      </c>
    </row>
    <row r="772" spans="1:9">
      <c r="A772" s="11" t="s">
        <v>3263</v>
      </c>
      <c r="B772" s="11" t="s">
        <v>3264</v>
      </c>
      <c r="C772" s="9" t="s">
        <v>3265</v>
      </c>
      <c r="D772" s="10" t="s">
        <v>3266</v>
      </c>
      <c r="G772" s="18" t="s">
        <v>2800</v>
      </c>
      <c r="H772" s="19" t="s">
        <v>1945</v>
      </c>
      <c r="I772" s="19">
        <v>0</v>
      </c>
    </row>
    <row r="773" spans="1:9">
      <c r="A773" s="11" t="s">
        <v>3267</v>
      </c>
      <c r="B773" s="11" t="s">
        <v>3268</v>
      </c>
      <c r="C773" s="9" t="s">
        <v>3269</v>
      </c>
      <c r="D773" s="10" t="s">
        <v>3270</v>
      </c>
      <c r="G773" s="18" t="s">
        <v>3013</v>
      </c>
      <c r="H773" s="19" t="s">
        <v>3012</v>
      </c>
      <c r="I773" s="19">
        <v>0</v>
      </c>
    </row>
    <row r="774" spans="1:9">
      <c r="A774" s="11" t="s">
        <v>297</v>
      </c>
      <c r="B774" s="11" t="s">
        <v>299</v>
      </c>
      <c r="C774" s="9" t="s">
        <v>298</v>
      </c>
      <c r="D774" s="10" t="s">
        <v>3271</v>
      </c>
      <c r="G774" s="18" t="s">
        <v>3373</v>
      </c>
      <c r="H774" s="19" t="s">
        <v>3372</v>
      </c>
      <c r="I774" s="19">
        <v>0</v>
      </c>
    </row>
    <row r="775" spans="1:9">
      <c r="A775" s="11" t="s">
        <v>3272</v>
      </c>
      <c r="B775" s="11" t="s">
        <v>3273</v>
      </c>
      <c r="C775" s="9" t="s">
        <v>3274</v>
      </c>
      <c r="D775" s="10" t="s">
        <v>3275</v>
      </c>
      <c r="G775" s="18" t="s">
        <v>1860</v>
      </c>
      <c r="H775" s="19" t="s">
        <v>1859</v>
      </c>
      <c r="I775" s="19">
        <v>5223.7</v>
      </c>
    </row>
    <row r="776" spans="1:9">
      <c r="A776" s="11" t="s">
        <v>212</v>
      </c>
      <c r="B776" s="11" t="s">
        <v>214</v>
      </c>
      <c r="C776" s="9" t="s">
        <v>213</v>
      </c>
      <c r="D776" s="10" t="s">
        <v>3276</v>
      </c>
      <c r="G776" s="18" t="s">
        <v>3500</v>
      </c>
      <c r="H776" s="19" t="s">
        <v>3499</v>
      </c>
      <c r="I776" s="19">
        <v>3941.72999999999</v>
      </c>
    </row>
    <row r="777" spans="1:9">
      <c r="A777" s="11" t="s">
        <v>303</v>
      </c>
      <c r="B777" s="11" t="s">
        <v>304</v>
      </c>
      <c r="C777" s="9">
        <v>18369264797</v>
      </c>
      <c r="D777" s="10" t="s">
        <v>3277</v>
      </c>
      <c r="G777" s="18" t="s">
        <v>1938</v>
      </c>
      <c r="H777" s="19" t="s">
        <v>1937</v>
      </c>
      <c r="I777" s="19">
        <v>8789</v>
      </c>
    </row>
    <row r="778" spans="1:9">
      <c r="A778" s="11" t="s">
        <v>1242</v>
      </c>
      <c r="B778" s="11" t="s">
        <v>1243</v>
      </c>
      <c r="C778" s="9">
        <v>15814002312</v>
      </c>
      <c r="D778" s="10" t="s">
        <v>3278</v>
      </c>
      <c r="G778" s="18" t="s">
        <v>3128</v>
      </c>
      <c r="H778" s="19" t="s">
        <v>3127</v>
      </c>
      <c r="I778" s="19">
        <v>17880.72</v>
      </c>
    </row>
    <row r="779" spans="1:9">
      <c r="A779" s="11" t="s">
        <v>580</v>
      </c>
      <c r="B779" s="11" t="s">
        <v>582</v>
      </c>
      <c r="C779" s="9" t="s">
        <v>581</v>
      </c>
      <c r="D779" s="10" t="s">
        <v>3279</v>
      </c>
      <c r="G779" s="18">
        <v>18360653949</v>
      </c>
      <c r="H779" s="19" t="s">
        <v>1430</v>
      </c>
      <c r="I779" s="19">
        <v>24954.589999999898</v>
      </c>
    </row>
    <row r="780" spans="1:9">
      <c r="A780" s="11" t="s">
        <v>3280</v>
      </c>
      <c r="B780" s="11" t="s">
        <v>3281</v>
      </c>
      <c r="C780" s="9" t="s">
        <v>3282</v>
      </c>
      <c r="D780" s="10" t="s">
        <v>3283</v>
      </c>
      <c r="G780" s="18" t="s">
        <v>2603</v>
      </c>
      <c r="H780" s="19" t="s">
        <v>2602</v>
      </c>
      <c r="I780" s="19">
        <v>25041.5</v>
      </c>
    </row>
    <row r="781" spans="1:9">
      <c r="A781" s="11" t="s">
        <v>3284</v>
      </c>
      <c r="B781" s="11" t="s">
        <v>3285</v>
      </c>
      <c r="C781" s="9" t="s">
        <v>3286</v>
      </c>
      <c r="D781" s="10" t="s">
        <v>3287</v>
      </c>
      <c r="G781" s="18" t="s">
        <v>2752</v>
      </c>
      <c r="H781" s="19" t="s">
        <v>2751</v>
      </c>
      <c r="I781" s="19">
        <v>0</v>
      </c>
    </row>
    <row r="782" spans="1:9">
      <c r="A782" s="11" t="s">
        <v>443</v>
      </c>
      <c r="B782" s="11" t="s">
        <v>445</v>
      </c>
      <c r="C782" s="9" t="s">
        <v>444</v>
      </c>
      <c r="D782" s="10" t="s">
        <v>3288</v>
      </c>
      <c r="G782" s="18">
        <v>18508330309</v>
      </c>
      <c r="H782" s="19" t="s">
        <v>1526</v>
      </c>
      <c r="I782" s="19">
        <v>17592.859999999899</v>
      </c>
    </row>
    <row r="783" spans="1:9">
      <c r="A783" s="11" t="s">
        <v>108</v>
      </c>
      <c r="B783" s="11" t="s">
        <v>110</v>
      </c>
      <c r="C783" s="9" t="s">
        <v>109</v>
      </c>
      <c r="D783" s="10" t="s">
        <v>3289</v>
      </c>
      <c r="G783" s="18" t="s">
        <v>2291</v>
      </c>
      <c r="H783" s="19" t="s">
        <v>2290</v>
      </c>
      <c r="I783" s="19">
        <v>0</v>
      </c>
    </row>
    <row r="784" spans="1:9">
      <c r="A784" s="11" t="s">
        <v>3290</v>
      </c>
      <c r="B784" s="11" t="s">
        <v>3291</v>
      </c>
      <c r="C784" s="9" t="s">
        <v>3292</v>
      </c>
      <c r="D784" s="10" t="s">
        <v>3293</v>
      </c>
      <c r="G784" s="18" t="s">
        <v>2063</v>
      </c>
      <c r="H784" s="19" t="s">
        <v>2062</v>
      </c>
      <c r="I784" s="19">
        <v>22854.31</v>
      </c>
    </row>
    <row r="785" spans="1:9">
      <c r="A785" s="11" t="s">
        <v>3294</v>
      </c>
      <c r="B785" s="11" t="s">
        <v>3295</v>
      </c>
      <c r="C785" s="9" t="s">
        <v>3296</v>
      </c>
      <c r="D785" s="10" t="s">
        <v>3297</v>
      </c>
      <c r="G785" s="14">
        <v>18702828882</v>
      </c>
      <c r="H785" s="15" t="s">
        <v>2857</v>
      </c>
      <c r="I785" s="15">
        <v>228.95</v>
      </c>
    </row>
    <row r="786" spans="1:9">
      <c r="A786" s="11" t="s">
        <v>3298</v>
      </c>
      <c r="B786" s="11" t="s">
        <v>3299</v>
      </c>
      <c r="C786" s="9" t="s">
        <v>3300</v>
      </c>
      <c r="D786" s="10" t="s">
        <v>3301</v>
      </c>
      <c r="G786" s="14">
        <v>13521808685</v>
      </c>
      <c r="H786" s="15" t="s">
        <v>2953</v>
      </c>
      <c r="I786" s="15">
        <v>16413.919999999998</v>
      </c>
    </row>
    <row r="787" spans="1:9">
      <c r="A787" s="11" t="s">
        <v>3298</v>
      </c>
      <c r="B787" s="11" t="s">
        <v>3299</v>
      </c>
      <c r="C787" s="9" t="s">
        <v>3302</v>
      </c>
      <c r="D787" s="10" t="s">
        <v>3301</v>
      </c>
      <c r="G787" s="14" t="s">
        <v>1501</v>
      </c>
      <c r="H787" s="15" t="s">
        <v>1500</v>
      </c>
      <c r="I787" s="15">
        <v>1378</v>
      </c>
    </row>
    <row r="788" spans="1:9">
      <c r="A788" s="11" t="s">
        <v>668</v>
      </c>
      <c r="B788" s="11" t="s">
        <v>670</v>
      </c>
      <c r="C788" s="9" t="s">
        <v>669</v>
      </c>
      <c r="D788" s="10" t="s">
        <v>3303</v>
      </c>
      <c r="G788" s="14" t="s">
        <v>1575</v>
      </c>
      <c r="H788" s="15" t="s">
        <v>1574</v>
      </c>
      <c r="I788" s="15">
        <v>166</v>
      </c>
    </row>
    <row r="789" spans="1:9">
      <c r="A789" s="8" t="s">
        <v>232</v>
      </c>
      <c r="B789" s="8" t="s">
        <v>234</v>
      </c>
      <c r="C789" s="9" t="s">
        <v>233</v>
      </c>
      <c r="D789" s="10" t="s">
        <v>3304</v>
      </c>
      <c r="G789" s="14">
        <v>13322793826</v>
      </c>
      <c r="H789" s="15" t="s">
        <v>2987</v>
      </c>
      <c r="I789" s="15">
        <v>12619.42</v>
      </c>
    </row>
    <row r="790" spans="1:9">
      <c r="A790" s="8" t="s">
        <v>653</v>
      </c>
      <c r="B790" s="8" t="s">
        <v>655</v>
      </c>
      <c r="C790" s="9" t="s">
        <v>654</v>
      </c>
      <c r="D790" s="10" t="s">
        <v>3305</v>
      </c>
      <c r="G790" s="14" t="s">
        <v>1913</v>
      </c>
      <c r="H790" s="15" t="s">
        <v>1912</v>
      </c>
      <c r="I790" s="15">
        <v>69</v>
      </c>
    </row>
    <row r="791" spans="1:9">
      <c r="A791" s="8" t="s">
        <v>465</v>
      </c>
      <c r="B791" s="8" t="s">
        <v>467</v>
      </c>
      <c r="C791" s="9" t="s">
        <v>466</v>
      </c>
      <c r="D791" s="10" t="s">
        <v>3306</v>
      </c>
      <c r="G791" s="14" t="s">
        <v>2184</v>
      </c>
      <c r="H791" s="15" t="s">
        <v>2183</v>
      </c>
      <c r="I791" s="15">
        <v>83.5</v>
      </c>
    </row>
    <row r="792" spans="1:9">
      <c r="A792" s="8" t="s">
        <v>990</v>
      </c>
      <c r="B792" s="8" t="s">
        <v>992</v>
      </c>
      <c r="C792" s="9" t="s">
        <v>991</v>
      </c>
      <c r="D792" s="10" t="s">
        <v>3307</v>
      </c>
      <c r="G792" s="14" t="s">
        <v>2216</v>
      </c>
      <c r="H792" s="15" t="s">
        <v>2215</v>
      </c>
      <c r="I792" s="15">
        <v>610</v>
      </c>
    </row>
    <row r="793" spans="1:9">
      <c r="A793" s="8" t="s">
        <v>462</v>
      </c>
      <c r="B793" s="8" t="s">
        <v>464</v>
      </c>
      <c r="C793" s="9">
        <v>13761333935</v>
      </c>
      <c r="D793" s="10" t="s">
        <v>3308</v>
      </c>
      <c r="G793" s="14" t="s">
        <v>2014</v>
      </c>
      <c r="H793" s="15" t="s">
        <v>2013</v>
      </c>
      <c r="I793" s="15">
        <v>193</v>
      </c>
    </row>
    <row r="794" spans="1:9">
      <c r="A794" s="8" t="s">
        <v>3309</v>
      </c>
      <c r="B794" s="8" t="s">
        <v>3310</v>
      </c>
      <c r="C794" s="9" t="s">
        <v>3311</v>
      </c>
      <c r="D794" s="10" t="s">
        <v>3312</v>
      </c>
      <c r="G794" s="14" t="s">
        <v>3174</v>
      </c>
      <c r="H794" s="15" t="s">
        <v>3173</v>
      </c>
      <c r="I794" s="15">
        <v>2612.63</v>
      </c>
    </row>
    <row r="795" spans="1:9">
      <c r="A795" s="8" t="s">
        <v>246</v>
      </c>
      <c r="B795" s="8" t="s">
        <v>248</v>
      </c>
      <c r="C795" s="9" t="s">
        <v>247</v>
      </c>
      <c r="D795" s="10" t="s">
        <v>3313</v>
      </c>
      <c r="G795" s="14" t="s">
        <v>2768</v>
      </c>
      <c r="H795" s="15" t="s">
        <v>2767</v>
      </c>
      <c r="I795" s="15">
        <v>203</v>
      </c>
    </row>
    <row r="796" spans="1:9">
      <c r="A796" s="8" t="s">
        <v>343</v>
      </c>
      <c r="B796" s="8" t="s">
        <v>345</v>
      </c>
      <c r="C796" s="9" t="s">
        <v>344</v>
      </c>
      <c r="D796" s="10" t="s">
        <v>3314</v>
      </c>
      <c r="G796" s="16" t="s">
        <v>4250</v>
      </c>
      <c r="H796" s="15" t="s">
        <v>2103</v>
      </c>
      <c r="I796" s="15">
        <v>98595</v>
      </c>
    </row>
    <row r="797" spans="1:9">
      <c r="A797" s="8" t="s">
        <v>592</v>
      </c>
      <c r="B797" s="8" t="s">
        <v>594</v>
      </c>
      <c r="C797" s="9" t="s">
        <v>593</v>
      </c>
      <c r="D797" s="10" t="s">
        <v>3315</v>
      </c>
      <c r="G797" s="14" t="s">
        <v>1741</v>
      </c>
      <c r="H797" s="15" t="s">
        <v>1740</v>
      </c>
      <c r="I797" s="15">
        <v>73.3</v>
      </c>
    </row>
    <row r="798" spans="1:9">
      <c r="A798" s="8" t="s">
        <v>487</v>
      </c>
      <c r="B798" s="8" t="s">
        <v>489</v>
      </c>
      <c r="C798" s="9" t="s">
        <v>488</v>
      </c>
      <c r="D798" s="10" t="s">
        <v>3316</v>
      </c>
      <c r="G798" s="14">
        <v>15988468275</v>
      </c>
      <c r="H798" s="15" t="s">
        <v>1970</v>
      </c>
      <c r="I798" s="15">
        <v>73</v>
      </c>
    </row>
    <row r="799" spans="1:9">
      <c r="A799" s="8" t="s">
        <v>462</v>
      </c>
      <c r="B799" s="8" t="s">
        <v>464</v>
      </c>
      <c r="C799" s="9" t="s">
        <v>463</v>
      </c>
      <c r="D799" s="10" t="s">
        <v>3308</v>
      </c>
      <c r="G799" s="14" t="s">
        <v>2640</v>
      </c>
      <c r="H799" s="15" t="s">
        <v>2639</v>
      </c>
      <c r="I799" s="15">
        <v>59.5</v>
      </c>
    </row>
    <row r="800" spans="1:9">
      <c r="A800" s="8" t="s">
        <v>111</v>
      </c>
      <c r="B800" s="8" t="s">
        <v>113</v>
      </c>
      <c r="C800" s="9" t="s">
        <v>112</v>
      </c>
      <c r="D800" s="10" t="s">
        <v>3317</v>
      </c>
      <c r="G800" s="14" t="s">
        <v>2738</v>
      </c>
      <c r="H800" s="15" t="s">
        <v>4251</v>
      </c>
      <c r="I800" s="15">
        <v>282</v>
      </c>
    </row>
    <row r="801" spans="1:9">
      <c r="A801" s="10" t="s">
        <v>648</v>
      </c>
      <c r="B801" s="10" t="s">
        <v>650</v>
      </c>
      <c r="C801" s="9" t="s">
        <v>649</v>
      </c>
      <c r="D801" s="10" t="s">
        <v>3318</v>
      </c>
      <c r="G801" s="14" t="s">
        <v>2516</v>
      </c>
      <c r="H801" s="15" t="s">
        <v>2515</v>
      </c>
      <c r="I801" s="15">
        <v>45</v>
      </c>
    </row>
    <row r="802" spans="1:9">
      <c r="A802" s="10" t="s">
        <v>1225</v>
      </c>
      <c r="B802" s="10" t="s">
        <v>1227</v>
      </c>
      <c r="C802" s="9" t="s">
        <v>1226</v>
      </c>
      <c r="D802" s="10" t="s">
        <v>3319</v>
      </c>
      <c r="G802" s="14" t="s">
        <v>2548</v>
      </c>
      <c r="H802" s="15" t="s">
        <v>2547</v>
      </c>
      <c r="I802" s="15">
        <v>25361.2399999999</v>
      </c>
    </row>
    <row r="803" spans="1:9">
      <c r="A803" s="10" t="s">
        <v>781</v>
      </c>
      <c r="B803" s="10" t="s">
        <v>783</v>
      </c>
      <c r="C803" s="9" t="s">
        <v>782</v>
      </c>
      <c r="D803" s="10" t="s">
        <v>3320</v>
      </c>
      <c r="G803" s="14" t="s">
        <v>1643</v>
      </c>
      <c r="H803" s="15" t="s">
        <v>1642</v>
      </c>
      <c r="I803" s="15">
        <v>15307</v>
      </c>
    </row>
    <row r="804" spans="1:9">
      <c r="A804" s="10" t="s">
        <v>34</v>
      </c>
      <c r="B804" s="10" t="s">
        <v>36</v>
      </c>
      <c r="C804" s="9" t="s">
        <v>35</v>
      </c>
      <c r="D804" s="10" t="s">
        <v>3321</v>
      </c>
      <c r="G804" s="14">
        <v>18691067172</v>
      </c>
      <c r="H804" s="15" t="s">
        <v>1280</v>
      </c>
      <c r="I804" s="15">
        <v>8443.51</v>
      </c>
    </row>
    <row r="805" spans="1:9">
      <c r="A805" s="10" t="s">
        <v>1206</v>
      </c>
      <c r="B805" s="10" t="s">
        <v>1208</v>
      </c>
      <c r="C805" s="9" t="s">
        <v>1207</v>
      </c>
      <c r="D805" s="10" t="s">
        <v>3322</v>
      </c>
      <c r="G805" s="14" t="s">
        <v>1878</v>
      </c>
      <c r="H805" s="15" t="s">
        <v>1877</v>
      </c>
      <c r="I805" s="15">
        <v>347.79999999999899</v>
      </c>
    </row>
    <row r="806" spans="1:9">
      <c r="A806" s="10" t="s">
        <v>3323</v>
      </c>
      <c r="B806" s="10" t="s">
        <v>3324</v>
      </c>
      <c r="C806" s="9" t="s">
        <v>3325</v>
      </c>
      <c r="D806" s="10" t="s">
        <v>3326</v>
      </c>
      <c r="G806" s="14" t="s">
        <v>2689</v>
      </c>
      <c r="H806" s="15" t="s">
        <v>2676</v>
      </c>
      <c r="I806" s="15">
        <v>576.29999999999995</v>
      </c>
    </row>
    <row r="807" spans="1:9">
      <c r="A807" s="10" t="s">
        <v>3327</v>
      </c>
      <c r="B807" s="10" t="s">
        <v>3328</v>
      </c>
      <c r="C807" s="9" t="s">
        <v>3329</v>
      </c>
      <c r="D807" s="10" t="s">
        <v>3330</v>
      </c>
      <c r="G807" s="14" t="s">
        <v>3258</v>
      </c>
      <c r="H807" s="15" t="s">
        <v>3257</v>
      </c>
      <c r="I807" s="15">
        <v>0</v>
      </c>
    </row>
    <row r="808" spans="1:9">
      <c r="A808" s="10" t="s">
        <v>48</v>
      </c>
      <c r="B808" s="10" t="s">
        <v>50</v>
      </c>
      <c r="C808" s="9" t="s">
        <v>49</v>
      </c>
      <c r="D808" s="10" t="s">
        <v>3331</v>
      </c>
      <c r="G808" s="14" t="s">
        <v>2895</v>
      </c>
      <c r="H808" s="15" t="s">
        <v>2894</v>
      </c>
      <c r="I808" s="15">
        <v>50.45</v>
      </c>
    </row>
    <row r="809" spans="1:9">
      <c r="A809" s="10" t="s">
        <v>67</v>
      </c>
      <c r="B809" s="10" t="s">
        <v>69</v>
      </c>
      <c r="C809" s="9" t="s">
        <v>68</v>
      </c>
      <c r="D809" s="10" t="s">
        <v>3332</v>
      </c>
      <c r="G809" s="14" t="s">
        <v>2930</v>
      </c>
      <c r="H809" s="15" t="s">
        <v>2929</v>
      </c>
      <c r="I809" s="15">
        <v>21464.2</v>
      </c>
    </row>
    <row r="810" spans="1:9">
      <c r="A810" s="10" t="s">
        <v>1239</v>
      </c>
      <c r="B810" s="10" t="s">
        <v>1241</v>
      </c>
      <c r="C810" s="9" t="s">
        <v>1240</v>
      </c>
      <c r="D810" s="10" t="s">
        <v>3333</v>
      </c>
      <c r="G810" s="14" t="s">
        <v>1988</v>
      </c>
      <c r="H810" s="15" t="s">
        <v>1987</v>
      </c>
      <c r="I810" s="15">
        <v>567</v>
      </c>
    </row>
    <row r="811" spans="1:9">
      <c r="A811" s="10" t="s">
        <v>391</v>
      </c>
      <c r="B811" s="10" t="s">
        <v>393</v>
      </c>
      <c r="C811" s="9" t="s">
        <v>392</v>
      </c>
      <c r="D811" s="10" t="s">
        <v>3334</v>
      </c>
      <c r="G811" s="14" t="s">
        <v>2568</v>
      </c>
      <c r="H811" s="15" t="s">
        <v>2567</v>
      </c>
      <c r="I811" s="15">
        <v>56.05</v>
      </c>
    </row>
    <row r="812" spans="1:9">
      <c r="A812" s="10" t="s">
        <v>254</v>
      </c>
      <c r="B812" s="10" t="s">
        <v>256</v>
      </c>
      <c r="C812" s="9" t="s">
        <v>255</v>
      </c>
      <c r="D812" s="10" t="s">
        <v>3335</v>
      </c>
      <c r="G812" s="14" t="s">
        <v>2934</v>
      </c>
      <c r="H812" s="15" t="s">
        <v>2933</v>
      </c>
      <c r="I812" s="15">
        <v>0</v>
      </c>
    </row>
    <row r="813" spans="1:9">
      <c r="A813" s="10" t="s">
        <v>268</v>
      </c>
      <c r="B813" s="10" t="s">
        <v>270</v>
      </c>
      <c r="C813" s="9" t="s">
        <v>269</v>
      </c>
      <c r="D813" s="10" t="s">
        <v>3336</v>
      </c>
      <c r="G813" s="14" t="s">
        <v>2282</v>
      </c>
      <c r="H813" s="15" t="s">
        <v>2281</v>
      </c>
      <c r="I813" s="15">
        <v>14781.0199999999</v>
      </c>
    </row>
    <row r="814" spans="1:9">
      <c r="A814" s="10" t="s">
        <v>3337</v>
      </c>
      <c r="B814" s="10" t="s">
        <v>3338</v>
      </c>
      <c r="C814" s="9" t="s">
        <v>3339</v>
      </c>
      <c r="D814" s="10" t="s">
        <v>3340</v>
      </c>
      <c r="G814" s="14" t="s">
        <v>1976</v>
      </c>
      <c r="H814" s="15" t="s">
        <v>1975</v>
      </c>
      <c r="I814" s="15">
        <v>8435</v>
      </c>
    </row>
    <row r="815" spans="1:9">
      <c r="A815" s="10" t="s">
        <v>200</v>
      </c>
      <c r="B815" s="10" t="s">
        <v>202</v>
      </c>
      <c r="C815" s="9" t="s">
        <v>201</v>
      </c>
      <c r="D815" s="10" t="s">
        <v>3341</v>
      </c>
      <c r="G815" s="14" t="s">
        <v>2485</v>
      </c>
      <c r="H815" s="15" t="s">
        <v>2484</v>
      </c>
      <c r="I815" s="15">
        <v>58</v>
      </c>
    </row>
    <row r="816" spans="1:9">
      <c r="A816" s="10" t="s">
        <v>3342</v>
      </c>
      <c r="B816" s="10" t="s">
        <v>3343</v>
      </c>
      <c r="C816" s="9" t="s">
        <v>3344</v>
      </c>
      <c r="D816" s="10" t="s">
        <v>3345</v>
      </c>
      <c r="G816" s="14" t="s">
        <v>1467</v>
      </c>
      <c r="H816" s="15" t="s">
        <v>1466</v>
      </c>
      <c r="I816" s="15">
        <v>20505</v>
      </c>
    </row>
    <row r="817" spans="1:9">
      <c r="A817" s="10" t="s">
        <v>3346</v>
      </c>
      <c r="B817" s="10" t="s">
        <v>3347</v>
      </c>
      <c r="C817" s="9" t="s">
        <v>3348</v>
      </c>
      <c r="D817" s="10" t="s">
        <v>3349</v>
      </c>
      <c r="G817" s="14" t="s">
        <v>1408</v>
      </c>
      <c r="H817" s="15" t="s">
        <v>1407</v>
      </c>
      <c r="I817" s="15">
        <v>178.8</v>
      </c>
    </row>
    <row r="818" spans="1:9">
      <c r="A818" s="10" t="s">
        <v>3350</v>
      </c>
      <c r="B818" s="10" t="s">
        <v>3351</v>
      </c>
      <c r="C818" s="9" t="s">
        <v>3352</v>
      </c>
      <c r="D818" s="10" t="s">
        <v>3353</v>
      </c>
      <c r="G818" s="14" t="s">
        <v>1450</v>
      </c>
      <c r="H818" s="15" t="s">
        <v>1449</v>
      </c>
      <c r="I818" s="15">
        <v>796</v>
      </c>
    </row>
    <row r="819" spans="1:9">
      <c r="A819" s="10" t="s">
        <v>194</v>
      </c>
      <c r="B819" s="10" t="s">
        <v>196</v>
      </c>
      <c r="C819" s="9" t="s">
        <v>195</v>
      </c>
      <c r="D819" s="10" t="s">
        <v>3354</v>
      </c>
      <c r="G819" s="14" t="s">
        <v>1606</v>
      </c>
      <c r="H819" s="15" t="s">
        <v>1605</v>
      </c>
      <c r="I819" s="15">
        <v>44</v>
      </c>
    </row>
    <row r="820" spans="1:9">
      <c r="A820" s="10" t="s">
        <v>639</v>
      </c>
      <c r="B820" s="10" t="s">
        <v>641</v>
      </c>
      <c r="C820" s="9" t="s">
        <v>640</v>
      </c>
      <c r="D820" s="10" t="s">
        <v>3355</v>
      </c>
      <c r="G820" s="14" t="s">
        <v>2239</v>
      </c>
      <c r="H820" s="15" t="s">
        <v>2238</v>
      </c>
      <c r="I820" s="15">
        <v>348</v>
      </c>
    </row>
    <row r="821" spans="1:9">
      <c r="A821" s="10" t="s">
        <v>141</v>
      </c>
      <c r="B821" s="10" t="s">
        <v>143</v>
      </c>
      <c r="C821" s="9" t="s">
        <v>142</v>
      </c>
      <c r="D821" s="10" t="s">
        <v>3356</v>
      </c>
      <c r="G821" s="14" t="s">
        <v>2710</v>
      </c>
      <c r="H821" s="15" t="s">
        <v>2709</v>
      </c>
      <c r="I821" s="15">
        <v>196.02</v>
      </c>
    </row>
    <row r="822" spans="1:9">
      <c r="A822" s="10" t="s">
        <v>446</v>
      </c>
      <c r="B822" s="10" t="s">
        <v>448</v>
      </c>
      <c r="C822" s="9" t="s">
        <v>447</v>
      </c>
      <c r="D822" s="10" t="s">
        <v>3357</v>
      </c>
      <c r="G822" s="14" t="s">
        <v>1347</v>
      </c>
      <c r="H822" s="15" t="s">
        <v>1346</v>
      </c>
      <c r="I822" s="15">
        <v>338</v>
      </c>
    </row>
    <row r="823" spans="1:9">
      <c r="A823" s="10" t="s">
        <v>62</v>
      </c>
      <c r="B823" s="10" t="s">
        <v>64</v>
      </c>
      <c r="C823" s="9" t="s">
        <v>63</v>
      </c>
      <c r="D823" s="10" t="s">
        <v>3358</v>
      </c>
      <c r="G823" s="14" t="s">
        <v>2312</v>
      </c>
      <c r="H823" s="15" t="s">
        <v>2311</v>
      </c>
      <c r="I823" s="15">
        <v>205</v>
      </c>
    </row>
    <row r="824" spans="1:9">
      <c r="A824" s="10" t="s">
        <v>583</v>
      </c>
      <c r="B824" s="10" t="s">
        <v>585</v>
      </c>
      <c r="C824" s="9" t="s">
        <v>584</v>
      </c>
      <c r="D824" s="10" t="s">
        <v>3359</v>
      </c>
      <c r="G824" s="14" t="s">
        <v>2890</v>
      </c>
      <c r="H824" s="15" t="s">
        <v>2889</v>
      </c>
      <c r="I824" s="15">
        <v>5278</v>
      </c>
    </row>
    <row r="825" spans="1:9">
      <c r="A825" s="10" t="s">
        <v>907</v>
      </c>
      <c r="B825" s="10" t="s">
        <v>909</v>
      </c>
      <c r="C825" s="9" t="s">
        <v>908</v>
      </c>
      <c r="D825" s="10" t="s">
        <v>3360</v>
      </c>
      <c r="G825" s="14" t="s">
        <v>2113</v>
      </c>
      <c r="H825" s="15" t="s">
        <v>2112</v>
      </c>
      <c r="I825" s="15">
        <v>782.56</v>
      </c>
    </row>
    <row r="826" spans="1:9">
      <c r="A826" s="10" t="s">
        <v>218</v>
      </c>
      <c r="B826" s="10" t="s">
        <v>220</v>
      </c>
      <c r="C826" s="9" t="s">
        <v>219</v>
      </c>
      <c r="D826" s="10" t="s">
        <v>3361</v>
      </c>
      <c r="G826" s="14">
        <v>13782060269</v>
      </c>
      <c r="H826" s="15" t="s">
        <v>1895</v>
      </c>
      <c r="I826" s="15">
        <v>60</v>
      </c>
    </row>
    <row r="827" spans="1:9">
      <c r="A827" s="10" t="s">
        <v>1161</v>
      </c>
      <c r="B827" s="10" t="s">
        <v>1163</v>
      </c>
      <c r="C827" s="9" t="s">
        <v>1162</v>
      </c>
      <c r="D827" s="10" t="s">
        <v>3362</v>
      </c>
      <c r="G827" s="14" t="s">
        <v>2854</v>
      </c>
      <c r="H827" s="15" t="s">
        <v>2853</v>
      </c>
      <c r="I827" s="15">
        <v>116.62</v>
      </c>
    </row>
    <row r="828" spans="1:9">
      <c r="A828" s="10" t="s">
        <v>3363</v>
      </c>
      <c r="B828" s="10" t="s">
        <v>3364</v>
      </c>
      <c r="C828" s="9" t="s">
        <v>3365</v>
      </c>
      <c r="D828" s="10" t="s">
        <v>3366</v>
      </c>
      <c r="G828" s="14" t="s">
        <v>2668</v>
      </c>
      <c r="H828" s="15" t="s">
        <v>2667</v>
      </c>
      <c r="I828" s="15">
        <v>8681</v>
      </c>
    </row>
    <row r="829" spans="1:9">
      <c r="A829" s="10" t="s">
        <v>3367</v>
      </c>
      <c r="B829" s="10" t="s">
        <v>3368</v>
      </c>
      <c r="C829" s="9">
        <v>15557194855</v>
      </c>
      <c r="D829" s="10" t="s">
        <v>3369</v>
      </c>
      <c r="G829" s="14" t="s">
        <v>2386</v>
      </c>
      <c r="H829" s="15" t="s">
        <v>2385</v>
      </c>
      <c r="I829" s="15">
        <v>349</v>
      </c>
    </row>
    <row r="830" spans="1:9">
      <c r="A830" s="10" t="s">
        <v>1270</v>
      </c>
      <c r="B830" s="10" t="s">
        <v>1272</v>
      </c>
      <c r="C830" s="9" t="s">
        <v>1271</v>
      </c>
      <c r="D830" s="10" t="s">
        <v>3370</v>
      </c>
      <c r="G830" s="14" t="s">
        <v>2530</v>
      </c>
      <c r="H830" s="15" t="s">
        <v>2529</v>
      </c>
      <c r="I830" s="15">
        <v>110</v>
      </c>
    </row>
    <row r="831" spans="1:9">
      <c r="A831" s="10" t="s">
        <v>3371</v>
      </c>
      <c r="B831" s="10" t="s">
        <v>3372</v>
      </c>
      <c r="C831" s="9" t="s">
        <v>3373</v>
      </c>
      <c r="D831" s="10" t="s">
        <v>3374</v>
      </c>
      <c r="G831" s="14" t="s">
        <v>2673</v>
      </c>
      <c r="H831" s="15" t="s">
        <v>2672</v>
      </c>
      <c r="I831" s="15">
        <v>107</v>
      </c>
    </row>
    <row r="832" spans="1:9">
      <c r="A832" s="10" t="s">
        <v>728</v>
      </c>
      <c r="B832" s="10" t="s">
        <v>730</v>
      </c>
      <c r="C832" s="9" t="s">
        <v>729</v>
      </c>
      <c r="D832" s="10" t="s">
        <v>3375</v>
      </c>
      <c r="G832" s="14" t="s">
        <v>3474</v>
      </c>
      <c r="H832" s="15" t="s">
        <v>3473</v>
      </c>
      <c r="I832" s="15">
        <v>20735.819999999901</v>
      </c>
    </row>
    <row r="833" spans="1:9">
      <c r="A833" s="10" t="s">
        <v>550</v>
      </c>
      <c r="B833" s="10" t="s">
        <v>551</v>
      </c>
      <c r="C833" s="9" t="s">
        <v>3376</v>
      </c>
      <c r="D833" s="10" t="s">
        <v>3377</v>
      </c>
      <c r="G833" s="14" t="s">
        <v>2452</v>
      </c>
      <c r="H833" s="15" t="s">
        <v>2451</v>
      </c>
      <c r="I833" s="15">
        <v>392</v>
      </c>
    </row>
    <row r="834" spans="1:9">
      <c r="A834" s="10" t="s">
        <v>3378</v>
      </c>
      <c r="B834" s="10" t="s">
        <v>3379</v>
      </c>
      <c r="C834" s="9" t="s">
        <v>3380</v>
      </c>
      <c r="D834" s="10" t="s">
        <v>3381</v>
      </c>
      <c r="G834" s="14">
        <v>13857705567</v>
      </c>
      <c r="H834" s="15" t="s">
        <v>3387</v>
      </c>
      <c r="I834" s="15">
        <v>25726.1</v>
      </c>
    </row>
    <row r="835" spans="1:9">
      <c r="A835" s="10" t="s">
        <v>3382</v>
      </c>
      <c r="B835" s="10" t="s">
        <v>3383</v>
      </c>
      <c r="C835" s="9">
        <v>13430003304</v>
      </c>
      <c r="D835" s="10" t="s">
        <v>3384</v>
      </c>
      <c r="G835" s="14" t="s">
        <v>2966</v>
      </c>
      <c r="H835" s="15" t="s">
        <v>2965</v>
      </c>
      <c r="I835" s="15">
        <v>20063</v>
      </c>
    </row>
    <row r="836" spans="1:9">
      <c r="A836" s="10" t="s">
        <v>604</v>
      </c>
      <c r="B836" s="10" t="s">
        <v>606</v>
      </c>
      <c r="C836" s="9" t="s">
        <v>605</v>
      </c>
      <c r="D836" s="10" t="s">
        <v>3385</v>
      </c>
      <c r="G836" s="14" t="s">
        <v>2494</v>
      </c>
      <c r="H836" s="15" t="s">
        <v>2493</v>
      </c>
      <c r="I836" s="15">
        <v>144</v>
      </c>
    </row>
    <row r="837" spans="1:9">
      <c r="A837" s="10" t="s">
        <v>3386</v>
      </c>
      <c r="B837" s="10" t="s">
        <v>3387</v>
      </c>
      <c r="C837" s="9">
        <v>13857705567</v>
      </c>
      <c r="D837" s="10" t="s">
        <v>3388</v>
      </c>
      <c r="G837" s="14" t="s">
        <v>1649</v>
      </c>
      <c r="H837" s="15" t="s">
        <v>1648</v>
      </c>
      <c r="I837" s="15">
        <v>99</v>
      </c>
    </row>
    <row r="838" spans="1:9">
      <c r="A838" s="10" t="s">
        <v>601</v>
      </c>
      <c r="B838" s="10" t="s">
        <v>603</v>
      </c>
      <c r="C838" s="9" t="s">
        <v>602</v>
      </c>
      <c r="D838" s="10" t="s">
        <v>3389</v>
      </c>
      <c r="G838" s="14" t="s">
        <v>2078</v>
      </c>
      <c r="H838" s="15" t="s">
        <v>2077</v>
      </c>
      <c r="I838" s="15">
        <v>92</v>
      </c>
    </row>
    <row r="839" spans="1:9">
      <c r="A839" s="10" t="s">
        <v>252</v>
      </c>
      <c r="B839" s="10" t="s">
        <v>253</v>
      </c>
      <c r="C839" s="9">
        <v>13829028789</v>
      </c>
      <c r="D839" s="10" t="s">
        <v>3390</v>
      </c>
      <c r="G839" s="14" t="s">
        <v>2278</v>
      </c>
      <c r="H839" s="15" t="s">
        <v>2277</v>
      </c>
      <c r="I839" s="15">
        <v>613.66</v>
      </c>
    </row>
    <row r="840" spans="1:9">
      <c r="A840" s="10" t="s">
        <v>366</v>
      </c>
      <c r="B840" s="10" t="s">
        <v>368</v>
      </c>
      <c r="C840" s="9" t="s">
        <v>367</v>
      </c>
      <c r="D840" s="10" t="s">
        <v>3391</v>
      </c>
      <c r="G840" s="14" t="s">
        <v>1373</v>
      </c>
      <c r="H840" s="15" t="s">
        <v>1372</v>
      </c>
      <c r="I840" s="15">
        <v>171.6</v>
      </c>
    </row>
    <row r="841" spans="1:9">
      <c r="A841" s="10" t="s">
        <v>564</v>
      </c>
      <c r="B841" s="10" t="s">
        <v>566</v>
      </c>
      <c r="C841" s="9" t="s">
        <v>565</v>
      </c>
      <c r="D841" s="10" t="s">
        <v>3392</v>
      </c>
      <c r="G841" s="14" t="s">
        <v>1477</v>
      </c>
      <c r="H841" s="15" t="s">
        <v>1476</v>
      </c>
      <c r="I841" s="15">
        <v>208</v>
      </c>
    </row>
    <row r="842" spans="1:9">
      <c r="A842" s="10" t="s">
        <v>3393</v>
      </c>
      <c r="B842" s="10" t="s">
        <v>3394</v>
      </c>
      <c r="C842" s="9" t="s">
        <v>3395</v>
      </c>
      <c r="D842" s="10" t="s">
        <v>3396</v>
      </c>
      <c r="G842" s="14" t="s">
        <v>2320</v>
      </c>
      <c r="H842" s="15" t="s">
        <v>2319</v>
      </c>
      <c r="I842" s="15">
        <v>1688</v>
      </c>
    </row>
    <row r="843" spans="1:9">
      <c r="A843" s="10" t="s">
        <v>3397</v>
      </c>
      <c r="B843" s="10" t="s">
        <v>3398</v>
      </c>
      <c r="C843" s="9" t="s">
        <v>3399</v>
      </c>
      <c r="D843" s="10" t="s">
        <v>3400</v>
      </c>
      <c r="G843" s="14" t="s">
        <v>3118</v>
      </c>
      <c r="H843" s="15" t="s">
        <v>3117</v>
      </c>
      <c r="I843" s="15">
        <v>12650</v>
      </c>
    </row>
    <row r="844" spans="1:9">
      <c r="A844" s="10" t="s">
        <v>182</v>
      </c>
      <c r="B844" s="10" t="s">
        <v>184</v>
      </c>
      <c r="C844" s="9" t="s">
        <v>183</v>
      </c>
      <c r="D844" s="10" t="s">
        <v>3401</v>
      </c>
      <c r="G844" s="14" t="s">
        <v>3300</v>
      </c>
      <c r="H844" s="15" t="s">
        <v>3299</v>
      </c>
      <c r="I844" s="15">
        <v>21397.549999999901</v>
      </c>
    </row>
    <row r="845" spans="1:9">
      <c r="A845" s="10" t="s">
        <v>1244</v>
      </c>
      <c r="B845" s="10" t="s">
        <v>1246</v>
      </c>
      <c r="C845" s="9" t="s">
        <v>1245</v>
      </c>
      <c r="D845" s="10" t="s">
        <v>3402</v>
      </c>
      <c r="G845" s="14"/>
    </row>
    <row r="846" spans="1:9">
      <c r="A846" s="10" t="s">
        <v>197</v>
      </c>
      <c r="B846" s="10" t="s">
        <v>199</v>
      </c>
      <c r="C846" s="9" t="s">
        <v>198</v>
      </c>
      <c r="D846" s="10" t="s">
        <v>3403</v>
      </c>
      <c r="G846" s="14"/>
    </row>
    <row r="847" spans="1:9">
      <c r="A847" s="10" t="s">
        <v>102</v>
      </c>
      <c r="B847" s="10" t="s">
        <v>104</v>
      </c>
      <c r="C847" s="9" t="s">
        <v>103</v>
      </c>
      <c r="D847" s="10" t="s">
        <v>3404</v>
      </c>
      <c r="G847" s="14"/>
    </row>
    <row r="848" spans="1:9">
      <c r="A848" s="10" t="s">
        <v>135</v>
      </c>
      <c r="B848" s="10" t="s">
        <v>137</v>
      </c>
      <c r="C848" s="9" t="s">
        <v>136</v>
      </c>
      <c r="D848" s="10" t="s">
        <v>3405</v>
      </c>
      <c r="G848" s="14"/>
    </row>
    <row r="849" spans="1:7">
      <c r="A849" s="10" t="s">
        <v>56</v>
      </c>
      <c r="B849" s="10" t="s">
        <v>58</v>
      </c>
      <c r="C849" s="9" t="s">
        <v>57</v>
      </c>
      <c r="D849" s="10" t="s">
        <v>3406</v>
      </c>
      <c r="G849" s="14"/>
    </row>
    <row r="850" spans="1:7">
      <c r="A850" s="10" t="s">
        <v>126</v>
      </c>
      <c r="B850" s="10" t="s">
        <v>128</v>
      </c>
      <c r="C850" s="9" t="s">
        <v>127</v>
      </c>
      <c r="D850" s="10" t="s">
        <v>3407</v>
      </c>
      <c r="G850" s="14"/>
    </row>
    <row r="851" spans="1:7">
      <c r="A851" s="10" t="s">
        <v>3408</v>
      </c>
      <c r="B851" s="10" t="s">
        <v>3409</v>
      </c>
      <c r="C851" s="9" t="s">
        <v>3410</v>
      </c>
      <c r="D851" s="10" t="s">
        <v>3411</v>
      </c>
      <c r="G851" s="14"/>
    </row>
    <row r="852" spans="1:7">
      <c r="A852" s="10" t="s">
        <v>147</v>
      </c>
      <c r="B852" s="10" t="s">
        <v>149</v>
      </c>
      <c r="C852" s="9" t="s">
        <v>148</v>
      </c>
      <c r="D852" s="10" t="s">
        <v>3412</v>
      </c>
      <c r="G852" s="14"/>
    </row>
    <row r="853" spans="1:7">
      <c r="A853" s="10" t="s">
        <v>3413</v>
      </c>
      <c r="B853" s="10" t="s">
        <v>3414</v>
      </c>
      <c r="C853" s="9">
        <v>13434965485</v>
      </c>
      <c r="D853" s="10" t="s">
        <v>3415</v>
      </c>
      <c r="G853" s="14"/>
    </row>
    <row r="854" spans="1:7">
      <c r="A854" s="10" t="s">
        <v>791</v>
      </c>
      <c r="B854" s="10" t="s">
        <v>793</v>
      </c>
      <c r="C854" s="9" t="s">
        <v>792</v>
      </c>
      <c r="D854" s="10" t="s">
        <v>3416</v>
      </c>
      <c r="G854" s="14"/>
    </row>
    <row r="855" spans="1:7">
      <c r="A855" s="10" t="s">
        <v>1125</v>
      </c>
      <c r="B855" s="10" t="s">
        <v>1126</v>
      </c>
      <c r="C855" s="9">
        <v>18688489925</v>
      </c>
      <c r="D855" s="10" t="s">
        <v>3417</v>
      </c>
      <c r="G855" s="14"/>
    </row>
    <row r="856" spans="1:7">
      <c r="A856" s="10" t="s">
        <v>138</v>
      </c>
      <c r="B856" s="10" t="s">
        <v>140</v>
      </c>
      <c r="C856" s="9" t="s">
        <v>139</v>
      </c>
      <c r="D856" s="10" t="s">
        <v>3418</v>
      </c>
      <c r="G856" s="14"/>
    </row>
    <row r="857" spans="1:7">
      <c r="A857" s="10" t="s">
        <v>3419</v>
      </c>
      <c r="B857" s="10" t="s">
        <v>3420</v>
      </c>
      <c r="C857" s="9" t="s">
        <v>3421</v>
      </c>
      <c r="D857" s="10" t="s">
        <v>3422</v>
      </c>
      <c r="G857" s="14"/>
    </row>
    <row r="858" spans="1:7">
      <c r="A858" s="10" t="s">
        <v>3423</v>
      </c>
      <c r="B858" s="10" t="s">
        <v>3424</v>
      </c>
      <c r="C858" s="9" t="s">
        <v>3425</v>
      </c>
      <c r="D858" s="10" t="s">
        <v>3426</v>
      </c>
      <c r="G858" s="14"/>
    </row>
    <row r="859" spans="1:7">
      <c r="A859" s="10" t="s">
        <v>3427</v>
      </c>
      <c r="B859" s="10" t="s">
        <v>3428</v>
      </c>
      <c r="C859" s="9" t="s">
        <v>3429</v>
      </c>
      <c r="D859" s="10" t="s">
        <v>3430</v>
      </c>
      <c r="G859" s="14"/>
    </row>
    <row r="860" spans="1:7">
      <c r="A860" s="10" t="s">
        <v>105</v>
      </c>
      <c r="B860" s="10" t="s">
        <v>107</v>
      </c>
      <c r="C860" s="9" t="s">
        <v>106</v>
      </c>
      <c r="D860" s="10" t="s">
        <v>3431</v>
      </c>
      <c r="G860" s="14"/>
    </row>
    <row r="861" spans="1:7">
      <c r="A861" s="10" t="s">
        <v>93</v>
      </c>
      <c r="B861" s="10" t="s">
        <v>95</v>
      </c>
      <c r="C861" s="9" t="s">
        <v>94</v>
      </c>
      <c r="D861" s="10" t="s">
        <v>3432</v>
      </c>
      <c r="G861" s="14"/>
    </row>
    <row r="862" spans="1:7">
      <c r="A862" s="10" t="s">
        <v>159</v>
      </c>
      <c r="B862" s="10" t="s">
        <v>161</v>
      </c>
      <c r="C862" s="9" t="s">
        <v>160</v>
      </c>
      <c r="D862" s="10" t="s">
        <v>3433</v>
      </c>
      <c r="G862" s="14"/>
    </row>
    <row r="863" spans="1:7">
      <c r="A863" s="10" t="s">
        <v>763</v>
      </c>
      <c r="B863" s="10" t="s">
        <v>765</v>
      </c>
      <c r="C863" s="9" t="s">
        <v>764</v>
      </c>
      <c r="D863" s="10" t="s">
        <v>3434</v>
      </c>
      <c r="G863" s="14"/>
    </row>
    <row r="864" spans="1:7">
      <c r="A864" s="10" t="s">
        <v>3435</v>
      </c>
      <c r="B864" s="10" t="s">
        <v>3436</v>
      </c>
      <c r="C864" s="9" t="s">
        <v>3437</v>
      </c>
      <c r="D864" s="10" t="s">
        <v>3438</v>
      </c>
      <c r="G864" s="14"/>
    </row>
    <row r="865" spans="1:7">
      <c r="A865" s="10" t="s">
        <v>206</v>
      </c>
      <c r="B865" s="10" t="s">
        <v>208</v>
      </c>
      <c r="C865" s="9" t="s">
        <v>207</v>
      </c>
      <c r="D865" s="10" t="s">
        <v>3439</v>
      </c>
      <c r="G865" s="14"/>
    </row>
    <row r="866" spans="1:7">
      <c r="A866" s="10" t="s">
        <v>153</v>
      </c>
      <c r="B866" s="10" t="s">
        <v>155</v>
      </c>
      <c r="C866" s="9" t="s">
        <v>154</v>
      </c>
      <c r="D866" s="10" t="s">
        <v>3440</v>
      </c>
      <c r="G866" s="14"/>
    </row>
    <row r="867" spans="1:7">
      <c r="A867" s="10" t="s">
        <v>3441</v>
      </c>
      <c r="B867" s="10" t="s">
        <v>3442</v>
      </c>
      <c r="C867" s="9" t="s">
        <v>3443</v>
      </c>
      <c r="D867" s="10" t="s">
        <v>3444</v>
      </c>
      <c r="G867" s="14"/>
    </row>
    <row r="868" spans="1:7">
      <c r="A868" s="10" t="s">
        <v>1183</v>
      </c>
      <c r="B868" s="10" t="s">
        <v>1185</v>
      </c>
      <c r="C868" s="9" t="s">
        <v>1184</v>
      </c>
      <c r="D868" s="10" t="s">
        <v>3445</v>
      </c>
      <c r="G868" s="14"/>
    </row>
    <row r="869" spans="1:7">
      <c r="A869" s="10" t="s">
        <v>40</v>
      </c>
      <c r="B869" s="10" t="s">
        <v>41</v>
      </c>
      <c r="C869" s="9" t="s">
        <v>3446</v>
      </c>
      <c r="D869" s="10" t="s">
        <v>3447</v>
      </c>
      <c r="G869" s="14"/>
    </row>
    <row r="870" spans="1:7">
      <c r="A870" s="10" t="s">
        <v>171</v>
      </c>
      <c r="B870" s="10" t="s">
        <v>173</v>
      </c>
      <c r="C870" s="9" t="s">
        <v>172</v>
      </c>
      <c r="D870" s="10" t="s">
        <v>3448</v>
      </c>
      <c r="G870" s="14"/>
    </row>
    <row r="871" spans="1:7">
      <c r="A871" s="10" t="s">
        <v>73</v>
      </c>
      <c r="B871" s="10" t="s">
        <v>75</v>
      </c>
      <c r="C871" s="9" t="s">
        <v>74</v>
      </c>
      <c r="D871" s="10" t="s">
        <v>3449</v>
      </c>
      <c r="G871" s="14"/>
    </row>
    <row r="872" spans="1:7">
      <c r="A872" s="10" t="s">
        <v>3450</v>
      </c>
      <c r="B872" s="10" t="s">
        <v>3451</v>
      </c>
      <c r="C872" s="9" t="s">
        <v>3452</v>
      </c>
      <c r="D872" s="10" t="s">
        <v>3453</v>
      </c>
      <c r="G872" s="14"/>
    </row>
    <row r="873" spans="1:7">
      <c r="A873" s="10" t="s">
        <v>257</v>
      </c>
      <c r="B873" s="10" t="s">
        <v>259</v>
      </c>
      <c r="C873" s="9" t="s">
        <v>258</v>
      </c>
      <c r="D873" s="10" t="s">
        <v>3454</v>
      </c>
      <c r="G873" s="14"/>
    </row>
    <row r="874" spans="1:7">
      <c r="A874" s="10" t="s">
        <v>203</v>
      </c>
      <c r="B874" s="10" t="s">
        <v>205</v>
      </c>
      <c r="C874" s="9" t="s">
        <v>204</v>
      </c>
      <c r="D874" s="10" t="s">
        <v>3455</v>
      </c>
      <c r="G874" s="14"/>
    </row>
    <row r="875" spans="1:7">
      <c r="A875" s="10" t="s">
        <v>535</v>
      </c>
      <c r="B875" s="10" t="s">
        <v>537</v>
      </c>
      <c r="C875" s="9" t="s">
        <v>536</v>
      </c>
      <c r="D875" s="10" t="s">
        <v>3456</v>
      </c>
      <c r="G875" s="14"/>
    </row>
    <row r="876" spans="1:7">
      <c r="A876" s="10" t="s">
        <v>866</v>
      </c>
      <c r="B876" s="10" t="s">
        <v>867</v>
      </c>
      <c r="C876" s="9" t="s">
        <v>3457</v>
      </c>
      <c r="D876" s="10" t="s">
        <v>3458</v>
      </c>
      <c r="G876" s="14"/>
    </row>
    <row r="877" spans="1:7">
      <c r="A877" s="10" t="s">
        <v>76</v>
      </c>
      <c r="B877" s="10" t="s">
        <v>78</v>
      </c>
      <c r="C877" s="9" t="s">
        <v>77</v>
      </c>
      <c r="D877" s="10" t="s">
        <v>3459</v>
      </c>
      <c r="G877" s="14"/>
    </row>
    <row r="878" spans="1:7">
      <c r="A878" s="10" t="s">
        <v>341</v>
      </c>
      <c r="B878" s="10" t="s">
        <v>342</v>
      </c>
      <c r="C878" s="9">
        <v>18665408671</v>
      </c>
      <c r="D878" s="10" t="s">
        <v>3460</v>
      </c>
      <c r="G878" s="14"/>
    </row>
    <row r="879" spans="1:7">
      <c r="A879" s="10" t="s">
        <v>215</v>
      </c>
      <c r="B879" s="10" t="s">
        <v>217</v>
      </c>
      <c r="C879" s="9" t="s">
        <v>216</v>
      </c>
      <c r="D879" s="10" t="s">
        <v>3461</v>
      </c>
      <c r="G879" s="14"/>
    </row>
    <row r="880" spans="1:7">
      <c r="A880" s="10" t="s">
        <v>1060</v>
      </c>
      <c r="B880" s="10" t="s">
        <v>1061</v>
      </c>
      <c r="C880" s="9" t="s">
        <v>3462</v>
      </c>
      <c r="D880" s="10" t="s">
        <v>3463</v>
      </c>
      <c r="G880" s="14"/>
    </row>
    <row r="881" spans="1:7">
      <c r="A881" s="10" t="s">
        <v>282</v>
      </c>
      <c r="B881" s="10" t="s">
        <v>284</v>
      </c>
      <c r="C881" s="9" t="s">
        <v>283</v>
      </c>
      <c r="D881" s="10" t="s">
        <v>3464</v>
      </c>
      <c r="G881" s="14"/>
    </row>
    <row r="882" spans="1:7">
      <c r="A882" s="10" t="s">
        <v>180</v>
      </c>
      <c r="B882" s="10" t="s">
        <v>181</v>
      </c>
      <c r="C882" s="9">
        <v>13410736972</v>
      </c>
      <c r="D882" s="10" t="s">
        <v>3465</v>
      </c>
      <c r="G882" s="14"/>
    </row>
    <row r="883" spans="1:7">
      <c r="A883" s="10" t="s">
        <v>312</v>
      </c>
      <c r="B883" s="10" t="s">
        <v>314</v>
      </c>
      <c r="C883" s="9" t="s">
        <v>313</v>
      </c>
      <c r="D883" s="10" t="s">
        <v>3466</v>
      </c>
      <c r="G883" s="14"/>
    </row>
    <row r="884" spans="1:7">
      <c r="A884" s="10" t="s">
        <v>3467</v>
      </c>
      <c r="B884" s="10" t="s">
        <v>3468</v>
      </c>
      <c r="C884" s="9" t="s">
        <v>3469</v>
      </c>
      <c r="D884" s="10" t="s">
        <v>3470</v>
      </c>
      <c r="G884" s="14"/>
    </row>
    <row r="885" spans="1:7">
      <c r="A885" s="10" t="s">
        <v>1253</v>
      </c>
      <c r="B885" s="10" t="s">
        <v>1255</v>
      </c>
      <c r="C885" s="9" t="s">
        <v>1254</v>
      </c>
      <c r="D885" s="10" t="s">
        <v>3471</v>
      </c>
      <c r="G885" s="14"/>
    </row>
    <row r="886" spans="1:7">
      <c r="A886" s="10" t="s">
        <v>3472</v>
      </c>
      <c r="B886" s="10" t="s">
        <v>3473</v>
      </c>
      <c r="C886" s="9" t="s">
        <v>3474</v>
      </c>
      <c r="D886" s="10" t="s">
        <v>3475</v>
      </c>
      <c r="G886" s="14"/>
    </row>
    <row r="887" spans="1:7">
      <c r="A887" s="10" t="s">
        <v>65</v>
      </c>
      <c r="B887" s="10" t="s">
        <v>66</v>
      </c>
      <c r="C887" s="9">
        <v>18138927333</v>
      </c>
      <c r="D887" s="10" t="s">
        <v>3476</v>
      </c>
      <c r="G887" s="14"/>
    </row>
    <row r="888" spans="1:7">
      <c r="A888" s="10" t="s">
        <v>120</v>
      </c>
      <c r="B888" s="10" t="s">
        <v>122</v>
      </c>
      <c r="C888" s="9" t="s">
        <v>121</v>
      </c>
      <c r="D888" s="10" t="s">
        <v>3477</v>
      </c>
      <c r="G888" s="14"/>
    </row>
    <row r="889" spans="1:7">
      <c r="A889" s="10" t="s">
        <v>263</v>
      </c>
      <c r="B889" s="10" t="s">
        <v>264</v>
      </c>
      <c r="C889" s="9">
        <v>9932565</v>
      </c>
      <c r="D889" s="10" t="s">
        <v>3478</v>
      </c>
      <c r="G889" s="14"/>
    </row>
    <row r="890" spans="1:7">
      <c r="A890" s="10" t="s">
        <v>1166</v>
      </c>
      <c r="B890" s="10" t="s">
        <v>1167</v>
      </c>
      <c r="C890" s="9">
        <v>18767214293</v>
      </c>
      <c r="D890" s="10" t="s">
        <v>3479</v>
      </c>
      <c r="G890" s="14"/>
    </row>
    <row r="891" spans="1:7">
      <c r="A891" s="10" t="s">
        <v>54</v>
      </c>
      <c r="B891" s="10" t="s">
        <v>55</v>
      </c>
      <c r="C891" s="9" t="s">
        <v>3480</v>
      </c>
      <c r="D891" s="10" t="s">
        <v>3481</v>
      </c>
      <c r="G891" s="14"/>
    </row>
    <row r="892" spans="1:7">
      <c r="A892" s="10" t="s">
        <v>3482</v>
      </c>
      <c r="B892" s="10" t="s">
        <v>3483</v>
      </c>
      <c r="C892" s="9" t="s">
        <v>3484</v>
      </c>
      <c r="D892" s="10" t="s">
        <v>3485</v>
      </c>
      <c r="G892" s="14"/>
    </row>
    <row r="893" spans="1:7">
      <c r="A893" s="10" t="s">
        <v>3486</v>
      </c>
      <c r="B893" s="10" t="s">
        <v>3487</v>
      </c>
      <c r="C893" s="9" t="s">
        <v>3488</v>
      </c>
      <c r="D893" s="10" t="s">
        <v>3489</v>
      </c>
      <c r="G893" s="14"/>
    </row>
    <row r="894" spans="1:7">
      <c r="A894" s="10" t="s">
        <v>3490</v>
      </c>
      <c r="B894" s="10" t="s">
        <v>3491</v>
      </c>
      <c r="C894" s="9" t="s">
        <v>3492</v>
      </c>
      <c r="D894" s="10" t="s">
        <v>3493</v>
      </c>
      <c r="G894" s="14"/>
    </row>
    <row r="895" spans="1:7">
      <c r="A895" s="10" t="s">
        <v>144</v>
      </c>
      <c r="B895" s="10" t="s">
        <v>146</v>
      </c>
      <c r="C895" s="9" t="s">
        <v>145</v>
      </c>
      <c r="D895" s="10" t="s">
        <v>3494</v>
      </c>
      <c r="G895" s="14"/>
    </row>
    <row r="896" spans="1:7">
      <c r="A896" s="10" t="s">
        <v>37</v>
      </c>
      <c r="B896" s="10" t="s">
        <v>39</v>
      </c>
      <c r="C896" s="9" t="s">
        <v>38</v>
      </c>
      <c r="D896" s="10" t="s">
        <v>3495</v>
      </c>
      <c r="G896" s="14"/>
    </row>
    <row r="897" spans="1:7">
      <c r="A897" s="10" t="s">
        <v>51</v>
      </c>
      <c r="B897" s="10" t="s">
        <v>53</v>
      </c>
      <c r="C897" s="9" t="s">
        <v>52</v>
      </c>
      <c r="D897" s="10" t="s">
        <v>3496</v>
      </c>
      <c r="G897" s="14"/>
    </row>
    <row r="898" spans="1:7">
      <c r="A898" s="10" t="s">
        <v>470</v>
      </c>
      <c r="B898" s="10" t="s">
        <v>472</v>
      </c>
      <c r="C898" s="9" t="s">
        <v>471</v>
      </c>
      <c r="D898" s="10" t="s">
        <v>3497</v>
      </c>
      <c r="G898" s="14"/>
    </row>
    <row r="899" spans="1:7">
      <c r="A899" s="10" t="s">
        <v>3498</v>
      </c>
      <c r="B899" s="10" t="s">
        <v>3499</v>
      </c>
      <c r="C899" s="9" t="s">
        <v>3500</v>
      </c>
      <c r="D899" s="10" t="s">
        <v>3501</v>
      </c>
      <c r="G899" s="14"/>
    </row>
    <row r="900" spans="1:7">
      <c r="A900" s="10" t="s">
        <v>841</v>
      </c>
      <c r="B900" s="10" t="s">
        <v>843</v>
      </c>
      <c r="C900" s="9" t="s">
        <v>842</v>
      </c>
      <c r="D900" s="10" t="s">
        <v>3502</v>
      </c>
      <c r="G900" s="14"/>
    </row>
    <row r="901" spans="1:7">
      <c r="A901" s="10" t="s">
        <v>938</v>
      </c>
      <c r="B901" s="10" t="s">
        <v>940</v>
      </c>
      <c r="C901" s="9" t="s">
        <v>939</v>
      </c>
      <c r="D901" s="10" t="s">
        <v>3503</v>
      </c>
      <c r="G901" s="14"/>
    </row>
    <row r="902" spans="1:7">
      <c r="A902" s="10" t="s">
        <v>3504</v>
      </c>
      <c r="B902" s="10" t="s">
        <v>3505</v>
      </c>
      <c r="C902" s="9" t="s">
        <v>3506</v>
      </c>
      <c r="D902" s="10" t="s">
        <v>3507</v>
      </c>
      <c r="G902" s="14"/>
    </row>
    <row r="903" spans="1:7">
      <c r="A903" s="10" t="s">
        <v>833</v>
      </c>
      <c r="B903" s="10" t="s">
        <v>834</v>
      </c>
      <c r="C903" s="9">
        <v>18665465466</v>
      </c>
      <c r="D903" s="10" t="s">
        <v>3508</v>
      </c>
      <c r="G903" s="14"/>
    </row>
    <row r="904" spans="1:7">
      <c r="A904" s="10" t="s">
        <v>3509</v>
      </c>
      <c r="B904" s="10" t="s">
        <v>3510</v>
      </c>
      <c r="C904" s="9" t="s">
        <v>3511</v>
      </c>
      <c r="D904" s="10" t="s">
        <v>3512</v>
      </c>
      <c r="G904" s="14"/>
    </row>
    <row r="905" spans="1:7">
      <c r="A905" s="10" t="s">
        <v>3513</v>
      </c>
      <c r="B905" s="10" t="s">
        <v>3514</v>
      </c>
      <c r="C905" s="9">
        <v>18888637325</v>
      </c>
      <c r="D905" s="10" t="s">
        <v>3515</v>
      </c>
      <c r="G905" s="14"/>
    </row>
    <row r="906" spans="1:7">
      <c r="A906" s="10" t="s">
        <v>3516</v>
      </c>
      <c r="B906" s="10" t="s">
        <v>3517</v>
      </c>
      <c r="C906" s="9">
        <v>18668091525</v>
      </c>
      <c r="D906" s="10" t="s">
        <v>3518</v>
      </c>
      <c r="G906" s="14"/>
    </row>
    <row r="907" spans="1:7">
      <c r="A907" s="10" t="s">
        <v>3519</v>
      </c>
      <c r="B907" s="10" t="s">
        <v>3520</v>
      </c>
      <c r="C907" s="9" t="s">
        <v>3521</v>
      </c>
      <c r="D907" s="10" t="s">
        <v>3522</v>
      </c>
      <c r="G907" s="14"/>
    </row>
    <row r="908" spans="1:7">
      <c r="A908" s="10" t="s">
        <v>871</v>
      </c>
      <c r="B908" s="10" t="s">
        <v>872</v>
      </c>
      <c r="C908" s="9" t="s">
        <v>3523</v>
      </c>
      <c r="D908" s="10" t="s">
        <v>3524</v>
      </c>
      <c r="G908" s="14"/>
    </row>
    <row r="909" spans="1:7">
      <c r="A909" s="10" t="s">
        <v>813</v>
      </c>
      <c r="B909" s="10" t="s">
        <v>815</v>
      </c>
      <c r="C909" s="9" t="s">
        <v>814</v>
      </c>
      <c r="D909" s="10" t="s">
        <v>3525</v>
      </c>
      <c r="G909" s="14"/>
    </row>
    <row r="910" spans="1:7">
      <c r="A910" s="10" t="s">
        <v>3526</v>
      </c>
      <c r="B910" s="10" t="s">
        <v>3527</v>
      </c>
      <c r="C910" s="9" t="s">
        <v>3528</v>
      </c>
      <c r="D910" s="10" t="s">
        <v>3529</v>
      </c>
      <c r="G910" s="14"/>
    </row>
    <row r="911" spans="1:7">
      <c r="A911" s="10" t="s">
        <v>3530</v>
      </c>
      <c r="B911" s="10" t="s">
        <v>3531</v>
      </c>
      <c r="C911" s="9" t="s">
        <v>3532</v>
      </c>
      <c r="D911" s="10" t="s">
        <v>3533</v>
      </c>
      <c r="G911" s="14"/>
    </row>
    <row r="912" spans="1:7">
      <c r="A912" s="10" t="s">
        <v>1141</v>
      </c>
      <c r="B912" s="10" t="s">
        <v>1142</v>
      </c>
      <c r="C912" s="9">
        <v>13375738000</v>
      </c>
      <c r="D912" s="10" t="s">
        <v>3534</v>
      </c>
      <c r="G912" s="14"/>
    </row>
    <row r="913" spans="1:7">
      <c r="A913" s="10" t="s">
        <v>949</v>
      </c>
      <c r="B913" s="10" t="s">
        <v>951</v>
      </c>
      <c r="C913" s="9" t="s">
        <v>950</v>
      </c>
      <c r="D913" s="10" t="s">
        <v>3535</v>
      </c>
      <c r="G913" s="14"/>
    </row>
    <row r="914" spans="1:7">
      <c r="A914" s="10" t="s">
        <v>3536</v>
      </c>
      <c r="B914" s="10" t="s">
        <v>3537</v>
      </c>
      <c r="C914" s="9" t="s">
        <v>3538</v>
      </c>
      <c r="D914" s="10" t="s">
        <v>3539</v>
      </c>
      <c r="G914" s="14"/>
    </row>
    <row r="915" spans="1:7">
      <c r="A915" s="10" t="s">
        <v>3540</v>
      </c>
      <c r="B915" s="10" t="s">
        <v>3541</v>
      </c>
      <c r="C915" s="9" t="s">
        <v>3542</v>
      </c>
      <c r="D915" s="10" t="s">
        <v>3543</v>
      </c>
      <c r="G915" s="14"/>
    </row>
    <row r="916" spans="1:7">
      <c r="A916" s="10" t="s">
        <v>955</v>
      </c>
      <c r="B916" s="10" t="s">
        <v>957</v>
      </c>
      <c r="C916" s="9" t="s">
        <v>956</v>
      </c>
      <c r="D916" s="10" t="s">
        <v>3544</v>
      </c>
      <c r="G916" s="14"/>
    </row>
    <row r="917" spans="1:7">
      <c r="A917" s="10" t="s">
        <v>3545</v>
      </c>
      <c r="B917" s="10" t="s">
        <v>3546</v>
      </c>
      <c r="C917" s="9" t="s">
        <v>3547</v>
      </c>
      <c r="D917" s="10" t="s">
        <v>3548</v>
      </c>
      <c r="G917" s="14"/>
    </row>
    <row r="918" spans="1:7">
      <c r="A918" s="10" t="s">
        <v>881</v>
      </c>
      <c r="B918" s="10" t="s">
        <v>883</v>
      </c>
      <c r="C918" s="9" t="s">
        <v>882</v>
      </c>
      <c r="D918" s="10" t="s">
        <v>3549</v>
      </c>
      <c r="G918" s="14"/>
    </row>
    <row r="919" spans="1:7">
      <c r="A919" s="10" t="s">
        <v>3550</v>
      </c>
      <c r="B919" s="10" t="s">
        <v>3551</v>
      </c>
      <c r="C919" s="9">
        <v>13542775622</v>
      </c>
      <c r="D919" s="10" t="s">
        <v>3552</v>
      </c>
      <c r="G919" s="14"/>
    </row>
    <row r="920" spans="1:7">
      <c r="A920" s="10" t="s">
        <v>3553</v>
      </c>
      <c r="B920" s="10" t="s">
        <v>3554</v>
      </c>
      <c r="C920" s="9" t="s">
        <v>3555</v>
      </c>
      <c r="D920" s="10" t="s">
        <v>3556</v>
      </c>
      <c r="G920" s="14"/>
    </row>
    <row r="921" spans="1:7">
      <c r="A921" s="10" t="s">
        <v>3557</v>
      </c>
      <c r="B921" s="10" t="s">
        <v>3558</v>
      </c>
      <c r="C921" s="9">
        <v>18127138818</v>
      </c>
      <c r="D921" s="10" t="s">
        <v>3559</v>
      </c>
      <c r="G921" s="14"/>
    </row>
    <row r="922" spans="1:7">
      <c r="A922" s="10" t="s">
        <v>3560</v>
      </c>
      <c r="B922" s="10" t="s">
        <v>3561</v>
      </c>
      <c r="C922" s="9" t="s">
        <v>3562</v>
      </c>
      <c r="D922" s="10" t="s">
        <v>3563</v>
      </c>
      <c r="G922" s="14"/>
    </row>
    <row r="923" spans="1:7">
      <c r="A923" s="10" t="s">
        <v>3564</v>
      </c>
      <c r="B923" s="10" t="s">
        <v>3565</v>
      </c>
      <c r="C923" s="9">
        <v>13326760058</v>
      </c>
      <c r="D923" s="10" t="s">
        <v>3566</v>
      </c>
      <c r="G923" s="14"/>
    </row>
    <row r="924" spans="1:7">
      <c r="A924" s="10" t="s">
        <v>3567</v>
      </c>
      <c r="B924" s="10" t="s">
        <v>3568</v>
      </c>
      <c r="C924" s="9" t="s">
        <v>3569</v>
      </c>
      <c r="D924" s="10" t="s">
        <v>3570</v>
      </c>
      <c r="G924" s="14"/>
    </row>
    <row r="925" spans="1:7">
      <c r="A925" s="10" t="s">
        <v>3571</v>
      </c>
      <c r="B925" s="10" t="s">
        <v>3572</v>
      </c>
      <c r="C925" s="9" t="s">
        <v>3573</v>
      </c>
      <c r="D925" s="10" t="s">
        <v>3574</v>
      </c>
      <c r="G925" s="14"/>
    </row>
    <row r="926" spans="1:7">
      <c r="A926" s="10" t="s">
        <v>3575</v>
      </c>
      <c r="B926" s="10" t="s">
        <v>3576</v>
      </c>
      <c r="C926" s="9" t="s">
        <v>3577</v>
      </c>
      <c r="D926" s="10" t="s">
        <v>3578</v>
      </c>
      <c r="G926" s="14"/>
    </row>
    <row r="927" spans="1:7">
      <c r="A927" s="10" t="s">
        <v>3579</v>
      </c>
      <c r="B927" s="10" t="s">
        <v>3580</v>
      </c>
      <c r="C927" s="9" t="s">
        <v>3581</v>
      </c>
      <c r="D927" s="10" t="s">
        <v>3582</v>
      </c>
      <c r="G927" s="14"/>
    </row>
    <row r="928" spans="1:7">
      <c r="A928" s="10" t="s">
        <v>3583</v>
      </c>
      <c r="B928" s="10" t="s">
        <v>3584</v>
      </c>
      <c r="C928" s="9" t="s">
        <v>3585</v>
      </c>
      <c r="D928" s="10" t="s">
        <v>3586</v>
      </c>
      <c r="G928" s="14"/>
    </row>
    <row r="929" spans="1:7">
      <c r="A929" s="10" t="s">
        <v>3587</v>
      </c>
      <c r="B929" s="10" t="s">
        <v>3588</v>
      </c>
      <c r="C929" s="9" t="s">
        <v>3589</v>
      </c>
      <c r="D929" s="10" t="s">
        <v>3590</v>
      </c>
      <c r="G929" s="14"/>
    </row>
    <row r="930" spans="1:7">
      <c r="A930" s="10" t="s">
        <v>3591</v>
      </c>
      <c r="B930" s="10" t="s">
        <v>3592</v>
      </c>
      <c r="C930" s="9" t="s">
        <v>3593</v>
      </c>
      <c r="D930" s="10" t="s">
        <v>3594</v>
      </c>
      <c r="G930" s="14"/>
    </row>
    <row r="931" spans="1:7">
      <c r="A931" s="10" t="s">
        <v>3595</v>
      </c>
      <c r="B931" s="10" t="s">
        <v>3596</v>
      </c>
      <c r="C931" s="9" t="s">
        <v>3597</v>
      </c>
      <c r="D931" s="10" t="s">
        <v>3598</v>
      </c>
      <c r="G931" s="14"/>
    </row>
    <row r="932" spans="1:7">
      <c r="A932" s="10" t="s">
        <v>3599</v>
      </c>
      <c r="B932" s="10" t="s">
        <v>3600</v>
      </c>
      <c r="C932" s="9" t="s">
        <v>3601</v>
      </c>
      <c r="D932" s="10" t="s">
        <v>3602</v>
      </c>
      <c r="G932" s="14"/>
    </row>
    <row r="933" spans="1:7">
      <c r="A933" s="10" t="s">
        <v>3603</v>
      </c>
      <c r="B933" s="10" t="s">
        <v>3604</v>
      </c>
      <c r="C933" s="9" t="s">
        <v>3605</v>
      </c>
      <c r="D933" s="10" t="s">
        <v>3606</v>
      </c>
      <c r="G933" s="14"/>
    </row>
    <row r="934" spans="1:7">
      <c r="A934" s="10" t="s">
        <v>3607</v>
      </c>
      <c r="B934" s="10" t="s">
        <v>3608</v>
      </c>
      <c r="C934" s="9" t="s">
        <v>3609</v>
      </c>
      <c r="D934" s="10" t="s">
        <v>3610</v>
      </c>
      <c r="G934" s="14"/>
    </row>
    <row r="935" spans="1:7">
      <c r="A935" s="10" t="s">
        <v>3611</v>
      </c>
      <c r="B935" s="10" t="s">
        <v>3612</v>
      </c>
      <c r="C935" s="9" t="s">
        <v>3613</v>
      </c>
      <c r="D935" s="10" t="s">
        <v>3614</v>
      </c>
      <c r="G935" s="14"/>
    </row>
    <row r="936" spans="1:7">
      <c r="A936" s="10" t="s">
        <v>3615</v>
      </c>
      <c r="B936" s="10" t="s">
        <v>3616</v>
      </c>
      <c r="C936" s="9" t="s">
        <v>3617</v>
      </c>
      <c r="D936" s="10" t="s">
        <v>3618</v>
      </c>
      <c r="G936" s="14"/>
    </row>
    <row r="937" spans="1:7">
      <c r="A937" s="10" t="s">
        <v>3619</v>
      </c>
      <c r="B937" s="10" t="s">
        <v>3620</v>
      </c>
      <c r="C937" s="9" t="s">
        <v>3621</v>
      </c>
      <c r="D937" s="10" t="s">
        <v>3622</v>
      </c>
      <c r="G937" s="14"/>
    </row>
    <row r="938" spans="1:7">
      <c r="A938" s="10" t="s">
        <v>3623</v>
      </c>
      <c r="B938" s="10" t="s">
        <v>3624</v>
      </c>
      <c r="C938" s="9" t="s">
        <v>3625</v>
      </c>
      <c r="D938" s="10" t="s">
        <v>3626</v>
      </c>
      <c r="G938" s="14"/>
    </row>
    <row r="939" spans="1:7">
      <c r="A939" s="10" t="s">
        <v>3627</v>
      </c>
      <c r="B939" s="10" t="s">
        <v>3628</v>
      </c>
      <c r="C939" s="9" t="s">
        <v>3629</v>
      </c>
      <c r="D939" s="10" t="s">
        <v>3630</v>
      </c>
      <c r="G939" s="14"/>
    </row>
    <row r="940" spans="1:7">
      <c r="A940" s="10" t="s">
        <v>3631</v>
      </c>
      <c r="B940" s="10" t="s">
        <v>3632</v>
      </c>
      <c r="C940" s="9" t="s">
        <v>3633</v>
      </c>
      <c r="D940" s="10" t="s">
        <v>3634</v>
      </c>
      <c r="G940" s="14"/>
    </row>
    <row r="941" spans="1:7">
      <c r="A941" s="10" t="s">
        <v>3635</v>
      </c>
      <c r="B941" s="10" t="s">
        <v>3636</v>
      </c>
      <c r="C941" s="9">
        <v>13510971486</v>
      </c>
      <c r="D941" s="10" t="s">
        <v>3637</v>
      </c>
      <c r="G941" s="14"/>
    </row>
    <row r="942" spans="1:7">
      <c r="A942" s="10" t="s">
        <v>3638</v>
      </c>
      <c r="B942" s="10" t="s">
        <v>3639</v>
      </c>
      <c r="C942" s="9" t="s">
        <v>3640</v>
      </c>
      <c r="D942" s="10" t="s">
        <v>3641</v>
      </c>
      <c r="G942" s="14"/>
    </row>
    <row r="943" spans="1:7">
      <c r="A943" s="10" t="s">
        <v>3642</v>
      </c>
      <c r="B943" s="10" t="s">
        <v>3643</v>
      </c>
      <c r="C943" s="9">
        <v>15533737734</v>
      </c>
      <c r="D943" s="10" t="s">
        <v>3644</v>
      </c>
      <c r="G943" s="14"/>
    </row>
    <row r="944" spans="1:7">
      <c r="A944" s="10" t="s">
        <v>3645</v>
      </c>
      <c r="B944" s="10" t="s">
        <v>3646</v>
      </c>
      <c r="C944" s="9" t="s">
        <v>3647</v>
      </c>
      <c r="D944" s="10" t="s">
        <v>3648</v>
      </c>
      <c r="G944" s="14"/>
    </row>
    <row r="945" spans="1:7">
      <c r="A945" s="10" t="s">
        <v>3649</v>
      </c>
      <c r="B945" s="10" t="s">
        <v>3650</v>
      </c>
      <c r="C945" s="9" t="s">
        <v>3651</v>
      </c>
      <c r="D945" s="10" t="s">
        <v>3652</v>
      </c>
      <c r="G945" s="14"/>
    </row>
    <row r="946" spans="1:7">
      <c r="A946" s="10" t="s">
        <v>3653</v>
      </c>
      <c r="B946" s="10" t="s">
        <v>3654</v>
      </c>
      <c r="C946" s="9" t="s">
        <v>3655</v>
      </c>
      <c r="D946" s="10" t="s">
        <v>3656</v>
      </c>
      <c r="G946" s="14"/>
    </row>
    <row r="947" spans="1:7">
      <c r="A947" s="10" t="s">
        <v>3657</v>
      </c>
      <c r="B947" s="10" t="s">
        <v>3658</v>
      </c>
      <c r="C947" s="9" t="s">
        <v>3659</v>
      </c>
      <c r="D947" s="10" t="s">
        <v>3660</v>
      </c>
      <c r="G947" s="14"/>
    </row>
    <row r="948" spans="1:7">
      <c r="A948" s="10" t="s">
        <v>3661</v>
      </c>
      <c r="B948" s="10" t="s">
        <v>3662</v>
      </c>
      <c r="C948" s="9" t="s">
        <v>3663</v>
      </c>
      <c r="D948" s="10" t="s">
        <v>3664</v>
      </c>
      <c r="G948" s="14"/>
    </row>
    <row r="949" spans="1:7">
      <c r="A949" s="10" t="s">
        <v>3665</v>
      </c>
      <c r="B949" s="10" t="s">
        <v>3666</v>
      </c>
      <c r="C949" s="9" t="s">
        <v>3667</v>
      </c>
      <c r="D949" s="10" t="s">
        <v>4218</v>
      </c>
      <c r="G949" s="14"/>
    </row>
    <row r="950" spans="1:7">
      <c r="A950" s="10" t="s">
        <v>3668</v>
      </c>
      <c r="B950" s="10" t="s">
        <v>3669</v>
      </c>
      <c r="C950" s="9" t="s">
        <v>3670</v>
      </c>
      <c r="D950" s="10" t="s">
        <v>3671</v>
      </c>
      <c r="G950" s="14"/>
    </row>
    <row r="951" spans="1:7">
      <c r="A951" s="10" t="s">
        <v>3672</v>
      </c>
      <c r="B951" s="10" t="s">
        <v>3673</v>
      </c>
      <c r="C951" s="9" t="s">
        <v>3674</v>
      </c>
      <c r="D951" s="10" t="s">
        <v>3675</v>
      </c>
      <c r="G951" s="14"/>
    </row>
    <row r="952" spans="1:7">
      <c r="A952" s="10" t="s">
        <v>3676</v>
      </c>
      <c r="B952" s="10" t="s">
        <v>3677</v>
      </c>
      <c r="C952" s="9" t="s">
        <v>3678</v>
      </c>
      <c r="D952" s="10" t="s">
        <v>3679</v>
      </c>
      <c r="G952" s="14"/>
    </row>
    <row r="953" spans="1:7">
      <c r="A953" s="10" t="s">
        <v>3680</v>
      </c>
      <c r="B953" s="10" t="s">
        <v>3681</v>
      </c>
      <c r="C953" s="9" t="s">
        <v>3682</v>
      </c>
      <c r="D953" s="10" t="s">
        <v>3683</v>
      </c>
      <c r="G953" s="14"/>
    </row>
    <row r="954" spans="1:7">
      <c r="A954" s="10" t="s">
        <v>3684</v>
      </c>
      <c r="B954" s="10" t="s">
        <v>3685</v>
      </c>
      <c r="C954" s="9">
        <v>13456769026</v>
      </c>
      <c r="D954" s="10" t="s">
        <v>3686</v>
      </c>
      <c r="G954" s="14"/>
    </row>
    <row r="955" spans="1:7">
      <c r="A955" s="10" t="s">
        <v>3687</v>
      </c>
      <c r="B955" s="10" t="s">
        <v>3688</v>
      </c>
      <c r="C955" s="9" t="s">
        <v>3689</v>
      </c>
      <c r="D955" s="10" t="s">
        <v>3690</v>
      </c>
      <c r="G955" s="14"/>
    </row>
    <row r="956" spans="1:7">
      <c r="A956" s="10" t="s">
        <v>3691</v>
      </c>
      <c r="B956" s="10" t="s">
        <v>3692</v>
      </c>
      <c r="C956" s="9" t="s">
        <v>3693</v>
      </c>
      <c r="D956" s="10" t="s">
        <v>3694</v>
      </c>
      <c r="G956" s="14"/>
    </row>
    <row r="957" spans="1:7">
      <c r="A957" s="10" t="s">
        <v>3695</v>
      </c>
      <c r="B957" s="10" t="s">
        <v>3696</v>
      </c>
      <c r="C957" s="9" t="s">
        <v>3697</v>
      </c>
      <c r="D957" s="10" t="s">
        <v>3698</v>
      </c>
      <c r="G957" s="14"/>
    </row>
    <row r="958" spans="1:7">
      <c r="A958" s="10" t="s">
        <v>3699</v>
      </c>
      <c r="B958" s="10" t="s">
        <v>3700</v>
      </c>
      <c r="C958" s="9">
        <v>15994080088</v>
      </c>
      <c r="D958" s="10" t="s">
        <v>3701</v>
      </c>
      <c r="G958" s="14"/>
    </row>
    <row r="959" spans="1:7">
      <c r="A959" s="10" t="s">
        <v>3702</v>
      </c>
      <c r="B959" s="10" t="s">
        <v>3703</v>
      </c>
      <c r="C959" s="9">
        <v>13771940124</v>
      </c>
      <c r="D959" s="10" t="s">
        <v>3704</v>
      </c>
      <c r="G959" s="14"/>
    </row>
    <row r="960" spans="1:7">
      <c r="A960" s="10" t="s">
        <v>3705</v>
      </c>
      <c r="B960" s="10" t="s">
        <v>3706</v>
      </c>
      <c r="C960" s="9" t="s">
        <v>3707</v>
      </c>
      <c r="D960" s="10" t="s">
        <v>3708</v>
      </c>
      <c r="G960" s="14"/>
    </row>
    <row r="961" spans="1:7">
      <c r="A961" s="10" t="s">
        <v>3709</v>
      </c>
      <c r="B961" s="10" t="s">
        <v>3710</v>
      </c>
      <c r="C961" s="9" t="s">
        <v>3711</v>
      </c>
      <c r="D961" s="10" t="s">
        <v>3712</v>
      </c>
      <c r="G961" s="14"/>
    </row>
    <row r="962" spans="1:7">
      <c r="A962" s="10" t="s">
        <v>3713</v>
      </c>
      <c r="B962" s="10" t="s">
        <v>3714</v>
      </c>
      <c r="C962" s="9" t="s">
        <v>3715</v>
      </c>
      <c r="D962" s="10" t="s">
        <v>3716</v>
      </c>
      <c r="G962" s="14"/>
    </row>
    <row r="963" spans="1:7">
      <c r="A963" s="10" t="s">
        <v>3717</v>
      </c>
      <c r="B963" s="10" t="s">
        <v>3718</v>
      </c>
      <c r="C963" s="9" t="s">
        <v>3719</v>
      </c>
      <c r="D963" s="10" t="s">
        <v>3720</v>
      </c>
      <c r="G963" s="14"/>
    </row>
    <row r="964" spans="1:7">
      <c r="A964" s="10" t="s">
        <v>3721</v>
      </c>
      <c r="B964" s="10" t="s">
        <v>3722</v>
      </c>
      <c r="C964" s="9" t="s">
        <v>3723</v>
      </c>
      <c r="D964" s="10" t="s">
        <v>3724</v>
      </c>
      <c r="G964" s="14"/>
    </row>
    <row r="965" spans="1:7">
      <c r="A965" s="10" t="s">
        <v>3725</v>
      </c>
      <c r="B965" s="10" t="s">
        <v>3726</v>
      </c>
      <c r="C965" s="9" t="s">
        <v>3727</v>
      </c>
      <c r="D965" s="10" t="s">
        <v>3728</v>
      </c>
      <c r="G965" s="14"/>
    </row>
    <row r="966" spans="1:7">
      <c r="A966" s="10" t="s">
        <v>3729</v>
      </c>
      <c r="B966" s="10" t="s">
        <v>3730</v>
      </c>
      <c r="C966" s="9">
        <v>13352892751</v>
      </c>
      <c r="D966" s="10" t="s">
        <v>3731</v>
      </c>
      <c r="G966" s="14"/>
    </row>
    <row r="967" spans="1:7">
      <c r="A967" s="10" t="s">
        <v>3732</v>
      </c>
      <c r="B967" s="10" t="s">
        <v>3733</v>
      </c>
      <c r="C967" s="9">
        <v>15986825352</v>
      </c>
      <c r="D967" s="10" t="s">
        <v>3734</v>
      </c>
      <c r="G967" s="14"/>
    </row>
    <row r="968" spans="1:7">
      <c r="A968" s="10" t="s">
        <v>3735</v>
      </c>
      <c r="B968" s="10" t="s">
        <v>3736</v>
      </c>
      <c r="C968" s="9" t="s">
        <v>3737</v>
      </c>
      <c r="D968" s="10" t="s">
        <v>3738</v>
      </c>
      <c r="G968" s="14"/>
    </row>
    <row r="969" spans="1:7">
      <c r="A969" s="10" t="s">
        <v>3739</v>
      </c>
      <c r="B969" s="10" t="s">
        <v>3740</v>
      </c>
      <c r="C969" s="9" t="s">
        <v>3741</v>
      </c>
      <c r="D969" s="10" t="s">
        <v>3742</v>
      </c>
      <c r="G969" s="14"/>
    </row>
    <row r="970" spans="1:7">
      <c r="A970" s="10" t="s">
        <v>3743</v>
      </c>
      <c r="B970" s="10" t="s">
        <v>3744</v>
      </c>
      <c r="C970" s="9" t="s">
        <v>3745</v>
      </c>
      <c r="D970" s="10" t="s">
        <v>3746</v>
      </c>
      <c r="G970" s="14"/>
    </row>
    <row r="971" spans="1:7">
      <c r="A971" s="10" t="s">
        <v>3747</v>
      </c>
      <c r="B971" s="10" t="s">
        <v>3748</v>
      </c>
      <c r="C971" s="9" t="s">
        <v>3749</v>
      </c>
      <c r="D971" s="10" t="s">
        <v>3750</v>
      </c>
      <c r="G971" s="14"/>
    </row>
    <row r="972" spans="1:7">
      <c r="A972" s="10" t="s">
        <v>3751</v>
      </c>
      <c r="B972" s="10" t="s">
        <v>3752</v>
      </c>
      <c r="C972" s="9" t="s">
        <v>3753</v>
      </c>
      <c r="D972" s="10" t="s">
        <v>3754</v>
      </c>
      <c r="G972" s="14"/>
    </row>
    <row r="973" spans="1:7">
      <c r="A973" s="10" t="s">
        <v>3755</v>
      </c>
      <c r="B973" s="10" t="s">
        <v>3756</v>
      </c>
      <c r="C973" s="9" t="s">
        <v>3757</v>
      </c>
      <c r="D973" s="10" t="s">
        <v>3758</v>
      </c>
      <c r="G973" s="14"/>
    </row>
    <row r="974" spans="1:7">
      <c r="A974" s="10" t="s">
        <v>3759</v>
      </c>
      <c r="B974" s="10" t="s">
        <v>3760</v>
      </c>
      <c r="C974" s="9" t="s">
        <v>3761</v>
      </c>
      <c r="D974" s="10" t="s">
        <v>3762</v>
      </c>
      <c r="G974" s="14"/>
    </row>
    <row r="975" spans="1:7">
      <c r="A975" s="10" t="s">
        <v>3763</v>
      </c>
      <c r="B975" s="10" t="s">
        <v>3764</v>
      </c>
      <c r="C975" s="9">
        <v>13760286078</v>
      </c>
      <c r="D975" s="10" t="s">
        <v>3765</v>
      </c>
      <c r="G975" s="14"/>
    </row>
    <row r="976" spans="1:7">
      <c r="A976" s="10" t="s">
        <v>3766</v>
      </c>
      <c r="B976" s="10" t="s">
        <v>3767</v>
      </c>
      <c r="C976" s="9" t="s">
        <v>3768</v>
      </c>
      <c r="D976" s="10" t="s">
        <v>3769</v>
      </c>
      <c r="G976" s="14"/>
    </row>
    <row r="977" spans="1:7">
      <c r="A977" s="10" t="s">
        <v>3770</v>
      </c>
      <c r="B977" s="10" t="s">
        <v>3771</v>
      </c>
      <c r="C977" s="9" t="s">
        <v>3772</v>
      </c>
      <c r="D977" s="10" t="s">
        <v>3773</v>
      </c>
      <c r="G977" s="14"/>
    </row>
    <row r="978" spans="1:7">
      <c r="A978" s="10" t="s">
        <v>3774</v>
      </c>
      <c r="B978" s="10" t="s">
        <v>3775</v>
      </c>
      <c r="C978" s="9" t="s">
        <v>3776</v>
      </c>
      <c r="D978" s="10" t="s">
        <v>3777</v>
      </c>
      <c r="G978" s="14"/>
    </row>
    <row r="979" spans="1:7">
      <c r="A979" s="10" t="s">
        <v>3778</v>
      </c>
      <c r="B979" s="10" t="s">
        <v>3779</v>
      </c>
      <c r="C979" s="9" t="s">
        <v>3780</v>
      </c>
      <c r="D979" s="10" t="s">
        <v>3781</v>
      </c>
      <c r="G979" s="14"/>
    </row>
    <row r="980" spans="1:7">
      <c r="A980" s="10" t="s">
        <v>3782</v>
      </c>
      <c r="B980" s="10" t="s">
        <v>3783</v>
      </c>
      <c r="C980" s="9" t="s">
        <v>3784</v>
      </c>
      <c r="D980" s="10" t="s">
        <v>3785</v>
      </c>
      <c r="G980" s="14"/>
    </row>
    <row r="981" spans="1:7">
      <c r="A981" s="10" t="s">
        <v>3786</v>
      </c>
      <c r="B981" s="10" t="s">
        <v>3787</v>
      </c>
      <c r="C981" s="9" t="s">
        <v>3788</v>
      </c>
      <c r="D981" s="10" t="s">
        <v>3789</v>
      </c>
      <c r="G981" s="14"/>
    </row>
    <row r="982" spans="1:7">
      <c r="A982" s="10" t="s">
        <v>3790</v>
      </c>
      <c r="B982" s="10" t="s">
        <v>3791</v>
      </c>
      <c r="C982" s="9" t="s">
        <v>3792</v>
      </c>
      <c r="D982" s="10" t="s">
        <v>3793</v>
      </c>
      <c r="G982" s="14"/>
    </row>
    <row r="983" spans="1:7">
      <c r="A983" s="10" t="s">
        <v>3794</v>
      </c>
      <c r="B983" s="10" t="s">
        <v>3795</v>
      </c>
      <c r="C983" s="9" t="s">
        <v>3796</v>
      </c>
      <c r="D983" s="10" t="s">
        <v>3797</v>
      </c>
      <c r="G983" s="14"/>
    </row>
    <row r="984" spans="1:7">
      <c r="A984" s="10" t="s">
        <v>3798</v>
      </c>
      <c r="B984" s="10" t="s">
        <v>3799</v>
      </c>
      <c r="C984" s="9" t="s">
        <v>3800</v>
      </c>
      <c r="D984" s="10" t="s">
        <v>3801</v>
      </c>
      <c r="G984" s="14"/>
    </row>
    <row r="985" spans="1:7">
      <c r="A985" s="10" t="s">
        <v>3802</v>
      </c>
      <c r="B985" s="10" t="s">
        <v>3803</v>
      </c>
      <c r="C985" s="9">
        <v>18039513837</v>
      </c>
      <c r="D985" s="10" t="s">
        <v>3804</v>
      </c>
      <c r="G985" s="14"/>
    </row>
    <row r="986" spans="1:7">
      <c r="A986" s="10" t="s">
        <v>3805</v>
      </c>
      <c r="B986" s="10" t="s">
        <v>3806</v>
      </c>
      <c r="C986" s="9">
        <v>13699299931</v>
      </c>
      <c r="D986" s="10" t="s">
        <v>3807</v>
      </c>
      <c r="G986" s="14"/>
    </row>
    <row r="987" spans="1:7">
      <c r="A987" s="10" t="s">
        <v>3808</v>
      </c>
      <c r="B987" s="10" t="s">
        <v>3809</v>
      </c>
      <c r="C987" s="9" t="s">
        <v>3810</v>
      </c>
      <c r="D987" s="10" t="s">
        <v>3811</v>
      </c>
      <c r="G987" s="14"/>
    </row>
    <row r="988" spans="1:7">
      <c r="A988" s="10" t="s">
        <v>3812</v>
      </c>
      <c r="B988" s="10" t="s">
        <v>3813</v>
      </c>
      <c r="C988" s="9" t="s">
        <v>3814</v>
      </c>
      <c r="D988" s="10" t="s">
        <v>3815</v>
      </c>
      <c r="G988" s="14"/>
    </row>
    <row r="989" spans="1:7">
      <c r="A989" s="10" t="s">
        <v>3816</v>
      </c>
      <c r="B989" s="10" t="s">
        <v>3817</v>
      </c>
      <c r="C989" s="9" t="s">
        <v>3818</v>
      </c>
      <c r="D989" s="10" t="s">
        <v>3819</v>
      </c>
      <c r="G989" s="14"/>
    </row>
    <row r="990" spans="1:7">
      <c r="A990" s="10" t="s">
        <v>3823</v>
      </c>
      <c r="B990" s="10" t="s">
        <v>3824</v>
      </c>
      <c r="C990" s="9" t="s">
        <v>3825</v>
      </c>
      <c r="D990" s="10" t="s">
        <v>3826</v>
      </c>
      <c r="G990" s="14"/>
    </row>
    <row r="991" spans="1:7">
      <c r="A991" s="10" t="s">
        <v>3827</v>
      </c>
      <c r="B991" s="10" t="s">
        <v>3828</v>
      </c>
      <c r="C991" s="9" t="s">
        <v>3829</v>
      </c>
      <c r="D991" s="10" t="s">
        <v>3830</v>
      </c>
      <c r="G991" s="14"/>
    </row>
    <row r="992" spans="1:7">
      <c r="A992" s="10" t="s">
        <v>3831</v>
      </c>
      <c r="B992" s="10" t="s">
        <v>3832</v>
      </c>
      <c r="C992" s="9" t="s">
        <v>3833</v>
      </c>
      <c r="D992" s="10" t="s">
        <v>3834</v>
      </c>
      <c r="G992" s="14"/>
    </row>
    <row r="993" spans="1:7">
      <c r="A993" s="10" t="s">
        <v>3835</v>
      </c>
      <c r="B993" s="10" t="s">
        <v>3836</v>
      </c>
      <c r="C993" s="9" t="s">
        <v>3837</v>
      </c>
      <c r="D993" s="10" t="s">
        <v>3838</v>
      </c>
      <c r="G993" s="14"/>
    </row>
    <row r="994" spans="1:7">
      <c r="A994" s="10" t="s">
        <v>3839</v>
      </c>
      <c r="B994" s="10" t="s">
        <v>3840</v>
      </c>
      <c r="C994" s="9" t="s">
        <v>3841</v>
      </c>
      <c r="D994" s="10" t="s">
        <v>3842</v>
      </c>
      <c r="G994" s="14"/>
    </row>
    <row r="995" spans="1:7">
      <c r="A995" s="10" t="s">
        <v>3843</v>
      </c>
      <c r="B995" s="10" t="s">
        <v>3844</v>
      </c>
      <c r="C995" s="9" t="s">
        <v>3845</v>
      </c>
      <c r="D995" s="10" t="s">
        <v>3846</v>
      </c>
      <c r="G995" s="14"/>
    </row>
    <row r="996" spans="1:7">
      <c r="A996" s="10" t="s">
        <v>3847</v>
      </c>
      <c r="B996" s="10" t="s">
        <v>3848</v>
      </c>
      <c r="C996" s="9" t="s">
        <v>3849</v>
      </c>
      <c r="D996" s="10" t="s">
        <v>3850</v>
      </c>
      <c r="G996" s="14"/>
    </row>
    <row r="997" spans="1:7">
      <c r="A997" s="10" t="s">
        <v>3851</v>
      </c>
      <c r="B997" s="10" t="s">
        <v>3852</v>
      </c>
      <c r="C997" s="9" t="s">
        <v>3853</v>
      </c>
      <c r="D997" s="10" t="s">
        <v>3854</v>
      </c>
      <c r="G997" s="14"/>
    </row>
    <row r="998" spans="1:7">
      <c r="A998" s="10" t="s">
        <v>3855</v>
      </c>
      <c r="B998" s="10" t="s">
        <v>3856</v>
      </c>
      <c r="C998" s="9" t="s">
        <v>3857</v>
      </c>
      <c r="D998" s="10" t="s">
        <v>3858</v>
      </c>
      <c r="G998" s="14"/>
    </row>
    <row r="999" spans="1:7">
      <c r="A999" s="10" t="s">
        <v>3859</v>
      </c>
      <c r="B999" s="10" t="s">
        <v>3860</v>
      </c>
      <c r="C999" s="9" t="s">
        <v>3861</v>
      </c>
      <c r="D999" s="10" t="s">
        <v>3862</v>
      </c>
      <c r="G999" s="14"/>
    </row>
    <row r="1000" spans="1:7">
      <c r="A1000" s="10" t="s">
        <v>3863</v>
      </c>
      <c r="B1000" s="10" t="s">
        <v>3864</v>
      </c>
      <c r="C1000" s="9" t="s">
        <v>3865</v>
      </c>
      <c r="D1000" s="10" t="s">
        <v>3866</v>
      </c>
      <c r="G1000" s="14"/>
    </row>
    <row r="1001" spans="1:7">
      <c r="A1001" s="10" t="s">
        <v>3867</v>
      </c>
      <c r="B1001" s="10" t="s">
        <v>3868</v>
      </c>
      <c r="C1001" s="9" t="s">
        <v>3869</v>
      </c>
      <c r="D1001" s="10" t="s">
        <v>3870</v>
      </c>
      <c r="G1001" s="14"/>
    </row>
    <row r="1002" spans="1:7">
      <c r="A1002" s="10" t="s">
        <v>3871</v>
      </c>
      <c r="B1002" s="10" t="s">
        <v>3872</v>
      </c>
      <c r="C1002" s="9" t="s">
        <v>3873</v>
      </c>
      <c r="D1002" s="10" t="s">
        <v>3874</v>
      </c>
      <c r="G1002" s="14"/>
    </row>
    <row r="1003" spans="1:7">
      <c r="A1003" s="10" t="s">
        <v>3875</v>
      </c>
      <c r="B1003" s="10" t="s">
        <v>3876</v>
      </c>
      <c r="C1003" s="9" t="s">
        <v>3877</v>
      </c>
      <c r="D1003" s="10" t="s">
        <v>3878</v>
      </c>
      <c r="G1003" s="14"/>
    </row>
    <row r="1004" spans="1:7">
      <c r="A1004" s="10" t="s">
        <v>3879</v>
      </c>
      <c r="B1004" s="10" t="s">
        <v>3880</v>
      </c>
      <c r="C1004" s="9" t="s">
        <v>3881</v>
      </c>
      <c r="D1004" s="10" t="s">
        <v>3882</v>
      </c>
      <c r="G1004" s="14"/>
    </row>
    <row r="1005" spans="1:7">
      <c r="A1005" s="10" t="s">
        <v>3883</v>
      </c>
      <c r="B1005" s="10" t="s">
        <v>3884</v>
      </c>
      <c r="C1005" s="9" t="s">
        <v>3885</v>
      </c>
      <c r="D1005" s="10" t="s">
        <v>3886</v>
      </c>
      <c r="G1005" s="14"/>
    </row>
    <row r="1006" spans="1:7">
      <c r="A1006" s="10" t="s">
        <v>3887</v>
      </c>
      <c r="B1006" s="10" t="s">
        <v>3888</v>
      </c>
      <c r="C1006" s="9" t="s">
        <v>3889</v>
      </c>
      <c r="D1006" s="10" t="s">
        <v>3890</v>
      </c>
      <c r="G1006" s="14"/>
    </row>
    <row r="1007" spans="1:7">
      <c r="A1007" s="10" t="s">
        <v>3891</v>
      </c>
      <c r="B1007" s="10" t="s">
        <v>3892</v>
      </c>
      <c r="C1007" s="9" t="s">
        <v>3893</v>
      </c>
      <c r="D1007" s="10" t="s">
        <v>3894</v>
      </c>
      <c r="G1007" s="14"/>
    </row>
    <row r="1008" spans="1:7">
      <c r="A1008" s="10" t="s">
        <v>3895</v>
      </c>
      <c r="B1008" s="10" t="s">
        <v>3896</v>
      </c>
      <c r="C1008" s="9" t="s">
        <v>3897</v>
      </c>
      <c r="D1008" s="10" t="s">
        <v>3898</v>
      </c>
      <c r="G1008" s="14"/>
    </row>
    <row r="1009" spans="1:7">
      <c r="A1009" s="10" t="s">
        <v>3899</v>
      </c>
      <c r="B1009" s="10" t="s">
        <v>3900</v>
      </c>
      <c r="C1009" s="9" t="s">
        <v>3901</v>
      </c>
      <c r="D1009" s="10" t="s">
        <v>3902</v>
      </c>
      <c r="G1009" s="14"/>
    </row>
    <row r="1010" spans="1:7">
      <c r="A1010" s="10" t="s">
        <v>3903</v>
      </c>
      <c r="B1010" s="10" t="s">
        <v>3904</v>
      </c>
      <c r="C1010" s="9" t="s">
        <v>3905</v>
      </c>
      <c r="D1010" s="10" t="s">
        <v>3906</v>
      </c>
      <c r="G1010" s="14"/>
    </row>
    <row r="1011" spans="1:7">
      <c r="A1011" s="10" t="s">
        <v>3907</v>
      </c>
      <c r="B1011" s="10" t="s">
        <v>3908</v>
      </c>
      <c r="C1011" s="9" t="s">
        <v>3909</v>
      </c>
      <c r="D1011" s="10" t="s">
        <v>3910</v>
      </c>
      <c r="G1011" s="14"/>
    </row>
    <row r="1012" spans="1:7">
      <c r="A1012" s="10" t="s">
        <v>3911</v>
      </c>
      <c r="B1012" s="10" t="s">
        <v>3912</v>
      </c>
      <c r="C1012" s="9" t="s">
        <v>3913</v>
      </c>
      <c r="D1012" s="10" t="s">
        <v>3914</v>
      </c>
      <c r="G1012" s="14"/>
    </row>
    <row r="1013" spans="1:7">
      <c r="A1013" s="10" t="s">
        <v>3915</v>
      </c>
      <c r="B1013" s="10" t="s">
        <v>3916</v>
      </c>
      <c r="C1013" s="9" t="s">
        <v>3917</v>
      </c>
      <c r="D1013" s="10" t="s">
        <v>3918</v>
      </c>
      <c r="G1013" s="14"/>
    </row>
    <row r="1014" spans="1:7">
      <c r="A1014" s="10" t="s">
        <v>3919</v>
      </c>
      <c r="B1014" s="10" t="s">
        <v>3920</v>
      </c>
      <c r="C1014" s="9" t="s">
        <v>3921</v>
      </c>
      <c r="D1014" s="10" t="s">
        <v>3922</v>
      </c>
      <c r="G1014" s="14"/>
    </row>
    <row r="1015" spans="1:7">
      <c r="A1015" s="10" t="s">
        <v>3923</v>
      </c>
      <c r="B1015" s="10" t="s">
        <v>3924</v>
      </c>
      <c r="C1015" s="9" t="s">
        <v>3925</v>
      </c>
      <c r="D1015" s="10" t="s">
        <v>3926</v>
      </c>
      <c r="G1015" s="14"/>
    </row>
    <row r="1016" spans="1:7">
      <c r="A1016" s="10" t="s">
        <v>3927</v>
      </c>
      <c r="B1016" s="10" t="s">
        <v>3928</v>
      </c>
      <c r="C1016" s="9" t="s">
        <v>3929</v>
      </c>
      <c r="D1016" s="10" t="s">
        <v>3930</v>
      </c>
      <c r="G1016" s="14"/>
    </row>
    <row r="1017" spans="1:7">
      <c r="A1017" s="10" t="s">
        <v>3931</v>
      </c>
      <c r="B1017" s="10" t="s">
        <v>3932</v>
      </c>
      <c r="C1017" s="9" t="s">
        <v>3933</v>
      </c>
      <c r="D1017" s="10" t="s">
        <v>3934</v>
      </c>
      <c r="G1017" s="14"/>
    </row>
    <row r="1018" spans="1:7">
      <c r="A1018" s="10" t="s">
        <v>3935</v>
      </c>
      <c r="B1018" s="10" t="s">
        <v>3936</v>
      </c>
      <c r="C1018" s="9" t="s">
        <v>3937</v>
      </c>
      <c r="D1018" s="10" t="s">
        <v>3938</v>
      </c>
      <c r="G1018" s="14"/>
    </row>
    <row r="1019" spans="1:7">
      <c r="A1019" s="10" t="s">
        <v>3939</v>
      </c>
      <c r="B1019" s="10" t="s">
        <v>3940</v>
      </c>
      <c r="C1019" s="9" t="s">
        <v>3941</v>
      </c>
      <c r="D1019" s="10" t="s">
        <v>3942</v>
      </c>
      <c r="G1019" s="14"/>
    </row>
    <row r="1020" spans="1:7">
      <c r="A1020" s="10" t="s">
        <v>3943</v>
      </c>
      <c r="B1020" s="10" t="s">
        <v>3944</v>
      </c>
      <c r="C1020" s="9" t="s">
        <v>3945</v>
      </c>
      <c r="D1020" s="10" t="s">
        <v>3946</v>
      </c>
      <c r="G1020" s="14"/>
    </row>
    <row r="1021" spans="1:7">
      <c r="A1021" s="10" t="s">
        <v>3947</v>
      </c>
      <c r="B1021" s="10" t="s">
        <v>3948</v>
      </c>
      <c r="C1021" s="9" t="s">
        <v>3949</v>
      </c>
      <c r="D1021" s="10" t="s">
        <v>3950</v>
      </c>
      <c r="G1021" s="14"/>
    </row>
    <row r="1022" spans="1:7">
      <c r="A1022" s="10" t="s">
        <v>3951</v>
      </c>
      <c r="B1022" s="10" t="s">
        <v>3952</v>
      </c>
      <c r="C1022" s="9" t="s">
        <v>3953</v>
      </c>
      <c r="D1022" s="10" t="s">
        <v>3954</v>
      </c>
      <c r="G1022" s="14"/>
    </row>
    <row r="1023" spans="1:7">
      <c r="A1023" s="10" t="s">
        <v>3955</v>
      </c>
      <c r="B1023" s="10" t="s">
        <v>3956</v>
      </c>
      <c r="C1023" s="9">
        <v>15579864416</v>
      </c>
      <c r="D1023" s="10" t="s">
        <v>3957</v>
      </c>
      <c r="G1023" s="14"/>
    </row>
    <row r="1024" spans="1:7">
      <c r="A1024" s="10" t="s">
        <v>3958</v>
      </c>
      <c r="B1024" s="10" t="s">
        <v>3959</v>
      </c>
      <c r="C1024" s="9" t="s">
        <v>3960</v>
      </c>
      <c r="D1024" s="10" t="s">
        <v>3961</v>
      </c>
      <c r="G1024" s="14"/>
    </row>
    <row r="1025" spans="1:7">
      <c r="A1025" s="10" t="s">
        <v>3962</v>
      </c>
      <c r="B1025" s="10" t="s">
        <v>3963</v>
      </c>
      <c r="C1025" s="9" t="s">
        <v>3964</v>
      </c>
      <c r="D1025" s="10" t="s">
        <v>3965</v>
      </c>
      <c r="G1025" s="14"/>
    </row>
    <row r="1026" spans="1:7">
      <c r="A1026" s="10" t="s">
        <v>3966</v>
      </c>
      <c r="B1026" s="10" t="s">
        <v>3967</v>
      </c>
      <c r="C1026" s="9" t="s">
        <v>3968</v>
      </c>
      <c r="D1026" s="10" t="s">
        <v>3969</v>
      </c>
      <c r="G1026" s="14"/>
    </row>
    <row r="1027" spans="1:7">
      <c r="A1027" s="10" t="s">
        <v>3970</v>
      </c>
      <c r="B1027" s="10" t="s">
        <v>3971</v>
      </c>
      <c r="C1027" s="9" t="s">
        <v>3972</v>
      </c>
      <c r="D1027" s="10" t="s">
        <v>3973</v>
      </c>
      <c r="G1027" s="14"/>
    </row>
    <row r="1028" spans="1:7">
      <c r="A1028" s="10" t="s">
        <v>3974</v>
      </c>
      <c r="B1028" s="10" t="s">
        <v>3975</v>
      </c>
      <c r="C1028" s="9" t="s">
        <v>3976</v>
      </c>
      <c r="D1028" s="10" t="s">
        <v>3977</v>
      </c>
      <c r="G1028" s="14"/>
    </row>
    <row r="1029" spans="1:7">
      <c r="A1029" s="10" t="s">
        <v>3978</v>
      </c>
      <c r="B1029" s="10" t="s">
        <v>3979</v>
      </c>
      <c r="C1029" s="9" t="s">
        <v>3980</v>
      </c>
      <c r="D1029" s="10" t="s">
        <v>3981</v>
      </c>
      <c r="G1029" s="14"/>
    </row>
    <row r="1030" spans="1:7">
      <c r="A1030" s="10" t="s">
        <v>3982</v>
      </c>
      <c r="B1030" s="10" t="s">
        <v>3983</v>
      </c>
      <c r="C1030" s="9" t="s">
        <v>3984</v>
      </c>
      <c r="D1030" s="10" t="s">
        <v>3985</v>
      </c>
      <c r="G1030" s="14"/>
    </row>
    <row r="1031" spans="1:7">
      <c r="A1031" s="10" t="s">
        <v>3986</v>
      </c>
      <c r="B1031" s="10" t="s">
        <v>3987</v>
      </c>
      <c r="C1031" s="9" t="s">
        <v>3988</v>
      </c>
      <c r="D1031" s="10" t="s">
        <v>3989</v>
      </c>
      <c r="G1031" s="14"/>
    </row>
    <row r="1032" spans="1:7">
      <c r="A1032" s="10" t="s">
        <v>3990</v>
      </c>
      <c r="B1032" s="10" t="s">
        <v>3991</v>
      </c>
      <c r="C1032" s="9" t="s">
        <v>3992</v>
      </c>
      <c r="D1032" s="10" t="s">
        <v>3993</v>
      </c>
      <c r="G1032" s="14"/>
    </row>
    <row r="1033" spans="1:7">
      <c r="A1033" s="10" t="s">
        <v>3994</v>
      </c>
      <c r="B1033" s="10" t="s">
        <v>3995</v>
      </c>
      <c r="C1033" s="9" t="s">
        <v>3996</v>
      </c>
      <c r="D1033" s="10" t="s">
        <v>3997</v>
      </c>
      <c r="G1033" s="14"/>
    </row>
    <row r="1034" spans="1:7">
      <c r="A1034" s="10" t="s">
        <v>3998</v>
      </c>
      <c r="B1034" s="10" t="s">
        <v>3999</v>
      </c>
      <c r="C1034" s="9" t="s">
        <v>4000</v>
      </c>
      <c r="D1034" s="10" t="s">
        <v>4001</v>
      </c>
      <c r="G1034" s="14"/>
    </row>
    <row r="1035" spans="1:7">
      <c r="A1035" s="10" t="s">
        <v>4002</v>
      </c>
      <c r="B1035" s="10" t="s">
        <v>4003</v>
      </c>
      <c r="C1035" s="9" t="s">
        <v>4004</v>
      </c>
      <c r="D1035" s="10" t="s">
        <v>4005</v>
      </c>
      <c r="G1035" s="14"/>
    </row>
    <row r="1036" spans="1:7">
      <c r="A1036" s="10" t="s">
        <v>4006</v>
      </c>
      <c r="B1036" s="10" t="s">
        <v>4007</v>
      </c>
      <c r="C1036" s="9" t="s">
        <v>4008</v>
      </c>
      <c r="D1036" s="10" t="s">
        <v>4009</v>
      </c>
      <c r="G1036" s="14"/>
    </row>
    <row r="1037" spans="1:7">
      <c r="A1037" s="10" t="s">
        <v>4010</v>
      </c>
      <c r="B1037" s="10" t="s">
        <v>4011</v>
      </c>
      <c r="C1037" s="9" t="s">
        <v>4012</v>
      </c>
      <c r="D1037" s="10" t="s">
        <v>4013</v>
      </c>
      <c r="G1037" s="14"/>
    </row>
    <row r="1038" spans="1:7">
      <c r="A1038" s="10" t="s">
        <v>4014</v>
      </c>
      <c r="B1038" s="10" t="s">
        <v>4015</v>
      </c>
      <c r="C1038" s="9" t="s">
        <v>4016</v>
      </c>
      <c r="D1038" s="10" t="s">
        <v>4017</v>
      </c>
      <c r="G1038" s="14"/>
    </row>
    <row r="1039" spans="1:7">
      <c r="A1039" s="10" t="s">
        <v>4018</v>
      </c>
      <c r="B1039" s="10" t="s">
        <v>4019</v>
      </c>
      <c r="C1039" s="9" t="s">
        <v>4020</v>
      </c>
      <c r="D1039" s="10" t="s">
        <v>4021</v>
      </c>
      <c r="G1039" s="14"/>
    </row>
    <row r="1040" spans="1:7">
      <c r="A1040" s="10" t="s">
        <v>4022</v>
      </c>
      <c r="B1040" s="10" t="s">
        <v>4023</v>
      </c>
      <c r="C1040" s="9" t="s">
        <v>4024</v>
      </c>
      <c r="D1040" s="10" t="s">
        <v>4025</v>
      </c>
      <c r="G1040" s="14"/>
    </row>
    <row r="1041" spans="1:7">
      <c r="A1041" s="10" t="s">
        <v>4026</v>
      </c>
      <c r="B1041" s="10" t="s">
        <v>4027</v>
      </c>
      <c r="C1041" s="9" t="s">
        <v>4028</v>
      </c>
      <c r="D1041" s="10" t="s">
        <v>4029</v>
      </c>
      <c r="G1041" s="14"/>
    </row>
    <row r="1042" spans="1:7">
      <c r="A1042" s="10" t="s">
        <v>4030</v>
      </c>
      <c r="B1042" s="10" t="s">
        <v>4031</v>
      </c>
      <c r="C1042" s="9" t="s">
        <v>4032</v>
      </c>
      <c r="D1042" s="10" t="s">
        <v>4033</v>
      </c>
      <c r="G1042" s="14"/>
    </row>
    <row r="1043" spans="1:7">
      <c r="A1043" s="10" t="s">
        <v>4034</v>
      </c>
      <c r="B1043" s="10" t="s">
        <v>4035</v>
      </c>
      <c r="C1043" s="9">
        <v>15888822219</v>
      </c>
      <c r="D1043" s="10" t="s">
        <v>4036</v>
      </c>
      <c r="G1043" s="14"/>
    </row>
    <row r="1044" spans="1:7">
      <c r="A1044" s="10" t="s">
        <v>4037</v>
      </c>
      <c r="B1044" s="10" t="s">
        <v>4038</v>
      </c>
      <c r="C1044" s="9" t="s">
        <v>4039</v>
      </c>
      <c r="D1044" s="10" t="s">
        <v>4040</v>
      </c>
      <c r="G1044" s="14"/>
    </row>
    <row r="1045" spans="1:7">
      <c r="A1045" s="10" t="s">
        <v>4041</v>
      </c>
      <c r="B1045" s="10" t="s">
        <v>4042</v>
      </c>
      <c r="C1045" s="9" t="s">
        <v>4043</v>
      </c>
      <c r="D1045" s="10" t="s">
        <v>4044</v>
      </c>
      <c r="G1045" s="14"/>
    </row>
    <row r="1046" spans="1:7">
      <c r="A1046" s="10" t="s">
        <v>4045</v>
      </c>
      <c r="B1046" s="10" t="s">
        <v>4046</v>
      </c>
      <c r="C1046" s="9" t="s">
        <v>4047</v>
      </c>
      <c r="D1046" s="10" t="s">
        <v>4048</v>
      </c>
      <c r="G1046" s="14"/>
    </row>
    <row r="1047" spans="1:7">
      <c r="A1047" s="10" t="s">
        <v>4049</v>
      </c>
      <c r="B1047" s="10" t="s">
        <v>4050</v>
      </c>
      <c r="C1047" s="9" t="s">
        <v>4051</v>
      </c>
      <c r="D1047" s="10" t="s">
        <v>4052</v>
      </c>
      <c r="G1047" s="14"/>
    </row>
    <row r="1048" spans="1:7">
      <c r="A1048" s="10" t="s">
        <v>4053</v>
      </c>
      <c r="B1048" s="10" t="s">
        <v>4054</v>
      </c>
      <c r="C1048" s="9" t="s">
        <v>4055</v>
      </c>
      <c r="D1048" s="10" t="s">
        <v>4056</v>
      </c>
      <c r="G1048" s="14"/>
    </row>
    <row r="1049" spans="1:7">
      <c r="A1049" s="10" t="s">
        <v>4057</v>
      </c>
      <c r="B1049" s="10" t="s">
        <v>4058</v>
      </c>
      <c r="C1049" s="9" t="s">
        <v>4059</v>
      </c>
      <c r="D1049" s="10" t="s">
        <v>4060</v>
      </c>
      <c r="G1049" s="14"/>
    </row>
    <row r="1050" spans="1:7">
      <c r="A1050" s="10" t="s">
        <v>4061</v>
      </c>
      <c r="B1050" s="10" t="s">
        <v>4062</v>
      </c>
      <c r="C1050" s="9" t="s">
        <v>4063</v>
      </c>
      <c r="D1050" s="10" t="s">
        <v>4064</v>
      </c>
      <c r="G1050" s="14"/>
    </row>
    <row r="1051" spans="1:7">
      <c r="A1051" s="10" t="s">
        <v>4065</v>
      </c>
      <c r="B1051" s="10" t="s">
        <v>4066</v>
      </c>
      <c r="C1051" s="9" t="s">
        <v>4067</v>
      </c>
      <c r="D1051" s="10" t="s">
        <v>4068</v>
      </c>
      <c r="G1051" s="14"/>
    </row>
    <row r="1052" spans="1:7">
      <c r="A1052" s="10" t="s">
        <v>4069</v>
      </c>
      <c r="B1052" s="10" t="s">
        <v>4070</v>
      </c>
      <c r="C1052" s="9" t="s">
        <v>4071</v>
      </c>
      <c r="D1052" s="10" t="s">
        <v>4072</v>
      </c>
      <c r="G1052" s="14"/>
    </row>
    <row r="1053" spans="1:7">
      <c r="A1053" s="10" t="s">
        <v>4073</v>
      </c>
      <c r="B1053" s="10" t="s">
        <v>4074</v>
      </c>
      <c r="C1053" s="9" t="s">
        <v>4075</v>
      </c>
      <c r="D1053" s="10" t="s">
        <v>4076</v>
      </c>
      <c r="G1053" s="14"/>
    </row>
    <row r="1054" spans="1:7">
      <c r="A1054" s="10" t="s">
        <v>4077</v>
      </c>
      <c r="B1054" s="10" t="s">
        <v>4078</v>
      </c>
      <c r="C1054" s="9" t="s">
        <v>4079</v>
      </c>
      <c r="D1054" s="10" t="s">
        <v>4080</v>
      </c>
      <c r="G1054" s="14"/>
    </row>
    <row r="1055" spans="1:7">
      <c r="A1055" s="10" t="s">
        <v>4081</v>
      </c>
      <c r="B1055" s="10" t="s">
        <v>4082</v>
      </c>
      <c r="C1055" s="9" t="s">
        <v>4083</v>
      </c>
      <c r="D1055" s="10" t="s">
        <v>4084</v>
      </c>
      <c r="G1055" s="14"/>
    </row>
    <row r="1056" spans="1:7">
      <c r="A1056" s="10" t="s">
        <v>4085</v>
      </c>
      <c r="B1056" s="10" t="s">
        <v>4086</v>
      </c>
      <c r="C1056" s="9" t="s">
        <v>4087</v>
      </c>
      <c r="D1056" s="10" t="s">
        <v>4088</v>
      </c>
      <c r="G1056" s="14"/>
    </row>
    <row r="1057" spans="1:7">
      <c r="A1057" s="10" t="s">
        <v>4089</v>
      </c>
      <c r="B1057" s="10" t="s">
        <v>4090</v>
      </c>
      <c r="C1057" s="9" t="s">
        <v>4091</v>
      </c>
      <c r="D1057" s="10" t="s">
        <v>4092</v>
      </c>
      <c r="G1057" s="14"/>
    </row>
    <row r="1058" spans="1:7">
      <c r="A1058" s="10" t="s">
        <v>4093</v>
      </c>
      <c r="B1058" s="10" t="s">
        <v>4094</v>
      </c>
      <c r="C1058" s="9" t="s">
        <v>4095</v>
      </c>
      <c r="D1058" s="10" t="s">
        <v>4096</v>
      </c>
      <c r="G1058" s="14"/>
    </row>
    <row r="1059" spans="1:7">
      <c r="A1059" s="10" t="s">
        <v>4097</v>
      </c>
      <c r="B1059" s="10" t="s">
        <v>4098</v>
      </c>
      <c r="C1059" s="9" t="s">
        <v>4099</v>
      </c>
      <c r="D1059" s="10" t="s">
        <v>4100</v>
      </c>
      <c r="G1059" s="14"/>
    </row>
    <row r="1060" spans="1:7">
      <c r="A1060" s="10" t="s">
        <v>4101</v>
      </c>
      <c r="B1060" s="10" t="s">
        <v>4102</v>
      </c>
      <c r="C1060" s="9">
        <v>18268818827</v>
      </c>
      <c r="D1060" s="10" t="s">
        <v>4103</v>
      </c>
      <c r="G1060" s="14"/>
    </row>
    <row r="1061" spans="1:7">
      <c r="A1061" s="10" t="s">
        <v>4104</v>
      </c>
      <c r="B1061" s="10" t="s">
        <v>4105</v>
      </c>
      <c r="C1061" s="9" t="s">
        <v>4106</v>
      </c>
      <c r="D1061" s="10" t="s">
        <v>4107</v>
      </c>
      <c r="G1061" s="14"/>
    </row>
    <row r="1062" spans="1:7">
      <c r="A1062" s="10" t="s">
        <v>4108</v>
      </c>
      <c r="B1062" s="10" t="s">
        <v>4109</v>
      </c>
      <c r="C1062" s="9" t="s">
        <v>4110</v>
      </c>
      <c r="D1062" s="10" t="s">
        <v>4111</v>
      </c>
      <c r="G1062" s="14"/>
    </row>
    <row r="1063" spans="1:7">
      <c r="A1063" s="10" t="s">
        <v>4112</v>
      </c>
      <c r="B1063" s="10" t="s">
        <v>4113</v>
      </c>
      <c r="C1063" s="9" t="s">
        <v>4114</v>
      </c>
      <c r="D1063" s="10" t="s">
        <v>4115</v>
      </c>
      <c r="G1063" s="14"/>
    </row>
    <row r="1064" spans="1:7">
      <c r="A1064" s="10" t="s">
        <v>4116</v>
      </c>
      <c r="B1064" s="10" t="s">
        <v>4117</v>
      </c>
      <c r="C1064" s="9" t="s">
        <v>4118</v>
      </c>
      <c r="D1064" s="10" t="s">
        <v>4119</v>
      </c>
      <c r="G1064" s="14"/>
    </row>
    <row r="1065" spans="1:7">
      <c r="A1065" s="10" t="s">
        <v>4120</v>
      </c>
      <c r="B1065" s="10" t="s">
        <v>4121</v>
      </c>
      <c r="C1065" s="9" t="s">
        <v>4122</v>
      </c>
      <c r="D1065" s="10" t="s">
        <v>4123</v>
      </c>
      <c r="G1065" s="14"/>
    </row>
    <row r="1066" spans="1:7">
      <c r="A1066" s="10" t="s">
        <v>4124</v>
      </c>
      <c r="B1066" s="10" t="s">
        <v>4125</v>
      </c>
      <c r="C1066" s="9">
        <v>18969133339</v>
      </c>
      <c r="D1066" s="10" t="s">
        <v>4126</v>
      </c>
      <c r="G1066" s="14"/>
    </row>
    <row r="1067" spans="1:7">
      <c r="A1067" s="10" t="s">
        <v>4127</v>
      </c>
      <c r="B1067" s="10" t="s">
        <v>4128</v>
      </c>
      <c r="C1067" s="9" t="s">
        <v>4129</v>
      </c>
      <c r="D1067" s="10" t="s">
        <v>4130</v>
      </c>
      <c r="G1067" s="14"/>
    </row>
    <row r="1068" spans="1:7">
      <c r="A1068" s="10" t="s">
        <v>4131</v>
      </c>
      <c r="B1068" s="10" t="s">
        <v>4132</v>
      </c>
      <c r="C1068" s="9" t="s">
        <v>4133</v>
      </c>
      <c r="D1068" s="10" t="s">
        <v>4134</v>
      </c>
      <c r="G1068" s="14"/>
    </row>
    <row r="1069" spans="1:7">
      <c r="A1069" s="10" t="s">
        <v>4135</v>
      </c>
      <c r="B1069" s="10" t="s">
        <v>4136</v>
      </c>
      <c r="C1069" s="9" t="s">
        <v>4137</v>
      </c>
      <c r="D1069" s="10" t="s">
        <v>4138</v>
      </c>
      <c r="G1069" s="14"/>
    </row>
    <row r="1070" spans="1:7">
      <c r="A1070" s="10" t="s">
        <v>4139</v>
      </c>
      <c r="B1070" s="10" t="s">
        <v>4140</v>
      </c>
      <c r="C1070" s="9" t="s">
        <v>4141</v>
      </c>
      <c r="D1070" s="10" t="s">
        <v>4142</v>
      </c>
      <c r="G1070" s="14"/>
    </row>
    <row r="1071" spans="1:7">
      <c r="A1071" s="10" t="s">
        <v>4143</v>
      </c>
      <c r="B1071" s="10" t="s">
        <v>4144</v>
      </c>
      <c r="C1071" s="9" t="s">
        <v>4145</v>
      </c>
      <c r="D1071" s="10" t="s">
        <v>4146</v>
      </c>
      <c r="G1071" s="14"/>
    </row>
    <row r="1072" spans="1:7">
      <c r="A1072" s="10" t="s">
        <v>4147</v>
      </c>
      <c r="B1072" s="10" t="s">
        <v>4148</v>
      </c>
      <c r="C1072" s="9" t="s">
        <v>4149</v>
      </c>
      <c r="D1072" s="10" t="s">
        <v>4150</v>
      </c>
      <c r="G1072" s="14"/>
    </row>
    <row r="1073" spans="1:7">
      <c r="A1073" s="10" t="s">
        <v>4151</v>
      </c>
      <c r="B1073" s="10" t="s">
        <v>4152</v>
      </c>
      <c r="C1073" s="9" t="s">
        <v>4153</v>
      </c>
      <c r="D1073" s="10" t="s">
        <v>4154</v>
      </c>
      <c r="G1073" s="14"/>
    </row>
    <row r="1074" spans="1:7">
      <c r="A1074" s="10" t="s">
        <v>4155</v>
      </c>
      <c r="B1074" s="10" t="s">
        <v>4156</v>
      </c>
      <c r="C1074" s="9" t="s">
        <v>4157</v>
      </c>
      <c r="D1074" s="10" t="s">
        <v>4158</v>
      </c>
      <c r="G1074" s="14"/>
    </row>
    <row r="1075" spans="1:7">
      <c r="A1075" s="10" t="s">
        <v>4159</v>
      </c>
      <c r="B1075" s="10" t="s">
        <v>4160</v>
      </c>
      <c r="C1075" s="9" t="s">
        <v>4161</v>
      </c>
      <c r="D1075" s="10" t="s">
        <v>4162</v>
      </c>
      <c r="G1075" s="14"/>
    </row>
    <row r="1076" spans="1:7">
      <c r="A1076" s="10" t="s">
        <v>4163</v>
      </c>
      <c r="B1076" s="10" t="s">
        <v>4164</v>
      </c>
      <c r="C1076" s="9">
        <v>15355400099</v>
      </c>
      <c r="D1076" s="10" t="s">
        <v>4165</v>
      </c>
      <c r="G1076" s="14"/>
    </row>
    <row r="1077" spans="1:7">
      <c r="A1077" s="10" t="s">
        <v>4166</v>
      </c>
      <c r="B1077" s="10" t="s">
        <v>4167</v>
      </c>
      <c r="C1077" s="9" t="s">
        <v>4168</v>
      </c>
      <c r="D1077" s="10" t="s">
        <v>4169</v>
      </c>
      <c r="G1077" s="14"/>
    </row>
    <row r="1078" spans="1:7">
      <c r="A1078" s="10" t="s">
        <v>4170</v>
      </c>
      <c r="B1078" s="10" t="s">
        <v>4171</v>
      </c>
      <c r="C1078" s="9" t="s">
        <v>4172</v>
      </c>
      <c r="D1078" s="10" t="s">
        <v>4173</v>
      </c>
      <c r="G1078" s="14"/>
    </row>
    <row r="1079" spans="1:7">
      <c r="A1079" s="10" t="s">
        <v>4174</v>
      </c>
      <c r="B1079" s="10" t="s">
        <v>4175</v>
      </c>
      <c r="C1079" s="9" t="s">
        <v>4176</v>
      </c>
      <c r="D1079" s="10" t="s">
        <v>4177</v>
      </c>
      <c r="G1079" s="14"/>
    </row>
    <row r="1080" spans="1:7">
      <c r="A1080" s="10" t="s">
        <v>4178</v>
      </c>
      <c r="B1080" s="10" t="s">
        <v>4179</v>
      </c>
      <c r="C1080" s="9" t="s">
        <v>4180</v>
      </c>
      <c r="D1080" s="10" t="s">
        <v>4181</v>
      </c>
      <c r="G1080" s="14"/>
    </row>
    <row r="1081" spans="1:7">
      <c r="A1081" s="10" t="s">
        <v>4182</v>
      </c>
      <c r="B1081" s="10" t="s">
        <v>4183</v>
      </c>
      <c r="C1081" s="9" t="s">
        <v>4184</v>
      </c>
      <c r="D1081" s="10" t="s">
        <v>4185</v>
      </c>
      <c r="G1081" s="14"/>
    </row>
    <row r="1082" spans="1:7">
      <c r="A1082" s="10" t="s">
        <v>4186</v>
      </c>
      <c r="B1082" s="10" t="s">
        <v>4187</v>
      </c>
      <c r="C1082" s="9" t="s">
        <v>4188</v>
      </c>
      <c r="D1082" s="10" t="s">
        <v>4189</v>
      </c>
      <c r="G1082" s="14"/>
    </row>
    <row r="1083" spans="1:7">
      <c r="A1083" s="10" t="s">
        <v>4190</v>
      </c>
      <c r="B1083" s="10" t="s">
        <v>4191</v>
      </c>
      <c r="C1083" s="9" t="s">
        <v>4192</v>
      </c>
      <c r="D1083" s="10" t="s">
        <v>4193</v>
      </c>
      <c r="G1083" s="14"/>
    </row>
    <row r="1084" spans="1:7">
      <c r="A1084" s="10" t="s">
        <v>4194</v>
      </c>
      <c r="B1084" s="10" t="s">
        <v>4195</v>
      </c>
      <c r="C1084" s="9" t="s">
        <v>4196</v>
      </c>
      <c r="D1084" s="10" t="s">
        <v>4197</v>
      </c>
      <c r="G1084" s="14"/>
    </row>
    <row r="1085" spans="1:7">
      <c r="A1085" s="10" t="s">
        <v>4198</v>
      </c>
      <c r="B1085" s="10" t="s">
        <v>4199</v>
      </c>
      <c r="C1085" s="9" t="s">
        <v>4200</v>
      </c>
      <c r="D1085" s="10" t="s">
        <v>4201</v>
      </c>
      <c r="G1085" s="14"/>
    </row>
    <row r="1086" spans="1:7">
      <c r="A1086" s="10" t="s">
        <v>4202</v>
      </c>
      <c r="B1086" s="10" t="s">
        <v>4203</v>
      </c>
      <c r="C1086" s="9" t="s">
        <v>4204</v>
      </c>
      <c r="D1086" s="10" t="s">
        <v>4205</v>
      </c>
      <c r="G1086" s="14"/>
    </row>
    <row r="1087" spans="1:7">
      <c r="A1087" s="10" t="s">
        <v>4206</v>
      </c>
      <c r="B1087" s="10" t="s">
        <v>4207</v>
      </c>
      <c r="C1087" s="9" t="s">
        <v>4208</v>
      </c>
      <c r="D1087" s="10" t="s">
        <v>4209</v>
      </c>
      <c r="G1087" s="14"/>
    </row>
    <row r="1088" spans="1:7">
      <c r="A1088" s="10" t="s">
        <v>4210</v>
      </c>
      <c r="B1088" s="10" t="s">
        <v>4211</v>
      </c>
      <c r="C1088" s="9" t="s">
        <v>4212</v>
      </c>
      <c r="D1088" s="10" t="s">
        <v>4213</v>
      </c>
      <c r="G1088" s="14"/>
    </row>
    <row r="1089" spans="1:7">
      <c r="A1089" s="10" t="s">
        <v>4214</v>
      </c>
      <c r="B1089" s="10" t="s">
        <v>4215</v>
      </c>
      <c r="C1089" s="9" t="s">
        <v>4216</v>
      </c>
      <c r="D1089" s="10" t="s">
        <v>4217</v>
      </c>
      <c r="G1089" s="14"/>
    </row>
  </sheetData>
  <phoneticPr fontId="1" type="noConversion"/>
  <conditionalFormatting sqref="G1:G411">
    <cfRule type="duplicateValues" dxfId="2" priority="2"/>
  </conditionalFormatting>
  <conditionalFormatting sqref="G1:G1089">
    <cfRule type="duplicateValues" dxfId="1" priority="3"/>
  </conditionalFormatting>
  <hyperlinks>
    <hyperlink ref="G4" r:id="rId1"/>
    <hyperlink ref="G9" r:id="rId2"/>
    <hyperlink ref="G21" r:id="rId3"/>
    <hyperlink ref="G71" r:id="rId4"/>
    <hyperlink ref="G273" r:id="rId5"/>
    <hyperlink ref="G329" r:id="rId6"/>
    <hyperlink ref="G370" r:id="rId7"/>
    <hyperlink ref="G362" r:id="rId8"/>
    <hyperlink ref="G356" r:id="rId9"/>
    <hyperlink ref="G336" r:id="rId10"/>
    <hyperlink ref="G297" r:id="rId11"/>
    <hyperlink ref="G295" r:id="rId12"/>
    <hyperlink ref="G472" r:id="rId13"/>
    <hyperlink ref="G479" r:id="rId14"/>
    <hyperlink ref="G508" r:id="rId15"/>
    <hyperlink ref="G491" r:id="rId16"/>
    <hyperlink ref="G640" r:id="rId17"/>
    <hyperlink ref="G663" r:id="rId18"/>
    <hyperlink ref="G667" r:id="rId19"/>
    <hyperlink ref="G676" r:id="rId20"/>
    <hyperlink ref="G685" r:id="rId21"/>
    <hyperlink ref="G708" r:id="rId22"/>
    <hyperlink ref="G796" r:id="rId2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K1058"/>
  <sheetViews>
    <sheetView workbookViewId="0">
      <pane xSplit="1" ySplit="1" topLeftCell="AC999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4.25"/>
  <cols>
    <col min="1" max="1" width="9" style="1"/>
    <col min="2" max="2" width="14.625" style="1" customWidth="1"/>
    <col min="3" max="3" width="8.125" style="1" bestFit="1" customWidth="1"/>
    <col min="4" max="4" width="7.75" style="1" customWidth="1"/>
    <col min="5" max="5" width="8.5" style="1" customWidth="1"/>
    <col min="6" max="6" width="11.125" style="1" customWidth="1"/>
    <col min="7" max="8" width="11.375" style="1" customWidth="1"/>
    <col min="9" max="9" width="10.25" style="1" customWidth="1"/>
    <col min="10" max="10" width="38.5" style="1" customWidth="1"/>
    <col min="11" max="16" width="9" style="1"/>
    <col min="17" max="17" width="6.875" style="1" customWidth="1"/>
    <col min="18" max="18" width="7.125" style="1" customWidth="1"/>
    <col min="19" max="19" width="9" style="1"/>
    <col min="20" max="20" width="7.375" style="1" customWidth="1"/>
    <col min="21" max="21" width="6.25" style="1" customWidth="1"/>
    <col min="22" max="22" width="9" style="1"/>
    <col min="23" max="23" width="6.25" style="1" customWidth="1"/>
    <col min="24" max="24" width="5.125" style="1" customWidth="1"/>
    <col min="25" max="30" width="9" style="1"/>
    <col min="31" max="32" width="6.125" style="1" customWidth="1"/>
    <col min="33" max="33" width="10.125" style="1" customWidth="1"/>
    <col min="34" max="34" width="19.375" style="21" customWidth="1"/>
    <col min="35" max="35" width="10.5" style="22" customWidth="1"/>
    <col min="36" max="36" width="12.375" style="24" customWidth="1"/>
    <col min="37" max="37" width="11" style="24" customWidth="1"/>
    <col min="38" max="38" width="7.875" style="1" customWidth="1"/>
    <col min="39" max="39" width="10.875" style="1" customWidth="1"/>
    <col min="40" max="40" width="12.875" style="1" customWidth="1"/>
    <col min="41" max="41" width="10.375" style="1" customWidth="1"/>
    <col min="42" max="42" width="9.625" style="1" customWidth="1"/>
    <col min="43" max="43" width="16.125" style="1" customWidth="1"/>
    <col min="44" max="44" width="9.375" style="1" customWidth="1"/>
    <col min="45" max="45" width="8.75" style="1" customWidth="1"/>
    <col min="46" max="48" width="18.25" style="1" customWidth="1"/>
    <col min="49" max="49" width="8.75" style="1" customWidth="1"/>
    <col min="50" max="50" width="10.875" style="1" customWidth="1"/>
    <col min="51" max="51" width="11.875" style="1" customWidth="1"/>
    <col min="52" max="52" width="12.25" style="1" customWidth="1"/>
    <col min="53" max="61" width="9" style="1"/>
    <col min="62" max="62" width="8.125" style="1" bestFit="1" customWidth="1"/>
    <col min="63" max="63" width="5" style="1" customWidth="1"/>
    <col min="64" max="16384" width="9" style="1"/>
  </cols>
  <sheetData>
    <row r="1" spans="1:63">
      <c r="A1" s="1" t="s">
        <v>6439</v>
      </c>
      <c r="B1" s="1" t="s">
        <v>33</v>
      </c>
      <c r="C1" s="1" t="s">
        <v>4252</v>
      </c>
      <c r="D1" s="1" t="s">
        <v>4253</v>
      </c>
      <c r="E1" s="1" t="s">
        <v>4254</v>
      </c>
      <c r="F1" s="1" t="s">
        <v>4255</v>
      </c>
      <c r="G1" s="1" t="s">
        <v>4256</v>
      </c>
      <c r="H1" s="1" t="s">
        <v>4257</v>
      </c>
      <c r="I1" s="1" t="s">
        <v>4258</v>
      </c>
      <c r="J1" s="1" t="s">
        <v>4259</v>
      </c>
      <c r="K1" s="1" t="s">
        <v>4260</v>
      </c>
      <c r="L1" s="1" t="s">
        <v>4261</v>
      </c>
      <c r="M1" s="1" t="s">
        <v>4262</v>
      </c>
      <c r="N1" s="1" t="s">
        <v>4263</v>
      </c>
      <c r="O1" s="1" t="s">
        <v>4264</v>
      </c>
      <c r="P1" s="1" t="s">
        <v>4265</v>
      </c>
      <c r="Q1" s="1" t="s">
        <v>4266</v>
      </c>
      <c r="R1" s="1" t="s">
        <v>4267</v>
      </c>
      <c r="S1" s="1" t="s">
        <v>4268</v>
      </c>
      <c r="T1" s="1" t="s">
        <v>4269</v>
      </c>
      <c r="U1" s="1" t="s">
        <v>4270</v>
      </c>
      <c r="V1" s="1" t="s">
        <v>4271</v>
      </c>
      <c r="W1" s="1" t="s">
        <v>4272</v>
      </c>
      <c r="X1" s="1" t="s">
        <v>4273</v>
      </c>
      <c r="Y1" s="1" t="s">
        <v>4274</v>
      </c>
      <c r="Z1" s="1" t="s">
        <v>4275</v>
      </c>
      <c r="AA1" s="1" t="s">
        <v>4276</v>
      </c>
      <c r="AB1" s="1" t="s">
        <v>4277</v>
      </c>
      <c r="AC1" s="1" t="s">
        <v>4278</v>
      </c>
      <c r="AD1" s="1" t="s">
        <v>4279</v>
      </c>
      <c r="AE1" s="1" t="s">
        <v>4280</v>
      </c>
      <c r="AF1" s="1" t="s">
        <v>4281</v>
      </c>
      <c r="AG1" s="1" t="s">
        <v>4282</v>
      </c>
      <c r="AH1" s="21" t="s">
        <v>4283</v>
      </c>
      <c r="AJ1" s="24" t="s">
        <v>10966</v>
      </c>
      <c r="AK1" s="24" t="s">
        <v>10975</v>
      </c>
      <c r="AL1" s="24" t="s">
        <v>10971</v>
      </c>
      <c r="AM1" s="1" t="s">
        <v>10967</v>
      </c>
      <c r="AN1" s="1" t="s">
        <v>10968</v>
      </c>
      <c r="AO1" s="1" t="s">
        <v>10969</v>
      </c>
      <c r="AP1" s="1" t="s">
        <v>10970</v>
      </c>
      <c r="AQ1" s="1" t="s">
        <v>10972</v>
      </c>
      <c r="AR1" s="1" t="s">
        <v>4269</v>
      </c>
      <c r="AS1" s="1" t="s">
        <v>10973</v>
      </c>
      <c r="AT1" s="1" t="s">
        <v>4278</v>
      </c>
      <c r="AU1" s="1" t="s">
        <v>4279</v>
      </c>
      <c r="AV1" s="1" t="s">
        <v>4280</v>
      </c>
      <c r="AW1" s="1" t="s">
        <v>4281</v>
      </c>
      <c r="AX1" s="1" t="s">
        <v>4282</v>
      </c>
      <c r="AY1" s="1" t="s">
        <v>10977</v>
      </c>
      <c r="AZ1" s="1" t="s">
        <v>10984</v>
      </c>
      <c r="BJ1" s="1" t="s">
        <v>4252</v>
      </c>
      <c r="BK1" s="1" t="s">
        <v>10974</v>
      </c>
    </row>
    <row r="2" spans="1:63">
      <c r="A2" s="1">
        <v>8728</v>
      </c>
      <c r="B2" s="1" t="s">
        <v>1317</v>
      </c>
      <c r="C2" s="1" t="s">
        <v>4339</v>
      </c>
      <c r="D2" s="1">
        <v>88</v>
      </c>
      <c r="E2" s="1">
        <v>29887</v>
      </c>
      <c r="F2" s="1">
        <v>1000</v>
      </c>
      <c r="H2" s="1">
        <v>4.9000000000000004</v>
      </c>
      <c r="I2" s="1">
        <v>91.92</v>
      </c>
      <c r="J2" s="1" t="s">
        <v>6440</v>
      </c>
      <c r="K2" s="1">
        <v>4.9000000000000004</v>
      </c>
      <c r="L2" s="1">
        <v>91.39</v>
      </c>
      <c r="M2" s="1" t="s">
        <v>6441</v>
      </c>
      <c r="N2" s="1">
        <v>4.9000000000000004</v>
      </c>
      <c r="O2" s="1">
        <v>89.24</v>
      </c>
      <c r="P2" s="1" t="s">
        <v>6442</v>
      </c>
      <c r="Q2" s="1">
        <v>0.77</v>
      </c>
      <c r="R2" s="1">
        <v>3.92</v>
      </c>
      <c r="S2" s="1" t="s">
        <v>6443</v>
      </c>
      <c r="T2" s="1">
        <v>1.98</v>
      </c>
      <c r="U2" s="1">
        <v>3.02</v>
      </c>
      <c r="V2" s="1" t="s">
        <v>6444</v>
      </c>
      <c r="W2" s="1">
        <v>0</v>
      </c>
      <c r="X2" s="1">
        <v>0.01</v>
      </c>
      <c r="Y2" s="1" t="s">
        <v>4405</v>
      </c>
      <c r="Z2" s="1">
        <v>0</v>
      </c>
      <c r="AA2" s="1">
        <v>0</v>
      </c>
      <c r="AB2" s="1" t="s">
        <v>4284</v>
      </c>
      <c r="AC2" s="1">
        <v>96.88</v>
      </c>
      <c r="AD2" s="1">
        <v>99.5</v>
      </c>
      <c r="AE2" s="1" t="s">
        <v>8118</v>
      </c>
      <c r="AF2" s="1" t="s">
        <v>8119</v>
      </c>
      <c r="AG2" s="1" t="s">
        <v>8120</v>
      </c>
      <c r="AH2" s="21">
        <v>42352.376759259256</v>
      </c>
      <c r="AJ2" s="23">
        <v>0</v>
      </c>
      <c r="AK2" s="23">
        <f t="shared" ref="AK2:AK65" si="0">VLOOKUP(C2,BJ:BK,2,0)</f>
        <v>6</v>
      </c>
      <c r="AL2" s="1">
        <f>F2</f>
        <v>1000</v>
      </c>
      <c r="AM2" s="1">
        <f>E2</f>
        <v>29887</v>
      </c>
      <c r="AN2" s="25">
        <f>MAX(I2,L2,O2)-MIN(I2,L2,O2)</f>
        <v>2.6800000000000068</v>
      </c>
      <c r="AO2" s="25">
        <f>AVERAGE(I2,L2,O2)</f>
        <v>90.850000000000009</v>
      </c>
      <c r="AP2" s="1">
        <f>Q2</f>
        <v>0.77</v>
      </c>
      <c r="AQ2" s="25">
        <f>AP2/R2</f>
        <v>0.19642857142857142</v>
      </c>
      <c r="AR2" s="1">
        <f>T2</f>
        <v>1.98</v>
      </c>
      <c r="AS2" s="25">
        <f>AR2/U2</f>
        <v>0.6556291390728477</v>
      </c>
      <c r="AT2" s="1">
        <f>AC2</f>
        <v>96.88</v>
      </c>
      <c r="AU2" s="1">
        <f>AD2</f>
        <v>99.5</v>
      </c>
      <c r="AV2" s="1" t="str">
        <f>IFERROR(MID(AE2,3,FIND(",",AE2)-3),"")</f>
        <v>376</v>
      </c>
      <c r="AW2" s="1" t="str">
        <f>IFERROR(MID(AF2,3,FIND(",",AF2)-3),"")</f>
        <v>1683</v>
      </c>
      <c r="AX2" s="1" t="str">
        <f>IFERROR(MID(AG2,3,FIND(",",AG2)-3),"")</f>
        <v>8863</v>
      </c>
      <c r="AY2" s="1">
        <v>0.9561972667855021</v>
      </c>
      <c r="AZ2" s="1">
        <v>1.1393433374703825</v>
      </c>
      <c r="BJ2" s="1" t="s">
        <v>4358</v>
      </c>
      <c r="BK2" s="1">
        <v>1</v>
      </c>
    </row>
    <row r="3" spans="1:63">
      <c r="A3" s="1">
        <v>8832</v>
      </c>
      <c r="B3" s="1" t="s">
        <v>880</v>
      </c>
      <c r="C3" s="1" t="s">
        <v>4983</v>
      </c>
      <c r="F3" s="1">
        <v>50000</v>
      </c>
      <c r="H3" s="1">
        <v>4.9000000000000004</v>
      </c>
      <c r="I3" s="1">
        <v>46.29</v>
      </c>
      <c r="J3" s="1" t="s">
        <v>6445</v>
      </c>
      <c r="K3" s="1">
        <v>4.9000000000000004</v>
      </c>
      <c r="L3" s="1">
        <v>54.7</v>
      </c>
      <c r="M3" s="1" t="s">
        <v>6446</v>
      </c>
      <c r="N3" s="1">
        <v>4.8</v>
      </c>
      <c r="O3" s="1">
        <v>28.34</v>
      </c>
      <c r="P3" s="1" t="s">
        <v>6447</v>
      </c>
      <c r="Q3" s="1">
        <v>6.26</v>
      </c>
      <c r="R3" s="1">
        <v>4.51</v>
      </c>
      <c r="S3" s="1" t="s">
        <v>6448</v>
      </c>
      <c r="T3" s="1">
        <v>1.48</v>
      </c>
      <c r="U3" s="1">
        <v>2.6</v>
      </c>
      <c r="V3" s="1" t="s">
        <v>6449</v>
      </c>
      <c r="W3" s="1">
        <v>0</v>
      </c>
      <c r="X3" s="1">
        <v>0.06</v>
      </c>
      <c r="Y3" s="1" t="s">
        <v>4292</v>
      </c>
      <c r="Z3" s="1">
        <v>0</v>
      </c>
      <c r="AA3" s="1">
        <v>0</v>
      </c>
      <c r="AB3" s="1" t="s">
        <v>4284</v>
      </c>
      <c r="AC3" s="1">
        <v>0</v>
      </c>
      <c r="AD3" s="1">
        <v>0</v>
      </c>
      <c r="AH3" s="21">
        <v>42352.264965277776</v>
      </c>
      <c r="AJ3" s="24">
        <v>1</v>
      </c>
      <c r="AK3" s="23">
        <f t="shared" si="0"/>
        <v>2</v>
      </c>
      <c r="AL3" s="1">
        <f t="shared" ref="AL3:AL66" si="1">F3</f>
        <v>50000</v>
      </c>
      <c r="AM3" s="1">
        <f t="shared" ref="AM3:AM66" si="2">E3</f>
        <v>0</v>
      </c>
      <c r="AN3" s="25">
        <f t="shared" ref="AN3:AN6" si="3">MAX(I3,L3,O3)-MIN(I3,L3,O3)</f>
        <v>26.360000000000003</v>
      </c>
      <c r="AO3" s="25">
        <f t="shared" ref="AO3:AO6" si="4">AVERAGE(I3,L3,O3)</f>
        <v>43.110000000000007</v>
      </c>
      <c r="AP3" s="1">
        <f>Q3</f>
        <v>6.26</v>
      </c>
      <c r="AQ3" s="25">
        <f t="shared" ref="AQ3:AQ66" si="5">AP3/R3</f>
        <v>1.3880266075388026</v>
      </c>
      <c r="AR3" s="1">
        <f t="shared" ref="AR3:AR66" si="6">T3</f>
        <v>1.48</v>
      </c>
      <c r="AS3" s="25">
        <f t="shared" ref="AS3:AS66" si="7">AR3/U3</f>
        <v>0.56923076923076921</v>
      </c>
      <c r="AT3" s="1">
        <f t="shared" ref="AT3:AT66" si="8">AC3</f>
        <v>0</v>
      </c>
      <c r="AU3" s="1">
        <f t="shared" ref="AU3:AU66" si="9">AD3</f>
        <v>0</v>
      </c>
      <c r="AV3" s="1" t="str">
        <f>IFERROR(MID(AE3,3,FIND(",",AE3)-3),"")</f>
        <v/>
      </c>
      <c r="AW3" s="1" t="str">
        <f t="shared" ref="AW3:AW8" si="10">IFERROR(MID(AF3,3,FIND(",",AF3)-3),"")</f>
        <v/>
      </c>
      <c r="AX3" s="1" t="str">
        <f t="shared" ref="AX3:AX8" si="11">IFERROR(MID(AG3,3,FIND(",",AG3)-3),"")</f>
        <v/>
      </c>
      <c r="AY3" s="1">
        <v>0</v>
      </c>
      <c r="BJ3" s="1" t="s">
        <v>4983</v>
      </c>
      <c r="BK3" s="1">
        <v>2</v>
      </c>
    </row>
    <row r="4" spans="1:63">
      <c r="A4" s="1">
        <v>8753</v>
      </c>
      <c r="B4" s="1" t="s">
        <v>1280</v>
      </c>
      <c r="C4" s="1" t="s">
        <v>4352</v>
      </c>
      <c r="D4" s="1">
        <v>2911</v>
      </c>
      <c r="E4" s="1">
        <v>8343</v>
      </c>
      <c r="F4" s="1">
        <v>1000</v>
      </c>
      <c r="H4" s="1">
        <v>4.8</v>
      </c>
      <c r="I4" s="1">
        <v>31.03</v>
      </c>
      <c r="J4" s="1" t="s">
        <v>6450</v>
      </c>
      <c r="K4" s="1">
        <v>4.8</v>
      </c>
      <c r="L4" s="1">
        <v>6.44</v>
      </c>
      <c r="M4" s="1" t="s">
        <v>6451</v>
      </c>
      <c r="N4" s="1">
        <v>4.8</v>
      </c>
      <c r="O4" s="1">
        <v>0.69</v>
      </c>
      <c r="P4" s="1" t="s">
        <v>6452</v>
      </c>
      <c r="Q4" s="1">
        <v>12.7</v>
      </c>
      <c r="R4" s="1">
        <v>9.4499999999999993</v>
      </c>
      <c r="S4" s="1" t="s">
        <v>6453</v>
      </c>
      <c r="T4" s="1">
        <v>1.1499999999999999</v>
      </c>
      <c r="U4" s="1">
        <v>3.89</v>
      </c>
      <c r="V4" s="1" t="s">
        <v>6454</v>
      </c>
      <c r="W4" s="1">
        <v>0.06</v>
      </c>
      <c r="X4" s="1">
        <v>0.46</v>
      </c>
      <c r="Y4" s="1" t="s">
        <v>6455</v>
      </c>
      <c r="Z4" s="1">
        <v>0</v>
      </c>
      <c r="AA4" s="1">
        <v>0</v>
      </c>
      <c r="AB4" s="1" t="s">
        <v>4284</v>
      </c>
      <c r="AC4" s="1">
        <v>89.49</v>
      </c>
      <c r="AD4" s="1">
        <v>100</v>
      </c>
      <c r="AE4" s="1" t="s">
        <v>8121</v>
      </c>
      <c r="AF4" s="1" t="s">
        <v>8122</v>
      </c>
      <c r="AG4" s="1" t="s">
        <v>8123</v>
      </c>
      <c r="AH4" s="21">
        <v>42352.376562500001</v>
      </c>
      <c r="AJ4" s="23">
        <v>0</v>
      </c>
      <c r="AK4" s="23">
        <f t="shared" si="0"/>
        <v>14</v>
      </c>
      <c r="AL4" s="1">
        <f t="shared" si="1"/>
        <v>1000</v>
      </c>
      <c r="AM4" s="1">
        <f t="shared" si="2"/>
        <v>8343</v>
      </c>
      <c r="AN4" s="25">
        <f t="shared" si="3"/>
        <v>30.34</v>
      </c>
      <c r="AO4" s="25">
        <f t="shared" si="4"/>
        <v>12.719999999999999</v>
      </c>
      <c r="AP4" s="1">
        <f t="shared" ref="AP4:AP67" si="12">Q4</f>
        <v>12.7</v>
      </c>
      <c r="AQ4" s="25">
        <f t="shared" si="5"/>
        <v>1.343915343915344</v>
      </c>
      <c r="AR4" s="1">
        <f t="shared" si="6"/>
        <v>1.1499999999999999</v>
      </c>
      <c r="AS4" s="25">
        <f t="shared" si="7"/>
        <v>0.29562982005141386</v>
      </c>
      <c r="AT4" s="1">
        <f t="shared" si="8"/>
        <v>89.49</v>
      </c>
      <c r="AU4" s="26">
        <v>100</v>
      </c>
      <c r="AV4" s="1" t="str">
        <f t="shared" ref="AV4:AV67" si="13">IFERROR(MID(AE4,3,FIND(",",AE4)-3),"")</f>
        <v>264</v>
      </c>
      <c r="AW4" s="1" t="str">
        <f t="shared" si="10"/>
        <v>1175</v>
      </c>
      <c r="AX4" s="1" t="str">
        <f t="shared" si="11"/>
        <v>6124</v>
      </c>
      <c r="AY4" s="1">
        <v>0.96163404255319151</v>
      </c>
      <c r="AZ4" s="1">
        <v>1.1512083605486609</v>
      </c>
      <c r="BJ4" s="1" t="s">
        <v>4332</v>
      </c>
      <c r="BK4" s="1">
        <v>3</v>
      </c>
    </row>
    <row r="5" spans="1:63">
      <c r="A5" s="1">
        <v>8608</v>
      </c>
      <c r="B5" s="1" t="s">
        <v>1087</v>
      </c>
      <c r="C5" s="1" t="s">
        <v>4286</v>
      </c>
      <c r="D5" s="1">
        <v>1018</v>
      </c>
      <c r="E5" s="1">
        <v>3260</v>
      </c>
      <c r="F5" s="1">
        <v>1000</v>
      </c>
      <c r="H5" s="1">
        <v>4.9000000000000004</v>
      </c>
      <c r="I5" s="1">
        <v>69.7</v>
      </c>
      <c r="J5" s="1" t="s">
        <v>6456</v>
      </c>
      <c r="K5" s="1">
        <v>4.9000000000000004</v>
      </c>
      <c r="L5" s="1">
        <v>59.85</v>
      </c>
      <c r="M5" s="1" t="s">
        <v>6457</v>
      </c>
      <c r="N5" s="1">
        <v>4.9000000000000004</v>
      </c>
      <c r="O5" s="1">
        <v>64.569999999999993</v>
      </c>
      <c r="P5" s="1" t="s">
        <v>6458</v>
      </c>
      <c r="Q5" s="1">
        <v>0</v>
      </c>
      <c r="R5" s="1">
        <v>6.81</v>
      </c>
      <c r="S5" s="1" t="s">
        <v>6436</v>
      </c>
      <c r="T5" s="1">
        <v>0.42</v>
      </c>
      <c r="U5" s="1">
        <v>3.26</v>
      </c>
      <c r="V5" s="1" t="s">
        <v>6459</v>
      </c>
      <c r="W5" s="1">
        <v>0</v>
      </c>
      <c r="X5" s="1">
        <v>0</v>
      </c>
      <c r="Y5" s="1" t="s">
        <v>4287</v>
      </c>
      <c r="Z5" s="1">
        <v>0</v>
      </c>
      <c r="AA5" s="1">
        <v>0</v>
      </c>
      <c r="AB5" s="1" t="s">
        <v>4284</v>
      </c>
      <c r="AC5" s="1">
        <v>99.97</v>
      </c>
      <c r="AD5" s="1">
        <v>99.82</v>
      </c>
      <c r="AE5" s="1" t="s">
        <v>4326</v>
      </c>
      <c r="AF5" s="1" t="s">
        <v>6460</v>
      </c>
      <c r="AG5" s="1" t="s">
        <v>6461</v>
      </c>
      <c r="AH5" s="21">
        <v>42352.376828703702</v>
      </c>
      <c r="AJ5" s="23">
        <v>0</v>
      </c>
      <c r="AK5" s="23">
        <f t="shared" si="0"/>
        <v>8</v>
      </c>
      <c r="AL5" s="1">
        <f t="shared" si="1"/>
        <v>1000</v>
      </c>
      <c r="AM5" s="1">
        <f t="shared" si="2"/>
        <v>3260</v>
      </c>
      <c r="AN5" s="25">
        <f t="shared" si="3"/>
        <v>9.8500000000000014</v>
      </c>
      <c r="AO5" s="25">
        <f t="shared" si="4"/>
        <v>64.706666666666663</v>
      </c>
      <c r="AP5" s="1">
        <f t="shared" si="12"/>
        <v>0</v>
      </c>
      <c r="AQ5" s="25">
        <f t="shared" si="5"/>
        <v>0</v>
      </c>
      <c r="AR5" s="1">
        <f t="shared" si="6"/>
        <v>0.42</v>
      </c>
      <c r="AS5" s="25">
        <f t="shared" si="7"/>
        <v>0.12883435582822086</v>
      </c>
      <c r="AT5" s="1">
        <f t="shared" si="8"/>
        <v>99.97</v>
      </c>
      <c r="AU5" s="1">
        <f t="shared" si="9"/>
        <v>99.82</v>
      </c>
      <c r="AV5" s="1" t="str">
        <f t="shared" si="13"/>
        <v>6</v>
      </c>
      <c r="AW5" s="1" t="str">
        <f t="shared" si="10"/>
        <v>50</v>
      </c>
      <c r="AX5" s="1" t="str">
        <f t="shared" si="11"/>
        <v>371</v>
      </c>
      <c r="AY5" s="1">
        <v>0.51360000000000006</v>
      </c>
      <c r="AZ5" s="1">
        <v>0.80862533692722371</v>
      </c>
      <c r="BJ5" s="1" t="s">
        <v>4334</v>
      </c>
      <c r="BK5" s="1">
        <v>4</v>
      </c>
    </row>
    <row r="6" spans="1:63">
      <c r="A6" s="1">
        <v>9159</v>
      </c>
      <c r="B6" s="1" t="s">
        <v>630</v>
      </c>
      <c r="C6" s="1" t="s">
        <v>4334</v>
      </c>
      <c r="D6" s="1">
        <v>0</v>
      </c>
      <c r="E6" s="1">
        <v>23084</v>
      </c>
      <c r="F6" s="1">
        <v>3500</v>
      </c>
      <c r="H6" s="1">
        <v>4.8</v>
      </c>
      <c r="I6" s="1">
        <v>25.89</v>
      </c>
      <c r="J6" s="1" t="s">
        <v>6462</v>
      </c>
      <c r="K6" s="1">
        <v>4.8</v>
      </c>
      <c r="L6" s="1">
        <v>31.83</v>
      </c>
      <c r="M6" s="1" t="s">
        <v>6463</v>
      </c>
      <c r="N6" s="1">
        <v>4.8</v>
      </c>
      <c r="O6" s="1">
        <v>0.88</v>
      </c>
      <c r="P6" s="1" t="s">
        <v>6464</v>
      </c>
      <c r="Q6" s="1">
        <v>14</v>
      </c>
      <c r="R6" s="1">
        <v>14.39</v>
      </c>
      <c r="S6" s="1" t="s">
        <v>6465</v>
      </c>
      <c r="T6" s="1">
        <v>5.81</v>
      </c>
      <c r="U6" s="1">
        <v>3.69</v>
      </c>
      <c r="V6" s="1" t="s">
        <v>6466</v>
      </c>
      <c r="W6" s="1">
        <v>0</v>
      </c>
      <c r="X6" s="1">
        <v>0.01</v>
      </c>
      <c r="Y6" s="1" t="s">
        <v>6467</v>
      </c>
      <c r="Z6" s="1">
        <v>0</v>
      </c>
      <c r="AA6" s="1">
        <v>0</v>
      </c>
      <c r="AB6" s="1" t="s">
        <v>4284</v>
      </c>
      <c r="AC6" s="1">
        <v>99.66</v>
      </c>
      <c r="AD6" s="1">
        <v>98.44</v>
      </c>
      <c r="AE6" s="1" t="s">
        <v>8124</v>
      </c>
      <c r="AF6" s="1" t="s">
        <v>8125</v>
      </c>
      <c r="AG6" s="1" t="s">
        <v>8126</v>
      </c>
      <c r="AH6" s="21">
        <v>42352.376134259262</v>
      </c>
      <c r="AJ6" s="23">
        <v>0</v>
      </c>
      <c r="AK6" s="23">
        <f t="shared" si="0"/>
        <v>4</v>
      </c>
      <c r="AL6" s="1">
        <f t="shared" si="1"/>
        <v>3500</v>
      </c>
      <c r="AM6" s="1">
        <f t="shared" si="2"/>
        <v>23084</v>
      </c>
      <c r="AN6" s="25">
        <f t="shared" si="3"/>
        <v>30.95</v>
      </c>
      <c r="AO6" s="25">
        <f t="shared" si="4"/>
        <v>19.533333333333335</v>
      </c>
      <c r="AP6" s="1">
        <f t="shared" si="12"/>
        <v>14</v>
      </c>
      <c r="AQ6" s="25">
        <f t="shared" si="5"/>
        <v>0.97289784572619875</v>
      </c>
      <c r="AR6" s="1">
        <f t="shared" si="6"/>
        <v>5.81</v>
      </c>
      <c r="AS6" s="25">
        <f t="shared" si="7"/>
        <v>1.5745257452574526</v>
      </c>
      <c r="AT6" s="1">
        <f t="shared" si="8"/>
        <v>99.66</v>
      </c>
      <c r="AU6" s="1">
        <f t="shared" si="9"/>
        <v>98.44</v>
      </c>
      <c r="AV6" s="1" t="str">
        <f t="shared" si="13"/>
        <v>1438</v>
      </c>
      <c r="AW6" s="1" t="str">
        <f t="shared" si="10"/>
        <v>5053</v>
      </c>
      <c r="AX6" s="1" t="str">
        <f t="shared" si="11"/>
        <v>12453</v>
      </c>
      <c r="AY6" s="1">
        <v>1.2180170195923214</v>
      </c>
      <c r="AZ6" s="1">
        <v>2.4345940737171765</v>
      </c>
      <c r="BJ6" s="1" t="s">
        <v>4335</v>
      </c>
      <c r="BK6" s="1">
        <v>5</v>
      </c>
    </row>
    <row r="7" spans="1:63">
      <c r="A7" s="1">
        <v>8538</v>
      </c>
      <c r="B7" s="1" t="s">
        <v>1293</v>
      </c>
      <c r="C7" s="1" t="s">
        <v>4370</v>
      </c>
      <c r="D7" s="1">
        <v>8</v>
      </c>
      <c r="E7" s="1">
        <v>3338</v>
      </c>
      <c r="F7" s="1">
        <v>1001</v>
      </c>
      <c r="H7" s="1">
        <v>4.9000000000000004</v>
      </c>
      <c r="I7" s="1">
        <v>89.02</v>
      </c>
      <c r="J7" s="1" t="s">
        <v>6468</v>
      </c>
      <c r="K7" s="1">
        <v>4.9000000000000004</v>
      </c>
      <c r="L7" s="1">
        <v>93.26</v>
      </c>
      <c r="M7" s="1" t="s">
        <v>6469</v>
      </c>
      <c r="N7" s="1">
        <v>4.9000000000000004</v>
      </c>
      <c r="O7" s="1">
        <v>89.21</v>
      </c>
      <c r="P7" s="1" t="s">
        <v>6470</v>
      </c>
      <c r="Q7" s="1">
        <v>0</v>
      </c>
      <c r="R7" s="1">
        <v>3.42</v>
      </c>
      <c r="S7" s="1" t="s">
        <v>5315</v>
      </c>
      <c r="T7" s="1">
        <v>0</v>
      </c>
      <c r="U7" s="1">
        <v>1.48</v>
      </c>
      <c r="V7" s="1" t="s">
        <v>5316</v>
      </c>
      <c r="W7" s="1">
        <v>0</v>
      </c>
      <c r="X7" s="1">
        <v>0.01</v>
      </c>
      <c r="Y7" s="1" t="s">
        <v>4295</v>
      </c>
      <c r="Z7" s="1">
        <v>0</v>
      </c>
      <c r="AA7" s="1">
        <v>0</v>
      </c>
      <c r="AB7" s="1" t="s">
        <v>4284</v>
      </c>
      <c r="AC7" s="1">
        <v>100</v>
      </c>
      <c r="AD7" s="1">
        <v>99.26</v>
      </c>
      <c r="AE7" s="1" t="s">
        <v>4297</v>
      </c>
      <c r="AF7" s="1" t="s">
        <v>6471</v>
      </c>
      <c r="AG7" s="1" t="s">
        <v>6472</v>
      </c>
      <c r="AH7" s="21">
        <v>42352.375127314815</v>
      </c>
      <c r="AJ7" s="23">
        <v>0</v>
      </c>
      <c r="AK7" s="23">
        <f t="shared" si="0"/>
        <v>11</v>
      </c>
      <c r="AL7" s="1">
        <f t="shared" si="1"/>
        <v>1001</v>
      </c>
      <c r="AM7" s="1">
        <f t="shared" si="2"/>
        <v>3338</v>
      </c>
      <c r="AN7" s="25">
        <f t="shared" ref="AN7:AN70" si="14">MAX(I7,L7,O7)-MIN(I7,L7,O7)</f>
        <v>4.2400000000000091</v>
      </c>
      <c r="AO7" s="25">
        <f t="shared" ref="AO7:AO70" si="15">AVERAGE(I7,L7,O7)</f>
        <v>90.49666666666667</v>
      </c>
      <c r="AP7" s="1">
        <f t="shared" si="12"/>
        <v>0</v>
      </c>
      <c r="AQ7" s="25">
        <f t="shared" si="5"/>
        <v>0</v>
      </c>
      <c r="AR7" s="1">
        <f t="shared" si="6"/>
        <v>0</v>
      </c>
      <c r="AS7" s="25">
        <f t="shared" si="7"/>
        <v>0</v>
      </c>
      <c r="AT7" s="1">
        <f t="shared" si="8"/>
        <v>100</v>
      </c>
      <c r="AU7" s="1">
        <f t="shared" si="9"/>
        <v>99.26</v>
      </c>
      <c r="AV7" s="1" t="str">
        <f t="shared" si="13"/>
        <v>1</v>
      </c>
      <c r="AW7" s="1" t="str">
        <f t="shared" si="10"/>
        <v>6</v>
      </c>
      <c r="AX7" s="1" t="str">
        <f t="shared" si="11"/>
        <v>249</v>
      </c>
      <c r="AY7" s="1">
        <v>0.71333333333333337</v>
      </c>
      <c r="AZ7" s="1">
        <v>0.14457831325301204</v>
      </c>
      <c r="BJ7" s="1" t="s">
        <v>4339</v>
      </c>
      <c r="BK7" s="1">
        <v>6</v>
      </c>
    </row>
    <row r="8" spans="1:63">
      <c r="A8" s="1">
        <v>8983</v>
      </c>
      <c r="B8" s="1" t="s">
        <v>293</v>
      </c>
      <c r="C8" s="1" t="s">
        <v>4370</v>
      </c>
      <c r="D8" s="1">
        <v>1184</v>
      </c>
      <c r="E8" s="1">
        <v>19421</v>
      </c>
      <c r="F8" s="1">
        <v>1000</v>
      </c>
      <c r="H8" s="1">
        <v>4.8</v>
      </c>
      <c r="I8" s="1">
        <v>18.239999999999998</v>
      </c>
      <c r="J8" s="1" t="s">
        <v>6473</v>
      </c>
      <c r="K8" s="1">
        <v>4.8</v>
      </c>
      <c r="L8" s="1">
        <v>3.36</v>
      </c>
      <c r="M8" s="1" t="s">
        <v>6474</v>
      </c>
      <c r="N8" s="1">
        <v>4.7</v>
      </c>
      <c r="O8" s="1">
        <v>-0.96</v>
      </c>
      <c r="P8" s="1" t="s">
        <v>6475</v>
      </c>
      <c r="Q8" s="1">
        <v>1.4</v>
      </c>
      <c r="R8" s="1">
        <v>3.22</v>
      </c>
      <c r="S8" s="1" t="s">
        <v>6476</v>
      </c>
      <c r="T8" s="1">
        <v>1.51</v>
      </c>
      <c r="U8" s="1">
        <v>1.59</v>
      </c>
      <c r="V8" s="1" t="s">
        <v>6477</v>
      </c>
      <c r="W8" s="1">
        <v>0</v>
      </c>
      <c r="X8" s="1">
        <v>0.01</v>
      </c>
      <c r="Y8" s="1" t="s">
        <v>6478</v>
      </c>
      <c r="Z8" s="1">
        <v>0</v>
      </c>
      <c r="AA8" s="1">
        <v>0</v>
      </c>
      <c r="AB8" s="1" t="s">
        <v>4284</v>
      </c>
      <c r="AC8" s="1">
        <v>98.81</v>
      </c>
      <c r="AD8" s="1">
        <v>98.97</v>
      </c>
      <c r="AE8" s="1" t="s">
        <v>6479</v>
      </c>
      <c r="AF8" s="1" t="s">
        <v>6480</v>
      </c>
      <c r="AG8" s="1" t="s">
        <v>6481</v>
      </c>
      <c r="AH8" s="21">
        <v>42352.376817129632</v>
      </c>
      <c r="AJ8" s="23">
        <v>0</v>
      </c>
      <c r="AK8" s="23">
        <f t="shared" si="0"/>
        <v>11</v>
      </c>
      <c r="AL8" s="1">
        <f t="shared" si="1"/>
        <v>1000</v>
      </c>
      <c r="AM8" s="1">
        <f t="shared" si="2"/>
        <v>19421</v>
      </c>
      <c r="AN8" s="25">
        <f t="shared" si="14"/>
        <v>19.2</v>
      </c>
      <c r="AO8" s="25">
        <f t="shared" si="15"/>
        <v>6.879999999999999</v>
      </c>
      <c r="AP8" s="1">
        <f t="shared" si="12"/>
        <v>1.4</v>
      </c>
      <c r="AQ8" s="25">
        <f t="shared" si="5"/>
        <v>0.43478260869565211</v>
      </c>
      <c r="AR8" s="1">
        <f t="shared" si="6"/>
        <v>1.51</v>
      </c>
      <c r="AS8" s="25">
        <f t="shared" si="7"/>
        <v>0.94968553459119498</v>
      </c>
      <c r="AT8" s="1">
        <f t="shared" si="8"/>
        <v>98.81</v>
      </c>
      <c r="AU8" s="1">
        <f t="shared" si="9"/>
        <v>98.97</v>
      </c>
      <c r="AV8" s="1" t="str">
        <f t="shared" si="13"/>
        <v>332</v>
      </c>
      <c r="AW8" s="1" t="str">
        <f t="shared" si="10"/>
        <v>1468</v>
      </c>
      <c r="AX8" s="1" t="str">
        <f t="shared" si="11"/>
        <v>7505</v>
      </c>
      <c r="AY8" s="1">
        <v>0.96795640326975485</v>
      </c>
      <c r="AZ8" s="1">
        <v>1.1736175882744837</v>
      </c>
      <c r="BJ8" s="1" t="s">
        <v>4378</v>
      </c>
      <c r="BK8" s="1">
        <v>7</v>
      </c>
    </row>
    <row r="9" spans="1:63">
      <c r="A9" s="1">
        <v>8606</v>
      </c>
      <c r="B9" s="1" t="s">
        <v>1109</v>
      </c>
      <c r="C9" s="1" t="s">
        <v>4286</v>
      </c>
      <c r="D9" s="1">
        <v>617</v>
      </c>
      <c r="E9" s="1">
        <v>5869</v>
      </c>
      <c r="F9" s="1">
        <v>1000</v>
      </c>
      <c r="H9" s="1">
        <v>4.8</v>
      </c>
      <c r="I9" s="1">
        <v>37.39</v>
      </c>
      <c r="J9" s="1" t="s">
        <v>6482</v>
      </c>
      <c r="K9" s="1">
        <v>4.9000000000000004</v>
      </c>
      <c r="L9" s="1">
        <v>36.5</v>
      </c>
      <c r="M9" s="1" t="s">
        <v>6483</v>
      </c>
      <c r="N9" s="1">
        <v>4.8</v>
      </c>
      <c r="O9" s="1">
        <v>36.619999999999997</v>
      </c>
      <c r="P9" s="1" t="s">
        <v>6484</v>
      </c>
      <c r="Q9" s="1">
        <v>0.53</v>
      </c>
      <c r="R9" s="1">
        <v>6.81</v>
      </c>
      <c r="S9" s="1" t="s">
        <v>6485</v>
      </c>
      <c r="T9" s="1">
        <v>0.44</v>
      </c>
      <c r="U9" s="1">
        <v>3.26</v>
      </c>
      <c r="V9" s="1" t="s">
        <v>6486</v>
      </c>
      <c r="W9" s="1">
        <v>0</v>
      </c>
      <c r="X9" s="1">
        <v>0</v>
      </c>
      <c r="Y9" s="1" t="s">
        <v>4287</v>
      </c>
      <c r="Z9" s="1">
        <v>0</v>
      </c>
      <c r="AA9" s="1">
        <v>0</v>
      </c>
      <c r="AB9" s="1" t="s">
        <v>4284</v>
      </c>
      <c r="AC9" s="1">
        <v>80.150000000000006</v>
      </c>
      <c r="AD9" s="1">
        <v>99.73</v>
      </c>
      <c r="AE9" s="1" t="s">
        <v>4351</v>
      </c>
      <c r="AF9" s="1" t="s">
        <v>6487</v>
      </c>
      <c r="AG9" s="1" t="s">
        <v>6488</v>
      </c>
      <c r="AH9" s="21">
        <v>42352.375358796293</v>
      </c>
      <c r="AJ9" s="23">
        <v>0</v>
      </c>
      <c r="AK9" s="23">
        <f t="shared" si="0"/>
        <v>8</v>
      </c>
      <c r="AL9" s="1">
        <f t="shared" si="1"/>
        <v>1000</v>
      </c>
      <c r="AM9" s="1">
        <f t="shared" si="2"/>
        <v>5869</v>
      </c>
      <c r="AN9" s="25">
        <f t="shared" si="14"/>
        <v>0.89000000000000057</v>
      </c>
      <c r="AO9" s="25">
        <f t="shared" si="15"/>
        <v>36.836666666666666</v>
      </c>
      <c r="AP9" s="1">
        <f t="shared" si="12"/>
        <v>0.53</v>
      </c>
      <c r="AQ9" s="25">
        <f t="shared" si="5"/>
        <v>7.7826725403817923E-2</v>
      </c>
      <c r="AR9" s="1">
        <f t="shared" si="6"/>
        <v>0.44</v>
      </c>
      <c r="AS9" s="25">
        <f t="shared" si="7"/>
        <v>0.13496932515337423</v>
      </c>
      <c r="AT9" s="1">
        <f t="shared" si="8"/>
        <v>80.150000000000006</v>
      </c>
      <c r="AU9" s="1">
        <f t="shared" si="9"/>
        <v>99.73</v>
      </c>
      <c r="AV9" s="1" t="str">
        <f t="shared" si="13"/>
        <v>63</v>
      </c>
      <c r="AW9" s="1" t="str">
        <f t="shared" ref="AW9:AW72" si="16">IFERROR(MID(AF9,3,FIND(",",AF9)-3),"")</f>
        <v>330</v>
      </c>
      <c r="AX9" s="1" t="str">
        <f t="shared" ref="AX9:AX72" si="17">IFERROR(MID(AG9,3,FIND(",",AG9)-3),"")</f>
        <v>1918</v>
      </c>
      <c r="AY9" s="1">
        <v>0.8170909090909092</v>
      </c>
      <c r="AZ9" s="1">
        <v>1.032325338894682</v>
      </c>
      <c r="BJ9" s="1" t="s">
        <v>4286</v>
      </c>
      <c r="BK9" s="1">
        <v>8</v>
      </c>
    </row>
    <row r="10" spans="1:63">
      <c r="A10" s="1">
        <v>8782</v>
      </c>
      <c r="B10" s="1" t="s">
        <v>1307</v>
      </c>
      <c r="C10" s="1" t="s">
        <v>4334</v>
      </c>
      <c r="D10" s="1">
        <v>371</v>
      </c>
      <c r="E10" s="1">
        <v>16963</v>
      </c>
      <c r="F10" s="1">
        <v>1000</v>
      </c>
      <c r="H10" s="1">
        <v>4.9000000000000004</v>
      </c>
      <c r="I10" s="1">
        <v>78.38</v>
      </c>
      <c r="J10" s="1" t="s">
        <v>6489</v>
      </c>
      <c r="K10" s="1">
        <v>4.9000000000000004</v>
      </c>
      <c r="L10" s="1">
        <v>75.38</v>
      </c>
      <c r="M10" s="1" t="s">
        <v>6490</v>
      </c>
      <c r="N10" s="1">
        <v>4.9000000000000004</v>
      </c>
      <c r="O10" s="1">
        <v>86.22</v>
      </c>
      <c r="P10" s="1" t="s">
        <v>6491</v>
      </c>
      <c r="Q10" s="1">
        <v>12.24</v>
      </c>
      <c r="R10" s="1">
        <v>12.87</v>
      </c>
      <c r="S10" s="1" t="s">
        <v>6492</v>
      </c>
      <c r="T10" s="1">
        <v>2.17</v>
      </c>
      <c r="U10" s="1">
        <v>3.66</v>
      </c>
      <c r="V10" s="1" t="s">
        <v>4562</v>
      </c>
      <c r="W10" s="1">
        <v>0</v>
      </c>
      <c r="X10" s="1">
        <v>0.01</v>
      </c>
      <c r="Y10" s="1" t="s">
        <v>4295</v>
      </c>
      <c r="Z10" s="1">
        <v>0</v>
      </c>
      <c r="AA10" s="1">
        <v>0</v>
      </c>
      <c r="AB10" s="1" t="s">
        <v>4284</v>
      </c>
      <c r="AC10" s="1">
        <v>99.91</v>
      </c>
      <c r="AD10" s="1">
        <v>98.46</v>
      </c>
      <c r="AE10" s="1" t="s">
        <v>4293</v>
      </c>
      <c r="AF10" s="1" t="s">
        <v>6493</v>
      </c>
      <c r="AG10" s="1" t="s">
        <v>6494</v>
      </c>
      <c r="AH10" s="21">
        <v>42352.383020833331</v>
      </c>
      <c r="AJ10" s="23">
        <v>0</v>
      </c>
      <c r="AK10" s="23">
        <f t="shared" si="0"/>
        <v>4</v>
      </c>
      <c r="AL10" s="1">
        <f t="shared" si="1"/>
        <v>1000</v>
      </c>
      <c r="AM10" s="1">
        <f t="shared" si="2"/>
        <v>16963</v>
      </c>
      <c r="AN10" s="25">
        <f t="shared" si="14"/>
        <v>10.840000000000003</v>
      </c>
      <c r="AO10" s="25">
        <f t="shared" si="15"/>
        <v>79.993333333333325</v>
      </c>
      <c r="AP10" s="1">
        <f t="shared" si="12"/>
        <v>12.24</v>
      </c>
      <c r="AQ10" s="25">
        <f t="shared" si="5"/>
        <v>0.95104895104895115</v>
      </c>
      <c r="AR10" s="1">
        <f t="shared" si="6"/>
        <v>2.17</v>
      </c>
      <c r="AS10" s="25">
        <f t="shared" si="7"/>
        <v>0.59289617486338797</v>
      </c>
      <c r="AT10" s="1">
        <f t="shared" si="8"/>
        <v>99.91</v>
      </c>
      <c r="AU10" s="1">
        <f t="shared" si="9"/>
        <v>98.46</v>
      </c>
      <c r="AV10" s="1" t="str">
        <f t="shared" si="13"/>
        <v>0</v>
      </c>
      <c r="AW10" s="1" t="str">
        <f t="shared" si="16"/>
        <v>111</v>
      </c>
      <c r="AX10" s="1" t="str">
        <f t="shared" si="17"/>
        <v>592</v>
      </c>
      <c r="AY10" s="1">
        <v>0</v>
      </c>
      <c r="AZ10" s="1">
        <v>1.125</v>
      </c>
      <c r="BJ10" s="1" t="s">
        <v>4845</v>
      </c>
      <c r="BK10" s="1">
        <v>9</v>
      </c>
    </row>
    <row r="11" spans="1:63">
      <c r="A11" s="1">
        <v>8758</v>
      </c>
      <c r="B11" s="1" t="s">
        <v>1313</v>
      </c>
      <c r="C11" s="1" t="s">
        <v>4286</v>
      </c>
      <c r="D11" s="1">
        <v>129</v>
      </c>
      <c r="E11" s="1">
        <v>80350</v>
      </c>
      <c r="F11" s="1">
        <v>1000</v>
      </c>
      <c r="H11" s="1">
        <v>4.7</v>
      </c>
      <c r="I11" s="1">
        <v>-2.5</v>
      </c>
      <c r="J11" s="1" t="s">
        <v>6495</v>
      </c>
      <c r="K11" s="1">
        <v>4.7</v>
      </c>
      <c r="L11" s="1">
        <v>-2.9</v>
      </c>
      <c r="M11" s="1" t="s">
        <v>6496</v>
      </c>
      <c r="N11" s="1">
        <v>4.5999999999999996</v>
      </c>
      <c r="O11" s="1">
        <v>-3.45</v>
      </c>
      <c r="P11" s="1" t="s">
        <v>6497</v>
      </c>
      <c r="Q11" s="1">
        <v>25</v>
      </c>
      <c r="R11" s="1">
        <v>6.32</v>
      </c>
      <c r="S11" s="1" t="s">
        <v>6498</v>
      </c>
      <c r="T11" s="1">
        <v>5.79</v>
      </c>
      <c r="U11" s="1">
        <v>3.25</v>
      </c>
      <c r="V11" s="1" t="s">
        <v>6499</v>
      </c>
      <c r="W11" s="1">
        <v>0</v>
      </c>
      <c r="X11" s="1">
        <v>0</v>
      </c>
      <c r="Y11" s="1" t="s">
        <v>6500</v>
      </c>
      <c r="Z11" s="1">
        <v>0</v>
      </c>
      <c r="AA11" s="1">
        <v>0</v>
      </c>
      <c r="AB11" s="1" t="s">
        <v>4284</v>
      </c>
      <c r="AC11" s="1">
        <v>86.82</v>
      </c>
      <c r="AD11" s="1">
        <v>96.58</v>
      </c>
      <c r="AE11" s="1" t="s">
        <v>4293</v>
      </c>
      <c r="AF11" s="1" t="s">
        <v>6501</v>
      </c>
      <c r="AG11" s="1" t="s">
        <v>6502</v>
      </c>
      <c r="AH11" s="21">
        <v>42352.37771990741</v>
      </c>
      <c r="AJ11" s="23">
        <v>0</v>
      </c>
      <c r="AK11" s="23">
        <f t="shared" si="0"/>
        <v>8</v>
      </c>
      <c r="AL11" s="1">
        <f t="shared" si="1"/>
        <v>1000</v>
      </c>
      <c r="AM11" s="1">
        <f t="shared" si="2"/>
        <v>80350</v>
      </c>
      <c r="AN11" s="25">
        <f t="shared" si="14"/>
        <v>0.95000000000000018</v>
      </c>
      <c r="AO11" s="25">
        <f t="shared" si="15"/>
        <v>-2.9500000000000006</v>
      </c>
      <c r="AP11" s="1">
        <f t="shared" si="12"/>
        <v>25</v>
      </c>
      <c r="AQ11" s="25">
        <f t="shared" si="5"/>
        <v>3.9556962025316453</v>
      </c>
      <c r="AR11" s="1">
        <f t="shared" si="6"/>
        <v>5.79</v>
      </c>
      <c r="AS11" s="25">
        <f t="shared" si="7"/>
        <v>1.7815384615384615</v>
      </c>
      <c r="AT11" s="1">
        <f t="shared" si="8"/>
        <v>86.82</v>
      </c>
      <c r="AU11" s="1">
        <f t="shared" si="9"/>
        <v>96.58</v>
      </c>
      <c r="AV11" s="1" t="str">
        <f t="shared" si="13"/>
        <v>0</v>
      </c>
      <c r="AW11" s="1" t="str">
        <f t="shared" si="16"/>
        <v>13</v>
      </c>
      <c r="AX11" s="1" t="str">
        <f t="shared" si="17"/>
        <v>31266</v>
      </c>
      <c r="AY11" s="1">
        <v>0</v>
      </c>
      <c r="AZ11" s="1">
        <v>2.494722701976588E-3</v>
      </c>
      <c r="BJ11" s="1" t="s">
        <v>8071</v>
      </c>
      <c r="BK11" s="1">
        <v>10</v>
      </c>
    </row>
    <row r="12" spans="1:63">
      <c r="A12" s="1">
        <v>8772</v>
      </c>
      <c r="B12" s="1" t="s">
        <v>1284</v>
      </c>
      <c r="C12" s="1" t="s">
        <v>8071</v>
      </c>
      <c r="D12" s="1">
        <v>2227</v>
      </c>
      <c r="E12" s="1">
        <v>304191</v>
      </c>
      <c r="F12" s="1">
        <v>1000</v>
      </c>
      <c r="H12" s="1">
        <v>4.8</v>
      </c>
      <c r="I12" s="1">
        <v>30.94</v>
      </c>
      <c r="J12" s="1" t="s">
        <v>6503</v>
      </c>
      <c r="K12" s="1">
        <v>4.9000000000000004</v>
      </c>
      <c r="L12" s="1">
        <v>34.69</v>
      </c>
      <c r="M12" s="1" t="s">
        <v>6504</v>
      </c>
      <c r="N12" s="1">
        <v>4.8</v>
      </c>
      <c r="O12" s="1">
        <v>14.52</v>
      </c>
      <c r="P12" s="1" t="s">
        <v>6505</v>
      </c>
      <c r="Q12" s="1">
        <v>1.3</v>
      </c>
      <c r="R12" s="1">
        <v>4.47</v>
      </c>
      <c r="S12" s="1" t="s">
        <v>6506</v>
      </c>
      <c r="T12" s="1">
        <v>3.14</v>
      </c>
      <c r="U12" s="1">
        <v>1.99</v>
      </c>
      <c r="V12" s="1" t="s">
        <v>6507</v>
      </c>
      <c r="W12" s="1">
        <v>0</v>
      </c>
      <c r="X12" s="1">
        <v>0.01</v>
      </c>
      <c r="Y12" s="1" t="s">
        <v>4403</v>
      </c>
      <c r="Z12" s="1">
        <v>0</v>
      </c>
      <c r="AA12" s="1">
        <v>0</v>
      </c>
      <c r="AB12" s="1" t="s">
        <v>4284</v>
      </c>
      <c r="AC12" s="1">
        <v>99.16</v>
      </c>
      <c r="AD12" s="1">
        <v>99.28</v>
      </c>
      <c r="AE12" s="1" t="s">
        <v>4936</v>
      </c>
      <c r="AF12" s="1" t="s">
        <v>8127</v>
      </c>
      <c r="AG12" s="1" t="s">
        <v>8128</v>
      </c>
      <c r="AH12" s="21">
        <v>42352.374525462961</v>
      </c>
      <c r="AJ12" s="23">
        <v>0</v>
      </c>
      <c r="AK12" s="23">
        <f t="shared" si="0"/>
        <v>10</v>
      </c>
      <c r="AL12" s="1">
        <f t="shared" si="1"/>
        <v>1000</v>
      </c>
      <c r="AM12" s="1">
        <f t="shared" si="2"/>
        <v>304191</v>
      </c>
      <c r="AN12" s="25">
        <f t="shared" si="14"/>
        <v>20.169999999999998</v>
      </c>
      <c r="AO12" s="25">
        <f t="shared" si="15"/>
        <v>26.716666666666665</v>
      </c>
      <c r="AP12" s="1">
        <f t="shared" si="12"/>
        <v>1.3</v>
      </c>
      <c r="AQ12" s="25">
        <f t="shared" si="5"/>
        <v>0.29082774049217003</v>
      </c>
      <c r="AR12" s="1">
        <f t="shared" si="6"/>
        <v>3.14</v>
      </c>
      <c r="AS12" s="25">
        <f t="shared" si="7"/>
        <v>1.5778894472361811</v>
      </c>
      <c r="AT12" s="1">
        <f t="shared" si="8"/>
        <v>99.16</v>
      </c>
      <c r="AU12" s="1">
        <f t="shared" si="9"/>
        <v>99.28</v>
      </c>
      <c r="AV12" s="1" t="str">
        <f t="shared" si="13"/>
        <v>690</v>
      </c>
      <c r="AW12" s="1" t="str">
        <f t="shared" si="16"/>
        <v>3100</v>
      </c>
      <c r="AX12" s="1" t="str">
        <f t="shared" si="17"/>
        <v>24096</v>
      </c>
      <c r="AY12" s="1">
        <v>0.95264516129032273</v>
      </c>
      <c r="AZ12" s="1">
        <v>0.77191235059760954</v>
      </c>
      <c r="BJ12" s="1" t="s">
        <v>4370</v>
      </c>
      <c r="BK12" s="1">
        <v>11</v>
      </c>
    </row>
    <row r="13" spans="1:63">
      <c r="A13" s="1">
        <v>8756</v>
      </c>
      <c r="B13" s="1" t="s">
        <v>1302</v>
      </c>
      <c r="C13" s="1" t="s">
        <v>4339</v>
      </c>
      <c r="D13" s="1">
        <v>453</v>
      </c>
      <c r="E13" s="1">
        <v>18693</v>
      </c>
      <c r="F13" s="1">
        <v>1000</v>
      </c>
      <c r="H13" s="1">
        <v>4.9000000000000004</v>
      </c>
      <c r="I13" s="1">
        <v>82.45</v>
      </c>
      <c r="J13" s="1" t="s">
        <v>6508</v>
      </c>
      <c r="K13" s="1">
        <v>4.9000000000000004</v>
      </c>
      <c r="L13" s="1">
        <v>80.87</v>
      </c>
      <c r="M13" s="1" t="s">
        <v>6509</v>
      </c>
      <c r="N13" s="1">
        <v>4.9000000000000004</v>
      </c>
      <c r="O13" s="1">
        <v>82.02</v>
      </c>
      <c r="P13" s="1" t="s">
        <v>6510</v>
      </c>
      <c r="Q13" s="1">
        <v>7.86</v>
      </c>
      <c r="R13" s="1">
        <v>3.92</v>
      </c>
      <c r="S13" s="1" t="s">
        <v>6511</v>
      </c>
      <c r="T13" s="1">
        <v>2.57</v>
      </c>
      <c r="U13" s="1">
        <v>3.02</v>
      </c>
      <c r="V13" s="1" t="s">
        <v>5341</v>
      </c>
      <c r="W13" s="1">
        <v>0</v>
      </c>
      <c r="X13" s="1">
        <v>0.01</v>
      </c>
      <c r="Y13" s="1" t="s">
        <v>6478</v>
      </c>
      <c r="Z13" s="1">
        <v>0</v>
      </c>
      <c r="AA13" s="1">
        <v>0</v>
      </c>
      <c r="AB13" s="1" t="s">
        <v>4284</v>
      </c>
      <c r="AC13" s="1">
        <v>99.38</v>
      </c>
      <c r="AD13" s="1">
        <v>99.65</v>
      </c>
      <c r="AE13" s="1" t="s">
        <v>4326</v>
      </c>
      <c r="AF13" s="1" t="s">
        <v>6512</v>
      </c>
      <c r="AG13" s="1" t="s">
        <v>6513</v>
      </c>
      <c r="AH13" s="21">
        <v>42352.376979166664</v>
      </c>
      <c r="AJ13" s="23">
        <v>0</v>
      </c>
      <c r="AK13" s="23">
        <f t="shared" si="0"/>
        <v>6</v>
      </c>
      <c r="AL13" s="1">
        <f t="shared" si="1"/>
        <v>1000</v>
      </c>
      <c r="AM13" s="1">
        <f t="shared" si="2"/>
        <v>18693</v>
      </c>
      <c r="AN13" s="25">
        <f t="shared" si="14"/>
        <v>1.5799999999999983</v>
      </c>
      <c r="AO13" s="25">
        <f t="shared" si="15"/>
        <v>81.779999999999987</v>
      </c>
      <c r="AP13" s="1">
        <f t="shared" si="12"/>
        <v>7.86</v>
      </c>
      <c r="AQ13" s="25">
        <f t="shared" si="5"/>
        <v>2.0051020408163267</v>
      </c>
      <c r="AR13" s="1">
        <f t="shared" si="6"/>
        <v>2.57</v>
      </c>
      <c r="AS13" s="25">
        <f t="shared" si="7"/>
        <v>0.85099337748344361</v>
      </c>
      <c r="AT13" s="1">
        <f t="shared" si="8"/>
        <v>99.38</v>
      </c>
      <c r="AU13" s="1">
        <f t="shared" si="9"/>
        <v>99.65</v>
      </c>
      <c r="AV13" s="1" t="str">
        <f t="shared" si="13"/>
        <v>6</v>
      </c>
      <c r="AW13" s="1" t="str">
        <f t="shared" si="16"/>
        <v>255</v>
      </c>
      <c r="AX13" s="1" t="str">
        <f t="shared" si="17"/>
        <v>4438</v>
      </c>
      <c r="AY13" s="1">
        <v>0.10070588235294119</v>
      </c>
      <c r="AZ13" s="1">
        <v>0.34474988733663814</v>
      </c>
      <c r="BJ13" s="1" t="s">
        <v>4414</v>
      </c>
      <c r="BK13" s="1">
        <v>12</v>
      </c>
    </row>
    <row r="14" spans="1:63">
      <c r="A14" s="1">
        <v>9013</v>
      </c>
      <c r="B14" s="1" t="s">
        <v>1321</v>
      </c>
      <c r="C14" s="1" t="s">
        <v>4334</v>
      </c>
      <c r="D14" s="1">
        <v>2719</v>
      </c>
      <c r="E14" s="1">
        <v>36913</v>
      </c>
      <c r="F14" s="1">
        <v>1188</v>
      </c>
      <c r="H14" s="1">
        <v>4.7</v>
      </c>
      <c r="I14" s="1">
        <v>0</v>
      </c>
      <c r="J14" s="1" t="s">
        <v>6514</v>
      </c>
      <c r="K14" s="1">
        <v>4.8</v>
      </c>
      <c r="L14" s="1">
        <v>0</v>
      </c>
      <c r="M14" s="1" t="s">
        <v>6515</v>
      </c>
      <c r="N14" s="1">
        <v>4.8</v>
      </c>
      <c r="O14" s="1">
        <v>5.24</v>
      </c>
      <c r="P14" s="1" t="s">
        <v>6516</v>
      </c>
      <c r="Q14" s="1">
        <v>7.85</v>
      </c>
      <c r="R14" s="1">
        <v>7.64</v>
      </c>
      <c r="S14" s="1" t="s">
        <v>6517</v>
      </c>
      <c r="T14" s="1">
        <v>2.02</v>
      </c>
      <c r="U14" s="1">
        <v>3.4</v>
      </c>
      <c r="V14" s="1" t="s">
        <v>6518</v>
      </c>
      <c r="W14" s="1">
        <v>0</v>
      </c>
      <c r="X14" s="1">
        <v>0.02</v>
      </c>
      <c r="Y14" s="1" t="s">
        <v>6519</v>
      </c>
      <c r="Z14" s="1">
        <v>0</v>
      </c>
      <c r="AA14" s="1">
        <v>0</v>
      </c>
      <c r="AB14" s="1" t="s">
        <v>4284</v>
      </c>
      <c r="AC14" s="1">
        <v>96.43</v>
      </c>
      <c r="AD14" s="1">
        <v>99.11</v>
      </c>
      <c r="AE14" s="1" t="s">
        <v>8129</v>
      </c>
      <c r="AF14" s="1" t="s">
        <v>8130</v>
      </c>
      <c r="AG14" s="1" t="s">
        <v>8131</v>
      </c>
      <c r="AH14" s="21">
        <v>42352.377465277779</v>
      </c>
      <c r="AJ14" s="23">
        <v>0</v>
      </c>
      <c r="AK14" s="23">
        <f t="shared" si="0"/>
        <v>4</v>
      </c>
      <c r="AL14" s="1">
        <f t="shared" si="1"/>
        <v>1188</v>
      </c>
      <c r="AM14" s="1">
        <f t="shared" si="2"/>
        <v>36913</v>
      </c>
      <c r="AN14" s="25">
        <f t="shared" si="14"/>
        <v>5.24</v>
      </c>
      <c r="AO14" s="25">
        <f t="shared" si="15"/>
        <v>1.7466666666666668</v>
      </c>
      <c r="AP14" s="1">
        <f t="shared" si="12"/>
        <v>7.85</v>
      </c>
      <c r="AQ14" s="25">
        <f t="shared" si="5"/>
        <v>1.0274869109947644</v>
      </c>
      <c r="AR14" s="1">
        <f t="shared" si="6"/>
        <v>2.02</v>
      </c>
      <c r="AS14" s="25">
        <f t="shared" si="7"/>
        <v>0.59411764705882353</v>
      </c>
      <c r="AT14" s="1">
        <f t="shared" si="8"/>
        <v>96.43</v>
      </c>
      <c r="AU14" s="1">
        <f t="shared" si="9"/>
        <v>99.11</v>
      </c>
      <c r="AV14" s="1" t="str">
        <f t="shared" si="13"/>
        <v>362</v>
      </c>
      <c r="AW14" s="1" t="str">
        <f t="shared" si="16"/>
        <v>2224</v>
      </c>
      <c r="AX14" s="1" t="str">
        <f t="shared" si="17"/>
        <v>25953</v>
      </c>
      <c r="AY14" s="1">
        <v>0.6966546762589928</v>
      </c>
      <c r="AZ14" s="1">
        <v>0.51416021269217427</v>
      </c>
      <c r="BJ14" s="1" t="s">
        <v>4337</v>
      </c>
      <c r="BK14" s="1">
        <v>13</v>
      </c>
    </row>
    <row r="15" spans="1:63">
      <c r="A15" s="1">
        <v>8809</v>
      </c>
      <c r="B15" s="1" t="s">
        <v>1360</v>
      </c>
      <c r="C15" s="1" t="s">
        <v>4334</v>
      </c>
      <c r="D15" s="1">
        <v>395</v>
      </c>
      <c r="E15" s="1">
        <v>10689</v>
      </c>
      <c r="F15" s="1">
        <v>2000</v>
      </c>
      <c r="H15" s="1">
        <v>4.8</v>
      </c>
      <c r="I15" s="1">
        <v>34.5</v>
      </c>
      <c r="J15" s="1" t="s">
        <v>6520</v>
      </c>
      <c r="K15" s="1">
        <v>4.8</v>
      </c>
      <c r="L15" s="1">
        <v>36.299999999999997</v>
      </c>
      <c r="M15" s="1" t="s">
        <v>6521</v>
      </c>
      <c r="N15" s="1">
        <v>4.8</v>
      </c>
      <c r="O15" s="1">
        <v>41.74</v>
      </c>
      <c r="P15" s="1" t="s">
        <v>6522</v>
      </c>
      <c r="Q15" s="1">
        <v>16.43</v>
      </c>
      <c r="R15" s="1">
        <v>14.39</v>
      </c>
      <c r="S15" s="1" t="s">
        <v>6523</v>
      </c>
      <c r="T15" s="1">
        <v>3.86</v>
      </c>
      <c r="U15" s="1">
        <v>3.69</v>
      </c>
      <c r="V15" s="1" t="s">
        <v>5363</v>
      </c>
      <c r="W15" s="1">
        <v>0</v>
      </c>
      <c r="X15" s="1">
        <v>0.01</v>
      </c>
      <c r="Y15" s="1" t="s">
        <v>6524</v>
      </c>
      <c r="Z15" s="1">
        <v>0</v>
      </c>
      <c r="AA15" s="1">
        <v>0</v>
      </c>
      <c r="AB15" s="1" t="s">
        <v>4284</v>
      </c>
      <c r="AC15" s="1">
        <v>99.92</v>
      </c>
      <c r="AD15" s="1">
        <v>98.04</v>
      </c>
      <c r="AE15" s="1" t="s">
        <v>4326</v>
      </c>
      <c r="AF15" s="1" t="s">
        <v>8132</v>
      </c>
      <c r="AG15" s="1" t="s">
        <v>8133</v>
      </c>
      <c r="AH15" s="21">
        <v>42352.376921296294</v>
      </c>
      <c r="AJ15" s="23">
        <v>0</v>
      </c>
      <c r="AK15" s="23">
        <f t="shared" si="0"/>
        <v>4</v>
      </c>
      <c r="AL15" s="1">
        <f t="shared" si="1"/>
        <v>2000</v>
      </c>
      <c r="AM15" s="1">
        <f t="shared" si="2"/>
        <v>10689</v>
      </c>
      <c r="AN15" s="25">
        <f t="shared" si="14"/>
        <v>7.240000000000002</v>
      </c>
      <c r="AO15" s="25">
        <f t="shared" si="15"/>
        <v>37.513333333333328</v>
      </c>
      <c r="AP15" s="1">
        <f t="shared" si="12"/>
        <v>16.43</v>
      </c>
      <c r="AQ15" s="25">
        <f t="shared" si="5"/>
        <v>1.1417651146629604</v>
      </c>
      <c r="AR15" s="1">
        <f t="shared" si="6"/>
        <v>3.86</v>
      </c>
      <c r="AS15" s="25">
        <f t="shared" si="7"/>
        <v>1.046070460704607</v>
      </c>
      <c r="AT15" s="1">
        <f t="shared" si="8"/>
        <v>99.92</v>
      </c>
      <c r="AU15" s="1">
        <f t="shared" si="9"/>
        <v>98.04</v>
      </c>
      <c r="AV15" s="1" t="str">
        <f t="shared" si="13"/>
        <v>6</v>
      </c>
      <c r="AW15" s="1" t="str">
        <f t="shared" si="16"/>
        <v>535</v>
      </c>
      <c r="AX15" s="1" t="str">
        <f t="shared" si="17"/>
        <v>1517</v>
      </c>
      <c r="AY15" s="1">
        <v>4.8000000000000001E-2</v>
      </c>
      <c r="AZ15" s="1">
        <v>2.1160184574818719</v>
      </c>
      <c r="BJ15" s="1" t="s">
        <v>4352</v>
      </c>
      <c r="BK15" s="1">
        <v>14</v>
      </c>
    </row>
    <row r="16" spans="1:63">
      <c r="A16" s="1">
        <v>8869</v>
      </c>
      <c r="B16" s="1" t="s">
        <v>1364</v>
      </c>
      <c r="C16" s="1" t="s">
        <v>4334</v>
      </c>
      <c r="D16" s="1">
        <v>560</v>
      </c>
      <c r="E16" s="1">
        <v>20318</v>
      </c>
      <c r="F16" s="1">
        <v>3000</v>
      </c>
      <c r="H16" s="1">
        <v>4.9000000000000004</v>
      </c>
      <c r="I16" s="1">
        <v>60.9</v>
      </c>
      <c r="J16" s="1" t="s">
        <v>6525</v>
      </c>
      <c r="K16" s="1">
        <v>4.9000000000000004</v>
      </c>
      <c r="L16" s="1">
        <v>56.75</v>
      </c>
      <c r="M16" s="1" t="s">
        <v>6526</v>
      </c>
      <c r="N16" s="1">
        <v>4.9000000000000004</v>
      </c>
      <c r="O16" s="1">
        <v>69.3</v>
      </c>
      <c r="P16" s="1" t="s">
        <v>6527</v>
      </c>
      <c r="Q16" s="1">
        <v>5.66</v>
      </c>
      <c r="R16" s="1">
        <v>12.87</v>
      </c>
      <c r="S16" s="1" t="s">
        <v>6528</v>
      </c>
      <c r="T16" s="1">
        <v>2.23</v>
      </c>
      <c r="U16" s="1">
        <v>3.66</v>
      </c>
      <c r="V16" s="1" t="s">
        <v>6529</v>
      </c>
      <c r="W16" s="1">
        <v>0</v>
      </c>
      <c r="X16" s="1">
        <v>0.01</v>
      </c>
      <c r="Y16" s="1" t="s">
        <v>4295</v>
      </c>
      <c r="Z16" s="1">
        <v>0</v>
      </c>
      <c r="AA16" s="1">
        <v>0</v>
      </c>
      <c r="AB16" s="1" t="s">
        <v>4284</v>
      </c>
      <c r="AC16" s="1">
        <v>95.37</v>
      </c>
      <c r="AD16" s="1">
        <v>99.2</v>
      </c>
      <c r="AE16" s="1" t="s">
        <v>5720</v>
      </c>
      <c r="AF16" s="1" t="s">
        <v>7640</v>
      </c>
      <c r="AG16" s="1" t="s">
        <v>8134</v>
      </c>
      <c r="AH16" s="21">
        <v>42352.37636574074</v>
      </c>
      <c r="AJ16" s="23">
        <v>0</v>
      </c>
      <c r="AK16" s="23">
        <f t="shared" si="0"/>
        <v>4</v>
      </c>
      <c r="AL16" s="1">
        <f t="shared" si="1"/>
        <v>3000</v>
      </c>
      <c r="AM16" s="1">
        <f t="shared" si="2"/>
        <v>20318</v>
      </c>
      <c r="AN16" s="25">
        <f t="shared" si="14"/>
        <v>12.549999999999997</v>
      </c>
      <c r="AO16" s="25">
        <f t="shared" si="15"/>
        <v>62.316666666666663</v>
      </c>
      <c r="AP16" s="1">
        <f t="shared" si="12"/>
        <v>5.66</v>
      </c>
      <c r="AQ16" s="25">
        <f t="shared" si="5"/>
        <v>0.4397824397824398</v>
      </c>
      <c r="AR16" s="1">
        <f t="shared" si="6"/>
        <v>2.23</v>
      </c>
      <c r="AS16" s="25">
        <f t="shared" si="7"/>
        <v>0.60928961748633881</v>
      </c>
      <c r="AT16" s="1">
        <f t="shared" si="8"/>
        <v>95.37</v>
      </c>
      <c r="AU16" s="1">
        <f t="shared" si="9"/>
        <v>99.2</v>
      </c>
      <c r="AV16" s="1" t="str">
        <f t="shared" si="13"/>
        <v>12</v>
      </c>
      <c r="AW16" s="1" t="str">
        <f t="shared" si="16"/>
        <v>69</v>
      </c>
      <c r="AX16" s="1" t="str">
        <f t="shared" si="17"/>
        <v>2126</v>
      </c>
      <c r="AY16" s="1">
        <v>0.7443478260869566</v>
      </c>
      <c r="AZ16" s="1">
        <v>0.19473189087488241</v>
      </c>
      <c r="BJ16" s="1" t="s">
        <v>4350</v>
      </c>
      <c r="BK16" s="1">
        <v>15</v>
      </c>
    </row>
    <row r="17" spans="1:62" ht="15.75">
      <c r="A17" s="1">
        <v>8996</v>
      </c>
      <c r="B17" s="1" t="s">
        <v>1336</v>
      </c>
      <c r="C17" s="1" t="s">
        <v>4332</v>
      </c>
      <c r="F17" s="1">
        <v>100000</v>
      </c>
      <c r="H17" s="1">
        <v>4.8</v>
      </c>
      <c r="I17" s="1">
        <v>-0.62</v>
      </c>
      <c r="J17" s="1" t="s">
        <v>6530</v>
      </c>
      <c r="K17" s="1">
        <v>4.5999999999999996</v>
      </c>
      <c r="L17" s="1">
        <v>-2.8</v>
      </c>
      <c r="M17" s="1" t="s">
        <v>6531</v>
      </c>
      <c r="N17" s="1">
        <v>4.5999999999999996</v>
      </c>
      <c r="O17" s="1">
        <v>-2.57</v>
      </c>
      <c r="P17" s="1" t="s">
        <v>6532</v>
      </c>
      <c r="Q17" s="1">
        <v>3.14</v>
      </c>
      <c r="R17" s="1">
        <v>4.51</v>
      </c>
      <c r="S17" s="1" t="s">
        <v>6533</v>
      </c>
      <c r="T17" s="1">
        <v>1.69</v>
      </c>
      <c r="U17" s="1">
        <v>2.6</v>
      </c>
      <c r="V17" s="1" t="s">
        <v>6534</v>
      </c>
      <c r="W17" s="1">
        <v>0</v>
      </c>
      <c r="X17" s="1">
        <v>0.06</v>
      </c>
      <c r="Y17" s="1" t="s">
        <v>4292</v>
      </c>
      <c r="Z17" s="1">
        <v>0</v>
      </c>
      <c r="AA17" s="1">
        <v>0</v>
      </c>
      <c r="AB17" s="1" t="s">
        <v>4284</v>
      </c>
      <c r="AC17" s="1">
        <v>0</v>
      </c>
      <c r="AD17" s="1">
        <v>0</v>
      </c>
      <c r="AH17" s="21">
        <v>42352.265636574077</v>
      </c>
      <c r="AJ17" s="24">
        <v>1</v>
      </c>
      <c r="AK17" s="23">
        <f t="shared" si="0"/>
        <v>3</v>
      </c>
      <c r="AL17" s="1">
        <f t="shared" si="1"/>
        <v>100000</v>
      </c>
      <c r="AM17" s="1">
        <f t="shared" si="2"/>
        <v>0</v>
      </c>
      <c r="AN17" s="25">
        <f t="shared" si="14"/>
        <v>2.1799999999999997</v>
      </c>
      <c r="AO17" s="25">
        <f t="shared" si="15"/>
        <v>-1.9966666666666668</v>
      </c>
      <c r="AP17" s="1">
        <f t="shared" si="12"/>
        <v>3.14</v>
      </c>
      <c r="AQ17" s="25">
        <f t="shared" si="5"/>
        <v>0.69623059866962311</v>
      </c>
      <c r="AR17" s="1">
        <f t="shared" si="6"/>
        <v>1.69</v>
      </c>
      <c r="AS17" s="25">
        <f t="shared" si="7"/>
        <v>0.64999999999999991</v>
      </c>
      <c r="AT17" s="1">
        <f t="shared" si="8"/>
        <v>0</v>
      </c>
      <c r="AU17" s="1">
        <f t="shared" si="9"/>
        <v>0</v>
      </c>
      <c r="AV17" s="1" t="str">
        <f t="shared" si="13"/>
        <v/>
      </c>
      <c r="AW17" s="1" t="str">
        <f t="shared" si="16"/>
        <v/>
      </c>
      <c r="AX17" s="1" t="str">
        <f t="shared" si="17"/>
        <v/>
      </c>
      <c r="AY17" s="1">
        <v>0</v>
      </c>
      <c r="BJ17"/>
    </row>
    <row r="18" spans="1:62" ht="15.75">
      <c r="A18" s="1">
        <v>8777</v>
      </c>
      <c r="B18" s="1" t="s">
        <v>688</v>
      </c>
      <c r="C18" s="1" t="s">
        <v>4332</v>
      </c>
      <c r="D18" s="1">
        <v>71</v>
      </c>
      <c r="E18" s="1">
        <v>10989</v>
      </c>
      <c r="F18" s="1">
        <v>1000</v>
      </c>
      <c r="H18" s="1">
        <v>4.8</v>
      </c>
      <c r="I18" s="1">
        <v>37.39</v>
      </c>
      <c r="J18" s="1" t="s">
        <v>6535</v>
      </c>
      <c r="K18" s="1">
        <v>4.9000000000000004</v>
      </c>
      <c r="L18" s="1">
        <v>54.47</v>
      </c>
      <c r="M18" s="1" t="s">
        <v>6536</v>
      </c>
      <c r="N18" s="1">
        <v>4.8</v>
      </c>
      <c r="O18" s="1">
        <v>39.11</v>
      </c>
      <c r="P18" s="1" t="s">
        <v>6537</v>
      </c>
      <c r="Q18" s="1">
        <v>2.0499999999999998</v>
      </c>
      <c r="R18" s="1">
        <v>6.3</v>
      </c>
      <c r="S18" s="1" t="s">
        <v>6538</v>
      </c>
      <c r="T18" s="1">
        <v>4.16</v>
      </c>
      <c r="U18" s="1">
        <v>3.49</v>
      </c>
      <c r="V18" s="1" t="s">
        <v>6539</v>
      </c>
      <c r="W18" s="1">
        <v>0</v>
      </c>
      <c r="X18" s="1">
        <v>0.03</v>
      </c>
      <c r="Y18" s="1" t="s">
        <v>6540</v>
      </c>
      <c r="Z18" s="1">
        <v>0</v>
      </c>
      <c r="AA18" s="1">
        <v>0</v>
      </c>
      <c r="AB18" s="1" t="s">
        <v>4284</v>
      </c>
      <c r="AC18" s="1">
        <v>99.95</v>
      </c>
      <c r="AD18" s="1">
        <v>99.06</v>
      </c>
      <c r="AE18" s="1" t="s">
        <v>4323</v>
      </c>
      <c r="AF18" s="1" t="s">
        <v>6541</v>
      </c>
      <c r="AG18" s="1" t="s">
        <v>6542</v>
      </c>
      <c r="AH18" s="21">
        <v>42352.374918981484</v>
      </c>
      <c r="AJ18" s="23">
        <v>0</v>
      </c>
      <c r="AK18" s="23">
        <f t="shared" si="0"/>
        <v>3</v>
      </c>
      <c r="AL18" s="1">
        <f t="shared" si="1"/>
        <v>1000</v>
      </c>
      <c r="AM18" s="1">
        <f t="shared" si="2"/>
        <v>10989</v>
      </c>
      <c r="AN18" s="25">
        <f t="shared" si="14"/>
        <v>17.079999999999998</v>
      </c>
      <c r="AO18" s="25">
        <f t="shared" si="15"/>
        <v>43.656666666666666</v>
      </c>
      <c r="AP18" s="1">
        <f t="shared" si="12"/>
        <v>2.0499999999999998</v>
      </c>
      <c r="AQ18" s="25">
        <f t="shared" si="5"/>
        <v>0.32539682539682535</v>
      </c>
      <c r="AR18" s="1">
        <f t="shared" si="6"/>
        <v>4.16</v>
      </c>
      <c r="AS18" s="25">
        <f t="shared" si="7"/>
        <v>1.1919770773638969</v>
      </c>
      <c r="AT18" s="1">
        <f t="shared" si="8"/>
        <v>99.95</v>
      </c>
      <c r="AU18" s="1">
        <f t="shared" si="9"/>
        <v>99.06</v>
      </c>
      <c r="AV18" s="1" t="str">
        <f t="shared" si="13"/>
        <v>90</v>
      </c>
      <c r="AW18" s="1" t="str">
        <f t="shared" si="16"/>
        <v>380</v>
      </c>
      <c r="AX18" s="1" t="str">
        <f t="shared" si="17"/>
        <v>1725</v>
      </c>
      <c r="AY18" s="1">
        <v>1.0136842105263157</v>
      </c>
      <c r="AZ18" s="1">
        <v>1.3217391304347825</v>
      </c>
      <c r="BJ18"/>
    </row>
    <row r="19" spans="1:62" ht="15.75">
      <c r="A19" s="1">
        <v>8780</v>
      </c>
      <c r="B19" s="1" t="s">
        <v>306</v>
      </c>
      <c r="C19" s="1" t="s">
        <v>4334</v>
      </c>
      <c r="D19" s="1">
        <v>727</v>
      </c>
      <c r="E19" s="1">
        <v>21336</v>
      </c>
      <c r="F19" s="1">
        <v>1066</v>
      </c>
      <c r="H19" s="1">
        <v>4.8</v>
      </c>
      <c r="I19" s="1">
        <v>14.84</v>
      </c>
      <c r="J19" s="1" t="s">
        <v>6543</v>
      </c>
      <c r="K19" s="1">
        <v>4.8</v>
      </c>
      <c r="L19" s="1">
        <v>18.739999999999998</v>
      </c>
      <c r="M19" s="1" t="s">
        <v>6544</v>
      </c>
      <c r="N19" s="1">
        <v>4.8</v>
      </c>
      <c r="O19" s="1">
        <v>21.28</v>
      </c>
      <c r="P19" s="1" t="s">
        <v>6545</v>
      </c>
      <c r="Q19" s="1">
        <v>5.94</v>
      </c>
      <c r="R19" s="1">
        <v>14.39</v>
      </c>
      <c r="S19" s="1" t="s">
        <v>6546</v>
      </c>
      <c r="T19" s="1">
        <v>3.66</v>
      </c>
      <c r="U19" s="1">
        <v>3.69</v>
      </c>
      <c r="V19" s="1" t="s">
        <v>5478</v>
      </c>
      <c r="W19" s="1">
        <v>0</v>
      </c>
      <c r="X19" s="1">
        <v>0.01</v>
      </c>
      <c r="Y19" s="1" t="s">
        <v>5149</v>
      </c>
      <c r="Z19" s="1">
        <v>0</v>
      </c>
      <c r="AA19" s="1">
        <v>0</v>
      </c>
      <c r="AB19" s="1" t="s">
        <v>4284</v>
      </c>
      <c r="AC19" s="1">
        <v>95.15</v>
      </c>
      <c r="AD19" s="1">
        <v>98.66</v>
      </c>
      <c r="AE19" s="1" t="s">
        <v>6547</v>
      </c>
      <c r="AF19" s="1" t="s">
        <v>6548</v>
      </c>
      <c r="AG19" s="1" t="s">
        <v>6549</v>
      </c>
      <c r="AH19" s="21">
        <v>42352.375162037039</v>
      </c>
      <c r="AJ19" s="23">
        <v>0</v>
      </c>
      <c r="AK19" s="23">
        <f t="shared" si="0"/>
        <v>4</v>
      </c>
      <c r="AL19" s="1">
        <f t="shared" si="1"/>
        <v>1066</v>
      </c>
      <c r="AM19" s="1">
        <f t="shared" si="2"/>
        <v>21336</v>
      </c>
      <c r="AN19" s="25">
        <f t="shared" si="14"/>
        <v>6.4400000000000013</v>
      </c>
      <c r="AO19" s="25">
        <f t="shared" si="15"/>
        <v>18.286666666666665</v>
      </c>
      <c r="AP19" s="1">
        <f t="shared" si="12"/>
        <v>5.94</v>
      </c>
      <c r="AQ19" s="25">
        <f t="shared" si="5"/>
        <v>0.41278665740097292</v>
      </c>
      <c r="AR19" s="1">
        <f t="shared" si="6"/>
        <v>3.66</v>
      </c>
      <c r="AS19" s="25">
        <f t="shared" si="7"/>
        <v>0.99186991869918706</v>
      </c>
      <c r="AT19" s="1">
        <f t="shared" si="8"/>
        <v>95.15</v>
      </c>
      <c r="AU19" s="1">
        <f t="shared" si="9"/>
        <v>98.66</v>
      </c>
      <c r="AV19" s="1" t="str">
        <f t="shared" si="13"/>
        <v>286</v>
      </c>
      <c r="AW19" s="1" t="str">
        <f t="shared" si="16"/>
        <v>1150</v>
      </c>
      <c r="AX19" s="1" t="str">
        <f t="shared" si="17"/>
        <v>8082</v>
      </c>
      <c r="AY19" s="1">
        <v>1.064417391304348</v>
      </c>
      <c r="AZ19" s="1">
        <v>0.85374907201187822</v>
      </c>
      <c r="BJ19"/>
    </row>
    <row r="20" spans="1:62" ht="15.75">
      <c r="A20" s="1">
        <v>8984</v>
      </c>
      <c r="B20" s="1" t="s">
        <v>1340</v>
      </c>
      <c r="C20" s="1" t="s">
        <v>4334</v>
      </c>
      <c r="D20" s="1">
        <v>2</v>
      </c>
      <c r="E20" s="1">
        <v>19007</v>
      </c>
      <c r="F20" s="1">
        <v>1000</v>
      </c>
      <c r="H20" s="1">
        <v>4.7</v>
      </c>
      <c r="I20" s="1">
        <v>2.04</v>
      </c>
      <c r="J20" s="1" t="s">
        <v>6550</v>
      </c>
      <c r="K20" s="1">
        <v>4.8</v>
      </c>
      <c r="L20" s="1">
        <v>16.66</v>
      </c>
      <c r="M20" s="1" t="s">
        <v>6551</v>
      </c>
      <c r="N20" s="1">
        <v>4.8</v>
      </c>
      <c r="O20" s="1">
        <v>16.68</v>
      </c>
      <c r="P20" s="1" t="s">
        <v>6552</v>
      </c>
      <c r="Q20" s="1">
        <v>6.42</v>
      </c>
      <c r="R20" s="1">
        <v>14.39</v>
      </c>
      <c r="S20" s="1" t="s">
        <v>6553</v>
      </c>
      <c r="T20" s="1">
        <v>5.68</v>
      </c>
      <c r="U20" s="1">
        <v>3.69</v>
      </c>
      <c r="V20" s="1" t="s">
        <v>6554</v>
      </c>
      <c r="W20" s="1">
        <v>0.38</v>
      </c>
      <c r="X20" s="1">
        <v>0.01</v>
      </c>
      <c r="Y20" s="1" t="s">
        <v>6555</v>
      </c>
      <c r="Z20" s="1">
        <v>0</v>
      </c>
      <c r="AA20" s="1">
        <v>0</v>
      </c>
      <c r="AB20" s="1" t="s">
        <v>4284</v>
      </c>
      <c r="AC20" s="1">
        <v>99.94</v>
      </c>
      <c r="AD20" s="1">
        <v>97.33</v>
      </c>
      <c r="AE20" s="1" t="s">
        <v>4293</v>
      </c>
      <c r="AF20" s="1" t="s">
        <v>6556</v>
      </c>
      <c r="AG20" s="1" t="s">
        <v>6557</v>
      </c>
      <c r="AH20" s="21">
        <v>42352.377511574072</v>
      </c>
      <c r="AJ20" s="23">
        <v>0</v>
      </c>
      <c r="AK20" s="23">
        <f t="shared" si="0"/>
        <v>4</v>
      </c>
      <c r="AL20" s="1">
        <f t="shared" si="1"/>
        <v>1000</v>
      </c>
      <c r="AM20" s="1">
        <f t="shared" si="2"/>
        <v>19007</v>
      </c>
      <c r="AN20" s="25">
        <f t="shared" si="14"/>
        <v>14.64</v>
      </c>
      <c r="AO20" s="25">
        <f t="shared" si="15"/>
        <v>11.793333333333331</v>
      </c>
      <c r="AP20" s="1">
        <f t="shared" si="12"/>
        <v>6.42</v>
      </c>
      <c r="AQ20" s="25">
        <f t="shared" si="5"/>
        <v>0.44614315496872825</v>
      </c>
      <c r="AR20" s="1">
        <f t="shared" si="6"/>
        <v>5.68</v>
      </c>
      <c r="AS20" s="25">
        <f t="shared" si="7"/>
        <v>1.5392953929539295</v>
      </c>
      <c r="AT20" s="1">
        <f t="shared" si="8"/>
        <v>99.94</v>
      </c>
      <c r="AU20" s="1">
        <f t="shared" si="9"/>
        <v>97.33</v>
      </c>
      <c r="AV20" s="1" t="str">
        <f t="shared" si="13"/>
        <v>0</v>
      </c>
      <c r="AW20" s="1" t="str">
        <f t="shared" si="16"/>
        <v>84</v>
      </c>
      <c r="AX20" s="1" t="str">
        <f t="shared" si="17"/>
        <v>1851</v>
      </c>
      <c r="AY20" s="1">
        <v>0</v>
      </c>
      <c r="AZ20" s="1">
        <v>0.27228525121555913</v>
      </c>
      <c r="BJ20"/>
    </row>
    <row r="21" spans="1:62" ht="15.75">
      <c r="A21" s="1">
        <v>8979</v>
      </c>
      <c r="B21" s="1" t="s">
        <v>1403</v>
      </c>
      <c r="C21" s="1" t="s">
        <v>4334</v>
      </c>
      <c r="D21" s="1">
        <v>380</v>
      </c>
      <c r="E21" s="1">
        <v>60124</v>
      </c>
      <c r="F21" s="1">
        <v>1000</v>
      </c>
      <c r="H21" s="1">
        <v>4.7</v>
      </c>
      <c r="I21" s="1">
        <v>-1.1200000000000001</v>
      </c>
      <c r="J21" s="1" t="s">
        <v>6558</v>
      </c>
      <c r="K21" s="1">
        <v>4.7</v>
      </c>
      <c r="L21" s="1">
        <v>-0.73</v>
      </c>
      <c r="M21" s="1" t="s">
        <v>6559</v>
      </c>
      <c r="N21" s="1">
        <v>4.7</v>
      </c>
      <c r="O21" s="1">
        <v>-0.71</v>
      </c>
      <c r="P21" s="1" t="s">
        <v>6560</v>
      </c>
      <c r="Q21" s="1">
        <v>100</v>
      </c>
      <c r="R21" s="1">
        <v>12.87</v>
      </c>
      <c r="S21" s="1" t="s">
        <v>6561</v>
      </c>
      <c r="T21" s="1">
        <v>5.35</v>
      </c>
      <c r="U21" s="1">
        <v>3.66</v>
      </c>
      <c r="V21" s="1" t="s">
        <v>6562</v>
      </c>
      <c r="W21" s="1">
        <v>0</v>
      </c>
      <c r="X21" s="1">
        <v>0</v>
      </c>
      <c r="Y21" s="1" t="s">
        <v>4287</v>
      </c>
      <c r="Z21" s="1">
        <v>0</v>
      </c>
      <c r="AA21" s="1">
        <v>0</v>
      </c>
      <c r="AB21" s="1" t="s">
        <v>4284</v>
      </c>
      <c r="AC21" s="1">
        <v>45.36</v>
      </c>
      <c r="AD21" s="1">
        <v>97.93</v>
      </c>
      <c r="AE21" s="1" t="s">
        <v>4293</v>
      </c>
      <c r="AF21" s="1" t="s">
        <v>5228</v>
      </c>
      <c r="AG21" s="1" t="s">
        <v>6563</v>
      </c>
      <c r="AH21" s="21">
        <v>42352.376192129632</v>
      </c>
      <c r="AJ21" s="23">
        <v>0</v>
      </c>
      <c r="AK21" s="23">
        <f t="shared" si="0"/>
        <v>4</v>
      </c>
      <c r="AL21" s="1">
        <f t="shared" si="1"/>
        <v>1000</v>
      </c>
      <c r="AM21" s="1">
        <f t="shared" si="2"/>
        <v>60124</v>
      </c>
      <c r="AN21" s="25">
        <f t="shared" si="14"/>
        <v>0.41000000000000014</v>
      </c>
      <c r="AO21" s="25">
        <f t="shared" si="15"/>
        <v>-0.85333333333333339</v>
      </c>
      <c r="AP21" s="1">
        <f t="shared" si="12"/>
        <v>100</v>
      </c>
      <c r="AQ21" s="25">
        <f t="shared" si="5"/>
        <v>7.7700077700077701</v>
      </c>
      <c r="AR21" s="1">
        <f t="shared" si="6"/>
        <v>5.35</v>
      </c>
      <c r="AS21" s="25">
        <f t="shared" si="7"/>
        <v>1.4617486338797812</v>
      </c>
      <c r="AT21" s="1">
        <f t="shared" si="8"/>
        <v>45.36</v>
      </c>
      <c r="AU21" s="1">
        <f t="shared" si="9"/>
        <v>97.93</v>
      </c>
      <c r="AV21" s="1" t="str">
        <f t="shared" si="13"/>
        <v>0</v>
      </c>
      <c r="AW21" s="1" t="str">
        <f t="shared" si="16"/>
        <v>6</v>
      </c>
      <c r="AX21" s="1" t="str">
        <f t="shared" si="17"/>
        <v>1280</v>
      </c>
      <c r="AY21" s="1">
        <v>0</v>
      </c>
      <c r="AZ21" s="1">
        <v>2.8125000000000001E-2</v>
      </c>
      <c r="BJ21"/>
    </row>
    <row r="22" spans="1:62" ht="15.75">
      <c r="A22" s="1">
        <v>8744</v>
      </c>
      <c r="B22" s="1" t="s">
        <v>1287</v>
      </c>
      <c r="C22" s="1" t="s">
        <v>4370</v>
      </c>
      <c r="D22" s="1">
        <v>781</v>
      </c>
      <c r="E22" s="1">
        <v>13487</v>
      </c>
      <c r="F22" s="1">
        <v>11000</v>
      </c>
      <c r="H22" s="1">
        <v>4.8</v>
      </c>
      <c r="I22" s="1">
        <v>12.45</v>
      </c>
      <c r="J22" s="1" t="s">
        <v>6564</v>
      </c>
      <c r="K22" s="1">
        <v>4.8</v>
      </c>
      <c r="L22" s="1">
        <v>16.66</v>
      </c>
      <c r="M22" s="1" t="s">
        <v>6565</v>
      </c>
      <c r="N22" s="1">
        <v>4.8</v>
      </c>
      <c r="O22" s="1">
        <v>18.760000000000002</v>
      </c>
      <c r="P22" s="1" t="s">
        <v>6566</v>
      </c>
      <c r="Q22" s="1">
        <v>1.5</v>
      </c>
      <c r="R22" s="1">
        <v>3.42</v>
      </c>
      <c r="S22" s="1" t="s">
        <v>6567</v>
      </c>
      <c r="T22" s="1">
        <v>1.87</v>
      </c>
      <c r="U22" s="1">
        <v>1.48</v>
      </c>
      <c r="V22" s="1" t="s">
        <v>6568</v>
      </c>
      <c r="W22" s="1">
        <v>0</v>
      </c>
      <c r="X22" s="1">
        <v>0</v>
      </c>
      <c r="Y22" s="1" t="s">
        <v>4287</v>
      </c>
      <c r="Z22" s="1">
        <v>0</v>
      </c>
      <c r="AA22" s="1">
        <v>0</v>
      </c>
      <c r="AB22" s="1" t="s">
        <v>4284</v>
      </c>
      <c r="AC22" s="1">
        <v>98.76</v>
      </c>
      <c r="AD22" s="1">
        <v>98.99</v>
      </c>
      <c r="AE22" s="1" t="s">
        <v>8135</v>
      </c>
      <c r="AF22" s="1" t="s">
        <v>8136</v>
      </c>
      <c r="AG22" s="1" t="s">
        <v>8137</v>
      </c>
      <c r="AH22" s="21">
        <v>42352.375023148146</v>
      </c>
      <c r="AJ22" s="23">
        <v>0</v>
      </c>
      <c r="AK22" s="23">
        <f t="shared" si="0"/>
        <v>11</v>
      </c>
      <c r="AL22" s="1">
        <f t="shared" si="1"/>
        <v>11000</v>
      </c>
      <c r="AM22" s="1">
        <f t="shared" si="2"/>
        <v>13487</v>
      </c>
      <c r="AN22" s="25">
        <f t="shared" si="14"/>
        <v>6.3100000000000023</v>
      </c>
      <c r="AO22" s="25">
        <f t="shared" si="15"/>
        <v>15.956666666666669</v>
      </c>
      <c r="AP22" s="1">
        <f t="shared" si="12"/>
        <v>1.5</v>
      </c>
      <c r="AQ22" s="25">
        <f t="shared" si="5"/>
        <v>0.43859649122807021</v>
      </c>
      <c r="AR22" s="1">
        <f t="shared" si="6"/>
        <v>1.87</v>
      </c>
      <c r="AS22" s="25">
        <f t="shared" si="7"/>
        <v>1.2635135135135136</v>
      </c>
      <c r="AT22" s="1">
        <f t="shared" si="8"/>
        <v>98.76</v>
      </c>
      <c r="AU22" s="1">
        <f t="shared" si="9"/>
        <v>98.99</v>
      </c>
      <c r="AV22" s="1" t="str">
        <f t="shared" si="13"/>
        <v>449</v>
      </c>
      <c r="AW22" s="1" t="str">
        <f t="shared" si="16"/>
        <v>1944</v>
      </c>
      <c r="AX22" s="1" t="str">
        <f t="shared" si="17"/>
        <v>7258</v>
      </c>
      <c r="AY22" s="1">
        <v>0.98853909465020573</v>
      </c>
      <c r="AZ22" s="1">
        <v>1.6070542849269771</v>
      </c>
      <c r="BJ22"/>
    </row>
    <row r="23" spans="1:62" ht="15.75">
      <c r="A23" s="1">
        <v>8985</v>
      </c>
      <c r="B23" s="1" t="s">
        <v>1380</v>
      </c>
      <c r="C23" s="1" t="s">
        <v>4332</v>
      </c>
      <c r="D23" s="1">
        <v>52</v>
      </c>
      <c r="E23" s="1">
        <v>1862</v>
      </c>
      <c r="F23" s="1">
        <v>1000</v>
      </c>
      <c r="H23" s="1">
        <v>4.8</v>
      </c>
      <c r="I23" s="1">
        <v>18.71</v>
      </c>
      <c r="J23" s="1" t="s">
        <v>6569</v>
      </c>
      <c r="K23" s="1">
        <v>4.8</v>
      </c>
      <c r="L23" s="1">
        <v>0</v>
      </c>
      <c r="M23" s="1" t="s">
        <v>6570</v>
      </c>
      <c r="N23" s="1">
        <v>4.8</v>
      </c>
      <c r="O23" s="1">
        <v>0</v>
      </c>
      <c r="P23" s="1" t="s">
        <v>6571</v>
      </c>
      <c r="Q23" s="1">
        <v>3.07</v>
      </c>
      <c r="R23" s="1">
        <v>4.51</v>
      </c>
      <c r="S23" s="1" t="s">
        <v>6572</v>
      </c>
      <c r="T23" s="1">
        <v>4.32</v>
      </c>
      <c r="U23" s="1">
        <v>2.6</v>
      </c>
      <c r="V23" s="1" t="s">
        <v>6573</v>
      </c>
      <c r="W23" s="1">
        <v>0</v>
      </c>
      <c r="X23" s="1">
        <v>0.01</v>
      </c>
      <c r="Y23" s="1" t="s">
        <v>4295</v>
      </c>
      <c r="Z23" s="1">
        <v>0</v>
      </c>
      <c r="AA23" s="1">
        <v>0</v>
      </c>
      <c r="AB23" s="1" t="s">
        <v>4284</v>
      </c>
      <c r="AC23" s="1">
        <v>94.63</v>
      </c>
      <c r="AD23" s="1">
        <v>99.47</v>
      </c>
      <c r="AE23" s="1" t="s">
        <v>4309</v>
      </c>
      <c r="AF23" s="1" t="s">
        <v>8138</v>
      </c>
      <c r="AG23" s="1" t="s">
        <v>8139</v>
      </c>
      <c r="AH23" s="21">
        <v>42352.3828125</v>
      </c>
      <c r="AJ23" s="23">
        <v>0</v>
      </c>
      <c r="AK23" s="23">
        <f t="shared" si="0"/>
        <v>3</v>
      </c>
      <c r="AL23" s="1">
        <f t="shared" si="1"/>
        <v>1000</v>
      </c>
      <c r="AM23" s="1">
        <f t="shared" si="2"/>
        <v>1862</v>
      </c>
      <c r="AN23" s="25">
        <f t="shared" si="14"/>
        <v>18.71</v>
      </c>
      <c r="AO23" s="25">
        <f t="shared" si="15"/>
        <v>6.2366666666666672</v>
      </c>
      <c r="AP23" s="1">
        <f t="shared" si="12"/>
        <v>3.07</v>
      </c>
      <c r="AQ23" s="25">
        <f t="shared" si="5"/>
        <v>0.68070953436807091</v>
      </c>
      <c r="AR23" s="1">
        <f t="shared" si="6"/>
        <v>4.32</v>
      </c>
      <c r="AS23" s="25">
        <f t="shared" si="7"/>
        <v>1.6615384615384616</v>
      </c>
      <c r="AT23" s="1">
        <f t="shared" si="8"/>
        <v>94.63</v>
      </c>
      <c r="AU23" s="1">
        <f t="shared" si="9"/>
        <v>99.47</v>
      </c>
      <c r="AV23" s="1" t="str">
        <f t="shared" si="13"/>
        <v>34</v>
      </c>
      <c r="AW23" s="1" t="str">
        <f t="shared" si="16"/>
        <v>146</v>
      </c>
      <c r="AX23" s="1" t="str">
        <f t="shared" si="17"/>
        <v>556</v>
      </c>
      <c r="AY23" s="1">
        <v>0.99671232876712335</v>
      </c>
      <c r="AZ23" s="1">
        <v>1.5755395683453237</v>
      </c>
      <c r="BJ23"/>
    </row>
    <row r="24" spans="1:62" ht="15.75">
      <c r="A24" s="1">
        <v>8773</v>
      </c>
      <c r="B24" s="1" t="s">
        <v>1140</v>
      </c>
      <c r="C24" s="1" t="s">
        <v>4334</v>
      </c>
      <c r="D24" s="1">
        <v>165</v>
      </c>
      <c r="E24" s="1">
        <v>68010</v>
      </c>
      <c r="F24" s="1">
        <v>801.1</v>
      </c>
      <c r="H24" s="1">
        <v>4.5999999999999996</v>
      </c>
      <c r="I24" s="1">
        <v>-3.25</v>
      </c>
      <c r="J24" s="1" t="s">
        <v>6574</v>
      </c>
      <c r="K24" s="1">
        <v>4.5999999999999996</v>
      </c>
      <c r="L24" s="1">
        <v>-2.67</v>
      </c>
      <c r="M24" s="1" t="s">
        <v>6575</v>
      </c>
      <c r="N24" s="1">
        <v>4.5999999999999996</v>
      </c>
      <c r="O24" s="1">
        <v>-2.9</v>
      </c>
      <c r="P24" s="1" t="s">
        <v>6576</v>
      </c>
      <c r="Q24" s="1">
        <v>60.28</v>
      </c>
      <c r="R24" s="1">
        <v>12.87</v>
      </c>
      <c r="S24" s="1" t="s">
        <v>6577</v>
      </c>
      <c r="T24" s="1">
        <v>5.63</v>
      </c>
      <c r="U24" s="1">
        <v>3.66</v>
      </c>
      <c r="V24" s="1" t="s">
        <v>6578</v>
      </c>
      <c r="W24" s="1">
        <v>0.74</v>
      </c>
      <c r="X24" s="1">
        <v>0.01</v>
      </c>
      <c r="Y24" s="1" t="s">
        <v>6579</v>
      </c>
      <c r="Z24" s="1">
        <v>0</v>
      </c>
      <c r="AA24" s="1">
        <v>0</v>
      </c>
      <c r="AB24" s="1" t="s">
        <v>4284</v>
      </c>
      <c r="AC24" s="1">
        <v>99.94</v>
      </c>
      <c r="AD24" s="1">
        <v>98.06</v>
      </c>
      <c r="AE24" s="1" t="s">
        <v>6580</v>
      </c>
      <c r="AF24" s="1" t="s">
        <v>6581</v>
      </c>
      <c r="AG24" s="1" t="s">
        <v>6582</v>
      </c>
      <c r="AH24" s="21">
        <v>42352.374780092592</v>
      </c>
      <c r="AJ24" s="23">
        <v>0</v>
      </c>
      <c r="AK24" s="23">
        <f t="shared" si="0"/>
        <v>4</v>
      </c>
      <c r="AL24" s="1">
        <f t="shared" si="1"/>
        <v>801.1</v>
      </c>
      <c r="AM24" s="1">
        <f t="shared" si="2"/>
        <v>68010</v>
      </c>
      <c r="AN24" s="25">
        <f t="shared" si="14"/>
        <v>0.58000000000000007</v>
      </c>
      <c r="AO24" s="25">
        <f t="shared" si="15"/>
        <v>-2.94</v>
      </c>
      <c r="AP24" s="1">
        <f t="shared" si="12"/>
        <v>60.28</v>
      </c>
      <c r="AQ24" s="25">
        <f t="shared" si="5"/>
        <v>4.683760683760684</v>
      </c>
      <c r="AR24" s="1">
        <f t="shared" si="6"/>
        <v>5.63</v>
      </c>
      <c r="AS24" s="25">
        <f t="shared" si="7"/>
        <v>1.5382513661202184</v>
      </c>
      <c r="AT24" s="1">
        <f t="shared" si="8"/>
        <v>99.94</v>
      </c>
      <c r="AU24" s="1">
        <f t="shared" si="9"/>
        <v>98.06</v>
      </c>
      <c r="AV24" s="1" t="str">
        <f t="shared" si="13"/>
        <v>520</v>
      </c>
      <c r="AW24" s="1" t="str">
        <f t="shared" si="16"/>
        <v>6895</v>
      </c>
      <c r="AX24" s="1" t="str">
        <f t="shared" si="17"/>
        <v>37148</v>
      </c>
      <c r="AY24" s="1">
        <v>0.32278462654097173</v>
      </c>
      <c r="AZ24" s="1">
        <v>1.1136534941315819</v>
      </c>
      <c r="BJ24"/>
    </row>
    <row r="25" spans="1:62" ht="15.75">
      <c r="A25" s="1">
        <v>8974</v>
      </c>
      <c r="B25" s="1" t="s">
        <v>1398</v>
      </c>
      <c r="C25" s="1" t="s">
        <v>4286</v>
      </c>
      <c r="D25" s="1">
        <v>364</v>
      </c>
      <c r="E25" s="1">
        <v>15243</v>
      </c>
      <c r="F25" s="1">
        <v>1000</v>
      </c>
      <c r="H25" s="1">
        <v>4.9000000000000004</v>
      </c>
      <c r="I25" s="1">
        <v>65.59</v>
      </c>
      <c r="J25" s="1" t="s">
        <v>6583</v>
      </c>
      <c r="K25" s="1">
        <v>4.9000000000000004</v>
      </c>
      <c r="L25" s="1">
        <v>65.28</v>
      </c>
      <c r="M25" s="1" t="s">
        <v>6584</v>
      </c>
      <c r="N25" s="1">
        <v>4.9000000000000004</v>
      </c>
      <c r="O25" s="1">
        <v>42.9</v>
      </c>
      <c r="P25" s="1" t="s">
        <v>6585</v>
      </c>
      <c r="Q25" s="1">
        <v>9.2899999999999991</v>
      </c>
      <c r="R25" s="1">
        <v>6.32</v>
      </c>
      <c r="S25" s="1" t="s">
        <v>6586</v>
      </c>
      <c r="T25" s="1">
        <v>3.11</v>
      </c>
      <c r="U25" s="1">
        <v>3.25</v>
      </c>
      <c r="V25" s="1" t="s">
        <v>6587</v>
      </c>
      <c r="W25" s="1">
        <v>0</v>
      </c>
      <c r="X25" s="1">
        <v>0</v>
      </c>
      <c r="Y25" s="1" t="s">
        <v>6588</v>
      </c>
      <c r="Z25" s="1">
        <v>0</v>
      </c>
      <c r="AA25" s="1">
        <v>0</v>
      </c>
      <c r="AB25" s="1" t="s">
        <v>4284</v>
      </c>
      <c r="AC25" s="1">
        <v>97.09</v>
      </c>
      <c r="AD25" s="1">
        <v>99.4</v>
      </c>
      <c r="AE25" s="1" t="s">
        <v>4391</v>
      </c>
      <c r="AF25" s="1" t="s">
        <v>6589</v>
      </c>
      <c r="AG25" s="1" t="s">
        <v>6590</v>
      </c>
      <c r="AH25" s="21">
        <v>42352.376388888886</v>
      </c>
      <c r="AJ25" s="23">
        <v>0</v>
      </c>
      <c r="AK25" s="23">
        <f t="shared" si="0"/>
        <v>8</v>
      </c>
      <c r="AL25" s="1">
        <f t="shared" si="1"/>
        <v>1000</v>
      </c>
      <c r="AM25" s="1">
        <f t="shared" si="2"/>
        <v>15243</v>
      </c>
      <c r="AN25" s="25">
        <f t="shared" si="14"/>
        <v>22.690000000000005</v>
      </c>
      <c r="AO25" s="25">
        <f t="shared" si="15"/>
        <v>57.923333333333339</v>
      </c>
      <c r="AP25" s="1">
        <f t="shared" si="12"/>
        <v>9.2899999999999991</v>
      </c>
      <c r="AQ25" s="25">
        <f t="shared" si="5"/>
        <v>1.4699367088607593</v>
      </c>
      <c r="AR25" s="1">
        <f t="shared" si="6"/>
        <v>3.11</v>
      </c>
      <c r="AS25" s="25">
        <f t="shared" si="7"/>
        <v>0.95692307692307688</v>
      </c>
      <c r="AT25" s="1">
        <f t="shared" si="8"/>
        <v>97.09</v>
      </c>
      <c r="AU25" s="1">
        <f t="shared" si="9"/>
        <v>99.4</v>
      </c>
      <c r="AV25" s="1" t="str">
        <f t="shared" si="13"/>
        <v>49</v>
      </c>
      <c r="AW25" s="1" t="str">
        <f t="shared" si="16"/>
        <v>225</v>
      </c>
      <c r="AX25" s="1" t="str">
        <f t="shared" si="17"/>
        <v>1489</v>
      </c>
      <c r="AY25" s="1">
        <v>0.93208888888888886</v>
      </c>
      <c r="AZ25" s="1">
        <v>0.9066487575554063</v>
      </c>
      <c r="BJ25"/>
    </row>
    <row r="26" spans="1:62" ht="15.75">
      <c r="A26" s="1">
        <v>8743</v>
      </c>
      <c r="B26" s="1" t="s">
        <v>1112</v>
      </c>
      <c r="C26" s="1" t="s">
        <v>4339</v>
      </c>
      <c r="D26" s="1">
        <v>213</v>
      </c>
      <c r="E26" s="1">
        <v>23557</v>
      </c>
      <c r="F26" s="1">
        <v>989</v>
      </c>
      <c r="H26" s="1">
        <v>4.7</v>
      </c>
      <c r="I26" s="1">
        <v>-2.56</v>
      </c>
      <c r="J26" s="1" t="s">
        <v>6591</v>
      </c>
      <c r="K26" s="1">
        <v>4.8</v>
      </c>
      <c r="L26" s="1">
        <v>-2</v>
      </c>
      <c r="M26" s="1" t="s">
        <v>6592</v>
      </c>
      <c r="N26" s="1">
        <v>4.7</v>
      </c>
      <c r="O26" s="1">
        <v>-2.09</v>
      </c>
      <c r="P26" s="1" t="s">
        <v>6593</v>
      </c>
      <c r="Q26" s="1">
        <v>2.79</v>
      </c>
      <c r="R26" s="1">
        <v>3.16</v>
      </c>
      <c r="S26" s="1" t="s">
        <v>6594</v>
      </c>
      <c r="T26" s="1">
        <v>2.94</v>
      </c>
      <c r="U26" s="1">
        <v>2.4300000000000002</v>
      </c>
      <c r="V26" s="1" t="s">
        <v>6595</v>
      </c>
      <c r="W26" s="1">
        <v>0</v>
      </c>
      <c r="X26" s="1">
        <v>0.01</v>
      </c>
      <c r="Y26" s="1" t="s">
        <v>6088</v>
      </c>
      <c r="Z26" s="1">
        <v>0</v>
      </c>
      <c r="AA26" s="1">
        <v>0</v>
      </c>
      <c r="AB26" s="1" t="s">
        <v>4284</v>
      </c>
      <c r="AC26" s="1">
        <v>97.75</v>
      </c>
      <c r="AD26" s="1">
        <v>98.65</v>
      </c>
      <c r="AE26" s="1" t="s">
        <v>6051</v>
      </c>
      <c r="AF26" s="1" t="s">
        <v>8140</v>
      </c>
      <c r="AG26" s="1" t="s">
        <v>8141</v>
      </c>
      <c r="AH26" s="21">
        <v>42352.375</v>
      </c>
      <c r="AJ26" s="23">
        <v>0</v>
      </c>
      <c r="AK26" s="23">
        <f t="shared" si="0"/>
        <v>6</v>
      </c>
      <c r="AL26" s="1">
        <f t="shared" si="1"/>
        <v>989</v>
      </c>
      <c r="AM26" s="1">
        <f t="shared" si="2"/>
        <v>23557</v>
      </c>
      <c r="AN26" s="25">
        <f t="shared" si="14"/>
        <v>0.56000000000000005</v>
      </c>
      <c r="AO26" s="25">
        <f t="shared" si="15"/>
        <v>-2.2166666666666668</v>
      </c>
      <c r="AP26" s="1">
        <f t="shared" si="12"/>
        <v>2.79</v>
      </c>
      <c r="AQ26" s="25">
        <f t="shared" si="5"/>
        <v>0.88291139240506322</v>
      </c>
      <c r="AR26" s="1">
        <f t="shared" si="6"/>
        <v>2.94</v>
      </c>
      <c r="AS26" s="25">
        <f t="shared" si="7"/>
        <v>1.2098765432098764</v>
      </c>
      <c r="AT26" s="1">
        <f t="shared" si="8"/>
        <v>97.75</v>
      </c>
      <c r="AU26" s="1">
        <f t="shared" si="9"/>
        <v>98.65</v>
      </c>
      <c r="AV26" s="1" t="str">
        <f t="shared" si="13"/>
        <v>125</v>
      </c>
      <c r="AW26" s="1" t="str">
        <f t="shared" si="16"/>
        <v>741</v>
      </c>
      <c r="AX26" s="1" t="str">
        <f t="shared" si="17"/>
        <v>5655</v>
      </c>
      <c r="AY26" s="1">
        <v>0.72199730094466941</v>
      </c>
      <c r="AZ26" s="1">
        <v>0.78620689655172415</v>
      </c>
      <c r="BJ26"/>
    </row>
    <row r="27" spans="1:62" ht="15.75">
      <c r="A27" s="1">
        <v>8636</v>
      </c>
      <c r="B27" s="1" t="s">
        <v>1332</v>
      </c>
      <c r="C27" s="1" t="s">
        <v>4334</v>
      </c>
      <c r="D27" s="1">
        <v>241</v>
      </c>
      <c r="E27" s="1">
        <v>19717</v>
      </c>
      <c r="F27" s="1">
        <v>1000</v>
      </c>
      <c r="H27" s="1">
        <v>4.8</v>
      </c>
      <c r="I27" s="1">
        <v>43.19</v>
      </c>
      <c r="J27" s="1" t="s">
        <v>6596</v>
      </c>
      <c r="K27" s="1">
        <v>4.9000000000000004</v>
      </c>
      <c r="L27" s="1">
        <v>52.01</v>
      </c>
      <c r="M27" s="1" t="s">
        <v>6597</v>
      </c>
      <c r="N27" s="1">
        <v>4.9000000000000004</v>
      </c>
      <c r="O27" s="1">
        <v>63.87</v>
      </c>
      <c r="P27" s="1" t="s">
        <v>6598</v>
      </c>
      <c r="Q27" s="1">
        <v>0</v>
      </c>
      <c r="R27" s="1">
        <v>12.87</v>
      </c>
      <c r="S27" s="1" t="s">
        <v>4988</v>
      </c>
      <c r="T27" s="1">
        <v>0</v>
      </c>
      <c r="U27" s="1">
        <v>3.66</v>
      </c>
      <c r="V27" s="1" t="s">
        <v>4989</v>
      </c>
      <c r="W27" s="1">
        <v>0</v>
      </c>
      <c r="X27" s="1">
        <v>0</v>
      </c>
      <c r="Y27" s="1" t="s">
        <v>4287</v>
      </c>
      <c r="Z27" s="1">
        <v>0</v>
      </c>
      <c r="AA27" s="1">
        <v>0</v>
      </c>
      <c r="AB27" s="1" t="s">
        <v>4284</v>
      </c>
      <c r="AC27" s="1">
        <v>87.27</v>
      </c>
      <c r="AD27" s="1">
        <v>98.16</v>
      </c>
      <c r="AE27" s="1" t="s">
        <v>4293</v>
      </c>
      <c r="AF27" s="1" t="s">
        <v>4342</v>
      </c>
      <c r="AG27" s="1" t="s">
        <v>6599</v>
      </c>
      <c r="AH27" s="21">
        <v>42352.378020833334</v>
      </c>
      <c r="AJ27" s="23">
        <v>0</v>
      </c>
      <c r="AK27" s="23">
        <f t="shared" si="0"/>
        <v>4</v>
      </c>
      <c r="AL27" s="1">
        <f t="shared" si="1"/>
        <v>1000</v>
      </c>
      <c r="AM27" s="1">
        <f t="shared" si="2"/>
        <v>19717</v>
      </c>
      <c r="AN27" s="25">
        <f t="shared" si="14"/>
        <v>20.68</v>
      </c>
      <c r="AO27" s="25">
        <f t="shared" si="15"/>
        <v>53.023333333333333</v>
      </c>
      <c r="AP27" s="1">
        <f t="shared" si="12"/>
        <v>0</v>
      </c>
      <c r="AQ27" s="25">
        <f t="shared" si="5"/>
        <v>0</v>
      </c>
      <c r="AR27" s="1">
        <f t="shared" si="6"/>
        <v>0</v>
      </c>
      <c r="AS27" s="25">
        <f t="shared" si="7"/>
        <v>0</v>
      </c>
      <c r="AT27" s="1">
        <f t="shared" si="8"/>
        <v>87.27</v>
      </c>
      <c r="AU27" s="1">
        <f t="shared" si="9"/>
        <v>98.16</v>
      </c>
      <c r="AV27" s="1" t="str">
        <f t="shared" si="13"/>
        <v>0</v>
      </c>
      <c r="AW27" s="1" t="str">
        <f t="shared" si="16"/>
        <v>0</v>
      </c>
      <c r="AX27" s="1" t="str">
        <f t="shared" si="17"/>
        <v>1145</v>
      </c>
      <c r="AY27" s="1" t="e">
        <v>#DIV/0!</v>
      </c>
      <c r="AZ27" s="1">
        <v>0</v>
      </c>
      <c r="BJ27"/>
    </row>
    <row r="28" spans="1:62" ht="15.75">
      <c r="A28" s="1">
        <v>8919</v>
      </c>
      <c r="B28" s="1" t="s">
        <v>1433</v>
      </c>
      <c r="C28" s="1" t="s">
        <v>4378</v>
      </c>
      <c r="F28" s="1">
        <v>50000</v>
      </c>
      <c r="H28" s="1">
        <v>4.8</v>
      </c>
      <c r="I28" s="1">
        <v>0</v>
      </c>
      <c r="J28" s="1" t="s">
        <v>6600</v>
      </c>
      <c r="K28" s="1">
        <v>4.8</v>
      </c>
      <c r="L28" s="1">
        <v>18.329999999999998</v>
      </c>
      <c r="M28" s="1" t="s">
        <v>6601</v>
      </c>
      <c r="N28" s="1">
        <v>4.8</v>
      </c>
      <c r="O28" s="1">
        <v>15.45</v>
      </c>
      <c r="P28" s="1" t="s">
        <v>6602</v>
      </c>
      <c r="Q28" s="1">
        <v>2.36</v>
      </c>
      <c r="R28" s="1">
        <v>4.22</v>
      </c>
      <c r="S28" s="1" t="s">
        <v>6603</v>
      </c>
      <c r="T28" s="1">
        <v>1.07</v>
      </c>
      <c r="U28" s="1">
        <v>2.15</v>
      </c>
      <c r="V28" s="1" t="s">
        <v>6604</v>
      </c>
      <c r="W28" s="1">
        <v>0</v>
      </c>
      <c r="X28" s="1">
        <v>0.01</v>
      </c>
      <c r="Y28" s="1" t="s">
        <v>4295</v>
      </c>
      <c r="Z28" s="1">
        <v>0</v>
      </c>
      <c r="AA28" s="1">
        <v>0</v>
      </c>
      <c r="AB28" s="1" t="s">
        <v>4284</v>
      </c>
      <c r="AC28" s="1">
        <v>0</v>
      </c>
      <c r="AD28" s="1">
        <v>0</v>
      </c>
      <c r="AH28" s="21">
        <v>42352.266157407408</v>
      </c>
      <c r="AJ28" s="24">
        <v>1</v>
      </c>
      <c r="AK28" s="23">
        <f t="shared" si="0"/>
        <v>7</v>
      </c>
      <c r="AL28" s="1">
        <f t="shared" si="1"/>
        <v>50000</v>
      </c>
      <c r="AM28" s="1">
        <f t="shared" si="2"/>
        <v>0</v>
      </c>
      <c r="AN28" s="25">
        <f t="shared" si="14"/>
        <v>18.329999999999998</v>
      </c>
      <c r="AO28" s="25">
        <f t="shared" si="15"/>
        <v>11.26</v>
      </c>
      <c r="AP28" s="1">
        <f t="shared" si="12"/>
        <v>2.36</v>
      </c>
      <c r="AQ28" s="25">
        <f t="shared" si="5"/>
        <v>0.55924170616113744</v>
      </c>
      <c r="AR28" s="1">
        <f t="shared" si="6"/>
        <v>1.07</v>
      </c>
      <c r="AS28" s="25">
        <f t="shared" si="7"/>
        <v>0.49767441860465123</v>
      </c>
      <c r="AT28" s="1">
        <f t="shared" si="8"/>
        <v>0</v>
      </c>
      <c r="AU28" s="1">
        <f t="shared" si="9"/>
        <v>0</v>
      </c>
      <c r="AV28" s="1" t="str">
        <f t="shared" si="13"/>
        <v/>
      </c>
      <c r="AW28" s="1" t="str">
        <f t="shared" si="16"/>
        <v/>
      </c>
      <c r="AX28" s="1" t="str">
        <f t="shared" si="17"/>
        <v/>
      </c>
      <c r="AY28" s="1">
        <v>0</v>
      </c>
      <c r="BJ28"/>
    </row>
    <row r="29" spans="1:62" ht="15.75">
      <c r="A29" s="1">
        <v>8991</v>
      </c>
      <c r="B29" s="1" t="s">
        <v>1445</v>
      </c>
      <c r="C29" s="1" t="s">
        <v>4352</v>
      </c>
      <c r="D29" s="1">
        <v>697</v>
      </c>
      <c r="E29" s="1">
        <v>3907</v>
      </c>
      <c r="F29" s="1">
        <v>1001</v>
      </c>
      <c r="H29" s="1">
        <v>4.8</v>
      </c>
      <c r="I29" s="1">
        <v>29.23</v>
      </c>
      <c r="J29" s="1" t="s">
        <v>6605</v>
      </c>
      <c r="K29" s="1">
        <v>4.8</v>
      </c>
      <c r="L29" s="1">
        <v>18.59</v>
      </c>
      <c r="M29" s="1" t="s">
        <v>6606</v>
      </c>
      <c r="N29" s="1">
        <v>4.7</v>
      </c>
      <c r="O29" s="1">
        <v>-1.56</v>
      </c>
      <c r="P29" s="1" t="s">
        <v>6607</v>
      </c>
      <c r="Q29" s="1">
        <v>1.86</v>
      </c>
      <c r="R29" s="1">
        <v>8.07</v>
      </c>
      <c r="S29" s="1" t="s">
        <v>6608</v>
      </c>
      <c r="T29" s="1">
        <v>2.2200000000000002</v>
      </c>
      <c r="U29" s="1">
        <v>3.56</v>
      </c>
      <c r="V29" s="1" t="s">
        <v>6609</v>
      </c>
      <c r="W29" s="1">
        <v>0</v>
      </c>
      <c r="X29" s="1">
        <v>0</v>
      </c>
      <c r="Y29" s="1" t="s">
        <v>4287</v>
      </c>
      <c r="Z29" s="1">
        <v>0</v>
      </c>
      <c r="AA29" s="1">
        <v>0</v>
      </c>
      <c r="AB29" s="1" t="s">
        <v>4284</v>
      </c>
      <c r="AC29" s="1">
        <v>98.87</v>
      </c>
      <c r="AD29" s="1">
        <v>99.04</v>
      </c>
      <c r="AE29" s="1" t="s">
        <v>4400</v>
      </c>
      <c r="AF29" s="1" t="s">
        <v>6610</v>
      </c>
      <c r="AG29" s="1" t="s">
        <v>6611</v>
      </c>
      <c r="AH29" s="21">
        <v>42352.386412037034</v>
      </c>
      <c r="AJ29" s="23">
        <v>0</v>
      </c>
      <c r="AK29" s="23">
        <f t="shared" si="0"/>
        <v>14</v>
      </c>
      <c r="AL29" s="1">
        <f t="shared" si="1"/>
        <v>1001</v>
      </c>
      <c r="AM29" s="1">
        <f t="shared" si="2"/>
        <v>3907</v>
      </c>
      <c r="AN29" s="25">
        <f t="shared" si="14"/>
        <v>30.79</v>
      </c>
      <c r="AO29" s="25">
        <f t="shared" si="15"/>
        <v>15.42</v>
      </c>
      <c r="AP29" s="1">
        <f t="shared" si="12"/>
        <v>1.86</v>
      </c>
      <c r="AQ29" s="25">
        <f t="shared" si="5"/>
        <v>0.23048327137546468</v>
      </c>
      <c r="AR29" s="1">
        <f t="shared" si="6"/>
        <v>2.2200000000000002</v>
      </c>
      <c r="AS29" s="25">
        <f t="shared" si="7"/>
        <v>0.62359550561797761</v>
      </c>
      <c r="AT29" s="1">
        <f t="shared" si="8"/>
        <v>98.87</v>
      </c>
      <c r="AU29" s="1">
        <f t="shared" si="9"/>
        <v>99.04</v>
      </c>
      <c r="AV29" s="1" t="str">
        <f t="shared" si="13"/>
        <v>39</v>
      </c>
      <c r="AW29" s="1" t="str">
        <f t="shared" si="16"/>
        <v>238</v>
      </c>
      <c r="AX29" s="1" t="str">
        <f t="shared" si="17"/>
        <v>1469</v>
      </c>
      <c r="AY29" s="1">
        <v>0.70134453781512607</v>
      </c>
      <c r="AZ29" s="1">
        <v>0.97208985704560924</v>
      </c>
      <c r="BJ29"/>
    </row>
    <row r="30" spans="1:62" ht="15.75">
      <c r="A30" s="1">
        <v>8849</v>
      </c>
      <c r="B30" s="1" t="s">
        <v>176</v>
      </c>
      <c r="C30" s="1" t="s">
        <v>4378</v>
      </c>
      <c r="F30" s="1">
        <v>48537.98</v>
      </c>
      <c r="H30" s="1">
        <v>4.8</v>
      </c>
      <c r="I30" s="1">
        <v>0</v>
      </c>
      <c r="J30" s="1" t="s">
        <v>6612</v>
      </c>
      <c r="K30" s="1">
        <v>4.8</v>
      </c>
      <c r="L30" s="1">
        <v>1.33</v>
      </c>
      <c r="M30" s="1" t="s">
        <v>6613</v>
      </c>
      <c r="N30" s="1">
        <v>4.7</v>
      </c>
      <c r="O30" s="1">
        <v>0</v>
      </c>
      <c r="P30" s="1" t="s">
        <v>6614</v>
      </c>
      <c r="Q30" s="1">
        <v>18.899999999999999</v>
      </c>
      <c r="R30" s="1">
        <v>4.22</v>
      </c>
      <c r="S30" s="1" t="s">
        <v>6615</v>
      </c>
      <c r="T30" s="1">
        <v>3.97</v>
      </c>
      <c r="U30" s="1">
        <v>2.15</v>
      </c>
      <c r="V30" s="1" t="s">
        <v>6616</v>
      </c>
      <c r="W30" s="1">
        <v>0</v>
      </c>
      <c r="X30" s="1">
        <v>0.06</v>
      </c>
      <c r="Y30" s="1" t="s">
        <v>4292</v>
      </c>
      <c r="Z30" s="1">
        <v>0</v>
      </c>
      <c r="AA30" s="1">
        <v>0</v>
      </c>
      <c r="AB30" s="1" t="s">
        <v>4284</v>
      </c>
      <c r="AC30" s="1">
        <v>0</v>
      </c>
      <c r="AD30" s="1">
        <v>0</v>
      </c>
      <c r="AH30" s="21">
        <v>42352.266261574077</v>
      </c>
      <c r="AJ30" s="24">
        <v>1</v>
      </c>
      <c r="AK30" s="23">
        <f t="shared" si="0"/>
        <v>7</v>
      </c>
      <c r="AL30" s="1">
        <f t="shared" si="1"/>
        <v>48537.98</v>
      </c>
      <c r="AM30" s="1">
        <f t="shared" si="2"/>
        <v>0</v>
      </c>
      <c r="AN30" s="25">
        <f t="shared" si="14"/>
        <v>1.33</v>
      </c>
      <c r="AO30" s="25">
        <f t="shared" si="15"/>
        <v>0.44333333333333336</v>
      </c>
      <c r="AP30" s="1">
        <f t="shared" si="12"/>
        <v>18.899999999999999</v>
      </c>
      <c r="AQ30" s="25">
        <f t="shared" si="5"/>
        <v>4.4786729857819907</v>
      </c>
      <c r="AR30" s="1">
        <f t="shared" si="6"/>
        <v>3.97</v>
      </c>
      <c r="AS30" s="25">
        <f t="shared" si="7"/>
        <v>1.8465116279069769</v>
      </c>
      <c r="AT30" s="1">
        <f t="shared" si="8"/>
        <v>0</v>
      </c>
      <c r="AU30" s="1">
        <f t="shared" si="9"/>
        <v>0</v>
      </c>
      <c r="AV30" s="1" t="str">
        <f t="shared" si="13"/>
        <v/>
      </c>
      <c r="AW30" s="1" t="str">
        <f t="shared" si="16"/>
        <v/>
      </c>
      <c r="AX30" s="1" t="str">
        <f t="shared" si="17"/>
        <v/>
      </c>
      <c r="AY30" s="1">
        <v>0</v>
      </c>
      <c r="BJ30"/>
    </row>
    <row r="31" spans="1:62" ht="15.75">
      <c r="A31" s="1">
        <v>8781</v>
      </c>
      <c r="B31" s="1" t="s">
        <v>362</v>
      </c>
      <c r="C31" s="1" t="s">
        <v>4352</v>
      </c>
      <c r="D31" s="1">
        <v>371</v>
      </c>
      <c r="E31" s="1">
        <v>3830</v>
      </c>
      <c r="F31" s="1">
        <v>1000</v>
      </c>
      <c r="H31" s="1">
        <v>4.8</v>
      </c>
      <c r="I31" s="1">
        <v>15.21</v>
      </c>
      <c r="J31" s="1" t="s">
        <v>6617</v>
      </c>
      <c r="K31" s="1">
        <v>4.8</v>
      </c>
      <c r="L31" s="1">
        <v>6.12</v>
      </c>
      <c r="M31" s="1" t="s">
        <v>6618</v>
      </c>
      <c r="N31" s="1">
        <v>4.8</v>
      </c>
      <c r="O31" s="1">
        <v>-0.61</v>
      </c>
      <c r="P31" s="1" t="s">
        <v>6619</v>
      </c>
      <c r="Q31" s="1">
        <v>2.33</v>
      </c>
      <c r="R31" s="1">
        <v>8.07</v>
      </c>
      <c r="S31" s="1" t="s">
        <v>6620</v>
      </c>
      <c r="T31" s="1">
        <v>2.09</v>
      </c>
      <c r="U31" s="1">
        <v>3.56</v>
      </c>
      <c r="V31" s="1" t="s">
        <v>6621</v>
      </c>
      <c r="W31" s="1">
        <v>0</v>
      </c>
      <c r="X31" s="1">
        <v>0</v>
      </c>
      <c r="Y31" s="1" t="s">
        <v>4287</v>
      </c>
      <c r="Z31" s="1">
        <v>0</v>
      </c>
      <c r="AA31" s="1">
        <v>0</v>
      </c>
      <c r="AB31" s="1" t="s">
        <v>4284</v>
      </c>
      <c r="AC31" s="1">
        <v>100</v>
      </c>
      <c r="AD31" s="1">
        <v>98.97</v>
      </c>
      <c r="AE31" s="1" t="s">
        <v>8142</v>
      </c>
      <c r="AF31" s="1" t="s">
        <v>8143</v>
      </c>
      <c r="AG31" s="1" t="s">
        <v>8144</v>
      </c>
      <c r="AH31" s="21">
        <v>42352.37767361111</v>
      </c>
      <c r="AJ31" s="23">
        <v>0</v>
      </c>
      <c r="AK31" s="23">
        <f t="shared" si="0"/>
        <v>14</v>
      </c>
      <c r="AL31" s="1">
        <f t="shared" si="1"/>
        <v>1000</v>
      </c>
      <c r="AM31" s="1">
        <f t="shared" si="2"/>
        <v>3830</v>
      </c>
      <c r="AN31" s="25">
        <f t="shared" si="14"/>
        <v>15.82</v>
      </c>
      <c r="AO31" s="25">
        <f t="shared" si="15"/>
        <v>6.9066666666666672</v>
      </c>
      <c r="AP31" s="1">
        <f t="shared" si="12"/>
        <v>2.33</v>
      </c>
      <c r="AQ31" s="25">
        <f t="shared" si="5"/>
        <v>0.28872366790582404</v>
      </c>
      <c r="AR31" s="1">
        <f t="shared" si="6"/>
        <v>2.09</v>
      </c>
      <c r="AS31" s="25">
        <f t="shared" si="7"/>
        <v>0.58707865168539319</v>
      </c>
      <c r="AT31" s="1">
        <f t="shared" si="8"/>
        <v>100</v>
      </c>
      <c r="AU31" s="1">
        <f t="shared" si="9"/>
        <v>98.97</v>
      </c>
      <c r="AV31" s="1" t="str">
        <f t="shared" si="13"/>
        <v>79</v>
      </c>
      <c r="AW31" s="1" t="str">
        <f t="shared" si="16"/>
        <v>256</v>
      </c>
      <c r="AX31" s="1" t="str">
        <f t="shared" si="17"/>
        <v>1067</v>
      </c>
      <c r="AY31" s="1">
        <v>1.32078125</v>
      </c>
      <c r="AZ31" s="1">
        <v>1.4395501405810684</v>
      </c>
      <c r="BJ31"/>
    </row>
    <row r="32" spans="1:62" ht="15.75">
      <c r="A32" s="1">
        <v>8771</v>
      </c>
      <c r="B32" s="1" t="s">
        <v>1350</v>
      </c>
      <c r="C32" s="1" t="s">
        <v>8071</v>
      </c>
      <c r="D32" s="1">
        <v>533</v>
      </c>
      <c r="E32" s="1">
        <v>4858</v>
      </c>
      <c r="F32" s="1">
        <v>1000</v>
      </c>
      <c r="H32" s="1">
        <v>4.9000000000000004</v>
      </c>
      <c r="I32" s="1">
        <v>79.91</v>
      </c>
      <c r="J32" s="1" t="s">
        <v>6622</v>
      </c>
      <c r="K32" s="1">
        <v>4.9000000000000004</v>
      </c>
      <c r="L32" s="1">
        <v>84</v>
      </c>
      <c r="M32" s="1" t="s">
        <v>6623</v>
      </c>
      <c r="N32" s="1">
        <v>4.9000000000000004</v>
      </c>
      <c r="O32" s="1">
        <v>87.77</v>
      </c>
      <c r="P32" s="1" t="s">
        <v>6624</v>
      </c>
      <c r="Q32" s="1">
        <v>0</v>
      </c>
      <c r="R32" s="1">
        <v>4.45</v>
      </c>
      <c r="S32" s="1" t="s">
        <v>6625</v>
      </c>
      <c r="T32" s="1">
        <v>0</v>
      </c>
      <c r="U32" s="1">
        <v>1.75</v>
      </c>
      <c r="V32" s="1" t="s">
        <v>6626</v>
      </c>
      <c r="W32" s="1">
        <v>0</v>
      </c>
      <c r="X32" s="1">
        <v>0</v>
      </c>
      <c r="Y32" s="1" t="s">
        <v>4287</v>
      </c>
      <c r="Z32" s="1">
        <v>0</v>
      </c>
      <c r="AA32" s="1">
        <v>0</v>
      </c>
      <c r="AB32" s="1" t="s">
        <v>4284</v>
      </c>
      <c r="AC32" s="1">
        <v>99.98</v>
      </c>
      <c r="AD32" s="1">
        <v>99.15</v>
      </c>
      <c r="AE32" s="1" t="s">
        <v>4307</v>
      </c>
      <c r="AF32" s="1" t="s">
        <v>6627</v>
      </c>
      <c r="AG32" s="1" t="s">
        <v>6628</v>
      </c>
      <c r="AH32" s="21">
        <v>42352.376087962963</v>
      </c>
      <c r="AJ32" s="23">
        <v>0</v>
      </c>
      <c r="AK32" s="23">
        <f t="shared" si="0"/>
        <v>10</v>
      </c>
      <c r="AL32" s="1">
        <f t="shared" si="1"/>
        <v>1000</v>
      </c>
      <c r="AM32" s="1">
        <f t="shared" si="2"/>
        <v>4858</v>
      </c>
      <c r="AN32" s="25">
        <f t="shared" si="14"/>
        <v>7.8599999999999994</v>
      </c>
      <c r="AO32" s="25">
        <f t="shared" si="15"/>
        <v>83.893333333333331</v>
      </c>
      <c r="AP32" s="1">
        <f t="shared" si="12"/>
        <v>0</v>
      </c>
      <c r="AQ32" s="25">
        <f t="shared" si="5"/>
        <v>0</v>
      </c>
      <c r="AR32" s="1">
        <f t="shared" si="6"/>
        <v>0</v>
      </c>
      <c r="AS32" s="25">
        <f t="shared" si="7"/>
        <v>0</v>
      </c>
      <c r="AT32" s="1">
        <f t="shared" si="8"/>
        <v>99.98</v>
      </c>
      <c r="AU32" s="1">
        <f t="shared" si="9"/>
        <v>99.15</v>
      </c>
      <c r="AV32" s="1" t="str">
        <f t="shared" si="13"/>
        <v>13</v>
      </c>
      <c r="AW32" s="1" t="str">
        <f t="shared" si="16"/>
        <v>97</v>
      </c>
      <c r="AX32" s="1" t="str">
        <f t="shared" si="17"/>
        <v>2021</v>
      </c>
      <c r="AY32" s="1">
        <v>0.57360824742268046</v>
      </c>
      <c r="AZ32" s="1">
        <v>0.2879762493814943</v>
      </c>
      <c r="BJ32"/>
    </row>
    <row r="33" spans="1:62" ht="15.75">
      <c r="A33" s="1">
        <v>9011</v>
      </c>
      <c r="B33" s="1" t="s">
        <v>1376</v>
      </c>
      <c r="C33" s="1" t="s">
        <v>4339</v>
      </c>
      <c r="D33" s="1">
        <v>221</v>
      </c>
      <c r="E33" s="1">
        <v>41375</v>
      </c>
      <c r="F33" s="1">
        <v>1000</v>
      </c>
      <c r="H33" s="1">
        <v>4.9000000000000004</v>
      </c>
      <c r="I33" s="1">
        <v>84.7</v>
      </c>
      <c r="J33" s="1" t="s">
        <v>6629</v>
      </c>
      <c r="K33" s="1">
        <v>4.9000000000000004</v>
      </c>
      <c r="L33" s="1">
        <v>83</v>
      </c>
      <c r="M33" s="1" t="s">
        <v>6630</v>
      </c>
      <c r="N33" s="1">
        <v>4.9000000000000004</v>
      </c>
      <c r="O33" s="1">
        <v>82.88</v>
      </c>
      <c r="P33" s="1" t="s">
        <v>6631</v>
      </c>
      <c r="Q33" s="1">
        <v>0.68</v>
      </c>
      <c r="R33" s="1">
        <v>3.92</v>
      </c>
      <c r="S33" s="1" t="s">
        <v>6632</v>
      </c>
      <c r="T33" s="1">
        <v>11.18</v>
      </c>
      <c r="U33" s="1">
        <v>3.02</v>
      </c>
      <c r="V33" s="1" t="s">
        <v>6633</v>
      </c>
      <c r="W33" s="1">
        <v>0.05</v>
      </c>
      <c r="X33" s="1">
        <v>0.01</v>
      </c>
      <c r="Y33" s="1" t="s">
        <v>6634</v>
      </c>
      <c r="Z33" s="1">
        <v>0</v>
      </c>
      <c r="AA33" s="1">
        <v>0</v>
      </c>
      <c r="AB33" s="1" t="s">
        <v>4284</v>
      </c>
      <c r="AC33" s="1">
        <v>100</v>
      </c>
      <c r="AD33" s="1">
        <v>99.78</v>
      </c>
      <c r="AE33" s="1" t="s">
        <v>8145</v>
      </c>
      <c r="AF33" s="1" t="s">
        <v>8146</v>
      </c>
      <c r="AG33" s="1" t="s">
        <v>8147</v>
      </c>
      <c r="AH33" s="21">
        <v>42352.376250000001</v>
      </c>
      <c r="AJ33" s="23">
        <v>0</v>
      </c>
      <c r="AK33" s="23">
        <f t="shared" si="0"/>
        <v>6</v>
      </c>
      <c r="AL33" s="1">
        <f t="shared" si="1"/>
        <v>1000</v>
      </c>
      <c r="AM33" s="1">
        <f t="shared" si="2"/>
        <v>41375</v>
      </c>
      <c r="AN33" s="25">
        <f t="shared" si="14"/>
        <v>1.8200000000000074</v>
      </c>
      <c r="AO33" s="25">
        <f t="shared" si="15"/>
        <v>83.526666666666657</v>
      </c>
      <c r="AP33" s="1">
        <f t="shared" si="12"/>
        <v>0.68</v>
      </c>
      <c r="AQ33" s="25">
        <f t="shared" si="5"/>
        <v>0.17346938775510207</v>
      </c>
      <c r="AR33" s="1">
        <f t="shared" si="6"/>
        <v>11.18</v>
      </c>
      <c r="AS33" s="25">
        <f t="shared" si="7"/>
        <v>3.7019867549668874</v>
      </c>
      <c r="AT33" s="1">
        <f t="shared" si="8"/>
        <v>100</v>
      </c>
      <c r="AU33" s="1">
        <f t="shared" si="9"/>
        <v>99.78</v>
      </c>
      <c r="AV33" s="1" t="str">
        <f t="shared" si="13"/>
        <v>163</v>
      </c>
      <c r="AW33" s="1" t="str">
        <f t="shared" si="16"/>
        <v>1559</v>
      </c>
      <c r="AX33" s="1" t="str">
        <f t="shared" si="17"/>
        <v>22065</v>
      </c>
      <c r="AY33" s="1">
        <v>0.44749198203976914</v>
      </c>
      <c r="AZ33" s="1">
        <v>0.42392929979605709</v>
      </c>
      <c r="BJ33"/>
    </row>
    <row r="34" spans="1:62" ht="15.75">
      <c r="A34" s="1">
        <v>8752</v>
      </c>
      <c r="B34" s="1" t="s">
        <v>225</v>
      </c>
      <c r="C34" s="1" t="s">
        <v>4332</v>
      </c>
      <c r="D34" s="1">
        <v>0</v>
      </c>
      <c r="E34" s="1">
        <v>11831</v>
      </c>
      <c r="F34" s="1">
        <v>1000</v>
      </c>
      <c r="H34" s="1">
        <v>4.9000000000000004</v>
      </c>
      <c r="I34" s="1">
        <v>74.39</v>
      </c>
      <c r="J34" s="1" t="s">
        <v>6636</v>
      </c>
      <c r="K34" s="1">
        <v>4.9000000000000004</v>
      </c>
      <c r="L34" s="1">
        <v>74.31</v>
      </c>
      <c r="M34" s="1" t="s">
        <v>6637</v>
      </c>
      <c r="N34" s="1">
        <v>4.9000000000000004</v>
      </c>
      <c r="O34" s="1">
        <v>71.989999999999995</v>
      </c>
      <c r="P34" s="1" t="s">
        <v>6638</v>
      </c>
      <c r="Q34" s="1">
        <v>0.55000000000000004</v>
      </c>
      <c r="R34" s="1">
        <v>4.51</v>
      </c>
      <c r="S34" s="1" t="s">
        <v>6639</v>
      </c>
      <c r="T34" s="1">
        <v>5.23</v>
      </c>
      <c r="U34" s="1">
        <v>2.6</v>
      </c>
      <c r="V34" s="1" t="s">
        <v>6640</v>
      </c>
      <c r="W34" s="1">
        <v>0</v>
      </c>
      <c r="X34" s="1">
        <v>0</v>
      </c>
      <c r="Y34" s="1" t="s">
        <v>4287</v>
      </c>
      <c r="Z34" s="1">
        <v>0</v>
      </c>
      <c r="AA34" s="1">
        <v>0</v>
      </c>
      <c r="AB34" s="1" t="s">
        <v>4284</v>
      </c>
      <c r="AC34" s="1">
        <v>100</v>
      </c>
      <c r="AD34" s="1">
        <v>99.71</v>
      </c>
      <c r="AE34" s="1" t="s">
        <v>8148</v>
      </c>
      <c r="AF34" s="1" t="s">
        <v>8149</v>
      </c>
      <c r="AG34" s="1" t="s">
        <v>8150</v>
      </c>
      <c r="AH34" s="21">
        <v>42352.386493055557</v>
      </c>
      <c r="AJ34" s="23">
        <v>0</v>
      </c>
      <c r="AK34" s="23">
        <f t="shared" si="0"/>
        <v>3</v>
      </c>
      <c r="AL34" s="1">
        <f t="shared" si="1"/>
        <v>1000</v>
      </c>
      <c r="AM34" s="1">
        <f t="shared" si="2"/>
        <v>11831</v>
      </c>
      <c r="AN34" s="25">
        <f t="shared" si="14"/>
        <v>2.4000000000000057</v>
      </c>
      <c r="AO34" s="25">
        <f t="shared" si="15"/>
        <v>73.563333333333333</v>
      </c>
      <c r="AP34" s="1">
        <f t="shared" si="12"/>
        <v>0.55000000000000004</v>
      </c>
      <c r="AQ34" s="25">
        <f t="shared" si="5"/>
        <v>0.12195121951219513</v>
      </c>
      <c r="AR34" s="1">
        <f t="shared" si="6"/>
        <v>5.23</v>
      </c>
      <c r="AS34" s="25">
        <f t="shared" si="7"/>
        <v>2.0115384615384615</v>
      </c>
      <c r="AT34" s="1">
        <f t="shared" si="8"/>
        <v>100</v>
      </c>
      <c r="AU34" s="1">
        <f t="shared" si="9"/>
        <v>99.71</v>
      </c>
      <c r="AV34" s="1" t="str">
        <f t="shared" si="13"/>
        <v>223</v>
      </c>
      <c r="AW34" s="1" t="str">
        <f t="shared" si="16"/>
        <v>1129</v>
      </c>
      <c r="AX34" s="1" t="str">
        <f t="shared" si="17"/>
        <v>6723</v>
      </c>
      <c r="AY34" s="1">
        <v>0.84538529672276364</v>
      </c>
      <c r="AZ34" s="1">
        <v>1.0075858991521642</v>
      </c>
      <c r="BJ34"/>
    </row>
    <row r="35" spans="1:62" ht="15.75">
      <c r="A35" s="1">
        <v>9263</v>
      </c>
      <c r="B35" s="1" t="s">
        <v>387</v>
      </c>
      <c r="C35" s="1" t="s">
        <v>4339</v>
      </c>
      <c r="D35" s="1">
        <v>22</v>
      </c>
      <c r="E35" s="1">
        <v>5283</v>
      </c>
      <c r="F35" s="1">
        <v>1000</v>
      </c>
      <c r="H35" s="1">
        <v>4.9000000000000004</v>
      </c>
      <c r="I35" s="1">
        <v>84.47</v>
      </c>
      <c r="J35" s="1" t="s">
        <v>4869</v>
      </c>
      <c r="K35" s="1">
        <v>4.9000000000000004</v>
      </c>
      <c r="L35" s="1">
        <v>83.2</v>
      </c>
      <c r="M35" s="1" t="s">
        <v>4870</v>
      </c>
      <c r="N35" s="1">
        <v>4.9000000000000004</v>
      </c>
      <c r="O35" s="1">
        <v>81.88</v>
      </c>
      <c r="P35" s="1" t="s">
        <v>4871</v>
      </c>
      <c r="Q35" s="1">
        <v>1.94</v>
      </c>
      <c r="R35" s="1">
        <v>3.79</v>
      </c>
      <c r="S35" s="1" t="s">
        <v>4872</v>
      </c>
      <c r="T35" s="1">
        <v>4.12</v>
      </c>
      <c r="U35" s="1">
        <v>2.42</v>
      </c>
      <c r="V35" s="1" t="s">
        <v>4873</v>
      </c>
      <c r="W35" s="1">
        <v>0</v>
      </c>
      <c r="X35" s="1">
        <v>0</v>
      </c>
      <c r="Y35" s="1" t="s">
        <v>4287</v>
      </c>
      <c r="Z35" s="1">
        <v>0</v>
      </c>
      <c r="AA35" s="1">
        <v>0</v>
      </c>
      <c r="AB35" s="1" t="s">
        <v>4284</v>
      </c>
      <c r="AC35" s="1">
        <v>100</v>
      </c>
      <c r="AD35" s="1">
        <v>99.92</v>
      </c>
      <c r="AE35" s="1" t="s">
        <v>4320</v>
      </c>
      <c r="AF35" s="1" t="s">
        <v>8151</v>
      </c>
      <c r="AG35" s="1" t="s">
        <v>8152</v>
      </c>
      <c r="AH35" s="21">
        <v>42352.390810185185</v>
      </c>
      <c r="AJ35" s="23">
        <v>0</v>
      </c>
      <c r="AK35" s="23">
        <f t="shared" si="0"/>
        <v>6</v>
      </c>
      <c r="AL35" s="1">
        <f t="shared" si="1"/>
        <v>1000</v>
      </c>
      <c r="AM35" s="1">
        <f t="shared" si="2"/>
        <v>5283</v>
      </c>
      <c r="AN35" s="25">
        <f t="shared" si="14"/>
        <v>2.5900000000000034</v>
      </c>
      <c r="AO35" s="25">
        <f t="shared" si="15"/>
        <v>83.183333333333337</v>
      </c>
      <c r="AP35" s="1">
        <f t="shared" si="12"/>
        <v>1.94</v>
      </c>
      <c r="AQ35" s="25">
        <f t="shared" si="5"/>
        <v>0.51187335092348285</v>
      </c>
      <c r="AR35" s="1">
        <f t="shared" si="6"/>
        <v>4.12</v>
      </c>
      <c r="AS35" s="25">
        <f t="shared" si="7"/>
        <v>1.7024793388429753</v>
      </c>
      <c r="AT35" s="1">
        <f t="shared" si="8"/>
        <v>100</v>
      </c>
      <c r="AU35" s="1">
        <f t="shared" si="9"/>
        <v>99.92</v>
      </c>
      <c r="AV35" s="1" t="str">
        <f t="shared" si="13"/>
        <v>61</v>
      </c>
      <c r="AW35" s="1" t="str">
        <f t="shared" si="16"/>
        <v>450</v>
      </c>
      <c r="AX35" s="1" t="str">
        <f t="shared" si="17"/>
        <v>2219</v>
      </c>
      <c r="AY35" s="1">
        <v>0.5801777777777779</v>
      </c>
      <c r="AZ35" s="1">
        <v>1.2167643082469581</v>
      </c>
      <c r="BJ35"/>
    </row>
    <row r="36" spans="1:62" ht="15.75">
      <c r="A36" s="1">
        <v>8971</v>
      </c>
      <c r="B36" s="1" t="s">
        <v>1356</v>
      </c>
      <c r="C36" s="1" t="s">
        <v>4332</v>
      </c>
      <c r="D36" s="1">
        <v>435</v>
      </c>
      <c r="E36" s="1">
        <v>10472</v>
      </c>
      <c r="F36" s="1">
        <v>1000</v>
      </c>
      <c r="H36" s="1">
        <v>4.9000000000000004</v>
      </c>
      <c r="I36" s="1">
        <v>64.900000000000006</v>
      </c>
      <c r="J36" s="1" t="s">
        <v>6641</v>
      </c>
      <c r="K36" s="1">
        <v>4.9000000000000004</v>
      </c>
      <c r="L36" s="1">
        <v>56.12</v>
      </c>
      <c r="M36" s="1" t="s">
        <v>6642</v>
      </c>
      <c r="N36" s="1">
        <v>4.9000000000000004</v>
      </c>
      <c r="O36" s="1">
        <v>47.91</v>
      </c>
      <c r="P36" s="1" t="s">
        <v>6643</v>
      </c>
      <c r="Q36" s="1">
        <v>10.33</v>
      </c>
      <c r="R36" s="1">
        <v>4.76</v>
      </c>
      <c r="S36" s="1" t="s">
        <v>6644</v>
      </c>
      <c r="T36" s="1">
        <v>0.9</v>
      </c>
      <c r="U36" s="1">
        <v>2.99</v>
      </c>
      <c r="V36" s="1" t="s">
        <v>6645</v>
      </c>
      <c r="W36" s="1">
        <v>0</v>
      </c>
      <c r="X36" s="1">
        <v>0.01</v>
      </c>
      <c r="Y36" s="1" t="s">
        <v>6646</v>
      </c>
      <c r="Z36" s="1">
        <v>1</v>
      </c>
      <c r="AA36" s="1">
        <v>0</v>
      </c>
      <c r="AB36" s="1" t="s">
        <v>4374</v>
      </c>
      <c r="AC36" s="1">
        <v>95.87</v>
      </c>
      <c r="AD36" s="1">
        <v>98.84</v>
      </c>
      <c r="AE36" s="1" t="s">
        <v>8153</v>
      </c>
      <c r="AF36" s="1" t="s">
        <v>8154</v>
      </c>
      <c r="AG36" s="1" t="s">
        <v>8155</v>
      </c>
      <c r="AH36" s="21">
        <v>42352.375497685185</v>
      </c>
      <c r="AJ36" s="23">
        <v>0</v>
      </c>
      <c r="AK36" s="23">
        <f t="shared" si="0"/>
        <v>3</v>
      </c>
      <c r="AL36" s="1">
        <f t="shared" si="1"/>
        <v>1000</v>
      </c>
      <c r="AM36" s="1">
        <f t="shared" si="2"/>
        <v>10472</v>
      </c>
      <c r="AN36" s="25">
        <f t="shared" si="14"/>
        <v>16.990000000000009</v>
      </c>
      <c r="AO36" s="25">
        <f t="shared" si="15"/>
        <v>56.31</v>
      </c>
      <c r="AP36" s="1">
        <f t="shared" si="12"/>
        <v>10.33</v>
      </c>
      <c r="AQ36" s="25">
        <f t="shared" si="5"/>
        <v>2.170168067226891</v>
      </c>
      <c r="AR36" s="1">
        <f t="shared" si="6"/>
        <v>0.9</v>
      </c>
      <c r="AS36" s="25">
        <f t="shared" si="7"/>
        <v>0.30100334448160532</v>
      </c>
      <c r="AT36" s="1">
        <f t="shared" si="8"/>
        <v>95.87</v>
      </c>
      <c r="AU36" s="1">
        <f t="shared" si="9"/>
        <v>98.84</v>
      </c>
      <c r="AV36" s="1" t="str">
        <f t="shared" si="13"/>
        <v>368</v>
      </c>
      <c r="AW36" s="1" t="str">
        <f t="shared" si="16"/>
        <v>1445</v>
      </c>
      <c r="AX36" s="1" t="str">
        <f t="shared" si="17"/>
        <v>4751</v>
      </c>
      <c r="AY36" s="1">
        <v>1.0899930795847752</v>
      </c>
      <c r="AZ36" s="1">
        <v>1.8248789728478214</v>
      </c>
      <c r="BJ36"/>
    </row>
    <row r="37" spans="1:62" ht="15.75">
      <c r="A37" s="1">
        <v>8977</v>
      </c>
      <c r="B37" s="1" t="s">
        <v>1430</v>
      </c>
      <c r="C37" s="1" t="s">
        <v>4350</v>
      </c>
      <c r="D37" s="1">
        <v>976</v>
      </c>
      <c r="E37" s="1">
        <v>6226</v>
      </c>
      <c r="F37" s="1">
        <v>1000</v>
      </c>
      <c r="H37" s="1">
        <v>4.9000000000000004</v>
      </c>
      <c r="I37" s="1">
        <v>72.53</v>
      </c>
      <c r="J37" s="1" t="s">
        <v>6650</v>
      </c>
      <c r="K37" s="1">
        <v>4.9000000000000004</v>
      </c>
      <c r="L37" s="1">
        <v>75.23</v>
      </c>
      <c r="M37" s="1" t="s">
        <v>6651</v>
      </c>
      <c r="N37" s="1">
        <v>4.9000000000000004</v>
      </c>
      <c r="O37" s="1">
        <v>77.12</v>
      </c>
      <c r="P37" s="1" t="s">
        <v>6652</v>
      </c>
      <c r="Q37" s="1">
        <v>1.1100000000000001</v>
      </c>
      <c r="R37" s="1">
        <v>3.12</v>
      </c>
      <c r="S37" s="1" t="s">
        <v>6653</v>
      </c>
      <c r="T37" s="1">
        <v>1.66</v>
      </c>
      <c r="U37" s="1">
        <v>2.64</v>
      </c>
      <c r="V37" s="1" t="s">
        <v>6654</v>
      </c>
      <c r="W37" s="1">
        <v>0</v>
      </c>
      <c r="X37" s="1">
        <v>0.01</v>
      </c>
      <c r="Y37" s="1" t="s">
        <v>4406</v>
      </c>
      <c r="Z37" s="1">
        <v>0</v>
      </c>
      <c r="AA37" s="1">
        <v>0</v>
      </c>
      <c r="AB37" s="1" t="s">
        <v>4284</v>
      </c>
      <c r="AC37" s="1">
        <v>98.14</v>
      </c>
      <c r="AD37" s="1">
        <v>99.81</v>
      </c>
      <c r="AE37" s="1" t="s">
        <v>4923</v>
      </c>
      <c r="AF37" s="1" t="s">
        <v>6655</v>
      </c>
      <c r="AG37" s="1" t="s">
        <v>6656</v>
      </c>
      <c r="AH37" s="21">
        <v>42352.3830787037</v>
      </c>
      <c r="AJ37" s="23">
        <v>0</v>
      </c>
      <c r="AK37" s="23">
        <f t="shared" si="0"/>
        <v>15</v>
      </c>
      <c r="AL37" s="1">
        <f t="shared" si="1"/>
        <v>1000</v>
      </c>
      <c r="AM37" s="1">
        <f t="shared" si="2"/>
        <v>6226</v>
      </c>
      <c r="AN37" s="25">
        <f t="shared" si="14"/>
        <v>4.5900000000000034</v>
      </c>
      <c r="AO37" s="25">
        <f t="shared" si="15"/>
        <v>74.959999999999994</v>
      </c>
      <c r="AP37" s="1">
        <f t="shared" si="12"/>
        <v>1.1100000000000001</v>
      </c>
      <c r="AQ37" s="25">
        <f t="shared" si="5"/>
        <v>0.35576923076923078</v>
      </c>
      <c r="AR37" s="1">
        <f t="shared" si="6"/>
        <v>1.66</v>
      </c>
      <c r="AS37" s="25">
        <f t="shared" si="7"/>
        <v>0.62878787878787867</v>
      </c>
      <c r="AT37" s="1">
        <f t="shared" si="8"/>
        <v>98.14</v>
      </c>
      <c r="AU37" s="1">
        <f t="shared" si="9"/>
        <v>99.81</v>
      </c>
      <c r="AV37" s="1" t="str">
        <f t="shared" si="13"/>
        <v>65</v>
      </c>
      <c r="AW37" s="1" t="str">
        <f t="shared" si="16"/>
        <v>217</v>
      </c>
      <c r="AX37" s="1" t="str">
        <f t="shared" si="17"/>
        <v>1177</v>
      </c>
      <c r="AY37" s="1">
        <v>1.2820276497695853</v>
      </c>
      <c r="AZ37" s="1">
        <v>1.1062022090059473</v>
      </c>
      <c r="BJ37"/>
    </row>
    <row r="38" spans="1:62" ht="15.75">
      <c r="A38" s="1">
        <v>9004</v>
      </c>
      <c r="B38" s="1" t="s">
        <v>1682</v>
      </c>
      <c r="C38" s="1" t="s">
        <v>4335</v>
      </c>
      <c r="D38" s="1">
        <v>305</v>
      </c>
      <c r="E38" s="1">
        <v>17554</v>
      </c>
      <c r="F38" s="1">
        <v>1000</v>
      </c>
      <c r="H38" s="1">
        <v>4.9000000000000004</v>
      </c>
      <c r="I38" s="1">
        <v>79</v>
      </c>
      <c r="J38" s="1" t="s">
        <v>6657</v>
      </c>
      <c r="K38" s="1">
        <v>4.9000000000000004</v>
      </c>
      <c r="L38" s="1">
        <v>78.23</v>
      </c>
      <c r="M38" s="1" t="s">
        <v>6658</v>
      </c>
      <c r="N38" s="1">
        <v>4.9000000000000004</v>
      </c>
      <c r="O38" s="1">
        <v>73.5</v>
      </c>
      <c r="P38" s="1" t="s">
        <v>6659</v>
      </c>
      <c r="Q38" s="1">
        <v>2.0099999999999998</v>
      </c>
      <c r="R38" s="1">
        <v>3.93</v>
      </c>
      <c r="S38" s="1" t="s">
        <v>6660</v>
      </c>
      <c r="T38" s="1">
        <v>3.52</v>
      </c>
      <c r="U38" s="1">
        <v>2.4300000000000002</v>
      </c>
      <c r="V38" s="1" t="s">
        <v>6661</v>
      </c>
      <c r="W38" s="1">
        <v>0</v>
      </c>
      <c r="X38" s="1">
        <v>0</v>
      </c>
      <c r="Y38" s="1" t="s">
        <v>4287</v>
      </c>
      <c r="Z38" s="1">
        <v>0</v>
      </c>
      <c r="AA38" s="1">
        <v>0</v>
      </c>
      <c r="AB38" s="1" t="s">
        <v>4284</v>
      </c>
      <c r="AC38" s="1">
        <v>93.06</v>
      </c>
      <c r="AD38" s="1">
        <v>98.87</v>
      </c>
      <c r="AE38" s="1" t="s">
        <v>4349</v>
      </c>
      <c r="AF38" s="1" t="s">
        <v>4755</v>
      </c>
      <c r="AG38" s="1" t="s">
        <v>8156</v>
      </c>
      <c r="AH38" s="21">
        <v>42352.415173611109</v>
      </c>
      <c r="AJ38" s="23">
        <v>0</v>
      </c>
      <c r="AK38" s="23">
        <f t="shared" si="0"/>
        <v>5</v>
      </c>
      <c r="AL38" s="1">
        <f t="shared" si="1"/>
        <v>1000</v>
      </c>
      <c r="AM38" s="1">
        <f t="shared" si="2"/>
        <v>17554</v>
      </c>
      <c r="AN38" s="25">
        <f t="shared" si="14"/>
        <v>5.5</v>
      </c>
      <c r="AO38" s="25">
        <f t="shared" si="15"/>
        <v>76.910000000000011</v>
      </c>
      <c r="AP38" s="1">
        <f t="shared" si="12"/>
        <v>2.0099999999999998</v>
      </c>
      <c r="AQ38" s="25">
        <f t="shared" si="5"/>
        <v>0.51145038167938928</v>
      </c>
      <c r="AR38" s="1">
        <f t="shared" si="6"/>
        <v>3.52</v>
      </c>
      <c r="AS38" s="25">
        <f t="shared" si="7"/>
        <v>1.4485596707818928</v>
      </c>
      <c r="AT38" s="1">
        <f t="shared" si="8"/>
        <v>93.06</v>
      </c>
      <c r="AU38" s="1">
        <f t="shared" si="9"/>
        <v>98.87</v>
      </c>
      <c r="AV38" s="1" t="str">
        <f t="shared" si="13"/>
        <v>4</v>
      </c>
      <c r="AW38" s="1" t="str">
        <f t="shared" si="16"/>
        <v>157</v>
      </c>
      <c r="AX38" s="1" t="str">
        <f t="shared" si="17"/>
        <v>1837</v>
      </c>
      <c r="AY38" s="1">
        <v>0.10904458598726116</v>
      </c>
      <c r="AZ38" s="1">
        <v>0.51279259662493193</v>
      </c>
      <c r="BJ38"/>
    </row>
    <row r="39" spans="1:62" ht="15.75">
      <c r="A39" s="1">
        <v>8804</v>
      </c>
      <c r="B39" s="1" t="s">
        <v>1727</v>
      </c>
      <c r="C39" s="1" t="s">
        <v>4378</v>
      </c>
      <c r="F39" s="1">
        <v>50000</v>
      </c>
      <c r="H39" s="1">
        <v>4.8</v>
      </c>
      <c r="I39" s="1">
        <v>0</v>
      </c>
      <c r="J39" s="1" t="s">
        <v>4949</v>
      </c>
      <c r="K39" s="1">
        <v>4.7</v>
      </c>
      <c r="L39" s="1">
        <v>-0.63</v>
      </c>
      <c r="M39" s="1" t="s">
        <v>4950</v>
      </c>
      <c r="N39" s="1">
        <v>4.7</v>
      </c>
      <c r="O39" s="1">
        <v>0</v>
      </c>
      <c r="P39" s="1" t="s">
        <v>4951</v>
      </c>
      <c r="Q39" s="1">
        <v>2.0699999999999998</v>
      </c>
      <c r="R39" s="1">
        <v>4.22</v>
      </c>
      <c r="S39" s="1" t="s">
        <v>4952</v>
      </c>
      <c r="T39" s="1">
        <v>3.84</v>
      </c>
      <c r="U39" s="1">
        <v>2.15</v>
      </c>
      <c r="V39" s="1" t="s">
        <v>4953</v>
      </c>
      <c r="W39" s="1">
        <v>0</v>
      </c>
      <c r="X39" s="1">
        <v>0</v>
      </c>
      <c r="Y39" s="1" t="s">
        <v>4287</v>
      </c>
      <c r="Z39" s="1">
        <v>0</v>
      </c>
      <c r="AA39" s="1">
        <v>0</v>
      </c>
      <c r="AB39" s="1" t="s">
        <v>4284</v>
      </c>
      <c r="AC39" s="1">
        <v>0</v>
      </c>
      <c r="AD39" s="1">
        <v>0</v>
      </c>
      <c r="AH39" s="21">
        <v>42352.266550925924</v>
      </c>
      <c r="AJ39" s="24">
        <v>1</v>
      </c>
      <c r="AK39" s="23">
        <f t="shared" si="0"/>
        <v>7</v>
      </c>
      <c r="AL39" s="1">
        <f t="shared" si="1"/>
        <v>50000</v>
      </c>
      <c r="AM39" s="1">
        <f t="shared" si="2"/>
        <v>0</v>
      </c>
      <c r="AN39" s="25">
        <f t="shared" si="14"/>
        <v>0.63</v>
      </c>
      <c r="AO39" s="25">
        <f t="shared" si="15"/>
        <v>-0.21</v>
      </c>
      <c r="AP39" s="1">
        <f t="shared" si="12"/>
        <v>2.0699999999999998</v>
      </c>
      <c r="AQ39" s="25">
        <f t="shared" si="5"/>
        <v>0.49052132701421802</v>
      </c>
      <c r="AR39" s="1">
        <f t="shared" si="6"/>
        <v>3.84</v>
      </c>
      <c r="AS39" s="25">
        <f t="shared" si="7"/>
        <v>1.786046511627907</v>
      </c>
      <c r="AT39" s="1">
        <f t="shared" si="8"/>
        <v>0</v>
      </c>
      <c r="AU39" s="1">
        <f t="shared" si="9"/>
        <v>0</v>
      </c>
      <c r="AV39" s="1" t="str">
        <f t="shared" si="13"/>
        <v/>
      </c>
      <c r="AW39" s="1" t="str">
        <f t="shared" si="16"/>
        <v/>
      </c>
      <c r="AX39" s="1" t="str">
        <f t="shared" si="17"/>
        <v/>
      </c>
      <c r="AY39" s="1">
        <v>0</v>
      </c>
      <c r="BJ39"/>
    </row>
    <row r="40" spans="1:62" ht="15.75">
      <c r="A40" s="1">
        <v>8918</v>
      </c>
      <c r="B40" s="1" t="s">
        <v>500</v>
      </c>
      <c r="C40" s="1" t="s">
        <v>4332</v>
      </c>
      <c r="D40" s="1">
        <v>965</v>
      </c>
      <c r="E40" s="1">
        <v>10640</v>
      </c>
      <c r="F40" s="1">
        <v>2000</v>
      </c>
      <c r="H40" s="1">
        <v>4.8</v>
      </c>
      <c r="I40" s="1">
        <v>24.98</v>
      </c>
      <c r="J40" s="1" t="s">
        <v>6662</v>
      </c>
      <c r="K40" s="1">
        <v>4.8</v>
      </c>
      <c r="L40" s="1">
        <v>30.7</v>
      </c>
      <c r="M40" s="1" t="s">
        <v>6663</v>
      </c>
      <c r="N40" s="1">
        <v>4.8</v>
      </c>
      <c r="O40" s="1">
        <v>4.42</v>
      </c>
      <c r="P40" s="1" t="s">
        <v>6664</v>
      </c>
      <c r="Q40" s="1">
        <v>7.97</v>
      </c>
      <c r="R40" s="1">
        <v>9.57</v>
      </c>
      <c r="S40" s="1" t="s">
        <v>6665</v>
      </c>
      <c r="T40" s="1">
        <v>2.17</v>
      </c>
      <c r="U40" s="1">
        <v>2.36</v>
      </c>
      <c r="V40" s="1" t="s">
        <v>6666</v>
      </c>
      <c r="W40" s="1">
        <v>0</v>
      </c>
      <c r="X40" s="1">
        <v>0.15</v>
      </c>
      <c r="Y40" s="1" t="s">
        <v>6667</v>
      </c>
      <c r="Z40" s="1">
        <v>0</v>
      </c>
      <c r="AA40" s="1">
        <v>0</v>
      </c>
      <c r="AB40" s="1" t="s">
        <v>4284</v>
      </c>
      <c r="AC40" s="1">
        <v>99.46</v>
      </c>
      <c r="AD40" s="1">
        <v>99.16</v>
      </c>
      <c r="AE40" s="1" t="s">
        <v>6216</v>
      </c>
      <c r="AF40" s="1" t="s">
        <v>6668</v>
      </c>
      <c r="AG40" s="1" t="s">
        <v>6669</v>
      </c>
      <c r="AH40" s="21">
        <v>42352.3903125</v>
      </c>
      <c r="AJ40" s="23">
        <v>0</v>
      </c>
      <c r="AK40" s="23">
        <f t="shared" si="0"/>
        <v>3</v>
      </c>
      <c r="AL40" s="1">
        <f t="shared" si="1"/>
        <v>2000</v>
      </c>
      <c r="AM40" s="1">
        <f t="shared" si="2"/>
        <v>10640</v>
      </c>
      <c r="AN40" s="25">
        <f t="shared" si="14"/>
        <v>26.28</v>
      </c>
      <c r="AO40" s="25">
        <f t="shared" si="15"/>
        <v>20.033333333333335</v>
      </c>
      <c r="AP40" s="1">
        <f t="shared" si="12"/>
        <v>7.97</v>
      </c>
      <c r="AQ40" s="25">
        <f t="shared" si="5"/>
        <v>0.83281086729362586</v>
      </c>
      <c r="AR40" s="1">
        <f t="shared" si="6"/>
        <v>2.17</v>
      </c>
      <c r="AS40" s="25">
        <f t="shared" si="7"/>
        <v>0.91949152542372881</v>
      </c>
      <c r="AT40" s="1">
        <f t="shared" si="8"/>
        <v>99.46</v>
      </c>
      <c r="AU40" s="1">
        <f t="shared" si="9"/>
        <v>99.16</v>
      </c>
      <c r="AV40" s="1" t="str">
        <f t="shared" si="13"/>
        <v>71</v>
      </c>
      <c r="AW40" s="1" t="str">
        <f t="shared" si="16"/>
        <v>336</v>
      </c>
      <c r="AX40" s="1" t="str">
        <f t="shared" si="17"/>
        <v>2641</v>
      </c>
      <c r="AY40" s="1">
        <v>0.90440476190476193</v>
      </c>
      <c r="AZ40" s="1">
        <v>0.76334721696327146</v>
      </c>
      <c r="BJ40"/>
    </row>
    <row r="41" spans="1:62" ht="15.75">
      <c r="A41" s="1">
        <v>9037</v>
      </c>
      <c r="B41" s="1" t="s">
        <v>1620</v>
      </c>
      <c r="C41" s="1" t="s">
        <v>4334</v>
      </c>
      <c r="D41" s="1">
        <v>350</v>
      </c>
      <c r="E41" s="1">
        <v>13383</v>
      </c>
      <c r="F41" s="1">
        <v>1000</v>
      </c>
      <c r="H41" s="1">
        <v>4.9000000000000004</v>
      </c>
      <c r="I41" s="1">
        <v>77.040000000000006</v>
      </c>
      <c r="J41" s="1" t="s">
        <v>6676</v>
      </c>
      <c r="K41" s="1">
        <v>4.9000000000000004</v>
      </c>
      <c r="L41" s="1">
        <v>77.75</v>
      </c>
      <c r="M41" s="1" t="s">
        <v>6677</v>
      </c>
      <c r="N41" s="1">
        <v>4.9000000000000004</v>
      </c>
      <c r="O41" s="1">
        <v>73.86</v>
      </c>
      <c r="P41" s="1" t="s">
        <v>6678</v>
      </c>
      <c r="Q41" s="1">
        <v>6.79</v>
      </c>
      <c r="R41" s="1">
        <v>7.64</v>
      </c>
      <c r="S41" s="1" t="s">
        <v>6679</v>
      </c>
      <c r="T41" s="1">
        <v>3.94</v>
      </c>
      <c r="U41" s="1">
        <v>3.4</v>
      </c>
      <c r="V41" s="1" t="s">
        <v>6680</v>
      </c>
      <c r="W41" s="1">
        <v>0</v>
      </c>
      <c r="X41" s="1">
        <v>0.02</v>
      </c>
      <c r="Y41" s="1" t="s">
        <v>4700</v>
      </c>
      <c r="Z41" s="1">
        <v>0</v>
      </c>
      <c r="AA41" s="1">
        <v>0</v>
      </c>
      <c r="AB41" s="1" t="s">
        <v>4284</v>
      </c>
      <c r="AC41" s="1">
        <v>100</v>
      </c>
      <c r="AD41" s="1">
        <v>98.82</v>
      </c>
      <c r="AE41" s="1" t="s">
        <v>4351</v>
      </c>
      <c r="AF41" s="1" t="s">
        <v>6681</v>
      </c>
      <c r="AG41" s="1" t="s">
        <v>6682</v>
      </c>
      <c r="AH41" s="21">
        <v>42352.414421296293</v>
      </c>
      <c r="AJ41" s="23">
        <v>0</v>
      </c>
      <c r="AK41" s="23">
        <f t="shared" si="0"/>
        <v>4</v>
      </c>
      <c r="AL41" s="1">
        <f t="shared" si="1"/>
        <v>1000</v>
      </c>
      <c r="AM41" s="1">
        <f t="shared" si="2"/>
        <v>13383</v>
      </c>
      <c r="AN41" s="25">
        <f t="shared" si="14"/>
        <v>3.8900000000000006</v>
      </c>
      <c r="AO41" s="25">
        <f t="shared" si="15"/>
        <v>76.216666666666683</v>
      </c>
      <c r="AP41" s="1">
        <f t="shared" si="12"/>
        <v>6.79</v>
      </c>
      <c r="AQ41" s="25">
        <f t="shared" si="5"/>
        <v>0.88874345549738221</v>
      </c>
      <c r="AR41" s="1">
        <f t="shared" si="6"/>
        <v>3.94</v>
      </c>
      <c r="AS41" s="25">
        <f t="shared" si="7"/>
        <v>1.1588235294117648</v>
      </c>
      <c r="AT41" s="1">
        <f t="shared" si="8"/>
        <v>100</v>
      </c>
      <c r="AU41" s="1">
        <f t="shared" si="9"/>
        <v>98.82</v>
      </c>
      <c r="AV41" s="1" t="str">
        <f t="shared" si="13"/>
        <v>63</v>
      </c>
      <c r="AW41" s="1" t="str">
        <f t="shared" si="16"/>
        <v>704</v>
      </c>
      <c r="AX41" s="1" t="str">
        <f t="shared" si="17"/>
        <v>3244</v>
      </c>
      <c r="AY41" s="1">
        <v>0.38301136363636368</v>
      </c>
      <c r="AZ41" s="1">
        <v>1.3020961775585698</v>
      </c>
      <c r="BJ41"/>
    </row>
    <row r="42" spans="1:62" ht="15.75">
      <c r="A42" s="1">
        <v>9047</v>
      </c>
      <c r="B42" s="1" t="s">
        <v>824</v>
      </c>
      <c r="C42" s="1" t="s">
        <v>4334</v>
      </c>
      <c r="D42" s="1">
        <v>307</v>
      </c>
      <c r="E42" s="1">
        <v>20348</v>
      </c>
      <c r="F42" s="1">
        <v>2000</v>
      </c>
      <c r="H42" s="1">
        <v>4.8</v>
      </c>
      <c r="I42" s="1">
        <v>24.37</v>
      </c>
      <c r="J42" s="1" t="s">
        <v>6683</v>
      </c>
      <c r="K42" s="1">
        <v>4.8</v>
      </c>
      <c r="L42" s="1">
        <v>27.7</v>
      </c>
      <c r="M42" s="1" t="s">
        <v>6684</v>
      </c>
      <c r="N42" s="1">
        <v>4.8</v>
      </c>
      <c r="O42" s="1">
        <v>31.6</v>
      </c>
      <c r="P42" s="1" t="s">
        <v>6685</v>
      </c>
      <c r="Q42" s="1">
        <v>44.29</v>
      </c>
      <c r="R42" s="1">
        <v>14.39</v>
      </c>
      <c r="S42" s="1" t="s">
        <v>6686</v>
      </c>
      <c r="T42" s="1">
        <v>2.25</v>
      </c>
      <c r="U42" s="1">
        <v>3.69</v>
      </c>
      <c r="V42" s="1" t="s">
        <v>6687</v>
      </c>
      <c r="W42" s="1">
        <v>0</v>
      </c>
      <c r="X42" s="1">
        <v>0.01</v>
      </c>
      <c r="Y42" s="1" t="s">
        <v>6688</v>
      </c>
      <c r="Z42" s="1">
        <v>0</v>
      </c>
      <c r="AA42" s="1">
        <v>0</v>
      </c>
      <c r="AB42" s="1" t="s">
        <v>4284</v>
      </c>
      <c r="AC42" s="1">
        <v>98.2</v>
      </c>
      <c r="AD42" s="1">
        <v>99.17</v>
      </c>
      <c r="AE42" s="1" t="s">
        <v>8157</v>
      </c>
      <c r="AF42" s="1" t="s">
        <v>8158</v>
      </c>
      <c r="AG42" s="1" t="s">
        <v>8159</v>
      </c>
      <c r="AH42" s="21">
        <v>42352.390636574077</v>
      </c>
      <c r="AJ42" s="23">
        <v>0</v>
      </c>
      <c r="AK42" s="23">
        <f t="shared" si="0"/>
        <v>4</v>
      </c>
      <c r="AL42" s="1">
        <f t="shared" si="1"/>
        <v>2000</v>
      </c>
      <c r="AM42" s="1">
        <f t="shared" si="2"/>
        <v>20348</v>
      </c>
      <c r="AN42" s="25">
        <f t="shared" si="14"/>
        <v>7.23</v>
      </c>
      <c r="AO42" s="25">
        <f t="shared" si="15"/>
        <v>27.89</v>
      </c>
      <c r="AP42" s="1">
        <f t="shared" si="12"/>
        <v>44.29</v>
      </c>
      <c r="AQ42" s="25">
        <f t="shared" si="5"/>
        <v>3.0778318276580956</v>
      </c>
      <c r="AR42" s="1">
        <f t="shared" si="6"/>
        <v>2.25</v>
      </c>
      <c r="AS42" s="25">
        <f t="shared" si="7"/>
        <v>0.6097560975609756</v>
      </c>
      <c r="AT42" s="1">
        <f t="shared" si="8"/>
        <v>98.2</v>
      </c>
      <c r="AU42" s="1">
        <f t="shared" si="9"/>
        <v>99.17</v>
      </c>
      <c r="AV42" s="1" t="str">
        <f t="shared" si="13"/>
        <v>220</v>
      </c>
      <c r="AW42" s="1" t="str">
        <f t="shared" si="16"/>
        <v>1506</v>
      </c>
      <c r="AX42" s="1" t="str">
        <f t="shared" si="17"/>
        <v>8148</v>
      </c>
      <c r="AY42" s="1">
        <v>0.62523240371845956</v>
      </c>
      <c r="AZ42" s="1">
        <v>1.1089837997054492</v>
      </c>
      <c r="BJ42"/>
    </row>
    <row r="43" spans="1:62" ht="15.75">
      <c r="A43" s="1">
        <v>8802</v>
      </c>
      <c r="B43" s="1" t="s">
        <v>1707</v>
      </c>
      <c r="C43" s="1" t="s">
        <v>8071</v>
      </c>
      <c r="D43" s="1">
        <v>1789</v>
      </c>
      <c r="E43" s="1">
        <v>10117</v>
      </c>
      <c r="F43" s="1">
        <v>16000</v>
      </c>
      <c r="H43" s="1">
        <v>4.8</v>
      </c>
      <c r="I43" s="1">
        <v>-0.51</v>
      </c>
      <c r="J43" s="1" t="s">
        <v>6690</v>
      </c>
      <c r="K43" s="1">
        <v>4.8</v>
      </c>
      <c r="L43" s="1">
        <v>0</v>
      </c>
      <c r="M43" s="1" t="s">
        <v>6691</v>
      </c>
      <c r="N43" s="1">
        <v>4.8</v>
      </c>
      <c r="O43" s="1">
        <v>0</v>
      </c>
      <c r="P43" s="1" t="s">
        <v>6692</v>
      </c>
      <c r="Q43" s="1">
        <v>2.12</v>
      </c>
      <c r="R43" s="1">
        <v>4.47</v>
      </c>
      <c r="S43" s="1" t="s">
        <v>6693</v>
      </c>
      <c r="T43" s="1">
        <v>2.2000000000000002</v>
      </c>
      <c r="U43" s="1">
        <v>1.99</v>
      </c>
      <c r="V43" s="1" t="s">
        <v>6694</v>
      </c>
      <c r="W43" s="1">
        <v>0</v>
      </c>
      <c r="X43" s="1">
        <v>0.01</v>
      </c>
      <c r="Y43" s="1" t="s">
        <v>4385</v>
      </c>
      <c r="Z43" s="1">
        <v>0</v>
      </c>
      <c r="AA43" s="1">
        <v>0</v>
      </c>
      <c r="AB43" s="1" t="s">
        <v>4284</v>
      </c>
      <c r="AC43" s="1">
        <v>77.23</v>
      </c>
      <c r="AD43" s="1">
        <v>99.38</v>
      </c>
      <c r="AE43" s="1" t="s">
        <v>8160</v>
      </c>
      <c r="AF43" s="1" t="s">
        <v>8161</v>
      </c>
      <c r="AG43" s="1" t="s">
        <v>8162</v>
      </c>
      <c r="AH43" s="21">
        <v>42352.38652777778</v>
      </c>
      <c r="AJ43" s="23">
        <v>0</v>
      </c>
      <c r="AK43" s="23">
        <f t="shared" si="0"/>
        <v>10</v>
      </c>
      <c r="AL43" s="1">
        <f t="shared" si="1"/>
        <v>16000</v>
      </c>
      <c r="AM43" s="1">
        <f t="shared" si="2"/>
        <v>10117</v>
      </c>
      <c r="AN43" s="25">
        <f t="shared" si="14"/>
        <v>0.51</v>
      </c>
      <c r="AO43" s="25">
        <f t="shared" si="15"/>
        <v>-0.17</v>
      </c>
      <c r="AP43" s="1">
        <f t="shared" si="12"/>
        <v>2.12</v>
      </c>
      <c r="AQ43" s="25">
        <f t="shared" si="5"/>
        <v>0.47427293064876963</v>
      </c>
      <c r="AR43" s="1">
        <f t="shared" si="6"/>
        <v>2.2000000000000002</v>
      </c>
      <c r="AS43" s="25">
        <f t="shared" si="7"/>
        <v>1.1055276381909549</v>
      </c>
      <c r="AT43" s="1">
        <f t="shared" si="8"/>
        <v>77.23</v>
      </c>
      <c r="AU43" s="1">
        <f t="shared" si="9"/>
        <v>99.38</v>
      </c>
      <c r="AV43" s="1" t="str">
        <f t="shared" si="13"/>
        <v>173</v>
      </c>
      <c r="AW43" s="1" t="str">
        <f t="shared" si="16"/>
        <v>742</v>
      </c>
      <c r="AX43" s="1" t="str">
        <f t="shared" si="17"/>
        <v>5220</v>
      </c>
      <c r="AY43" s="1">
        <v>0.99789757412398927</v>
      </c>
      <c r="AZ43" s="1">
        <v>0.85287356321839081</v>
      </c>
      <c r="BJ43"/>
    </row>
    <row r="44" spans="1:62" ht="15.75">
      <c r="A44" s="1">
        <v>8812</v>
      </c>
      <c r="B44" s="1" t="s">
        <v>1748</v>
      </c>
      <c r="C44" s="1" t="s">
        <v>4339</v>
      </c>
      <c r="D44" s="1">
        <v>319</v>
      </c>
      <c r="E44" s="1">
        <v>1939</v>
      </c>
      <c r="F44" s="1">
        <v>4000</v>
      </c>
      <c r="H44" s="1">
        <v>4.9000000000000004</v>
      </c>
      <c r="I44" s="1">
        <v>86.63</v>
      </c>
      <c r="J44" s="1" t="s">
        <v>6703</v>
      </c>
      <c r="K44" s="1">
        <v>4.9000000000000004</v>
      </c>
      <c r="L44" s="1">
        <v>84.9</v>
      </c>
      <c r="M44" s="1" t="s">
        <v>6704</v>
      </c>
      <c r="N44" s="1">
        <v>4.9000000000000004</v>
      </c>
      <c r="O44" s="1">
        <v>61.62</v>
      </c>
      <c r="P44" s="1" t="s">
        <v>6705</v>
      </c>
      <c r="Q44" s="1">
        <v>0.95</v>
      </c>
      <c r="R44" s="1">
        <v>3.79</v>
      </c>
      <c r="S44" s="1" t="s">
        <v>6706</v>
      </c>
      <c r="T44" s="1">
        <v>4.21</v>
      </c>
      <c r="U44" s="1">
        <v>2.42</v>
      </c>
      <c r="V44" s="1" t="s">
        <v>6707</v>
      </c>
      <c r="W44" s="1">
        <v>0</v>
      </c>
      <c r="X44" s="1">
        <v>0</v>
      </c>
      <c r="Y44" s="1" t="s">
        <v>4287</v>
      </c>
      <c r="Z44" s="1">
        <v>0</v>
      </c>
      <c r="AA44" s="1">
        <v>0</v>
      </c>
      <c r="AB44" s="1" t="s">
        <v>4284</v>
      </c>
      <c r="AC44" s="1">
        <v>98.09</v>
      </c>
      <c r="AD44" s="1">
        <v>99.39</v>
      </c>
      <c r="AE44" s="1" t="s">
        <v>4648</v>
      </c>
      <c r="AF44" s="1" t="s">
        <v>6708</v>
      </c>
      <c r="AG44" s="1" t="s">
        <v>6709</v>
      </c>
      <c r="AH44" s="21">
        <v>42352.384618055556</v>
      </c>
      <c r="AJ44" s="23">
        <v>0</v>
      </c>
      <c r="AK44" s="23">
        <f t="shared" si="0"/>
        <v>6</v>
      </c>
      <c r="AL44" s="1">
        <f t="shared" si="1"/>
        <v>4000</v>
      </c>
      <c r="AM44" s="1">
        <f t="shared" si="2"/>
        <v>1939</v>
      </c>
      <c r="AN44" s="25">
        <f t="shared" si="14"/>
        <v>25.009999999999998</v>
      </c>
      <c r="AO44" s="25">
        <f t="shared" si="15"/>
        <v>77.716666666666669</v>
      </c>
      <c r="AP44" s="1">
        <f t="shared" si="12"/>
        <v>0.95</v>
      </c>
      <c r="AQ44" s="25">
        <f t="shared" si="5"/>
        <v>0.25065963060686014</v>
      </c>
      <c r="AR44" s="1">
        <f t="shared" si="6"/>
        <v>4.21</v>
      </c>
      <c r="AS44" s="25">
        <f t="shared" si="7"/>
        <v>1.7396694214876034</v>
      </c>
      <c r="AT44" s="1">
        <f t="shared" si="8"/>
        <v>98.09</v>
      </c>
      <c r="AU44" s="1">
        <f t="shared" si="9"/>
        <v>99.39</v>
      </c>
      <c r="AV44" s="1" t="str">
        <f t="shared" si="13"/>
        <v>26</v>
      </c>
      <c r="AW44" s="1" t="str">
        <f t="shared" si="16"/>
        <v>181</v>
      </c>
      <c r="AX44" s="1" t="str">
        <f t="shared" si="17"/>
        <v>1093</v>
      </c>
      <c r="AY44" s="1">
        <v>0.61480662983425416</v>
      </c>
      <c r="AZ44" s="1">
        <v>0.9935956084172004</v>
      </c>
      <c r="BJ44"/>
    </row>
    <row r="45" spans="1:62" ht="15.75">
      <c r="A45" s="1">
        <v>9065</v>
      </c>
      <c r="B45" s="1" t="s">
        <v>1807</v>
      </c>
      <c r="C45" s="1" t="s">
        <v>4286</v>
      </c>
      <c r="D45" s="1">
        <v>202</v>
      </c>
      <c r="E45" s="1">
        <v>6840</v>
      </c>
      <c r="F45" s="1">
        <v>1000</v>
      </c>
      <c r="H45" s="1">
        <v>4.8</v>
      </c>
      <c r="I45" s="1">
        <v>32.630000000000003</v>
      </c>
      <c r="J45" s="1" t="s">
        <v>6710</v>
      </c>
      <c r="K45" s="1">
        <v>4.9000000000000004</v>
      </c>
      <c r="L45" s="1">
        <v>32.57</v>
      </c>
      <c r="M45" s="1" t="s">
        <v>6711</v>
      </c>
      <c r="N45" s="1">
        <v>4.8</v>
      </c>
      <c r="O45" s="1">
        <v>13.36</v>
      </c>
      <c r="P45" s="1" t="s">
        <v>6712</v>
      </c>
      <c r="Q45" s="1">
        <v>20.69</v>
      </c>
      <c r="R45" s="1">
        <v>6.32</v>
      </c>
      <c r="S45" s="1" t="s">
        <v>6713</v>
      </c>
      <c r="T45" s="1">
        <v>0.95</v>
      </c>
      <c r="U45" s="1">
        <v>3.25</v>
      </c>
      <c r="V45" s="1" t="s">
        <v>6714</v>
      </c>
      <c r="W45" s="1">
        <v>0</v>
      </c>
      <c r="X45" s="1">
        <v>0</v>
      </c>
      <c r="Y45" s="1" t="s">
        <v>6341</v>
      </c>
      <c r="Z45" s="1">
        <v>0</v>
      </c>
      <c r="AA45" s="1">
        <v>0</v>
      </c>
      <c r="AB45" s="1" t="s">
        <v>4284</v>
      </c>
      <c r="AC45" s="1">
        <v>90.64</v>
      </c>
      <c r="AD45" s="1">
        <v>99.82</v>
      </c>
      <c r="AE45" s="1" t="s">
        <v>4377</v>
      </c>
      <c r="AF45" s="1" t="s">
        <v>4600</v>
      </c>
      <c r="AG45" s="1" t="s">
        <v>8163</v>
      </c>
      <c r="AH45" s="21">
        <v>42352.414988425924</v>
      </c>
      <c r="AJ45" s="23">
        <v>0</v>
      </c>
      <c r="AK45" s="23">
        <f t="shared" si="0"/>
        <v>8</v>
      </c>
      <c r="AL45" s="1">
        <f t="shared" si="1"/>
        <v>1000</v>
      </c>
      <c r="AM45" s="1">
        <f t="shared" si="2"/>
        <v>6840</v>
      </c>
      <c r="AN45" s="25">
        <f t="shared" si="14"/>
        <v>19.270000000000003</v>
      </c>
      <c r="AO45" s="25">
        <f t="shared" si="15"/>
        <v>26.186666666666667</v>
      </c>
      <c r="AP45" s="1">
        <f t="shared" si="12"/>
        <v>20.69</v>
      </c>
      <c r="AQ45" s="25">
        <f t="shared" si="5"/>
        <v>3.2737341772151898</v>
      </c>
      <c r="AR45" s="1">
        <f t="shared" si="6"/>
        <v>0.95</v>
      </c>
      <c r="AS45" s="25">
        <f t="shared" si="7"/>
        <v>0.29230769230769227</v>
      </c>
      <c r="AT45" s="1">
        <f t="shared" si="8"/>
        <v>90.64</v>
      </c>
      <c r="AU45" s="1">
        <f t="shared" si="9"/>
        <v>99.82</v>
      </c>
      <c r="AV45" s="1" t="str">
        <f t="shared" si="13"/>
        <v>27</v>
      </c>
      <c r="AW45" s="1" t="str">
        <f t="shared" si="16"/>
        <v>196</v>
      </c>
      <c r="AX45" s="1" t="str">
        <f t="shared" si="17"/>
        <v>1366</v>
      </c>
      <c r="AY45" s="1">
        <v>0.58959183673469384</v>
      </c>
      <c r="AZ45" s="1">
        <v>0.86090775988286972</v>
      </c>
      <c r="BJ45"/>
    </row>
    <row r="46" spans="1:62" ht="15.75">
      <c r="A46" s="1">
        <v>8850</v>
      </c>
      <c r="B46" s="1" t="s">
        <v>534</v>
      </c>
      <c r="C46" s="1" t="s">
        <v>4334</v>
      </c>
      <c r="D46" s="1">
        <v>47</v>
      </c>
      <c r="E46" s="1">
        <v>5466</v>
      </c>
      <c r="F46" s="1">
        <v>1001</v>
      </c>
      <c r="H46" s="1">
        <v>4.9000000000000004</v>
      </c>
      <c r="I46" s="1">
        <v>57.19</v>
      </c>
      <c r="J46" s="1" t="s">
        <v>6695</v>
      </c>
      <c r="K46" s="1">
        <v>4.9000000000000004</v>
      </c>
      <c r="L46" s="1">
        <v>56.08</v>
      </c>
      <c r="M46" s="1" t="s">
        <v>6696</v>
      </c>
      <c r="N46" s="1">
        <v>4.9000000000000004</v>
      </c>
      <c r="O46" s="1">
        <v>50.81</v>
      </c>
      <c r="P46" s="1" t="s">
        <v>6697</v>
      </c>
      <c r="Q46" s="1">
        <v>12.51</v>
      </c>
      <c r="R46" s="1">
        <v>12.87</v>
      </c>
      <c r="S46" s="1" t="s">
        <v>6698</v>
      </c>
      <c r="T46" s="1">
        <v>3.42</v>
      </c>
      <c r="U46" s="1">
        <v>3.66</v>
      </c>
      <c r="V46" s="1" t="s">
        <v>6699</v>
      </c>
      <c r="W46" s="1">
        <v>0</v>
      </c>
      <c r="X46" s="1">
        <v>0.02</v>
      </c>
      <c r="Y46" s="1" t="s">
        <v>6700</v>
      </c>
      <c r="Z46" s="1">
        <v>0</v>
      </c>
      <c r="AA46" s="1">
        <v>0</v>
      </c>
      <c r="AB46" s="1" t="s">
        <v>4284</v>
      </c>
      <c r="AC46" s="1">
        <v>99.96</v>
      </c>
      <c r="AD46" s="1">
        <v>99.49</v>
      </c>
      <c r="AE46" s="1" t="s">
        <v>4899</v>
      </c>
      <c r="AF46" s="1" t="s">
        <v>6701</v>
      </c>
      <c r="AG46" s="1" t="s">
        <v>6702</v>
      </c>
      <c r="AH46" s="21">
        <v>42352.269131944442</v>
      </c>
      <c r="AJ46" s="23">
        <v>0</v>
      </c>
      <c r="AK46" s="23">
        <f t="shared" si="0"/>
        <v>4</v>
      </c>
      <c r="AL46" s="1">
        <f t="shared" si="1"/>
        <v>1001</v>
      </c>
      <c r="AM46" s="1">
        <f t="shared" si="2"/>
        <v>5466</v>
      </c>
      <c r="AN46" s="25">
        <f t="shared" si="14"/>
        <v>6.3799999999999955</v>
      </c>
      <c r="AO46" s="25">
        <f t="shared" si="15"/>
        <v>54.693333333333328</v>
      </c>
      <c r="AP46" s="1">
        <f t="shared" si="12"/>
        <v>12.51</v>
      </c>
      <c r="AQ46" s="25">
        <f t="shared" si="5"/>
        <v>0.97202797202797209</v>
      </c>
      <c r="AR46" s="1">
        <f t="shared" si="6"/>
        <v>3.42</v>
      </c>
      <c r="AS46" s="25">
        <f t="shared" si="7"/>
        <v>0.93442622950819665</v>
      </c>
      <c r="AT46" s="1">
        <f t="shared" si="8"/>
        <v>99.96</v>
      </c>
      <c r="AU46" s="1">
        <f t="shared" si="9"/>
        <v>99.49</v>
      </c>
      <c r="AV46" s="1" t="str">
        <f t="shared" si="13"/>
        <v>19</v>
      </c>
      <c r="AW46" s="1" t="str">
        <f t="shared" si="16"/>
        <v>347</v>
      </c>
      <c r="AX46" s="1" t="str">
        <f t="shared" si="17"/>
        <v>1037</v>
      </c>
      <c r="AY46" s="1">
        <v>0.23435158501440925</v>
      </c>
      <c r="AZ46" s="1">
        <v>2.0077145612343297</v>
      </c>
      <c r="BJ46"/>
    </row>
    <row r="47" spans="1:62" ht="15.75">
      <c r="A47" s="1">
        <v>9201</v>
      </c>
      <c r="B47" s="1" t="s">
        <v>2179</v>
      </c>
      <c r="C47" s="1" t="s">
        <v>4370</v>
      </c>
      <c r="D47" s="1">
        <v>62</v>
      </c>
      <c r="E47" s="1">
        <v>131891</v>
      </c>
      <c r="F47" s="1">
        <v>1000</v>
      </c>
      <c r="H47" s="1">
        <v>4.8</v>
      </c>
      <c r="I47" s="1">
        <v>22.44</v>
      </c>
      <c r="J47" s="1" t="s">
        <v>4874</v>
      </c>
      <c r="K47" s="1">
        <v>4.8</v>
      </c>
      <c r="L47" s="1">
        <v>10.3</v>
      </c>
      <c r="M47" s="1" t="s">
        <v>4875</v>
      </c>
      <c r="N47" s="1">
        <v>4.8</v>
      </c>
      <c r="O47" s="1">
        <v>12.54</v>
      </c>
      <c r="P47" s="1" t="s">
        <v>4876</v>
      </c>
      <c r="Q47" s="1">
        <v>2.76</v>
      </c>
      <c r="R47" s="1">
        <v>3.22</v>
      </c>
      <c r="S47" s="1" t="s">
        <v>4877</v>
      </c>
      <c r="T47" s="1">
        <v>2.5299999999999998</v>
      </c>
      <c r="U47" s="1">
        <v>1.59</v>
      </c>
      <c r="V47" s="1" t="s">
        <v>4878</v>
      </c>
      <c r="W47" s="1">
        <v>0</v>
      </c>
      <c r="X47" s="1">
        <v>0.01</v>
      </c>
      <c r="Y47" s="1" t="s">
        <v>4879</v>
      </c>
      <c r="Z47" s="1">
        <v>0</v>
      </c>
      <c r="AA47" s="1">
        <v>0</v>
      </c>
      <c r="AB47" s="1" t="s">
        <v>4284</v>
      </c>
      <c r="AC47" s="1">
        <v>97.25</v>
      </c>
      <c r="AD47" s="1">
        <v>99.04</v>
      </c>
      <c r="AE47" s="1" t="s">
        <v>6647</v>
      </c>
      <c r="AF47" s="1" t="s">
        <v>6648</v>
      </c>
      <c r="AG47" s="1" t="s">
        <v>6649</v>
      </c>
      <c r="AH47" s="21">
        <v>42352.266446759262</v>
      </c>
      <c r="AJ47" s="23">
        <v>0</v>
      </c>
      <c r="AK47" s="23">
        <f t="shared" si="0"/>
        <v>11</v>
      </c>
      <c r="AL47" s="1">
        <f t="shared" si="1"/>
        <v>1000</v>
      </c>
      <c r="AM47" s="1">
        <f t="shared" si="2"/>
        <v>131891</v>
      </c>
      <c r="AN47" s="25">
        <f t="shared" si="14"/>
        <v>12.14</v>
      </c>
      <c r="AO47" s="25">
        <f t="shared" si="15"/>
        <v>15.093333333333334</v>
      </c>
      <c r="AP47" s="1">
        <f t="shared" si="12"/>
        <v>2.76</v>
      </c>
      <c r="AQ47" s="25">
        <f t="shared" si="5"/>
        <v>0.85714285714285698</v>
      </c>
      <c r="AR47" s="1">
        <f t="shared" si="6"/>
        <v>2.5299999999999998</v>
      </c>
      <c r="AS47" s="25">
        <f t="shared" si="7"/>
        <v>1.591194968553459</v>
      </c>
      <c r="AT47" s="1">
        <f t="shared" si="8"/>
        <v>97.25</v>
      </c>
      <c r="AU47" s="1">
        <f t="shared" si="9"/>
        <v>99.04</v>
      </c>
      <c r="AV47" s="1" t="str">
        <f t="shared" si="13"/>
        <v>200</v>
      </c>
      <c r="AW47" s="1" t="str">
        <f t="shared" si="16"/>
        <v>2798</v>
      </c>
      <c r="AX47" s="1" t="str">
        <f t="shared" si="17"/>
        <v>35508</v>
      </c>
      <c r="AY47" s="1">
        <v>0.30593280914939247</v>
      </c>
      <c r="AZ47" s="1">
        <v>0.47279486312943564</v>
      </c>
      <c r="BJ47"/>
    </row>
    <row r="48" spans="1:62" ht="15.75">
      <c r="A48" s="1">
        <v>8910</v>
      </c>
      <c r="B48" s="1" t="s">
        <v>978</v>
      </c>
      <c r="C48" s="1" t="s">
        <v>4334</v>
      </c>
      <c r="D48" s="1">
        <v>459</v>
      </c>
      <c r="E48" s="1">
        <v>120497</v>
      </c>
      <c r="F48" s="1">
        <v>4807.9399999999996</v>
      </c>
      <c r="H48" s="1">
        <v>4.7</v>
      </c>
      <c r="I48" s="1">
        <v>0</v>
      </c>
      <c r="J48" s="1" t="s">
        <v>5240</v>
      </c>
      <c r="K48" s="1">
        <v>4.7</v>
      </c>
      <c r="L48" s="1">
        <v>-0.66</v>
      </c>
      <c r="M48" s="1" t="s">
        <v>5241</v>
      </c>
      <c r="N48" s="1">
        <v>4.7</v>
      </c>
      <c r="O48" s="1">
        <v>-1.72</v>
      </c>
      <c r="P48" s="1" t="s">
        <v>5242</v>
      </c>
      <c r="Q48" s="1">
        <v>7.97</v>
      </c>
      <c r="R48" s="1">
        <v>14.39</v>
      </c>
      <c r="S48" s="1" t="s">
        <v>5243</v>
      </c>
      <c r="T48" s="1">
        <v>2.58</v>
      </c>
      <c r="U48" s="1">
        <v>3.69</v>
      </c>
      <c r="V48" s="1" t="s">
        <v>5244</v>
      </c>
      <c r="W48" s="1">
        <v>0.01</v>
      </c>
      <c r="X48" s="1">
        <v>0.01</v>
      </c>
      <c r="Y48" s="1" t="s">
        <v>5245</v>
      </c>
      <c r="Z48" s="1">
        <v>0</v>
      </c>
      <c r="AA48" s="1">
        <v>0</v>
      </c>
      <c r="AB48" s="1" t="s">
        <v>4284</v>
      </c>
      <c r="AC48" s="1">
        <v>99.05</v>
      </c>
      <c r="AD48" s="1">
        <v>98.61</v>
      </c>
      <c r="AE48" s="1" t="s">
        <v>5246</v>
      </c>
      <c r="AF48" s="1" t="s">
        <v>5247</v>
      </c>
      <c r="AG48" s="1" t="s">
        <v>5248</v>
      </c>
      <c r="AH48" s="21">
        <v>42352.269074074073</v>
      </c>
      <c r="AJ48" s="23">
        <v>0</v>
      </c>
      <c r="AK48" s="23">
        <f t="shared" si="0"/>
        <v>4</v>
      </c>
      <c r="AL48" s="1">
        <f t="shared" si="1"/>
        <v>4807.9399999999996</v>
      </c>
      <c r="AM48" s="1">
        <f t="shared" si="2"/>
        <v>120497</v>
      </c>
      <c r="AN48" s="25">
        <f t="shared" si="14"/>
        <v>1.72</v>
      </c>
      <c r="AO48" s="25">
        <f t="shared" si="15"/>
        <v>-0.79333333333333333</v>
      </c>
      <c r="AP48" s="1">
        <f t="shared" si="12"/>
        <v>7.97</v>
      </c>
      <c r="AQ48" s="25">
        <f t="shared" si="5"/>
        <v>0.55385684503127164</v>
      </c>
      <c r="AR48" s="1">
        <f t="shared" si="6"/>
        <v>2.58</v>
      </c>
      <c r="AS48" s="25">
        <f t="shared" si="7"/>
        <v>0.69918699186991873</v>
      </c>
      <c r="AT48" s="1">
        <f t="shared" si="8"/>
        <v>99.05</v>
      </c>
      <c r="AU48" s="1">
        <f t="shared" si="9"/>
        <v>98.61</v>
      </c>
      <c r="AV48" s="1" t="str">
        <f t="shared" si="13"/>
        <v>3939</v>
      </c>
      <c r="AW48" s="1" t="str">
        <f t="shared" si="16"/>
        <v>13171</v>
      </c>
      <c r="AX48" s="1" t="str">
        <f t="shared" si="17"/>
        <v>32832</v>
      </c>
      <c r="AY48" s="1">
        <v>1.2800030369751729</v>
      </c>
      <c r="AZ48" s="1">
        <v>2.4069809941520468</v>
      </c>
      <c r="BJ48"/>
    </row>
    <row r="49" spans="1:62" ht="15.75">
      <c r="A49" s="1">
        <v>9199</v>
      </c>
      <c r="B49" s="1" t="s">
        <v>870</v>
      </c>
      <c r="C49" s="1" t="s">
        <v>4352</v>
      </c>
      <c r="D49" s="1">
        <v>638</v>
      </c>
      <c r="E49" s="1">
        <v>81518</v>
      </c>
      <c r="F49" s="1">
        <v>5000</v>
      </c>
      <c r="H49" s="1">
        <v>4.7</v>
      </c>
      <c r="I49" s="1">
        <v>-1.63</v>
      </c>
      <c r="J49" s="1" t="s">
        <v>5331</v>
      </c>
      <c r="K49" s="1">
        <v>4.7</v>
      </c>
      <c r="L49" s="1">
        <v>-1.64</v>
      </c>
      <c r="M49" s="1" t="s">
        <v>5332</v>
      </c>
      <c r="N49" s="1">
        <v>4.7</v>
      </c>
      <c r="O49" s="1">
        <v>-2.58</v>
      </c>
      <c r="P49" s="1" t="s">
        <v>5333</v>
      </c>
      <c r="Q49" s="1">
        <v>3.27</v>
      </c>
      <c r="R49" s="1">
        <v>4.47</v>
      </c>
      <c r="S49" s="1" t="s">
        <v>5334</v>
      </c>
      <c r="T49" s="1">
        <v>2.25</v>
      </c>
      <c r="U49" s="1">
        <v>1.99</v>
      </c>
      <c r="V49" s="1" t="s">
        <v>5335</v>
      </c>
      <c r="W49" s="1">
        <v>0</v>
      </c>
      <c r="X49" s="1">
        <v>0.01</v>
      </c>
      <c r="Y49" s="1" t="s">
        <v>5336</v>
      </c>
      <c r="Z49" s="1">
        <v>0</v>
      </c>
      <c r="AA49" s="1">
        <v>0</v>
      </c>
      <c r="AB49" s="1" t="s">
        <v>4284</v>
      </c>
      <c r="AC49" s="1">
        <v>26.57</v>
      </c>
      <c r="AD49" s="1">
        <v>98.1</v>
      </c>
      <c r="AE49" s="1" t="s">
        <v>8164</v>
      </c>
      <c r="AF49" s="1" t="s">
        <v>8165</v>
      </c>
      <c r="AG49" s="1" t="s">
        <v>8166</v>
      </c>
      <c r="AH49" s="21">
        <v>42352.415231481478</v>
      </c>
      <c r="AJ49" s="23">
        <v>0</v>
      </c>
      <c r="AK49" s="23">
        <f t="shared" si="0"/>
        <v>14</v>
      </c>
      <c r="AL49" s="1">
        <f t="shared" si="1"/>
        <v>5000</v>
      </c>
      <c r="AM49" s="1">
        <f t="shared" si="2"/>
        <v>81518</v>
      </c>
      <c r="AN49" s="25">
        <f t="shared" si="14"/>
        <v>0.95000000000000018</v>
      </c>
      <c r="AO49" s="25">
        <f t="shared" si="15"/>
        <v>-1.95</v>
      </c>
      <c r="AP49" s="1">
        <f t="shared" si="12"/>
        <v>3.27</v>
      </c>
      <c r="AQ49" s="25">
        <f t="shared" si="5"/>
        <v>0.73154362416107388</v>
      </c>
      <c r="AR49" s="1">
        <f t="shared" si="6"/>
        <v>2.25</v>
      </c>
      <c r="AS49" s="25">
        <f t="shared" si="7"/>
        <v>1.1306532663316582</v>
      </c>
      <c r="AT49" s="1">
        <f t="shared" si="8"/>
        <v>26.57</v>
      </c>
      <c r="AU49" s="1">
        <f t="shared" si="9"/>
        <v>98.1</v>
      </c>
      <c r="AV49" s="1" t="str">
        <f t="shared" si="13"/>
        <v>155</v>
      </c>
      <c r="AW49" s="1" t="str">
        <f t="shared" si="16"/>
        <v>2933</v>
      </c>
      <c r="AX49" s="1" t="str">
        <f t="shared" si="17"/>
        <v>14047</v>
      </c>
      <c r="AY49" s="1">
        <v>0.22618479372655984</v>
      </c>
      <c r="AZ49" s="1">
        <v>1.2527941909304479</v>
      </c>
      <c r="BJ49"/>
    </row>
    <row r="50" spans="1:62" ht="15.75">
      <c r="A50" s="1">
        <v>9184</v>
      </c>
      <c r="B50" s="1" t="s">
        <v>1895</v>
      </c>
      <c r="C50" s="1" t="s">
        <v>4350</v>
      </c>
      <c r="D50" s="1">
        <v>167</v>
      </c>
      <c r="E50" s="1">
        <v>2456</v>
      </c>
      <c r="F50" s="1">
        <v>1000</v>
      </c>
      <c r="H50" s="1">
        <v>4.9000000000000004</v>
      </c>
      <c r="I50" s="1">
        <v>79.489999999999995</v>
      </c>
      <c r="J50" s="1" t="s">
        <v>6718</v>
      </c>
      <c r="K50" s="1">
        <v>4.9000000000000004</v>
      </c>
      <c r="L50" s="1">
        <v>88.44</v>
      </c>
      <c r="M50" s="1" t="s">
        <v>6719</v>
      </c>
      <c r="N50" s="1">
        <v>4.9000000000000004</v>
      </c>
      <c r="O50" s="1">
        <v>87.73</v>
      </c>
      <c r="P50" s="1" t="s">
        <v>6720</v>
      </c>
      <c r="Q50" s="1">
        <v>24.44</v>
      </c>
      <c r="R50" s="1">
        <v>3.12</v>
      </c>
      <c r="S50" s="1" t="s">
        <v>6721</v>
      </c>
      <c r="T50" s="1">
        <v>5.25</v>
      </c>
      <c r="U50" s="1">
        <v>2.64</v>
      </c>
      <c r="V50" s="1" t="s">
        <v>6722</v>
      </c>
      <c r="W50" s="1">
        <v>0</v>
      </c>
      <c r="X50" s="1">
        <v>0.01</v>
      </c>
      <c r="Y50" s="1" t="s">
        <v>4959</v>
      </c>
      <c r="Z50" s="1">
        <v>0</v>
      </c>
      <c r="AA50" s="1">
        <v>0</v>
      </c>
      <c r="AB50" s="1" t="s">
        <v>4284</v>
      </c>
      <c r="AC50" s="1">
        <v>94.71</v>
      </c>
      <c r="AD50" s="1">
        <v>98.92</v>
      </c>
      <c r="AE50" s="1" t="s">
        <v>4372</v>
      </c>
      <c r="AF50" s="1" t="s">
        <v>4373</v>
      </c>
      <c r="AG50" s="1" t="s">
        <v>6723</v>
      </c>
      <c r="AH50" s="21">
        <v>42352.385763888888</v>
      </c>
      <c r="AJ50" s="23">
        <v>0</v>
      </c>
      <c r="AK50" s="23">
        <f t="shared" si="0"/>
        <v>15</v>
      </c>
      <c r="AL50" s="1">
        <f t="shared" si="1"/>
        <v>1000</v>
      </c>
      <c r="AM50" s="1">
        <f t="shared" si="2"/>
        <v>2456</v>
      </c>
      <c r="AN50" s="25">
        <f t="shared" si="14"/>
        <v>8.9500000000000028</v>
      </c>
      <c r="AO50" s="25">
        <f t="shared" si="15"/>
        <v>85.220000000000013</v>
      </c>
      <c r="AP50" s="1">
        <f t="shared" si="12"/>
        <v>24.44</v>
      </c>
      <c r="AQ50" s="25">
        <f t="shared" si="5"/>
        <v>7.833333333333333</v>
      </c>
      <c r="AR50" s="1">
        <f t="shared" si="6"/>
        <v>5.25</v>
      </c>
      <c r="AS50" s="25">
        <f t="shared" si="7"/>
        <v>1.9886363636363635</v>
      </c>
      <c r="AT50" s="1">
        <f t="shared" si="8"/>
        <v>94.71</v>
      </c>
      <c r="AU50" s="1">
        <f t="shared" si="9"/>
        <v>98.92</v>
      </c>
      <c r="AV50" s="1" t="str">
        <f t="shared" si="13"/>
        <v>7</v>
      </c>
      <c r="AW50" s="1" t="str">
        <f t="shared" si="16"/>
        <v>39</v>
      </c>
      <c r="AX50" s="1" t="str">
        <f t="shared" si="17"/>
        <v>325</v>
      </c>
      <c r="AY50" s="1">
        <v>0.76820512820512821</v>
      </c>
      <c r="AZ50" s="1">
        <v>0.72</v>
      </c>
      <c r="BJ50"/>
    </row>
    <row r="51" spans="1:62" ht="15.75">
      <c r="A51" s="1">
        <v>8790</v>
      </c>
      <c r="B51" s="1" t="s">
        <v>1542</v>
      </c>
      <c r="C51" s="1" t="s">
        <v>4332</v>
      </c>
      <c r="D51" s="1">
        <v>437</v>
      </c>
      <c r="E51" s="1">
        <v>5923</v>
      </c>
      <c r="F51" s="1">
        <v>2000</v>
      </c>
      <c r="H51" s="1">
        <v>4.9000000000000004</v>
      </c>
      <c r="I51" s="1">
        <v>63.39</v>
      </c>
      <c r="J51" s="1" t="s">
        <v>6732</v>
      </c>
      <c r="K51" s="1">
        <v>4.9000000000000004</v>
      </c>
      <c r="L51" s="1">
        <v>57.46</v>
      </c>
      <c r="M51" s="1" t="s">
        <v>6733</v>
      </c>
      <c r="N51" s="1">
        <v>4.9000000000000004</v>
      </c>
      <c r="O51" s="1">
        <v>63.29</v>
      </c>
      <c r="P51" s="1" t="s">
        <v>6734</v>
      </c>
      <c r="Q51" s="1">
        <v>100</v>
      </c>
      <c r="R51" s="1">
        <v>4.51</v>
      </c>
      <c r="S51" s="1" t="s">
        <v>6735</v>
      </c>
      <c r="T51" s="1">
        <v>5.0599999999999996</v>
      </c>
      <c r="U51" s="1">
        <v>2.6</v>
      </c>
      <c r="V51" s="1" t="s">
        <v>6736</v>
      </c>
      <c r="W51" s="1">
        <v>0</v>
      </c>
      <c r="X51" s="1">
        <v>0</v>
      </c>
      <c r="Y51" s="1" t="s">
        <v>4287</v>
      </c>
      <c r="Z51" s="1">
        <v>0</v>
      </c>
      <c r="AA51" s="1">
        <v>0</v>
      </c>
      <c r="AB51" s="1" t="s">
        <v>4284</v>
      </c>
      <c r="AC51" s="1">
        <v>100</v>
      </c>
      <c r="AD51" s="1">
        <v>99.32</v>
      </c>
      <c r="AE51" s="1" t="s">
        <v>4293</v>
      </c>
      <c r="AF51" s="1" t="s">
        <v>4342</v>
      </c>
      <c r="AG51" s="1" t="s">
        <v>4343</v>
      </c>
      <c r="AH51" s="21">
        <v>42352.383553240739</v>
      </c>
      <c r="AJ51" s="23">
        <v>0</v>
      </c>
      <c r="AK51" s="23">
        <f t="shared" si="0"/>
        <v>3</v>
      </c>
      <c r="AL51" s="1">
        <f t="shared" si="1"/>
        <v>2000</v>
      </c>
      <c r="AM51" s="1">
        <f t="shared" si="2"/>
        <v>5923</v>
      </c>
      <c r="AN51" s="25">
        <f t="shared" si="14"/>
        <v>5.93</v>
      </c>
      <c r="AO51" s="25">
        <f t="shared" si="15"/>
        <v>61.379999999999995</v>
      </c>
      <c r="AP51" s="1">
        <f t="shared" si="12"/>
        <v>100</v>
      </c>
      <c r="AQ51" s="25">
        <f t="shared" si="5"/>
        <v>22.172949002217297</v>
      </c>
      <c r="AR51" s="1">
        <f t="shared" si="6"/>
        <v>5.0599999999999996</v>
      </c>
      <c r="AS51" s="25">
        <f t="shared" si="7"/>
        <v>1.9461538461538459</v>
      </c>
      <c r="AT51" s="1">
        <f t="shared" si="8"/>
        <v>100</v>
      </c>
      <c r="AU51" s="1">
        <f t="shared" si="9"/>
        <v>99.32</v>
      </c>
      <c r="AV51" s="1" t="str">
        <f t="shared" si="13"/>
        <v>0</v>
      </c>
      <c r="AW51" s="1" t="str">
        <f t="shared" si="16"/>
        <v>0</v>
      </c>
      <c r="AX51" s="1" t="str">
        <f t="shared" si="17"/>
        <v>13</v>
      </c>
      <c r="AY51" s="1" t="e">
        <v>#DIV/0!</v>
      </c>
      <c r="AZ51" s="1">
        <v>0</v>
      </c>
      <c r="BJ51"/>
    </row>
    <row r="52" spans="1:62" ht="15.75">
      <c r="A52" s="1">
        <v>9084</v>
      </c>
      <c r="B52" s="1" t="s">
        <v>1018</v>
      </c>
      <c r="C52" s="1" t="s">
        <v>4332</v>
      </c>
      <c r="D52" s="1">
        <v>537</v>
      </c>
      <c r="E52" s="1">
        <v>5898</v>
      </c>
      <c r="F52" s="1">
        <v>1000</v>
      </c>
      <c r="H52" s="1">
        <v>4.8</v>
      </c>
      <c r="I52" s="1">
        <v>42.03</v>
      </c>
      <c r="J52" s="1" t="s">
        <v>6737</v>
      </c>
      <c r="K52" s="1">
        <v>4.9000000000000004</v>
      </c>
      <c r="L52" s="1">
        <v>40.53</v>
      </c>
      <c r="M52" s="1" t="s">
        <v>6738</v>
      </c>
      <c r="N52" s="1">
        <v>4.8</v>
      </c>
      <c r="O52" s="1">
        <v>23.62</v>
      </c>
      <c r="P52" s="1" t="s">
        <v>6739</v>
      </c>
      <c r="Q52" s="1">
        <v>0.84</v>
      </c>
      <c r="R52" s="1">
        <v>4.51</v>
      </c>
      <c r="S52" s="1" t="s">
        <v>6740</v>
      </c>
      <c r="T52" s="1">
        <v>4.0199999999999996</v>
      </c>
      <c r="U52" s="1">
        <v>2.6</v>
      </c>
      <c r="V52" s="1" t="s">
        <v>6741</v>
      </c>
      <c r="W52" s="1">
        <v>0</v>
      </c>
      <c r="X52" s="1">
        <v>0</v>
      </c>
      <c r="Y52" s="1" t="s">
        <v>4287</v>
      </c>
      <c r="Z52" s="1">
        <v>0</v>
      </c>
      <c r="AA52" s="1">
        <v>0</v>
      </c>
      <c r="AB52" s="1" t="s">
        <v>4284</v>
      </c>
      <c r="AC52" s="1">
        <v>43.64</v>
      </c>
      <c r="AD52" s="1">
        <v>99.36</v>
      </c>
      <c r="AE52" s="1" t="s">
        <v>8167</v>
      </c>
      <c r="AF52" s="1" t="s">
        <v>8168</v>
      </c>
      <c r="AG52" s="1" t="s">
        <v>8169</v>
      </c>
      <c r="AH52" s="21">
        <v>42352.417800925927</v>
      </c>
      <c r="AJ52" s="23">
        <v>0</v>
      </c>
      <c r="AK52" s="23">
        <f t="shared" si="0"/>
        <v>3</v>
      </c>
      <c r="AL52" s="1">
        <f t="shared" si="1"/>
        <v>1000</v>
      </c>
      <c r="AM52" s="1">
        <f t="shared" si="2"/>
        <v>5898</v>
      </c>
      <c r="AN52" s="25">
        <f t="shared" si="14"/>
        <v>18.41</v>
      </c>
      <c r="AO52" s="25">
        <f t="shared" si="15"/>
        <v>35.393333333333338</v>
      </c>
      <c r="AP52" s="1">
        <f t="shared" si="12"/>
        <v>0.84</v>
      </c>
      <c r="AQ52" s="25">
        <f t="shared" si="5"/>
        <v>0.18625277161862527</v>
      </c>
      <c r="AR52" s="1">
        <f t="shared" si="6"/>
        <v>4.0199999999999996</v>
      </c>
      <c r="AS52" s="25">
        <f t="shared" si="7"/>
        <v>1.546153846153846</v>
      </c>
      <c r="AT52" s="1">
        <f t="shared" si="8"/>
        <v>43.64</v>
      </c>
      <c r="AU52" s="1">
        <f t="shared" si="9"/>
        <v>99.36</v>
      </c>
      <c r="AV52" s="1" t="str">
        <f t="shared" si="13"/>
        <v>261</v>
      </c>
      <c r="AW52" s="1" t="str">
        <f t="shared" si="16"/>
        <v>778</v>
      </c>
      <c r="AX52" s="1" t="str">
        <f t="shared" si="17"/>
        <v>2854</v>
      </c>
      <c r="AY52" s="1">
        <v>1.4358354755784062</v>
      </c>
      <c r="AZ52" s="1">
        <v>1.6355991590749825</v>
      </c>
      <c r="BJ52"/>
    </row>
    <row r="53" spans="1:62" ht="15.75">
      <c r="A53" s="1">
        <v>8912</v>
      </c>
      <c r="B53" s="1" t="s">
        <v>2059</v>
      </c>
      <c r="C53" s="1" t="s">
        <v>4332</v>
      </c>
      <c r="D53" s="1">
        <v>503</v>
      </c>
      <c r="E53" s="1">
        <v>36787</v>
      </c>
      <c r="F53" s="1">
        <v>1000</v>
      </c>
      <c r="H53" s="1">
        <v>4.8</v>
      </c>
      <c r="I53" s="1">
        <v>5.25</v>
      </c>
      <c r="J53" s="1" t="s">
        <v>6742</v>
      </c>
      <c r="K53" s="1">
        <v>4.8</v>
      </c>
      <c r="L53" s="1">
        <v>0</v>
      </c>
      <c r="M53" s="1" t="s">
        <v>6743</v>
      </c>
      <c r="N53" s="1">
        <v>4.8</v>
      </c>
      <c r="O53" s="1">
        <v>2.95</v>
      </c>
      <c r="P53" s="1" t="s">
        <v>6744</v>
      </c>
      <c r="Q53" s="1">
        <v>5.81</v>
      </c>
      <c r="R53" s="1">
        <v>4.76</v>
      </c>
      <c r="S53" s="1" t="s">
        <v>6745</v>
      </c>
      <c r="T53" s="1">
        <v>4.26</v>
      </c>
      <c r="U53" s="1">
        <v>2.99</v>
      </c>
      <c r="V53" s="1" t="s">
        <v>6746</v>
      </c>
      <c r="W53" s="1">
        <v>0</v>
      </c>
      <c r="X53" s="1">
        <v>0.01</v>
      </c>
      <c r="Y53" s="1" t="s">
        <v>6747</v>
      </c>
      <c r="Z53" s="1">
        <v>0</v>
      </c>
      <c r="AA53" s="1">
        <v>0</v>
      </c>
      <c r="AB53" s="1" t="s">
        <v>4284</v>
      </c>
      <c r="AC53" s="1">
        <v>99.59</v>
      </c>
      <c r="AD53" s="1">
        <v>98.47</v>
      </c>
      <c r="AE53" s="1" t="s">
        <v>6748</v>
      </c>
      <c r="AF53" s="1" t="s">
        <v>6749</v>
      </c>
      <c r="AG53" s="1" t="s">
        <v>6750</v>
      </c>
      <c r="AH53" s="21">
        <v>42352.269583333335</v>
      </c>
      <c r="AJ53" s="23">
        <v>0</v>
      </c>
      <c r="AK53" s="23">
        <f t="shared" si="0"/>
        <v>3</v>
      </c>
      <c r="AL53" s="1">
        <f t="shared" si="1"/>
        <v>1000</v>
      </c>
      <c r="AM53" s="1">
        <f t="shared" si="2"/>
        <v>36787</v>
      </c>
      <c r="AN53" s="25">
        <f t="shared" si="14"/>
        <v>5.25</v>
      </c>
      <c r="AO53" s="25">
        <f t="shared" si="15"/>
        <v>2.7333333333333329</v>
      </c>
      <c r="AP53" s="1">
        <f t="shared" si="12"/>
        <v>5.81</v>
      </c>
      <c r="AQ53" s="25">
        <f t="shared" si="5"/>
        <v>1.2205882352941175</v>
      </c>
      <c r="AR53" s="1">
        <f t="shared" si="6"/>
        <v>4.26</v>
      </c>
      <c r="AS53" s="25">
        <f t="shared" si="7"/>
        <v>1.4247491638795984</v>
      </c>
      <c r="AT53" s="1">
        <f t="shared" si="8"/>
        <v>99.59</v>
      </c>
      <c r="AU53" s="1">
        <f t="shared" si="9"/>
        <v>98.47</v>
      </c>
      <c r="AV53" s="1" t="str">
        <f t="shared" si="13"/>
        <v>273</v>
      </c>
      <c r="AW53" s="1" t="str">
        <f t="shared" si="16"/>
        <v>1249</v>
      </c>
      <c r="AX53" s="1" t="str">
        <f t="shared" si="17"/>
        <v>8787</v>
      </c>
      <c r="AY53" s="1">
        <v>0.93550040032025628</v>
      </c>
      <c r="AZ53" s="1">
        <v>0.85285080232161148</v>
      </c>
      <c r="BJ53"/>
    </row>
    <row r="54" spans="1:62" ht="15.75">
      <c r="A54" s="1">
        <v>8931</v>
      </c>
      <c r="B54" s="1" t="s">
        <v>2187</v>
      </c>
      <c r="C54" s="1" t="s">
        <v>4334</v>
      </c>
      <c r="D54" s="1">
        <v>62</v>
      </c>
      <c r="E54" s="1">
        <v>12411</v>
      </c>
      <c r="F54" s="1">
        <v>5006</v>
      </c>
      <c r="H54" s="1">
        <v>4.9000000000000004</v>
      </c>
      <c r="I54" s="1">
        <v>79.709999999999994</v>
      </c>
      <c r="J54" s="1" t="s">
        <v>5249</v>
      </c>
      <c r="K54" s="1">
        <v>4.9000000000000004</v>
      </c>
      <c r="L54" s="1">
        <v>79.16</v>
      </c>
      <c r="M54" s="1" t="s">
        <v>5250</v>
      </c>
      <c r="N54" s="1">
        <v>4.9000000000000004</v>
      </c>
      <c r="O54" s="1">
        <v>74.37</v>
      </c>
      <c r="P54" s="1" t="s">
        <v>5251</v>
      </c>
      <c r="Q54" s="1">
        <v>6.7</v>
      </c>
      <c r="R54" s="1">
        <v>7.64</v>
      </c>
      <c r="S54" s="1" t="s">
        <v>5252</v>
      </c>
      <c r="T54" s="1">
        <v>4.17</v>
      </c>
      <c r="U54" s="1">
        <v>3.4</v>
      </c>
      <c r="V54" s="1" t="s">
        <v>5253</v>
      </c>
      <c r="W54" s="1">
        <v>0</v>
      </c>
      <c r="X54" s="1">
        <v>0.02</v>
      </c>
      <c r="Y54" s="1" t="s">
        <v>5254</v>
      </c>
      <c r="Z54" s="1">
        <v>0</v>
      </c>
      <c r="AA54" s="1">
        <v>0</v>
      </c>
      <c r="AB54" s="1" t="s">
        <v>4284</v>
      </c>
      <c r="AC54" s="1">
        <v>100</v>
      </c>
      <c r="AD54" s="1">
        <v>99.07</v>
      </c>
      <c r="AE54" s="1" t="s">
        <v>6715</v>
      </c>
      <c r="AF54" s="1" t="s">
        <v>6716</v>
      </c>
      <c r="AG54" s="1" t="s">
        <v>6717</v>
      </c>
      <c r="AH54" s="21">
        <v>42352.269328703704</v>
      </c>
      <c r="AJ54" s="23">
        <v>0</v>
      </c>
      <c r="AK54" s="23">
        <f t="shared" si="0"/>
        <v>4</v>
      </c>
      <c r="AL54" s="1">
        <f t="shared" si="1"/>
        <v>5006</v>
      </c>
      <c r="AM54" s="1">
        <f t="shared" si="2"/>
        <v>12411</v>
      </c>
      <c r="AN54" s="25">
        <f t="shared" si="14"/>
        <v>5.3399999999999892</v>
      </c>
      <c r="AO54" s="25">
        <f t="shared" si="15"/>
        <v>77.74666666666667</v>
      </c>
      <c r="AP54" s="1">
        <f t="shared" si="12"/>
        <v>6.7</v>
      </c>
      <c r="AQ54" s="25">
        <f t="shared" si="5"/>
        <v>0.87696335078534038</v>
      </c>
      <c r="AR54" s="1">
        <f t="shared" si="6"/>
        <v>4.17</v>
      </c>
      <c r="AS54" s="25">
        <f t="shared" si="7"/>
        <v>1.2264705882352942</v>
      </c>
      <c r="AT54" s="1">
        <f t="shared" si="8"/>
        <v>100</v>
      </c>
      <c r="AU54" s="1">
        <f t="shared" si="9"/>
        <v>99.07</v>
      </c>
      <c r="AV54" s="1" t="str">
        <f t="shared" si="13"/>
        <v>248</v>
      </c>
      <c r="AW54" s="1" t="str">
        <f t="shared" si="16"/>
        <v>1444</v>
      </c>
      <c r="AX54" s="1" t="str">
        <f t="shared" si="17"/>
        <v>4427</v>
      </c>
      <c r="AY54" s="1">
        <v>0.73506925207756235</v>
      </c>
      <c r="AZ54" s="1">
        <v>1.9570815450643777</v>
      </c>
      <c r="BJ54"/>
    </row>
    <row r="55" spans="1:62" ht="15.75">
      <c r="A55" s="1">
        <v>8917</v>
      </c>
      <c r="B55" s="1" t="s">
        <v>1033</v>
      </c>
      <c r="C55" s="1" t="s">
        <v>4334</v>
      </c>
      <c r="D55" s="1">
        <v>339</v>
      </c>
      <c r="E55" s="1">
        <v>6355</v>
      </c>
      <c r="F55" s="1">
        <v>1000</v>
      </c>
      <c r="H55" s="1">
        <v>4.9000000000000004</v>
      </c>
      <c r="I55" s="1">
        <v>82.31</v>
      </c>
      <c r="J55" s="1" t="s">
        <v>4880</v>
      </c>
      <c r="K55" s="1">
        <v>4.9000000000000004</v>
      </c>
      <c r="L55" s="1">
        <v>75.39</v>
      </c>
      <c r="M55" s="1" t="s">
        <v>4881</v>
      </c>
      <c r="N55" s="1">
        <v>4.9000000000000004</v>
      </c>
      <c r="O55" s="1">
        <v>93.95</v>
      </c>
      <c r="P55" s="1" t="s">
        <v>4882</v>
      </c>
      <c r="Q55" s="1">
        <v>5.13</v>
      </c>
      <c r="R55" s="1">
        <v>12.87</v>
      </c>
      <c r="S55" s="1" t="s">
        <v>4883</v>
      </c>
      <c r="T55" s="1">
        <v>6.51</v>
      </c>
      <c r="U55" s="1">
        <v>3.66</v>
      </c>
      <c r="V55" s="1" t="s">
        <v>4884</v>
      </c>
      <c r="W55" s="1">
        <v>0</v>
      </c>
      <c r="X55" s="1">
        <v>0</v>
      </c>
      <c r="Y55" s="1" t="s">
        <v>4287</v>
      </c>
      <c r="Z55" s="1">
        <v>0</v>
      </c>
      <c r="AA55" s="1">
        <v>0</v>
      </c>
      <c r="AB55" s="1" t="s">
        <v>4284</v>
      </c>
      <c r="AC55" s="1">
        <v>99.94</v>
      </c>
      <c r="AD55" s="1">
        <v>99.13</v>
      </c>
      <c r="AE55" s="1" t="s">
        <v>4321</v>
      </c>
      <c r="AF55" s="1" t="s">
        <v>4885</v>
      </c>
      <c r="AG55" s="1" t="s">
        <v>4886</v>
      </c>
      <c r="AH55" s="21">
        <v>42352.390833333331</v>
      </c>
      <c r="AJ55" s="23">
        <v>0</v>
      </c>
      <c r="AK55" s="23">
        <f t="shared" si="0"/>
        <v>4</v>
      </c>
      <c r="AL55" s="1">
        <f t="shared" si="1"/>
        <v>1000</v>
      </c>
      <c r="AM55" s="1">
        <f t="shared" si="2"/>
        <v>6355</v>
      </c>
      <c r="AN55" s="25">
        <f t="shared" si="14"/>
        <v>18.560000000000002</v>
      </c>
      <c r="AO55" s="25">
        <f t="shared" si="15"/>
        <v>83.883333333333326</v>
      </c>
      <c r="AP55" s="1">
        <f t="shared" si="12"/>
        <v>5.13</v>
      </c>
      <c r="AQ55" s="25">
        <f t="shared" si="5"/>
        <v>0.39860139860139859</v>
      </c>
      <c r="AR55" s="1">
        <f t="shared" si="6"/>
        <v>6.51</v>
      </c>
      <c r="AS55" s="25">
        <f t="shared" si="7"/>
        <v>1.7786885245901638</v>
      </c>
      <c r="AT55" s="1">
        <f t="shared" si="8"/>
        <v>99.94</v>
      </c>
      <c r="AU55" s="1">
        <f t="shared" si="9"/>
        <v>99.13</v>
      </c>
      <c r="AV55" s="1" t="str">
        <f t="shared" si="13"/>
        <v>8</v>
      </c>
      <c r="AW55" s="1" t="str">
        <f t="shared" si="16"/>
        <v>54</v>
      </c>
      <c r="AX55" s="1" t="str">
        <f t="shared" si="17"/>
        <v>272</v>
      </c>
      <c r="AY55" s="1">
        <v>0.63407407407407412</v>
      </c>
      <c r="AZ55" s="1">
        <v>1.1911764705882353</v>
      </c>
      <c r="BJ55"/>
    </row>
    <row r="56" spans="1:62" ht="15.75">
      <c r="A56" s="1">
        <v>9024</v>
      </c>
      <c r="B56" s="1" t="s">
        <v>1567</v>
      </c>
      <c r="C56" s="1" t="s">
        <v>4339</v>
      </c>
      <c r="D56" s="1">
        <v>0</v>
      </c>
      <c r="E56" s="1">
        <v>7993</v>
      </c>
      <c r="F56" s="1">
        <v>1100</v>
      </c>
      <c r="H56" s="1">
        <v>4.9000000000000004</v>
      </c>
      <c r="I56" s="1">
        <v>79.95</v>
      </c>
      <c r="J56" s="1" t="s">
        <v>6751</v>
      </c>
      <c r="K56" s="1">
        <v>4.9000000000000004</v>
      </c>
      <c r="L56" s="1">
        <v>77.88</v>
      </c>
      <c r="M56" s="1" t="s">
        <v>6752</v>
      </c>
      <c r="N56" s="1">
        <v>4.9000000000000004</v>
      </c>
      <c r="O56" s="1">
        <v>81.69</v>
      </c>
      <c r="P56" s="1" t="s">
        <v>6753</v>
      </c>
      <c r="Q56" s="1">
        <v>0.44</v>
      </c>
      <c r="R56" s="1">
        <v>3.79</v>
      </c>
      <c r="S56" s="1" t="s">
        <v>6754</v>
      </c>
      <c r="T56" s="1">
        <v>6.45</v>
      </c>
      <c r="U56" s="1">
        <v>2.42</v>
      </c>
      <c r="V56" s="1" t="s">
        <v>6755</v>
      </c>
      <c r="W56" s="1">
        <v>0</v>
      </c>
      <c r="X56" s="1">
        <v>0.01</v>
      </c>
      <c r="Y56" s="1" t="s">
        <v>6756</v>
      </c>
      <c r="Z56" s="1">
        <v>0</v>
      </c>
      <c r="AA56" s="1">
        <v>0</v>
      </c>
      <c r="AB56" s="1" t="s">
        <v>4284</v>
      </c>
      <c r="AC56" s="1">
        <v>100</v>
      </c>
      <c r="AD56" s="1">
        <v>99.85</v>
      </c>
      <c r="AE56" s="1" t="s">
        <v>6757</v>
      </c>
      <c r="AF56" s="1" t="s">
        <v>6758</v>
      </c>
      <c r="AG56" s="1" t="s">
        <v>6759</v>
      </c>
      <c r="AH56" s="21">
        <v>42352.383402777778</v>
      </c>
      <c r="AJ56" s="23">
        <v>0</v>
      </c>
      <c r="AK56" s="23">
        <f t="shared" si="0"/>
        <v>6</v>
      </c>
      <c r="AL56" s="1">
        <f t="shared" si="1"/>
        <v>1100</v>
      </c>
      <c r="AM56" s="1">
        <f t="shared" si="2"/>
        <v>7993</v>
      </c>
      <c r="AN56" s="25">
        <f t="shared" si="14"/>
        <v>3.8100000000000023</v>
      </c>
      <c r="AO56" s="25">
        <f t="shared" si="15"/>
        <v>79.839999999999989</v>
      </c>
      <c r="AP56" s="1">
        <f t="shared" si="12"/>
        <v>0.44</v>
      </c>
      <c r="AQ56" s="25">
        <f t="shared" si="5"/>
        <v>0.11609498680738786</v>
      </c>
      <c r="AR56" s="1">
        <f t="shared" si="6"/>
        <v>6.45</v>
      </c>
      <c r="AS56" s="25">
        <f t="shared" si="7"/>
        <v>2.6652892561983474</v>
      </c>
      <c r="AT56" s="1">
        <f t="shared" si="8"/>
        <v>100</v>
      </c>
      <c r="AU56" s="1">
        <f t="shared" si="9"/>
        <v>99.85</v>
      </c>
      <c r="AV56" s="1" t="str">
        <f t="shared" si="13"/>
        <v>274</v>
      </c>
      <c r="AW56" s="1" t="str">
        <f t="shared" si="16"/>
        <v>1399</v>
      </c>
      <c r="AX56" s="1" t="str">
        <f t="shared" si="17"/>
        <v>5583</v>
      </c>
      <c r="AY56" s="1">
        <v>0.83825589706933534</v>
      </c>
      <c r="AZ56" s="1">
        <v>1.5034927458355722</v>
      </c>
      <c r="BJ56"/>
    </row>
    <row r="57" spans="1:62" ht="15.75">
      <c r="A57" s="1">
        <v>8988</v>
      </c>
      <c r="B57" s="1" t="s">
        <v>1588</v>
      </c>
      <c r="C57" s="1" t="s">
        <v>4845</v>
      </c>
      <c r="D57" s="1">
        <v>1020</v>
      </c>
      <c r="E57" s="1">
        <v>19317</v>
      </c>
      <c r="F57" s="1">
        <v>2000</v>
      </c>
      <c r="H57" s="1">
        <v>4.9000000000000004</v>
      </c>
      <c r="I57" s="1">
        <v>93.43</v>
      </c>
      <c r="J57" s="1" t="s">
        <v>6760</v>
      </c>
      <c r="K57" s="1">
        <v>4.9000000000000004</v>
      </c>
      <c r="L57" s="1">
        <v>91.85</v>
      </c>
      <c r="M57" s="1" t="s">
        <v>6761</v>
      </c>
      <c r="N57" s="1">
        <v>4.9000000000000004</v>
      </c>
      <c r="O57" s="1">
        <v>92.44</v>
      </c>
      <c r="P57" s="1" t="s">
        <v>6762</v>
      </c>
      <c r="Q57" s="1">
        <v>1.4</v>
      </c>
      <c r="R57" s="1">
        <v>7.28</v>
      </c>
      <c r="S57" s="1" t="s">
        <v>6763</v>
      </c>
      <c r="T57" s="1">
        <v>2.44</v>
      </c>
      <c r="U57" s="1">
        <v>2.0299999999999998</v>
      </c>
      <c r="V57" s="1" t="s">
        <v>6764</v>
      </c>
      <c r="W57" s="1">
        <v>0</v>
      </c>
      <c r="X57" s="1">
        <v>0</v>
      </c>
      <c r="Y57" s="1" t="s">
        <v>4287</v>
      </c>
      <c r="Z57" s="1">
        <v>0</v>
      </c>
      <c r="AA57" s="1">
        <v>0</v>
      </c>
      <c r="AB57" s="1" t="s">
        <v>4284</v>
      </c>
      <c r="AC57" s="1">
        <v>98.17</v>
      </c>
      <c r="AD57" s="1">
        <v>99.84</v>
      </c>
      <c r="AE57" s="1" t="s">
        <v>6765</v>
      </c>
      <c r="AF57" s="1" t="s">
        <v>6766</v>
      </c>
      <c r="AG57" s="1" t="s">
        <v>6767</v>
      </c>
      <c r="AH57" s="21">
        <v>42352.383449074077</v>
      </c>
      <c r="AJ57" s="23">
        <v>0</v>
      </c>
      <c r="AK57" s="23">
        <f t="shared" si="0"/>
        <v>9</v>
      </c>
      <c r="AL57" s="1">
        <f t="shared" si="1"/>
        <v>2000</v>
      </c>
      <c r="AM57" s="1">
        <f t="shared" si="2"/>
        <v>19317</v>
      </c>
      <c r="AN57" s="25">
        <f t="shared" si="14"/>
        <v>1.5800000000000125</v>
      </c>
      <c r="AO57" s="25">
        <f t="shared" si="15"/>
        <v>92.573333333333338</v>
      </c>
      <c r="AP57" s="1">
        <f t="shared" si="12"/>
        <v>1.4</v>
      </c>
      <c r="AQ57" s="25">
        <f t="shared" si="5"/>
        <v>0.19230769230769229</v>
      </c>
      <c r="AR57" s="1">
        <f t="shared" si="6"/>
        <v>2.44</v>
      </c>
      <c r="AS57" s="25">
        <f t="shared" si="7"/>
        <v>1.2019704433497538</v>
      </c>
      <c r="AT57" s="1">
        <f t="shared" si="8"/>
        <v>98.17</v>
      </c>
      <c r="AU57" s="1">
        <f t="shared" si="9"/>
        <v>99.84</v>
      </c>
      <c r="AV57" s="1" t="str">
        <f t="shared" si="13"/>
        <v>141</v>
      </c>
      <c r="AW57" s="1" t="str">
        <f t="shared" si="16"/>
        <v>671</v>
      </c>
      <c r="AX57" s="1" t="str">
        <f t="shared" si="17"/>
        <v>3925</v>
      </c>
      <c r="AY57" s="1">
        <v>0.89937406855439639</v>
      </c>
      <c r="AZ57" s="1">
        <v>1.025732484076433</v>
      </c>
      <c r="BJ57"/>
    </row>
    <row r="58" spans="1:62" ht="15.75">
      <c r="A58" s="1">
        <v>8733</v>
      </c>
      <c r="B58" s="1" t="s">
        <v>1520</v>
      </c>
      <c r="C58" s="1" t="s">
        <v>4334</v>
      </c>
      <c r="D58" s="1">
        <v>55</v>
      </c>
      <c r="E58" s="1">
        <v>10270</v>
      </c>
      <c r="F58" s="1">
        <v>1071</v>
      </c>
      <c r="H58" s="1">
        <v>4.9000000000000004</v>
      </c>
      <c r="I58" s="1">
        <v>69.48</v>
      </c>
      <c r="J58" s="1" t="s">
        <v>6768</v>
      </c>
      <c r="K58" s="1">
        <v>4.9000000000000004</v>
      </c>
      <c r="L58" s="1">
        <v>67.84</v>
      </c>
      <c r="M58" s="1" t="s">
        <v>6769</v>
      </c>
      <c r="N58" s="1">
        <v>4.9000000000000004</v>
      </c>
      <c r="O58" s="1">
        <v>70.53</v>
      </c>
      <c r="P58" s="1" t="s">
        <v>6770</v>
      </c>
      <c r="Q58" s="1">
        <v>10</v>
      </c>
      <c r="R58" s="1">
        <v>14.39</v>
      </c>
      <c r="S58" s="1" t="s">
        <v>6771</v>
      </c>
      <c r="T58" s="1">
        <v>6.33</v>
      </c>
      <c r="U58" s="1">
        <v>3.69</v>
      </c>
      <c r="V58" s="1" t="s">
        <v>6772</v>
      </c>
      <c r="W58" s="1">
        <v>0</v>
      </c>
      <c r="X58" s="1">
        <v>0.01</v>
      </c>
      <c r="Y58" s="1" t="s">
        <v>6773</v>
      </c>
      <c r="Z58" s="1">
        <v>0</v>
      </c>
      <c r="AA58" s="1">
        <v>0</v>
      </c>
      <c r="AB58" s="1" t="s">
        <v>4284</v>
      </c>
      <c r="AC58" s="1">
        <v>99.99</v>
      </c>
      <c r="AD58" s="1">
        <v>98.09</v>
      </c>
      <c r="AE58" s="1" t="s">
        <v>6635</v>
      </c>
      <c r="AF58" s="1" t="s">
        <v>6774</v>
      </c>
      <c r="AG58" s="1" t="s">
        <v>6775</v>
      </c>
      <c r="AH58" s="21">
        <v>42352.389618055553</v>
      </c>
      <c r="AJ58" s="23">
        <v>0</v>
      </c>
      <c r="AK58" s="23">
        <f t="shared" si="0"/>
        <v>4</v>
      </c>
      <c r="AL58" s="1">
        <f t="shared" si="1"/>
        <v>1071</v>
      </c>
      <c r="AM58" s="1">
        <f t="shared" si="2"/>
        <v>10270</v>
      </c>
      <c r="AN58" s="25">
        <f t="shared" si="14"/>
        <v>2.6899999999999977</v>
      </c>
      <c r="AO58" s="25">
        <f t="shared" si="15"/>
        <v>69.283333333333331</v>
      </c>
      <c r="AP58" s="1">
        <f t="shared" si="12"/>
        <v>10</v>
      </c>
      <c r="AQ58" s="25">
        <f t="shared" si="5"/>
        <v>0.69492703266157052</v>
      </c>
      <c r="AR58" s="1">
        <f t="shared" si="6"/>
        <v>6.33</v>
      </c>
      <c r="AS58" s="25">
        <f t="shared" si="7"/>
        <v>1.7154471544715448</v>
      </c>
      <c r="AT58" s="1">
        <f t="shared" si="8"/>
        <v>99.99</v>
      </c>
      <c r="AU58" s="1">
        <f t="shared" si="9"/>
        <v>98.09</v>
      </c>
      <c r="AV58" s="1" t="str">
        <f t="shared" si="13"/>
        <v>160</v>
      </c>
      <c r="AW58" s="1" t="str">
        <f t="shared" si="16"/>
        <v>729</v>
      </c>
      <c r="AX58" s="1" t="str">
        <f t="shared" si="17"/>
        <v>2831</v>
      </c>
      <c r="AY58" s="1">
        <v>0.93936899862825796</v>
      </c>
      <c r="AZ58" s="1">
        <v>1.5450370893677146</v>
      </c>
      <c r="BJ58"/>
    </row>
    <row r="59" spans="1:62" ht="15.75">
      <c r="A59" s="1">
        <v>8913</v>
      </c>
      <c r="B59" s="1" t="s">
        <v>1648</v>
      </c>
      <c r="C59" s="1" t="s">
        <v>4332</v>
      </c>
      <c r="F59" s="1">
        <v>100000</v>
      </c>
      <c r="H59" s="1">
        <v>4.8</v>
      </c>
      <c r="I59" s="1">
        <v>0</v>
      </c>
      <c r="J59" s="1" t="s">
        <v>4787</v>
      </c>
      <c r="K59" s="1">
        <v>4.8</v>
      </c>
      <c r="L59" s="1">
        <v>6.02</v>
      </c>
      <c r="M59" s="1" t="s">
        <v>4788</v>
      </c>
      <c r="N59" s="1">
        <v>4.8</v>
      </c>
      <c r="O59" s="1">
        <v>12.73</v>
      </c>
      <c r="P59" s="1" t="s">
        <v>4789</v>
      </c>
      <c r="Q59" s="1">
        <v>3.37</v>
      </c>
      <c r="R59" s="1">
        <v>4.51</v>
      </c>
      <c r="S59" s="1" t="s">
        <v>4790</v>
      </c>
      <c r="T59" s="1">
        <v>2.2000000000000002</v>
      </c>
      <c r="U59" s="1">
        <v>2.6</v>
      </c>
      <c r="V59" s="1" t="s">
        <v>4791</v>
      </c>
      <c r="W59" s="1">
        <v>0</v>
      </c>
      <c r="X59" s="1">
        <v>0.06</v>
      </c>
      <c r="Y59" s="1" t="s">
        <v>4292</v>
      </c>
      <c r="Z59" s="1">
        <v>0</v>
      </c>
      <c r="AA59" s="1">
        <v>0</v>
      </c>
      <c r="AB59" s="1" t="s">
        <v>4284</v>
      </c>
      <c r="AC59" s="1">
        <v>0</v>
      </c>
      <c r="AD59" s="1">
        <v>0</v>
      </c>
      <c r="AH59" s="21">
        <v>42352.269733796296</v>
      </c>
      <c r="AJ59" s="24">
        <v>1</v>
      </c>
      <c r="AK59" s="23">
        <f t="shared" si="0"/>
        <v>3</v>
      </c>
      <c r="AL59" s="1">
        <f t="shared" si="1"/>
        <v>100000</v>
      </c>
      <c r="AM59" s="1">
        <f t="shared" si="2"/>
        <v>0</v>
      </c>
      <c r="AN59" s="25">
        <f t="shared" si="14"/>
        <v>12.73</v>
      </c>
      <c r="AO59" s="25">
        <f t="shared" si="15"/>
        <v>6.25</v>
      </c>
      <c r="AP59" s="1">
        <f t="shared" si="12"/>
        <v>3.37</v>
      </c>
      <c r="AQ59" s="25">
        <f t="shared" si="5"/>
        <v>0.74722838137472292</v>
      </c>
      <c r="AR59" s="1">
        <f t="shared" si="6"/>
        <v>2.2000000000000002</v>
      </c>
      <c r="AS59" s="25">
        <f t="shared" si="7"/>
        <v>0.84615384615384615</v>
      </c>
      <c r="AT59" s="1">
        <f t="shared" si="8"/>
        <v>0</v>
      </c>
      <c r="AU59" s="1">
        <f t="shared" si="9"/>
        <v>0</v>
      </c>
      <c r="AV59" s="1" t="str">
        <f t="shared" si="13"/>
        <v/>
      </c>
      <c r="AW59" s="1" t="str">
        <f t="shared" si="16"/>
        <v/>
      </c>
      <c r="AX59" s="1" t="str">
        <f t="shared" si="17"/>
        <v/>
      </c>
      <c r="AY59" s="1">
        <v>0</v>
      </c>
      <c r="BJ59"/>
    </row>
    <row r="60" spans="1:62" ht="15.75">
      <c r="A60" s="1">
        <v>8999</v>
      </c>
      <c r="B60" s="1" t="s">
        <v>477</v>
      </c>
      <c r="C60" s="1" t="s">
        <v>4286</v>
      </c>
      <c r="D60" s="1">
        <v>356</v>
      </c>
      <c r="E60" s="1">
        <v>41933</v>
      </c>
      <c r="F60" s="1">
        <v>935.5</v>
      </c>
      <c r="H60" s="1">
        <v>4.8</v>
      </c>
      <c r="I60" s="1">
        <v>4.24</v>
      </c>
      <c r="J60" s="1" t="s">
        <v>6776</v>
      </c>
      <c r="K60" s="1">
        <v>4.8</v>
      </c>
      <c r="L60" s="1">
        <v>0</v>
      </c>
      <c r="M60" s="1" t="s">
        <v>6777</v>
      </c>
      <c r="N60" s="1">
        <v>4.7</v>
      </c>
      <c r="O60" s="1">
        <v>-1.07</v>
      </c>
      <c r="P60" s="1" t="s">
        <v>6778</v>
      </c>
      <c r="Q60" s="1">
        <v>3.03</v>
      </c>
      <c r="R60" s="1">
        <v>6.81</v>
      </c>
      <c r="S60" s="1" t="s">
        <v>6779</v>
      </c>
      <c r="T60" s="1">
        <v>1.98</v>
      </c>
      <c r="U60" s="1">
        <v>3.26</v>
      </c>
      <c r="V60" s="1" t="s">
        <v>5194</v>
      </c>
      <c r="W60" s="1">
        <v>0</v>
      </c>
      <c r="X60" s="1">
        <v>0</v>
      </c>
      <c r="Y60" s="1" t="s">
        <v>4287</v>
      </c>
      <c r="Z60" s="1">
        <v>0</v>
      </c>
      <c r="AA60" s="1">
        <v>0</v>
      </c>
      <c r="AB60" s="1" t="s">
        <v>4284</v>
      </c>
      <c r="AC60" s="1">
        <v>99.9</v>
      </c>
      <c r="AD60" s="1">
        <v>99.23</v>
      </c>
      <c r="AE60" s="1" t="s">
        <v>6780</v>
      </c>
      <c r="AF60" s="1" t="s">
        <v>6781</v>
      </c>
      <c r="AG60" s="1" t="s">
        <v>6782</v>
      </c>
      <c r="AH60" s="21">
        <v>42352.408738425926</v>
      </c>
      <c r="AJ60" s="23">
        <v>0</v>
      </c>
      <c r="AK60" s="23">
        <f t="shared" si="0"/>
        <v>8</v>
      </c>
      <c r="AL60" s="1">
        <f t="shared" si="1"/>
        <v>935.5</v>
      </c>
      <c r="AM60" s="1">
        <f t="shared" si="2"/>
        <v>41933</v>
      </c>
      <c r="AN60" s="25">
        <f t="shared" si="14"/>
        <v>5.3100000000000005</v>
      </c>
      <c r="AO60" s="25">
        <f t="shared" si="15"/>
        <v>1.0566666666666666</v>
      </c>
      <c r="AP60" s="1">
        <f t="shared" si="12"/>
        <v>3.03</v>
      </c>
      <c r="AQ60" s="25">
        <f t="shared" si="5"/>
        <v>0.44493392070484583</v>
      </c>
      <c r="AR60" s="1">
        <f t="shared" si="6"/>
        <v>1.98</v>
      </c>
      <c r="AS60" s="25">
        <f t="shared" si="7"/>
        <v>0.6073619631901841</v>
      </c>
      <c r="AT60" s="1">
        <f t="shared" si="8"/>
        <v>99.9</v>
      </c>
      <c r="AU60" s="1">
        <f t="shared" si="9"/>
        <v>99.23</v>
      </c>
      <c r="AV60" s="1" t="str">
        <f t="shared" si="13"/>
        <v>265</v>
      </c>
      <c r="AW60" s="1" t="str">
        <f t="shared" si="16"/>
        <v>1294</v>
      </c>
      <c r="AX60" s="1" t="str">
        <f t="shared" si="17"/>
        <v>8407</v>
      </c>
      <c r="AY60" s="1">
        <v>0.87650695517774346</v>
      </c>
      <c r="AZ60" s="1">
        <v>0.9235161175211134</v>
      </c>
      <c r="BJ60"/>
    </row>
    <row r="61" spans="1:62" ht="15.75">
      <c r="A61" s="1">
        <v>9025</v>
      </c>
      <c r="B61" s="1" t="s">
        <v>1601</v>
      </c>
      <c r="C61" s="1" t="s">
        <v>4334</v>
      </c>
      <c r="D61" s="1">
        <v>2</v>
      </c>
      <c r="E61" s="1">
        <v>20410</v>
      </c>
      <c r="F61" s="1">
        <v>1000</v>
      </c>
      <c r="H61" s="1">
        <v>4.9000000000000004</v>
      </c>
      <c r="I61" s="1">
        <v>72.09</v>
      </c>
      <c r="J61" s="1" t="s">
        <v>6783</v>
      </c>
      <c r="K61" s="1">
        <v>4.9000000000000004</v>
      </c>
      <c r="L61" s="1">
        <v>65.599999999999994</v>
      </c>
      <c r="M61" s="1" t="s">
        <v>6784</v>
      </c>
      <c r="N61" s="1">
        <v>4.9000000000000004</v>
      </c>
      <c r="O61" s="1">
        <v>62.52</v>
      </c>
      <c r="P61" s="1" t="s">
        <v>6785</v>
      </c>
      <c r="Q61" s="1">
        <v>4.47</v>
      </c>
      <c r="R61" s="1">
        <v>7.64</v>
      </c>
      <c r="S61" s="1" t="s">
        <v>6786</v>
      </c>
      <c r="T61" s="1">
        <v>3.23</v>
      </c>
      <c r="U61" s="1">
        <v>3.4</v>
      </c>
      <c r="V61" s="1" t="s">
        <v>6787</v>
      </c>
      <c r="W61" s="1">
        <v>0</v>
      </c>
      <c r="X61" s="1">
        <v>0.02</v>
      </c>
      <c r="Y61" s="1" t="s">
        <v>6788</v>
      </c>
      <c r="Z61" s="1">
        <v>0</v>
      </c>
      <c r="AA61" s="1">
        <v>0</v>
      </c>
      <c r="AB61" s="1" t="s">
        <v>4284</v>
      </c>
      <c r="AC61" s="1">
        <v>94.35</v>
      </c>
      <c r="AD61" s="1">
        <v>99.09</v>
      </c>
      <c r="AE61" s="1" t="s">
        <v>5285</v>
      </c>
      <c r="AF61" s="1" t="s">
        <v>6789</v>
      </c>
      <c r="AG61" s="1" t="s">
        <v>6790</v>
      </c>
      <c r="AH61" s="21">
        <v>42352.411793981482</v>
      </c>
      <c r="AJ61" s="23">
        <v>0</v>
      </c>
      <c r="AK61" s="23">
        <f t="shared" si="0"/>
        <v>4</v>
      </c>
      <c r="AL61" s="1">
        <f t="shared" si="1"/>
        <v>1000</v>
      </c>
      <c r="AM61" s="1">
        <f t="shared" si="2"/>
        <v>20410</v>
      </c>
      <c r="AN61" s="25">
        <f t="shared" si="14"/>
        <v>9.57</v>
      </c>
      <c r="AO61" s="25">
        <f t="shared" si="15"/>
        <v>66.736666666666665</v>
      </c>
      <c r="AP61" s="1">
        <f t="shared" si="12"/>
        <v>4.47</v>
      </c>
      <c r="AQ61" s="25">
        <f t="shared" si="5"/>
        <v>0.58507853403141363</v>
      </c>
      <c r="AR61" s="1">
        <f t="shared" si="6"/>
        <v>3.23</v>
      </c>
      <c r="AS61" s="25">
        <f t="shared" si="7"/>
        <v>0.95000000000000007</v>
      </c>
      <c r="AT61" s="1">
        <f t="shared" si="8"/>
        <v>94.35</v>
      </c>
      <c r="AU61" s="1">
        <f t="shared" si="9"/>
        <v>99.09</v>
      </c>
      <c r="AV61" s="1" t="str">
        <f t="shared" si="13"/>
        <v>67</v>
      </c>
      <c r="AW61" s="1" t="str">
        <f t="shared" si="16"/>
        <v>224</v>
      </c>
      <c r="AX61" s="1" t="str">
        <f t="shared" si="17"/>
        <v>2718</v>
      </c>
      <c r="AY61" s="1">
        <v>1.2801785714285714</v>
      </c>
      <c r="AZ61" s="1">
        <v>0.49448123620309054</v>
      </c>
      <c r="BJ61"/>
    </row>
    <row r="62" spans="1:62" ht="15.75">
      <c r="A62" s="1">
        <v>9147</v>
      </c>
      <c r="B62" s="1" t="s">
        <v>1690</v>
      </c>
      <c r="C62" s="1" t="s">
        <v>4286</v>
      </c>
      <c r="D62" s="1">
        <v>164</v>
      </c>
      <c r="E62" s="1">
        <v>84900</v>
      </c>
      <c r="F62" s="1">
        <v>1000</v>
      </c>
      <c r="H62" s="1">
        <v>4.7</v>
      </c>
      <c r="I62" s="1">
        <v>-1.68</v>
      </c>
      <c r="J62" s="1" t="s">
        <v>6791</v>
      </c>
      <c r="K62" s="1">
        <v>4.8</v>
      </c>
      <c r="L62" s="1">
        <v>-1.07</v>
      </c>
      <c r="M62" s="1" t="s">
        <v>6792</v>
      </c>
      <c r="N62" s="1">
        <v>4.7</v>
      </c>
      <c r="O62" s="1">
        <v>-0.94</v>
      </c>
      <c r="P62" s="1" t="s">
        <v>6793</v>
      </c>
      <c r="Q62" s="1">
        <v>1.77</v>
      </c>
      <c r="R62" s="1">
        <v>6.32</v>
      </c>
      <c r="S62" s="1" t="s">
        <v>6794</v>
      </c>
      <c r="T62" s="1">
        <v>3.52</v>
      </c>
      <c r="U62" s="1">
        <v>3.25</v>
      </c>
      <c r="V62" s="1" t="s">
        <v>6795</v>
      </c>
      <c r="W62" s="1">
        <v>0</v>
      </c>
      <c r="X62" s="1">
        <v>0</v>
      </c>
      <c r="Y62" s="1" t="s">
        <v>6796</v>
      </c>
      <c r="Z62" s="1">
        <v>0</v>
      </c>
      <c r="AA62" s="1">
        <v>0</v>
      </c>
      <c r="AB62" s="1" t="s">
        <v>4284</v>
      </c>
      <c r="AC62" s="1">
        <v>93.16</v>
      </c>
      <c r="AD62" s="1">
        <v>98.2</v>
      </c>
      <c r="AE62" s="1" t="s">
        <v>6797</v>
      </c>
      <c r="AF62" s="1" t="s">
        <v>6798</v>
      </c>
      <c r="AG62" s="1" t="s">
        <v>6799</v>
      </c>
      <c r="AH62" s="21">
        <v>42352.384675925925</v>
      </c>
      <c r="AJ62" s="23">
        <v>0</v>
      </c>
      <c r="AK62" s="23">
        <f t="shared" si="0"/>
        <v>8</v>
      </c>
      <c r="AL62" s="1">
        <f t="shared" si="1"/>
        <v>1000</v>
      </c>
      <c r="AM62" s="1">
        <f t="shared" si="2"/>
        <v>84900</v>
      </c>
      <c r="AN62" s="25">
        <f t="shared" si="14"/>
        <v>0.74</v>
      </c>
      <c r="AO62" s="25">
        <f t="shared" si="15"/>
        <v>-1.23</v>
      </c>
      <c r="AP62" s="1">
        <f t="shared" si="12"/>
        <v>1.77</v>
      </c>
      <c r="AQ62" s="25">
        <f t="shared" si="5"/>
        <v>0.2800632911392405</v>
      </c>
      <c r="AR62" s="1">
        <f t="shared" si="6"/>
        <v>3.52</v>
      </c>
      <c r="AS62" s="25">
        <f t="shared" si="7"/>
        <v>1.083076923076923</v>
      </c>
      <c r="AT62" s="1">
        <f t="shared" si="8"/>
        <v>93.16</v>
      </c>
      <c r="AU62" s="1">
        <f t="shared" si="9"/>
        <v>98.2</v>
      </c>
      <c r="AV62" s="1" t="str">
        <f t="shared" si="13"/>
        <v>1070</v>
      </c>
      <c r="AW62" s="1" t="str">
        <f t="shared" si="16"/>
        <v>6504</v>
      </c>
      <c r="AX62" s="1" t="str">
        <f t="shared" si="17"/>
        <v>28743</v>
      </c>
      <c r="AY62" s="1">
        <v>0.70412054120541201</v>
      </c>
      <c r="AZ62" s="1">
        <v>1.3576870890303727</v>
      </c>
      <c r="BJ62"/>
    </row>
    <row r="63" spans="1:62" ht="15.75">
      <c r="A63" s="1">
        <v>8877</v>
      </c>
      <c r="B63" s="1" t="s">
        <v>1777</v>
      </c>
      <c r="C63" s="1" t="s">
        <v>4339</v>
      </c>
      <c r="D63" s="1">
        <v>95</v>
      </c>
      <c r="E63" s="1">
        <v>7831</v>
      </c>
      <c r="F63" s="1">
        <v>1000</v>
      </c>
      <c r="H63" s="1">
        <v>4.9000000000000004</v>
      </c>
      <c r="I63" s="1">
        <v>96.06</v>
      </c>
      <c r="J63" s="1" t="s">
        <v>5056</v>
      </c>
      <c r="K63" s="1">
        <v>4.9000000000000004</v>
      </c>
      <c r="L63" s="1">
        <v>95.49</v>
      </c>
      <c r="M63" s="1" t="s">
        <v>5057</v>
      </c>
      <c r="N63" s="1">
        <v>4.9000000000000004</v>
      </c>
      <c r="O63" s="1">
        <v>95.51</v>
      </c>
      <c r="P63" s="1" t="s">
        <v>5058</v>
      </c>
      <c r="Q63" s="1">
        <v>0</v>
      </c>
      <c r="R63" s="1">
        <v>3.79</v>
      </c>
      <c r="S63" s="1" t="s">
        <v>4978</v>
      </c>
      <c r="T63" s="1">
        <v>0</v>
      </c>
      <c r="U63" s="1">
        <v>2.42</v>
      </c>
      <c r="V63" s="1" t="s">
        <v>4979</v>
      </c>
      <c r="W63" s="1">
        <v>0</v>
      </c>
      <c r="X63" s="1">
        <v>0.01</v>
      </c>
      <c r="Y63" s="1" t="s">
        <v>4295</v>
      </c>
      <c r="Z63" s="1">
        <v>0</v>
      </c>
      <c r="AA63" s="1">
        <v>0</v>
      </c>
      <c r="AB63" s="1" t="s">
        <v>4284</v>
      </c>
      <c r="AC63" s="1">
        <v>99.45</v>
      </c>
      <c r="AD63" s="1">
        <v>99.77</v>
      </c>
      <c r="AE63" s="1" t="s">
        <v>4293</v>
      </c>
      <c r="AF63" s="1" t="s">
        <v>5059</v>
      </c>
      <c r="AG63" s="1" t="s">
        <v>5060</v>
      </c>
      <c r="AH63" s="21">
        <v>42352.38486111111</v>
      </c>
      <c r="AJ63" s="23">
        <v>0</v>
      </c>
      <c r="AK63" s="23">
        <f t="shared" si="0"/>
        <v>6</v>
      </c>
      <c r="AL63" s="1">
        <f t="shared" si="1"/>
        <v>1000</v>
      </c>
      <c r="AM63" s="1">
        <f t="shared" si="2"/>
        <v>7831</v>
      </c>
      <c r="AN63" s="25">
        <f t="shared" si="14"/>
        <v>0.57000000000000739</v>
      </c>
      <c r="AO63" s="25">
        <f t="shared" si="15"/>
        <v>95.686666666666667</v>
      </c>
      <c r="AP63" s="1">
        <f t="shared" si="12"/>
        <v>0</v>
      </c>
      <c r="AQ63" s="25">
        <f t="shared" si="5"/>
        <v>0</v>
      </c>
      <c r="AR63" s="1">
        <f t="shared" si="6"/>
        <v>0</v>
      </c>
      <c r="AS63" s="25">
        <f t="shared" si="7"/>
        <v>0</v>
      </c>
      <c r="AT63" s="1">
        <f t="shared" si="8"/>
        <v>99.45</v>
      </c>
      <c r="AU63" s="1">
        <f t="shared" si="9"/>
        <v>99.77</v>
      </c>
      <c r="AV63" s="1" t="str">
        <f t="shared" si="13"/>
        <v>0</v>
      </c>
      <c r="AW63" s="1" t="str">
        <f t="shared" si="16"/>
        <v>1</v>
      </c>
      <c r="AX63" s="1" t="str">
        <f t="shared" si="17"/>
        <v>1502</v>
      </c>
      <c r="AY63" s="1">
        <v>0</v>
      </c>
      <c r="AZ63" s="1">
        <v>3.9946737683089215E-3</v>
      </c>
      <c r="BJ63"/>
    </row>
    <row r="64" spans="1:62" ht="15.75">
      <c r="A64" s="1">
        <v>9188</v>
      </c>
      <c r="B64" s="1" t="s">
        <v>2277</v>
      </c>
      <c r="C64" s="1" t="s">
        <v>4286</v>
      </c>
      <c r="D64" s="1">
        <v>423</v>
      </c>
      <c r="E64" s="1">
        <v>329119</v>
      </c>
      <c r="F64" s="1">
        <v>3000</v>
      </c>
      <c r="H64" s="1">
        <v>4.7</v>
      </c>
      <c r="I64" s="1">
        <v>-0.78</v>
      </c>
      <c r="J64" s="1" t="s">
        <v>4476</v>
      </c>
      <c r="K64" s="1">
        <v>4.8</v>
      </c>
      <c r="L64" s="1">
        <v>0</v>
      </c>
      <c r="M64" s="1" t="s">
        <v>4477</v>
      </c>
      <c r="N64" s="1">
        <v>4.7</v>
      </c>
      <c r="O64" s="1">
        <v>-1.08</v>
      </c>
      <c r="P64" s="1" t="s">
        <v>4478</v>
      </c>
      <c r="Q64" s="1">
        <v>5.13</v>
      </c>
      <c r="R64" s="1">
        <v>6.32</v>
      </c>
      <c r="S64" s="1" t="s">
        <v>4479</v>
      </c>
      <c r="T64" s="1">
        <v>2.74</v>
      </c>
      <c r="U64" s="1">
        <v>3.25</v>
      </c>
      <c r="V64" s="1" t="s">
        <v>4480</v>
      </c>
      <c r="W64" s="1">
        <v>0</v>
      </c>
      <c r="X64" s="1">
        <v>0</v>
      </c>
      <c r="Y64" s="1" t="s">
        <v>4481</v>
      </c>
      <c r="Z64" s="1">
        <v>0</v>
      </c>
      <c r="AA64" s="1">
        <v>0</v>
      </c>
      <c r="AB64" s="1" t="s">
        <v>4284</v>
      </c>
      <c r="AC64" s="1">
        <v>99.24</v>
      </c>
      <c r="AD64" s="1">
        <v>99.24</v>
      </c>
      <c r="AE64" s="1" t="s">
        <v>8170</v>
      </c>
      <c r="AF64" s="1" t="s">
        <v>8171</v>
      </c>
      <c r="AG64" s="1" t="s">
        <v>8172</v>
      </c>
      <c r="AH64" s="21">
        <v>42352.390914351854</v>
      </c>
      <c r="AJ64" s="23">
        <v>0</v>
      </c>
      <c r="AK64" s="23">
        <f t="shared" si="0"/>
        <v>8</v>
      </c>
      <c r="AL64" s="1">
        <f t="shared" si="1"/>
        <v>3000</v>
      </c>
      <c r="AM64" s="1">
        <f t="shared" si="2"/>
        <v>329119</v>
      </c>
      <c r="AN64" s="25">
        <f t="shared" si="14"/>
        <v>1.08</v>
      </c>
      <c r="AO64" s="25">
        <f t="shared" si="15"/>
        <v>-0.62</v>
      </c>
      <c r="AP64" s="1">
        <f t="shared" si="12"/>
        <v>5.13</v>
      </c>
      <c r="AQ64" s="25">
        <f t="shared" si="5"/>
        <v>0.81170886075949367</v>
      </c>
      <c r="AR64" s="1">
        <f t="shared" si="6"/>
        <v>2.74</v>
      </c>
      <c r="AS64" s="25">
        <f t="shared" si="7"/>
        <v>0.84307692307692317</v>
      </c>
      <c r="AT64" s="1">
        <f t="shared" si="8"/>
        <v>99.24</v>
      </c>
      <c r="AU64" s="1">
        <f t="shared" si="9"/>
        <v>99.24</v>
      </c>
      <c r="AV64" s="1" t="str">
        <f t="shared" si="13"/>
        <v>3667</v>
      </c>
      <c r="AW64" s="1" t="str">
        <f t="shared" si="16"/>
        <v>15911</v>
      </c>
      <c r="AX64" s="1" t="str">
        <f t="shared" si="17"/>
        <v>27740</v>
      </c>
      <c r="AY64" s="1">
        <v>0.9864094023002955</v>
      </c>
      <c r="AZ64" s="1">
        <v>3.4414563806777219</v>
      </c>
      <c r="BJ64"/>
    </row>
    <row r="65" spans="1:62" ht="15.75">
      <c r="A65" s="1">
        <v>9136</v>
      </c>
      <c r="B65" s="1" t="s">
        <v>560</v>
      </c>
      <c r="C65" s="1" t="s">
        <v>4335</v>
      </c>
      <c r="D65" s="1">
        <v>131</v>
      </c>
      <c r="E65" s="1">
        <v>134436</v>
      </c>
      <c r="F65" s="1">
        <v>501</v>
      </c>
      <c r="H65" s="1">
        <v>4.8</v>
      </c>
      <c r="I65" s="1">
        <v>3.68</v>
      </c>
      <c r="J65" s="1" t="s">
        <v>6802</v>
      </c>
      <c r="K65" s="1">
        <v>4.8</v>
      </c>
      <c r="L65" s="1">
        <v>6.38</v>
      </c>
      <c r="M65" s="1" t="s">
        <v>6803</v>
      </c>
      <c r="N65" s="1">
        <v>4.8</v>
      </c>
      <c r="O65" s="1">
        <v>18.38</v>
      </c>
      <c r="P65" s="1" t="s">
        <v>6804</v>
      </c>
      <c r="Q65" s="1">
        <v>2.89</v>
      </c>
      <c r="R65" s="1">
        <v>3.39</v>
      </c>
      <c r="S65" s="1" t="s">
        <v>6805</v>
      </c>
      <c r="T65" s="1">
        <v>4.1500000000000004</v>
      </c>
      <c r="U65" s="1">
        <v>2.17</v>
      </c>
      <c r="V65" s="1" t="s">
        <v>6806</v>
      </c>
      <c r="W65" s="1">
        <v>0</v>
      </c>
      <c r="X65" s="1">
        <v>0</v>
      </c>
      <c r="Y65" s="1" t="s">
        <v>6807</v>
      </c>
      <c r="Z65" s="1">
        <v>0</v>
      </c>
      <c r="AA65" s="1">
        <v>0</v>
      </c>
      <c r="AB65" s="1" t="s">
        <v>4284</v>
      </c>
      <c r="AC65" s="1">
        <v>98.14</v>
      </c>
      <c r="AD65" s="1">
        <v>98.6</v>
      </c>
      <c r="AE65" s="1" t="s">
        <v>8173</v>
      </c>
      <c r="AF65" s="1" t="s">
        <v>8174</v>
      </c>
      <c r="AG65" s="1" t="s">
        <v>8175</v>
      </c>
      <c r="AH65" s="21">
        <v>42352.386724537035</v>
      </c>
      <c r="AJ65" s="23">
        <v>0</v>
      </c>
      <c r="AK65" s="23">
        <f t="shared" si="0"/>
        <v>5</v>
      </c>
      <c r="AL65" s="1">
        <f t="shared" si="1"/>
        <v>501</v>
      </c>
      <c r="AM65" s="1">
        <f t="shared" si="2"/>
        <v>134436</v>
      </c>
      <c r="AN65" s="25">
        <f t="shared" si="14"/>
        <v>14.7</v>
      </c>
      <c r="AO65" s="25">
        <f t="shared" si="15"/>
        <v>9.4799999999999986</v>
      </c>
      <c r="AP65" s="1">
        <f t="shared" si="12"/>
        <v>2.89</v>
      </c>
      <c r="AQ65" s="25">
        <f t="shared" si="5"/>
        <v>0.85250737463126847</v>
      </c>
      <c r="AR65" s="1">
        <f t="shared" si="6"/>
        <v>4.1500000000000004</v>
      </c>
      <c r="AS65" s="25">
        <f t="shared" si="7"/>
        <v>1.9124423963133643</v>
      </c>
      <c r="AT65" s="1">
        <f t="shared" si="8"/>
        <v>98.14</v>
      </c>
      <c r="AU65" s="1">
        <f t="shared" si="9"/>
        <v>98.6</v>
      </c>
      <c r="AV65" s="1" t="str">
        <f t="shared" si="13"/>
        <v>733</v>
      </c>
      <c r="AW65" s="1" t="str">
        <f t="shared" si="16"/>
        <v>3525</v>
      </c>
      <c r="AX65" s="1" t="str">
        <f t="shared" si="17"/>
        <v>18422</v>
      </c>
      <c r="AY65" s="1">
        <v>0.88999716312056742</v>
      </c>
      <c r="AZ65" s="1">
        <v>1.1480838128324828</v>
      </c>
      <c r="BJ65"/>
    </row>
    <row r="66" spans="1:62" ht="15.75">
      <c r="A66" s="1">
        <v>8895</v>
      </c>
      <c r="B66" s="1" t="s">
        <v>1867</v>
      </c>
      <c r="C66" s="1" t="s">
        <v>4337</v>
      </c>
      <c r="D66" s="1">
        <v>1005</v>
      </c>
      <c r="E66" s="1">
        <v>104368</v>
      </c>
      <c r="F66" s="1">
        <v>1500</v>
      </c>
      <c r="H66" s="1">
        <v>4.9000000000000004</v>
      </c>
      <c r="I66" s="1">
        <v>66.900000000000006</v>
      </c>
      <c r="J66" s="1" t="s">
        <v>5144</v>
      </c>
      <c r="K66" s="1">
        <v>4.9000000000000004</v>
      </c>
      <c r="L66" s="1">
        <v>61.47</v>
      </c>
      <c r="M66" s="1" t="s">
        <v>5145</v>
      </c>
      <c r="N66" s="1">
        <v>4.9000000000000004</v>
      </c>
      <c r="O66" s="1">
        <v>50.32</v>
      </c>
      <c r="P66" s="1" t="s">
        <v>5146</v>
      </c>
      <c r="Q66" s="1">
        <v>0.93</v>
      </c>
      <c r="R66" s="1">
        <v>4.47</v>
      </c>
      <c r="S66" s="1" t="s">
        <v>5147</v>
      </c>
      <c r="T66" s="1">
        <v>0.31</v>
      </c>
      <c r="U66" s="1">
        <v>1.99</v>
      </c>
      <c r="V66" s="1" t="s">
        <v>5148</v>
      </c>
      <c r="W66" s="1">
        <v>0</v>
      </c>
      <c r="X66" s="1">
        <v>0.01</v>
      </c>
      <c r="Y66" s="1" t="s">
        <v>5149</v>
      </c>
      <c r="Z66" s="1">
        <v>0</v>
      </c>
      <c r="AA66" s="1">
        <v>0</v>
      </c>
      <c r="AB66" s="1" t="s">
        <v>4284</v>
      </c>
      <c r="AC66" s="1">
        <v>25.08</v>
      </c>
      <c r="AD66" s="1">
        <v>99.97</v>
      </c>
      <c r="AE66" s="1" t="s">
        <v>8176</v>
      </c>
      <c r="AF66" s="1" t="s">
        <v>8177</v>
      </c>
      <c r="AG66" s="1" t="s">
        <v>8178</v>
      </c>
      <c r="AH66" s="21">
        <v>42352.384976851848</v>
      </c>
      <c r="AJ66" s="23">
        <v>0</v>
      </c>
      <c r="AK66" s="23">
        <f t="shared" ref="AK66:AK129" si="18">VLOOKUP(C66,BJ:BK,2,0)</f>
        <v>13</v>
      </c>
      <c r="AL66" s="1">
        <f t="shared" si="1"/>
        <v>1500</v>
      </c>
      <c r="AM66" s="1">
        <f t="shared" si="2"/>
        <v>104368</v>
      </c>
      <c r="AN66" s="25">
        <f t="shared" si="14"/>
        <v>16.580000000000005</v>
      </c>
      <c r="AO66" s="25">
        <f t="shared" si="15"/>
        <v>59.563333333333333</v>
      </c>
      <c r="AP66" s="1">
        <f t="shared" si="12"/>
        <v>0.93</v>
      </c>
      <c r="AQ66" s="25">
        <f t="shared" si="5"/>
        <v>0.20805369127516782</v>
      </c>
      <c r="AR66" s="1">
        <f t="shared" si="6"/>
        <v>0.31</v>
      </c>
      <c r="AS66" s="25">
        <f t="shared" si="7"/>
        <v>0.15577889447236182</v>
      </c>
      <c r="AT66" s="1">
        <f t="shared" si="8"/>
        <v>25.08</v>
      </c>
      <c r="AU66" s="1">
        <f t="shared" si="9"/>
        <v>99.97</v>
      </c>
      <c r="AV66" s="1" t="str">
        <f t="shared" si="13"/>
        <v>1142</v>
      </c>
      <c r="AW66" s="1" t="str">
        <f t="shared" si="16"/>
        <v>6390</v>
      </c>
      <c r="AX66" s="1" t="str">
        <f t="shared" si="17"/>
        <v>27838</v>
      </c>
      <c r="AY66" s="1">
        <v>0.76490766823161194</v>
      </c>
      <c r="AZ66" s="1">
        <v>1.3772541130828364</v>
      </c>
      <c r="BJ66"/>
    </row>
    <row r="67" spans="1:62" ht="15.75">
      <c r="A67" s="1">
        <v>9031</v>
      </c>
      <c r="B67" s="1" t="s">
        <v>1076</v>
      </c>
      <c r="C67" s="1" t="s">
        <v>4335</v>
      </c>
      <c r="D67" s="1">
        <v>798</v>
      </c>
      <c r="E67" s="1">
        <v>6991</v>
      </c>
      <c r="F67" s="1">
        <v>1000</v>
      </c>
      <c r="H67" s="1">
        <v>4.8</v>
      </c>
      <c r="I67" s="1">
        <v>18.46</v>
      </c>
      <c r="J67" s="1" t="s">
        <v>5102</v>
      </c>
      <c r="K67" s="1">
        <v>4.8</v>
      </c>
      <c r="L67" s="1">
        <v>25.07</v>
      </c>
      <c r="M67" s="1" t="s">
        <v>5103</v>
      </c>
      <c r="N67" s="1">
        <v>4.8</v>
      </c>
      <c r="O67" s="1">
        <v>17.87</v>
      </c>
      <c r="P67" s="1" t="s">
        <v>5104</v>
      </c>
      <c r="Q67" s="1">
        <v>1.63</v>
      </c>
      <c r="R67" s="1">
        <v>3.93</v>
      </c>
      <c r="S67" s="1" t="s">
        <v>5105</v>
      </c>
      <c r="T67" s="1">
        <v>3.67</v>
      </c>
      <c r="U67" s="1">
        <v>2.4300000000000002</v>
      </c>
      <c r="V67" s="1" t="s">
        <v>5106</v>
      </c>
      <c r="W67" s="1">
        <v>0</v>
      </c>
      <c r="X67" s="1">
        <v>0</v>
      </c>
      <c r="Y67" s="1" t="s">
        <v>4287</v>
      </c>
      <c r="Z67" s="1">
        <v>0</v>
      </c>
      <c r="AA67" s="1">
        <v>0</v>
      </c>
      <c r="AB67" s="1" t="s">
        <v>4284</v>
      </c>
      <c r="AC67" s="1">
        <v>60.08</v>
      </c>
      <c r="AD67" s="1">
        <v>99.47</v>
      </c>
      <c r="AE67" s="1" t="s">
        <v>4749</v>
      </c>
      <c r="AF67" s="1" t="s">
        <v>6808</v>
      </c>
      <c r="AG67" s="1" t="s">
        <v>6809</v>
      </c>
      <c r="AH67" s="21">
        <v>42352.389537037037</v>
      </c>
      <c r="AJ67" s="23">
        <v>0</v>
      </c>
      <c r="AK67" s="23">
        <f t="shared" si="18"/>
        <v>5</v>
      </c>
      <c r="AL67" s="1">
        <f t="shared" ref="AL67:AL130" si="19">F67</f>
        <v>1000</v>
      </c>
      <c r="AM67" s="1">
        <f t="shared" ref="AM67:AM130" si="20">E67</f>
        <v>6991</v>
      </c>
      <c r="AN67" s="25">
        <f t="shared" si="14"/>
        <v>7.1999999999999993</v>
      </c>
      <c r="AO67" s="25">
        <f t="shared" si="15"/>
        <v>20.466666666666669</v>
      </c>
      <c r="AP67" s="1">
        <f t="shared" si="12"/>
        <v>1.63</v>
      </c>
      <c r="AQ67" s="25">
        <f t="shared" ref="AQ67:AQ130" si="21">AP67/R67</f>
        <v>0.41475826972010171</v>
      </c>
      <c r="AR67" s="1">
        <f t="shared" ref="AR67:AR130" si="22">T67</f>
        <v>3.67</v>
      </c>
      <c r="AS67" s="25">
        <f t="shared" ref="AS67:AS130" si="23">AR67/U67</f>
        <v>1.5102880658436213</v>
      </c>
      <c r="AT67" s="1">
        <f t="shared" ref="AT67:AT130" si="24">AC67</f>
        <v>60.08</v>
      </c>
      <c r="AU67" s="1">
        <f t="shared" ref="AU67:AU130" si="25">AD67</f>
        <v>99.47</v>
      </c>
      <c r="AV67" s="1" t="str">
        <f t="shared" si="13"/>
        <v>24</v>
      </c>
      <c r="AW67" s="1" t="str">
        <f t="shared" si="16"/>
        <v>113</v>
      </c>
      <c r="AX67" s="1" t="str">
        <f t="shared" si="17"/>
        <v>1465</v>
      </c>
      <c r="AY67" s="1">
        <v>0.90902654867256638</v>
      </c>
      <c r="AZ67" s="1">
        <v>0.46279863481228667</v>
      </c>
      <c r="BJ67"/>
    </row>
    <row r="68" spans="1:62" ht="15.75">
      <c r="A68" s="1">
        <v>9064</v>
      </c>
      <c r="B68" s="1" t="s">
        <v>1934</v>
      </c>
      <c r="C68" s="1" t="s">
        <v>4286</v>
      </c>
      <c r="D68" s="1">
        <v>0</v>
      </c>
      <c r="E68" s="1">
        <v>28263</v>
      </c>
      <c r="F68" s="1">
        <v>1000</v>
      </c>
      <c r="H68" s="1">
        <v>4.8</v>
      </c>
      <c r="I68" s="1">
        <v>19.48</v>
      </c>
      <c r="J68" s="1" t="s">
        <v>5273</v>
      </c>
      <c r="K68" s="1">
        <v>4.8</v>
      </c>
      <c r="L68" s="1">
        <v>4.42</v>
      </c>
      <c r="M68" s="1" t="s">
        <v>5274</v>
      </c>
      <c r="N68" s="1">
        <v>4.8</v>
      </c>
      <c r="O68" s="1">
        <v>7.3</v>
      </c>
      <c r="P68" s="1" t="s">
        <v>5275</v>
      </c>
      <c r="Q68" s="1">
        <v>3.72</v>
      </c>
      <c r="R68" s="1">
        <v>4.32</v>
      </c>
      <c r="S68" s="1" t="s">
        <v>5276</v>
      </c>
      <c r="T68" s="1">
        <v>0.78</v>
      </c>
      <c r="U68" s="1">
        <v>2.92</v>
      </c>
      <c r="V68" s="1" t="s">
        <v>5277</v>
      </c>
      <c r="W68" s="1">
        <v>0</v>
      </c>
      <c r="X68" s="1">
        <v>0</v>
      </c>
      <c r="Y68" s="1" t="s">
        <v>5278</v>
      </c>
      <c r="Z68" s="1">
        <v>1</v>
      </c>
      <c r="AA68" s="1">
        <v>0</v>
      </c>
      <c r="AB68" s="1" t="s">
        <v>5279</v>
      </c>
      <c r="AC68" s="1">
        <v>61.16</v>
      </c>
      <c r="AD68" s="1">
        <v>98.93</v>
      </c>
      <c r="AE68" s="1" t="s">
        <v>4291</v>
      </c>
      <c r="AF68" s="1" t="s">
        <v>8179</v>
      </c>
      <c r="AG68" s="1" t="s">
        <v>8180</v>
      </c>
      <c r="AH68" s="21">
        <v>42352.389814814815</v>
      </c>
      <c r="AJ68" s="23">
        <v>0</v>
      </c>
      <c r="AK68" s="23">
        <f t="shared" si="18"/>
        <v>8</v>
      </c>
      <c r="AL68" s="1">
        <f t="shared" si="19"/>
        <v>1000</v>
      </c>
      <c r="AM68" s="1">
        <f t="shared" si="20"/>
        <v>28263</v>
      </c>
      <c r="AN68" s="25">
        <f t="shared" si="14"/>
        <v>15.06</v>
      </c>
      <c r="AO68" s="25">
        <f t="shared" si="15"/>
        <v>10.4</v>
      </c>
      <c r="AP68" s="1">
        <f t="shared" ref="AP68:AP131" si="26">Q68</f>
        <v>3.72</v>
      </c>
      <c r="AQ68" s="25">
        <f t="shared" si="21"/>
        <v>0.86111111111111105</v>
      </c>
      <c r="AR68" s="1">
        <f t="shared" si="22"/>
        <v>0.78</v>
      </c>
      <c r="AS68" s="25">
        <f t="shared" si="23"/>
        <v>0.26712328767123289</v>
      </c>
      <c r="AT68" s="1">
        <f t="shared" si="24"/>
        <v>61.16</v>
      </c>
      <c r="AU68" s="1">
        <f t="shared" si="25"/>
        <v>98.93</v>
      </c>
      <c r="AV68" s="1" t="str">
        <f t="shared" ref="AV68:AV131" si="27">IFERROR(MID(AE68,3,FIND(",",AE68)-3),"")</f>
        <v>5</v>
      </c>
      <c r="AW68" s="1" t="str">
        <f t="shared" si="16"/>
        <v>456</v>
      </c>
      <c r="AX68" s="1" t="str">
        <f t="shared" si="17"/>
        <v>5848</v>
      </c>
      <c r="AY68" s="1">
        <v>4.6929824561403509E-2</v>
      </c>
      <c r="AZ68" s="1">
        <v>0.46785225718194257</v>
      </c>
      <c r="BJ68"/>
    </row>
    <row r="69" spans="1:62" ht="15.75">
      <c r="A69" s="1">
        <v>9260</v>
      </c>
      <c r="B69" s="1" t="s">
        <v>1941</v>
      </c>
      <c r="C69" s="1" t="s">
        <v>4332</v>
      </c>
      <c r="D69" s="1">
        <v>48</v>
      </c>
      <c r="E69" s="1">
        <v>30762</v>
      </c>
      <c r="F69" s="1">
        <v>1000</v>
      </c>
      <c r="H69" s="1">
        <v>4.8</v>
      </c>
      <c r="I69" s="1">
        <v>0</v>
      </c>
      <c r="J69" s="1" t="s">
        <v>6813</v>
      </c>
      <c r="K69" s="1">
        <v>4.8</v>
      </c>
      <c r="L69" s="1">
        <v>10.1</v>
      </c>
      <c r="M69" s="1" t="s">
        <v>6814</v>
      </c>
      <c r="N69" s="1">
        <v>4.8</v>
      </c>
      <c r="O69" s="1">
        <v>2.9</v>
      </c>
      <c r="P69" s="1" t="s">
        <v>6815</v>
      </c>
      <c r="Q69" s="1">
        <v>2.39</v>
      </c>
      <c r="R69" s="1">
        <v>4.51</v>
      </c>
      <c r="S69" s="1" t="s">
        <v>6816</v>
      </c>
      <c r="T69" s="1">
        <v>1.02</v>
      </c>
      <c r="U69" s="1">
        <v>2.6</v>
      </c>
      <c r="V69" s="1" t="s">
        <v>5583</v>
      </c>
      <c r="W69" s="1">
        <v>0</v>
      </c>
      <c r="X69" s="1">
        <v>0.02</v>
      </c>
      <c r="Y69" s="1" t="s">
        <v>4324</v>
      </c>
      <c r="Z69" s="1">
        <v>0</v>
      </c>
      <c r="AA69" s="1">
        <v>0</v>
      </c>
      <c r="AB69" s="1" t="s">
        <v>4284</v>
      </c>
      <c r="AC69" s="1">
        <v>100</v>
      </c>
      <c r="AD69" s="1">
        <v>99.42</v>
      </c>
      <c r="AE69" s="1" t="s">
        <v>6817</v>
      </c>
      <c r="AF69" s="1" t="s">
        <v>6818</v>
      </c>
      <c r="AG69" s="1" t="s">
        <v>6819</v>
      </c>
      <c r="AH69" s="21">
        <v>42352.389837962961</v>
      </c>
      <c r="AJ69" s="23">
        <v>0</v>
      </c>
      <c r="AK69" s="23">
        <f t="shared" si="18"/>
        <v>3</v>
      </c>
      <c r="AL69" s="1">
        <f t="shared" si="19"/>
        <v>1000</v>
      </c>
      <c r="AM69" s="1">
        <f t="shared" si="20"/>
        <v>30762</v>
      </c>
      <c r="AN69" s="25">
        <f t="shared" si="14"/>
        <v>10.1</v>
      </c>
      <c r="AO69" s="25">
        <f t="shared" si="15"/>
        <v>4.333333333333333</v>
      </c>
      <c r="AP69" s="1">
        <f t="shared" si="26"/>
        <v>2.39</v>
      </c>
      <c r="AQ69" s="25">
        <f t="shared" si="21"/>
        <v>0.52993348115299344</v>
      </c>
      <c r="AR69" s="1">
        <f t="shared" si="22"/>
        <v>1.02</v>
      </c>
      <c r="AS69" s="25">
        <f t="shared" si="23"/>
        <v>0.3923076923076923</v>
      </c>
      <c r="AT69" s="1">
        <f t="shared" si="24"/>
        <v>100</v>
      </c>
      <c r="AU69" s="1">
        <f t="shared" si="25"/>
        <v>99.42</v>
      </c>
      <c r="AV69" s="1" t="str">
        <f t="shared" si="27"/>
        <v>870</v>
      </c>
      <c r="AW69" s="1" t="str">
        <f t="shared" si="16"/>
        <v>4813</v>
      </c>
      <c r="AX69" s="1" t="str">
        <f t="shared" si="17"/>
        <v>20109</v>
      </c>
      <c r="AY69" s="1">
        <v>0.7736546852275088</v>
      </c>
      <c r="AZ69" s="1">
        <v>1.4360733999701627</v>
      </c>
      <c r="BJ69"/>
    </row>
    <row r="70" spans="1:62" ht="15.75">
      <c r="A70" s="1">
        <v>8808</v>
      </c>
      <c r="B70" s="1" t="s">
        <v>1765</v>
      </c>
      <c r="C70" s="1" t="s">
        <v>4334</v>
      </c>
      <c r="D70" s="1">
        <v>14</v>
      </c>
      <c r="E70" s="1">
        <v>24307</v>
      </c>
      <c r="F70" s="1">
        <v>1888</v>
      </c>
      <c r="H70" s="1">
        <v>4.7</v>
      </c>
      <c r="I70" s="1">
        <v>8.3800000000000008</v>
      </c>
      <c r="J70" s="1" t="s">
        <v>6820</v>
      </c>
      <c r="K70" s="1">
        <v>4.8</v>
      </c>
      <c r="L70" s="1">
        <v>3.83</v>
      </c>
      <c r="M70" s="1" t="s">
        <v>6821</v>
      </c>
      <c r="N70" s="1">
        <v>4.8</v>
      </c>
      <c r="O70" s="1">
        <v>2.06</v>
      </c>
      <c r="P70" s="1" t="s">
        <v>6822</v>
      </c>
      <c r="Q70" s="1">
        <v>2.3199999999999998</v>
      </c>
      <c r="R70" s="1">
        <v>14.39</v>
      </c>
      <c r="S70" s="1" t="s">
        <v>6823</v>
      </c>
      <c r="T70" s="1">
        <v>5.42</v>
      </c>
      <c r="U70" s="1">
        <v>3.69</v>
      </c>
      <c r="V70" s="1" t="s">
        <v>6824</v>
      </c>
      <c r="W70" s="1">
        <v>0</v>
      </c>
      <c r="X70" s="1">
        <v>0.01</v>
      </c>
      <c r="Y70" s="1" t="s">
        <v>4360</v>
      </c>
      <c r="Z70" s="1">
        <v>0</v>
      </c>
      <c r="AA70" s="1">
        <v>0</v>
      </c>
      <c r="AB70" s="1" t="s">
        <v>4284</v>
      </c>
      <c r="AC70" s="1">
        <v>98.17</v>
      </c>
      <c r="AD70" s="1">
        <v>99.29</v>
      </c>
      <c r="AE70" s="1" t="s">
        <v>8181</v>
      </c>
      <c r="AF70" s="1" t="s">
        <v>8182</v>
      </c>
      <c r="AG70" s="1" t="s">
        <v>8183</v>
      </c>
      <c r="AH70" s="21">
        <v>42352.384814814817</v>
      </c>
      <c r="AJ70" s="23">
        <v>0</v>
      </c>
      <c r="AK70" s="23">
        <f t="shared" si="18"/>
        <v>4</v>
      </c>
      <c r="AL70" s="1">
        <f t="shared" si="19"/>
        <v>1888</v>
      </c>
      <c r="AM70" s="1">
        <f t="shared" si="20"/>
        <v>24307</v>
      </c>
      <c r="AN70" s="25">
        <f t="shared" si="14"/>
        <v>6.32</v>
      </c>
      <c r="AO70" s="25">
        <f t="shared" si="15"/>
        <v>4.7566666666666668</v>
      </c>
      <c r="AP70" s="1">
        <f t="shared" si="26"/>
        <v>2.3199999999999998</v>
      </c>
      <c r="AQ70" s="25">
        <f t="shared" si="21"/>
        <v>0.16122307157748433</v>
      </c>
      <c r="AR70" s="1">
        <f t="shared" si="22"/>
        <v>5.42</v>
      </c>
      <c r="AS70" s="25">
        <f t="shared" si="23"/>
        <v>1.4688346883468835</v>
      </c>
      <c r="AT70" s="1">
        <f t="shared" si="24"/>
        <v>98.17</v>
      </c>
      <c r="AU70" s="1">
        <f t="shared" si="25"/>
        <v>99.29</v>
      </c>
      <c r="AV70" s="1" t="str">
        <f t="shared" si="27"/>
        <v>221</v>
      </c>
      <c r="AW70" s="1" t="str">
        <f t="shared" si="16"/>
        <v>887</v>
      </c>
      <c r="AX70" s="1" t="str">
        <f t="shared" si="17"/>
        <v>9336</v>
      </c>
      <c r="AY70" s="1">
        <v>1.0663810597519732</v>
      </c>
      <c r="AZ70" s="1">
        <v>0.57005141388174807</v>
      </c>
      <c r="BJ70"/>
    </row>
    <row r="71" spans="1:62" ht="15.75">
      <c r="A71" s="1">
        <v>8846</v>
      </c>
      <c r="B71" s="1" t="s">
        <v>1173</v>
      </c>
      <c r="C71" s="1" t="s">
        <v>4332</v>
      </c>
      <c r="D71" s="1">
        <v>112</v>
      </c>
      <c r="E71" s="1">
        <v>5320</v>
      </c>
      <c r="F71" s="1">
        <v>10000</v>
      </c>
      <c r="H71" s="1">
        <v>4.8</v>
      </c>
      <c r="I71" s="1">
        <v>27.43</v>
      </c>
      <c r="J71" s="1" t="s">
        <v>6825</v>
      </c>
      <c r="K71" s="1">
        <v>4.8</v>
      </c>
      <c r="L71" s="1">
        <v>0</v>
      </c>
      <c r="M71" s="1" t="s">
        <v>6826</v>
      </c>
      <c r="N71" s="1">
        <v>4.8</v>
      </c>
      <c r="O71" s="1">
        <v>24.9</v>
      </c>
      <c r="P71" s="1" t="s">
        <v>6827</v>
      </c>
      <c r="Q71" s="1">
        <v>12.3</v>
      </c>
      <c r="R71" s="1">
        <v>11.17</v>
      </c>
      <c r="S71" s="1" t="s">
        <v>6828</v>
      </c>
      <c r="T71" s="1">
        <v>0.6</v>
      </c>
      <c r="U71" s="1">
        <v>3.54</v>
      </c>
      <c r="V71" s="1" t="s">
        <v>6829</v>
      </c>
      <c r="W71" s="1">
        <v>0.11</v>
      </c>
      <c r="X71" s="1">
        <v>0.08</v>
      </c>
      <c r="Y71" s="1" t="s">
        <v>6830</v>
      </c>
      <c r="Z71" s="1">
        <v>0</v>
      </c>
      <c r="AA71" s="1">
        <v>0</v>
      </c>
      <c r="AB71" s="1" t="s">
        <v>4284</v>
      </c>
      <c r="AC71" s="1">
        <v>100</v>
      </c>
      <c r="AD71" s="1">
        <v>98.39</v>
      </c>
      <c r="AE71" s="1" t="s">
        <v>4293</v>
      </c>
      <c r="AF71" s="1" t="s">
        <v>6831</v>
      </c>
      <c r="AG71" s="1" t="s">
        <v>6832</v>
      </c>
      <c r="AH71" s="21">
        <v>42352.385266203702</v>
      </c>
      <c r="AJ71" s="23">
        <v>0</v>
      </c>
      <c r="AK71" s="23">
        <f t="shared" si="18"/>
        <v>3</v>
      </c>
      <c r="AL71" s="1">
        <f t="shared" si="19"/>
        <v>10000</v>
      </c>
      <c r="AM71" s="1">
        <f t="shared" si="20"/>
        <v>5320</v>
      </c>
      <c r="AN71" s="25">
        <f t="shared" ref="AN71:AN134" si="28">MAX(I71,L71,O71)-MIN(I71,L71,O71)</f>
        <v>27.43</v>
      </c>
      <c r="AO71" s="25">
        <f t="shared" ref="AO71:AO134" si="29">AVERAGE(I71,L71,O71)</f>
        <v>17.443333333333332</v>
      </c>
      <c r="AP71" s="1">
        <f t="shared" si="26"/>
        <v>12.3</v>
      </c>
      <c r="AQ71" s="25">
        <f t="shared" si="21"/>
        <v>1.1011638316920322</v>
      </c>
      <c r="AR71" s="1">
        <f t="shared" si="22"/>
        <v>0.6</v>
      </c>
      <c r="AS71" s="25">
        <f t="shared" si="23"/>
        <v>0.16949152542372881</v>
      </c>
      <c r="AT71" s="1">
        <f t="shared" si="24"/>
        <v>100</v>
      </c>
      <c r="AU71" s="1">
        <f t="shared" si="25"/>
        <v>98.39</v>
      </c>
      <c r="AV71" s="1" t="str">
        <f t="shared" si="27"/>
        <v>0</v>
      </c>
      <c r="AW71" s="1" t="str">
        <f t="shared" si="16"/>
        <v>158</v>
      </c>
      <c r="AX71" s="1" t="str">
        <f t="shared" si="17"/>
        <v>1206</v>
      </c>
      <c r="AY71" s="1">
        <v>0</v>
      </c>
      <c r="AZ71" s="1">
        <v>0.78606965174129351</v>
      </c>
      <c r="BJ71"/>
    </row>
    <row r="72" spans="1:62" ht="15.75">
      <c r="A72" s="1">
        <v>8847</v>
      </c>
      <c r="B72" s="1" t="s">
        <v>926</v>
      </c>
      <c r="C72" s="1" t="s">
        <v>4332</v>
      </c>
      <c r="F72" s="1">
        <v>100000</v>
      </c>
      <c r="H72" s="1">
        <v>4.9000000000000004</v>
      </c>
      <c r="I72" s="1">
        <v>64.5</v>
      </c>
      <c r="J72" s="1" t="s">
        <v>6840</v>
      </c>
      <c r="K72" s="1">
        <v>4.9000000000000004</v>
      </c>
      <c r="L72" s="1">
        <v>67.819999999999993</v>
      </c>
      <c r="M72" s="1" t="s">
        <v>6841</v>
      </c>
      <c r="N72" s="1">
        <v>4.9000000000000004</v>
      </c>
      <c r="O72" s="1">
        <v>70.95</v>
      </c>
      <c r="P72" s="1" t="s">
        <v>6842</v>
      </c>
      <c r="Q72" s="1">
        <v>6.98</v>
      </c>
      <c r="R72" s="1">
        <v>4.51</v>
      </c>
      <c r="S72" s="1" t="s">
        <v>6843</v>
      </c>
      <c r="T72" s="1">
        <v>4.13</v>
      </c>
      <c r="U72" s="1">
        <v>2.6</v>
      </c>
      <c r="V72" s="1" t="s">
        <v>6844</v>
      </c>
      <c r="W72" s="1">
        <v>0</v>
      </c>
      <c r="X72" s="1">
        <v>0</v>
      </c>
      <c r="Y72" s="1" t="s">
        <v>4287</v>
      </c>
      <c r="Z72" s="1">
        <v>0</v>
      </c>
      <c r="AA72" s="1">
        <v>0</v>
      </c>
      <c r="AB72" s="1" t="s">
        <v>4284</v>
      </c>
      <c r="AC72" s="1">
        <v>0</v>
      </c>
      <c r="AD72" s="1">
        <v>0</v>
      </c>
      <c r="AH72" s="21">
        <v>42352.270752314813</v>
      </c>
      <c r="AJ72" s="24">
        <v>1</v>
      </c>
      <c r="AK72" s="23">
        <f t="shared" si="18"/>
        <v>3</v>
      </c>
      <c r="AL72" s="1">
        <f t="shared" si="19"/>
        <v>100000</v>
      </c>
      <c r="AM72" s="1">
        <f t="shared" si="20"/>
        <v>0</v>
      </c>
      <c r="AN72" s="25">
        <f t="shared" si="28"/>
        <v>6.4500000000000028</v>
      </c>
      <c r="AO72" s="25">
        <f t="shared" si="29"/>
        <v>67.756666666666661</v>
      </c>
      <c r="AP72" s="1">
        <f t="shared" si="26"/>
        <v>6.98</v>
      </c>
      <c r="AQ72" s="25">
        <f t="shared" si="21"/>
        <v>1.5476718403547673</v>
      </c>
      <c r="AR72" s="1">
        <f t="shared" si="22"/>
        <v>4.13</v>
      </c>
      <c r="AS72" s="25">
        <f t="shared" si="23"/>
        <v>1.5884615384615384</v>
      </c>
      <c r="AT72" s="1">
        <f t="shared" si="24"/>
        <v>0</v>
      </c>
      <c r="AU72" s="1">
        <f t="shared" si="25"/>
        <v>0</v>
      </c>
      <c r="AV72" s="1" t="str">
        <f t="shared" si="27"/>
        <v/>
      </c>
      <c r="AW72" s="1" t="str">
        <f t="shared" si="16"/>
        <v/>
      </c>
      <c r="AX72" s="1" t="str">
        <f t="shared" si="17"/>
        <v/>
      </c>
      <c r="AY72" s="1">
        <v>0</v>
      </c>
      <c r="BJ72"/>
    </row>
    <row r="73" spans="1:62" ht="15.75">
      <c r="A73" s="1">
        <v>9083</v>
      </c>
      <c r="B73" s="1" t="s">
        <v>1027</v>
      </c>
      <c r="C73" s="1" t="s">
        <v>4370</v>
      </c>
      <c r="D73" s="1">
        <v>454</v>
      </c>
      <c r="E73" s="1">
        <v>12495</v>
      </c>
      <c r="F73" s="1">
        <v>1000</v>
      </c>
      <c r="H73" s="1">
        <v>4.9000000000000004</v>
      </c>
      <c r="I73" s="1">
        <v>94.03</v>
      </c>
      <c r="J73" s="1" t="s">
        <v>5312</v>
      </c>
      <c r="K73" s="1">
        <v>4.9000000000000004</v>
      </c>
      <c r="L73" s="1">
        <v>92.73</v>
      </c>
      <c r="M73" s="1" t="s">
        <v>5313</v>
      </c>
      <c r="N73" s="1">
        <v>4.9000000000000004</v>
      </c>
      <c r="O73" s="1">
        <v>94.24</v>
      </c>
      <c r="P73" s="1" t="s">
        <v>5314</v>
      </c>
      <c r="Q73" s="1">
        <v>0</v>
      </c>
      <c r="R73" s="1">
        <v>3.42</v>
      </c>
      <c r="S73" s="1" t="s">
        <v>5315</v>
      </c>
      <c r="T73" s="1">
        <v>0</v>
      </c>
      <c r="U73" s="1">
        <v>1.48</v>
      </c>
      <c r="V73" s="1" t="s">
        <v>5316</v>
      </c>
      <c r="W73" s="1">
        <v>0</v>
      </c>
      <c r="X73" s="1">
        <v>0.01</v>
      </c>
      <c r="Y73" s="1" t="s">
        <v>4295</v>
      </c>
      <c r="Z73" s="1">
        <v>0</v>
      </c>
      <c r="AA73" s="1">
        <v>0</v>
      </c>
      <c r="AB73" s="1" t="s">
        <v>4284</v>
      </c>
      <c r="AC73" s="1">
        <v>94.84</v>
      </c>
      <c r="AD73" s="1">
        <v>0</v>
      </c>
      <c r="AE73" s="1" t="s">
        <v>4321</v>
      </c>
      <c r="AF73" s="1" t="s">
        <v>8184</v>
      </c>
      <c r="AG73" s="1" t="s">
        <v>8185</v>
      </c>
      <c r="AH73" s="21">
        <v>42352.422025462962</v>
      </c>
      <c r="AJ73" s="23">
        <v>0</v>
      </c>
      <c r="AK73" s="23">
        <f t="shared" si="18"/>
        <v>11</v>
      </c>
      <c r="AL73" s="1">
        <f t="shared" si="19"/>
        <v>1000</v>
      </c>
      <c r="AM73" s="1">
        <f t="shared" si="20"/>
        <v>12495</v>
      </c>
      <c r="AN73" s="25">
        <f t="shared" si="28"/>
        <v>1.5099999999999909</v>
      </c>
      <c r="AO73" s="25">
        <f t="shared" si="29"/>
        <v>93.666666666666671</v>
      </c>
      <c r="AP73" s="1">
        <f t="shared" si="26"/>
        <v>0</v>
      </c>
      <c r="AQ73" s="25">
        <f t="shared" si="21"/>
        <v>0</v>
      </c>
      <c r="AR73" s="1">
        <f t="shared" si="22"/>
        <v>0</v>
      </c>
      <c r="AS73" s="25">
        <f t="shared" si="23"/>
        <v>0</v>
      </c>
      <c r="AT73" s="1">
        <f t="shared" si="24"/>
        <v>94.84</v>
      </c>
      <c r="AU73" s="1">
        <f t="shared" si="25"/>
        <v>0</v>
      </c>
      <c r="AV73" s="1" t="str">
        <f t="shared" si="27"/>
        <v>8</v>
      </c>
      <c r="AW73" s="1" t="str">
        <f t="shared" ref="AW73:AW136" si="30">IFERROR(MID(AF73,3,FIND(",",AF73)-3),"")</f>
        <v>154</v>
      </c>
      <c r="AX73" s="1" t="str">
        <f t="shared" ref="AX73:AX136" si="31">IFERROR(MID(AG73,3,FIND(",",AG73)-3),"")</f>
        <v>514</v>
      </c>
      <c r="AY73" s="1">
        <v>0.22233766233766236</v>
      </c>
      <c r="AZ73" s="1">
        <v>1.7976653696498055</v>
      </c>
      <c r="BJ73"/>
    </row>
    <row r="74" spans="1:62" ht="15.75">
      <c r="A74" s="1">
        <v>8561</v>
      </c>
      <c r="B74" s="1" t="s">
        <v>709</v>
      </c>
      <c r="C74" s="1" t="s">
        <v>4352</v>
      </c>
      <c r="D74" s="1">
        <v>664</v>
      </c>
      <c r="E74" s="1">
        <v>7112</v>
      </c>
      <c r="F74" s="1">
        <v>1000</v>
      </c>
      <c r="H74" s="1">
        <v>4.7</v>
      </c>
      <c r="I74" s="1">
        <v>-0.93</v>
      </c>
      <c r="J74" s="1" t="s">
        <v>6859</v>
      </c>
      <c r="K74" s="1">
        <v>4.8</v>
      </c>
      <c r="L74" s="1">
        <v>-1.05</v>
      </c>
      <c r="M74" s="1" t="s">
        <v>6860</v>
      </c>
      <c r="N74" s="1">
        <v>4.7</v>
      </c>
      <c r="O74" s="1">
        <v>-1.35</v>
      </c>
      <c r="P74" s="1" t="s">
        <v>6861</v>
      </c>
      <c r="Q74" s="1">
        <v>9.94</v>
      </c>
      <c r="R74" s="1">
        <v>9.4499999999999993</v>
      </c>
      <c r="S74" s="1" t="s">
        <v>6862</v>
      </c>
      <c r="T74" s="1">
        <v>3.08</v>
      </c>
      <c r="U74" s="1">
        <v>3.89</v>
      </c>
      <c r="V74" s="1" t="s">
        <v>6863</v>
      </c>
      <c r="W74" s="1">
        <v>0</v>
      </c>
      <c r="X74" s="1">
        <v>0.46</v>
      </c>
      <c r="Y74" s="1" t="s">
        <v>6864</v>
      </c>
      <c r="Z74" s="1">
        <v>0</v>
      </c>
      <c r="AA74" s="1">
        <v>0</v>
      </c>
      <c r="AB74" s="1" t="s">
        <v>4284</v>
      </c>
      <c r="AC74" s="1">
        <v>99.8</v>
      </c>
      <c r="AD74" s="1">
        <v>98.07</v>
      </c>
      <c r="AE74" s="1" t="s">
        <v>4296</v>
      </c>
      <c r="AF74" s="1" t="s">
        <v>6865</v>
      </c>
      <c r="AG74" s="1" t="s">
        <v>6866</v>
      </c>
      <c r="AH74" s="21">
        <v>42352.415497685186</v>
      </c>
      <c r="AJ74" s="23">
        <v>0</v>
      </c>
      <c r="AK74" s="23">
        <f t="shared" si="18"/>
        <v>14</v>
      </c>
      <c r="AL74" s="1">
        <f t="shared" si="19"/>
        <v>1000</v>
      </c>
      <c r="AM74" s="1">
        <f t="shared" si="20"/>
        <v>7112</v>
      </c>
      <c r="AN74" s="25">
        <f t="shared" si="28"/>
        <v>0.42000000000000004</v>
      </c>
      <c r="AO74" s="25">
        <f t="shared" si="29"/>
        <v>-1.1100000000000001</v>
      </c>
      <c r="AP74" s="1">
        <f t="shared" si="26"/>
        <v>9.94</v>
      </c>
      <c r="AQ74" s="25">
        <f t="shared" si="21"/>
        <v>1.0518518518518518</v>
      </c>
      <c r="AR74" s="1">
        <f t="shared" si="22"/>
        <v>3.08</v>
      </c>
      <c r="AS74" s="25">
        <f t="shared" si="23"/>
        <v>0.79177377892030842</v>
      </c>
      <c r="AT74" s="1">
        <f t="shared" si="24"/>
        <v>99.8</v>
      </c>
      <c r="AU74" s="1">
        <f t="shared" si="25"/>
        <v>98.07</v>
      </c>
      <c r="AV74" s="1" t="str">
        <f t="shared" si="27"/>
        <v>38</v>
      </c>
      <c r="AW74" s="1" t="str">
        <f t="shared" si="30"/>
        <v>205</v>
      </c>
      <c r="AX74" s="1" t="str">
        <f t="shared" si="31"/>
        <v>1438</v>
      </c>
      <c r="AY74" s="1">
        <v>0.79336585365853662</v>
      </c>
      <c r="AZ74" s="1">
        <v>0.85535465924895693</v>
      </c>
      <c r="BJ74"/>
    </row>
    <row r="75" spans="1:62" ht="15.75">
      <c r="A75" s="1">
        <v>9503</v>
      </c>
      <c r="B75" s="1" t="s">
        <v>3148</v>
      </c>
      <c r="C75" s="1" t="s">
        <v>4332</v>
      </c>
      <c r="F75" s="1">
        <v>100000</v>
      </c>
      <c r="H75" s="1">
        <v>4.8</v>
      </c>
      <c r="I75" s="1">
        <v>0</v>
      </c>
      <c r="J75" s="1" t="s">
        <v>5395</v>
      </c>
      <c r="K75" s="1">
        <v>4.7</v>
      </c>
      <c r="L75" s="1">
        <v>-1.1100000000000001</v>
      </c>
      <c r="M75" s="1" t="s">
        <v>5396</v>
      </c>
      <c r="N75" s="1">
        <v>4.7</v>
      </c>
      <c r="O75" s="1">
        <v>-0.82</v>
      </c>
      <c r="P75" s="1" t="s">
        <v>5397</v>
      </c>
      <c r="Q75" s="1">
        <v>2.67</v>
      </c>
      <c r="R75" s="1">
        <v>4.51</v>
      </c>
      <c r="S75" s="1" t="s">
        <v>5398</v>
      </c>
      <c r="T75" s="1">
        <v>2.02</v>
      </c>
      <c r="U75" s="1">
        <v>2.6</v>
      </c>
      <c r="V75" s="1" t="s">
        <v>5399</v>
      </c>
      <c r="W75" s="1">
        <v>0</v>
      </c>
      <c r="X75" s="1">
        <v>0.06</v>
      </c>
      <c r="Y75" s="1" t="s">
        <v>4292</v>
      </c>
      <c r="Z75" s="1">
        <v>0</v>
      </c>
      <c r="AA75" s="1">
        <v>0</v>
      </c>
      <c r="AB75" s="1" t="s">
        <v>4284</v>
      </c>
      <c r="AC75" s="1">
        <v>0</v>
      </c>
      <c r="AD75" s="1">
        <v>0</v>
      </c>
      <c r="AH75" s="21">
        <v>42352.273217592592</v>
      </c>
      <c r="AJ75" s="24">
        <v>1</v>
      </c>
      <c r="AK75" s="23">
        <f t="shared" si="18"/>
        <v>3</v>
      </c>
      <c r="AL75" s="1">
        <f t="shared" si="19"/>
        <v>100000</v>
      </c>
      <c r="AM75" s="1">
        <f t="shared" si="20"/>
        <v>0</v>
      </c>
      <c r="AN75" s="25">
        <f t="shared" si="28"/>
        <v>1.1100000000000001</v>
      </c>
      <c r="AO75" s="25">
        <f t="shared" si="29"/>
        <v>-0.64333333333333342</v>
      </c>
      <c r="AP75" s="1">
        <f t="shared" si="26"/>
        <v>2.67</v>
      </c>
      <c r="AQ75" s="25">
        <f t="shared" si="21"/>
        <v>0.5920177383592018</v>
      </c>
      <c r="AR75" s="1">
        <f t="shared" si="22"/>
        <v>2.02</v>
      </c>
      <c r="AS75" s="25">
        <f t="shared" si="23"/>
        <v>0.77692307692307694</v>
      </c>
      <c r="AT75" s="1">
        <f t="shared" si="24"/>
        <v>0</v>
      </c>
      <c r="AU75" s="1">
        <f t="shared" si="25"/>
        <v>0</v>
      </c>
      <c r="AV75" s="1" t="str">
        <f t="shared" si="27"/>
        <v/>
      </c>
      <c r="AW75" s="1" t="str">
        <f t="shared" si="30"/>
        <v/>
      </c>
      <c r="AX75" s="1" t="str">
        <f t="shared" si="31"/>
        <v/>
      </c>
      <c r="AY75" s="1">
        <v>0</v>
      </c>
      <c r="BJ75"/>
    </row>
    <row r="76" spans="1:62" ht="15.75">
      <c r="A76" s="1">
        <v>8900</v>
      </c>
      <c r="B76" s="1" t="s">
        <v>2074</v>
      </c>
      <c r="C76" s="1" t="s">
        <v>4370</v>
      </c>
      <c r="D76" s="1">
        <v>172</v>
      </c>
      <c r="E76" s="1">
        <v>33274</v>
      </c>
      <c r="F76" s="1">
        <v>1111</v>
      </c>
      <c r="H76" s="1">
        <v>4.7</v>
      </c>
      <c r="I76" s="1">
        <v>-1.71</v>
      </c>
      <c r="J76" s="1" t="s">
        <v>6867</v>
      </c>
      <c r="K76" s="1">
        <v>4.7</v>
      </c>
      <c r="L76" s="1">
        <v>-1.9</v>
      </c>
      <c r="M76" s="1" t="s">
        <v>6868</v>
      </c>
      <c r="N76" s="1">
        <v>4.7</v>
      </c>
      <c r="O76" s="1">
        <v>-1.79</v>
      </c>
      <c r="P76" s="1" t="s">
        <v>6869</v>
      </c>
      <c r="Q76" s="1">
        <v>1.59</v>
      </c>
      <c r="R76" s="1">
        <v>3.22</v>
      </c>
      <c r="S76" s="1" t="s">
        <v>6870</v>
      </c>
      <c r="T76" s="1">
        <v>0.88</v>
      </c>
      <c r="U76" s="1">
        <v>1.59</v>
      </c>
      <c r="V76" s="1" t="s">
        <v>6871</v>
      </c>
      <c r="W76" s="1">
        <v>0</v>
      </c>
      <c r="X76" s="1">
        <v>0.01</v>
      </c>
      <c r="Y76" s="1" t="s">
        <v>4344</v>
      </c>
      <c r="Z76" s="1">
        <v>0</v>
      </c>
      <c r="AA76" s="1">
        <v>0</v>
      </c>
      <c r="AB76" s="1" t="s">
        <v>4284</v>
      </c>
      <c r="AC76" s="1">
        <v>100</v>
      </c>
      <c r="AD76" s="1">
        <v>98.43</v>
      </c>
      <c r="AE76" s="1" t="s">
        <v>8186</v>
      </c>
      <c r="AF76" s="1" t="s">
        <v>8187</v>
      </c>
      <c r="AG76" s="1" t="s">
        <v>8188</v>
      </c>
      <c r="AH76" s="21">
        <v>42352.38989583333</v>
      </c>
      <c r="AJ76" s="23">
        <v>0</v>
      </c>
      <c r="AK76" s="23">
        <f t="shared" si="18"/>
        <v>11</v>
      </c>
      <c r="AL76" s="1">
        <f t="shared" si="19"/>
        <v>1111</v>
      </c>
      <c r="AM76" s="1">
        <f t="shared" si="20"/>
        <v>33274</v>
      </c>
      <c r="AN76" s="25">
        <f t="shared" si="28"/>
        <v>0.18999999999999995</v>
      </c>
      <c r="AO76" s="25">
        <f t="shared" si="29"/>
        <v>-1.8</v>
      </c>
      <c r="AP76" s="1">
        <f t="shared" si="26"/>
        <v>1.59</v>
      </c>
      <c r="AQ76" s="25">
        <f t="shared" si="21"/>
        <v>0.49378881987577639</v>
      </c>
      <c r="AR76" s="1">
        <f t="shared" si="22"/>
        <v>0.88</v>
      </c>
      <c r="AS76" s="25">
        <f t="shared" si="23"/>
        <v>0.55345911949685533</v>
      </c>
      <c r="AT76" s="1">
        <f t="shared" si="24"/>
        <v>100</v>
      </c>
      <c r="AU76" s="1">
        <f t="shared" si="25"/>
        <v>98.43</v>
      </c>
      <c r="AV76" s="1" t="str">
        <f t="shared" si="27"/>
        <v>487</v>
      </c>
      <c r="AW76" s="1" t="str">
        <f t="shared" si="30"/>
        <v>2114</v>
      </c>
      <c r="AX76" s="1" t="str">
        <f t="shared" si="31"/>
        <v>10851</v>
      </c>
      <c r="AY76" s="1">
        <v>0.98597918637653748</v>
      </c>
      <c r="AZ76" s="1">
        <v>1.1689245230854299</v>
      </c>
      <c r="BJ76"/>
    </row>
    <row r="77" spans="1:62" ht="15.75">
      <c r="A77" s="1">
        <v>9267</v>
      </c>
      <c r="B77" s="1" t="s">
        <v>2004</v>
      </c>
      <c r="C77" s="1" t="s">
        <v>4334</v>
      </c>
      <c r="D77" s="1">
        <v>454</v>
      </c>
      <c r="E77" s="1">
        <v>6535</v>
      </c>
      <c r="F77" s="1">
        <v>1000</v>
      </c>
      <c r="H77" s="1">
        <v>4.9000000000000004</v>
      </c>
      <c r="I77" s="1">
        <v>86.31</v>
      </c>
      <c r="J77" s="1" t="s">
        <v>6845</v>
      </c>
      <c r="K77" s="1">
        <v>4.9000000000000004</v>
      </c>
      <c r="L77" s="1">
        <v>85.94</v>
      </c>
      <c r="M77" s="1" t="s">
        <v>6846</v>
      </c>
      <c r="N77" s="1">
        <v>4.9000000000000004</v>
      </c>
      <c r="O77" s="1">
        <v>87.39</v>
      </c>
      <c r="P77" s="1" t="s">
        <v>6847</v>
      </c>
      <c r="Q77" s="1">
        <v>7.17</v>
      </c>
      <c r="R77" s="1">
        <v>14.39</v>
      </c>
      <c r="S77" s="1" t="s">
        <v>6848</v>
      </c>
      <c r="T77" s="1">
        <v>3.89</v>
      </c>
      <c r="U77" s="1">
        <v>3.69</v>
      </c>
      <c r="V77" s="1" t="s">
        <v>6849</v>
      </c>
      <c r="W77" s="1">
        <v>0</v>
      </c>
      <c r="X77" s="1">
        <v>0.01</v>
      </c>
      <c r="Y77" s="1" t="s">
        <v>4382</v>
      </c>
      <c r="Z77" s="1">
        <v>0</v>
      </c>
      <c r="AA77" s="1">
        <v>0</v>
      </c>
      <c r="AB77" s="1" t="s">
        <v>4284</v>
      </c>
      <c r="AC77" s="1">
        <v>99.8</v>
      </c>
      <c r="AD77" s="1">
        <v>98.54</v>
      </c>
      <c r="AE77" s="1" t="s">
        <v>4302</v>
      </c>
      <c r="AF77" s="1" t="s">
        <v>6850</v>
      </c>
      <c r="AG77" s="1" t="s">
        <v>6851</v>
      </c>
      <c r="AH77" s="21">
        <v>42352.272916666669</v>
      </c>
      <c r="AJ77" s="23">
        <v>0</v>
      </c>
      <c r="AK77" s="23">
        <f t="shared" si="18"/>
        <v>4</v>
      </c>
      <c r="AL77" s="1">
        <f t="shared" si="19"/>
        <v>1000</v>
      </c>
      <c r="AM77" s="1">
        <f t="shared" si="20"/>
        <v>6535</v>
      </c>
      <c r="AN77" s="25">
        <f t="shared" si="28"/>
        <v>1.4500000000000028</v>
      </c>
      <c r="AO77" s="25">
        <f t="shared" si="29"/>
        <v>86.546666666666667</v>
      </c>
      <c r="AP77" s="1">
        <f t="shared" si="26"/>
        <v>7.17</v>
      </c>
      <c r="AQ77" s="25">
        <f t="shared" si="21"/>
        <v>0.49826268241834604</v>
      </c>
      <c r="AR77" s="1">
        <f t="shared" si="22"/>
        <v>3.89</v>
      </c>
      <c r="AS77" s="25">
        <f t="shared" si="23"/>
        <v>1.0542005420054201</v>
      </c>
      <c r="AT77" s="1">
        <f t="shared" si="24"/>
        <v>99.8</v>
      </c>
      <c r="AU77" s="1">
        <f t="shared" si="25"/>
        <v>98.54</v>
      </c>
      <c r="AV77" s="1" t="str">
        <f t="shared" si="27"/>
        <v>16</v>
      </c>
      <c r="AW77" s="1" t="str">
        <f t="shared" si="30"/>
        <v>279</v>
      </c>
      <c r="AX77" s="1" t="str">
        <f t="shared" si="31"/>
        <v>1260</v>
      </c>
      <c r="AY77" s="1">
        <v>0.24544802867383514</v>
      </c>
      <c r="AZ77" s="1">
        <v>1.3285714285714285</v>
      </c>
      <c r="BJ77"/>
    </row>
    <row r="78" spans="1:62" ht="15.75">
      <c r="A78" s="1">
        <v>9110</v>
      </c>
      <c r="B78" s="1" t="s">
        <v>2051</v>
      </c>
      <c r="C78" s="1" t="s">
        <v>4334</v>
      </c>
      <c r="D78" s="1">
        <v>321</v>
      </c>
      <c r="E78" s="1">
        <v>10747</v>
      </c>
      <c r="F78" s="1">
        <v>1002</v>
      </c>
      <c r="H78" s="1">
        <v>4.9000000000000004</v>
      </c>
      <c r="I78" s="1">
        <v>92.91</v>
      </c>
      <c r="J78" s="1" t="s">
        <v>6852</v>
      </c>
      <c r="K78" s="1">
        <v>4.9000000000000004</v>
      </c>
      <c r="L78" s="1">
        <v>92.84</v>
      </c>
      <c r="M78" s="1" t="s">
        <v>6853</v>
      </c>
      <c r="N78" s="1">
        <v>4.9000000000000004</v>
      </c>
      <c r="O78" s="1">
        <v>88.94</v>
      </c>
      <c r="P78" s="1" t="s">
        <v>6854</v>
      </c>
      <c r="Q78" s="1">
        <v>7.11</v>
      </c>
      <c r="R78" s="1">
        <v>14.39</v>
      </c>
      <c r="S78" s="1" t="s">
        <v>6855</v>
      </c>
      <c r="T78" s="1">
        <v>3.8</v>
      </c>
      <c r="U78" s="1">
        <v>3.69</v>
      </c>
      <c r="V78" s="1" t="s">
        <v>6035</v>
      </c>
      <c r="W78" s="1">
        <v>0</v>
      </c>
      <c r="X78" s="1">
        <v>0.01</v>
      </c>
      <c r="Y78" s="1" t="s">
        <v>4356</v>
      </c>
      <c r="Z78" s="1">
        <v>0</v>
      </c>
      <c r="AA78" s="1">
        <v>0</v>
      </c>
      <c r="AB78" s="1" t="s">
        <v>4284</v>
      </c>
      <c r="AC78" s="1">
        <v>99.96</v>
      </c>
      <c r="AD78" s="1">
        <v>99.43</v>
      </c>
      <c r="AE78" s="1" t="s">
        <v>6856</v>
      </c>
      <c r="AF78" s="1" t="s">
        <v>6857</v>
      </c>
      <c r="AG78" s="1" t="s">
        <v>6858</v>
      </c>
      <c r="AH78" s="21">
        <v>42352.273009259261</v>
      </c>
      <c r="AJ78" s="23">
        <v>0</v>
      </c>
      <c r="AK78" s="23">
        <f t="shared" si="18"/>
        <v>4</v>
      </c>
      <c r="AL78" s="1">
        <f t="shared" si="19"/>
        <v>1002</v>
      </c>
      <c r="AM78" s="1">
        <f t="shared" si="20"/>
        <v>10747</v>
      </c>
      <c r="AN78" s="25">
        <f t="shared" si="28"/>
        <v>3.9699999999999989</v>
      </c>
      <c r="AO78" s="25">
        <f t="shared" si="29"/>
        <v>91.563333333333333</v>
      </c>
      <c r="AP78" s="1">
        <f t="shared" si="26"/>
        <v>7.11</v>
      </c>
      <c r="AQ78" s="25">
        <f t="shared" si="21"/>
        <v>0.49409312022237667</v>
      </c>
      <c r="AR78" s="1">
        <f t="shared" si="22"/>
        <v>3.8</v>
      </c>
      <c r="AS78" s="25">
        <f t="shared" si="23"/>
        <v>1.0298102981029811</v>
      </c>
      <c r="AT78" s="1">
        <f t="shared" si="24"/>
        <v>99.96</v>
      </c>
      <c r="AU78" s="1">
        <f t="shared" si="25"/>
        <v>99.43</v>
      </c>
      <c r="AV78" s="1" t="str">
        <f t="shared" si="27"/>
        <v>159</v>
      </c>
      <c r="AW78" s="1" t="str">
        <f t="shared" si="30"/>
        <v>813</v>
      </c>
      <c r="AX78" s="1" t="str">
        <f t="shared" si="31"/>
        <v>4464</v>
      </c>
      <c r="AY78" s="1">
        <v>0.83704797047970481</v>
      </c>
      <c r="AZ78" s="1">
        <v>1.092741935483871</v>
      </c>
      <c r="BJ78"/>
    </row>
    <row r="79" spans="1:62" ht="15.75">
      <c r="A79" s="1">
        <v>8578</v>
      </c>
      <c r="B79" s="1" t="s">
        <v>134</v>
      </c>
      <c r="C79" s="1" t="s">
        <v>4332</v>
      </c>
      <c r="D79" s="1">
        <v>836</v>
      </c>
      <c r="E79" s="1">
        <v>28483</v>
      </c>
      <c r="F79" s="1">
        <v>7501</v>
      </c>
      <c r="H79" s="1">
        <v>4.9000000000000004</v>
      </c>
      <c r="I79" s="1">
        <v>60.97</v>
      </c>
      <c r="J79" s="1" t="s">
        <v>6314</v>
      </c>
      <c r="K79" s="1">
        <v>4.9000000000000004</v>
      </c>
      <c r="L79" s="1">
        <v>64.75</v>
      </c>
      <c r="M79" s="1" t="s">
        <v>6315</v>
      </c>
      <c r="N79" s="1">
        <v>4.9000000000000004</v>
      </c>
      <c r="O79" s="1">
        <v>70.760000000000005</v>
      </c>
      <c r="P79" s="1" t="s">
        <v>6316</v>
      </c>
      <c r="Q79" s="1">
        <v>2.97</v>
      </c>
      <c r="R79" s="1">
        <v>4.8600000000000003</v>
      </c>
      <c r="S79" s="1" t="s">
        <v>6317</v>
      </c>
      <c r="T79" s="1">
        <v>4.0199999999999996</v>
      </c>
      <c r="U79" s="1">
        <v>2.95</v>
      </c>
      <c r="V79" s="1" t="s">
        <v>6318</v>
      </c>
      <c r="W79" s="1">
        <v>0</v>
      </c>
      <c r="X79" s="1">
        <v>0.02</v>
      </c>
      <c r="Y79" s="1" t="s">
        <v>6319</v>
      </c>
      <c r="Z79" s="1">
        <v>0</v>
      </c>
      <c r="AA79" s="1">
        <v>0</v>
      </c>
      <c r="AB79" s="1" t="s">
        <v>4284</v>
      </c>
      <c r="AC79" s="1">
        <v>96.26</v>
      </c>
      <c r="AD79" s="1">
        <v>98.83</v>
      </c>
      <c r="AE79" s="1" t="s">
        <v>6320</v>
      </c>
      <c r="AF79" s="1" t="s">
        <v>6321</v>
      </c>
      <c r="AG79" s="1" t="s">
        <v>6322</v>
      </c>
      <c r="AH79" s="21">
        <v>42352.272835648146</v>
      </c>
      <c r="AJ79" s="23">
        <v>0</v>
      </c>
      <c r="AK79" s="23">
        <f t="shared" si="18"/>
        <v>3</v>
      </c>
      <c r="AL79" s="1">
        <f t="shared" si="19"/>
        <v>7501</v>
      </c>
      <c r="AM79" s="1">
        <f t="shared" si="20"/>
        <v>28483</v>
      </c>
      <c r="AN79" s="25">
        <f t="shared" si="28"/>
        <v>9.7900000000000063</v>
      </c>
      <c r="AO79" s="25">
        <f t="shared" si="29"/>
        <v>65.493333333333339</v>
      </c>
      <c r="AP79" s="1">
        <f t="shared" si="26"/>
        <v>2.97</v>
      </c>
      <c r="AQ79" s="25">
        <f t="shared" si="21"/>
        <v>0.61111111111111116</v>
      </c>
      <c r="AR79" s="1">
        <f t="shared" si="22"/>
        <v>4.0199999999999996</v>
      </c>
      <c r="AS79" s="25">
        <f t="shared" si="23"/>
        <v>1.3627118644067795</v>
      </c>
      <c r="AT79" s="1">
        <f t="shared" si="24"/>
        <v>96.26</v>
      </c>
      <c r="AU79" s="1">
        <f t="shared" si="25"/>
        <v>98.83</v>
      </c>
      <c r="AV79" s="1" t="str">
        <f t="shared" si="27"/>
        <v>31</v>
      </c>
      <c r="AW79" s="1" t="str">
        <f t="shared" si="30"/>
        <v>341</v>
      </c>
      <c r="AX79" s="1" t="str">
        <f t="shared" si="31"/>
        <v>1771</v>
      </c>
      <c r="AY79" s="1">
        <v>0.3890909090909091</v>
      </c>
      <c r="AZ79" s="1">
        <v>1.15527950310559</v>
      </c>
      <c r="BJ79"/>
    </row>
    <row r="80" spans="1:62" ht="15.75">
      <c r="A80" s="1">
        <v>8901</v>
      </c>
      <c r="B80" s="1" t="s">
        <v>1975</v>
      </c>
      <c r="C80" s="1" t="s">
        <v>4358</v>
      </c>
      <c r="D80" s="1">
        <v>119</v>
      </c>
      <c r="E80" s="1">
        <v>3034</v>
      </c>
      <c r="F80" s="1">
        <v>1000</v>
      </c>
      <c r="H80" s="1">
        <v>4.9000000000000004</v>
      </c>
      <c r="I80" s="1">
        <v>90.41</v>
      </c>
      <c r="J80" s="1" t="s">
        <v>4488</v>
      </c>
      <c r="K80" s="1">
        <v>4.9000000000000004</v>
      </c>
      <c r="L80" s="1">
        <v>92.41</v>
      </c>
      <c r="M80" s="1" t="s">
        <v>4489</v>
      </c>
      <c r="N80" s="1">
        <v>4.9000000000000004</v>
      </c>
      <c r="O80" s="1">
        <v>96.82</v>
      </c>
      <c r="P80" s="1" t="s">
        <v>4490</v>
      </c>
      <c r="Q80" s="1">
        <v>3.28</v>
      </c>
      <c r="R80" s="1">
        <v>4.04</v>
      </c>
      <c r="S80" s="1" t="s">
        <v>4491</v>
      </c>
      <c r="T80" s="1">
        <v>5.76</v>
      </c>
      <c r="U80" s="1">
        <v>2.79</v>
      </c>
      <c r="V80" s="1" t="s">
        <v>4492</v>
      </c>
      <c r="W80" s="1">
        <v>0</v>
      </c>
      <c r="X80" s="1">
        <v>0.02</v>
      </c>
      <c r="Y80" s="1" t="s">
        <v>4324</v>
      </c>
      <c r="Z80" s="1">
        <v>0</v>
      </c>
      <c r="AA80" s="1">
        <v>0</v>
      </c>
      <c r="AB80" s="1" t="s">
        <v>4284</v>
      </c>
      <c r="AC80" s="1">
        <v>100</v>
      </c>
      <c r="AD80" s="1">
        <v>98.97</v>
      </c>
      <c r="AE80" s="1" t="s">
        <v>4293</v>
      </c>
      <c r="AF80" s="1" t="s">
        <v>4493</v>
      </c>
      <c r="AG80" s="1" t="s">
        <v>4494</v>
      </c>
      <c r="AH80" s="21">
        <v>42352.425439814811</v>
      </c>
      <c r="AJ80" s="23">
        <v>0</v>
      </c>
      <c r="AK80" s="23">
        <f t="shared" si="18"/>
        <v>1</v>
      </c>
      <c r="AL80" s="1">
        <f t="shared" si="19"/>
        <v>1000</v>
      </c>
      <c r="AM80" s="1">
        <f t="shared" si="20"/>
        <v>3034</v>
      </c>
      <c r="AN80" s="25">
        <f t="shared" si="28"/>
        <v>6.4099999999999966</v>
      </c>
      <c r="AO80" s="25">
        <f t="shared" si="29"/>
        <v>93.213333333333324</v>
      </c>
      <c r="AP80" s="1">
        <f t="shared" si="26"/>
        <v>3.28</v>
      </c>
      <c r="AQ80" s="25">
        <f t="shared" si="21"/>
        <v>0.81188118811881183</v>
      </c>
      <c r="AR80" s="1">
        <f t="shared" si="22"/>
        <v>5.76</v>
      </c>
      <c r="AS80" s="25">
        <f t="shared" si="23"/>
        <v>2.064516129032258</v>
      </c>
      <c r="AT80" s="1">
        <f t="shared" si="24"/>
        <v>100</v>
      </c>
      <c r="AU80" s="1">
        <f t="shared" si="25"/>
        <v>98.97</v>
      </c>
      <c r="AV80" s="1" t="str">
        <f t="shared" si="27"/>
        <v>0</v>
      </c>
      <c r="AW80" s="1" t="str">
        <f t="shared" si="30"/>
        <v>8</v>
      </c>
      <c r="AX80" s="1" t="str">
        <f t="shared" si="31"/>
        <v>335</v>
      </c>
      <c r="AY80" s="1">
        <v>0</v>
      </c>
      <c r="AZ80" s="1">
        <v>0.14328358208955225</v>
      </c>
      <c r="BJ80"/>
    </row>
    <row r="81" spans="1:62" ht="15.75">
      <c r="A81" s="1">
        <v>9185</v>
      </c>
      <c r="B81" s="1" t="s">
        <v>2018</v>
      </c>
      <c r="C81" s="1" t="s">
        <v>4370</v>
      </c>
      <c r="D81" s="1">
        <v>0</v>
      </c>
      <c r="E81" s="1">
        <v>64662</v>
      </c>
      <c r="F81" s="1">
        <v>1000</v>
      </c>
      <c r="H81" s="1">
        <v>4.8</v>
      </c>
      <c r="I81" s="1">
        <v>26.44</v>
      </c>
      <c r="J81" s="1" t="s">
        <v>6872</v>
      </c>
      <c r="K81" s="1">
        <v>4.9000000000000004</v>
      </c>
      <c r="L81" s="1">
        <v>29.75</v>
      </c>
      <c r="M81" s="1" t="s">
        <v>6873</v>
      </c>
      <c r="N81" s="1">
        <v>4.8</v>
      </c>
      <c r="O81" s="1">
        <v>6.04</v>
      </c>
      <c r="P81" s="1" t="s">
        <v>6874</v>
      </c>
      <c r="Q81" s="1">
        <v>1.66</v>
      </c>
      <c r="R81" s="1">
        <v>3.42</v>
      </c>
      <c r="S81" s="1" t="s">
        <v>6875</v>
      </c>
      <c r="T81" s="1">
        <v>0.87</v>
      </c>
      <c r="U81" s="1">
        <v>1.48</v>
      </c>
      <c r="V81" s="1" t="s">
        <v>6876</v>
      </c>
      <c r="W81" s="1">
        <v>0</v>
      </c>
      <c r="X81" s="1">
        <v>0.01</v>
      </c>
      <c r="Y81" s="1" t="s">
        <v>4295</v>
      </c>
      <c r="Z81" s="1">
        <v>0</v>
      </c>
      <c r="AA81" s="1">
        <v>0</v>
      </c>
      <c r="AB81" s="1" t="s">
        <v>4284</v>
      </c>
      <c r="AC81" s="1">
        <v>99.97</v>
      </c>
      <c r="AD81" s="1">
        <v>99.77</v>
      </c>
      <c r="AE81" s="1" t="s">
        <v>8189</v>
      </c>
      <c r="AF81" s="1" t="s">
        <v>8190</v>
      </c>
      <c r="AG81" s="1" t="s">
        <v>8191</v>
      </c>
      <c r="AH81" s="21">
        <v>42352.409189814818</v>
      </c>
      <c r="AJ81" s="23">
        <v>0</v>
      </c>
      <c r="AK81" s="23">
        <f t="shared" si="18"/>
        <v>11</v>
      </c>
      <c r="AL81" s="1">
        <f t="shared" si="19"/>
        <v>1000</v>
      </c>
      <c r="AM81" s="1">
        <f t="shared" si="20"/>
        <v>64662</v>
      </c>
      <c r="AN81" s="25">
        <f t="shared" si="28"/>
        <v>23.71</v>
      </c>
      <c r="AO81" s="25">
        <f t="shared" si="29"/>
        <v>20.743333333333332</v>
      </c>
      <c r="AP81" s="1">
        <f t="shared" si="26"/>
        <v>1.66</v>
      </c>
      <c r="AQ81" s="25">
        <f t="shared" si="21"/>
        <v>0.4853801169590643</v>
      </c>
      <c r="AR81" s="1">
        <f t="shared" si="22"/>
        <v>0.87</v>
      </c>
      <c r="AS81" s="25">
        <f t="shared" si="23"/>
        <v>0.58783783783783783</v>
      </c>
      <c r="AT81" s="1">
        <f t="shared" si="24"/>
        <v>99.97</v>
      </c>
      <c r="AU81" s="1">
        <f t="shared" si="25"/>
        <v>99.77</v>
      </c>
      <c r="AV81" s="1" t="str">
        <f t="shared" si="27"/>
        <v>419</v>
      </c>
      <c r="AW81" s="1" t="str">
        <f t="shared" si="30"/>
        <v>1900</v>
      </c>
      <c r="AX81" s="1" t="str">
        <f t="shared" si="31"/>
        <v>10146</v>
      </c>
      <c r="AY81" s="1">
        <v>0.94385263157894739</v>
      </c>
      <c r="AZ81" s="1">
        <v>1.1235955056179776</v>
      </c>
      <c r="BJ81"/>
    </row>
    <row r="82" spans="1:62" ht="15.75">
      <c r="A82" s="1">
        <v>9435</v>
      </c>
      <c r="B82" s="1" t="s">
        <v>3002</v>
      </c>
      <c r="C82" s="1" t="s">
        <v>4378</v>
      </c>
      <c r="F82" s="1">
        <v>50000</v>
      </c>
      <c r="H82" s="1">
        <v>4.9000000000000004</v>
      </c>
      <c r="I82" s="1">
        <v>30.26</v>
      </c>
      <c r="J82" s="1" t="s">
        <v>6877</v>
      </c>
      <c r="K82" s="1">
        <v>4.8</v>
      </c>
      <c r="L82" s="1">
        <v>41.35</v>
      </c>
      <c r="M82" s="1" t="s">
        <v>6878</v>
      </c>
      <c r="N82" s="1">
        <v>4.8</v>
      </c>
      <c r="O82" s="1">
        <v>39.01</v>
      </c>
      <c r="P82" s="1" t="s">
        <v>6879</v>
      </c>
      <c r="Q82" s="1">
        <v>2.2999999999999998</v>
      </c>
      <c r="R82" s="1">
        <v>4.22</v>
      </c>
      <c r="S82" s="1" t="s">
        <v>6880</v>
      </c>
      <c r="T82" s="1">
        <v>1.02</v>
      </c>
      <c r="U82" s="1">
        <v>2.15</v>
      </c>
      <c r="V82" s="1" t="s">
        <v>6881</v>
      </c>
      <c r="W82" s="1">
        <v>0</v>
      </c>
      <c r="X82" s="1">
        <v>0.01</v>
      </c>
      <c r="Y82" s="1" t="s">
        <v>4295</v>
      </c>
      <c r="Z82" s="1">
        <v>0</v>
      </c>
      <c r="AA82" s="1">
        <v>0</v>
      </c>
      <c r="AB82" s="1" t="s">
        <v>4284</v>
      </c>
      <c r="AC82" s="1">
        <v>0</v>
      </c>
      <c r="AD82" s="1">
        <v>0</v>
      </c>
      <c r="AH82" s="21">
        <v>42352.273715277777</v>
      </c>
      <c r="AJ82" s="24">
        <v>1</v>
      </c>
      <c r="AK82" s="23">
        <f t="shared" si="18"/>
        <v>7</v>
      </c>
      <c r="AL82" s="1">
        <f t="shared" si="19"/>
        <v>50000</v>
      </c>
      <c r="AM82" s="1">
        <f t="shared" si="20"/>
        <v>0</v>
      </c>
      <c r="AN82" s="25">
        <f t="shared" si="28"/>
        <v>11.09</v>
      </c>
      <c r="AO82" s="25">
        <f t="shared" si="29"/>
        <v>36.873333333333335</v>
      </c>
      <c r="AP82" s="1">
        <f t="shared" si="26"/>
        <v>2.2999999999999998</v>
      </c>
      <c r="AQ82" s="25">
        <f t="shared" si="21"/>
        <v>0.54502369668246442</v>
      </c>
      <c r="AR82" s="1">
        <f t="shared" si="22"/>
        <v>1.02</v>
      </c>
      <c r="AS82" s="25">
        <f t="shared" si="23"/>
        <v>0.47441860465116281</v>
      </c>
      <c r="AT82" s="1">
        <f t="shared" si="24"/>
        <v>0</v>
      </c>
      <c r="AU82" s="1">
        <f t="shared" si="25"/>
        <v>0</v>
      </c>
      <c r="AV82" s="1" t="str">
        <f t="shared" si="27"/>
        <v/>
      </c>
      <c r="AW82" s="1" t="str">
        <f t="shared" si="30"/>
        <v/>
      </c>
      <c r="AX82" s="1" t="str">
        <f t="shared" si="31"/>
        <v/>
      </c>
      <c r="AY82" s="1">
        <v>0</v>
      </c>
      <c r="BJ82"/>
    </row>
    <row r="83" spans="1:62" ht="15.75">
      <c r="A83" s="1">
        <v>8943</v>
      </c>
      <c r="B83" s="1" t="s">
        <v>2055</v>
      </c>
      <c r="C83" s="1" t="s">
        <v>4332</v>
      </c>
      <c r="F83" s="1">
        <v>100000</v>
      </c>
      <c r="H83" s="1">
        <v>4.8</v>
      </c>
      <c r="I83" s="1">
        <v>-0.51</v>
      </c>
      <c r="J83" s="1" t="s">
        <v>6882</v>
      </c>
      <c r="K83" s="1">
        <v>4.8</v>
      </c>
      <c r="L83" s="1">
        <v>10.28</v>
      </c>
      <c r="M83" s="1" t="s">
        <v>6883</v>
      </c>
      <c r="N83" s="1">
        <v>4.7</v>
      </c>
      <c r="O83" s="1">
        <v>6.75</v>
      </c>
      <c r="P83" s="1" t="s">
        <v>6884</v>
      </c>
      <c r="Q83" s="1">
        <v>4.99</v>
      </c>
      <c r="R83" s="1">
        <v>4.51</v>
      </c>
      <c r="S83" s="1" t="s">
        <v>6885</v>
      </c>
      <c r="T83" s="1">
        <v>2.64</v>
      </c>
      <c r="U83" s="1">
        <v>2.6</v>
      </c>
      <c r="V83" s="1" t="s">
        <v>6886</v>
      </c>
      <c r="W83" s="1">
        <v>0</v>
      </c>
      <c r="X83" s="1">
        <v>0.06</v>
      </c>
      <c r="Y83" s="1" t="s">
        <v>4292</v>
      </c>
      <c r="Z83" s="1">
        <v>0</v>
      </c>
      <c r="AA83" s="1">
        <v>0</v>
      </c>
      <c r="AB83" s="1" t="s">
        <v>4284</v>
      </c>
      <c r="AC83" s="1">
        <v>0</v>
      </c>
      <c r="AD83" s="1">
        <v>0</v>
      </c>
      <c r="AH83" s="21">
        <v>42352.273773148147</v>
      </c>
      <c r="AJ83" s="24">
        <v>1</v>
      </c>
      <c r="AK83" s="23">
        <f t="shared" si="18"/>
        <v>3</v>
      </c>
      <c r="AL83" s="1">
        <f t="shared" si="19"/>
        <v>100000</v>
      </c>
      <c r="AM83" s="1">
        <f t="shared" si="20"/>
        <v>0</v>
      </c>
      <c r="AN83" s="25">
        <f t="shared" si="28"/>
        <v>10.79</v>
      </c>
      <c r="AO83" s="25">
        <f t="shared" si="29"/>
        <v>5.5066666666666668</v>
      </c>
      <c r="AP83" s="1">
        <f t="shared" si="26"/>
        <v>4.99</v>
      </c>
      <c r="AQ83" s="25">
        <f t="shared" si="21"/>
        <v>1.106430155210643</v>
      </c>
      <c r="AR83" s="1">
        <f t="shared" si="22"/>
        <v>2.64</v>
      </c>
      <c r="AS83" s="25">
        <f t="shared" si="23"/>
        <v>1.0153846153846153</v>
      </c>
      <c r="AT83" s="1">
        <f t="shared" si="24"/>
        <v>0</v>
      </c>
      <c r="AU83" s="1">
        <f t="shared" si="25"/>
        <v>0</v>
      </c>
      <c r="AV83" s="1" t="str">
        <f t="shared" si="27"/>
        <v/>
      </c>
      <c r="AW83" s="1" t="str">
        <f t="shared" si="30"/>
        <v/>
      </c>
      <c r="AX83" s="1" t="str">
        <f t="shared" si="31"/>
        <v/>
      </c>
      <c r="AY83" s="1">
        <v>0</v>
      </c>
      <c r="BJ83"/>
    </row>
    <row r="84" spans="1:62" ht="15.75">
      <c r="A84" s="1">
        <v>8766</v>
      </c>
      <c r="B84" s="1" t="s">
        <v>1389</v>
      </c>
      <c r="C84" s="1" t="s">
        <v>4334</v>
      </c>
      <c r="D84" s="1">
        <v>1354</v>
      </c>
      <c r="E84" s="1">
        <v>221423</v>
      </c>
      <c r="F84" s="1">
        <v>1000</v>
      </c>
      <c r="H84" s="1">
        <v>4.8</v>
      </c>
      <c r="I84" s="1">
        <v>44.39</v>
      </c>
      <c r="J84" s="1" t="s">
        <v>6887</v>
      </c>
      <c r="K84" s="1">
        <v>4.8</v>
      </c>
      <c r="L84" s="1">
        <v>34.54</v>
      </c>
      <c r="M84" s="1" t="s">
        <v>6888</v>
      </c>
      <c r="N84" s="1">
        <v>4.8</v>
      </c>
      <c r="O84" s="1">
        <v>35.17</v>
      </c>
      <c r="P84" s="1" t="s">
        <v>6889</v>
      </c>
      <c r="Q84" s="1">
        <v>2.81</v>
      </c>
      <c r="R84" s="1">
        <v>14.39</v>
      </c>
      <c r="S84" s="1" t="s">
        <v>6890</v>
      </c>
      <c r="T84" s="1">
        <v>2.68</v>
      </c>
      <c r="U84" s="1">
        <v>3.69</v>
      </c>
      <c r="V84" s="1" t="s">
        <v>4589</v>
      </c>
      <c r="W84" s="1">
        <v>0</v>
      </c>
      <c r="X84" s="1">
        <v>0.01</v>
      </c>
      <c r="Y84" s="1" t="s">
        <v>6891</v>
      </c>
      <c r="Z84" s="1">
        <v>0</v>
      </c>
      <c r="AA84" s="1">
        <v>0</v>
      </c>
      <c r="AB84" s="1" t="s">
        <v>4284</v>
      </c>
      <c r="AC84" s="1">
        <v>44.54</v>
      </c>
      <c r="AD84" s="1">
        <v>99.56</v>
      </c>
      <c r="AE84" s="1" t="s">
        <v>6892</v>
      </c>
      <c r="AF84" s="1" t="s">
        <v>6893</v>
      </c>
      <c r="AG84" s="1" t="s">
        <v>6894</v>
      </c>
      <c r="AH84" s="21">
        <v>42352.375798611109</v>
      </c>
      <c r="AJ84" s="23">
        <v>0</v>
      </c>
      <c r="AK84" s="23">
        <f t="shared" si="18"/>
        <v>4</v>
      </c>
      <c r="AL84" s="1">
        <f t="shared" si="19"/>
        <v>1000</v>
      </c>
      <c r="AM84" s="1">
        <f t="shared" si="20"/>
        <v>221423</v>
      </c>
      <c r="AN84" s="25">
        <f t="shared" si="28"/>
        <v>9.8500000000000014</v>
      </c>
      <c r="AO84" s="25">
        <f t="shared" si="29"/>
        <v>38.033333333333339</v>
      </c>
      <c r="AP84" s="1">
        <f t="shared" si="26"/>
        <v>2.81</v>
      </c>
      <c r="AQ84" s="25">
        <f t="shared" si="21"/>
        <v>0.19527449617790132</v>
      </c>
      <c r="AR84" s="1">
        <f t="shared" si="22"/>
        <v>2.68</v>
      </c>
      <c r="AS84" s="25">
        <f t="shared" si="23"/>
        <v>0.72628726287262879</v>
      </c>
      <c r="AT84" s="1">
        <f t="shared" si="24"/>
        <v>44.54</v>
      </c>
      <c r="AU84" s="1">
        <f t="shared" si="25"/>
        <v>99.56</v>
      </c>
      <c r="AV84" s="1" t="str">
        <f t="shared" si="27"/>
        <v>1025</v>
      </c>
      <c r="AW84" s="1" t="str">
        <f t="shared" si="30"/>
        <v>4374</v>
      </c>
      <c r="AX84" s="1" t="str">
        <f t="shared" si="31"/>
        <v>11925</v>
      </c>
      <c r="AY84" s="1">
        <v>1.0029721079103795</v>
      </c>
      <c r="AZ84" s="1">
        <v>2.2007547169811321</v>
      </c>
      <c r="BJ84"/>
    </row>
    <row r="85" spans="1:62" ht="15.75">
      <c r="A85" s="1">
        <v>8932</v>
      </c>
      <c r="B85" s="1" t="s">
        <v>790</v>
      </c>
      <c r="C85" s="1" t="s">
        <v>4378</v>
      </c>
      <c r="D85" s="1">
        <v>448</v>
      </c>
      <c r="E85" s="1">
        <v>8444</v>
      </c>
      <c r="F85" s="1">
        <v>8888</v>
      </c>
      <c r="H85" s="1">
        <v>4.9000000000000004</v>
      </c>
      <c r="I85" s="1">
        <v>69.569999999999993</v>
      </c>
      <c r="J85" s="1" t="s">
        <v>4495</v>
      </c>
      <c r="K85" s="1">
        <v>4.9000000000000004</v>
      </c>
      <c r="L85" s="1">
        <v>73.42</v>
      </c>
      <c r="M85" s="1" t="s">
        <v>4496</v>
      </c>
      <c r="N85" s="1">
        <v>4.9000000000000004</v>
      </c>
      <c r="O85" s="1">
        <v>69.28</v>
      </c>
      <c r="P85" s="1" t="s">
        <v>4497</v>
      </c>
      <c r="Q85" s="1">
        <v>1.36</v>
      </c>
      <c r="R85" s="1">
        <v>4.76</v>
      </c>
      <c r="S85" s="1" t="s">
        <v>4498</v>
      </c>
      <c r="T85" s="1">
        <v>1.61</v>
      </c>
      <c r="U85" s="1">
        <v>2.99</v>
      </c>
      <c r="V85" s="1" t="s">
        <v>4499</v>
      </c>
      <c r="W85" s="1">
        <v>0</v>
      </c>
      <c r="X85" s="1">
        <v>0.01</v>
      </c>
      <c r="Y85" s="1" t="s">
        <v>4500</v>
      </c>
      <c r="Z85" s="1">
        <v>0</v>
      </c>
      <c r="AA85" s="1">
        <v>0</v>
      </c>
      <c r="AB85" s="1" t="s">
        <v>4284</v>
      </c>
      <c r="AC85" s="1">
        <v>24.94</v>
      </c>
      <c r="AD85" s="1">
        <v>99.73</v>
      </c>
      <c r="AE85" s="1" t="s">
        <v>4376</v>
      </c>
      <c r="AF85" s="1" t="s">
        <v>6901</v>
      </c>
      <c r="AG85" s="1" t="s">
        <v>6902</v>
      </c>
      <c r="AH85" s="21">
        <v>42352.414780092593</v>
      </c>
      <c r="AJ85" s="23">
        <v>0</v>
      </c>
      <c r="AK85" s="23">
        <f t="shared" si="18"/>
        <v>7</v>
      </c>
      <c r="AL85" s="1">
        <f t="shared" si="19"/>
        <v>8888</v>
      </c>
      <c r="AM85" s="1">
        <f t="shared" si="20"/>
        <v>8444</v>
      </c>
      <c r="AN85" s="25">
        <f t="shared" si="28"/>
        <v>4.1400000000000006</v>
      </c>
      <c r="AO85" s="25">
        <f t="shared" si="29"/>
        <v>70.756666666666675</v>
      </c>
      <c r="AP85" s="1">
        <f t="shared" si="26"/>
        <v>1.36</v>
      </c>
      <c r="AQ85" s="25">
        <f t="shared" si="21"/>
        <v>0.28571428571428575</v>
      </c>
      <c r="AR85" s="1">
        <f t="shared" si="22"/>
        <v>1.61</v>
      </c>
      <c r="AS85" s="25">
        <f t="shared" si="23"/>
        <v>0.53846153846153844</v>
      </c>
      <c r="AT85" s="1">
        <f t="shared" si="24"/>
        <v>24.94</v>
      </c>
      <c r="AU85" s="1">
        <f t="shared" si="25"/>
        <v>99.73</v>
      </c>
      <c r="AV85" s="1" t="str">
        <f t="shared" si="27"/>
        <v>81</v>
      </c>
      <c r="AW85" s="1" t="str">
        <f t="shared" si="30"/>
        <v>383</v>
      </c>
      <c r="AX85" s="1" t="str">
        <f t="shared" si="31"/>
        <v>3332</v>
      </c>
      <c r="AY85" s="1">
        <v>0.90516971279373371</v>
      </c>
      <c r="AZ85" s="1">
        <v>0.68967587034813926</v>
      </c>
      <c r="BJ85"/>
    </row>
    <row r="86" spans="1:62" ht="15.75">
      <c r="A86" s="1">
        <v>8647</v>
      </c>
      <c r="B86" s="1" t="s">
        <v>256</v>
      </c>
      <c r="C86" s="1" t="s">
        <v>4334</v>
      </c>
      <c r="D86" s="1">
        <v>383</v>
      </c>
      <c r="E86" s="1">
        <v>149572</v>
      </c>
      <c r="F86" s="1">
        <v>1000</v>
      </c>
      <c r="H86" s="1">
        <v>4.8</v>
      </c>
      <c r="I86" s="1">
        <v>34.31</v>
      </c>
      <c r="J86" s="1" t="s">
        <v>5568</v>
      </c>
      <c r="K86" s="1">
        <v>4.8</v>
      </c>
      <c r="L86" s="1">
        <v>33.79</v>
      </c>
      <c r="M86" s="1" t="s">
        <v>5569</v>
      </c>
      <c r="N86" s="1">
        <v>4.8</v>
      </c>
      <c r="O86" s="1">
        <v>28.6</v>
      </c>
      <c r="P86" s="1" t="s">
        <v>5570</v>
      </c>
      <c r="Q86" s="1">
        <v>5.19</v>
      </c>
      <c r="R86" s="1">
        <v>14.39</v>
      </c>
      <c r="S86" s="1" t="s">
        <v>5571</v>
      </c>
      <c r="T86" s="1">
        <v>2.7</v>
      </c>
      <c r="U86" s="1">
        <v>3.69</v>
      </c>
      <c r="V86" s="1" t="s">
        <v>4659</v>
      </c>
      <c r="W86" s="1">
        <v>0</v>
      </c>
      <c r="X86" s="1">
        <v>0.01</v>
      </c>
      <c r="Y86" s="1" t="s">
        <v>5572</v>
      </c>
      <c r="Z86" s="1">
        <v>0</v>
      </c>
      <c r="AA86" s="1">
        <v>0</v>
      </c>
      <c r="AB86" s="1" t="s">
        <v>4284</v>
      </c>
      <c r="AC86" s="1">
        <v>100</v>
      </c>
      <c r="AD86" s="1">
        <v>98.16</v>
      </c>
      <c r="AE86" s="1" t="s">
        <v>8192</v>
      </c>
      <c r="AF86" s="1" t="s">
        <v>8193</v>
      </c>
      <c r="AG86" s="1" t="s">
        <v>8194</v>
      </c>
      <c r="AH86" s="21">
        <v>42352.417662037034</v>
      </c>
      <c r="AJ86" s="23">
        <v>0</v>
      </c>
      <c r="AK86" s="23">
        <f t="shared" si="18"/>
        <v>4</v>
      </c>
      <c r="AL86" s="1">
        <f t="shared" si="19"/>
        <v>1000</v>
      </c>
      <c r="AM86" s="1">
        <f t="shared" si="20"/>
        <v>149572</v>
      </c>
      <c r="AN86" s="25">
        <f t="shared" si="28"/>
        <v>5.7100000000000009</v>
      </c>
      <c r="AO86" s="25">
        <f t="shared" si="29"/>
        <v>32.233333333333327</v>
      </c>
      <c r="AP86" s="1">
        <f t="shared" si="26"/>
        <v>5.19</v>
      </c>
      <c r="AQ86" s="25">
        <f t="shared" si="21"/>
        <v>0.36066712995135514</v>
      </c>
      <c r="AR86" s="1">
        <f t="shared" si="22"/>
        <v>2.7</v>
      </c>
      <c r="AS86" s="25">
        <f t="shared" si="23"/>
        <v>0.73170731707317083</v>
      </c>
      <c r="AT86" s="1">
        <f t="shared" si="24"/>
        <v>100</v>
      </c>
      <c r="AU86" s="1">
        <f t="shared" si="25"/>
        <v>98.16</v>
      </c>
      <c r="AV86" s="1" t="str">
        <f t="shared" si="27"/>
        <v>1084</v>
      </c>
      <c r="AW86" s="1" t="str">
        <f t="shared" si="30"/>
        <v>7387</v>
      </c>
      <c r="AX86" s="1" t="str">
        <f t="shared" si="31"/>
        <v>27123</v>
      </c>
      <c r="AY86" s="1">
        <v>0.62806552050900233</v>
      </c>
      <c r="AZ86" s="1">
        <v>1.6341112708771153</v>
      </c>
      <c r="BJ86"/>
    </row>
    <row r="87" spans="1:62" ht="15.75">
      <c r="A87" s="1">
        <v>8559</v>
      </c>
      <c r="B87" s="1" t="s">
        <v>332</v>
      </c>
      <c r="C87" s="1" t="s">
        <v>4983</v>
      </c>
      <c r="F87" s="1">
        <v>100000</v>
      </c>
      <c r="H87" s="1">
        <v>4.9000000000000004</v>
      </c>
      <c r="I87" s="1">
        <v>38.72</v>
      </c>
      <c r="J87" s="1" t="s">
        <v>6343</v>
      </c>
      <c r="K87" s="1">
        <v>4.9000000000000004</v>
      </c>
      <c r="L87" s="1">
        <v>44.6</v>
      </c>
      <c r="M87" s="1" t="s">
        <v>6344</v>
      </c>
      <c r="N87" s="1">
        <v>4.9000000000000004</v>
      </c>
      <c r="O87" s="1">
        <v>48.92</v>
      </c>
      <c r="P87" s="1" t="s">
        <v>6345</v>
      </c>
      <c r="Q87" s="1">
        <v>8.3800000000000008</v>
      </c>
      <c r="R87" s="1">
        <v>4.51</v>
      </c>
      <c r="S87" s="1" t="s">
        <v>6346</v>
      </c>
      <c r="T87" s="1">
        <v>1.2</v>
      </c>
      <c r="U87" s="1">
        <v>2.6</v>
      </c>
      <c r="V87" s="1" t="s">
        <v>6347</v>
      </c>
      <c r="W87" s="1">
        <v>0</v>
      </c>
      <c r="X87" s="1">
        <v>0.06</v>
      </c>
      <c r="Y87" s="1" t="s">
        <v>4292</v>
      </c>
      <c r="Z87" s="1">
        <v>0</v>
      </c>
      <c r="AA87" s="1">
        <v>0</v>
      </c>
      <c r="AB87" s="1" t="s">
        <v>4284</v>
      </c>
      <c r="AC87" s="1">
        <v>0</v>
      </c>
      <c r="AD87" s="1">
        <v>0</v>
      </c>
      <c r="AH87" s="21">
        <v>42352.274421296293</v>
      </c>
      <c r="AJ87" s="24">
        <v>1</v>
      </c>
      <c r="AK87" s="23">
        <f t="shared" si="18"/>
        <v>2</v>
      </c>
      <c r="AL87" s="1">
        <f t="shared" si="19"/>
        <v>100000</v>
      </c>
      <c r="AM87" s="1">
        <f t="shared" si="20"/>
        <v>0</v>
      </c>
      <c r="AN87" s="25">
        <f t="shared" si="28"/>
        <v>10.200000000000003</v>
      </c>
      <c r="AO87" s="25">
        <f t="shared" si="29"/>
        <v>44.080000000000005</v>
      </c>
      <c r="AP87" s="1">
        <f t="shared" si="26"/>
        <v>8.3800000000000008</v>
      </c>
      <c r="AQ87" s="25">
        <f t="shared" si="21"/>
        <v>1.8580931263858096</v>
      </c>
      <c r="AR87" s="1">
        <f t="shared" si="22"/>
        <v>1.2</v>
      </c>
      <c r="AS87" s="25">
        <f t="shared" si="23"/>
        <v>0.46153846153846151</v>
      </c>
      <c r="AT87" s="1">
        <f t="shared" si="24"/>
        <v>0</v>
      </c>
      <c r="AU87" s="1">
        <f t="shared" si="25"/>
        <v>0</v>
      </c>
      <c r="AV87" s="1" t="str">
        <f t="shared" si="27"/>
        <v/>
      </c>
      <c r="AW87" s="1" t="str">
        <f t="shared" si="30"/>
        <v/>
      </c>
      <c r="AX87" s="1" t="str">
        <f t="shared" si="31"/>
        <v/>
      </c>
      <c r="AY87" s="1">
        <v>0</v>
      </c>
      <c r="BJ87"/>
    </row>
    <row r="88" spans="1:62" ht="15.75">
      <c r="A88" s="1">
        <v>9515</v>
      </c>
      <c r="B88" s="1" t="s">
        <v>409</v>
      </c>
      <c r="C88" s="1" t="s">
        <v>4286</v>
      </c>
      <c r="D88" s="1">
        <v>123</v>
      </c>
      <c r="E88" s="1">
        <v>7329</v>
      </c>
      <c r="F88" s="1">
        <v>2000</v>
      </c>
      <c r="H88" s="1">
        <v>4.8</v>
      </c>
      <c r="I88" s="1">
        <v>40.409999999999997</v>
      </c>
      <c r="J88" s="1" t="s">
        <v>6353</v>
      </c>
      <c r="K88" s="1">
        <v>4.9000000000000004</v>
      </c>
      <c r="L88" s="1">
        <v>50.18</v>
      </c>
      <c r="M88" s="1" t="s">
        <v>6354</v>
      </c>
      <c r="N88" s="1">
        <v>4.9000000000000004</v>
      </c>
      <c r="O88" s="1">
        <v>52.44</v>
      </c>
      <c r="P88" s="1" t="s">
        <v>6355</v>
      </c>
      <c r="Q88" s="1">
        <v>5.96</v>
      </c>
      <c r="R88" s="1">
        <v>4.32</v>
      </c>
      <c r="S88" s="1" t="s">
        <v>6356</v>
      </c>
      <c r="T88" s="1">
        <v>3.6</v>
      </c>
      <c r="U88" s="1">
        <v>2.92</v>
      </c>
      <c r="V88" s="1" t="s">
        <v>6357</v>
      </c>
      <c r="W88" s="1">
        <v>0</v>
      </c>
      <c r="X88" s="1">
        <v>0</v>
      </c>
      <c r="Y88" s="1" t="s">
        <v>6358</v>
      </c>
      <c r="Z88" s="1">
        <v>0</v>
      </c>
      <c r="AA88" s="1">
        <v>0</v>
      </c>
      <c r="AB88" s="1" t="s">
        <v>4284</v>
      </c>
      <c r="AC88" s="1">
        <v>84.01</v>
      </c>
      <c r="AD88" s="1">
        <v>99.42</v>
      </c>
      <c r="AE88" s="1" t="s">
        <v>4321</v>
      </c>
      <c r="AF88" s="1" t="s">
        <v>6359</v>
      </c>
      <c r="AG88" s="1" t="s">
        <v>6360</v>
      </c>
      <c r="AH88" s="21">
        <v>42352.416886574072</v>
      </c>
      <c r="AJ88" s="23">
        <v>0</v>
      </c>
      <c r="AK88" s="23">
        <f t="shared" si="18"/>
        <v>8</v>
      </c>
      <c r="AL88" s="1">
        <f t="shared" si="19"/>
        <v>2000</v>
      </c>
      <c r="AM88" s="1">
        <f t="shared" si="20"/>
        <v>7329</v>
      </c>
      <c r="AN88" s="25">
        <f t="shared" si="28"/>
        <v>12.030000000000001</v>
      </c>
      <c r="AO88" s="25">
        <f t="shared" si="29"/>
        <v>47.676666666666669</v>
      </c>
      <c r="AP88" s="1">
        <f t="shared" si="26"/>
        <v>5.96</v>
      </c>
      <c r="AQ88" s="25">
        <f t="shared" si="21"/>
        <v>1.3796296296296295</v>
      </c>
      <c r="AR88" s="1">
        <f t="shared" si="22"/>
        <v>3.6</v>
      </c>
      <c r="AS88" s="25">
        <f t="shared" si="23"/>
        <v>1.2328767123287672</v>
      </c>
      <c r="AT88" s="1">
        <f t="shared" si="24"/>
        <v>84.01</v>
      </c>
      <c r="AU88" s="1">
        <f t="shared" si="25"/>
        <v>99.42</v>
      </c>
      <c r="AV88" s="1" t="str">
        <f t="shared" si="27"/>
        <v>8</v>
      </c>
      <c r="AW88" s="1" t="str">
        <f t="shared" si="30"/>
        <v>247</v>
      </c>
      <c r="AX88" s="1" t="str">
        <f t="shared" si="31"/>
        <v>2312</v>
      </c>
      <c r="AY88" s="1">
        <v>0.13862348178137654</v>
      </c>
      <c r="AZ88" s="1">
        <v>0.64100346020761245</v>
      </c>
      <c r="BJ88"/>
    </row>
    <row r="89" spans="1:62" ht="15.75">
      <c r="A89" s="1">
        <v>9509</v>
      </c>
      <c r="B89" s="1" t="s">
        <v>579</v>
      </c>
      <c r="C89" s="1" t="s">
        <v>4370</v>
      </c>
      <c r="D89" s="1">
        <v>3</v>
      </c>
      <c r="E89" s="1">
        <v>23778</v>
      </c>
      <c r="F89" s="1">
        <v>10000</v>
      </c>
      <c r="H89" s="1">
        <v>4.8</v>
      </c>
      <c r="I89" s="1">
        <v>31.47</v>
      </c>
      <c r="J89" s="1" t="s">
        <v>6348</v>
      </c>
      <c r="K89" s="1">
        <v>4.9000000000000004</v>
      </c>
      <c r="L89" s="1">
        <v>29.59</v>
      </c>
      <c r="M89" s="1" t="s">
        <v>6349</v>
      </c>
      <c r="N89" s="1">
        <v>4.9000000000000004</v>
      </c>
      <c r="O89" s="1">
        <v>41.02</v>
      </c>
      <c r="P89" s="1" t="s">
        <v>6350</v>
      </c>
      <c r="Q89" s="1">
        <v>2.62</v>
      </c>
      <c r="R89" s="1">
        <v>6.93</v>
      </c>
      <c r="S89" s="1" t="s">
        <v>6351</v>
      </c>
      <c r="T89" s="1">
        <v>2.73</v>
      </c>
      <c r="U89" s="1">
        <v>1.31</v>
      </c>
      <c r="V89" s="1" t="s">
        <v>6352</v>
      </c>
      <c r="W89" s="1">
        <v>0</v>
      </c>
      <c r="X89" s="1">
        <v>0.01</v>
      </c>
      <c r="Y89" s="1" t="s">
        <v>4308</v>
      </c>
      <c r="Z89" s="1">
        <v>0</v>
      </c>
      <c r="AA89" s="1">
        <v>0</v>
      </c>
      <c r="AB89" s="1" t="s">
        <v>4284</v>
      </c>
      <c r="AC89" s="1">
        <v>67.25</v>
      </c>
      <c r="AD89" s="1">
        <v>99.77</v>
      </c>
      <c r="AE89" s="1" t="s">
        <v>8195</v>
      </c>
      <c r="AF89" s="1" t="s">
        <v>8196</v>
      </c>
      <c r="AG89" s="1" t="s">
        <v>8197</v>
      </c>
      <c r="AH89" s="21">
        <v>42352.42664351852</v>
      </c>
      <c r="AJ89" s="23">
        <v>0</v>
      </c>
      <c r="AK89" s="23">
        <f t="shared" si="18"/>
        <v>11</v>
      </c>
      <c r="AL89" s="1">
        <f t="shared" si="19"/>
        <v>10000</v>
      </c>
      <c r="AM89" s="1">
        <f t="shared" si="20"/>
        <v>23778</v>
      </c>
      <c r="AN89" s="25">
        <f t="shared" si="28"/>
        <v>11.430000000000003</v>
      </c>
      <c r="AO89" s="25">
        <f t="shared" si="29"/>
        <v>34.026666666666671</v>
      </c>
      <c r="AP89" s="1">
        <f t="shared" si="26"/>
        <v>2.62</v>
      </c>
      <c r="AQ89" s="25">
        <f t="shared" si="21"/>
        <v>0.37806637806637811</v>
      </c>
      <c r="AR89" s="1">
        <f t="shared" si="22"/>
        <v>2.73</v>
      </c>
      <c r="AS89" s="25">
        <f t="shared" si="23"/>
        <v>2.0839694656488548</v>
      </c>
      <c r="AT89" s="1">
        <f t="shared" si="24"/>
        <v>67.25</v>
      </c>
      <c r="AU89" s="1">
        <f t="shared" si="25"/>
        <v>99.77</v>
      </c>
      <c r="AV89" s="1" t="str">
        <f t="shared" si="27"/>
        <v>396</v>
      </c>
      <c r="AW89" s="1" t="str">
        <f t="shared" si="30"/>
        <v>1906</v>
      </c>
      <c r="AX89" s="1" t="str">
        <f t="shared" si="31"/>
        <v>14734</v>
      </c>
      <c r="AY89" s="1">
        <v>0.88923399790136415</v>
      </c>
      <c r="AZ89" s="1">
        <v>0.77616397448079277</v>
      </c>
      <c r="BJ89"/>
    </row>
    <row r="90" spans="1:62" ht="15.75">
      <c r="A90" s="1">
        <v>9233</v>
      </c>
      <c r="B90" s="1" t="s">
        <v>2251</v>
      </c>
      <c r="C90" s="1" t="s">
        <v>4334</v>
      </c>
      <c r="D90" s="1">
        <v>447</v>
      </c>
      <c r="E90" s="1">
        <v>46260</v>
      </c>
      <c r="F90" s="1">
        <v>1001</v>
      </c>
      <c r="H90" s="1">
        <v>4.7</v>
      </c>
      <c r="I90" s="1">
        <v>-1.01</v>
      </c>
      <c r="J90" s="1" t="s">
        <v>4606</v>
      </c>
      <c r="K90" s="1">
        <v>4.7</v>
      </c>
      <c r="L90" s="1">
        <v>-1.47</v>
      </c>
      <c r="M90" s="1" t="s">
        <v>4607</v>
      </c>
      <c r="N90" s="1">
        <v>4.7</v>
      </c>
      <c r="O90" s="1">
        <v>-1.21</v>
      </c>
      <c r="P90" s="1" t="s">
        <v>4608</v>
      </c>
      <c r="Q90" s="1">
        <v>12.8</v>
      </c>
      <c r="R90" s="1">
        <v>7.64</v>
      </c>
      <c r="S90" s="1" t="s">
        <v>4609</v>
      </c>
      <c r="T90" s="1">
        <v>3.63</v>
      </c>
      <c r="U90" s="1">
        <v>3.4</v>
      </c>
      <c r="V90" s="1" t="s">
        <v>4610</v>
      </c>
      <c r="W90" s="1">
        <v>0</v>
      </c>
      <c r="X90" s="1">
        <v>0.02</v>
      </c>
      <c r="Y90" s="1" t="s">
        <v>4611</v>
      </c>
      <c r="Z90" s="1">
        <v>0</v>
      </c>
      <c r="AA90" s="1">
        <v>0</v>
      </c>
      <c r="AB90" s="1" t="s">
        <v>4284</v>
      </c>
      <c r="AC90" s="1">
        <v>79.19</v>
      </c>
      <c r="AD90" s="1">
        <v>98.46</v>
      </c>
      <c r="AE90" s="1" t="s">
        <v>4293</v>
      </c>
      <c r="AF90" s="1" t="s">
        <v>6903</v>
      </c>
      <c r="AG90" s="1" t="s">
        <v>6904</v>
      </c>
      <c r="AH90" s="21">
        <v>42352.274293981478</v>
      </c>
      <c r="AJ90" s="23">
        <v>0</v>
      </c>
      <c r="AK90" s="23">
        <f t="shared" si="18"/>
        <v>4</v>
      </c>
      <c r="AL90" s="1">
        <f t="shared" si="19"/>
        <v>1001</v>
      </c>
      <c r="AM90" s="1">
        <f t="shared" si="20"/>
        <v>46260</v>
      </c>
      <c r="AN90" s="25">
        <f t="shared" si="28"/>
        <v>0.45999999999999996</v>
      </c>
      <c r="AO90" s="25">
        <f t="shared" si="29"/>
        <v>-1.23</v>
      </c>
      <c r="AP90" s="1">
        <f t="shared" si="26"/>
        <v>12.8</v>
      </c>
      <c r="AQ90" s="25">
        <f t="shared" si="21"/>
        <v>1.6753926701570683</v>
      </c>
      <c r="AR90" s="1">
        <f t="shared" si="22"/>
        <v>3.63</v>
      </c>
      <c r="AS90" s="25">
        <f t="shared" si="23"/>
        <v>1.0676470588235294</v>
      </c>
      <c r="AT90" s="1">
        <f t="shared" si="24"/>
        <v>79.19</v>
      </c>
      <c r="AU90" s="1">
        <f t="shared" si="25"/>
        <v>98.46</v>
      </c>
      <c r="AV90" s="1" t="str">
        <f t="shared" si="27"/>
        <v>0</v>
      </c>
      <c r="AW90" s="1" t="str">
        <f t="shared" si="30"/>
        <v>66</v>
      </c>
      <c r="AX90" s="1" t="str">
        <f t="shared" si="31"/>
        <v>10536</v>
      </c>
      <c r="AY90" s="1">
        <v>0</v>
      </c>
      <c r="AZ90" s="1">
        <v>3.7585421412300681E-2</v>
      </c>
      <c r="BJ90"/>
    </row>
    <row r="91" spans="1:62" ht="15.75">
      <c r="A91" s="1">
        <v>9505</v>
      </c>
      <c r="B91" s="1" t="s">
        <v>480</v>
      </c>
      <c r="C91" s="1" t="s">
        <v>4370</v>
      </c>
      <c r="D91" s="1">
        <v>1351</v>
      </c>
      <c r="E91" s="1">
        <v>57724</v>
      </c>
      <c r="F91" s="1">
        <v>1005</v>
      </c>
      <c r="H91" s="1">
        <v>4.8</v>
      </c>
      <c r="I91" s="1">
        <v>32.56</v>
      </c>
      <c r="J91" s="1" t="s">
        <v>6006</v>
      </c>
      <c r="K91" s="1">
        <v>4.9000000000000004</v>
      </c>
      <c r="L91" s="1">
        <v>37.47</v>
      </c>
      <c r="M91" s="1" t="s">
        <v>6007</v>
      </c>
      <c r="N91" s="1">
        <v>4.9000000000000004</v>
      </c>
      <c r="O91" s="1">
        <v>40.32</v>
      </c>
      <c r="P91" s="1" t="s">
        <v>6008</v>
      </c>
      <c r="Q91" s="1">
        <v>2.2200000000000002</v>
      </c>
      <c r="R91" s="1">
        <v>3.22</v>
      </c>
      <c r="S91" s="1" t="s">
        <v>6009</v>
      </c>
      <c r="T91" s="1">
        <v>1.57</v>
      </c>
      <c r="U91" s="1">
        <v>1.59</v>
      </c>
      <c r="V91" s="1" t="s">
        <v>6010</v>
      </c>
      <c r="W91" s="1">
        <v>0</v>
      </c>
      <c r="X91" s="1">
        <v>0.01</v>
      </c>
      <c r="Y91" s="1" t="s">
        <v>5907</v>
      </c>
      <c r="Z91" s="1">
        <v>0</v>
      </c>
      <c r="AA91" s="1">
        <v>0</v>
      </c>
      <c r="AB91" s="1" t="s">
        <v>4284</v>
      </c>
      <c r="AC91" s="1">
        <v>98.52</v>
      </c>
      <c r="AD91" s="1">
        <v>99.6</v>
      </c>
      <c r="AE91" s="1" t="s">
        <v>6898</v>
      </c>
      <c r="AF91" s="1" t="s">
        <v>6899</v>
      </c>
      <c r="AG91" s="1" t="s">
        <v>6900</v>
      </c>
      <c r="AH91" s="21">
        <v>42352.273958333331</v>
      </c>
      <c r="AJ91" s="23">
        <v>0</v>
      </c>
      <c r="AK91" s="23">
        <f t="shared" si="18"/>
        <v>11</v>
      </c>
      <c r="AL91" s="1">
        <f t="shared" si="19"/>
        <v>1005</v>
      </c>
      <c r="AM91" s="1">
        <f t="shared" si="20"/>
        <v>57724</v>
      </c>
      <c r="AN91" s="25">
        <f t="shared" si="28"/>
        <v>7.759999999999998</v>
      </c>
      <c r="AO91" s="25">
        <f t="shared" si="29"/>
        <v>36.783333333333331</v>
      </c>
      <c r="AP91" s="1">
        <f t="shared" si="26"/>
        <v>2.2200000000000002</v>
      </c>
      <c r="AQ91" s="25">
        <f t="shared" si="21"/>
        <v>0.68944099378881984</v>
      </c>
      <c r="AR91" s="1">
        <f t="shared" si="22"/>
        <v>1.57</v>
      </c>
      <c r="AS91" s="25">
        <f t="shared" si="23"/>
        <v>0.98742138364779874</v>
      </c>
      <c r="AT91" s="1">
        <f t="shared" si="24"/>
        <v>98.52</v>
      </c>
      <c r="AU91" s="1">
        <f t="shared" si="25"/>
        <v>99.6</v>
      </c>
      <c r="AV91" s="1" t="str">
        <f t="shared" si="27"/>
        <v>581</v>
      </c>
      <c r="AW91" s="1" t="str">
        <f t="shared" si="30"/>
        <v>2887</v>
      </c>
      <c r="AX91" s="1" t="str">
        <f t="shared" si="31"/>
        <v>14109</v>
      </c>
      <c r="AY91" s="1">
        <v>0.86133702805680634</v>
      </c>
      <c r="AZ91" s="1">
        <v>1.2277269827769508</v>
      </c>
      <c r="BJ91"/>
    </row>
    <row r="92" spans="1:62" ht="15.75">
      <c r="A92" s="1">
        <v>9421</v>
      </c>
      <c r="B92" s="1" t="s">
        <v>747</v>
      </c>
      <c r="C92" s="1" t="s">
        <v>4334</v>
      </c>
      <c r="D92" s="1">
        <v>1206</v>
      </c>
      <c r="E92" s="1">
        <v>757511</v>
      </c>
      <c r="F92" s="1">
        <v>2000</v>
      </c>
      <c r="H92" s="1">
        <v>4.5999999999999996</v>
      </c>
      <c r="I92" s="1">
        <v>-2.16</v>
      </c>
      <c r="J92" s="1" t="s">
        <v>5173</v>
      </c>
      <c r="K92" s="1">
        <v>4.7</v>
      </c>
      <c r="L92" s="1">
        <v>-1.72</v>
      </c>
      <c r="M92" s="1" t="s">
        <v>5174</v>
      </c>
      <c r="N92" s="1">
        <v>4.5999999999999996</v>
      </c>
      <c r="O92" s="1">
        <v>-2.31</v>
      </c>
      <c r="P92" s="1" t="s">
        <v>5175</v>
      </c>
      <c r="Q92" s="1">
        <v>5.82</v>
      </c>
      <c r="R92" s="1">
        <v>7.64</v>
      </c>
      <c r="S92" s="1" t="s">
        <v>5176</v>
      </c>
      <c r="T92" s="1">
        <v>2.33</v>
      </c>
      <c r="U92" s="1">
        <v>3.4</v>
      </c>
      <c r="V92" s="1" t="s">
        <v>5177</v>
      </c>
      <c r="W92" s="1">
        <v>0</v>
      </c>
      <c r="X92" s="1">
        <v>0.02</v>
      </c>
      <c r="Y92" s="1" t="s">
        <v>5178</v>
      </c>
      <c r="Z92" s="1">
        <v>0</v>
      </c>
      <c r="AA92" s="1">
        <v>0</v>
      </c>
      <c r="AB92" s="1" t="s">
        <v>4284</v>
      </c>
      <c r="AC92" s="1">
        <v>83.94</v>
      </c>
      <c r="AD92" s="1">
        <v>97.36</v>
      </c>
      <c r="AE92" s="1" t="s">
        <v>5179</v>
      </c>
      <c r="AF92" s="1" t="s">
        <v>5180</v>
      </c>
      <c r="AG92" s="1" t="s">
        <v>5181</v>
      </c>
      <c r="AH92" s="21">
        <v>42352.273819444446</v>
      </c>
      <c r="AJ92" s="23">
        <v>0</v>
      </c>
      <c r="AK92" s="23">
        <f t="shared" si="18"/>
        <v>4</v>
      </c>
      <c r="AL92" s="1">
        <f t="shared" si="19"/>
        <v>2000</v>
      </c>
      <c r="AM92" s="1">
        <f t="shared" si="20"/>
        <v>757511</v>
      </c>
      <c r="AN92" s="25">
        <f t="shared" si="28"/>
        <v>0.59000000000000008</v>
      </c>
      <c r="AO92" s="25">
        <f t="shared" si="29"/>
        <v>-2.063333333333333</v>
      </c>
      <c r="AP92" s="1">
        <f t="shared" si="26"/>
        <v>5.82</v>
      </c>
      <c r="AQ92" s="25">
        <f t="shared" si="21"/>
        <v>0.76178010471204194</v>
      </c>
      <c r="AR92" s="1">
        <f t="shared" si="22"/>
        <v>2.33</v>
      </c>
      <c r="AS92" s="25">
        <f t="shared" si="23"/>
        <v>0.68529411764705883</v>
      </c>
      <c r="AT92" s="1">
        <f t="shared" si="24"/>
        <v>83.94</v>
      </c>
      <c r="AU92" s="1">
        <f t="shared" si="25"/>
        <v>97.36</v>
      </c>
      <c r="AV92" s="1" t="str">
        <f t="shared" si="27"/>
        <v>839</v>
      </c>
      <c r="AW92" s="1" t="str">
        <f t="shared" si="30"/>
        <v>3564</v>
      </c>
      <c r="AX92" s="1" t="str">
        <f t="shared" si="31"/>
        <v>23601</v>
      </c>
      <c r="AY92" s="1">
        <v>1.0075533108866443</v>
      </c>
      <c r="AZ92" s="1">
        <v>0.9060633024024406</v>
      </c>
      <c r="BJ92"/>
    </row>
    <row r="93" spans="1:62" ht="15.75">
      <c r="A93" s="1">
        <v>9497</v>
      </c>
      <c r="B93" s="1" t="s">
        <v>1010</v>
      </c>
      <c r="C93" s="1" t="s">
        <v>4332</v>
      </c>
      <c r="D93" s="1">
        <v>521</v>
      </c>
      <c r="E93" s="1">
        <v>9731</v>
      </c>
      <c r="F93" s="1">
        <v>1000</v>
      </c>
      <c r="H93" s="1">
        <v>4.8</v>
      </c>
      <c r="I93" s="1">
        <v>30.13</v>
      </c>
      <c r="J93" s="1" t="s">
        <v>5987</v>
      </c>
      <c r="K93" s="1">
        <v>4.8</v>
      </c>
      <c r="L93" s="1">
        <v>26.19</v>
      </c>
      <c r="M93" s="1" t="s">
        <v>5988</v>
      </c>
      <c r="N93" s="1">
        <v>4.8</v>
      </c>
      <c r="O93" s="1">
        <v>22.15</v>
      </c>
      <c r="P93" s="1" t="s">
        <v>5989</v>
      </c>
      <c r="Q93" s="1">
        <v>2.2599999999999998</v>
      </c>
      <c r="R93" s="1">
        <v>4.76</v>
      </c>
      <c r="S93" s="1" t="s">
        <v>5990</v>
      </c>
      <c r="T93" s="1">
        <v>10.130000000000001</v>
      </c>
      <c r="U93" s="1">
        <v>2.99</v>
      </c>
      <c r="V93" s="1" t="s">
        <v>5991</v>
      </c>
      <c r="W93" s="1">
        <v>0</v>
      </c>
      <c r="X93" s="1">
        <v>0.01</v>
      </c>
      <c r="Y93" s="1" t="s">
        <v>5492</v>
      </c>
      <c r="Z93" s="1">
        <v>0</v>
      </c>
      <c r="AA93" s="1">
        <v>0</v>
      </c>
      <c r="AB93" s="1" t="s">
        <v>4284</v>
      </c>
      <c r="AC93" s="1">
        <v>94.91</v>
      </c>
      <c r="AD93" s="1">
        <v>99.28</v>
      </c>
      <c r="AE93" s="1" t="s">
        <v>5992</v>
      </c>
      <c r="AF93" s="1" t="s">
        <v>5993</v>
      </c>
      <c r="AG93" s="1" t="s">
        <v>5994</v>
      </c>
      <c r="AH93" s="21">
        <v>42352.274224537039</v>
      </c>
      <c r="AJ93" s="23">
        <v>0</v>
      </c>
      <c r="AK93" s="23">
        <f t="shared" si="18"/>
        <v>3</v>
      </c>
      <c r="AL93" s="1">
        <f t="shared" si="19"/>
        <v>1000</v>
      </c>
      <c r="AM93" s="1">
        <f t="shared" si="20"/>
        <v>9731</v>
      </c>
      <c r="AN93" s="25">
        <f t="shared" si="28"/>
        <v>7.98</v>
      </c>
      <c r="AO93" s="25">
        <f t="shared" si="29"/>
        <v>26.156666666666666</v>
      </c>
      <c r="AP93" s="1">
        <f t="shared" si="26"/>
        <v>2.2599999999999998</v>
      </c>
      <c r="AQ93" s="25">
        <f t="shared" si="21"/>
        <v>0.47478991596638653</v>
      </c>
      <c r="AR93" s="1">
        <f t="shared" si="22"/>
        <v>10.130000000000001</v>
      </c>
      <c r="AS93" s="25">
        <f t="shared" si="23"/>
        <v>3.387959866220736</v>
      </c>
      <c r="AT93" s="1">
        <f t="shared" si="24"/>
        <v>94.91</v>
      </c>
      <c r="AU93" s="1">
        <f t="shared" si="25"/>
        <v>99.28</v>
      </c>
      <c r="AV93" s="1" t="str">
        <f t="shared" si="27"/>
        <v>43</v>
      </c>
      <c r="AW93" s="1" t="str">
        <f t="shared" si="30"/>
        <v>224</v>
      </c>
      <c r="AX93" s="1" t="str">
        <f t="shared" si="31"/>
        <v>925</v>
      </c>
      <c r="AY93" s="1">
        <v>0.82160714285714298</v>
      </c>
      <c r="AZ93" s="1">
        <v>1.452972972972973</v>
      </c>
      <c r="BJ93"/>
    </row>
    <row r="94" spans="1:62" ht="15.75">
      <c r="A94" s="1">
        <v>9241</v>
      </c>
      <c r="B94" s="1" t="s">
        <v>2269</v>
      </c>
      <c r="C94" s="1" t="s">
        <v>4370</v>
      </c>
      <c r="D94" s="1">
        <v>639</v>
      </c>
      <c r="E94" s="1">
        <v>35083</v>
      </c>
      <c r="F94" s="1">
        <v>2345.67</v>
      </c>
      <c r="H94" s="1">
        <v>4.7</v>
      </c>
      <c r="I94" s="1">
        <v>-1.02</v>
      </c>
      <c r="J94" s="1" t="s">
        <v>5256</v>
      </c>
      <c r="K94" s="1">
        <v>4.8</v>
      </c>
      <c r="L94" s="1">
        <v>-0.81</v>
      </c>
      <c r="M94" s="1" t="s">
        <v>5257</v>
      </c>
      <c r="N94" s="1">
        <v>4.7</v>
      </c>
      <c r="O94" s="1">
        <v>-2.38</v>
      </c>
      <c r="P94" s="1" t="s">
        <v>5258</v>
      </c>
      <c r="Q94" s="1">
        <v>5.51</v>
      </c>
      <c r="R94" s="1">
        <v>3.22</v>
      </c>
      <c r="S94" s="1" t="s">
        <v>5259</v>
      </c>
      <c r="T94" s="1">
        <v>1.03</v>
      </c>
      <c r="U94" s="1">
        <v>1.59</v>
      </c>
      <c r="V94" s="1" t="s">
        <v>5260</v>
      </c>
      <c r="W94" s="1">
        <v>0</v>
      </c>
      <c r="X94" s="1">
        <v>0.01</v>
      </c>
      <c r="Y94" s="1" t="s">
        <v>5261</v>
      </c>
      <c r="Z94" s="1">
        <v>0</v>
      </c>
      <c r="AA94" s="1">
        <v>0</v>
      </c>
      <c r="AB94" s="1" t="s">
        <v>4284</v>
      </c>
      <c r="AC94" s="1">
        <v>99.96</v>
      </c>
      <c r="AD94" s="1">
        <v>98.85</v>
      </c>
      <c r="AE94" s="1" t="s">
        <v>6905</v>
      </c>
      <c r="AF94" s="1" t="s">
        <v>6906</v>
      </c>
      <c r="AG94" s="1" t="s">
        <v>6907</v>
      </c>
      <c r="AH94" s="21">
        <v>42352.274351851855</v>
      </c>
      <c r="AJ94" s="23">
        <v>0</v>
      </c>
      <c r="AK94" s="23">
        <f t="shared" si="18"/>
        <v>11</v>
      </c>
      <c r="AL94" s="1">
        <f t="shared" si="19"/>
        <v>2345.67</v>
      </c>
      <c r="AM94" s="1">
        <f t="shared" si="20"/>
        <v>35083</v>
      </c>
      <c r="AN94" s="25">
        <f t="shared" si="28"/>
        <v>1.5699999999999998</v>
      </c>
      <c r="AO94" s="25">
        <f t="shared" si="29"/>
        <v>-1.4033333333333333</v>
      </c>
      <c r="AP94" s="1">
        <f t="shared" si="26"/>
        <v>5.51</v>
      </c>
      <c r="AQ94" s="25">
        <f t="shared" si="21"/>
        <v>1.7111801242236022</v>
      </c>
      <c r="AR94" s="1">
        <f t="shared" si="22"/>
        <v>1.03</v>
      </c>
      <c r="AS94" s="25">
        <f t="shared" si="23"/>
        <v>0.64779874213836475</v>
      </c>
      <c r="AT94" s="1">
        <f t="shared" si="24"/>
        <v>99.96</v>
      </c>
      <c r="AU94" s="1">
        <f t="shared" si="25"/>
        <v>98.85</v>
      </c>
      <c r="AV94" s="1" t="str">
        <f t="shared" si="27"/>
        <v>296</v>
      </c>
      <c r="AW94" s="1" t="str">
        <f t="shared" si="30"/>
        <v>1092</v>
      </c>
      <c r="AX94" s="1" t="str">
        <f t="shared" si="31"/>
        <v>10232</v>
      </c>
      <c r="AY94" s="1">
        <v>1.1601465201465202</v>
      </c>
      <c r="AZ94" s="1">
        <v>0.64034401876465985</v>
      </c>
      <c r="BJ94"/>
    </row>
    <row r="95" spans="1:62" ht="15.75">
      <c r="A95" s="1">
        <v>8580</v>
      </c>
      <c r="B95" s="1" t="s">
        <v>570</v>
      </c>
      <c r="C95" s="1" t="s">
        <v>4378</v>
      </c>
      <c r="D95" s="1">
        <v>380</v>
      </c>
      <c r="E95" s="1">
        <v>18935</v>
      </c>
      <c r="F95" s="1">
        <v>2000</v>
      </c>
      <c r="H95" s="1">
        <v>4.8</v>
      </c>
      <c r="I95" s="1">
        <v>12.31</v>
      </c>
      <c r="J95" s="1" t="s">
        <v>6330</v>
      </c>
      <c r="K95" s="1">
        <v>4.8</v>
      </c>
      <c r="L95" s="1">
        <v>1.27</v>
      </c>
      <c r="M95" s="1" t="s">
        <v>6331</v>
      </c>
      <c r="N95" s="1">
        <v>4.8</v>
      </c>
      <c r="O95" s="1">
        <v>0</v>
      </c>
      <c r="P95" s="1" t="s">
        <v>6332</v>
      </c>
      <c r="Q95" s="1">
        <v>2.79</v>
      </c>
      <c r="R95" s="1">
        <v>3.51</v>
      </c>
      <c r="S95" s="1" t="s">
        <v>6333</v>
      </c>
      <c r="T95" s="1">
        <v>1.47</v>
      </c>
      <c r="U95" s="1">
        <v>1.81</v>
      </c>
      <c r="V95" s="1" t="s">
        <v>6334</v>
      </c>
      <c r="W95" s="1">
        <v>0</v>
      </c>
      <c r="X95" s="1">
        <v>0</v>
      </c>
      <c r="Y95" s="1" t="s">
        <v>6335</v>
      </c>
      <c r="Z95" s="1">
        <v>0</v>
      </c>
      <c r="AA95" s="1">
        <v>0</v>
      </c>
      <c r="AB95" s="1" t="s">
        <v>4284</v>
      </c>
      <c r="AC95" s="1">
        <v>99.85</v>
      </c>
      <c r="AD95" s="1">
        <v>99.59</v>
      </c>
      <c r="AE95" s="1" t="s">
        <v>6895</v>
      </c>
      <c r="AF95" s="1" t="s">
        <v>6896</v>
      </c>
      <c r="AG95" s="1" t="s">
        <v>6897</v>
      </c>
      <c r="AH95" s="21">
        <v>42352.273900462962</v>
      </c>
      <c r="AJ95" s="23">
        <v>0</v>
      </c>
      <c r="AK95" s="23">
        <f t="shared" si="18"/>
        <v>7</v>
      </c>
      <c r="AL95" s="1">
        <f t="shared" si="19"/>
        <v>2000</v>
      </c>
      <c r="AM95" s="1">
        <f t="shared" si="20"/>
        <v>18935</v>
      </c>
      <c r="AN95" s="25">
        <f t="shared" si="28"/>
        <v>12.31</v>
      </c>
      <c r="AO95" s="25">
        <f t="shared" si="29"/>
        <v>4.5266666666666664</v>
      </c>
      <c r="AP95" s="1">
        <f t="shared" si="26"/>
        <v>2.79</v>
      </c>
      <c r="AQ95" s="25">
        <f t="shared" si="21"/>
        <v>0.79487179487179493</v>
      </c>
      <c r="AR95" s="1">
        <f t="shared" si="22"/>
        <v>1.47</v>
      </c>
      <c r="AS95" s="25">
        <f t="shared" si="23"/>
        <v>0.81215469613259661</v>
      </c>
      <c r="AT95" s="1">
        <f t="shared" si="24"/>
        <v>99.85</v>
      </c>
      <c r="AU95" s="1">
        <f t="shared" si="25"/>
        <v>99.59</v>
      </c>
      <c r="AV95" s="1" t="str">
        <f t="shared" si="27"/>
        <v>620</v>
      </c>
      <c r="AW95" s="1" t="str">
        <f t="shared" si="30"/>
        <v>2650</v>
      </c>
      <c r="AX95" s="1" t="str">
        <f t="shared" si="31"/>
        <v>12366</v>
      </c>
      <c r="AY95" s="1">
        <v>1.0013584905660378</v>
      </c>
      <c r="AZ95" s="1">
        <v>1.2857836001940806</v>
      </c>
      <c r="BJ95"/>
    </row>
    <row r="96" spans="1:62" ht="15.75">
      <c r="A96" s="1">
        <v>9125</v>
      </c>
      <c r="B96" s="1" t="s">
        <v>2062</v>
      </c>
      <c r="C96" s="1" t="s">
        <v>4332</v>
      </c>
      <c r="D96" s="1">
        <v>1037</v>
      </c>
      <c r="E96" s="1">
        <v>11693</v>
      </c>
      <c r="F96" s="1">
        <v>1000</v>
      </c>
      <c r="H96" s="1">
        <v>4.9000000000000004</v>
      </c>
      <c r="I96" s="1">
        <v>78.11</v>
      </c>
      <c r="J96" s="1" t="s">
        <v>6917</v>
      </c>
      <c r="K96" s="1">
        <v>4.9000000000000004</v>
      </c>
      <c r="L96" s="1">
        <v>82.92</v>
      </c>
      <c r="M96" s="1" t="s">
        <v>6918</v>
      </c>
      <c r="N96" s="1">
        <v>4.9000000000000004</v>
      </c>
      <c r="O96" s="1">
        <v>82.31</v>
      </c>
      <c r="P96" s="1" t="s">
        <v>6919</v>
      </c>
      <c r="Q96" s="1">
        <v>6.1</v>
      </c>
      <c r="R96" s="1">
        <v>4.51</v>
      </c>
      <c r="S96" s="1" t="s">
        <v>6920</v>
      </c>
      <c r="T96" s="1">
        <v>1.62</v>
      </c>
      <c r="U96" s="1">
        <v>2.6</v>
      </c>
      <c r="V96" s="1" t="s">
        <v>5031</v>
      </c>
      <c r="W96" s="1">
        <v>0</v>
      </c>
      <c r="X96" s="1">
        <v>0.01</v>
      </c>
      <c r="Y96" s="1" t="s">
        <v>4295</v>
      </c>
      <c r="Z96" s="1">
        <v>0</v>
      </c>
      <c r="AA96" s="1">
        <v>0</v>
      </c>
      <c r="AB96" s="1" t="s">
        <v>4284</v>
      </c>
      <c r="AC96" s="1">
        <v>65.77</v>
      </c>
      <c r="AD96" s="1">
        <v>99.71</v>
      </c>
      <c r="AE96" s="1" t="s">
        <v>4407</v>
      </c>
      <c r="AF96" s="1" t="s">
        <v>5107</v>
      </c>
      <c r="AG96" s="1" t="s">
        <v>6921</v>
      </c>
      <c r="AH96" s="21">
        <v>42352.424502314818</v>
      </c>
      <c r="AJ96" s="23">
        <v>0</v>
      </c>
      <c r="AK96" s="23">
        <f t="shared" si="18"/>
        <v>3</v>
      </c>
      <c r="AL96" s="1">
        <f t="shared" si="19"/>
        <v>1000</v>
      </c>
      <c r="AM96" s="1">
        <f t="shared" si="20"/>
        <v>11693</v>
      </c>
      <c r="AN96" s="25">
        <f t="shared" si="28"/>
        <v>4.8100000000000023</v>
      </c>
      <c r="AO96" s="25">
        <f t="shared" si="29"/>
        <v>81.11333333333333</v>
      </c>
      <c r="AP96" s="1">
        <f t="shared" si="26"/>
        <v>6.1</v>
      </c>
      <c r="AQ96" s="25">
        <f t="shared" si="21"/>
        <v>1.352549889135255</v>
      </c>
      <c r="AR96" s="1">
        <f t="shared" si="22"/>
        <v>1.62</v>
      </c>
      <c r="AS96" s="25">
        <f t="shared" si="23"/>
        <v>0.62307692307692308</v>
      </c>
      <c r="AT96" s="1">
        <f t="shared" si="24"/>
        <v>65.77</v>
      </c>
      <c r="AU96" s="1">
        <f t="shared" si="25"/>
        <v>99.71</v>
      </c>
      <c r="AV96" s="1" t="str">
        <f t="shared" si="27"/>
        <v>20</v>
      </c>
      <c r="AW96" s="1" t="str">
        <f t="shared" si="30"/>
        <v>108</v>
      </c>
      <c r="AX96" s="1" t="str">
        <f t="shared" si="31"/>
        <v>4126</v>
      </c>
      <c r="AY96" s="1">
        <v>0.79259259259259263</v>
      </c>
      <c r="AZ96" s="1">
        <v>0.15705283567619971</v>
      </c>
      <c r="BJ96"/>
    </row>
    <row r="97" spans="1:62" ht="15.75">
      <c r="A97" s="1">
        <v>8892</v>
      </c>
      <c r="B97" s="1" t="s">
        <v>2195</v>
      </c>
      <c r="C97" s="1" t="s">
        <v>4332</v>
      </c>
      <c r="F97" s="1">
        <v>50000</v>
      </c>
      <c r="H97" s="1">
        <v>4.8</v>
      </c>
      <c r="I97" s="1">
        <v>0</v>
      </c>
      <c r="J97" s="1" t="s">
        <v>4442</v>
      </c>
      <c r="K97" s="1">
        <v>4.8</v>
      </c>
      <c r="L97" s="1">
        <v>0</v>
      </c>
      <c r="M97" s="1" t="s">
        <v>4443</v>
      </c>
      <c r="N97" s="1">
        <v>4.7</v>
      </c>
      <c r="O97" s="1">
        <v>-0.57999999999999996</v>
      </c>
      <c r="P97" s="1" t="s">
        <v>4444</v>
      </c>
      <c r="Q97" s="1">
        <v>14.25</v>
      </c>
      <c r="R97" s="1">
        <v>4.51</v>
      </c>
      <c r="S97" s="1" t="s">
        <v>4445</v>
      </c>
      <c r="T97" s="1">
        <v>5.0999999999999996</v>
      </c>
      <c r="U97" s="1">
        <v>2.6</v>
      </c>
      <c r="V97" s="1" t="s">
        <v>4446</v>
      </c>
      <c r="W97" s="1">
        <v>0</v>
      </c>
      <c r="X97" s="1">
        <v>0</v>
      </c>
      <c r="Y97" s="1" t="s">
        <v>4287</v>
      </c>
      <c r="Z97" s="1">
        <v>0</v>
      </c>
      <c r="AA97" s="1">
        <v>0</v>
      </c>
      <c r="AB97" s="1" t="s">
        <v>4284</v>
      </c>
      <c r="AC97" s="1">
        <v>0</v>
      </c>
      <c r="AD97" s="1">
        <v>0</v>
      </c>
      <c r="AH97" s="21">
        <v>42352.274629629632</v>
      </c>
      <c r="AJ97" s="24">
        <v>1</v>
      </c>
      <c r="AK97" s="23">
        <f t="shared" si="18"/>
        <v>3</v>
      </c>
      <c r="AL97" s="1">
        <f t="shared" si="19"/>
        <v>50000</v>
      </c>
      <c r="AM97" s="1">
        <f t="shared" si="20"/>
        <v>0</v>
      </c>
      <c r="AN97" s="25">
        <f t="shared" si="28"/>
        <v>0.57999999999999996</v>
      </c>
      <c r="AO97" s="25">
        <f t="shared" si="29"/>
        <v>-0.19333333333333333</v>
      </c>
      <c r="AP97" s="1">
        <f t="shared" si="26"/>
        <v>14.25</v>
      </c>
      <c r="AQ97" s="25">
        <f t="shared" si="21"/>
        <v>3.1596452328159645</v>
      </c>
      <c r="AR97" s="1">
        <f t="shared" si="22"/>
        <v>5.0999999999999996</v>
      </c>
      <c r="AS97" s="25">
        <f t="shared" si="23"/>
        <v>1.9615384615384612</v>
      </c>
      <c r="AT97" s="1">
        <f t="shared" si="24"/>
        <v>0</v>
      </c>
      <c r="AU97" s="1">
        <f t="shared" si="25"/>
        <v>0</v>
      </c>
      <c r="AV97" s="1" t="str">
        <f t="shared" si="27"/>
        <v/>
      </c>
      <c r="AW97" s="1" t="str">
        <f t="shared" si="30"/>
        <v/>
      </c>
      <c r="AX97" s="1" t="str">
        <f t="shared" si="31"/>
        <v/>
      </c>
      <c r="AY97" s="1">
        <v>0</v>
      </c>
      <c r="BJ97"/>
    </row>
    <row r="98" spans="1:62" ht="15.75">
      <c r="A98" s="1">
        <v>8945</v>
      </c>
      <c r="B98" s="1" t="s">
        <v>2233</v>
      </c>
      <c r="C98" s="1" t="s">
        <v>4334</v>
      </c>
      <c r="D98" s="1">
        <v>57</v>
      </c>
      <c r="E98" s="1">
        <v>114080</v>
      </c>
      <c r="F98" s="1">
        <v>2166</v>
      </c>
      <c r="H98" s="1">
        <v>4.7</v>
      </c>
      <c r="I98" s="1">
        <v>7.61</v>
      </c>
      <c r="J98" s="1" t="s">
        <v>4470</v>
      </c>
      <c r="K98" s="1">
        <v>4.8</v>
      </c>
      <c r="L98" s="1">
        <v>8.8699999999999992</v>
      </c>
      <c r="M98" s="1" t="s">
        <v>4471</v>
      </c>
      <c r="N98" s="1">
        <v>4.7</v>
      </c>
      <c r="O98" s="1">
        <v>0</v>
      </c>
      <c r="P98" s="1" t="s">
        <v>4472</v>
      </c>
      <c r="Q98" s="1">
        <v>18.41</v>
      </c>
      <c r="R98" s="1">
        <v>14.39</v>
      </c>
      <c r="S98" s="1" t="s">
        <v>4473</v>
      </c>
      <c r="T98" s="1">
        <v>3.62</v>
      </c>
      <c r="U98" s="1">
        <v>3.69</v>
      </c>
      <c r="V98" s="1" t="s">
        <v>4474</v>
      </c>
      <c r="W98" s="1">
        <v>0</v>
      </c>
      <c r="X98" s="1">
        <v>0.01</v>
      </c>
      <c r="Y98" s="1" t="s">
        <v>4475</v>
      </c>
      <c r="Z98" s="1">
        <v>0</v>
      </c>
      <c r="AA98" s="1">
        <v>0</v>
      </c>
      <c r="AB98" s="1" t="s">
        <v>4284</v>
      </c>
      <c r="AC98" s="1">
        <v>99.84</v>
      </c>
      <c r="AD98" s="1">
        <v>98.87</v>
      </c>
      <c r="AE98" s="1" t="s">
        <v>6925</v>
      </c>
      <c r="AF98" s="1" t="s">
        <v>6926</v>
      </c>
      <c r="AG98" s="1" t="s">
        <v>6927</v>
      </c>
      <c r="AH98" s="21">
        <v>42352.410393518519</v>
      </c>
      <c r="AJ98" s="23">
        <v>0</v>
      </c>
      <c r="AK98" s="23">
        <f t="shared" si="18"/>
        <v>4</v>
      </c>
      <c r="AL98" s="1">
        <f t="shared" si="19"/>
        <v>2166</v>
      </c>
      <c r="AM98" s="1">
        <f t="shared" si="20"/>
        <v>114080</v>
      </c>
      <c r="AN98" s="25">
        <f t="shared" si="28"/>
        <v>8.8699999999999992</v>
      </c>
      <c r="AO98" s="25">
        <f t="shared" si="29"/>
        <v>5.4933333333333332</v>
      </c>
      <c r="AP98" s="1">
        <f t="shared" si="26"/>
        <v>18.41</v>
      </c>
      <c r="AQ98" s="25">
        <f t="shared" si="21"/>
        <v>1.2793606671299513</v>
      </c>
      <c r="AR98" s="1">
        <f t="shared" si="22"/>
        <v>3.62</v>
      </c>
      <c r="AS98" s="25">
        <f t="shared" si="23"/>
        <v>0.98102981029810299</v>
      </c>
      <c r="AT98" s="1">
        <f t="shared" si="24"/>
        <v>99.84</v>
      </c>
      <c r="AU98" s="1">
        <f t="shared" si="25"/>
        <v>98.87</v>
      </c>
      <c r="AV98" s="1" t="str">
        <f t="shared" si="27"/>
        <v>789</v>
      </c>
      <c r="AW98" s="1" t="str">
        <f t="shared" si="30"/>
        <v>4101</v>
      </c>
      <c r="AX98" s="1" t="str">
        <f t="shared" si="31"/>
        <v>12142</v>
      </c>
      <c r="AY98" s="1">
        <v>0.82343818580833938</v>
      </c>
      <c r="AZ98" s="1">
        <v>2.0265195190248724</v>
      </c>
      <c r="BJ98"/>
    </row>
    <row r="99" spans="1:62" ht="15.75">
      <c r="A99" s="1">
        <v>8592</v>
      </c>
      <c r="B99" s="1" t="s">
        <v>3127</v>
      </c>
      <c r="C99" s="1" t="s">
        <v>4378</v>
      </c>
      <c r="F99" s="1">
        <v>50000</v>
      </c>
      <c r="H99" s="1">
        <v>4.8</v>
      </c>
      <c r="I99" s="1">
        <v>-0.87</v>
      </c>
      <c r="J99" s="1" t="s">
        <v>6001</v>
      </c>
      <c r="K99" s="1">
        <v>4.7</v>
      </c>
      <c r="L99" s="1">
        <v>-1.1000000000000001</v>
      </c>
      <c r="M99" s="1" t="s">
        <v>6002</v>
      </c>
      <c r="N99" s="1">
        <v>4.7</v>
      </c>
      <c r="O99" s="1">
        <v>-1.18</v>
      </c>
      <c r="P99" s="1" t="s">
        <v>6003</v>
      </c>
      <c r="Q99" s="1">
        <v>3.79</v>
      </c>
      <c r="R99" s="1">
        <v>4.22</v>
      </c>
      <c r="S99" s="1" t="s">
        <v>6004</v>
      </c>
      <c r="T99" s="1">
        <v>2.1</v>
      </c>
      <c r="U99" s="1">
        <v>2.15</v>
      </c>
      <c r="V99" s="1" t="s">
        <v>6005</v>
      </c>
      <c r="W99" s="1">
        <v>0</v>
      </c>
      <c r="X99" s="1">
        <v>0.01</v>
      </c>
      <c r="Y99" s="1" t="s">
        <v>4295</v>
      </c>
      <c r="Z99" s="1">
        <v>0</v>
      </c>
      <c r="AA99" s="1">
        <v>0</v>
      </c>
      <c r="AB99" s="1" t="s">
        <v>4284</v>
      </c>
      <c r="AC99" s="1">
        <v>0</v>
      </c>
      <c r="AD99" s="1">
        <v>0</v>
      </c>
      <c r="AH99" s="21">
        <v>42352.275636574072</v>
      </c>
      <c r="AJ99" s="24">
        <v>1</v>
      </c>
      <c r="AK99" s="23">
        <f t="shared" si="18"/>
        <v>7</v>
      </c>
      <c r="AL99" s="1">
        <f t="shared" si="19"/>
        <v>50000</v>
      </c>
      <c r="AM99" s="1">
        <f t="shared" si="20"/>
        <v>0</v>
      </c>
      <c r="AN99" s="25">
        <f t="shared" si="28"/>
        <v>0.30999999999999994</v>
      </c>
      <c r="AO99" s="25">
        <f t="shared" si="29"/>
        <v>-1.05</v>
      </c>
      <c r="AP99" s="1">
        <f t="shared" si="26"/>
        <v>3.79</v>
      </c>
      <c r="AQ99" s="25">
        <f t="shared" si="21"/>
        <v>0.89810426540284372</v>
      </c>
      <c r="AR99" s="1">
        <f t="shared" si="22"/>
        <v>2.1</v>
      </c>
      <c r="AS99" s="25">
        <f t="shared" si="23"/>
        <v>0.9767441860465117</v>
      </c>
      <c r="AT99" s="1">
        <f t="shared" si="24"/>
        <v>0</v>
      </c>
      <c r="AU99" s="1">
        <f t="shared" si="25"/>
        <v>0</v>
      </c>
      <c r="AV99" s="1" t="str">
        <f t="shared" si="27"/>
        <v/>
      </c>
      <c r="AW99" s="1" t="str">
        <f t="shared" si="30"/>
        <v/>
      </c>
      <c r="AX99" s="1" t="str">
        <f t="shared" si="31"/>
        <v/>
      </c>
      <c r="AY99" s="1">
        <v>0</v>
      </c>
      <c r="BJ99"/>
    </row>
    <row r="100" spans="1:62" ht="15.75">
      <c r="A100" s="1">
        <v>9296</v>
      </c>
      <c r="B100" s="1" t="s">
        <v>2399</v>
      </c>
      <c r="C100" s="1" t="s">
        <v>4352</v>
      </c>
      <c r="D100" s="1">
        <v>505</v>
      </c>
      <c r="E100" s="1">
        <v>36776</v>
      </c>
      <c r="F100" s="1">
        <v>1000</v>
      </c>
      <c r="H100" s="1">
        <v>4.9000000000000004</v>
      </c>
      <c r="I100" s="1">
        <v>66.94</v>
      </c>
      <c r="J100" s="1" t="s">
        <v>5389</v>
      </c>
      <c r="K100" s="1">
        <v>4.9000000000000004</v>
      </c>
      <c r="L100" s="1">
        <v>61.14</v>
      </c>
      <c r="M100" s="1" t="s">
        <v>5390</v>
      </c>
      <c r="N100" s="1">
        <v>4.9000000000000004</v>
      </c>
      <c r="O100" s="1">
        <v>49.31</v>
      </c>
      <c r="P100" s="1" t="s">
        <v>5391</v>
      </c>
      <c r="Q100" s="1">
        <v>1.06</v>
      </c>
      <c r="R100" s="1">
        <v>8.07</v>
      </c>
      <c r="S100" s="1" t="s">
        <v>5392</v>
      </c>
      <c r="T100" s="1">
        <v>6.16</v>
      </c>
      <c r="U100" s="1">
        <v>3.56</v>
      </c>
      <c r="V100" s="1" t="s">
        <v>5393</v>
      </c>
      <c r="W100" s="1">
        <v>0</v>
      </c>
      <c r="X100" s="1">
        <v>0.01</v>
      </c>
      <c r="Y100" s="1" t="s">
        <v>4295</v>
      </c>
      <c r="Z100" s="1">
        <v>0</v>
      </c>
      <c r="AA100" s="1">
        <v>0</v>
      </c>
      <c r="AB100" s="1" t="s">
        <v>4284</v>
      </c>
      <c r="AC100" s="1">
        <v>47.53</v>
      </c>
      <c r="AD100" s="1">
        <v>98.94</v>
      </c>
      <c r="AE100" s="1" t="s">
        <v>6765</v>
      </c>
      <c r="AF100" s="1" t="s">
        <v>8198</v>
      </c>
      <c r="AG100" s="1" t="s">
        <v>8199</v>
      </c>
      <c r="AH100" s="21">
        <v>42352.408159722225</v>
      </c>
      <c r="AJ100" s="23">
        <v>0</v>
      </c>
      <c r="AK100" s="23">
        <f t="shared" si="18"/>
        <v>14</v>
      </c>
      <c r="AL100" s="1">
        <f t="shared" si="19"/>
        <v>1000</v>
      </c>
      <c r="AM100" s="1">
        <f t="shared" si="20"/>
        <v>36776</v>
      </c>
      <c r="AN100" s="25">
        <f t="shared" si="28"/>
        <v>17.629999999999995</v>
      </c>
      <c r="AO100" s="25">
        <f t="shared" si="29"/>
        <v>59.129999999999995</v>
      </c>
      <c r="AP100" s="1">
        <f t="shared" si="26"/>
        <v>1.06</v>
      </c>
      <c r="AQ100" s="25">
        <f t="shared" si="21"/>
        <v>0.13135068153655516</v>
      </c>
      <c r="AR100" s="1">
        <f t="shared" si="22"/>
        <v>6.16</v>
      </c>
      <c r="AS100" s="25">
        <f t="shared" si="23"/>
        <v>1.7303370786516854</v>
      </c>
      <c r="AT100" s="1">
        <f t="shared" si="24"/>
        <v>47.53</v>
      </c>
      <c r="AU100" s="1">
        <f t="shared" si="25"/>
        <v>98.94</v>
      </c>
      <c r="AV100" s="1" t="str">
        <f t="shared" si="27"/>
        <v>141</v>
      </c>
      <c r="AW100" s="1" t="str">
        <f t="shared" si="30"/>
        <v>612</v>
      </c>
      <c r="AX100" s="1" t="str">
        <f t="shared" si="31"/>
        <v>3207</v>
      </c>
      <c r="AY100" s="1">
        <v>0.98607843137254902</v>
      </c>
      <c r="AZ100" s="1">
        <v>1.1449953227315248</v>
      </c>
      <c r="BJ100"/>
    </row>
    <row r="101" spans="1:62" ht="15.75">
      <c r="A101" s="1">
        <v>8954</v>
      </c>
      <c r="B101" s="1" t="s">
        <v>2367</v>
      </c>
      <c r="C101" s="1" t="s">
        <v>4332</v>
      </c>
      <c r="D101" s="1">
        <v>1069</v>
      </c>
      <c r="E101" s="1">
        <v>29711</v>
      </c>
      <c r="F101" s="1">
        <v>10769.9</v>
      </c>
      <c r="H101" s="1">
        <v>4.8</v>
      </c>
      <c r="I101" s="1">
        <v>11.77</v>
      </c>
      <c r="J101" s="1" t="s">
        <v>6908</v>
      </c>
      <c r="K101" s="1">
        <v>4.8</v>
      </c>
      <c r="L101" s="1">
        <v>0</v>
      </c>
      <c r="M101" s="1" t="s">
        <v>6909</v>
      </c>
      <c r="N101" s="1">
        <v>4.8</v>
      </c>
      <c r="O101" s="1">
        <v>0</v>
      </c>
      <c r="P101" s="1" t="s">
        <v>6910</v>
      </c>
      <c r="Q101" s="1">
        <v>15.52</v>
      </c>
      <c r="R101" s="1">
        <v>11.17</v>
      </c>
      <c r="S101" s="1" t="s">
        <v>6911</v>
      </c>
      <c r="T101" s="1">
        <v>3.83</v>
      </c>
      <c r="U101" s="1">
        <v>3.54</v>
      </c>
      <c r="V101" s="1" t="s">
        <v>6912</v>
      </c>
      <c r="W101" s="1">
        <v>0</v>
      </c>
      <c r="X101" s="1">
        <v>0.08</v>
      </c>
      <c r="Y101" s="1" t="s">
        <v>6913</v>
      </c>
      <c r="Z101" s="1">
        <v>0</v>
      </c>
      <c r="AA101" s="1">
        <v>0</v>
      </c>
      <c r="AB101" s="1" t="s">
        <v>4284</v>
      </c>
      <c r="AC101" s="1">
        <v>93.77</v>
      </c>
      <c r="AD101" s="1">
        <v>98.35</v>
      </c>
      <c r="AE101" s="1" t="s">
        <v>6914</v>
      </c>
      <c r="AF101" s="1" t="s">
        <v>6915</v>
      </c>
      <c r="AG101" s="1" t="s">
        <v>6916</v>
      </c>
      <c r="AH101" s="21">
        <v>42352.27447916667</v>
      </c>
      <c r="AJ101" s="23">
        <v>0</v>
      </c>
      <c r="AK101" s="23">
        <f t="shared" si="18"/>
        <v>3</v>
      </c>
      <c r="AL101" s="1">
        <f t="shared" si="19"/>
        <v>10769.9</v>
      </c>
      <c r="AM101" s="1">
        <f t="shared" si="20"/>
        <v>29711</v>
      </c>
      <c r="AN101" s="25">
        <f t="shared" si="28"/>
        <v>11.77</v>
      </c>
      <c r="AO101" s="25">
        <f t="shared" si="29"/>
        <v>3.9233333333333333</v>
      </c>
      <c r="AP101" s="1">
        <f t="shared" si="26"/>
        <v>15.52</v>
      </c>
      <c r="AQ101" s="25">
        <f t="shared" si="21"/>
        <v>1.3894359892569381</v>
      </c>
      <c r="AR101" s="1">
        <f t="shared" si="22"/>
        <v>3.83</v>
      </c>
      <c r="AS101" s="25">
        <f t="shared" si="23"/>
        <v>1.0819209039548023</v>
      </c>
      <c r="AT101" s="1">
        <f t="shared" si="24"/>
        <v>93.77</v>
      </c>
      <c r="AU101" s="1">
        <f t="shared" si="25"/>
        <v>98.35</v>
      </c>
      <c r="AV101" s="1" t="str">
        <f t="shared" si="27"/>
        <v>128</v>
      </c>
      <c r="AW101" s="1" t="str">
        <f t="shared" si="30"/>
        <v>883</v>
      </c>
      <c r="AX101" s="1" t="str">
        <f t="shared" si="31"/>
        <v>6451</v>
      </c>
      <c r="AY101" s="1">
        <v>0.62043035107587774</v>
      </c>
      <c r="AZ101" s="1">
        <v>0.82126802046194392</v>
      </c>
      <c r="BJ101"/>
    </row>
    <row r="102" spans="1:62" ht="15.75">
      <c r="A102" s="1">
        <v>8571</v>
      </c>
      <c r="B102" s="1" t="s">
        <v>3157</v>
      </c>
      <c r="C102" s="1" t="s">
        <v>4286</v>
      </c>
      <c r="D102" s="1">
        <v>491</v>
      </c>
      <c r="E102" s="1">
        <v>121907</v>
      </c>
      <c r="F102" s="1">
        <v>1001</v>
      </c>
      <c r="H102" s="1">
        <v>4.7</v>
      </c>
      <c r="I102" s="1">
        <v>-1.35</v>
      </c>
      <c r="J102" s="1" t="s">
        <v>6011</v>
      </c>
      <c r="K102" s="1">
        <v>4.8</v>
      </c>
      <c r="L102" s="1">
        <v>-1.05</v>
      </c>
      <c r="M102" s="1" t="s">
        <v>6012</v>
      </c>
      <c r="N102" s="1">
        <v>4.7</v>
      </c>
      <c r="O102" s="1">
        <v>-0.82</v>
      </c>
      <c r="P102" s="1" t="s">
        <v>6013</v>
      </c>
      <c r="Q102" s="1">
        <v>6.17</v>
      </c>
      <c r="R102" s="1">
        <v>6.32</v>
      </c>
      <c r="S102" s="1" t="s">
        <v>6014</v>
      </c>
      <c r="T102" s="1">
        <v>3.6</v>
      </c>
      <c r="U102" s="1">
        <v>3.25</v>
      </c>
      <c r="V102" s="1" t="s">
        <v>6015</v>
      </c>
      <c r="W102" s="1">
        <v>0</v>
      </c>
      <c r="X102" s="1">
        <v>0</v>
      </c>
      <c r="Y102" s="1" t="s">
        <v>6016</v>
      </c>
      <c r="Z102" s="1">
        <v>0</v>
      </c>
      <c r="AA102" s="1">
        <v>0</v>
      </c>
      <c r="AB102" s="1" t="s">
        <v>4284</v>
      </c>
      <c r="AC102" s="1">
        <v>99.47</v>
      </c>
      <c r="AD102" s="1">
        <v>97.45</v>
      </c>
      <c r="AE102" s="1" t="s">
        <v>6017</v>
      </c>
      <c r="AF102" s="1" t="s">
        <v>6018</v>
      </c>
      <c r="AG102" s="1" t="s">
        <v>6019</v>
      </c>
      <c r="AH102" s="21">
        <v>42352.274583333332</v>
      </c>
      <c r="AJ102" s="23">
        <v>0</v>
      </c>
      <c r="AK102" s="23">
        <f t="shared" si="18"/>
        <v>8</v>
      </c>
      <c r="AL102" s="1">
        <f t="shared" si="19"/>
        <v>1001</v>
      </c>
      <c r="AM102" s="1">
        <f t="shared" si="20"/>
        <v>121907</v>
      </c>
      <c r="AN102" s="25">
        <f t="shared" si="28"/>
        <v>0.53000000000000014</v>
      </c>
      <c r="AO102" s="25">
        <f t="shared" si="29"/>
        <v>-1.0733333333333335</v>
      </c>
      <c r="AP102" s="1">
        <f t="shared" si="26"/>
        <v>6.17</v>
      </c>
      <c r="AQ102" s="25">
        <f t="shared" si="21"/>
        <v>0.97626582278481011</v>
      </c>
      <c r="AR102" s="1">
        <f t="shared" si="22"/>
        <v>3.6</v>
      </c>
      <c r="AS102" s="25">
        <f t="shared" si="23"/>
        <v>1.1076923076923078</v>
      </c>
      <c r="AT102" s="1">
        <f t="shared" si="24"/>
        <v>99.47</v>
      </c>
      <c r="AU102" s="1">
        <f t="shared" si="25"/>
        <v>97.45</v>
      </c>
      <c r="AV102" s="1" t="str">
        <f t="shared" si="27"/>
        <v>133</v>
      </c>
      <c r="AW102" s="1" t="str">
        <f t="shared" si="30"/>
        <v>567</v>
      </c>
      <c r="AX102" s="1" t="str">
        <f t="shared" si="31"/>
        <v>7845</v>
      </c>
      <c r="AY102" s="1">
        <v>1.0039506172839505</v>
      </c>
      <c r="AZ102" s="1">
        <v>0.43365200764818357</v>
      </c>
      <c r="BJ102"/>
    </row>
    <row r="103" spans="1:62" ht="15.75">
      <c r="A103" s="1">
        <v>9123</v>
      </c>
      <c r="B103" s="1" t="s">
        <v>2090</v>
      </c>
      <c r="C103" s="1" t="s">
        <v>4335</v>
      </c>
      <c r="D103" s="1">
        <v>360</v>
      </c>
      <c r="E103" s="1">
        <v>43665</v>
      </c>
      <c r="F103" s="1">
        <v>1000</v>
      </c>
      <c r="H103" s="1">
        <v>4.8</v>
      </c>
      <c r="I103" s="1">
        <v>2.83</v>
      </c>
      <c r="J103" s="1" t="s">
        <v>4539</v>
      </c>
      <c r="K103" s="1">
        <v>4.8</v>
      </c>
      <c r="L103" s="1">
        <v>0</v>
      </c>
      <c r="M103" s="1" t="s">
        <v>4540</v>
      </c>
      <c r="N103" s="1">
        <v>4.8</v>
      </c>
      <c r="O103" s="1">
        <v>0</v>
      </c>
      <c r="P103" s="1" t="s">
        <v>4541</v>
      </c>
      <c r="Q103" s="1">
        <v>1.85</v>
      </c>
      <c r="R103" s="1">
        <v>3.93</v>
      </c>
      <c r="S103" s="1" t="s">
        <v>4542</v>
      </c>
      <c r="T103" s="1">
        <v>0.31</v>
      </c>
      <c r="U103" s="1">
        <v>2.4300000000000002</v>
      </c>
      <c r="V103" s="1" t="s">
        <v>4543</v>
      </c>
      <c r="W103" s="1">
        <v>0</v>
      </c>
      <c r="X103" s="1">
        <v>0</v>
      </c>
      <c r="Y103" s="1" t="s">
        <v>4287</v>
      </c>
      <c r="Z103" s="1">
        <v>0</v>
      </c>
      <c r="AA103" s="1">
        <v>0</v>
      </c>
      <c r="AB103" s="1" t="s">
        <v>4284</v>
      </c>
      <c r="AC103" s="1">
        <v>99.39</v>
      </c>
      <c r="AD103" s="1">
        <v>98.2</v>
      </c>
      <c r="AE103" s="1" t="s">
        <v>6922</v>
      </c>
      <c r="AF103" s="1" t="s">
        <v>6923</v>
      </c>
      <c r="AG103" s="1" t="s">
        <v>6924</v>
      </c>
      <c r="AH103" s="21">
        <v>42352.274560185186</v>
      </c>
      <c r="AJ103" s="23">
        <v>0</v>
      </c>
      <c r="AK103" s="23">
        <f t="shared" si="18"/>
        <v>5</v>
      </c>
      <c r="AL103" s="1">
        <f t="shared" si="19"/>
        <v>1000</v>
      </c>
      <c r="AM103" s="1">
        <f t="shared" si="20"/>
        <v>43665</v>
      </c>
      <c r="AN103" s="25">
        <f t="shared" si="28"/>
        <v>2.83</v>
      </c>
      <c r="AO103" s="25">
        <f t="shared" si="29"/>
        <v>0.94333333333333336</v>
      </c>
      <c r="AP103" s="1">
        <f t="shared" si="26"/>
        <v>1.85</v>
      </c>
      <c r="AQ103" s="25">
        <f t="shared" si="21"/>
        <v>0.47073791348600508</v>
      </c>
      <c r="AR103" s="1">
        <f t="shared" si="22"/>
        <v>0.31</v>
      </c>
      <c r="AS103" s="25">
        <f t="shared" si="23"/>
        <v>0.12757201646090535</v>
      </c>
      <c r="AT103" s="1">
        <f t="shared" si="24"/>
        <v>99.39</v>
      </c>
      <c r="AU103" s="1">
        <f t="shared" si="25"/>
        <v>98.2</v>
      </c>
      <c r="AV103" s="1" t="str">
        <f t="shared" si="27"/>
        <v>89</v>
      </c>
      <c r="AW103" s="1" t="str">
        <f t="shared" si="30"/>
        <v>546</v>
      </c>
      <c r="AX103" s="1" t="str">
        <f t="shared" si="31"/>
        <v>12624</v>
      </c>
      <c r="AY103" s="1">
        <v>0.69765567765567771</v>
      </c>
      <c r="AZ103" s="1">
        <v>0.25950570342205326</v>
      </c>
      <c r="BJ103"/>
    </row>
    <row r="104" spans="1:62" ht="15.75">
      <c r="A104" s="1">
        <v>9202</v>
      </c>
      <c r="B104" s="1" t="s">
        <v>1165</v>
      </c>
      <c r="C104" s="1" t="s">
        <v>4286</v>
      </c>
      <c r="D104" s="1">
        <v>158</v>
      </c>
      <c r="E104" s="1">
        <v>50078</v>
      </c>
      <c r="F104" s="1">
        <v>11525.11</v>
      </c>
      <c r="H104" s="1">
        <v>4.9000000000000004</v>
      </c>
      <c r="I104" s="1">
        <v>70.599999999999994</v>
      </c>
      <c r="J104" s="1" t="s">
        <v>4514</v>
      </c>
      <c r="K104" s="1">
        <v>4.9000000000000004</v>
      </c>
      <c r="L104" s="1">
        <v>65.2</v>
      </c>
      <c r="M104" s="1" t="s">
        <v>4515</v>
      </c>
      <c r="N104" s="1">
        <v>4.9000000000000004</v>
      </c>
      <c r="O104" s="1">
        <v>64.91</v>
      </c>
      <c r="P104" s="1" t="s">
        <v>4516</v>
      </c>
      <c r="Q104" s="1">
        <v>1.75</v>
      </c>
      <c r="R104" s="1">
        <v>6.81</v>
      </c>
      <c r="S104" s="1" t="s">
        <v>4517</v>
      </c>
      <c r="T104" s="1">
        <v>1.28</v>
      </c>
      <c r="U104" s="1">
        <v>3.26</v>
      </c>
      <c r="V104" s="1" t="s">
        <v>4518</v>
      </c>
      <c r="W104" s="1">
        <v>0</v>
      </c>
      <c r="X104" s="1">
        <v>0</v>
      </c>
      <c r="Y104" s="1" t="s">
        <v>4287</v>
      </c>
      <c r="Z104" s="1">
        <v>0</v>
      </c>
      <c r="AA104" s="1">
        <v>0</v>
      </c>
      <c r="AB104" s="1" t="s">
        <v>4284</v>
      </c>
      <c r="AC104" s="1">
        <v>99.66</v>
      </c>
      <c r="AD104" s="1">
        <v>99.55</v>
      </c>
      <c r="AE104" s="1" t="s">
        <v>6931</v>
      </c>
      <c r="AF104" s="1" t="s">
        <v>6932</v>
      </c>
      <c r="AG104" s="1" t="s">
        <v>6933</v>
      </c>
      <c r="AH104" s="21">
        <v>42352.275694444441</v>
      </c>
      <c r="AJ104" s="23">
        <v>0</v>
      </c>
      <c r="AK104" s="23">
        <f t="shared" si="18"/>
        <v>8</v>
      </c>
      <c r="AL104" s="1">
        <f t="shared" si="19"/>
        <v>11525.11</v>
      </c>
      <c r="AM104" s="1">
        <f t="shared" si="20"/>
        <v>50078</v>
      </c>
      <c r="AN104" s="25">
        <f t="shared" si="28"/>
        <v>5.6899999999999977</v>
      </c>
      <c r="AO104" s="25">
        <f t="shared" si="29"/>
        <v>66.903333333333336</v>
      </c>
      <c r="AP104" s="1">
        <f t="shared" si="26"/>
        <v>1.75</v>
      </c>
      <c r="AQ104" s="25">
        <f t="shared" si="21"/>
        <v>0.25697503671071953</v>
      </c>
      <c r="AR104" s="1">
        <f t="shared" si="22"/>
        <v>1.28</v>
      </c>
      <c r="AS104" s="25">
        <f t="shared" si="23"/>
        <v>0.39263803680981596</v>
      </c>
      <c r="AT104" s="1">
        <f t="shared" si="24"/>
        <v>99.66</v>
      </c>
      <c r="AU104" s="1">
        <f t="shared" si="25"/>
        <v>99.55</v>
      </c>
      <c r="AV104" s="1" t="str">
        <f t="shared" si="27"/>
        <v>282</v>
      </c>
      <c r="AW104" s="1" t="str">
        <f t="shared" si="30"/>
        <v>2208</v>
      </c>
      <c r="AX104" s="1" t="str">
        <f t="shared" si="31"/>
        <v>14841</v>
      </c>
      <c r="AY104" s="1">
        <v>0.54663043478260875</v>
      </c>
      <c r="AZ104" s="1">
        <v>0.8926622195269861</v>
      </c>
      <c r="BJ104"/>
    </row>
    <row r="105" spans="1:62" ht="15.75">
      <c r="A105" s="1">
        <v>9239</v>
      </c>
      <c r="B105" s="1" t="s">
        <v>2295</v>
      </c>
      <c r="C105" s="1" t="s">
        <v>4334</v>
      </c>
      <c r="D105" s="1">
        <v>301</v>
      </c>
      <c r="E105" s="1">
        <v>606</v>
      </c>
      <c r="F105" s="1">
        <v>1000</v>
      </c>
      <c r="H105" s="1">
        <v>5</v>
      </c>
      <c r="I105" s="1">
        <v>100</v>
      </c>
      <c r="J105" s="1" t="s">
        <v>4525</v>
      </c>
      <c r="K105" s="1">
        <v>5</v>
      </c>
      <c r="L105" s="1">
        <v>100</v>
      </c>
      <c r="M105" s="1" t="s">
        <v>4526</v>
      </c>
      <c r="N105" s="1">
        <v>5</v>
      </c>
      <c r="O105" s="1">
        <v>100</v>
      </c>
      <c r="P105" s="1" t="s">
        <v>4527</v>
      </c>
      <c r="Q105" s="1">
        <v>9.09</v>
      </c>
      <c r="R105" s="1">
        <v>12.87</v>
      </c>
      <c r="S105" s="1" t="s">
        <v>4528</v>
      </c>
      <c r="T105" s="1">
        <v>3.82</v>
      </c>
      <c r="U105" s="1">
        <v>3.66</v>
      </c>
      <c r="V105" s="1" t="s">
        <v>4529</v>
      </c>
      <c r="W105" s="1">
        <v>0</v>
      </c>
      <c r="X105" s="1">
        <v>0</v>
      </c>
      <c r="Y105" s="1" t="s">
        <v>4287</v>
      </c>
      <c r="Z105" s="1">
        <v>0</v>
      </c>
      <c r="AA105" s="1">
        <v>0</v>
      </c>
      <c r="AB105" s="1" t="s">
        <v>4284</v>
      </c>
      <c r="AC105" s="1">
        <v>98.84</v>
      </c>
      <c r="AD105" s="1">
        <v>0</v>
      </c>
      <c r="AE105" s="1" t="s">
        <v>4297</v>
      </c>
      <c r="AF105" s="1" t="s">
        <v>4530</v>
      </c>
      <c r="AG105" s="1" t="s">
        <v>4531</v>
      </c>
      <c r="AH105" s="21">
        <v>42352.411180555559</v>
      </c>
      <c r="AJ105" s="23">
        <v>0</v>
      </c>
      <c r="AK105" s="23">
        <f t="shared" si="18"/>
        <v>4</v>
      </c>
      <c r="AL105" s="1">
        <f t="shared" si="19"/>
        <v>1000</v>
      </c>
      <c r="AM105" s="1">
        <f t="shared" si="20"/>
        <v>606</v>
      </c>
      <c r="AN105" s="25">
        <f t="shared" si="28"/>
        <v>0</v>
      </c>
      <c r="AO105" s="25">
        <f t="shared" si="29"/>
        <v>100</v>
      </c>
      <c r="AP105" s="1">
        <f t="shared" si="26"/>
        <v>9.09</v>
      </c>
      <c r="AQ105" s="25">
        <f t="shared" si="21"/>
        <v>0.70629370629370636</v>
      </c>
      <c r="AR105" s="1">
        <f t="shared" si="22"/>
        <v>3.82</v>
      </c>
      <c r="AS105" s="25">
        <f t="shared" si="23"/>
        <v>1.0437158469945353</v>
      </c>
      <c r="AT105" s="1">
        <f t="shared" si="24"/>
        <v>98.84</v>
      </c>
      <c r="AU105" s="1">
        <f t="shared" si="25"/>
        <v>0</v>
      </c>
      <c r="AV105" s="1" t="str">
        <f t="shared" si="27"/>
        <v>1</v>
      </c>
      <c r="AW105" s="1" t="str">
        <f t="shared" si="30"/>
        <v>4</v>
      </c>
      <c r="AX105" s="1" t="str">
        <f t="shared" si="31"/>
        <v>4</v>
      </c>
      <c r="AY105" s="1">
        <v>1.07</v>
      </c>
      <c r="AZ105" s="1">
        <v>6</v>
      </c>
      <c r="BJ105"/>
    </row>
    <row r="106" spans="1:62" ht="15.75">
      <c r="A106" s="1">
        <v>9227</v>
      </c>
      <c r="B106" s="1" t="s">
        <v>859</v>
      </c>
      <c r="C106" s="1" t="s">
        <v>4339</v>
      </c>
      <c r="D106" s="1">
        <v>200</v>
      </c>
      <c r="E106" s="1">
        <v>6308</v>
      </c>
      <c r="F106" s="1">
        <v>1001</v>
      </c>
      <c r="H106" s="1">
        <v>4.9000000000000004</v>
      </c>
      <c r="I106" s="1">
        <v>31.79</v>
      </c>
      <c r="J106" s="1" t="s">
        <v>4574</v>
      </c>
      <c r="K106" s="1">
        <v>4.9000000000000004</v>
      </c>
      <c r="L106" s="1">
        <v>47.07</v>
      </c>
      <c r="M106" s="1" t="s">
        <v>4575</v>
      </c>
      <c r="N106" s="1">
        <v>4.9000000000000004</v>
      </c>
      <c r="O106" s="1">
        <v>35.520000000000003</v>
      </c>
      <c r="P106" s="1" t="s">
        <v>4576</v>
      </c>
      <c r="Q106" s="1">
        <v>8.31</v>
      </c>
      <c r="R106" s="1">
        <v>3.79</v>
      </c>
      <c r="S106" s="1" t="s">
        <v>4577</v>
      </c>
      <c r="T106" s="1">
        <v>0.1</v>
      </c>
      <c r="U106" s="1">
        <v>2.42</v>
      </c>
      <c r="V106" s="1" t="s">
        <v>4578</v>
      </c>
      <c r="W106" s="1">
        <v>0</v>
      </c>
      <c r="X106" s="1">
        <v>0</v>
      </c>
      <c r="Y106" s="1" t="s">
        <v>4287</v>
      </c>
      <c r="Z106" s="1">
        <v>0</v>
      </c>
      <c r="AA106" s="1">
        <v>0</v>
      </c>
      <c r="AB106" s="1" t="s">
        <v>4284</v>
      </c>
      <c r="AC106" s="1">
        <v>98.95</v>
      </c>
      <c r="AD106" s="1">
        <v>99.84</v>
      </c>
      <c r="AE106" s="1" t="s">
        <v>4367</v>
      </c>
      <c r="AF106" s="1" t="s">
        <v>6937</v>
      </c>
      <c r="AG106" s="1" t="s">
        <v>6938</v>
      </c>
      <c r="AH106" s="21">
        <v>42352.417939814812</v>
      </c>
      <c r="AJ106" s="23">
        <v>0</v>
      </c>
      <c r="AK106" s="23">
        <f t="shared" si="18"/>
        <v>6</v>
      </c>
      <c r="AL106" s="1">
        <f t="shared" si="19"/>
        <v>1001</v>
      </c>
      <c r="AM106" s="1">
        <f t="shared" si="20"/>
        <v>6308</v>
      </c>
      <c r="AN106" s="25">
        <f t="shared" si="28"/>
        <v>15.280000000000001</v>
      </c>
      <c r="AO106" s="25">
        <f t="shared" si="29"/>
        <v>38.126666666666665</v>
      </c>
      <c r="AP106" s="1">
        <f t="shared" si="26"/>
        <v>8.31</v>
      </c>
      <c r="AQ106" s="25">
        <f t="shared" si="21"/>
        <v>2.1926121372031662</v>
      </c>
      <c r="AR106" s="1">
        <f t="shared" si="22"/>
        <v>0.1</v>
      </c>
      <c r="AS106" s="25">
        <f t="shared" si="23"/>
        <v>4.1322314049586778E-2</v>
      </c>
      <c r="AT106" s="1">
        <f t="shared" si="24"/>
        <v>98.95</v>
      </c>
      <c r="AU106" s="1">
        <f t="shared" si="25"/>
        <v>99.84</v>
      </c>
      <c r="AV106" s="1" t="str">
        <f t="shared" si="27"/>
        <v>15</v>
      </c>
      <c r="AW106" s="1" t="str">
        <f t="shared" si="30"/>
        <v>104</v>
      </c>
      <c r="AX106" s="1" t="str">
        <f t="shared" si="31"/>
        <v>831</v>
      </c>
      <c r="AY106" s="1">
        <v>0.61730769230769234</v>
      </c>
      <c r="AZ106" s="1">
        <v>0.75090252707581229</v>
      </c>
      <c r="BJ106"/>
    </row>
    <row r="107" spans="1:62" ht="15.75">
      <c r="A107" s="1">
        <v>9280</v>
      </c>
      <c r="B107" s="1" t="s">
        <v>2459</v>
      </c>
      <c r="C107" s="1" t="s">
        <v>4286</v>
      </c>
      <c r="D107" s="1">
        <v>678</v>
      </c>
      <c r="E107" s="1">
        <v>143781</v>
      </c>
      <c r="F107" s="1">
        <v>1000</v>
      </c>
      <c r="H107" s="1">
        <v>4.8</v>
      </c>
      <c r="I107" s="1">
        <v>37.83</v>
      </c>
      <c r="J107" s="1" t="s">
        <v>4612</v>
      </c>
      <c r="K107" s="1">
        <v>4.9000000000000004</v>
      </c>
      <c r="L107" s="1">
        <v>39.92</v>
      </c>
      <c r="M107" s="1" t="s">
        <v>4613</v>
      </c>
      <c r="N107" s="1">
        <v>4.8</v>
      </c>
      <c r="O107" s="1">
        <v>33.340000000000003</v>
      </c>
      <c r="P107" s="1" t="s">
        <v>4614</v>
      </c>
      <c r="Q107" s="1">
        <v>11.47</v>
      </c>
      <c r="R107" s="1">
        <v>6.32</v>
      </c>
      <c r="S107" s="1" t="s">
        <v>4615</v>
      </c>
      <c r="T107" s="1">
        <v>1.44</v>
      </c>
      <c r="U107" s="1">
        <v>3.25</v>
      </c>
      <c r="V107" s="1" t="s">
        <v>4616</v>
      </c>
      <c r="W107" s="1">
        <v>0</v>
      </c>
      <c r="X107" s="1">
        <v>0</v>
      </c>
      <c r="Y107" s="1" t="s">
        <v>4617</v>
      </c>
      <c r="Z107" s="1">
        <v>0</v>
      </c>
      <c r="AA107" s="1">
        <v>0</v>
      </c>
      <c r="AB107" s="1" t="s">
        <v>4284</v>
      </c>
      <c r="AC107" s="1">
        <v>99.39</v>
      </c>
      <c r="AD107" s="1">
        <v>99.53</v>
      </c>
      <c r="AE107" s="1" t="s">
        <v>7062</v>
      </c>
      <c r="AF107" s="1" t="s">
        <v>8200</v>
      </c>
      <c r="AG107" s="1" t="s">
        <v>8201</v>
      </c>
      <c r="AH107" s="21">
        <v>42352.408819444441</v>
      </c>
      <c r="AJ107" s="23">
        <v>0</v>
      </c>
      <c r="AK107" s="23">
        <f t="shared" si="18"/>
        <v>8</v>
      </c>
      <c r="AL107" s="1">
        <f t="shared" si="19"/>
        <v>1000</v>
      </c>
      <c r="AM107" s="1">
        <f t="shared" si="20"/>
        <v>143781</v>
      </c>
      <c r="AN107" s="25">
        <f t="shared" si="28"/>
        <v>6.5799999999999983</v>
      </c>
      <c r="AO107" s="25">
        <f t="shared" si="29"/>
        <v>37.03</v>
      </c>
      <c r="AP107" s="1">
        <f t="shared" si="26"/>
        <v>11.47</v>
      </c>
      <c r="AQ107" s="25">
        <f t="shared" si="21"/>
        <v>1.8148734177215191</v>
      </c>
      <c r="AR107" s="1">
        <f t="shared" si="22"/>
        <v>1.44</v>
      </c>
      <c r="AS107" s="25">
        <f t="shared" si="23"/>
        <v>0.44307692307692303</v>
      </c>
      <c r="AT107" s="1">
        <f t="shared" si="24"/>
        <v>99.39</v>
      </c>
      <c r="AU107" s="1">
        <f t="shared" si="25"/>
        <v>99.53</v>
      </c>
      <c r="AV107" s="1" t="str">
        <f t="shared" si="27"/>
        <v>269</v>
      </c>
      <c r="AW107" s="1" t="str">
        <f t="shared" si="30"/>
        <v>1226</v>
      </c>
      <c r="AX107" s="1" t="str">
        <f t="shared" si="31"/>
        <v>4684</v>
      </c>
      <c r="AY107" s="1">
        <v>0.93908646003262652</v>
      </c>
      <c r="AZ107" s="1">
        <v>1.5704526046114433</v>
      </c>
      <c r="BJ107"/>
    </row>
    <row r="108" spans="1:62" ht="15.75">
      <c r="A108" s="1">
        <v>9261</v>
      </c>
      <c r="B108" s="1" t="s">
        <v>576</v>
      </c>
      <c r="C108" s="1" t="s">
        <v>4334</v>
      </c>
      <c r="D108" s="1">
        <v>277</v>
      </c>
      <c r="E108" s="1">
        <v>13972</v>
      </c>
      <c r="F108" s="1">
        <v>1188</v>
      </c>
      <c r="H108" s="1">
        <v>4.8</v>
      </c>
      <c r="I108" s="1">
        <v>38.11</v>
      </c>
      <c r="J108" s="1" t="s">
        <v>6942</v>
      </c>
      <c r="K108" s="1">
        <v>4.9000000000000004</v>
      </c>
      <c r="L108" s="1">
        <v>44.9</v>
      </c>
      <c r="M108" s="1" t="s">
        <v>6943</v>
      </c>
      <c r="N108" s="1">
        <v>4.8</v>
      </c>
      <c r="O108" s="1">
        <v>41.61</v>
      </c>
      <c r="P108" s="1" t="s">
        <v>6944</v>
      </c>
      <c r="Q108" s="1">
        <v>16.09</v>
      </c>
      <c r="R108" s="1">
        <v>7.64</v>
      </c>
      <c r="S108" s="1" t="s">
        <v>6945</v>
      </c>
      <c r="T108" s="1">
        <v>1.76</v>
      </c>
      <c r="U108" s="1">
        <v>3.4</v>
      </c>
      <c r="V108" s="1" t="s">
        <v>6946</v>
      </c>
      <c r="W108" s="1">
        <v>0</v>
      </c>
      <c r="X108" s="1">
        <v>0.02</v>
      </c>
      <c r="Y108" s="1" t="s">
        <v>6947</v>
      </c>
      <c r="Z108" s="1">
        <v>0</v>
      </c>
      <c r="AA108" s="1">
        <v>0</v>
      </c>
      <c r="AB108" s="1" t="s">
        <v>4284</v>
      </c>
      <c r="AC108" s="1">
        <v>98.15</v>
      </c>
      <c r="AD108" s="1">
        <v>98.94</v>
      </c>
      <c r="AE108" s="1" t="s">
        <v>4623</v>
      </c>
      <c r="AF108" s="1" t="s">
        <v>6948</v>
      </c>
      <c r="AG108" s="1" t="s">
        <v>6949</v>
      </c>
      <c r="AH108" s="21">
        <v>42352.408391203702</v>
      </c>
      <c r="AJ108" s="23">
        <v>0</v>
      </c>
      <c r="AK108" s="23">
        <f t="shared" si="18"/>
        <v>4</v>
      </c>
      <c r="AL108" s="1">
        <f t="shared" si="19"/>
        <v>1188</v>
      </c>
      <c r="AM108" s="1">
        <f t="shared" si="20"/>
        <v>13972</v>
      </c>
      <c r="AN108" s="25">
        <f t="shared" si="28"/>
        <v>6.7899999999999991</v>
      </c>
      <c r="AO108" s="25">
        <f t="shared" si="29"/>
        <v>41.54</v>
      </c>
      <c r="AP108" s="1">
        <f t="shared" si="26"/>
        <v>16.09</v>
      </c>
      <c r="AQ108" s="25">
        <f t="shared" si="21"/>
        <v>2.1060209424083771</v>
      </c>
      <c r="AR108" s="1">
        <f t="shared" si="22"/>
        <v>1.76</v>
      </c>
      <c r="AS108" s="25">
        <f t="shared" si="23"/>
        <v>0.51764705882352946</v>
      </c>
      <c r="AT108" s="1">
        <f t="shared" si="24"/>
        <v>98.15</v>
      </c>
      <c r="AU108" s="1">
        <f t="shared" si="25"/>
        <v>98.94</v>
      </c>
      <c r="AV108" s="1" t="str">
        <f t="shared" si="27"/>
        <v>52</v>
      </c>
      <c r="AW108" s="1" t="str">
        <f t="shared" si="30"/>
        <v>222</v>
      </c>
      <c r="AX108" s="1" t="str">
        <f t="shared" si="31"/>
        <v>1043</v>
      </c>
      <c r="AY108" s="1">
        <v>1.0025225225225225</v>
      </c>
      <c r="AZ108" s="1">
        <v>1.2770853307766059</v>
      </c>
      <c r="BJ108"/>
    </row>
    <row r="109" spans="1:62" ht="15.75">
      <c r="A109" s="1">
        <v>9302</v>
      </c>
      <c r="B109" s="1" t="s">
        <v>2521</v>
      </c>
      <c r="C109" s="1" t="s">
        <v>4339</v>
      </c>
      <c r="F109" s="1">
        <v>50000</v>
      </c>
      <c r="H109" s="1">
        <v>4.8</v>
      </c>
      <c r="I109" s="1">
        <v>2.8</v>
      </c>
      <c r="J109" s="1" t="s">
        <v>6950</v>
      </c>
      <c r="K109" s="1">
        <v>4.8</v>
      </c>
      <c r="L109" s="1">
        <v>26.25</v>
      </c>
      <c r="M109" s="1" t="s">
        <v>6951</v>
      </c>
      <c r="N109" s="1">
        <v>4.8</v>
      </c>
      <c r="O109" s="1">
        <v>7.11</v>
      </c>
      <c r="P109" s="1" t="s">
        <v>6952</v>
      </c>
      <c r="Q109" s="1">
        <v>12.71</v>
      </c>
      <c r="R109" s="1">
        <v>3.79</v>
      </c>
      <c r="S109" s="1" t="s">
        <v>6953</v>
      </c>
      <c r="T109" s="1">
        <v>2.69</v>
      </c>
      <c r="U109" s="1">
        <v>2.42</v>
      </c>
      <c r="V109" s="1" t="s">
        <v>6954</v>
      </c>
      <c r="W109" s="1">
        <v>0</v>
      </c>
      <c r="X109" s="1">
        <v>0.13</v>
      </c>
      <c r="Y109" s="1" t="s">
        <v>4294</v>
      </c>
      <c r="Z109" s="1">
        <v>0</v>
      </c>
      <c r="AA109" s="1">
        <v>0</v>
      </c>
      <c r="AB109" s="1" t="s">
        <v>4284</v>
      </c>
      <c r="AC109" s="1">
        <v>0</v>
      </c>
      <c r="AD109" s="1">
        <v>0</v>
      </c>
      <c r="AH109" s="21">
        <v>42352.276134259257</v>
      </c>
      <c r="AJ109" s="24">
        <v>1</v>
      </c>
      <c r="AK109" s="23">
        <f t="shared" si="18"/>
        <v>6</v>
      </c>
      <c r="AL109" s="1">
        <f t="shared" si="19"/>
        <v>50000</v>
      </c>
      <c r="AM109" s="1">
        <f t="shared" si="20"/>
        <v>0</v>
      </c>
      <c r="AN109" s="25">
        <f t="shared" si="28"/>
        <v>23.45</v>
      </c>
      <c r="AO109" s="25">
        <f t="shared" si="29"/>
        <v>12.053333333333335</v>
      </c>
      <c r="AP109" s="1">
        <f t="shared" si="26"/>
        <v>12.71</v>
      </c>
      <c r="AQ109" s="25">
        <f t="shared" si="21"/>
        <v>3.3535620052770452</v>
      </c>
      <c r="AR109" s="1">
        <f t="shared" si="22"/>
        <v>2.69</v>
      </c>
      <c r="AS109" s="25">
        <f t="shared" si="23"/>
        <v>1.1115702479338843</v>
      </c>
      <c r="AT109" s="1">
        <f t="shared" si="24"/>
        <v>0</v>
      </c>
      <c r="AU109" s="1">
        <f t="shared" si="25"/>
        <v>0</v>
      </c>
      <c r="AV109" s="1" t="str">
        <f t="shared" si="27"/>
        <v/>
      </c>
      <c r="AW109" s="1" t="str">
        <f t="shared" si="30"/>
        <v/>
      </c>
      <c r="AX109" s="1" t="str">
        <f t="shared" si="31"/>
        <v/>
      </c>
      <c r="AY109" s="1">
        <v>0</v>
      </c>
      <c r="BJ109"/>
    </row>
    <row r="110" spans="1:62" ht="15.75">
      <c r="A110" s="1">
        <v>9373</v>
      </c>
      <c r="B110" s="1" t="s">
        <v>2551</v>
      </c>
      <c r="C110" s="1" t="s">
        <v>4334</v>
      </c>
      <c r="D110" s="1">
        <v>662</v>
      </c>
      <c r="E110" s="1">
        <v>16157</v>
      </c>
      <c r="F110" s="1">
        <v>1000</v>
      </c>
      <c r="H110" s="1">
        <v>4.7</v>
      </c>
      <c r="I110" s="1">
        <v>0</v>
      </c>
      <c r="J110" s="1" t="s">
        <v>4655</v>
      </c>
      <c r="K110" s="1">
        <v>4.8</v>
      </c>
      <c r="L110" s="1">
        <v>20.7</v>
      </c>
      <c r="M110" s="1" t="s">
        <v>4656</v>
      </c>
      <c r="N110" s="1">
        <v>4.8</v>
      </c>
      <c r="O110" s="1">
        <v>24.66</v>
      </c>
      <c r="P110" s="1" t="s">
        <v>4657</v>
      </c>
      <c r="Q110" s="1">
        <v>16.36</v>
      </c>
      <c r="R110" s="1">
        <v>14.39</v>
      </c>
      <c r="S110" s="1" t="s">
        <v>4658</v>
      </c>
      <c r="T110" s="1">
        <v>2.7</v>
      </c>
      <c r="U110" s="1">
        <v>3.69</v>
      </c>
      <c r="V110" s="1" t="s">
        <v>4659</v>
      </c>
      <c r="W110" s="1">
        <v>0</v>
      </c>
      <c r="X110" s="1">
        <v>0.01</v>
      </c>
      <c r="Y110" s="1" t="s">
        <v>4660</v>
      </c>
      <c r="Z110" s="1">
        <v>0</v>
      </c>
      <c r="AA110" s="1">
        <v>0</v>
      </c>
      <c r="AB110" s="1" t="s">
        <v>4284</v>
      </c>
      <c r="AC110" s="1">
        <v>92.6</v>
      </c>
      <c r="AD110" s="1">
        <v>98.04</v>
      </c>
      <c r="AE110" s="1" t="s">
        <v>4299</v>
      </c>
      <c r="AF110" s="1" t="s">
        <v>6955</v>
      </c>
      <c r="AG110" s="1" t="s">
        <v>6956</v>
      </c>
      <c r="AH110" s="21">
        <v>42352.409583333334</v>
      </c>
      <c r="AJ110" s="23">
        <v>0</v>
      </c>
      <c r="AK110" s="23">
        <f t="shared" si="18"/>
        <v>4</v>
      </c>
      <c r="AL110" s="1">
        <f t="shared" si="19"/>
        <v>1000</v>
      </c>
      <c r="AM110" s="1">
        <f t="shared" si="20"/>
        <v>16157</v>
      </c>
      <c r="AN110" s="25">
        <f t="shared" si="28"/>
        <v>24.66</v>
      </c>
      <c r="AO110" s="25">
        <f t="shared" si="29"/>
        <v>15.12</v>
      </c>
      <c r="AP110" s="1">
        <f t="shared" si="26"/>
        <v>16.36</v>
      </c>
      <c r="AQ110" s="25">
        <f t="shared" si="21"/>
        <v>1.1369006254343292</v>
      </c>
      <c r="AR110" s="1">
        <f t="shared" si="22"/>
        <v>2.7</v>
      </c>
      <c r="AS110" s="25">
        <f t="shared" si="23"/>
        <v>0.73170731707317083</v>
      </c>
      <c r="AT110" s="1">
        <f t="shared" si="24"/>
        <v>92.6</v>
      </c>
      <c r="AU110" s="1">
        <f t="shared" si="25"/>
        <v>98.04</v>
      </c>
      <c r="AV110" s="1" t="str">
        <f t="shared" si="27"/>
        <v>3</v>
      </c>
      <c r="AW110" s="1" t="str">
        <f t="shared" si="30"/>
        <v>45</v>
      </c>
      <c r="AX110" s="1" t="str">
        <f t="shared" si="31"/>
        <v>118</v>
      </c>
      <c r="AY110" s="1">
        <v>0.28533333333333333</v>
      </c>
      <c r="AZ110" s="1">
        <v>2.2881355932203391</v>
      </c>
      <c r="BJ110"/>
    </row>
    <row r="111" spans="1:62" ht="15.75">
      <c r="A111" s="1">
        <v>9294</v>
      </c>
      <c r="B111" s="1" t="s">
        <v>2534</v>
      </c>
      <c r="C111" s="1" t="s">
        <v>4370</v>
      </c>
      <c r="D111" s="1">
        <v>289</v>
      </c>
      <c r="E111" s="1">
        <v>6229</v>
      </c>
      <c r="H111" s="1">
        <v>4.9000000000000004</v>
      </c>
      <c r="I111" s="1">
        <v>87.29</v>
      </c>
      <c r="J111" s="1" t="s">
        <v>4624</v>
      </c>
      <c r="K111" s="1">
        <v>4.9000000000000004</v>
      </c>
      <c r="L111" s="1">
        <v>89.76</v>
      </c>
      <c r="M111" s="1" t="s">
        <v>4625</v>
      </c>
      <c r="N111" s="1">
        <v>4.9000000000000004</v>
      </c>
      <c r="O111" s="1">
        <v>91.51</v>
      </c>
      <c r="P111" s="1" t="s">
        <v>4626</v>
      </c>
      <c r="Q111" s="1">
        <v>1.36</v>
      </c>
      <c r="R111" s="1">
        <v>3.22</v>
      </c>
      <c r="S111" s="1" t="s">
        <v>4627</v>
      </c>
      <c r="T111" s="1">
        <v>1.61</v>
      </c>
      <c r="U111" s="1">
        <v>1.59</v>
      </c>
      <c r="V111" s="1" t="s">
        <v>4628</v>
      </c>
      <c r="W111" s="1">
        <v>0</v>
      </c>
      <c r="X111" s="1">
        <v>0.01</v>
      </c>
      <c r="Y111" s="1" t="s">
        <v>4347</v>
      </c>
      <c r="Z111" s="1">
        <v>0</v>
      </c>
      <c r="AA111" s="1">
        <v>0</v>
      </c>
      <c r="AB111" s="1" t="s">
        <v>4284</v>
      </c>
      <c r="AC111" s="1">
        <v>98.76</v>
      </c>
      <c r="AD111" s="1">
        <v>99.73</v>
      </c>
      <c r="AE111" s="1" t="s">
        <v>4363</v>
      </c>
      <c r="AF111" s="1" t="s">
        <v>6957</v>
      </c>
      <c r="AG111" s="1" t="s">
        <v>6958</v>
      </c>
      <c r="AH111" s="21">
        <v>42352.425069444442</v>
      </c>
      <c r="AJ111" s="23">
        <v>0</v>
      </c>
      <c r="AK111" s="23">
        <f t="shared" si="18"/>
        <v>11</v>
      </c>
      <c r="AL111" s="1">
        <f t="shared" si="19"/>
        <v>0</v>
      </c>
      <c r="AM111" s="1">
        <f t="shared" si="20"/>
        <v>6229</v>
      </c>
      <c r="AN111" s="25">
        <f t="shared" si="28"/>
        <v>4.2199999999999989</v>
      </c>
      <c r="AO111" s="25">
        <f t="shared" si="29"/>
        <v>89.52</v>
      </c>
      <c r="AP111" s="1">
        <f t="shared" si="26"/>
        <v>1.36</v>
      </c>
      <c r="AQ111" s="25">
        <f t="shared" si="21"/>
        <v>0.42236024844720499</v>
      </c>
      <c r="AR111" s="1">
        <f t="shared" si="22"/>
        <v>1.61</v>
      </c>
      <c r="AS111" s="25">
        <f t="shared" si="23"/>
        <v>1.0125786163522013</v>
      </c>
      <c r="AT111" s="1">
        <f t="shared" si="24"/>
        <v>98.76</v>
      </c>
      <c r="AU111" s="1">
        <f t="shared" si="25"/>
        <v>99.73</v>
      </c>
      <c r="AV111" s="1" t="str">
        <f t="shared" si="27"/>
        <v>17</v>
      </c>
      <c r="AW111" s="1" t="str">
        <f t="shared" si="30"/>
        <v>357</v>
      </c>
      <c r="AX111" s="1" t="str">
        <f t="shared" si="31"/>
        <v>3089</v>
      </c>
      <c r="AY111" s="1">
        <v>0.2038095238095238</v>
      </c>
      <c r="AZ111" s="1">
        <v>0.69342829394626093</v>
      </c>
      <c r="BJ111"/>
    </row>
    <row r="112" spans="1:62" ht="15.75">
      <c r="A112" s="1">
        <v>8662</v>
      </c>
      <c r="B112" s="1" t="s">
        <v>877</v>
      </c>
      <c r="C112" s="1" t="s">
        <v>4339</v>
      </c>
      <c r="D112" s="1">
        <v>113</v>
      </c>
      <c r="E112" s="1">
        <v>1951</v>
      </c>
      <c r="F112" s="1">
        <v>1000</v>
      </c>
      <c r="H112" s="1">
        <v>4.9000000000000004</v>
      </c>
      <c r="I112" s="1">
        <v>93.12</v>
      </c>
      <c r="J112" s="1" t="s">
        <v>6959</v>
      </c>
      <c r="K112" s="1">
        <v>4.9000000000000004</v>
      </c>
      <c r="L112" s="1">
        <v>92.04</v>
      </c>
      <c r="M112" s="1" t="s">
        <v>6960</v>
      </c>
      <c r="N112" s="1">
        <v>4.9000000000000004</v>
      </c>
      <c r="O112" s="1">
        <v>65.55</v>
      </c>
      <c r="P112" s="1" t="s">
        <v>6961</v>
      </c>
      <c r="Q112" s="1">
        <v>0</v>
      </c>
      <c r="R112" s="1">
        <v>3.79</v>
      </c>
      <c r="S112" s="1" t="s">
        <v>4978</v>
      </c>
      <c r="T112" s="1">
        <v>0</v>
      </c>
      <c r="U112" s="1">
        <v>2.42</v>
      </c>
      <c r="V112" s="1" t="s">
        <v>4979</v>
      </c>
      <c r="W112" s="1">
        <v>0</v>
      </c>
      <c r="X112" s="1">
        <v>0.01</v>
      </c>
      <c r="Y112" s="1" t="s">
        <v>4295</v>
      </c>
      <c r="Z112" s="1">
        <v>0</v>
      </c>
      <c r="AA112" s="1">
        <v>0</v>
      </c>
      <c r="AB112" s="1" t="s">
        <v>4284</v>
      </c>
      <c r="AC112" s="1">
        <v>42.03</v>
      </c>
      <c r="AD112" s="1">
        <v>99.04</v>
      </c>
      <c r="AE112" s="1" t="s">
        <v>4369</v>
      </c>
      <c r="AF112" s="1" t="s">
        <v>6962</v>
      </c>
      <c r="AG112" s="1" t="s">
        <v>6963</v>
      </c>
      <c r="AH112" s="21">
        <v>42352.378240740742</v>
      </c>
      <c r="AJ112" s="23">
        <v>0</v>
      </c>
      <c r="AK112" s="23">
        <f t="shared" si="18"/>
        <v>6</v>
      </c>
      <c r="AL112" s="1">
        <f t="shared" si="19"/>
        <v>1000</v>
      </c>
      <c r="AM112" s="1">
        <f t="shared" si="20"/>
        <v>1951</v>
      </c>
      <c r="AN112" s="25">
        <f t="shared" si="28"/>
        <v>27.570000000000007</v>
      </c>
      <c r="AO112" s="25">
        <f t="shared" si="29"/>
        <v>83.570000000000007</v>
      </c>
      <c r="AP112" s="1">
        <f t="shared" si="26"/>
        <v>0</v>
      </c>
      <c r="AQ112" s="25">
        <f t="shared" si="21"/>
        <v>0</v>
      </c>
      <c r="AR112" s="1">
        <f t="shared" si="22"/>
        <v>0</v>
      </c>
      <c r="AS112" s="25">
        <f t="shared" si="23"/>
        <v>0</v>
      </c>
      <c r="AT112" s="1">
        <f t="shared" si="24"/>
        <v>42.03</v>
      </c>
      <c r="AU112" s="1">
        <f t="shared" si="25"/>
        <v>99.04</v>
      </c>
      <c r="AV112" s="1" t="str">
        <f t="shared" si="27"/>
        <v>2</v>
      </c>
      <c r="AW112" s="1" t="str">
        <f t="shared" si="30"/>
        <v>88</v>
      </c>
      <c r="AX112" s="1" t="str">
        <f t="shared" si="31"/>
        <v>378</v>
      </c>
      <c r="AY112" s="1">
        <v>9.7272727272727275E-2</v>
      </c>
      <c r="AZ112" s="1">
        <v>1.3968253968253967</v>
      </c>
      <c r="BJ112"/>
    </row>
    <row r="113" spans="1:62" ht="15.75">
      <c r="A113" s="1">
        <v>8986</v>
      </c>
      <c r="B113" s="1" t="s">
        <v>1505</v>
      </c>
      <c r="C113" s="1" t="s">
        <v>4339</v>
      </c>
      <c r="D113" s="1">
        <v>0</v>
      </c>
      <c r="E113" s="1">
        <v>13431</v>
      </c>
      <c r="F113" s="1">
        <v>1000</v>
      </c>
      <c r="H113" s="1">
        <v>4.8</v>
      </c>
      <c r="I113" s="1">
        <v>0</v>
      </c>
      <c r="J113" s="1" t="s">
        <v>6964</v>
      </c>
      <c r="K113" s="1">
        <v>4.9000000000000004</v>
      </c>
      <c r="L113" s="1">
        <v>0</v>
      </c>
      <c r="M113" s="1" t="s">
        <v>6965</v>
      </c>
      <c r="N113" s="1">
        <v>4.8</v>
      </c>
      <c r="O113" s="1">
        <v>0</v>
      </c>
      <c r="P113" s="1" t="s">
        <v>6966</v>
      </c>
      <c r="Q113" s="1">
        <v>1.56</v>
      </c>
      <c r="R113" s="1">
        <v>3.92</v>
      </c>
      <c r="S113" s="1" t="s">
        <v>6967</v>
      </c>
      <c r="T113" s="1">
        <v>4.5599999999999996</v>
      </c>
      <c r="U113" s="1">
        <v>3.02</v>
      </c>
      <c r="V113" s="1" t="s">
        <v>6968</v>
      </c>
      <c r="W113" s="1">
        <v>0</v>
      </c>
      <c r="X113" s="1">
        <v>0.01</v>
      </c>
      <c r="Y113" s="1" t="s">
        <v>5492</v>
      </c>
      <c r="Z113" s="1">
        <v>0</v>
      </c>
      <c r="AA113" s="1">
        <v>0</v>
      </c>
      <c r="AB113" s="1" t="s">
        <v>4284</v>
      </c>
      <c r="AC113" s="1">
        <v>85.99</v>
      </c>
      <c r="AD113" s="1">
        <v>98.76</v>
      </c>
      <c r="AE113" s="1" t="s">
        <v>6810</v>
      </c>
      <c r="AF113" s="1" t="s">
        <v>6969</v>
      </c>
      <c r="AG113" s="1" t="s">
        <v>6970</v>
      </c>
      <c r="AH113" s="21">
        <v>42352.386759259258</v>
      </c>
      <c r="AJ113" s="23">
        <v>0</v>
      </c>
      <c r="AK113" s="23">
        <f t="shared" si="18"/>
        <v>6</v>
      </c>
      <c r="AL113" s="1">
        <f t="shared" si="19"/>
        <v>1000</v>
      </c>
      <c r="AM113" s="1">
        <f t="shared" si="20"/>
        <v>13431</v>
      </c>
      <c r="AN113" s="25">
        <f t="shared" si="28"/>
        <v>0</v>
      </c>
      <c r="AO113" s="25">
        <f t="shared" si="29"/>
        <v>0</v>
      </c>
      <c r="AP113" s="1">
        <f t="shared" si="26"/>
        <v>1.56</v>
      </c>
      <c r="AQ113" s="25">
        <f t="shared" si="21"/>
        <v>0.39795918367346939</v>
      </c>
      <c r="AR113" s="1">
        <f t="shared" si="22"/>
        <v>4.5599999999999996</v>
      </c>
      <c r="AS113" s="25">
        <f t="shared" si="23"/>
        <v>1.509933774834437</v>
      </c>
      <c r="AT113" s="1">
        <f t="shared" si="24"/>
        <v>85.99</v>
      </c>
      <c r="AU113" s="1">
        <f t="shared" si="25"/>
        <v>98.76</v>
      </c>
      <c r="AV113" s="1" t="str">
        <f t="shared" si="27"/>
        <v>102</v>
      </c>
      <c r="AW113" s="1" t="str">
        <f t="shared" si="30"/>
        <v>431</v>
      </c>
      <c r="AX113" s="1" t="str">
        <f t="shared" si="31"/>
        <v>2387</v>
      </c>
      <c r="AY113" s="1">
        <v>1.0129002320185616</v>
      </c>
      <c r="AZ113" s="1">
        <v>1.0833682446585673</v>
      </c>
      <c r="BJ113"/>
    </row>
    <row r="114" spans="1:62" ht="15.75">
      <c r="A114" s="1">
        <v>9278</v>
      </c>
      <c r="B114" s="1" t="s">
        <v>2439</v>
      </c>
      <c r="C114" s="1" t="s">
        <v>4334</v>
      </c>
      <c r="D114" s="1">
        <v>0</v>
      </c>
      <c r="E114" s="1">
        <v>26200</v>
      </c>
      <c r="F114" s="1">
        <v>1000</v>
      </c>
      <c r="H114" s="1">
        <v>4.8</v>
      </c>
      <c r="I114" s="1">
        <v>54.81</v>
      </c>
      <c r="J114" s="1" t="s">
        <v>4954</v>
      </c>
      <c r="K114" s="1">
        <v>4.9000000000000004</v>
      </c>
      <c r="L114" s="1">
        <v>56.54</v>
      </c>
      <c r="M114" s="1" t="s">
        <v>4955</v>
      </c>
      <c r="N114" s="1">
        <v>4.9000000000000004</v>
      </c>
      <c r="O114" s="1">
        <v>54.8</v>
      </c>
      <c r="P114" s="1" t="s">
        <v>4956</v>
      </c>
      <c r="Q114" s="1">
        <v>22.45</v>
      </c>
      <c r="R114" s="1">
        <v>14.39</v>
      </c>
      <c r="S114" s="1" t="s">
        <v>4957</v>
      </c>
      <c r="T114" s="1">
        <v>2.54</v>
      </c>
      <c r="U114" s="1">
        <v>3.69</v>
      </c>
      <c r="V114" s="1" t="s">
        <v>4958</v>
      </c>
      <c r="W114" s="1">
        <v>0</v>
      </c>
      <c r="X114" s="1">
        <v>0.01</v>
      </c>
      <c r="Y114" s="1" t="s">
        <v>4959</v>
      </c>
      <c r="Z114" s="1">
        <v>0</v>
      </c>
      <c r="AA114" s="1">
        <v>0</v>
      </c>
      <c r="AB114" s="1" t="s">
        <v>4284</v>
      </c>
      <c r="AC114" s="1">
        <v>96.87</v>
      </c>
      <c r="AD114" s="1">
        <v>96.51</v>
      </c>
      <c r="AE114" s="1" t="s">
        <v>4326</v>
      </c>
      <c r="AF114" s="1" t="s">
        <v>4960</v>
      </c>
      <c r="AG114" s="1" t="s">
        <v>4961</v>
      </c>
      <c r="AH114" s="21">
        <v>42352.276458333334</v>
      </c>
      <c r="AJ114" s="23">
        <v>0</v>
      </c>
      <c r="AK114" s="23">
        <f t="shared" si="18"/>
        <v>4</v>
      </c>
      <c r="AL114" s="1">
        <f t="shared" si="19"/>
        <v>1000</v>
      </c>
      <c r="AM114" s="1">
        <f t="shared" si="20"/>
        <v>26200</v>
      </c>
      <c r="AN114" s="25">
        <f t="shared" si="28"/>
        <v>1.740000000000002</v>
      </c>
      <c r="AO114" s="25">
        <f t="shared" si="29"/>
        <v>55.383333333333326</v>
      </c>
      <c r="AP114" s="1">
        <f t="shared" si="26"/>
        <v>22.45</v>
      </c>
      <c r="AQ114" s="25">
        <f t="shared" si="21"/>
        <v>1.5601111883252257</v>
      </c>
      <c r="AR114" s="1">
        <f t="shared" si="22"/>
        <v>2.54</v>
      </c>
      <c r="AS114" s="25">
        <f t="shared" si="23"/>
        <v>0.68834688346883466</v>
      </c>
      <c r="AT114" s="1">
        <f t="shared" si="24"/>
        <v>96.87</v>
      </c>
      <c r="AU114" s="1">
        <f t="shared" si="25"/>
        <v>96.51</v>
      </c>
      <c r="AV114" s="1" t="str">
        <f t="shared" si="27"/>
        <v>6</v>
      </c>
      <c r="AW114" s="1" t="str">
        <f t="shared" si="30"/>
        <v>40</v>
      </c>
      <c r="AX114" s="1" t="str">
        <f t="shared" si="31"/>
        <v>951</v>
      </c>
      <c r="AY114" s="1">
        <v>0.64200000000000002</v>
      </c>
      <c r="AZ114" s="1">
        <v>0.25236593059936907</v>
      </c>
      <c r="BJ114"/>
    </row>
    <row r="115" spans="1:62" ht="15.75">
      <c r="A115" s="1">
        <v>9323</v>
      </c>
      <c r="B115" s="1" t="s">
        <v>1135</v>
      </c>
      <c r="C115" s="1" t="s">
        <v>4332</v>
      </c>
      <c r="D115" s="1">
        <v>41</v>
      </c>
      <c r="E115" s="1">
        <v>229001</v>
      </c>
      <c r="F115" s="1">
        <v>11000</v>
      </c>
      <c r="H115" s="1">
        <v>4.8</v>
      </c>
      <c r="I115" s="1">
        <v>0</v>
      </c>
      <c r="J115" s="1" t="s">
        <v>6974</v>
      </c>
      <c r="K115" s="1">
        <v>4.8</v>
      </c>
      <c r="L115" s="1">
        <v>0</v>
      </c>
      <c r="M115" s="1" t="s">
        <v>6975</v>
      </c>
      <c r="N115" s="1">
        <v>4.7</v>
      </c>
      <c r="O115" s="1">
        <v>-0.94</v>
      </c>
      <c r="P115" s="1" t="s">
        <v>6976</v>
      </c>
      <c r="Q115" s="1">
        <v>5.7</v>
      </c>
      <c r="R115" s="1">
        <v>3.16</v>
      </c>
      <c r="S115" s="1" t="s">
        <v>6977</v>
      </c>
      <c r="T115" s="1">
        <v>2.63</v>
      </c>
      <c r="U115" s="1">
        <v>2.4300000000000002</v>
      </c>
      <c r="V115" s="1" t="s">
        <v>6978</v>
      </c>
      <c r="W115" s="1">
        <v>0.02</v>
      </c>
      <c r="X115" s="1">
        <v>0.01</v>
      </c>
      <c r="Y115" s="1" t="s">
        <v>6979</v>
      </c>
      <c r="Z115" s="1">
        <v>0</v>
      </c>
      <c r="AA115" s="1">
        <v>0</v>
      </c>
      <c r="AB115" s="1" t="s">
        <v>4284</v>
      </c>
      <c r="AC115" s="1">
        <v>99.17</v>
      </c>
      <c r="AD115" s="1">
        <v>99.19</v>
      </c>
      <c r="AE115" s="1" t="s">
        <v>6980</v>
      </c>
      <c r="AF115" s="1" t="s">
        <v>6981</v>
      </c>
      <c r="AG115" s="1" t="s">
        <v>6982</v>
      </c>
      <c r="AH115" s="21">
        <v>42352.276562500003</v>
      </c>
      <c r="AJ115" s="23">
        <v>0</v>
      </c>
      <c r="AK115" s="23">
        <f t="shared" si="18"/>
        <v>3</v>
      </c>
      <c r="AL115" s="1">
        <f t="shared" si="19"/>
        <v>11000</v>
      </c>
      <c r="AM115" s="1">
        <f t="shared" si="20"/>
        <v>229001</v>
      </c>
      <c r="AN115" s="25">
        <f t="shared" si="28"/>
        <v>0.94</v>
      </c>
      <c r="AO115" s="25">
        <f t="shared" si="29"/>
        <v>-0.3133333333333333</v>
      </c>
      <c r="AP115" s="1">
        <f t="shared" si="26"/>
        <v>5.7</v>
      </c>
      <c r="AQ115" s="25">
        <f t="shared" si="21"/>
        <v>1.8037974683544304</v>
      </c>
      <c r="AR115" s="1">
        <f t="shared" si="22"/>
        <v>2.63</v>
      </c>
      <c r="AS115" s="25">
        <f t="shared" si="23"/>
        <v>1.082304526748971</v>
      </c>
      <c r="AT115" s="1">
        <f t="shared" si="24"/>
        <v>99.17</v>
      </c>
      <c r="AU115" s="1">
        <f t="shared" si="25"/>
        <v>99.19</v>
      </c>
      <c r="AV115" s="1" t="str">
        <f t="shared" si="27"/>
        <v>1554</v>
      </c>
      <c r="AW115" s="1" t="str">
        <f t="shared" si="30"/>
        <v>5871</v>
      </c>
      <c r="AX115" s="1" t="str">
        <f t="shared" si="31"/>
        <v>24034</v>
      </c>
      <c r="AY115" s="1">
        <v>1.1328768523249872</v>
      </c>
      <c r="AZ115" s="1">
        <v>1.4656736290255472</v>
      </c>
      <c r="BJ115"/>
    </row>
    <row r="116" spans="1:62" ht="15.75">
      <c r="A116" s="1">
        <v>9217</v>
      </c>
      <c r="B116" s="1" t="s">
        <v>2353</v>
      </c>
      <c r="C116" s="1" t="s">
        <v>4334</v>
      </c>
      <c r="D116" s="1">
        <v>237</v>
      </c>
      <c r="E116" s="1">
        <v>9737</v>
      </c>
      <c r="F116" s="1">
        <v>1200</v>
      </c>
      <c r="H116" s="1">
        <v>4.7</v>
      </c>
      <c r="I116" s="1">
        <v>0</v>
      </c>
      <c r="J116" s="1" t="s">
        <v>4590</v>
      </c>
      <c r="K116" s="1">
        <v>4.8</v>
      </c>
      <c r="L116" s="1">
        <v>4.8600000000000003</v>
      </c>
      <c r="M116" s="1" t="s">
        <v>4591</v>
      </c>
      <c r="N116" s="1">
        <v>4.8</v>
      </c>
      <c r="O116" s="1">
        <v>16.48</v>
      </c>
      <c r="P116" s="1" t="s">
        <v>4592</v>
      </c>
      <c r="Q116" s="1">
        <v>9.33</v>
      </c>
      <c r="R116" s="1">
        <v>14.39</v>
      </c>
      <c r="S116" s="1" t="s">
        <v>4593</v>
      </c>
      <c r="T116" s="1">
        <v>3.48</v>
      </c>
      <c r="U116" s="1">
        <v>3.69</v>
      </c>
      <c r="V116" s="1" t="s">
        <v>4594</v>
      </c>
      <c r="W116" s="1">
        <v>0</v>
      </c>
      <c r="X116" s="1">
        <v>0.01</v>
      </c>
      <c r="Y116" s="1" t="s">
        <v>4308</v>
      </c>
      <c r="Z116" s="1">
        <v>0</v>
      </c>
      <c r="AA116" s="1">
        <v>0</v>
      </c>
      <c r="AB116" s="1" t="s">
        <v>4284</v>
      </c>
      <c r="AC116" s="1">
        <v>99.98</v>
      </c>
      <c r="AD116" s="1">
        <v>98.01</v>
      </c>
      <c r="AE116" s="1" t="s">
        <v>4299</v>
      </c>
      <c r="AF116" s="1" t="s">
        <v>6939</v>
      </c>
      <c r="AG116" s="1" t="s">
        <v>6940</v>
      </c>
      <c r="AH116" s="21">
        <v>42352.275925925926</v>
      </c>
      <c r="AJ116" s="23">
        <v>0</v>
      </c>
      <c r="AK116" s="23">
        <f t="shared" si="18"/>
        <v>4</v>
      </c>
      <c r="AL116" s="1">
        <f t="shared" si="19"/>
        <v>1200</v>
      </c>
      <c r="AM116" s="1">
        <f t="shared" si="20"/>
        <v>9737</v>
      </c>
      <c r="AN116" s="25">
        <f t="shared" si="28"/>
        <v>16.48</v>
      </c>
      <c r="AO116" s="25">
        <f t="shared" si="29"/>
        <v>7.1133333333333333</v>
      </c>
      <c r="AP116" s="1">
        <f t="shared" si="26"/>
        <v>9.33</v>
      </c>
      <c r="AQ116" s="25">
        <f t="shared" si="21"/>
        <v>0.64836692147324526</v>
      </c>
      <c r="AR116" s="1">
        <f t="shared" si="22"/>
        <v>3.48</v>
      </c>
      <c r="AS116" s="25">
        <f t="shared" si="23"/>
        <v>0.94308943089430897</v>
      </c>
      <c r="AT116" s="1">
        <f t="shared" si="24"/>
        <v>99.98</v>
      </c>
      <c r="AU116" s="1">
        <f t="shared" si="25"/>
        <v>98.01</v>
      </c>
      <c r="AV116" s="1" t="str">
        <f t="shared" si="27"/>
        <v>3</v>
      </c>
      <c r="AW116" s="1" t="str">
        <f t="shared" si="30"/>
        <v>147</v>
      </c>
      <c r="AX116" s="1" t="str">
        <f t="shared" si="31"/>
        <v>2476</v>
      </c>
      <c r="AY116" s="1">
        <v>8.7346938775510197E-2</v>
      </c>
      <c r="AZ116" s="1">
        <v>0.35621970920840063</v>
      </c>
      <c r="BJ116"/>
    </row>
    <row r="117" spans="1:62" ht="15.75">
      <c r="A117" s="1">
        <v>8944</v>
      </c>
      <c r="B117" s="1" t="s">
        <v>600</v>
      </c>
      <c r="C117" s="1" t="s">
        <v>4339</v>
      </c>
      <c r="D117" s="1">
        <v>567</v>
      </c>
      <c r="E117" s="1">
        <v>46248</v>
      </c>
      <c r="F117" s="1">
        <v>1000</v>
      </c>
      <c r="H117" s="1">
        <v>4.8</v>
      </c>
      <c r="I117" s="1">
        <v>-1.1599999999999999</v>
      </c>
      <c r="J117" s="1" t="s">
        <v>5010</v>
      </c>
      <c r="K117" s="1">
        <v>4.8</v>
      </c>
      <c r="L117" s="1">
        <v>-0.91</v>
      </c>
      <c r="M117" s="1" t="s">
        <v>5011</v>
      </c>
      <c r="N117" s="1">
        <v>4.8</v>
      </c>
      <c r="O117" s="1">
        <v>-1.06</v>
      </c>
      <c r="P117" s="1" t="s">
        <v>5012</v>
      </c>
      <c r="Q117" s="1">
        <v>4.0999999999999996</v>
      </c>
      <c r="R117" s="1">
        <v>3.3</v>
      </c>
      <c r="S117" s="1" t="s">
        <v>5013</v>
      </c>
      <c r="T117" s="1">
        <v>4.97</v>
      </c>
      <c r="U117" s="1">
        <v>2.79</v>
      </c>
      <c r="V117" s="1" t="s">
        <v>5014</v>
      </c>
      <c r="W117" s="1">
        <v>0</v>
      </c>
      <c r="X117" s="1">
        <v>0.01</v>
      </c>
      <c r="Y117" s="1" t="s">
        <v>5015</v>
      </c>
      <c r="Z117" s="1">
        <v>0</v>
      </c>
      <c r="AA117" s="1">
        <v>0</v>
      </c>
      <c r="AB117" s="1" t="s">
        <v>4284</v>
      </c>
      <c r="AC117" s="1">
        <v>91.64</v>
      </c>
      <c r="AD117" s="1">
        <v>99.35</v>
      </c>
      <c r="AE117" s="1" t="s">
        <v>6971</v>
      </c>
      <c r="AF117" s="1" t="s">
        <v>6972</v>
      </c>
      <c r="AG117" s="1" t="s">
        <v>6973</v>
      </c>
      <c r="AH117" s="21">
        <v>42352.276412037034</v>
      </c>
      <c r="AJ117" s="23">
        <v>0</v>
      </c>
      <c r="AK117" s="23">
        <f t="shared" si="18"/>
        <v>6</v>
      </c>
      <c r="AL117" s="1">
        <f t="shared" si="19"/>
        <v>1000</v>
      </c>
      <c r="AM117" s="1">
        <f t="shared" si="20"/>
        <v>46248</v>
      </c>
      <c r="AN117" s="25">
        <f t="shared" si="28"/>
        <v>0.24999999999999989</v>
      </c>
      <c r="AO117" s="25">
        <f t="shared" si="29"/>
        <v>-1.0433333333333332</v>
      </c>
      <c r="AP117" s="1">
        <f t="shared" si="26"/>
        <v>4.0999999999999996</v>
      </c>
      <c r="AQ117" s="25">
        <f t="shared" si="21"/>
        <v>1.2424242424242424</v>
      </c>
      <c r="AR117" s="1">
        <f t="shared" si="22"/>
        <v>4.97</v>
      </c>
      <c r="AS117" s="25">
        <f t="shared" si="23"/>
        <v>1.7813620071684586</v>
      </c>
      <c r="AT117" s="1">
        <f t="shared" si="24"/>
        <v>91.64</v>
      </c>
      <c r="AU117" s="1">
        <f t="shared" si="25"/>
        <v>99.35</v>
      </c>
      <c r="AV117" s="1" t="str">
        <f t="shared" si="27"/>
        <v>129</v>
      </c>
      <c r="AW117" s="1" t="str">
        <f t="shared" si="30"/>
        <v>810</v>
      </c>
      <c r="AX117" s="1" t="str">
        <f t="shared" si="31"/>
        <v>5620</v>
      </c>
      <c r="AY117" s="1">
        <v>0.6816296296296297</v>
      </c>
      <c r="AZ117" s="1">
        <v>0.86476868327402134</v>
      </c>
      <c r="BJ117"/>
    </row>
    <row r="118" spans="1:62" ht="15.75">
      <c r="A118" s="1">
        <v>9310</v>
      </c>
      <c r="B118" s="1" t="s">
        <v>2455</v>
      </c>
      <c r="C118" s="1" t="s">
        <v>4334</v>
      </c>
      <c r="D118" s="1">
        <v>101</v>
      </c>
      <c r="E118" s="1">
        <v>30581</v>
      </c>
      <c r="F118" s="1">
        <v>3000</v>
      </c>
      <c r="H118" s="1">
        <v>4.5999999999999996</v>
      </c>
      <c r="I118" s="1">
        <v>-2.0299999999999998</v>
      </c>
      <c r="J118" s="1" t="s">
        <v>4585</v>
      </c>
      <c r="K118" s="1">
        <v>4.7</v>
      </c>
      <c r="L118" s="1">
        <v>-2.38</v>
      </c>
      <c r="M118" s="1" t="s">
        <v>4586</v>
      </c>
      <c r="N118" s="1">
        <v>4.5999999999999996</v>
      </c>
      <c r="O118" s="1">
        <v>-2.78</v>
      </c>
      <c r="P118" s="1" t="s">
        <v>4587</v>
      </c>
      <c r="Q118" s="1">
        <v>9.86</v>
      </c>
      <c r="R118" s="1">
        <v>14.39</v>
      </c>
      <c r="S118" s="1" t="s">
        <v>4588</v>
      </c>
      <c r="T118" s="1">
        <v>2.68</v>
      </c>
      <c r="U118" s="1">
        <v>3.69</v>
      </c>
      <c r="V118" s="1" t="s">
        <v>4589</v>
      </c>
      <c r="W118" s="1">
        <v>0</v>
      </c>
      <c r="X118" s="1">
        <v>0.01</v>
      </c>
      <c r="Y118" s="1" t="s">
        <v>4316</v>
      </c>
      <c r="Z118" s="1">
        <v>0</v>
      </c>
      <c r="AA118" s="1">
        <v>0</v>
      </c>
      <c r="AB118" s="1" t="s">
        <v>4284</v>
      </c>
      <c r="AC118" s="1">
        <v>100</v>
      </c>
      <c r="AD118" s="1">
        <v>97.96</v>
      </c>
      <c r="AE118" s="1" t="s">
        <v>6983</v>
      </c>
      <c r="AF118" s="1" t="s">
        <v>6984</v>
      </c>
      <c r="AG118" s="1" t="s">
        <v>6985</v>
      </c>
      <c r="AH118" s="21">
        <v>42352.416342592594</v>
      </c>
      <c r="AJ118" s="23">
        <v>0</v>
      </c>
      <c r="AK118" s="23">
        <f t="shared" si="18"/>
        <v>4</v>
      </c>
      <c r="AL118" s="1">
        <f t="shared" si="19"/>
        <v>3000</v>
      </c>
      <c r="AM118" s="1">
        <f t="shared" si="20"/>
        <v>30581</v>
      </c>
      <c r="AN118" s="25">
        <f t="shared" si="28"/>
        <v>0.75</v>
      </c>
      <c r="AO118" s="25">
        <f t="shared" si="29"/>
        <v>-2.3966666666666665</v>
      </c>
      <c r="AP118" s="1">
        <f t="shared" si="26"/>
        <v>9.86</v>
      </c>
      <c r="AQ118" s="25">
        <f t="shared" si="21"/>
        <v>0.68519805420430846</v>
      </c>
      <c r="AR118" s="1">
        <f t="shared" si="22"/>
        <v>2.68</v>
      </c>
      <c r="AS118" s="25">
        <f t="shared" si="23"/>
        <v>0.72628726287262879</v>
      </c>
      <c r="AT118" s="1">
        <f t="shared" si="24"/>
        <v>100</v>
      </c>
      <c r="AU118" s="1">
        <f t="shared" si="25"/>
        <v>97.96</v>
      </c>
      <c r="AV118" s="1" t="str">
        <f t="shared" si="27"/>
        <v>57</v>
      </c>
      <c r="AW118" s="1" t="str">
        <f t="shared" si="30"/>
        <v>243</v>
      </c>
      <c r="AX118" s="1" t="str">
        <f t="shared" si="31"/>
        <v>2687</v>
      </c>
      <c r="AY118" s="1">
        <v>1.0039506172839505</v>
      </c>
      <c r="AZ118" s="1">
        <v>0.5426125790844808</v>
      </c>
      <c r="BJ118"/>
    </row>
    <row r="119" spans="1:62" ht="15.75">
      <c r="A119" s="1">
        <v>9272</v>
      </c>
      <c r="B119" s="1" t="s">
        <v>2473</v>
      </c>
      <c r="C119" s="1" t="s">
        <v>4332</v>
      </c>
      <c r="F119" s="1">
        <v>150000</v>
      </c>
      <c r="H119" s="1">
        <v>4.8</v>
      </c>
      <c r="I119" s="1">
        <v>-0.52</v>
      </c>
      <c r="J119" s="1" t="s">
        <v>5027</v>
      </c>
      <c r="K119" s="1">
        <v>4.8</v>
      </c>
      <c r="L119" s="1">
        <v>13.72</v>
      </c>
      <c r="M119" s="1" t="s">
        <v>5028</v>
      </c>
      <c r="N119" s="1">
        <v>4.8</v>
      </c>
      <c r="O119" s="1">
        <v>16.95</v>
      </c>
      <c r="P119" s="1" t="s">
        <v>5029</v>
      </c>
      <c r="Q119" s="1">
        <v>15.35</v>
      </c>
      <c r="R119" s="1">
        <v>4.51</v>
      </c>
      <c r="S119" s="1" t="s">
        <v>5030</v>
      </c>
      <c r="T119" s="1">
        <v>1.62</v>
      </c>
      <c r="U119" s="1">
        <v>2.6</v>
      </c>
      <c r="V119" s="1" t="s">
        <v>5031</v>
      </c>
      <c r="W119" s="1">
        <v>0</v>
      </c>
      <c r="X119" s="1">
        <v>0</v>
      </c>
      <c r="Y119" s="1" t="s">
        <v>4287</v>
      </c>
      <c r="Z119" s="1">
        <v>0</v>
      </c>
      <c r="AA119" s="1">
        <v>0</v>
      </c>
      <c r="AB119" s="1" t="s">
        <v>4284</v>
      </c>
      <c r="AC119" s="1">
        <v>0</v>
      </c>
      <c r="AD119" s="1">
        <v>0</v>
      </c>
      <c r="AH119" s="21">
        <v>42352.276747685188</v>
      </c>
      <c r="AJ119" s="24">
        <v>1</v>
      </c>
      <c r="AK119" s="23">
        <f t="shared" si="18"/>
        <v>3</v>
      </c>
      <c r="AL119" s="1">
        <f t="shared" si="19"/>
        <v>150000</v>
      </c>
      <c r="AM119" s="1">
        <f t="shared" si="20"/>
        <v>0</v>
      </c>
      <c r="AN119" s="25">
        <f t="shared" si="28"/>
        <v>17.47</v>
      </c>
      <c r="AO119" s="25">
        <f t="shared" si="29"/>
        <v>10.049999999999999</v>
      </c>
      <c r="AP119" s="1">
        <f t="shared" si="26"/>
        <v>15.35</v>
      </c>
      <c r="AQ119" s="25">
        <f t="shared" si="21"/>
        <v>3.403547671840355</v>
      </c>
      <c r="AR119" s="1">
        <f t="shared" si="22"/>
        <v>1.62</v>
      </c>
      <c r="AS119" s="25">
        <f t="shared" si="23"/>
        <v>0.62307692307692308</v>
      </c>
      <c r="AT119" s="1">
        <f t="shared" si="24"/>
        <v>0</v>
      </c>
      <c r="AU119" s="1">
        <f t="shared" si="25"/>
        <v>0</v>
      </c>
      <c r="AV119" s="1" t="str">
        <f t="shared" si="27"/>
        <v/>
      </c>
      <c r="AW119" s="1" t="str">
        <f t="shared" si="30"/>
        <v/>
      </c>
      <c r="AX119" s="1" t="str">
        <f t="shared" si="31"/>
        <v/>
      </c>
      <c r="AY119" s="1">
        <v>0</v>
      </c>
      <c r="BJ119"/>
    </row>
    <row r="120" spans="1:62" ht="15.75">
      <c r="A120" s="1">
        <v>8763</v>
      </c>
      <c r="B120" s="1" t="s">
        <v>2627</v>
      </c>
      <c r="C120" s="1" t="s">
        <v>4332</v>
      </c>
      <c r="D120" s="1">
        <v>124</v>
      </c>
      <c r="E120" s="1">
        <v>131486</v>
      </c>
      <c r="F120" s="1">
        <v>5323</v>
      </c>
      <c r="H120" s="1">
        <v>4.8</v>
      </c>
      <c r="I120" s="1">
        <v>8.19</v>
      </c>
      <c r="J120" s="1" t="s">
        <v>6986</v>
      </c>
      <c r="K120" s="1">
        <v>4.8</v>
      </c>
      <c r="L120" s="1">
        <v>0</v>
      </c>
      <c r="M120" s="1" t="s">
        <v>6987</v>
      </c>
      <c r="N120" s="1">
        <v>4.7</v>
      </c>
      <c r="O120" s="1">
        <v>-0.65</v>
      </c>
      <c r="P120" s="1" t="s">
        <v>6988</v>
      </c>
      <c r="Q120" s="1">
        <v>6.58</v>
      </c>
      <c r="R120" s="1">
        <v>4.8600000000000003</v>
      </c>
      <c r="S120" s="1" t="s">
        <v>6989</v>
      </c>
      <c r="T120" s="1">
        <v>1.56</v>
      </c>
      <c r="U120" s="1">
        <v>2.95</v>
      </c>
      <c r="V120" s="1" t="s">
        <v>6990</v>
      </c>
      <c r="W120" s="1">
        <v>0</v>
      </c>
      <c r="X120" s="1">
        <v>0.02</v>
      </c>
      <c r="Y120" s="1" t="s">
        <v>6991</v>
      </c>
      <c r="Z120" s="1">
        <v>0</v>
      </c>
      <c r="AA120" s="1">
        <v>0</v>
      </c>
      <c r="AB120" s="1" t="s">
        <v>4284</v>
      </c>
      <c r="AC120" s="1">
        <v>97.51</v>
      </c>
      <c r="AD120" s="1">
        <v>99.31</v>
      </c>
      <c r="AE120" s="1" t="s">
        <v>8202</v>
      </c>
      <c r="AF120" s="1" t="s">
        <v>8203</v>
      </c>
      <c r="AG120" s="1" t="s">
        <v>8204</v>
      </c>
      <c r="AH120" s="21">
        <v>42352.426516203705</v>
      </c>
      <c r="AJ120" s="23">
        <v>0</v>
      </c>
      <c r="AK120" s="23">
        <f t="shared" si="18"/>
        <v>3</v>
      </c>
      <c r="AL120" s="1">
        <f t="shared" si="19"/>
        <v>5323</v>
      </c>
      <c r="AM120" s="1">
        <f t="shared" si="20"/>
        <v>131486</v>
      </c>
      <c r="AN120" s="25">
        <f t="shared" si="28"/>
        <v>8.84</v>
      </c>
      <c r="AO120" s="25">
        <f t="shared" si="29"/>
        <v>2.5133333333333332</v>
      </c>
      <c r="AP120" s="1">
        <f t="shared" si="26"/>
        <v>6.58</v>
      </c>
      <c r="AQ120" s="25">
        <f t="shared" si="21"/>
        <v>1.3539094650205761</v>
      </c>
      <c r="AR120" s="1">
        <f t="shared" si="22"/>
        <v>1.56</v>
      </c>
      <c r="AS120" s="25">
        <f t="shared" si="23"/>
        <v>0.52881355932203389</v>
      </c>
      <c r="AT120" s="1">
        <f t="shared" si="24"/>
        <v>97.51</v>
      </c>
      <c r="AU120" s="1">
        <f t="shared" si="25"/>
        <v>99.31</v>
      </c>
      <c r="AV120" s="1" t="str">
        <f t="shared" si="27"/>
        <v>329</v>
      </c>
      <c r="AW120" s="1" t="str">
        <f t="shared" si="30"/>
        <v>1755</v>
      </c>
      <c r="AX120" s="1" t="str">
        <f t="shared" si="31"/>
        <v>12508</v>
      </c>
      <c r="AY120" s="1">
        <v>0.80234757834757831</v>
      </c>
      <c r="AZ120" s="1">
        <v>0.84186120882635118</v>
      </c>
      <c r="BJ120"/>
    </row>
    <row r="121" spans="1:62" ht="15.75">
      <c r="A121" s="1">
        <v>9315</v>
      </c>
      <c r="B121" s="1" t="s">
        <v>2567</v>
      </c>
      <c r="C121" s="1" t="s">
        <v>4378</v>
      </c>
      <c r="D121" s="1">
        <v>1383</v>
      </c>
      <c r="E121" s="1">
        <v>38704</v>
      </c>
      <c r="F121" s="1">
        <v>1000</v>
      </c>
      <c r="H121" s="1">
        <v>4.9000000000000004</v>
      </c>
      <c r="I121" s="1">
        <v>55.66</v>
      </c>
      <c r="J121" s="1" t="s">
        <v>4631</v>
      </c>
      <c r="K121" s="1">
        <v>4.9000000000000004</v>
      </c>
      <c r="L121" s="1">
        <v>55.58</v>
      </c>
      <c r="M121" s="1" t="s">
        <v>4632</v>
      </c>
      <c r="N121" s="1">
        <v>4.9000000000000004</v>
      </c>
      <c r="O121" s="1">
        <v>58.45</v>
      </c>
      <c r="P121" s="1" t="s">
        <v>4633</v>
      </c>
      <c r="Q121" s="1">
        <v>1.06</v>
      </c>
      <c r="R121" s="1">
        <v>3.51</v>
      </c>
      <c r="S121" s="1" t="s">
        <v>4634</v>
      </c>
      <c r="T121" s="1">
        <v>1.27</v>
      </c>
      <c r="U121" s="1">
        <v>1.81</v>
      </c>
      <c r="V121" s="1" t="s">
        <v>4635</v>
      </c>
      <c r="W121" s="1">
        <v>0</v>
      </c>
      <c r="X121" s="1">
        <v>0</v>
      </c>
      <c r="Y121" s="1" t="s">
        <v>4636</v>
      </c>
      <c r="Z121" s="1">
        <v>0</v>
      </c>
      <c r="AA121" s="1">
        <v>0</v>
      </c>
      <c r="AB121" s="1" t="s">
        <v>4284</v>
      </c>
      <c r="AC121" s="1">
        <v>82.06</v>
      </c>
      <c r="AD121" s="1">
        <v>98.43</v>
      </c>
      <c r="AE121" s="1" t="s">
        <v>6995</v>
      </c>
      <c r="AF121" s="1" t="s">
        <v>6996</v>
      </c>
      <c r="AG121" s="1" t="s">
        <v>6997</v>
      </c>
      <c r="AH121" s="21">
        <v>42352.416678240741</v>
      </c>
      <c r="AJ121" s="23">
        <v>0</v>
      </c>
      <c r="AK121" s="23">
        <f t="shared" si="18"/>
        <v>7</v>
      </c>
      <c r="AL121" s="1">
        <f t="shared" si="19"/>
        <v>1000</v>
      </c>
      <c r="AM121" s="1">
        <f t="shared" si="20"/>
        <v>38704</v>
      </c>
      <c r="AN121" s="25">
        <f t="shared" si="28"/>
        <v>2.8700000000000045</v>
      </c>
      <c r="AO121" s="25">
        <f t="shared" si="29"/>
        <v>56.563333333333333</v>
      </c>
      <c r="AP121" s="1">
        <f t="shared" si="26"/>
        <v>1.06</v>
      </c>
      <c r="AQ121" s="25">
        <f t="shared" si="21"/>
        <v>0.30199430199430205</v>
      </c>
      <c r="AR121" s="1">
        <f t="shared" si="22"/>
        <v>1.27</v>
      </c>
      <c r="AS121" s="25">
        <f t="shared" si="23"/>
        <v>0.7016574585635359</v>
      </c>
      <c r="AT121" s="1">
        <f t="shared" si="24"/>
        <v>82.06</v>
      </c>
      <c r="AU121" s="1">
        <f t="shared" si="25"/>
        <v>98.43</v>
      </c>
      <c r="AV121" s="1" t="str">
        <f t="shared" si="27"/>
        <v>30</v>
      </c>
      <c r="AW121" s="1" t="str">
        <f t="shared" si="30"/>
        <v>137</v>
      </c>
      <c r="AX121" s="1" t="str">
        <f t="shared" si="31"/>
        <v>7172</v>
      </c>
      <c r="AY121" s="1">
        <v>0.93722627737226283</v>
      </c>
      <c r="AZ121" s="1">
        <v>0.11461238148354713</v>
      </c>
      <c r="BJ121"/>
    </row>
    <row r="122" spans="1:62" ht="15.75">
      <c r="A122" s="1">
        <v>9327</v>
      </c>
      <c r="B122" s="1" t="s">
        <v>2695</v>
      </c>
      <c r="C122" s="1" t="s">
        <v>4339</v>
      </c>
      <c r="D122" s="1">
        <v>101</v>
      </c>
      <c r="E122" s="1">
        <v>2410</v>
      </c>
      <c r="F122" s="1">
        <v>1212</v>
      </c>
      <c r="H122" s="1">
        <v>4.9000000000000004</v>
      </c>
      <c r="I122" s="1">
        <v>80.69</v>
      </c>
      <c r="J122" s="1" t="s">
        <v>4839</v>
      </c>
      <c r="K122" s="1">
        <v>4.9000000000000004</v>
      </c>
      <c r="L122" s="1">
        <v>77.83</v>
      </c>
      <c r="M122" s="1" t="s">
        <v>4840</v>
      </c>
      <c r="N122" s="1">
        <v>4.9000000000000004</v>
      </c>
      <c r="O122" s="1">
        <v>82.37</v>
      </c>
      <c r="P122" s="1" t="s">
        <v>4841</v>
      </c>
      <c r="Q122" s="1">
        <v>1.28</v>
      </c>
      <c r="R122" s="1">
        <v>3.79</v>
      </c>
      <c r="S122" s="1" t="s">
        <v>4842</v>
      </c>
      <c r="T122" s="1">
        <v>0.36</v>
      </c>
      <c r="U122" s="1">
        <v>2.42</v>
      </c>
      <c r="V122" s="1" t="s">
        <v>4843</v>
      </c>
      <c r="W122" s="1">
        <v>0</v>
      </c>
      <c r="X122" s="1">
        <v>0</v>
      </c>
      <c r="Y122" s="1" t="s">
        <v>4287</v>
      </c>
      <c r="Z122" s="1">
        <v>0</v>
      </c>
      <c r="AA122" s="1">
        <v>0</v>
      </c>
      <c r="AB122" s="1" t="s">
        <v>4284</v>
      </c>
      <c r="AC122" s="1">
        <v>99.17</v>
      </c>
      <c r="AD122" s="1">
        <v>99.51</v>
      </c>
      <c r="AE122" s="1" t="s">
        <v>4648</v>
      </c>
      <c r="AF122" s="1" t="s">
        <v>7008</v>
      </c>
      <c r="AG122" s="1" t="s">
        <v>7009</v>
      </c>
      <c r="AH122" s="21">
        <v>42352.418321759258</v>
      </c>
      <c r="AJ122" s="23">
        <v>0</v>
      </c>
      <c r="AK122" s="23">
        <f t="shared" si="18"/>
        <v>6</v>
      </c>
      <c r="AL122" s="1">
        <f t="shared" si="19"/>
        <v>1212</v>
      </c>
      <c r="AM122" s="1">
        <f t="shared" si="20"/>
        <v>2410</v>
      </c>
      <c r="AN122" s="25">
        <f t="shared" si="28"/>
        <v>4.5400000000000063</v>
      </c>
      <c r="AO122" s="25">
        <f t="shared" si="29"/>
        <v>80.296666666666667</v>
      </c>
      <c r="AP122" s="1">
        <f t="shared" si="26"/>
        <v>1.28</v>
      </c>
      <c r="AQ122" s="25">
        <f t="shared" si="21"/>
        <v>0.33773087071240104</v>
      </c>
      <c r="AR122" s="1">
        <f t="shared" si="22"/>
        <v>0.36</v>
      </c>
      <c r="AS122" s="25">
        <f t="shared" si="23"/>
        <v>0.1487603305785124</v>
      </c>
      <c r="AT122" s="1">
        <f t="shared" si="24"/>
        <v>99.17</v>
      </c>
      <c r="AU122" s="1">
        <f t="shared" si="25"/>
        <v>99.51</v>
      </c>
      <c r="AV122" s="1" t="str">
        <f t="shared" si="27"/>
        <v>26</v>
      </c>
      <c r="AW122" s="1" t="str">
        <f t="shared" si="30"/>
        <v>145</v>
      </c>
      <c r="AX122" s="1" t="str">
        <f t="shared" si="31"/>
        <v>472</v>
      </c>
      <c r="AY122" s="1">
        <v>0.76744827586206898</v>
      </c>
      <c r="AZ122" s="1">
        <v>1.8432203389830508</v>
      </c>
      <c r="BJ122"/>
    </row>
    <row r="123" spans="1:62" ht="15.75">
      <c r="A123" s="1">
        <v>9067</v>
      </c>
      <c r="B123" s="1" t="s">
        <v>2720</v>
      </c>
      <c r="C123" s="1" t="s">
        <v>4332</v>
      </c>
      <c r="F123" s="1">
        <v>50000</v>
      </c>
      <c r="H123" s="1">
        <v>4.9000000000000004</v>
      </c>
      <c r="I123" s="1">
        <v>43.33</v>
      </c>
      <c r="J123" s="1" t="s">
        <v>4858</v>
      </c>
      <c r="K123" s="1">
        <v>4.9000000000000004</v>
      </c>
      <c r="L123" s="1">
        <v>56.17</v>
      </c>
      <c r="M123" s="1" t="s">
        <v>4859</v>
      </c>
      <c r="N123" s="1">
        <v>4.9000000000000004</v>
      </c>
      <c r="O123" s="1">
        <v>57.64</v>
      </c>
      <c r="P123" s="1" t="s">
        <v>4860</v>
      </c>
      <c r="Q123" s="1">
        <v>2.56</v>
      </c>
      <c r="R123" s="1">
        <v>4.51</v>
      </c>
      <c r="S123" s="1" t="s">
        <v>4861</v>
      </c>
      <c r="T123" s="1">
        <v>1.27</v>
      </c>
      <c r="U123" s="1">
        <v>2.6</v>
      </c>
      <c r="V123" s="1" t="s">
        <v>4862</v>
      </c>
      <c r="W123" s="1">
        <v>0</v>
      </c>
      <c r="X123" s="1">
        <v>0.06</v>
      </c>
      <c r="Y123" s="1" t="s">
        <v>4292</v>
      </c>
      <c r="Z123" s="1">
        <v>0</v>
      </c>
      <c r="AA123" s="1">
        <v>0</v>
      </c>
      <c r="AB123" s="1" t="s">
        <v>4284</v>
      </c>
      <c r="AC123" s="1">
        <v>0</v>
      </c>
      <c r="AD123" s="1">
        <v>0</v>
      </c>
      <c r="AH123" s="21">
        <v>42352.278321759259</v>
      </c>
      <c r="AJ123" s="24">
        <v>1</v>
      </c>
      <c r="AK123" s="23">
        <f t="shared" si="18"/>
        <v>3</v>
      </c>
      <c r="AL123" s="1">
        <f t="shared" si="19"/>
        <v>50000</v>
      </c>
      <c r="AM123" s="1">
        <f t="shared" si="20"/>
        <v>0</v>
      </c>
      <c r="AN123" s="25">
        <f t="shared" si="28"/>
        <v>14.310000000000002</v>
      </c>
      <c r="AO123" s="25">
        <f t="shared" si="29"/>
        <v>52.379999999999995</v>
      </c>
      <c r="AP123" s="1">
        <f t="shared" si="26"/>
        <v>2.56</v>
      </c>
      <c r="AQ123" s="25">
        <f t="shared" si="21"/>
        <v>0.56762749445676275</v>
      </c>
      <c r="AR123" s="1">
        <f t="shared" si="22"/>
        <v>1.27</v>
      </c>
      <c r="AS123" s="25">
        <f t="shared" si="23"/>
        <v>0.48846153846153845</v>
      </c>
      <c r="AT123" s="1">
        <f t="shared" si="24"/>
        <v>0</v>
      </c>
      <c r="AU123" s="1">
        <f t="shared" si="25"/>
        <v>0</v>
      </c>
      <c r="AV123" s="1" t="str">
        <f t="shared" si="27"/>
        <v/>
      </c>
      <c r="AW123" s="1" t="str">
        <f t="shared" si="30"/>
        <v/>
      </c>
      <c r="AX123" s="1" t="str">
        <f t="shared" si="31"/>
        <v/>
      </c>
      <c r="AY123" s="1">
        <v>0</v>
      </c>
      <c r="BJ123"/>
    </row>
    <row r="124" spans="1:62" ht="15.75">
      <c r="A124" s="1">
        <v>8978</v>
      </c>
      <c r="B124" s="1" t="s">
        <v>1426</v>
      </c>
      <c r="C124" s="1" t="s">
        <v>4378</v>
      </c>
      <c r="F124" s="1">
        <v>150000</v>
      </c>
      <c r="H124" s="1">
        <v>4.9000000000000004</v>
      </c>
      <c r="I124" s="1">
        <v>52.19</v>
      </c>
      <c r="J124" s="1" t="s">
        <v>7018</v>
      </c>
      <c r="K124" s="1">
        <v>4.8</v>
      </c>
      <c r="L124" s="1">
        <v>48.25</v>
      </c>
      <c r="M124" s="1" t="s">
        <v>7019</v>
      </c>
      <c r="N124" s="1">
        <v>4.8</v>
      </c>
      <c r="O124" s="1">
        <v>49.99</v>
      </c>
      <c r="P124" s="1" t="s">
        <v>7020</v>
      </c>
      <c r="Q124" s="1">
        <v>1.24</v>
      </c>
      <c r="R124" s="1">
        <v>4.22</v>
      </c>
      <c r="S124" s="1" t="s">
        <v>7021</v>
      </c>
      <c r="T124" s="1">
        <v>2.5499999999999998</v>
      </c>
      <c r="U124" s="1">
        <v>2.15</v>
      </c>
      <c r="V124" s="1" t="s">
        <v>7022</v>
      </c>
      <c r="W124" s="1">
        <v>0</v>
      </c>
      <c r="X124" s="1">
        <v>0</v>
      </c>
      <c r="Y124" s="1" t="s">
        <v>4287</v>
      </c>
      <c r="Z124" s="1">
        <v>0</v>
      </c>
      <c r="AA124" s="1">
        <v>0</v>
      </c>
      <c r="AB124" s="1" t="s">
        <v>4284</v>
      </c>
      <c r="AC124" s="1">
        <v>0</v>
      </c>
      <c r="AD124" s="1">
        <v>0</v>
      </c>
      <c r="AH124" s="21">
        <v>42352.278425925928</v>
      </c>
      <c r="AJ124" s="24">
        <v>1</v>
      </c>
      <c r="AK124" s="23">
        <f t="shared" si="18"/>
        <v>7</v>
      </c>
      <c r="AL124" s="1">
        <f t="shared" si="19"/>
        <v>150000</v>
      </c>
      <c r="AM124" s="1">
        <f t="shared" si="20"/>
        <v>0</v>
      </c>
      <c r="AN124" s="25">
        <f t="shared" si="28"/>
        <v>3.9399999999999977</v>
      </c>
      <c r="AO124" s="25">
        <f t="shared" si="29"/>
        <v>50.143333333333338</v>
      </c>
      <c r="AP124" s="1">
        <f t="shared" si="26"/>
        <v>1.24</v>
      </c>
      <c r="AQ124" s="25">
        <f t="shared" si="21"/>
        <v>0.29383886255924174</v>
      </c>
      <c r="AR124" s="1">
        <f t="shared" si="22"/>
        <v>2.5499999999999998</v>
      </c>
      <c r="AS124" s="25">
        <f t="shared" si="23"/>
        <v>1.1860465116279069</v>
      </c>
      <c r="AT124" s="1">
        <f t="shared" si="24"/>
        <v>0</v>
      </c>
      <c r="AU124" s="1">
        <f t="shared" si="25"/>
        <v>0</v>
      </c>
      <c r="AV124" s="1" t="str">
        <f t="shared" si="27"/>
        <v/>
      </c>
      <c r="AW124" s="1" t="str">
        <f t="shared" si="30"/>
        <v/>
      </c>
      <c r="AX124" s="1" t="str">
        <f t="shared" si="31"/>
        <v/>
      </c>
      <c r="AY124" s="1">
        <v>0</v>
      </c>
      <c r="BJ124"/>
    </row>
    <row r="125" spans="1:62" ht="15.75">
      <c r="A125" s="1">
        <v>9364</v>
      </c>
      <c r="B125" s="1" t="s">
        <v>2643</v>
      </c>
      <c r="C125" s="1" t="s">
        <v>4332</v>
      </c>
      <c r="D125" s="1">
        <v>89</v>
      </c>
      <c r="E125" s="1">
        <v>126801</v>
      </c>
      <c r="F125" s="1">
        <v>1000</v>
      </c>
      <c r="H125" s="1">
        <v>4.8</v>
      </c>
      <c r="I125" s="1">
        <v>21.99</v>
      </c>
      <c r="J125" s="1" t="s">
        <v>5678</v>
      </c>
      <c r="K125" s="1">
        <v>4.8</v>
      </c>
      <c r="L125" s="1">
        <v>2.37</v>
      </c>
      <c r="M125" s="1" t="s">
        <v>5679</v>
      </c>
      <c r="N125" s="1">
        <v>4.8</v>
      </c>
      <c r="O125" s="1">
        <v>0</v>
      </c>
      <c r="P125" s="1" t="s">
        <v>5680</v>
      </c>
      <c r="Q125" s="1">
        <v>6.68</v>
      </c>
      <c r="R125" s="1">
        <v>4.8600000000000003</v>
      </c>
      <c r="S125" s="1" t="s">
        <v>5681</v>
      </c>
      <c r="T125" s="1">
        <v>2.74</v>
      </c>
      <c r="U125" s="1">
        <v>2.95</v>
      </c>
      <c r="V125" s="1" t="s">
        <v>5682</v>
      </c>
      <c r="W125" s="1">
        <v>0</v>
      </c>
      <c r="X125" s="1">
        <v>0.02</v>
      </c>
      <c r="Y125" s="1" t="s">
        <v>5683</v>
      </c>
      <c r="Z125" s="1">
        <v>0</v>
      </c>
      <c r="AA125" s="1">
        <v>0</v>
      </c>
      <c r="AB125" s="1" t="s">
        <v>4284</v>
      </c>
      <c r="AC125" s="1">
        <v>97.73</v>
      </c>
      <c r="AD125" s="1">
        <v>99.2</v>
      </c>
      <c r="AE125" s="1" t="s">
        <v>6992</v>
      </c>
      <c r="AF125" s="1" t="s">
        <v>6993</v>
      </c>
      <c r="AG125" s="1" t="s">
        <v>6994</v>
      </c>
      <c r="AH125" s="21">
        <v>42352.276909722219</v>
      </c>
      <c r="AJ125" s="23">
        <v>0</v>
      </c>
      <c r="AK125" s="23">
        <f t="shared" si="18"/>
        <v>3</v>
      </c>
      <c r="AL125" s="1">
        <f t="shared" si="19"/>
        <v>1000</v>
      </c>
      <c r="AM125" s="1">
        <f t="shared" si="20"/>
        <v>126801</v>
      </c>
      <c r="AN125" s="25">
        <f t="shared" si="28"/>
        <v>21.99</v>
      </c>
      <c r="AO125" s="25">
        <f t="shared" si="29"/>
        <v>8.1199999999999992</v>
      </c>
      <c r="AP125" s="1">
        <f t="shared" si="26"/>
        <v>6.68</v>
      </c>
      <c r="AQ125" s="25">
        <f t="shared" si="21"/>
        <v>1.3744855967078189</v>
      </c>
      <c r="AR125" s="1">
        <f t="shared" si="22"/>
        <v>2.74</v>
      </c>
      <c r="AS125" s="25">
        <f t="shared" si="23"/>
        <v>0.92881355932203391</v>
      </c>
      <c r="AT125" s="1">
        <f t="shared" si="24"/>
        <v>97.73</v>
      </c>
      <c r="AU125" s="1">
        <f t="shared" si="25"/>
        <v>99.2</v>
      </c>
      <c r="AV125" s="1" t="str">
        <f t="shared" si="27"/>
        <v>266</v>
      </c>
      <c r="AW125" s="1" t="str">
        <f t="shared" si="30"/>
        <v>1392</v>
      </c>
      <c r="AX125" s="1" t="str">
        <f t="shared" si="31"/>
        <v>10235</v>
      </c>
      <c r="AY125" s="1">
        <v>0.81787356321839089</v>
      </c>
      <c r="AZ125" s="1">
        <v>0.81602344894968248</v>
      </c>
      <c r="BJ125"/>
    </row>
    <row r="126" spans="1:62" ht="15.75">
      <c r="A126" s="1">
        <v>8823</v>
      </c>
      <c r="B126" s="1" t="s">
        <v>2613</v>
      </c>
      <c r="C126" s="1" t="s">
        <v>4335</v>
      </c>
      <c r="D126" s="1">
        <v>251</v>
      </c>
      <c r="E126" s="1">
        <v>176460</v>
      </c>
      <c r="F126" s="1">
        <v>1000</v>
      </c>
      <c r="H126" s="1">
        <v>4.8</v>
      </c>
      <c r="I126" s="1">
        <v>11.42</v>
      </c>
      <c r="J126" s="1" t="s">
        <v>5559</v>
      </c>
      <c r="K126" s="1">
        <v>4.8</v>
      </c>
      <c r="L126" s="1">
        <v>6.68</v>
      </c>
      <c r="M126" s="1" t="s">
        <v>5560</v>
      </c>
      <c r="N126" s="1">
        <v>4.8</v>
      </c>
      <c r="O126" s="1">
        <v>9.0299999999999994</v>
      </c>
      <c r="P126" s="1" t="s">
        <v>5561</v>
      </c>
      <c r="Q126" s="1">
        <v>1.53</v>
      </c>
      <c r="R126" s="1">
        <v>3.39</v>
      </c>
      <c r="S126" s="1" t="s">
        <v>5562</v>
      </c>
      <c r="T126" s="1">
        <v>0.73</v>
      </c>
      <c r="U126" s="1">
        <v>2.17</v>
      </c>
      <c r="V126" s="1" t="s">
        <v>5563</v>
      </c>
      <c r="W126" s="1">
        <v>0</v>
      </c>
      <c r="X126" s="1">
        <v>0</v>
      </c>
      <c r="Y126" s="1" t="s">
        <v>5564</v>
      </c>
      <c r="Z126" s="1">
        <v>0</v>
      </c>
      <c r="AA126" s="1">
        <v>0</v>
      </c>
      <c r="AB126" s="1" t="s">
        <v>4284</v>
      </c>
      <c r="AC126" s="1">
        <v>99.44</v>
      </c>
      <c r="AD126" s="1">
        <v>99.21</v>
      </c>
      <c r="AE126" s="1" t="s">
        <v>5565</v>
      </c>
      <c r="AF126" s="1" t="s">
        <v>5566</v>
      </c>
      <c r="AG126" s="1" t="s">
        <v>5567</v>
      </c>
      <c r="AH126" s="21">
        <v>42352.27685185185</v>
      </c>
      <c r="AJ126" s="23">
        <v>0</v>
      </c>
      <c r="AK126" s="23">
        <f t="shared" si="18"/>
        <v>5</v>
      </c>
      <c r="AL126" s="1">
        <f t="shared" si="19"/>
        <v>1000</v>
      </c>
      <c r="AM126" s="1">
        <f t="shared" si="20"/>
        <v>176460</v>
      </c>
      <c r="AN126" s="25">
        <f t="shared" si="28"/>
        <v>4.74</v>
      </c>
      <c r="AO126" s="25">
        <f t="shared" si="29"/>
        <v>9.0433333333333348</v>
      </c>
      <c r="AP126" s="1">
        <f t="shared" si="26"/>
        <v>1.53</v>
      </c>
      <c r="AQ126" s="25">
        <f t="shared" si="21"/>
        <v>0.45132743362831856</v>
      </c>
      <c r="AR126" s="1">
        <f t="shared" si="22"/>
        <v>0.73</v>
      </c>
      <c r="AS126" s="25">
        <f t="shared" si="23"/>
        <v>0.33640552995391704</v>
      </c>
      <c r="AT126" s="1">
        <f t="shared" si="24"/>
        <v>99.44</v>
      </c>
      <c r="AU126" s="1">
        <f t="shared" si="25"/>
        <v>99.21</v>
      </c>
      <c r="AV126" s="1" t="str">
        <f t="shared" si="27"/>
        <v>2293</v>
      </c>
      <c r="AW126" s="1" t="str">
        <f t="shared" si="30"/>
        <v>9982</v>
      </c>
      <c r="AX126" s="1" t="str">
        <f t="shared" si="31"/>
        <v>64151</v>
      </c>
      <c r="AY126" s="1">
        <v>0.98317371268282905</v>
      </c>
      <c r="AZ126" s="1">
        <v>0.93360976446197252</v>
      </c>
      <c r="BJ126"/>
    </row>
    <row r="127" spans="1:62" ht="15.75">
      <c r="A127" s="1">
        <v>9328</v>
      </c>
      <c r="B127" s="1" t="s">
        <v>647</v>
      </c>
      <c r="C127" s="1" t="s">
        <v>4339</v>
      </c>
      <c r="D127" s="1">
        <v>322</v>
      </c>
      <c r="E127" s="1">
        <v>5039</v>
      </c>
      <c r="F127" s="1">
        <v>1000</v>
      </c>
      <c r="H127" s="1">
        <v>4.8</v>
      </c>
      <c r="I127" s="1">
        <v>0</v>
      </c>
      <c r="J127" s="1" t="s">
        <v>5709</v>
      </c>
      <c r="K127" s="1">
        <v>4.8</v>
      </c>
      <c r="L127" s="1">
        <v>-0.77</v>
      </c>
      <c r="M127" s="1" t="s">
        <v>5710</v>
      </c>
      <c r="N127" s="1">
        <v>4.8</v>
      </c>
      <c r="O127" s="1">
        <v>-1.85</v>
      </c>
      <c r="P127" s="1" t="s">
        <v>5711</v>
      </c>
      <c r="Q127" s="1">
        <v>5.04</v>
      </c>
      <c r="R127" s="1">
        <v>3.3</v>
      </c>
      <c r="S127" s="1" t="s">
        <v>5712</v>
      </c>
      <c r="T127" s="1">
        <v>0.69</v>
      </c>
      <c r="U127" s="1">
        <v>2.79</v>
      </c>
      <c r="V127" s="1" t="s">
        <v>5713</v>
      </c>
      <c r="W127" s="1">
        <v>0</v>
      </c>
      <c r="X127" s="1">
        <v>0.01</v>
      </c>
      <c r="Y127" s="1" t="s">
        <v>5613</v>
      </c>
      <c r="Z127" s="1">
        <v>0</v>
      </c>
      <c r="AA127" s="1">
        <v>0</v>
      </c>
      <c r="AB127" s="1" t="s">
        <v>4284</v>
      </c>
      <c r="AC127" s="1">
        <v>97.06</v>
      </c>
      <c r="AD127" s="1">
        <v>99.41</v>
      </c>
      <c r="AE127" s="1" t="s">
        <v>6311</v>
      </c>
      <c r="AF127" s="1" t="s">
        <v>7013</v>
      </c>
      <c r="AG127" s="1" t="s">
        <v>7014</v>
      </c>
      <c r="AH127" s="21">
        <v>42352.277314814812</v>
      </c>
      <c r="AJ127" s="23">
        <v>0</v>
      </c>
      <c r="AK127" s="23">
        <f t="shared" si="18"/>
        <v>6</v>
      </c>
      <c r="AL127" s="1">
        <f t="shared" si="19"/>
        <v>1000</v>
      </c>
      <c r="AM127" s="1">
        <f t="shared" si="20"/>
        <v>5039</v>
      </c>
      <c r="AN127" s="25">
        <f t="shared" si="28"/>
        <v>1.85</v>
      </c>
      <c r="AO127" s="25">
        <f t="shared" si="29"/>
        <v>-0.87333333333333341</v>
      </c>
      <c r="AP127" s="1">
        <f t="shared" si="26"/>
        <v>5.04</v>
      </c>
      <c r="AQ127" s="25">
        <f t="shared" si="21"/>
        <v>1.5272727272727273</v>
      </c>
      <c r="AR127" s="1">
        <f t="shared" si="22"/>
        <v>0.69</v>
      </c>
      <c r="AS127" s="25">
        <f t="shared" si="23"/>
        <v>0.24731182795698922</v>
      </c>
      <c r="AT127" s="1">
        <f t="shared" si="24"/>
        <v>97.06</v>
      </c>
      <c r="AU127" s="1">
        <f t="shared" si="25"/>
        <v>99.41</v>
      </c>
      <c r="AV127" s="1" t="str">
        <f t="shared" si="27"/>
        <v>14</v>
      </c>
      <c r="AW127" s="1" t="str">
        <f t="shared" si="30"/>
        <v>113</v>
      </c>
      <c r="AX127" s="1" t="str">
        <f t="shared" si="31"/>
        <v>415</v>
      </c>
      <c r="AY127" s="1">
        <v>0.53026548672566376</v>
      </c>
      <c r="AZ127" s="1">
        <v>1.6337349397590362</v>
      </c>
      <c r="BJ127"/>
    </row>
    <row r="128" spans="1:62" ht="15.75">
      <c r="A128" s="1">
        <v>9345</v>
      </c>
      <c r="B128" s="1" t="s">
        <v>1082</v>
      </c>
      <c r="C128" s="1" t="s">
        <v>4332</v>
      </c>
      <c r="D128" s="1">
        <v>424</v>
      </c>
      <c r="E128" s="1">
        <v>28422</v>
      </c>
      <c r="F128" s="1">
        <v>10000</v>
      </c>
      <c r="H128" s="1">
        <v>4.8</v>
      </c>
      <c r="I128" s="1">
        <v>24.21</v>
      </c>
      <c r="J128" s="1" t="s">
        <v>5792</v>
      </c>
      <c r="K128" s="1">
        <v>4.8</v>
      </c>
      <c r="L128" s="1">
        <v>15.28</v>
      </c>
      <c r="M128" s="1" t="s">
        <v>5793</v>
      </c>
      <c r="N128" s="1">
        <v>4.8</v>
      </c>
      <c r="O128" s="1">
        <v>28.88</v>
      </c>
      <c r="P128" s="1" t="s">
        <v>5794</v>
      </c>
      <c r="Q128" s="1">
        <v>6.73</v>
      </c>
      <c r="R128" s="1">
        <v>11.17</v>
      </c>
      <c r="S128" s="1" t="s">
        <v>5795</v>
      </c>
      <c r="T128" s="1">
        <v>2.12</v>
      </c>
      <c r="U128" s="1">
        <v>3.54</v>
      </c>
      <c r="V128" s="1" t="s">
        <v>5796</v>
      </c>
      <c r="W128" s="1">
        <v>0</v>
      </c>
      <c r="X128" s="1">
        <v>0.08</v>
      </c>
      <c r="Y128" s="1" t="s">
        <v>5797</v>
      </c>
      <c r="Z128" s="1">
        <v>0</v>
      </c>
      <c r="AA128" s="1">
        <v>0</v>
      </c>
      <c r="AB128" s="1" t="s">
        <v>4284</v>
      </c>
      <c r="AC128" s="1">
        <v>99.86</v>
      </c>
      <c r="AD128" s="1">
        <v>99.28</v>
      </c>
      <c r="AE128" s="1" t="s">
        <v>7015</v>
      </c>
      <c r="AF128" s="1" t="s">
        <v>7016</v>
      </c>
      <c r="AG128" s="1" t="s">
        <v>7017</v>
      </c>
      <c r="AH128" s="21">
        <v>42352.27752314815</v>
      </c>
      <c r="AJ128" s="23">
        <v>0</v>
      </c>
      <c r="AK128" s="23">
        <f t="shared" si="18"/>
        <v>3</v>
      </c>
      <c r="AL128" s="1">
        <f t="shared" si="19"/>
        <v>10000</v>
      </c>
      <c r="AM128" s="1">
        <f t="shared" si="20"/>
        <v>28422</v>
      </c>
      <c r="AN128" s="25">
        <f t="shared" si="28"/>
        <v>13.6</v>
      </c>
      <c r="AO128" s="25">
        <f t="shared" si="29"/>
        <v>22.790000000000003</v>
      </c>
      <c r="AP128" s="1">
        <f t="shared" si="26"/>
        <v>6.73</v>
      </c>
      <c r="AQ128" s="25">
        <f t="shared" si="21"/>
        <v>0.60250671441360792</v>
      </c>
      <c r="AR128" s="1">
        <f t="shared" si="22"/>
        <v>2.12</v>
      </c>
      <c r="AS128" s="25">
        <f t="shared" si="23"/>
        <v>0.59887005649717517</v>
      </c>
      <c r="AT128" s="1">
        <f t="shared" si="24"/>
        <v>99.86</v>
      </c>
      <c r="AU128" s="1">
        <f t="shared" si="25"/>
        <v>99.28</v>
      </c>
      <c r="AV128" s="1" t="str">
        <f t="shared" si="27"/>
        <v>388</v>
      </c>
      <c r="AW128" s="1" t="str">
        <f t="shared" si="30"/>
        <v>1732</v>
      </c>
      <c r="AX128" s="1" t="str">
        <f t="shared" si="31"/>
        <v>4711</v>
      </c>
      <c r="AY128" s="1">
        <v>0.95879907621247118</v>
      </c>
      <c r="AZ128" s="1">
        <v>2.2059010825727023</v>
      </c>
      <c r="BJ128"/>
    </row>
    <row r="129" spans="1:62" ht="15.75">
      <c r="A129" s="1">
        <v>9317</v>
      </c>
      <c r="B129" s="1" t="s">
        <v>296</v>
      </c>
      <c r="C129" s="1" t="s">
        <v>4286</v>
      </c>
      <c r="D129" s="1">
        <v>1190</v>
      </c>
      <c r="E129" s="1">
        <v>70516</v>
      </c>
      <c r="F129" s="1">
        <v>1000</v>
      </c>
      <c r="H129" s="1">
        <v>4.8</v>
      </c>
      <c r="I129" s="1">
        <v>37.17</v>
      </c>
      <c r="J129" s="1" t="s">
        <v>5114</v>
      </c>
      <c r="K129" s="1">
        <v>4.9000000000000004</v>
      </c>
      <c r="L129" s="1">
        <v>40.229999999999997</v>
      </c>
      <c r="M129" s="1" t="s">
        <v>5115</v>
      </c>
      <c r="N129" s="1">
        <v>4.9000000000000004</v>
      </c>
      <c r="O129" s="1">
        <v>40.86</v>
      </c>
      <c r="P129" s="1" t="s">
        <v>5116</v>
      </c>
      <c r="Q129" s="1">
        <v>4.4400000000000004</v>
      </c>
      <c r="R129" s="1">
        <v>4.32</v>
      </c>
      <c r="S129" s="1" t="s">
        <v>5117</v>
      </c>
      <c r="T129" s="1">
        <v>0.56000000000000005</v>
      </c>
      <c r="U129" s="1">
        <v>2.92</v>
      </c>
      <c r="V129" s="1" t="s">
        <v>5118</v>
      </c>
      <c r="W129" s="1">
        <v>0</v>
      </c>
      <c r="X129" s="1">
        <v>0</v>
      </c>
      <c r="Y129" s="1" t="s">
        <v>5119</v>
      </c>
      <c r="Z129" s="1">
        <v>0</v>
      </c>
      <c r="AA129" s="1">
        <v>0</v>
      </c>
      <c r="AB129" s="1" t="s">
        <v>4284</v>
      </c>
      <c r="AC129" s="1">
        <v>96.15</v>
      </c>
      <c r="AD129" s="1">
        <v>99.78</v>
      </c>
      <c r="AE129" s="1" t="s">
        <v>7010</v>
      </c>
      <c r="AF129" s="1" t="s">
        <v>7011</v>
      </c>
      <c r="AG129" s="1" t="s">
        <v>7012</v>
      </c>
      <c r="AH129" s="21">
        <v>42352.277280092596</v>
      </c>
      <c r="AJ129" s="23">
        <v>0</v>
      </c>
      <c r="AK129" s="23">
        <f t="shared" si="18"/>
        <v>8</v>
      </c>
      <c r="AL129" s="1">
        <f t="shared" si="19"/>
        <v>1000</v>
      </c>
      <c r="AM129" s="1">
        <f t="shared" si="20"/>
        <v>70516</v>
      </c>
      <c r="AN129" s="25">
        <f t="shared" si="28"/>
        <v>3.6899999999999977</v>
      </c>
      <c r="AO129" s="25">
        <f t="shared" si="29"/>
        <v>39.42</v>
      </c>
      <c r="AP129" s="1">
        <f t="shared" si="26"/>
        <v>4.4400000000000004</v>
      </c>
      <c r="AQ129" s="25">
        <f t="shared" si="21"/>
        <v>1.0277777777777779</v>
      </c>
      <c r="AR129" s="1">
        <f t="shared" si="22"/>
        <v>0.56000000000000005</v>
      </c>
      <c r="AS129" s="25">
        <f t="shared" si="23"/>
        <v>0.19178082191780824</v>
      </c>
      <c r="AT129" s="1">
        <f t="shared" si="24"/>
        <v>96.15</v>
      </c>
      <c r="AU129" s="1">
        <f t="shared" si="25"/>
        <v>99.78</v>
      </c>
      <c r="AV129" s="1" t="str">
        <f t="shared" si="27"/>
        <v>129</v>
      </c>
      <c r="AW129" s="1" t="str">
        <f t="shared" si="30"/>
        <v>627</v>
      </c>
      <c r="AX129" s="1" t="str">
        <f t="shared" si="31"/>
        <v>5920</v>
      </c>
      <c r="AY129" s="1">
        <v>0.8805741626794259</v>
      </c>
      <c r="AZ129" s="1">
        <v>0.635472972972973</v>
      </c>
      <c r="BJ129"/>
    </row>
    <row r="130" spans="1:62" ht="15.75">
      <c r="A130" s="1">
        <v>8811</v>
      </c>
      <c r="B130" s="1" t="s">
        <v>1092</v>
      </c>
      <c r="C130" s="1" t="s">
        <v>4334</v>
      </c>
      <c r="D130" s="1">
        <v>205</v>
      </c>
      <c r="E130" s="1">
        <v>7401</v>
      </c>
      <c r="F130" s="1">
        <v>2068</v>
      </c>
      <c r="H130" s="1">
        <v>4.8</v>
      </c>
      <c r="I130" s="1">
        <v>42.08</v>
      </c>
      <c r="J130" s="1" t="s">
        <v>6998</v>
      </c>
      <c r="K130" s="1">
        <v>4.9000000000000004</v>
      </c>
      <c r="L130" s="1">
        <v>48.82</v>
      </c>
      <c r="M130" s="1" t="s">
        <v>6999</v>
      </c>
      <c r="N130" s="1">
        <v>4.8</v>
      </c>
      <c r="O130" s="1">
        <v>30.46</v>
      </c>
      <c r="P130" s="1" t="s">
        <v>7000</v>
      </c>
      <c r="Q130" s="1">
        <v>22.03</v>
      </c>
      <c r="R130" s="1">
        <v>14.39</v>
      </c>
      <c r="S130" s="1" t="s">
        <v>7001</v>
      </c>
      <c r="T130" s="1">
        <v>5.39</v>
      </c>
      <c r="U130" s="1">
        <v>3.69</v>
      </c>
      <c r="V130" s="1" t="s">
        <v>7002</v>
      </c>
      <c r="W130" s="1">
        <v>0</v>
      </c>
      <c r="X130" s="1">
        <v>0.01</v>
      </c>
      <c r="Y130" s="1" t="s">
        <v>4371</v>
      </c>
      <c r="Z130" s="1">
        <v>0</v>
      </c>
      <c r="AA130" s="1">
        <v>0</v>
      </c>
      <c r="AB130" s="1" t="s">
        <v>4284</v>
      </c>
      <c r="AC130" s="1">
        <v>99.99</v>
      </c>
      <c r="AD130" s="1">
        <v>97.08</v>
      </c>
      <c r="AE130" s="1" t="s">
        <v>4297</v>
      </c>
      <c r="AF130" s="1" t="s">
        <v>7003</v>
      </c>
      <c r="AG130" s="1" t="s">
        <v>7004</v>
      </c>
      <c r="AH130" s="21">
        <v>42352.277048611111</v>
      </c>
      <c r="AJ130" s="23">
        <v>0</v>
      </c>
      <c r="AK130" s="23">
        <f t="shared" ref="AK130:AK193" si="32">VLOOKUP(C130,BJ:BK,2,0)</f>
        <v>4</v>
      </c>
      <c r="AL130" s="1">
        <f t="shared" si="19"/>
        <v>2068</v>
      </c>
      <c r="AM130" s="1">
        <f t="shared" si="20"/>
        <v>7401</v>
      </c>
      <c r="AN130" s="25">
        <f t="shared" si="28"/>
        <v>18.36</v>
      </c>
      <c r="AO130" s="25">
        <f t="shared" si="29"/>
        <v>40.45333333333334</v>
      </c>
      <c r="AP130" s="1">
        <f t="shared" si="26"/>
        <v>22.03</v>
      </c>
      <c r="AQ130" s="25">
        <f t="shared" si="21"/>
        <v>1.5309242529534399</v>
      </c>
      <c r="AR130" s="1">
        <f t="shared" si="22"/>
        <v>5.39</v>
      </c>
      <c r="AS130" s="25">
        <f t="shared" si="23"/>
        <v>1.4607046070460703</v>
      </c>
      <c r="AT130" s="1">
        <f t="shared" si="24"/>
        <v>99.99</v>
      </c>
      <c r="AU130" s="1">
        <f t="shared" si="25"/>
        <v>97.08</v>
      </c>
      <c r="AV130" s="1" t="str">
        <f t="shared" si="27"/>
        <v>1</v>
      </c>
      <c r="AW130" s="1" t="str">
        <f t="shared" si="30"/>
        <v>150</v>
      </c>
      <c r="AX130" s="1" t="str">
        <f t="shared" si="31"/>
        <v>749</v>
      </c>
      <c r="AY130" s="1">
        <v>2.8533333333333338E-2</v>
      </c>
      <c r="AZ130" s="1">
        <v>1.2016021361815754</v>
      </c>
      <c r="BJ130"/>
    </row>
    <row r="131" spans="1:62" ht="15.75">
      <c r="A131" s="1">
        <v>9026</v>
      </c>
      <c r="B131" s="1" t="s">
        <v>673</v>
      </c>
      <c r="C131" s="1" t="s">
        <v>4332</v>
      </c>
      <c r="F131" s="1">
        <v>100000</v>
      </c>
      <c r="H131" s="1">
        <v>4.9000000000000004</v>
      </c>
      <c r="I131" s="1">
        <v>94.11</v>
      </c>
      <c r="J131" s="1" t="s">
        <v>4637</v>
      </c>
      <c r="K131" s="1">
        <v>4.9000000000000004</v>
      </c>
      <c r="L131" s="1">
        <v>93.81</v>
      </c>
      <c r="M131" s="1" t="s">
        <v>4638</v>
      </c>
      <c r="N131" s="1">
        <v>4.9000000000000004</v>
      </c>
      <c r="O131" s="1">
        <v>94.73</v>
      </c>
      <c r="P131" s="1" t="s">
        <v>4639</v>
      </c>
      <c r="Q131" s="1">
        <v>2.08</v>
      </c>
      <c r="R131" s="1">
        <v>4.51</v>
      </c>
      <c r="S131" s="1" t="s">
        <v>4640</v>
      </c>
      <c r="T131" s="1">
        <v>4.76</v>
      </c>
      <c r="U131" s="1">
        <v>2.6</v>
      </c>
      <c r="V131" s="1" t="s">
        <v>4641</v>
      </c>
      <c r="W131" s="1">
        <v>0</v>
      </c>
      <c r="X131" s="1">
        <v>0</v>
      </c>
      <c r="Y131" s="1" t="s">
        <v>4287</v>
      </c>
      <c r="Z131" s="1">
        <v>0</v>
      </c>
      <c r="AA131" s="1">
        <v>0</v>
      </c>
      <c r="AB131" s="1" t="s">
        <v>4284</v>
      </c>
      <c r="AC131" s="1">
        <v>0</v>
      </c>
      <c r="AD131" s="1">
        <v>0</v>
      </c>
      <c r="AH131" s="21">
        <v>42352.278483796297</v>
      </c>
      <c r="AJ131" s="24">
        <v>1</v>
      </c>
      <c r="AK131" s="23">
        <f t="shared" si="32"/>
        <v>3</v>
      </c>
      <c r="AL131" s="1">
        <f t="shared" ref="AL131:AL194" si="33">F131</f>
        <v>100000</v>
      </c>
      <c r="AM131" s="1">
        <f t="shared" ref="AM131:AM194" si="34">E131</f>
        <v>0</v>
      </c>
      <c r="AN131" s="25">
        <f t="shared" si="28"/>
        <v>0.92000000000000171</v>
      </c>
      <c r="AO131" s="25">
        <f t="shared" si="29"/>
        <v>94.216666666666683</v>
      </c>
      <c r="AP131" s="1">
        <f t="shared" si="26"/>
        <v>2.08</v>
      </c>
      <c r="AQ131" s="25">
        <f t="shared" ref="AQ131:AQ194" si="35">AP131/R131</f>
        <v>0.46119733924611978</v>
      </c>
      <c r="AR131" s="1">
        <f t="shared" ref="AR131:AR194" si="36">T131</f>
        <v>4.76</v>
      </c>
      <c r="AS131" s="25">
        <f t="shared" ref="AS131:AS194" si="37">AR131/U131</f>
        <v>1.8307692307692307</v>
      </c>
      <c r="AT131" s="1">
        <f t="shared" ref="AT131:AT194" si="38">AC131</f>
        <v>0</v>
      </c>
      <c r="AU131" s="1">
        <f t="shared" ref="AU131:AU194" si="39">AD131</f>
        <v>0</v>
      </c>
      <c r="AV131" s="1" t="str">
        <f t="shared" si="27"/>
        <v/>
      </c>
      <c r="AW131" s="1" t="str">
        <f t="shared" si="30"/>
        <v/>
      </c>
      <c r="AX131" s="1" t="str">
        <f t="shared" si="31"/>
        <v/>
      </c>
      <c r="AY131" s="1">
        <v>0</v>
      </c>
      <c r="BJ131"/>
    </row>
    <row r="132" spans="1:62" ht="15.75">
      <c r="A132" s="1">
        <v>9366</v>
      </c>
      <c r="B132" s="1" t="s">
        <v>2647</v>
      </c>
      <c r="C132" s="1" t="s">
        <v>4332</v>
      </c>
      <c r="D132" s="1">
        <v>81</v>
      </c>
      <c r="E132" s="1">
        <v>178203</v>
      </c>
      <c r="F132" s="1">
        <v>1500</v>
      </c>
      <c r="H132" s="1">
        <v>4.8</v>
      </c>
      <c r="I132" s="1">
        <v>26.89</v>
      </c>
      <c r="J132" s="1" t="s">
        <v>7023</v>
      </c>
      <c r="K132" s="1">
        <v>4.8</v>
      </c>
      <c r="L132" s="1">
        <v>4.62</v>
      </c>
      <c r="M132" s="1" t="s">
        <v>7024</v>
      </c>
      <c r="N132" s="1">
        <v>4.7</v>
      </c>
      <c r="O132" s="1">
        <v>0</v>
      </c>
      <c r="P132" s="1" t="s">
        <v>7025</v>
      </c>
      <c r="Q132" s="1">
        <v>4.99</v>
      </c>
      <c r="R132" s="1">
        <v>4.8600000000000003</v>
      </c>
      <c r="S132" s="1" t="s">
        <v>7026</v>
      </c>
      <c r="T132" s="1">
        <v>2.2799999999999998</v>
      </c>
      <c r="U132" s="1">
        <v>2.95</v>
      </c>
      <c r="V132" s="1" t="s">
        <v>7027</v>
      </c>
      <c r="W132" s="1">
        <v>0.04</v>
      </c>
      <c r="X132" s="1">
        <v>0.02</v>
      </c>
      <c r="Y132" s="1" t="s">
        <v>7028</v>
      </c>
      <c r="Z132" s="1">
        <v>0</v>
      </c>
      <c r="AA132" s="1">
        <v>0</v>
      </c>
      <c r="AB132" s="1" t="s">
        <v>4284</v>
      </c>
      <c r="AC132" s="1">
        <v>97.59</v>
      </c>
      <c r="AD132" s="1">
        <v>99.45</v>
      </c>
      <c r="AE132" s="1" t="s">
        <v>8205</v>
      </c>
      <c r="AF132" s="1" t="s">
        <v>8206</v>
      </c>
      <c r="AG132" s="1" t="s">
        <v>8207</v>
      </c>
      <c r="AH132" s="21">
        <v>42352.409826388888</v>
      </c>
      <c r="AJ132" s="23">
        <v>0</v>
      </c>
      <c r="AK132" s="23">
        <f t="shared" si="32"/>
        <v>3</v>
      </c>
      <c r="AL132" s="1">
        <f t="shared" si="33"/>
        <v>1500</v>
      </c>
      <c r="AM132" s="1">
        <f t="shared" si="34"/>
        <v>178203</v>
      </c>
      <c r="AN132" s="25">
        <f t="shared" si="28"/>
        <v>26.89</v>
      </c>
      <c r="AO132" s="25">
        <f t="shared" si="29"/>
        <v>10.503333333333334</v>
      </c>
      <c r="AP132" s="1">
        <f t="shared" ref="AP132:AP195" si="40">Q132</f>
        <v>4.99</v>
      </c>
      <c r="AQ132" s="25">
        <f t="shared" si="35"/>
        <v>1.0267489711934157</v>
      </c>
      <c r="AR132" s="1">
        <f t="shared" si="36"/>
        <v>2.2799999999999998</v>
      </c>
      <c r="AS132" s="25">
        <f t="shared" si="37"/>
        <v>0.77288135593220331</v>
      </c>
      <c r="AT132" s="1">
        <f t="shared" si="38"/>
        <v>97.59</v>
      </c>
      <c r="AU132" s="1">
        <f t="shared" si="39"/>
        <v>99.45</v>
      </c>
      <c r="AV132" s="1" t="str">
        <f t="shared" ref="AV132:AV195" si="41">IFERROR(MID(AE132,3,FIND(",",AE132)-3),"")</f>
        <v>400</v>
      </c>
      <c r="AW132" s="1" t="str">
        <f t="shared" si="30"/>
        <v>1811</v>
      </c>
      <c r="AX132" s="1" t="str">
        <f t="shared" si="31"/>
        <v>19670</v>
      </c>
      <c r="AY132" s="1">
        <v>0.94533406957482058</v>
      </c>
      <c r="AZ132" s="1">
        <v>0.55241484494153537</v>
      </c>
      <c r="BJ132"/>
    </row>
    <row r="133" spans="1:62" ht="15.75">
      <c r="A133" s="1">
        <v>8706</v>
      </c>
      <c r="B133" s="1" t="s">
        <v>1416</v>
      </c>
      <c r="C133" s="1" t="s">
        <v>4334</v>
      </c>
      <c r="D133" s="1">
        <v>181</v>
      </c>
      <c r="E133" s="1">
        <v>38556</v>
      </c>
      <c r="F133" s="1">
        <v>1001</v>
      </c>
      <c r="H133" s="1">
        <v>4.8</v>
      </c>
      <c r="I133" s="1">
        <v>23.41</v>
      </c>
      <c r="J133" s="1" t="s">
        <v>7038</v>
      </c>
      <c r="K133" s="1">
        <v>4.8</v>
      </c>
      <c r="L133" s="1">
        <v>31.24</v>
      </c>
      <c r="M133" s="1" t="s">
        <v>7039</v>
      </c>
      <c r="N133" s="1">
        <v>4.8</v>
      </c>
      <c r="O133" s="1">
        <v>31.44</v>
      </c>
      <c r="P133" s="1" t="s">
        <v>7040</v>
      </c>
      <c r="Q133" s="1">
        <v>11.59</v>
      </c>
      <c r="R133" s="1">
        <v>12.87</v>
      </c>
      <c r="S133" s="1" t="s">
        <v>7041</v>
      </c>
      <c r="T133" s="1">
        <v>3.37</v>
      </c>
      <c r="U133" s="1">
        <v>3.66</v>
      </c>
      <c r="V133" s="1" t="s">
        <v>4937</v>
      </c>
      <c r="W133" s="1">
        <v>0</v>
      </c>
      <c r="X133" s="1">
        <v>0.01</v>
      </c>
      <c r="Y133" s="1" t="s">
        <v>7042</v>
      </c>
      <c r="Z133" s="1">
        <v>0</v>
      </c>
      <c r="AA133" s="1">
        <v>0</v>
      </c>
      <c r="AB133" s="1" t="s">
        <v>4284</v>
      </c>
      <c r="AC133" s="1">
        <v>100</v>
      </c>
      <c r="AD133" s="1">
        <v>99.43</v>
      </c>
      <c r="AE133" s="1" t="s">
        <v>7043</v>
      </c>
      <c r="AF133" s="1" t="s">
        <v>7044</v>
      </c>
      <c r="AG133" s="1" t="s">
        <v>7045</v>
      </c>
      <c r="AH133" s="21">
        <v>42352.375763888886</v>
      </c>
      <c r="AJ133" s="23">
        <v>0</v>
      </c>
      <c r="AK133" s="23">
        <f t="shared" si="32"/>
        <v>4</v>
      </c>
      <c r="AL133" s="1">
        <f t="shared" si="33"/>
        <v>1001</v>
      </c>
      <c r="AM133" s="1">
        <f t="shared" si="34"/>
        <v>38556</v>
      </c>
      <c r="AN133" s="25">
        <f t="shared" si="28"/>
        <v>8.0300000000000011</v>
      </c>
      <c r="AO133" s="25">
        <f t="shared" si="29"/>
        <v>28.696666666666669</v>
      </c>
      <c r="AP133" s="1">
        <f t="shared" si="40"/>
        <v>11.59</v>
      </c>
      <c r="AQ133" s="25">
        <f t="shared" si="35"/>
        <v>0.90054390054390054</v>
      </c>
      <c r="AR133" s="1">
        <f t="shared" si="36"/>
        <v>3.37</v>
      </c>
      <c r="AS133" s="25">
        <f t="shared" si="37"/>
        <v>0.92076502732240439</v>
      </c>
      <c r="AT133" s="1">
        <f t="shared" si="38"/>
        <v>100</v>
      </c>
      <c r="AU133" s="1">
        <f t="shared" si="39"/>
        <v>99.43</v>
      </c>
      <c r="AV133" s="1" t="str">
        <f t="shared" si="41"/>
        <v>1103</v>
      </c>
      <c r="AW133" s="1" t="str">
        <f t="shared" si="30"/>
        <v>5453</v>
      </c>
      <c r="AX133" s="1" t="str">
        <f t="shared" si="31"/>
        <v>14666</v>
      </c>
      <c r="AY133" s="1">
        <v>0.8657326242435357</v>
      </c>
      <c r="AZ133" s="1">
        <v>2.2308741306423019</v>
      </c>
      <c r="BJ133"/>
    </row>
    <row r="134" spans="1:62" ht="15.75">
      <c r="A134" s="1">
        <v>8998</v>
      </c>
      <c r="B134" s="1" t="s">
        <v>2704</v>
      </c>
      <c r="C134" s="1" t="s">
        <v>4339</v>
      </c>
      <c r="D134" s="1">
        <v>0</v>
      </c>
      <c r="E134" s="1">
        <v>12052</v>
      </c>
      <c r="F134" s="1">
        <v>1000</v>
      </c>
      <c r="H134" s="1">
        <v>4.9000000000000004</v>
      </c>
      <c r="I134" s="1">
        <v>67.3</v>
      </c>
      <c r="J134" s="1" t="s">
        <v>5691</v>
      </c>
      <c r="K134" s="1">
        <v>4.9000000000000004</v>
      </c>
      <c r="L134" s="1">
        <v>70.38</v>
      </c>
      <c r="M134" s="1" t="s">
        <v>5692</v>
      </c>
      <c r="N134" s="1">
        <v>4.9000000000000004</v>
      </c>
      <c r="O134" s="1">
        <v>60.96</v>
      </c>
      <c r="P134" s="1" t="s">
        <v>5693</v>
      </c>
      <c r="Q134" s="1">
        <v>2.31</v>
      </c>
      <c r="R134" s="1">
        <v>3.92</v>
      </c>
      <c r="S134" s="1" t="s">
        <v>5694</v>
      </c>
      <c r="T134" s="1">
        <v>4.55</v>
      </c>
      <c r="U134" s="1">
        <v>3.02</v>
      </c>
      <c r="V134" s="1" t="s">
        <v>5695</v>
      </c>
      <c r="W134" s="1">
        <v>0</v>
      </c>
      <c r="X134" s="1">
        <v>0.01</v>
      </c>
      <c r="Y134" s="1" t="s">
        <v>5696</v>
      </c>
      <c r="Z134" s="1">
        <v>0</v>
      </c>
      <c r="AA134" s="1">
        <v>0</v>
      </c>
      <c r="AB134" s="1" t="s">
        <v>4284</v>
      </c>
      <c r="AC134" s="1">
        <v>99.97</v>
      </c>
      <c r="AD134" s="1">
        <v>99.68</v>
      </c>
      <c r="AE134" s="1" t="s">
        <v>4296</v>
      </c>
      <c r="AF134" s="1" t="s">
        <v>8208</v>
      </c>
      <c r="AG134" s="1" t="s">
        <v>8209</v>
      </c>
      <c r="AH134" s="21">
        <v>42352.410243055558</v>
      </c>
      <c r="AJ134" s="23">
        <v>0</v>
      </c>
      <c r="AK134" s="23">
        <f t="shared" si="32"/>
        <v>6</v>
      </c>
      <c r="AL134" s="1">
        <f t="shared" si="33"/>
        <v>1000</v>
      </c>
      <c r="AM134" s="1">
        <f t="shared" si="34"/>
        <v>12052</v>
      </c>
      <c r="AN134" s="25">
        <f t="shared" si="28"/>
        <v>9.4199999999999946</v>
      </c>
      <c r="AO134" s="25">
        <f t="shared" si="29"/>
        <v>66.213333333333338</v>
      </c>
      <c r="AP134" s="1">
        <f t="shared" si="40"/>
        <v>2.31</v>
      </c>
      <c r="AQ134" s="25">
        <f t="shared" si="35"/>
        <v>0.5892857142857143</v>
      </c>
      <c r="AR134" s="1">
        <f t="shared" si="36"/>
        <v>4.55</v>
      </c>
      <c r="AS134" s="25">
        <f t="shared" si="37"/>
        <v>1.5066225165562914</v>
      </c>
      <c r="AT134" s="1">
        <f t="shared" si="38"/>
        <v>99.97</v>
      </c>
      <c r="AU134" s="1">
        <f t="shared" si="39"/>
        <v>99.68</v>
      </c>
      <c r="AV134" s="1" t="str">
        <f t="shared" si="41"/>
        <v>38</v>
      </c>
      <c r="AW134" s="1" t="str">
        <f t="shared" si="30"/>
        <v>626</v>
      </c>
      <c r="AX134" s="1" t="str">
        <f t="shared" si="31"/>
        <v>6107</v>
      </c>
      <c r="AY134" s="1">
        <v>0.25980830670926519</v>
      </c>
      <c r="AZ134" s="1">
        <v>0.61503193057147532</v>
      </c>
      <c r="BJ134"/>
    </row>
    <row r="135" spans="1:62" ht="15.75">
      <c r="A135" s="1">
        <v>8585</v>
      </c>
      <c r="B135" s="1" t="s">
        <v>228</v>
      </c>
      <c r="C135" s="1" t="s">
        <v>4378</v>
      </c>
      <c r="F135" s="1">
        <v>50000</v>
      </c>
      <c r="H135" s="1">
        <v>4.8</v>
      </c>
      <c r="I135" s="1">
        <v>15.43</v>
      </c>
      <c r="J135" s="1" t="s">
        <v>7065</v>
      </c>
      <c r="K135" s="1">
        <v>4.8</v>
      </c>
      <c r="L135" s="1">
        <v>5.29</v>
      </c>
      <c r="M135" s="1" t="s">
        <v>7066</v>
      </c>
      <c r="N135" s="1">
        <v>4.8</v>
      </c>
      <c r="O135" s="1">
        <v>10.35</v>
      </c>
      <c r="P135" s="1" t="s">
        <v>7067</v>
      </c>
      <c r="Q135" s="1">
        <v>4.4800000000000004</v>
      </c>
      <c r="R135" s="1">
        <v>4.22</v>
      </c>
      <c r="S135" s="1" t="s">
        <v>7068</v>
      </c>
      <c r="T135" s="1">
        <v>2.85</v>
      </c>
      <c r="U135" s="1">
        <v>2.15</v>
      </c>
      <c r="V135" s="1" t="s">
        <v>7069</v>
      </c>
      <c r="W135" s="1">
        <v>0</v>
      </c>
      <c r="X135" s="1">
        <v>0.01</v>
      </c>
      <c r="Y135" s="1" t="s">
        <v>4295</v>
      </c>
      <c r="Z135" s="1">
        <v>0</v>
      </c>
      <c r="AA135" s="1">
        <v>0</v>
      </c>
      <c r="AB135" s="1" t="s">
        <v>4284</v>
      </c>
      <c r="AC135" s="1">
        <v>0</v>
      </c>
      <c r="AD135" s="1">
        <v>0</v>
      </c>
      <c r="AH135" s="21">
        <v>42352.279583333337</v>
      </c>
      <c r="AJ135" s="24">
        <v>1</v>
      </c>
      <c r="AK135" s="23">
        <f t="shared" si="32"/>
        <v>7</v>
      </c>
      <c r="AL135" s="1">
        <f t="shared" si="33"/>
        <v>50000</v>
      </c>
      <c r="AM135" s="1">
        <f t="shared" si="34"/>
        <v>0</v>
      </c>
      <c r="AN135" s="25">
        <f t="shared" ref="AN135:AN198" si="42">MAX(I135,L135,O135)-MIN(I135,L135,O135)</f>
        <v>10.14</v>
      </c>
      <c r="AO135" s="25">
        <f t="shared" ref="AO135:AO198" si="43">AVERAGE(I135,L135,O135)</f>
        <v>10.356666666666667</v>
      </c>
      <c r="AP135" s="1">
        <f t="shared" si="40"/>
        <v>4.4800000000000004</v>
      </c>
      <c r="AQ135" s="25">
        <f t="shared" si="35"/>
        <v>1.061611374407583</v>
      </c>
      <c r="AR135" s="1">
        <f t="shared" si="36"/>
        <v>2.85</v>
      </c>
      <c r="AS135" s="25">
        <f t="shared" si="37"/>
        <v>1.3255813953488373</v>
      </c>
      <c r="AT135" s="1">
        <f t="shared" si="38"/>
        <v>0</v>
      </c>
      <c r="AU135" s="1">
        <f t="shared" si="39"/>
        <v>0</v>
      </c>
      <c r="AV135" s="1" t="str">
        <f t="shared" si="41"/>
        <v/>
      </c>
      <c r="AW135" s="1" t="str">
        <f t="shared" si="30"/>
        <v/>
      </c>
      <c r="AX135" s="1" t="str">
        <f t="shared" si="31"/>
        <v/>
      </c>
      <c r="AY135" s="1">
        <v>0</v>
      </c>
      <c r="BJ135"/>
    </row>
    <row r="136" spans="1:62" ht="15.75">
      <c r="A136" s="1">
        <v>9175</v>
      </c>
      <c r="B136" s="1" t="s">
        <v>744</v>
      </c>
      <c r="C136" s="1" t="s">
        <v>4334</v>
      </c>
      <c r="D136" s="1">
        <v>387</v>
      </c>
      <c r="E136" s="1">
        <v>31578</v>
      </c>
      <c r="F136" s="1">
        <v>1000</v>
      </c>
      <c r="H136" s="1">
        <v>4.8</v>
      </c>
      <c r="I136" s="1">
        <v>37.840000000000003</v>
      </c>
      <c r="J136" s="1" t="s">
        <v>5970</v>
      </c>
      <c r="K136" s="1">
        <v>4.8</v>
      </c>
      <c r="L136" s="1">
        <v>36.74</v>
      </c>
      <c r="M136" s="1" t="s">
        <v>5971</v>
      </c>
      <c r="N136" s="1">
        <v>4.8</v>
      </c>
      <c r="O136" s="1">
        <v>44.47</v>
      </c>
      <c r="P136" s="1" t="s">
        <v>5972</v>
      </c>
      <c r="Q136" s="1">
        <v>2.13</v>
      </c>
      <c r="R136" s="1">
        <v>14.39</v>
      </c>
      <c r="S136" s="1" t="s">
        <v>5973</v>
      </c>
      <c r="T136" s="1">
        <v>1.59</v>
      </c>
      <c r="U136" s="1">
        <v>3.69</v>
      </c>
      <c r="V136" s="1" t="s">
        <v>5974</v>
      </c>
      <c r="W136" s="1">
        <v>0</v>
      </c>
      <c r="X136" s="1">
        <v>0.01</v>
      </c>
      <c r="Y136" s="1" t="s">
        <v>5975</v>
      </c>
      <c r="Z136" s="1">
        <v>0</v>
      </c>
      <c r="AA136" s="1">
        <v>0</v>
      </c>
      <c r="AB136" s="1" t="s">
        <v>4284</v>
      </c>
      <c r="AC136" s="1">
        <v>81.61</v>
      </c>
      <c r="AD136" s="1">
        <v>99.01</v>
      </c>
      <c r="AE136" s="1" t="s">
        <v>5976</v>
      </c>
      <c r="AF136" s="1" t="s">
        <v>5977</v>
      </c>
      <c r="AG136" s="1" t="s">
        <v>5978</v>
      </c>
      <c r="AH136" s="21">
        <v>42352.279664351852</v>
      </c>
      <c r="AJ136" s="23">
        <v>0</v>
      </c>
      <c r="AK136" s="23">
        <f t="shared" si="32"/>
        <v>4</v>
      </c>
      <c r="AL136" s="1">
        <f t="shared" si="33"/>
        <v>1000</v>
      </c>
      <c r="AM136" s="1">
        <f t="shared" si="34"/>
        <v>31578</v>
      </c>
      <c r="AN136" s="25">
        <f t="shared" si="42"/>
        <v>7.7299999999999969</v>
      </c>
      <c r="AO136" s="25">
        <f t="shared" si="43"/>
        <v>39.683333333333337</v>
      </c>
      <c r="AP136" s="1">
        <f t="shared" si="40"/>
        <v>2.13</v>
      </c>
      <c r="AQ136" s="25">
        <f t="shared" si="35"/>
        <v>0.14801945795691451</v>
      </c>
      <c r="AR136" s="1">
        <f t="shared" si="36"/>
        <v>1.59</v>
      </c>
      <c r="AS136" s="25">
        <f t="shared" si="37"/>
        <v>0.43089430894308944</v>
      </c>
      <c r="AT136" s="1">
        <f t="shared" si="38"/>
        <v>81.61</v>
      </c>
      <c r="AU136" s="1">
        <f t="shared" si="39"/>
        <v>99.01</v>
      </c>
      <c r="AV136" s="1" t="str">
        <f t="shared" si="41"/>
        <v>185</v>
      </c>
      <c r="AW136" s="1" t="str">
        <f t="shared" si="30"/>
        <v>755</v>
      </c>
      <c r="AX136" s="1" t="str">
        <f t="shared" si="31"/>
        <v>4378</v>
      </c>
      <c r="AY136" s="1">
        <v>1.0487417218543047</v>
      </c>
      <c r="AZ136" s="1">
        <v>1.0347190497944267</v>
      </c>
      <c r="BJ136"/>
    </row>
    <row r="137" spans="1:62" ht="15.75">
      <c r="A137" s="1">
        <v>8844</v>
      </c>
      <c r="B137" s="1" t="s">
        <v>1945</v>
      </c>
      <c r="C137" s="1" t="s">
        <v>4370</v>
      </c>
      <c r="D137" s="1">
        <v>0</v>
      </c>
      <c r="E137" s="1">
        <v>159514</v>
      </c>
      <c r="F137" s="1">
        <v>11000</v>
      </c>
      <c r="H137" s="1">
        <v>4.8</v>
      </c>
      <c r="I137" s="1">
        <v>12.26</v>
      </c>
      <c r="J137" s="1" t="s">
        <v>4408</v>
      </c>
      <c r="K137" s="1">
        <v>4.8</v>
      </c>
      <c r="L137" s="1">
        <v>14.18</v>
      </c>
      <c r="M137" s="1" t="s">
        <v>4409</v>
      </c>
      <c r="N137" s="1">
        <v>4.8</v>
      </c>
      <c r="O137" s="1">
        <v>1.74</v>
      </c>
      <c r="P137" s="1" t="s">
        <v>4410</v>
      </c>
      <c r="Q137" s="1">
        <v>1.1200000000000001</v>
      </c>
      <c r="R137" s="1">
        <v>3.22</v>
      </c>
      <c r="S137" s="1" t="s">
        <v>4411</v>
      </c>
      <c r="T137" s="1">
        <v>0.86</v>
      </c>
      <c r="U137" s="1">
        <v>1.59</v>
      </c>
      <c r="V137" s="1" t="s">
        <v>4412</v>
      </c>
      <c r="W137" s="1">
        <v>0</v>
      </c>
      <c r="X137" s="1">
        <v>0.01</v>
      </c>
      <c r="Y137" s="1" t="s">
        <v>4413</v>
      </c>
      <c r="Z137" s="1">
        <v>0</v>
      </c>
      <c r="AA137" s="1">
        <v>0</v>
      </c>
      <c r="AB137" s="1" t="s">
        <v>4284</v>
      </c>
      <c r="AC137" s="1">
        <v>99.39</v>
      </c>
      <c r="AD137" s="1">
        <v>99.24</v>
      </c>
      <c r="AE137" s="1" t="s">
        <v>7046</v>
      </c>
      <c r="AF137" s="1" t="s">
        <v>7047</v>
      </c>
      <c r="AG137" s="1" t="s">
        <v>7048</v>
      </c>
      <c r="AH137" s="21">
        <v>42352.309039351851</v>
      </c>
      <c r="AJ137" s="23">
        <v>0</v>
      </c>
      <c r="AK137" s="23">
        <f t="shared" si="32"/>
        <v>11</v>
      </c>
      <c r="AL137" s="1">
        <f t="shared" si="33"/>
        <v>11000</v>
      </c>
      <c r="AM137" s="1">
        <f t="shared" si="34"/>
        <v>159514</v>
      </c>
      <c r="AN137" s="25">
        <f t="shared" si="42"/>
        <v>12.44</v>
      </c>
      <c r="AO137" s="25">
        <f t="shared" si="43"/>
        <v>9.3933333333333326</v>
      </c>
      <c r="AP137" s="1">
        <f t="shared" si="40"/>
        <v>1.1200000000000001</v>
      </c>
      <c r="AQ137" s="25">
        <f t="shared" si="35"/>
        <v>0.34782608695652173</v>
      </c>
      <c r="AR137" s="1">
        <f t="shared" si="36"/>
        <v>0.86</v>
      </c>
      <c r="AS137" s="25">
        <f t="shared" si="37"/>
        <v>0.54088050314465408</v>
      </c>
      <c r="AT137" s="1">
        <f t="shared" si="38"/>
        <v>99.39</v>
      </c>
      <c r="AU137" s="1">
        <f t="shared" si="39"/>
        <v>99.24</v>
      </c>
      <c r="AV137" s="1" t="str">
        <f t="shared" si="41"/>
        <v>2817</v>
      </c>
      <c r="AW137" s="1" t="str">
        <f t="shared" ref="AW137:AW200" si="44">IFERROR(MID(AF137,3,FIND(",",AF137)-3),"")</f>
        <v>21622</v>
      </c>
      <c r="AX137" s="1" t="str">
        <f t="shared" ref="AX137:AX200" si="45">IFERROR(MID(AG137,3,FIND(",",AG137)-3),"")</f>
        <v>90441</v>
      </c>
      <c r="AY137" s="1">
        <v>0.55761539173064478</v>
      </c>
      <c r="AZ137" s="1">
        <v>1.4344379208544797</v>
      </c>
      <c r="BJ137"/>
    </row>
    <row r="138" spans="1:62" ht="15.75">
      <c r="A138" s="1">
        <v>9409</v>
      </c>
      <c r="B138" s="1" t="s">
        <v>2691</v>
      </c>
      <c r="C138" s="1" t="s">
        <v>4334</v>
      </c>
      <c r="D138" s="1">
        <v>388</v>
      </c>
      <c r="E138" s="1">
        <v>51822</v>
      </c>
      <c r="F138" s="1">
        <v>1000</v>
      </c>
      <c r="H138" s="1">
        <v>4.8</v>
      </c>
      <c r="I138" s="1">
        <v>49.78</v>
      </c>
      <c r="J138" s="1" t="s">
        <v>5061</v>
      </c>
      <c r="K138" s="1">
        <v>4.9000000000000004</v>
      </c>
      <c r="L138" s="1">
        <v>52.34</v>
      </c>
      <c r="M138" s="1" t="s">
        <v>5062</v>
      </c>
      <c r="N138" s="1">
        <v>4.8</v>
      </c>
      <c r="O138" s="1">
        <v>36.479999999999997</v>
      </c>
      <c r="P138" s="1" t="s">
        <v>5063</v>
      </c>
      <c r="Q138" s="1">
        <v>24.93</v>
      </c>
      <c r="R138" s="1">
        <v>14.39</v>
      </c>
      <c r="S138" s="1" t="s">
        <v>5064</v>
      </c>
      <c r="T138" s="1">
        <v>3.61</v>
      </c>
      <c r="U138" s="1">
        <v>3.69</v>
      </c>
      <c r="V138" s="1" t="s">
        <v>5065</v>
      </c>
      <c r="W138" s="1">
        <v>0</v>
      </c>
      <c r="X138" s="1">
        <v>0.01</v>
      </c>
      <c r="Y138" s="1" t="s">
        <v>5066</v>
      </c>
      <c r="Z138" s="1">
        <v>0</v>
      </c>
      <c r="AA138" s="1">
        <v>0</v>
      </c>
      <c r="AB138" s="1" t="s">
        <v>4284</v>
      </c>
      <c r="AC138" s="1">
        <v>94.61</v>
      </c>
      <c r="AD138" s="1">
        <v>99.44</v>
      </c>
      <c r="AE138" s="1" t="s">
        <v>5067</v>
      </c>
      <c r="AF138" s="1" t="s">
        <v>5068</v>
      </c>
      <c r="AG138" s="1" t="s">
        <v>5069</v>
      </c>
      <c r="AH138" s="21">
        <v>42352.278587962966</v>
      </c>
      <c r="AJ138" s="23">
        <v>0</v>
      </c>
      <c r="AK138" s="23">
        <f t="shared" si="32"/>
        <v>4</v>
      </c>
      <c r="AL138" s="1">
        <f t="shared" si="33"/>
        <v>1000</v>
      </c>
      <c r="AM138" s="1">
        <f t="shared" si="34"/>
        <v>51822</v>
      </c>
      <c r="AN138" s="25">
        <f t="shared" si="42"/>
        <v>15.860000000000007</v>
      </c>
      <c r="AO138" s="25">
        <f t="shared" si="43"/>
        <v>46.199999999999996</v>
      </c>
      <c r="AP138" s="1">
        <f t="shared" si="40"/>
        <v>24.93</v>
      </c>
      <c r="AQ138" s="25">
        <f t="shared" si="35"/>
        <v>1.7324530924252952</v>
      </c>
      <c r="AR138" s="1">
        <f t="shared" si="36"/>
        <v>3.61</v>
      </c>
      <c r="AS138" s="25">
        <f t="shared" si="37"/>
        <v>0.97831978319783197</v>
      </c>
      <c r="AT138" s="1">
        <f t="shared" si="38"/>
        <v>94.61</v>
      </c>
      <c r="AU138" s="1">
        <f t="shared" si="39"/>
        <v>99.44</v>
      </c>
      <c r="AV138" s="1" t="str">
        <f t="shared" si="41"/>
        <v>253</v>
      </c>
      <c r="AW138" s="1" t="str">
        <f t="shared" si="44"/>
        <v>1251</v>
      </c>
      <c r="AX138" s="1" t="str">
        <f t="shared" si="45"/>
        <v>7699</v>
      </c>
      <c r="AY138" s="1">
        <v>0.86557953637090335</v>
      </c>
      <c r="AZ138" s="1">
        <v>0.97493180932588652</v>
      </c>
      <c r="BJ138"/>
    </row>
    <row r="139" spans="1:62" ht="15.75">
      <c r="A139" s="1">
        <v>9054</v>
      </c>
      <c r="B139" s="1" t="s">
        <v>1258</v>
      </c>
      <c r="C139" s="1" t="s">
        <v>4334</v>
      </c>
      <c r="D139" s="1">
        <v>452</v>
      </c>
      <c r="E139" s="1">
        <v>142576</v>
      </c>
      <c r="F139" s="1">
        <v>5000</v>
      </c>
      <c r="H139" s="1">
        <v>4.5999999999999996</v>
      </c>
      <c r="I139" s="1">
        <v>-1.78</v>
      </c>
      <c r="J139" s="1" t="s">
        <v>7057</v>
      </c>
      <c r="K139" s="1">
        <v>4.8</v>
      </c>
      <c r="L139" s="1">
        <v>0</v>
      </c>
      <c r="M139" s="1" t="s">
        <v>7058</v>
      </c>
      <c r="N139" s="1">
        <v>4.7</v>
      </c>
      <c r="O139" s="1">
        <v>0</v>
      </c>
      <c r="P139" s="1" t="s">
        <v>7059</v>
      </c>
      <c r="Q139" s="1">
        <v>21.94</v>
      </c>
      <c r="R139" s="1">
        <v>14.39</v>
      </c>
      <c r="S139" s="1" t="s">
        <v>7060</v>
      </c>
      <c r="T139" s="1">
        <v>3.86</v>
      </c>
      <c r="U139" s="1">
        <v>3.69</v>
      </c>
      <c r="V139" s="1" t="s">
        <v>5363</v>
      </c>
      <c r="W139" s="1">
        <v>0</v>
      </c>
      <c r="X139" s="1">
        <v>0.01</v>
      </c>
      <c r="Y139" s="1" t="s">
        <v>7061</v>
      </c>
      <c r="Z139" s="1">
        <v>0</v>
      </c>
      <c r="AA139" s="1">
        <v>0</v>
      </c>
      <c r="AB139" s="1" t="s">
        <v>4284</v>
      </c>
      <c r="AC139" s="1">
        <v>96.1</v>
      </c>
      <c r="AD139" s="1">
        <v>99.02</v>
      </c>
      <c r="AE139" s="1" t="s">
        <v>7062</v>
      </c>
      <c r="AF139" s="1" t="s">
        <v>7063</v>
      </c>
      <c r="AG139" s="1" t="s">
        <v>7064</v>
      </c>
      <c r="AH139" s="21">
        <v>42352.279467592591</v>
      </c>
      <c r="AJ139" s="23">
        <v>0</v>
      </c>
      <c r="AK139" s="23">
        <f t="shared" si="32"/>
        <v>4</v>
      </c>
      <c r="AL139" s="1">
        <f t="shared" si="33"/>
        <v>5000</v>
      </c>
      <c r="AM139" s="1">
        <f t="shared" si="34"/>
        <v>142576</v>
      </c>
      <c r="AN139" s="25">
        <f t="shared" si="42"/>
        <v>1.78</v>
      </c>
      <c r="AO139" s="25">
        <f t="shared" si="43"/>
        <v>-0.59333333333333338</v>
      </c>
      <c r="AP139" s="1">
        <f t="shared" si="40"/>
        <v>21.94</v>
      </c>
      <c r="AQ139" s="25">
        <f t="shared" si="35"/>
        <v>1.5246699096594858</v>
      </c>
      <c r="AR139" s="1">
        <f t="shared" si="36"/>
        <v>3.86</v>
      </c>
      <c r="AS139" s="25">
        <f t="shared" si="37"/>
        <v>1.046070460704607</v>
      </c>
      <c r="AT139" s="1">
        <f t="shared" si="38"/>
        <v>96.1</v>
      </c>
      <c r="AU139" s="1">
        <f t="shared" si="39"/>
        <v>99.02</v>
      </c>
      <c r="AV139" s="1" t="str">
        <f t="shared" si="41"/>
        <v>269</v>
      </c>
      <c r="AW139" s="1" t="str">
        <f t="shared" si="44"/>
        <v>1311</v>
      </c>
      <c r="AX139" s="1" t="str">
        <f t="shared" si="45"/>
        <v>15784</v>
      </c>
      <c r="AY139" s="1">
        <v>0.87819984744469881</v>
      </c>
      <c r="AZ139" s="1">
        <v>0.49835276229092751</v>
      </c>
      <c r="BJ139"/>
    </row>
    <row r="140" spans="1:62" ht="15.75">
      <c r="A140" s="1">
        <v>9517</v>
      </c>
      <c r="B140" s="1" t="s">
        <v>475</v>
      </c>
      <c r="C140" s="1" t="s">
        <v>4845</v>
      </c>
      <c r="D140" s="1">
        <v>640</v>
      </c>
      <c r="E140" s="1">
        <v>25160</v>
      </c>
      <c r="F140" s="1">
        <v>500</v>
      </c>
      <c r="H140" s="1">
        <v>4.8</v>
      </c>
      <c r="I140" s="1">
        <v>25.16</v>
      </c>
      <c r="J140" s="1" t="s">
        <v>5493</v>
      </c>
      <c r="K140" s="1">
        <v>4.8</v>
      </c>
      <c r="L140" s="1">
        <v>28.91</v>
      </c>
      <c r="M140" s="1" t="s">
        <v>5494</v>
      </c>
      <c r="N140" s="1">
        <v>4.8</v>
      </c>
      <c r="O140" s="1">
        <v>25.1</v>
      </c>
      <c r="P140" s="1" t="s">
        <v>5495</v>
      </c>
      <c r="Q140" s="1">
        <v>4.07</v>
      </c>
      <c r="R140" s="1">
        <v>4.47</v>
      </c>
      <c r="S140" s="1" t="s">
        <v>5496</v>
      </c>
      <c r="T140" s="1">
        <v>2.5099999999999998</v>
      </c>
      <c r="U140" s="1">
        <v>1.99</v>
      </c>
      <c r="V140" s="1" t="s">
        <v>5497</v>
      </c>
      <c r="W140" s="1">
        <v>0</v>
      </c>
      <c r="X140" s="1">
        <v>0.01</v>
      </c>
      <c r="Y140" s="1" t="s">
        <v>5498</v>
      </c>
      <c r="Z140" s="1">
        <v>0</v>
      </c>
      <c r="AA140" s="1">
        <v>0</v>
      </c>
      <c r="AB140" s="1" t="s">
        <v>4284</v>
      </c>
      <c r="AC140" s="1">
        <v>98.7</v>
      </c>
      <c r="AD140" s="1">
        <v>99.49</v>
      </c>
      <c r="AE140" s="1" t="s">
        <v>5499</v>
      </c>
      <c r="AF140" s="1" t="s">
        <v>5500</v>
      </c>
      <c r="AG140" s="1" t="s">
        <v>5501</v>
      </c>
      <c r="AH140" s="21">
        <v>42352.278715277775</v>
      </c>
      <c r="AJ140" s="23">
        <v>0</v>
      </c>
      <c r="AK140" s="23">
        <f t="shared" si="32"/>
        <v>9</v>
      </c>
      <c r="AL140" s="1">
        <f t="shared" si="33"/>
        <v>500</v>
      </c>
      <c r="AM140" s="1">
        <f t="shared" si="34"/>
        <v>25160</v>
      </c>
      <c r="AN140" s="25">
        <f t="shared" si="42"/>
        <v>3.8099999999999987</v>
      </c>
      <c r="AO140" s="25">
        <f t="shared" si="43"/>
        <v>26.39</v>
      </c>
      <c r="AP140" s="1">
        <f t="shared" si="40"/>
        <v>4.07</v>
      </c>
      <c r="AQ140" s="25">
        <f t="shared" si="35"/>
        <v>0.9105145413870247</v>
      </c>
      <c r="AR140" s="1">
        <f t="shared" si="36"/>
        <v>2.5099999999999998</v>
      </c>
      <c r="AS140" s="25">
        <f t="shared" si="37"/>
        <v>1.2613065326633164</v>
      </c>
      <c r="AT140" s="1">
        <f t="shared" si="38"/>
        <v>98.7</v>
      </c>
      <c r="AU140" s="1">
        <f t="shared" si="39"/>
        <v>99.49</v>
      </c>
      <c r="AV140" s="1" t="str">
        <f t="shared" si="41"/>
        <v>56</v>
      </c>
      <c r="AW140" s="1" t="str">
        <f t="shared" si="44"/>
        <v>394</v>
      </c>
      <c r="AX140" s="1" t="str">
        <f t="shared" si="45"/>
        <v>2426</v>
      </c>
      <c r="AY140" s="1">
        <v>0.60832487309644678</v>
      </c>
      <c r="AZ140" s="1">
        <v>0.97444352844187965</v>
      </c>
      <c r="BJ140"/>
    </row>
    <row r="141" spans="1:62" ht="15.75">
      <c r="A141" s="1">
        <v>9513</v>
      </c>
      <c r="B141" s="1" t="s">
        <v>1073</v>
      </c>
      <c r="C141" s="1" t="s">
        <v>4358</v>
      </c>
      <c r="D141" s="1">
        <v>1702</v>
      </c>
      <c r="E141" s="1">
        <v>1228</v>
      </c>
      <c r="F141" s="1">
        <v>1000</v>
      </c>
      <c r="H141" s="1">
        <v>4.9000000000000004</v>
      </c>
      <c r="I141" s="1">
        <v>43.69</v>
      </c>
      <c r="J141" s="1" t="s">
        <v>5756</v>
      </c>
      <c r="K141" s="1">
        <v>4.9000000000000004</v>
      </c>
      <c r="L141" s="1">
        <v>47.11</v>
      </c>
      <c r="M141" s="1" t="s">
        <v>5757</v>
      </c>
      <c r="N141" s="1">
        <v>4.9000000000000004</v>
      </c>
      <c r="O141" s="1">
        <v>48.05</v>
      </c>
      <c r="P141" s="1" t="s">
        <v>5758</v>
      </c>
      <c r="Q141" s="1">
        <v>0</v>
      </c>
      <c r="R141" s="1">
        <v>4.04</v>
      </c>
      <c r="S141" s="1" t="s">
        <v>4704</v>
      </c>
      <c r="T141" s="1">
        <v>3.58</v>
      </c>
      <c r="U141" s="1">
        <v>2.79</v>
      </c>
      <c r="V141" s="1" t="s">
        <v>5759</v>
      </c>
      <c r="W141" s="1">
        <v>0</v>
      </c>
      <c r="X141" s="1">
        <v>0.02</v>
      </c>
      <c r="Y141" s="1" t="s">
        <v>4324</v>
      </c>
      <c r="Z141" s="1">
        <v>0</v>
      </c>
      <c r="AA141" s="1">
        <v>0</v>
      </c>
      <c r="AB141" s="1" t="s">
        <v>4284</v>
      </c>
      <c r="AC141" s="1">
        <v>96.57</v>
      </c>
      <c r="AD141" s="1">
        <v>99.19</v>
      </c>
      <c r="AE141" s="1" t="s">
        <v>4749</v>
      </c>
      <c r="AF141" s="1" t="s">
        <v>5760</v>
      </c>
      <c r="AG141" s="1" t="s">
        <v>5761</v>
      </c>
      <c r="AH141" s="21">
        <v>42352.278865740744</v>
      </c>
      <c r="AJ141" s="23">
        <v>0</v>
      </c>
      <c r="AK141" s="23">
        <f t="shared" si="32"/>
        <v>1</v>
      </c>
      <c r="AL141" s="1">
        <f t="shared" si="33"/>
        <v>1000</v>
      </c>
      <c r="AM141" s="1">
        <f t="shared" si="34"/>
        <v>1228</v>
      </c>
      <c r="AN141" s="25">
        <f t="shared" si="42"/>
        <v>4.3599999999999994</v>
      </c>
      <c r="AO141" s="25">
        <f t="shared" si="43"/>
        <v>46.283333333333331</v>
      </c>
      <c r="AP141" s="1">
        <f t="shared" si="40"/>
        <v>0</v>
      </c>
      <c r="AQ141" s="25">
        <f t="shared" si="35"/>
        <v>0</v>
      </c>
      <c r="AR141" s="1">
        <f t="shared" si="36"/>
        <v>3.58</v>
      </c>
      <c r="AS141" s="25">
        <f t="shared" si="37"/>
        <v>1.2831541218637994</v>
      </c>
      <c r="AT141" s="1">
        <f t="shared" si="38"/>
        <v>96.57</v>
      </c>
      <c r="AU141" s="1">
        <f t="shared" si="39"/>
        <v>99.19</v>
      </c>
      <c r="AV141" s="1" t="str">
        <f t="shared" si="41"/>
        <v>24</v>
      </c>
      <c r="AW141" s="1" t="str">
        <f t="shared" si="44"/>
        <v>122</v>
      </c>
      <c r="AX141" s="1" t="str">
        <f t="shared" si="45"/>
        <v>614</v>
      </c>
      <c r="AY141" s="1">
        <v>0.84196721311475409</v>
      </c>
      <c r="AZ141" s="1">
        <v>1.1921824104234529</v>
      </c>
      <c r="BJ141"/>
    </row>
    <row r="142" spans="1:62" ht="15.75">
      <c r="A142" s="1">
        <v>9085</v>
      </c>
      <c r="B142" s="1" t="s">
        <v>2821</v>
      </c>
      <c r="C142" s="1" t="s">
        <v>4334</v>
      </c>
      <c r="D142" s="1">
        <v>94</v>
      </c>
      <c r="E142" s="1">
        <v>5435</v>
      </c>
      <c r="F142" s="1">
        <v>1001</v>
      </c>
      <c r="H142" s="1">
        <v>4.9000000000000004</v>
      </c>
      <c r="I142" s="1">
        <v>68.59</v>
      </c>
      <c r="J142" s="1" t="s">
        <v>4906</v>
      </c>
      <c r="K142" s="1">
        <v>4.9000000000000004</v>
      </c>
      <c r="L142" s="1">
        <v>72.319999999999993</v>
      </c>
      <c r="M142" s="1" t="s">
        <v>4907</v>
      </c>
      <c r="N142" s="1">
        <v>4.9000000000000004</v>
      </c>
      <c r="O142" s="1">
        <v>81.37</v>
      </c>
      <c r="P142" s="1" t="s">
        <v>4908</v>
      </c>
      <c r="Q142" s="1">
        <v>5.04</v>
      </c>
      <c r="R142" s="1">
        <v>12.87</v>
      </c>
      <c r="S142" s="1" t="s">
        <v>4909</v>
      </c>
      <c r="T142" s="1">
        <v>4.67</v>
      </c>
      <c r="U142" s="1">
        <v>3.66</v>
      </c>
      <c r="V142" s="1" t="s">
        <v>4910</v>
      </c>
      <c r="W142" s="1">
        <v>0</v>
      </c>
      <c r="X142" s="1">
        <v>0.01</v>
      </c>
      <c r="Y142" s="1" t="s">
        <v>4295</v>
      </c>
      <c r="Z142" s="1">
        <v>0</v>
      </c>
      <c r="AA142" s="1">
        <v>0</v>
      </c>
      <c r="AB142" s="1" t="s">
        <v>4284</v>
      </c>
      <c r="AC142" s="1">
        <v>99.72</v>
      </c>
      <c r="AD142" s="1">
        <v>98.16</v>
      </c>
      <c r="AE142" s="1" t="s">
        <v>4293</v>
      </c>
      <c r="AF142" s="1" t="s">
        <v>7052</v>
      </c>
      <c r="AG142" s="1" t="s">
        <v>7053</v>
      </c>
      <c r="AH142" s="21">
        <v>42352.279293981483</v>
      </c>
      <c r="AJ142" s="23">
        <v>0</v>
      </c>
      <c r="AK142" s="23">
        <f t="shared" si="32"/>
        <v>4</v>
      </c>
      <c r="AL142" s="1">
        <f t="shared" si="33"/>
        <v>1001</v>
      </c>
      <c r="AM142" s="1">
        <f t="shared" si="34"/>
        <v>5435</v>
      </c>
      <c r="AN142" s="25">
        <f t="shared" si="42"/>
        <v>12.780000000000001</v>
      </c>
      <c r="AO142" s="25">
        <f t="shared" si="43"/>
        <v>74.093333333333334</v>
      </c>
      <c r="AP142" s="1">
        <f t="shared" si="40"/>
        <v>5.04</v>
      </c>
      <c r="AQ142" s="25">
        <f t="shared" si="35"/>
        <v>0.39160839160839161</v>
      </c>
      <c r="AR142" s="1">
        <f t="shared" si="36"/>
        <v>4.67</v>
      </c>
      <c r="AS142" s="25">
        <f t="shared" si="37"/>
        <v>1.2759562841530054</v>
      </c>
      <c r="AT142" s="1">
        <f t="shared" si="38"/>
        <v>99.72</v>
      </c>
      <c r="AU142" s="1">
        <f t="shared" si="39"/>
        <v>98.16</v>
      </c>
      <c r="AV142" s="1" t="str">
        <f t="shared" si="41"/>
        <v>0</v>
      </c>
      <c r="AW142" s="1" t="str">
        <f t="shared" si="44"/>
        <v>136</v>
      </c>
      <c r="AX142" s="1" t="str">
        <f t="shared" si="45"/>
        <v>676</v>
      </c>
      <c r="AY142" s="1">
        <v>0</v>
      </c>
      <c r="AZ142" s="1">
        <v>1.2071005917159763</v>
      </c>
      <c r="BJ142"/>
    </row>
    <row r="143" spans="1:62" ht="15.75">
      <c r="A143" s="1">
        <v>9321</v>
      </c>
      <c r="B143" s="1" t="s">
        <v>1024</v>
      </c>
      <c r="C143" s="1" t="s">
        <v>4286</v>
      </c>
      <c r="D143" s="1">
        <v>917</v>
      </c>
      <c r="E143" s="1">
        <v>77078</v>
      </c>
      <c r="F143" s="1">
        <v>1000</v>
      </c>
      <c r="H143" s="1">
        <v>4.7</v>
      </c>
      <c r="I143" s="1">
        <v>-1.04</v>
      </c>
      <c r="J143" s="1" t="s">
        <v>7029</v>
      </c>
      <c r="K143" s="1">
        <v>4.8</v>
      </c>
      <c r="L143" s="1">
        <v>-0.6</v>
      </c>
      <c r="M143" s="1" t="s">
        <v>7030</v>
      </c>
      <c r="N143" s="1">
        <v>4.8</v>
      </c>
      <c r="O143" s="1">
        <v>-0.66</v>
      </c>
      <c r="P143" s="1" t="s">
        <v>7031</v>
      </c>
      <c r="Q143" s="1">
        <v>2.87</v>
      </c>
      <c r="R143" s="1">
        <v>6.32</v>
      </c>
      <c r="S143" s="1" t="s">
        <v>7032</v>
      </c>
      <c r="T143" s="1">
        <v>2.71</v>
      </c>
      <c r="U143" s="1">
        <v>3.25</v>
      </c>
      <c r="V143" s="1" t="s">
        <v>7033</v>
      </c>
      <c r="W143" s="1">
        <v>0</v>
      </c>
      <c r="X143" s="1">
        <v>0</v>
      </c>
      <c r="Y143" s="1" t="s">
        <v>7034</v>
      </c>
      <c r="Z143" s="1">
        <v>0</v>
      </c>
      <c r="AA143" s="1">
        <v>0</v>
      </c>
      <c r="AB143" s="1" t="s">
        <v>4284</v>
      </c>
      <c r="AC143" s="1">
        <v>93.6</v>
      </c>
      <c r="AD143" s="1">
        <v>98.46</v>
      </c>
      <c r="AE143" s="1" t="s">
        <v>7035</v>
      </c>
      <c r="AF143" s="1" t="s">
        <v>7036</v>
      </c>
      <c r="AG143" s="1" t="s">
        <v>7037</v>
      </c>
      <c r="AH143" s="21">
        <v>42352.278564814813</v>
      </c>
      <c r="AJ143" s="23">
        <v>0</v>
      </c>
      <c r="AK143" s="23">
        <f t="shared" si="32"/>
        <v>8</v>
      </c>
      <c r="AL143" s="1">
        <f t="shared" si="33"/>
        <v>1000</v>
      </c>
      <c r="AM143" s="1">
        <f t="shared" si="34"/>
        <v>77078</v>
      </c>
      <c r="AN143" s="25">
        <f t="shared" si="42"/>
        <v>0.44000000000000006</v>
      </c>
      <c r="AO143" s="25">
        <f t="shared" si="43"/>
        <v>-0.76666666666666672</v>
      </c>
      <c r="AP143" s="1">
        <f t="shared" si="40"/>
        <v>2.87</v>
      </c>
      <c r="AQ143" s="25">
        <f t="shared" si="35"/>
        <v>0.45411392405063289</v>
      </c>
      <c r="AR143" s="1">
        <f t="shared" si="36"/>
        <v>2.71</v>
      </c>
      <c r="AS143" s="25">
        <f t="shared" si="37"/>
        <v>0.83384615384615379</v>
      </c>
      <c r="AT143" s="1">
        <f t="shared" si="38"/>
        <v>93.6</v>
      </c>
      <c r="AU143" s="1">
        <f t="shared" si="39"/>
        <v>98.46</v>
      </c>
      <c r="AV143" s="1" t="str">
        <f t="shared" si="41"/>
        <v>220</v>
      </c>
      <c r="AW143" s="1" t="str">
        <f t="shared" si="44"/>
        <v>1013</v>
      </c>
      <c r="AX143" s="1" t="str">
        <f t="shared" si="45"/>
        <v>9032</v>
      </c>
      <c r="AY143" s="1">
        <v>0.92951628825271482</v>
      </c>
      <c r="AZ143" s="1">
        <v>0.67294065544729853</v>
      </c>
      <c r="BJ143"/>
    </row>
    <row r="144" spans="1:62" ht="15.75">
      <c r="A144" s="1">
        <v>9425</v>
      </c>
      <c r="B144" s="1" t="s">
        <v>2714</v>
      </c>
      <c r="C144" s="1" t="s">
        <v>4335</v>
      </c>
      <c r="D144" s="1">
        <v>834</v>
      </c>
      <c r="E144" s="1">
        <v>195330</v>
      </c>
      <c r="F144" s="1">
        <v>1000</v>
      </c>
      <c r="H144" s="1">
        <v>4.8</v>
      </c>
      <c r="I144" s="1">
        <v>20.83</v>
      </c>
      <c r="J144" s="1" t="s">
        <v>5750</v>
      </c>
      <c r="K144" s="1">
        <v>4.8</v>
      </c>
      <c r="L144" s="1">
        <v>13.49</v>
      </c>
      <c r="M144" s="1" t="s">
        <v>5751</v>
      </c>
      <c r="N144" s="1">
        <v>4.8</v>
      </c>
      <c r="O144" s="1">
        <v>11.72</v>
      </c>
      <c r="P144" s="1" t="s">
        <v>5752</v>
      </c>
      <c r="Q144" s="1">
        <v>1.26</v>
      </c>
      <c r="R144" s="1">
        <v>3.51</v>
      </c>
      <c r="S144" s="1" t="s">
        <v>5753</v>
      </c>
      <c r="T144" s="1">
        <v>2.2200000000000002</v>
      </c>
      <c r="U144" s="1">
        <v>1.81</v>
      </c>
      <c r="V144" s="1" t="s">
        <v>5754</v>
      </c>
      <c r="W144" s="1">
        <v>0</v>
      </c>
      <c r="X144" s="1">
        <v>0</v>
      </c>
      <c r="Y144" s="1" t="s">
        <v>5755</v>
      </c>
      <c r="Z144" s="1">
        <v>0</v>
      </c>
      <c r="AA144" s="1">
        <v>0</v>
      </c>
      <c r="AB144" s="1" t="s">
        <v>4284</v>
      </c>
      <c r="AC144" s="1">
        <v>99.58</v>
      </c>
      <c r="AD144" s="1">
        <v>99.02</v>
      </c>
      <c r="AE144" s="1" t="s">
        <v>7054</v>
      </c>
      <c r="AF144" s="1" t="s">
        <v>7055</v>
      </c>
      <c r="AG144" s="1" t="s">
        <v>7056</v>
      </c>
      <c r="AH144" s="21">
        <v>42352.279340277775</v>
      </c>
      <c r="AJ144" s="23">
        <v>0</v>
      </c>
      <c r="AK144" s="23">
        <f t="shared" si="32"/>
        <v>5</v>
      </c>
      <c r="AL144" s="1">
        <f t="shared" si="33"/>
        <v>1000</v>
      </c>
      <c r="AM144" s="1">
        <f t="shared" si="34"/>
        <v>195330</v>
      </c>
      <c r="AN144" s="25">
        <f t="shared" si="42"/>
        <v>9.1099999999999977</v>
      </c>
      <c r="AO144" s="25">
        <f t="shared" si="43"/>
        <v>15.346666666666666</v>
      </c>
      <c r="AP144" s="1">
        <f t="shared" si="40"/>
        <v>1.26</v>
      </c>
      <c r="AQ144" s="25">
        <f t="shared" si="35"/>
        <v>0.35897435897435898</v>
      </c>
      <c r="AR144" s="1">
        <f t="shared" si="36"/>
        <v>2.2200000000000002</v>
      </c>
      <c r="AS144" s="25">
        <f t="shared" si="37"/>
        <v>1.2265193370165746</v>
      </c>
      <c r="AT144" s="1">
        <f t="shared" si="38"/>
        <v>99.58</v>
      </c>
      <c r="AU144" s="1">
        <f t="shared" si="39"/>
        <v>99.02</v>
      </c>
      <c r="AV144" s="1" t="str">
        <f t="shared" si="41"/>
        <v>1005</v>
      </c>
      <c r="AW144" s="1" t="str">
        <f t="shared" si="44"/>
        <v>4436</v>
      </c>
      <c r="AX144" s="1" t="str">
        <f t="shared" si="45"/>
        <v>26672</v>
      </c>
      <c r="AY144" s="1">
        <v>0.9696573489630298</v>
      </c>
      <c r="AZ144" s="1">
        <v>0.99790041991601675</v>
      </c>
      <c r="BJ144"/>
    </row>
    <row r="145" spans="1:62" ht="15.75">
      <c r="A145" s="1">
        <v>9370</v>
      </c>
      <c r="B145" s="1" t="s">
        <v>2816</v>
      </c>
      <c r="C145" s="1" t="s">
        <v>4339</v>
      </c>
      <c r="D145" s="1">
        <v>989</v>
      </c>
      <c r="E145" s="1">
        <v>21210</v>
      </c>
      <c r="F145" s="1">
        <v>1000</v>
      </c>
      <c r="H145" s="1">
        <v>4.9000000000000004</v>
      </c>
      <c r="I145" s="1">
        <v>80.11</v>
      </c>
      <c r="J145" s="1" t="s">
        <v>6217</v>
      </c>
      <c r="K145" s="1">
        <v>4.9000000000000004</v>
      </c>
      <c r="L145" s="1">
        <v>79.39</v>
      </c>
      <c r="M145" s="1" t="s">
        <v>6218</v>
      </c>
      <c r="N145" s="1">
        <v>4.9000000000000004</v>
      </c>
      <c r="O145" s="1">
        <v>81.8</v>
      </c>
      <c r="P145" s="1" t="s">
        <v>6219</v>
      </c>
      <c r="Q145" s="1">
        <v>0</v>
      </c>
      <c r="R145" s="1">
        <v>3.79</v>
      </c>
      <c r="S145" s="1" t="s">
        <v>4978</v>
      </c>
      <c r="T145" s="1">
        <v>0</v>
      </c>
      <c r="U145" s="1">
        <v>2.42</v>
      </c>
      <c r="V145" s="1" t="s">
        <v>4979</v>
      </c>
      <c r="W145" s="1">
        <v>0</v>
      </c>
      <c r="X145" s="1">
        <v>0.01</v>
      </c>
      <c r="Y145" s="1" t="s">
        <v>4295</v>
      </c>
      <c r="Z145" s="1">
        <v>0</v>
      </c>
      <c r="AA145" s="1">
        <v>0</v>
      </c>
      <c r="AB145" s="1" t="s">
        <v>4284</v>
      </c>
      <c r="AC145" s="1">
        <v>96.93</v>
      </c>
      <c r="AD145" s="1">
        <v>99.88</v>
      </c>
      <c r="AE145" s="1" t="s">
        <v>7049</v>
      </c>
      <c r="AF145" s="1" t="s">
        <v>7050</v>
      </c>
      <c r="AG145" s="1" t="s">
        <v>7051</v>
      </c>
      <c r="AH145" s="21">
        <v>42352.279270833336</v>
      </c>
      <c r="AJ145" s="23">
        <v>0</v>
      </c>
      <c r="AK145" s="23">
        <f t="shared" si="32"/>
        <v>6</v>
      </c>
      <c r="AL145" s="1">
        <f t="shared" si="33"/>
        <v>1000</v>
      </c>
      <c r="AM145" s="1">
        <f t="shared" si="34"/>
        <v>21210</v>
      </c>
      <c r="AN145" s="25">
        <f t="shared" si="42"/>
        <v>2.4099999999999966</v>
      </c>
      <c r="AO145" s="25">
        <f t="shared" si="43"/>
        <v>80.433333333333337</v>
      </c>
      <c r="AP145" s="1">
        <f t="shared" si="40"/>
        <v>0</v>
      </c>
      <c r="AQ145" s="25">
        <f t="shared" si="35"/>
        <v>0</v>
      </c>
      <c r="AR145" s="1">
        <f t="shared" si="36"/>
        <v>0</v>
      </c>
      <c r="AS145" s="25">
        <f t="shared" si="37"/>
        <v>0</v>
      </c>
      <c r="AT145" s="1">
        <f t="shared" si="38"/>
        <v>96.93</v>
      </c>
      <c r="AU145" s="1">
        <f t="shared" si="39"/>
        <v>99.88</v>
      </c>
      <c r="AV145" s="1" t="str">
        <f t="shared" si="41"/>
        <v>118</v>
      </c>
      <c r="AW145" s="1" t="str">
        <f t="shared" si="44"/>
        <v>372</v>
      </c>
      <c r="AX145" s="1" t="str">
        <f t="shared" si="45"/>
        <v>2570</v>
      </c>
      <c r="AY145" s="1">
        <v>1.3576344086021506</v>
      </c>
      <c r="AZ145" s="1">
        <v>0.86848249027237356</v>
      </c>
      <c r="BJ145"/>
    </row>
    <row r="146" spans="1:62" ht="15.75">
      <c r="A146" s="1">
        <v>8556</v>
      </c>
      <c r="B146" s="1" t="s">
        <v>511</v>
      </c>
      <c r="C146" s="1" t="s">
        <v>4378</v>
      </c>
      <c r="D146" s="1">
        <v>6117</v>
      </c>
      <c r="E146" s="1">
        <v>397605</v>
      </c>
      <c r="F146" s="1">
        <v>50941.599999999999</v>
      </c>
      <c r="H146" s="1">
        <v>4.8</v>
      </c>
      <c r="I146" s="1">
        <v>25.98</v>
      </c>
      <c r="J146" s="1" t="s">
        <v>5959</v>
      </c>
      <c r="K146" s="1">
        <v>4.9000000000000004</v>
      </c>
      <c r="L146" s="1">
        <v>29.81</v>
      </c>
      <c r="M146" s="1" t="s">
        <v>5960</v>
      </c>
      <c r="N146" s="1">
        <v>4.8</v>
      </c>
      <c r="O146" s="1">
        <v>21.45</v>
      </c>
      <c r="P146" s="1" t="s">
        <v>5961</v>
      </c>
      <c r="Q146" s="1">
        <v>3.26</v>
      </c>
      <c r="R146" s="1">
        <v>3.51</v>
      </c>
      <c r="S146" s="1" t="s">
        <v>5962</v>
      </c>
      <c r="T146" s="1">
        <v>2.13</v>
      </c>
      <c r="U146" s="1">
        <v>1.81</v>
      </c>
      <c r="V146" s="1" t="s">
        <v>5963</v>
      </c>
      <c r="W146" s="1">
        <v>0</v>
      </c>
      <c r="X146" s="1">
        <v>0</v>
      </c>
      <c r="Y146" s="1" t="s">
        <v>5964</v>
      </c>
      <c r="Z146" s="1">
        <v>0</v>
      </c>
      <c r="AA146" s="1">
        <v>0</v>
      </c>
      <c r="AB146" s="1" t="s">
        <v>4284</v>
      </c>
      <c r="AC146" s="1">
        <v>96.49</v>
      </c>
      <c r="AD146" s="1">
        <v>99.74</v>
      </c>
      <c r="AE146" s="1" t="s">
        <v>7070</v>
      </c>
      <c r="AF146" s="1" t="s">
        <v>7071</v>
      </c>
      <c r="AG146" s="1" t="s">
        <v>7072</v>
      </c>
      <c r="AH146" s="21">
        <v>42352.279618055552</v>
      </c>
      <c r="AJ146" s="23">
        <v>0</v>
      </c>
      <c r="AK146" s="23">
        <f t="shared" si="32"/>
        <v>7</v>
      </c>
      <c r="AL146" s="1">
        <f t="shared" si="33"/>
        <v>50941.599999999999</v>
      </c>
      <c r="AM146" s="1">
        <f t="shared" si="34"/>
        <v>397605</v>
      </c>
      <c r="AN146" s="25">
        <f t="shared" si="42"/>
        <v>8.36</v>
      </c>
      <c r="AO146" s="25">
        <f t="shared" si="43"/>
        <v>25.746666666666666</v>
      </c>
      <c r="AP146" s="1">
        <f t="shared" si="40"/>
        <v>3.26</v>
      </c>
      <c r="AQ146" s="25">
        <f t="shared" si="35"/>
        <v>0.92877492877492873</v>
      </c>
      <c r="AR146" s="1">
        <f t="shared" si="36"/>
        <v>2.13</v>
      </c>
      <c r="AS146" s="25">
        <f t="shared" si="37"/>
        <v>1.1767955801104972</v>
      </c>
      <c r="AT146" s="1">
        <f t="shared" si="38"/>
        <v>96.49</v>
      </c>
      <c r="AU146" s="1">
        <f t="shared" si="39"/>
        <v>99.74</v>
      </c>
      <c r="AV146" s="1" t="str">
        <f t="shared" si="41"/>
        <v>2245</v>
      </c>
      <c r="AW146" s="1" t="str">
        <f t="shared" si="44"/>
        <v>12038</v>
      </c>
      <c r="AX146" s="1" t="str">
        <f t="shared" si="45"/>
        <v>62953</v>
      </c>
      <c r="AY146" s="1">
        <v>0.79818906795148703</v>
      </c>
      <c r="AZ146" s="1">
        <v>1.1473321366733913</v>
      </c>
      <c r="BJ146"/>
    </row>
    <row r="147" spans="1:62" ht="15.75">
      <c r="A147" s="1">
        <v>9375</v>
      </c>
      <c r="B147" s="1" t="s">
        <v>370</v>
      </c>
      <c r="C147" s="1" t="s">
        <v>4358</v>
      </c>
      <c r="D147" s="1">
        <v>999</v>
      </c>
      <c r="E147" s="1">
        <v>8836</v>
      </c>
      <c r="F147" s="1">
        <v>1000</v>
      </c>
      <c r="H147" s="1">
        <v>4.9000000000000004</v>
      </c>
      <c r="I147" s="1">
        <v>75.55</v>
      </c>
      <c r="J147" s="1" t="s">
        <v>4900</v>
      </c>
      <c r="K147" s="1">
        <v>4.9000000000000004</v>
      </c>
      <c r="L147" s="1">
        <v>69.400000000000006</v>
      </c>
      <c r="M147" s="1" t="s">
        <v>4901</v>
      </c>
      <c r="N147" s="1">
        <v>4.9000000000000004</v>
      </c>
      <c r="O147" s="1">
        <v>46.18</v>
      </c>
      <c r="P147" s="1" t="s">
        <v>4902</v>
      </c>
      <c r="Q147" s="1">
        <v>0.82</v>
      </c>
      <c r="R147" s="1">
        <v>4.22</v>
      </c>
      <c r="S147" s="1" t="s">
        <v>4903</v>
      </c>
      <c r="T147" s="1">
        <v>1.08</v>
      </c>
      <c r="U147" s="1">
        <v>3.03</v>
      </c>
      <c r="V147" s="1" t="s">
        <v>4904</v>
      </c>
      <c r="W147" s="1">
        <v>0</v>
      </c>
      <c r="X147" s="1">
        <v>0.02</v>
      </c>
      <c r="Y147" s="1" t="s">
        <v>4905</v>
      </c>
      <c r="Z147" s="1">
        <v>0</v>
      </c>
      <c r="AA147" s="1">
        <v>0</v>
      </c>
      <c r="AB147" s="1" t="s">
        <v>4284</v>
      </c>
      <c r="AC147" s="1">
        <v>100</v>
      </c>
      <c r="AD147" s="1">
        <v>99.92</v>
      </c>
      <c r="AE147" s="1" t="s">
        <v>8210</v>
      </c>
      <c r="AF147" s="1" t="s">
        <v>8211</v>
      </c>
      <c r="AG147" s="1" t="s">
        <v>8212</v>
      </c>
      <c r="AH147" s="21">
        <v>42352.417824074073</v>
      </c>
      <c r="AJ147" s="23">
        <v>0</v>
      </c>
      <c r="AK147" s="23">
        <f t="shared" si="32"/>
        <v>1</v>
      </c>
      <c r="AL147" s="1">
        <f t="shared" si="33"/>
        <v>1000</v>
      </c>
      <c r="AM147" s="1">
        <f t="shared" si="34"/>
        <v>8836</v>
      </c>
      <c r="AN147" s="25">
        <f t="shared" si="42"/>
        <v>29.369999999999997</v>
      </c>
      <c r="AO147" s="25">
        <f t="shared" si="43"/>
        <v>63.71</v>
      </c>
      <c r="AP147" s="1">
        <f t="shared" si="40"/>
        <v>0.82</v>
      </c>
      <c r="AQ147" s="25">
        <f t="shared" si="35"/>
        <v>0.19431279620853081</v>
      </c>
      <c r="AR147" s="1">
        <f t="shared" si="36"/>
        <v>1.08</v>
      </c>
      <c r="AS147" s="25">
        <f t="shared" si="37"/>
        <v>0.35643564356435647</v>
      </c>
      <c r="AT147" s="1">
        <f t="shared" si="38"/>
        <v>100</v>
      </c>
      <c r="AU147" s="1">
        <f t="shared" si="39"/>
        <v>99.92</v>
      </c>
      <c r="AV147" s="1" t="str">
        <f t="shared" si="41"/>
        <v>247</v>
      </c>
      <c r="AW147" s="1" t="str">
        <f t="shared" si="44"/>
        <v>1022</v>
      </c>
      <c r="AX147" s="1" t="str">
        <f t="shared" si="45"/>
        <v>4235</v>
      </c>
      <c r="AY147" s="1">
        <v>1.0344031311154598</v>
      </c>
      <c r="AZ147" s="1">
        <v>1.4479338842975207</v>
      </c>
      <c r="BJ147"/>
    </row>
    <row r="148" spans="1:62" ht="15.75">
      <c r="A148" s="1">
        <v>9526</v>
      </c>
      <c r="B148" s="1" t="s">
        <v>3281</v>
      </c>
      <c r="C148" s="1" t="s">
        <v>4334</v>
      </c>
      <c r="D148" s="1">
        <v>152</v>
      </c>
      <c r="E148" s="1">
        <v>88969</v>
      </c>
      <c r="F148" s="1">
        <v>3000</v>
      </c>
      <c r="H148" s="1">
        <v>4.8</v>
      </c>
      <c r="I148" s="1">
        <v>19.7</v>
      </c>
      <c r="J148" s="1" t="s">
        <v>6381</v>
      </c>
      <c r="K148" s="1">
        <v>4.8</v>
      </c>
      <c r="L148" s="1">
        <v>36.71</v>
      </c>
      <c r="M148" s="1" t="s">
        <v>6382</v>
      </c>
      <c r="N148" s="1">
        <v>4.8</v>
      </c>
      <c r="O148" s="1">
        <v>35.39</v>
      </c>
      <c r="P148" s="1" t="s">
        <v>6383</v>
      </c>
      <c r="Q148" s="1">
        <v>6.19</v>
      </c>
      <c r="R148" s="1">
        <v>12.87</v>
      </c>
      <c r="S148" s="1" t="s">
        <v>6384</v>
      </c>
      <c r="T148" s="1">
        <v>2.6</v>
      </c>
      <c r="U148" s="1">
        <v>3.66</v>
      </c>
      <c r="V148" s="1" t="s">
        <v>6385</v>
      </c>
      <c r="W148" s="1">
        <v>0</v>
      </c>
      <c r="X148" s="1">
        <v>0.01</v>
      </c>
      <c r="Y148" s="1" t="s">
        <v>4295</v>
      </c>
      <c r="Z148" s="1">
        <v>0</v>
      </c>
      <c r="AA148" s="1">
        <v>0</v>
      </c>
      <c r="AB148" s="1" t="s">
        <v>4284</v>
      </c>
      <c r="AC148" s="1">
        <v>99.86</v>
      </c>
      <c r="AD148" s="1">
        <v>99.75</v>
      </c>
      <c r="AE148" s="1" t="s">
        <v>4302</v>
      </c>
      <c r="AF148" s="1" t="s">
        <v>6386</v>
      </c>
      <c r="AG148" s="1" t="s">
        <v>6387</v>
      </c>
      <c r="AH148" s="21">
        <v>42352.280081018522</v>
      </c>
      <c r="AJ148" s="23">
        <v>0</v>
      </c>
      <c r="AK148" s="23">
        <f t="shared" si="32"/>
        <v>4</v>
      </c>
      <c r="AL148" s="1">
        <f t="shared" si="33"/>
        <v>3000</v>
      </c>
      <c r="AM148" s="1">
        <f t="shared" si="34"/>
        <v>88969</v>
      </c>
      <c r="AN148" s="25">
        <f t="shared" si="42"/>
        <v>17.010000000000002</v>
      </c>
      <c r="AO148" s="25">
        <f t="shared" si="43"/>
        <v>30.599999999999998</v>
      </c>
      <c r="AP148" s="1">
        <f t="shared" si="40"/>
        <v>6.19</v>
      </c>
      <c r="AQ148" s="25">
        <f t="shared" si="35"/>
        <v>0.48096348096348102</v>
      </c>
      <c r="AR148" s="1">
        <f t="shared" si="36"/>
        <v>2.6</v>
      </c>
      <c r="AS148" s="25">
        <f t="shared" si="37"/>
        <v>0.7103825136612022</v>
      </c>
      <c r="AT148" s="1">
        <f t="shared" si="38"/>
        <v>99.86</v>
      </c>
      <c r="AU148" s="1">
        <f t="shared" si="39"/>
        <v>99.75</v>
      </c>
      <c r="AV148" s="1" t="str">
        <f t="shared" si="41"/>
        <v>16</v>
      </c>
      <c r="AW148" s="1" t="str">
        <f t="shared" si="44"/>
        <v>114</v>
      </c>
      <c r="AX148" s="1" t="str">
        <f t="shared" si="45"/>
        <v>998</v>
      </c>
      <c r="AY148" s="1">
        <v>0.60070175438596496</v>
      </c>
      <c r="AZ148" s="1">
        <v>0.68537074148296595</v>
      </c>
      <c r="BJ148"/>
    </row>
    <row r="149" spans="1:62" ht="15.75">
      <c r="A149" s="1">
        <v>9529</v>
      </c>
      <c r="B149" s="1" t="s">
        <v>3235</v>
      </c>
      <c r="C149" s="1" t="s">
        <v>4334</v>
      </c>
      <c r="D149" s="1">
        <v>1614</v>
      </c>
      <c r="E149" s="1">
        <v>46331</v>
      </c>
      <c r="F149" s="1">
        <v>1000</v>
      </c>
      <c r="H149" s="1">
        <v>4.8</v>
      </c>
      <c r="I149" s="1">
        <v>10.86</v>
      </c>
      <c r="J149" s="1" t="s">
        <v>6083</v>
      </c>
      <c r="K149" s="1">
        <v>4.8</v>
      </c>
      <c r="L149" s="1">
        <v>5.27</v>
      </c>
      <c r="M149" s="1" t="s">
        <v>6084</v>
      </c>
      <c r="N149" s="1">
        <v>4.8</v>
      </c>
      <c r="O149" s="1">
        <v>12.98</v>
      </c>
      <c r="P149" s="1" t="s">
        <v>6085</v>
      </c>
      <c r="Q149" s="1">
        <v>8.5299999999999994</v>
      </c>
      <c r="R149" s="1">
        <v>14.39</v>
      </c>
      <c r="S149" s="1" t="s">
        <v>6086</v>
      </c>
      <c r="T149" s="1">
        <v>3.9</v>
      </c>
      <c r="U149" s="1">
        <v>3.69</v>
      </c>
      <c r="V149" s="1" t="s">
        <v>6087</v>
      </c>
      <c r="W149" s="1">
        <v>0</v>
      </c>
      <c r="X149" s="1">
        <v>0.01</v>
      </c>
      <c r="Y149" s="1" t="s">
        <v>6088</v>
      </c>
      <c r="Z149" s="1">
        <v>0</v>
      </c>
      <c r="AA149" s="1">
        <v>0</v>
      </c>
      <c r="AB149" s="1" t="s">
        <v>4284</v>
      </c>
      <c r="AC149" s="1">
        <v>74.92</v>
      </c>
      <c r="AD149" s="1">
        <v>99.63</v>
      </c>
      <c r="AE149" s="1" t="s">
        <v>4648</v>
      </c>
      <c r="AF149" s="1" t="s">
        <v>4844</v>
      </c>
      <c r="AG149" s="1" t="s">
        <v>6089</v>
      </c>
      <c r="AH149" s="21">
        <v>42352.279768518521</v>
      </c>
      <c r="AJ149" s="23">
        <v>0</v>
      </c>
      <c r="AK149" s="23">
        <f t="shared" si="32"/>
        <v>4</v>
      </c>
      <c r="AL149" s="1">
        <f t="shared" si="33"/>
        <v>1000</v>
      </c>
      <c r="AM149" s="1">
        <f t="shared" si="34"/>
        <v>46331</v>
      </c>
      <c r="AN149" s="25">
        <f t="shared" si="42"/>
        <v>7.7100000000000009</v>
      </c>
      <c r="AO149" s="25">
        <f t="shared" si="43"/>
        <v>9.7033333333333331</v>
      </c>
      <c r="AP149" s="1">
        <f t="shared" si="40"/>
        <v>8.5299999999999994</v>
      </c>
      <c r="AQ149" s="25">
        <f t="shared" si="35"/>
        <v>0.59277275886031955</v>
      </c>
      <c r="AR149" s="1">
        <f t="shared" si="36"/>
        <v>3.9</v>
      </c>
      <c r="AS149" s="25">
        <f t="shared" si="37"/>
        <v>1.056910569105691</v>
      </c>
      <c r="AT149" s="1">
        <f t="shared" si="38"/>
        <v>74.92</v>
      </c>
      <c r="AU149" s="1">
        <f t="shared" si="39"/>
        <v>99.63</v>
      </c>
      <c r="AV149" s="1" t="str">
        <f t="shared" si="41"/>
        <v>26</v>
      </c>
      <c r="AW149" s="1" t="str">
        <f t="shared" si="44"/>
        <v>130</v>
      </c>
      <c r="AX149" s="1" t="str">
        <f t="shared" si="45"/>
        <v>319</v>
      </c>
      <c r="AY149" s="1">
        <v>0.85600000000000009</v>
      </c>
      <c r="AZ149" s="1">
        <v>2.4451410658307209</v>
      </c>
      <c r="BJ149"/>
    </row>
    <row r="150" spans="1:62" ht="15.75">
      <c r="A150" s="1">
        <v>9527</v>
      </c>
      <c r="B150" s="1" t="s">
        <v>3217</v>
      </c>
      <c r="C150" s="1" t="s">
        <v>4334</v>
      </c>
      <c r="D150" s="1">
        <v>362</v>
      </c>
      <c r="E150" s="1">
        <v>55795</v>
      </c>
      <c r="F150" s="1">
        <v>1990.1</v>
      </c>
      <c r="H150" s="1">
        <v>4.8</v>
      </c>
      <c r="I150" s="1">
        <v>11.57</v>
      </c>
      <c r="J150" s="1" t="s">
        <v>5474</v>
      </c>
      <c r="K150" s="1">
        <v>4.8</v>
      </c>
      <c r="L150" s="1">
        <v>13.59</v>
      </c>
      <c r="M150" s="1" t="s">
        <v>5475</v>
      </c>
      <c r="N150" s="1">
        <v>4.8</v>
      </c>
      <c r="O150" s="1">
        <v>9.8800000000000008</v>
      </c>
      <c r="P150" s="1" t="s">
        <v>5476</v>
      </c>
      <c r="Q150" s="1">
        <v>6.15</v>
      </c>
      <c r="R150" s="1">
        <v>14.39</v>
      </c>
      <c r="S150" s="1" t="s">
        <v>5477</v>
      </c>
      <c r="T150" s="1">
        <v>3.66</v>
      </c>
      <c r="U150" s="1">
        <v>3.69</v>
      </c>
      <c r="V150" s="1" t="s">
        <v>5478</v>
      </c>
      <c r="W150" s="1">
        <v>0</v>
      </c>
      <c r="X150" s="1">
        <v>0.01</v>
      </c>
      <c r="Y150" s="1" t="s">
        <v>4916</v>
      </c>
      <c r="Z150" s="1">
        <v>0</v>
      </c>
      <c r="AA150" s="1">
        <v>0</v>
      </c>
      <c r="AB150" s="1" t="s">
        <v>4284</v>
      </c>
      <c r="AC150" s="1">
        <v>99.66</v>
      </c>
      <c r="AD150" s="1">
        <v>97.91</v>
      </c>
      <c r="AE150" s="1" t="s">
        <v>7081</v>
      </c>
      <c r="AF150" s="1" t="s">
        <v>7082</v>
      </c>
      <c r="AG150" s="1" t="s">
        <v>7083</v>
      </c>
      <c r="AH150" s="21">
        <v>42352.279756944445</v>
      </c>
      <c r="AJ150" s="23">
        <v>0</v>
      </c>
      <c r="AK150" s="23">
        <f t="shared" si="32"/>
        <v>4</v>
      </c>
      <c r="AL150" s="1">
        <f t="shared" si="33"/>
        <v>1990.1</v>
      </c>
      <c r="AM150" s="1">
        <f t="shared" si="34"/>
        <v>55795</v>
      </c>
      <c r="AN150" s="25">
        <f t="shared" si="42"/>
        <v>3.7099999999999991</v>
      </c>
      <c r="AO150" s="25">
        <f t="shared" si="43"/>
        <v>11.68</v>
      </c>
      <c r="AP150" s="1">
        <f t="shared" si="40"/>
        <v>6.15</v>
      </c>
      <c r="AQ150" s="25">
        <f t="shared" si="35"/>
        <v>0.4273801250868659</v>
      </c>
      <c r="AR150" s="1">
        <f t="shared" si="36"/>
        <v>3.66</v>
      </c>
      <c r="AS150" s="25">
        <f t="shared" si="37"/>
        <v>0.99186991869918706</v>
      </c>
      <c r="AT150" s="1">
        <f t="shared" si="38"/>
        <v>99.66</v>
      </c>
      <c r="AU150" s="1">
        <f t="shared" si="39"/>
        <v>97.91</v>
      </c>
      <c r="AV150" s="1" t="str">
        <f t="shared" si="41"/>
        <v>267</v>
      </c>
      <c r="AW150" s="1" t="str">
        <f t="shared" si="44"/>
        <v>1048</v>
      </c>
      <c r="AX150" s="1" t="str">
        <f t="shared" si="45"/>
        <v>8086</v>
      </c>
      <c r="AY150" s="1">
        <v>1.0904198473282443</v>
      </c>
      <c r="AZ150" s="1">
        <v>0.77764036606480336</v>
      </c>
      <c r="BJ150"/>
    </row>
    <row r="151" spans="1:62" ht="15.75">
      <c r="A151" s="1">
        <v>9531</v>
      </c>
      <c r="B151" s="1" t="s">
        <v>483</v>
      </c>
      <c r="C151" s="1" t="s">
        <v>4286</v>
      </c>
      <c r="D151" s="1">
        <v>576</v>
      </c>
      <c r="E151" s="1">
        <v>85526</v>
      </c>
      <c r="F151" s="1">
        <v>1000</v>
      </c>
      <c r="H151" s="1">
        <v>4.8</v>
      </c>
      <c r="I151" s="1">
        <v>1.8</v>
      </c>
      <c r="J151" s="1" t="s">
        <v>6375</v>
      </c>
      <c r="K151" s="1">
        <v>4.8</v>
      </c>
      <c r="L151" s="1">
        <v>0</v>
      </c>
      <c r="M151" s="1" t="s">
        <v>6376</v>
      </c>
      <c r="N151" s="1">
        <v>4.8</v>
      </c>
      <c r="O151" s="1">
        <v>14.72</v>
      </c>
      <c r="P151" s="1" t="s">
        <v>6377</v>
      </c>
      <c r="Q151" s="1">
        <v>20.51</v>
      </c>
      <c r="R151" s="1">
        <v>6.32</v>
      </c>
      <c r="S151" s="1" t="s">
        <v>6378</v>
      </c>
      <c r="T151" s="1">
        <v>5.35</v>
      </c>
      <c r="U151" s="1">
        <v>3.25</v>
      </c>
      <c r="V151" s="1" t="s">
        <v>6379</v>
      </c>
      <c r="W151" s="1">
        <v>0</v>
      </c>
      <c r="X151" s="1">
        <v>0</v>
      </c>
      <c r="Y151" s="1" t="s">
        <v>4719</v>
      </c>
      <c r="Z151" s="1">
        <v>0</v>
      </c>
      <c r="AA151" s="1">
        <v>0</v>
      </c>
      <c r="AB151" s="1" t="s">
        <v>4284</v>
      </c>
      <c r="AC151" s="1">
        <v>87.62</v>
      </c>
      <c r="AD151" s="1">
        <v>99.1</v>
      </c>
      <c r="AE151" s="1" t="s">
        <v>4291</v>
      </c>
      <c r="AF151" s="1" t="s">
        <v>5714</v>
      </c>
      <c r="AG151" s="1" t="s">
        <v>6380</v>
      </c>
      <c r="AH151" s="21">
        <v>42352.280046296299</v>
      </c>
      <c r="AJ151" s="23">
        <v>0</v>
      </c>
      <c r="AK151" s="23">
        <f t="shared" si="32"/>
        <v>8</v>
      </c>
      <c r="AL151" s="1">
        <f t="shared" si="33"/>
        <v>1000</v>
      </c>
      <c r="AM151" s="1">
        <f t="shared" si="34"/>
        <v>85526</v>
      </c>
      <c r="AN151" s="25">
        <f t="shared" si="42"/>
        <v>14.72</v>
      </c>
      <c r="AO151" s="25">
        <f t="shared" si="43"/>
        <v>5.5066666666666668</v>
      </c>
      <c r="AP151" s="1">
        <f t="shared" si="40"/>
        <v>20.51</v>
      </c>
      <c r="AQ151" s="25">
        <f t="shared" si="35"/>
        <v>3.2452531645569622</v>
      </c>
      <c r="AR151" s="1">
        <f t="shared" si="36"/>
        <v>5.35</v>
      </c>
      <c r="AS151" s="25">
        <f t="shared" si="37"/>
        <v>1.6461538461538461</v>
      </c>
      <c r="AT151" s="1">
        <f t="shared" si="38"/>
        <v>87.62</v>
      </c>
      <c r="AU151" s="1">
        <f t="shared" si="39"/>
        <v>99.1</v>
      </c>
      <c r="AV151" s="1" t="str">
        <f t="shared" si="41"/>
        <v>5</v>
      </c>
      <c r="AW151" s="1" t="str">
        <f t="shared" si="44"/>
        <v>112</v>
      </c>
      <c r="AX151" s="1" t="str">
        <f t="shared" si="45"/>
        <v>2134</v>
      </c>
      <c r="AY151" s="1">
        <v>0.19107142857142859</v>
      </c>
      <c r="AZ151" s="1">
        <v>0.3149015932521087</v>
      </c>
      <c r="BJ151"/>
    </row>
    <row r="152" spans="1:62" ht="15.75">
      <c r="A152" s="1">
        <v>9520</v>
      </c>
      <c r="B152" s="1" t="s">
        <v>193</v>
      </c>
      <c r="C152" s="1" t="s">
        <v>4339</v>
      </c>
      <c r="D152" s="1">
        <v>45</v>
      </c>
      <c r="E152" s="1">
        <v>14628</v>
      </c>
      <c r="F152" s="1">
        <v>1000</v>
      </c>
      <c r="H152" s="1">
        <v>4.9000000000000004</v>
      </c>
      <c r="I152" s="1">
        <v>78.319999999999993</v>
      </c>
      <c r="J152" s="1" t="s">
        <v>5487</v>
      </c>
      <c r="K152" s="1">
        <v>4.9000000000000004</v>
      </c>
      <c r="L152" s="1">
        <v>76.06</v>
      </c>
      <c r="M152" s="1" t="s">
        <v>5488</v>
      </c>
      <c r="N152" s="1">
        <v>4.9000000000000004</v>
      </c>
      <c r="O152" s="1">
        <v>75.13</v>
      </c>
      <c r="P152" s="1" t="s">
        <v>5489</v>
      </c>
      <c r="Q152" s="1">
        <v>0.79</v>
      </c>
      <c r="R152" s="1">
        <v>3.92</v>
      </c>
      <c r="S152" s="1" t="s">
        <v>5490</v>
      </c>
      <c r="T152" s="1">
        <v>0.8</v>
      </c>
      <c r="U152" s="1">
        <v>3.02</v>
      </c>
      <c r="V152" s="1" t="s">
        <v>5491</v>
      </c>
      <c r="W152" s="1">
        <v>0</v>
      </c>
      <c r="X152" s="1">
        <v>0.01</v>
      </c>
      <c r="Y152" s="1" t="s">
        <v>5492</v>
      </c>
      <c r="Z152" s="1">
        <v>0</v>
      </c>
      <c r="AA152" s="1">
        <v>0</v>
      </c>
      <c r="AB152" s="1" t="s">
        <v>4284</v>
      </c>
      <c r="AC152" s="1">
        <v>99.64</v>
      </c>
      <c r="AD152" s="1">
        <v>99.75</v>
      </c>
      <c r="AE152" s="1" t="s">
        <v>7103</v>
      </c>
      <c r="AF152" s="1" t="s">
        <v>7104</v>
      </c>
      <c r="AG152" s="1" t="s">
        <v>7105</v>
      </c>
      <c r="AH152" s="21">
        <v>42352.280671296299</v>
      </c>
      <c r="AJ152" s="23">
        <v>0</v>
      </c>
      <c r="AK152" s="23">
        <f t="shared" si="32"/>
        <v>6</v>
      </c>
      <c r="AL152" s="1">
        <f t="shared" si="33"/>
        <v>1000</v>
      </c>
      <c r="AM152" s="1">
        <f t="shared" si="34"/>
        <v>14628</v>
      </c>
      <c r="AN152" s="25">
        <f t="shared" si="42"/>
        <v>3.1899999999999977</v>
      </c>
      <c r="AO152" s="25">
        <f t="shared" si="43"/>
        <v>76.50333333333333</v>
      </c>
      <c r="AP152" s="1">
        <f t="shared" si="40"/>
        <v>0.79</v>
      </c>
      <c r="AQ152" s="25">
        <f t="shared" si="35"/>
        <v>0.20153061224489796</v>
      </c>
      <c r="AR152" s="1">
        <f t="shared" si="36"/>
        <v>0.8</v>
      </c>
      <c r="AS152" s="25">
        <f t="shared" si="37"/>
        <v>0.26490066225165565</v>
      </c>
      <c r="AT152" s="1">
        <f t="shared" si="38"/>
        <v>99.64</v>
      </c>
      <c r="AU152" s="1">
        <f t="shared" si="39"/>
        <v>99.75</v>
      </c>
      <c r="AV152" s="1" t="str">
        <f t="shared" si="41"/>
        <v>185</v>
      </c>
      <c r="AW152" s="1" t="str">
        <f t="shared" si="44"/>
        <v>828</v>
      </c>
      <c r="AX152" s="1" t="str">
        <f t="shared" si="45"/>
        <v>6893</v>
      </c>
      <c r="AY152" s="1">
        <v>0.95628019323671498</v>
      </c>
      <c r="AZ152" s="1">
        <v>0.72073117655592633</v>
      </c>
      <c r="BJ152"/>
    </row>
    <row r="153" spans="1:62" ht="15.75">
      <c r="A153" s="1">
        <v>9512</v>
      </c>
      <c r="B153" s="1" t="s">
        <v>532</v>
      </c>
      <c r="C153" s="1" t="s">
        <v>4350</v>
      </c>
      <c r="D153" s="1">
        <v>25</v>
      </c>
      <c r="E153" s="1">
        <v>14623</v>
      </c>
      <c r="F153" s="1">
        <v>1000</v>
      </c>
      <c r="H153" s="1">
        <v>4.9000000000000004</v>
      </c>
      <c r="I153" s="1">
        <v>63.67</v>
      </c>
      <c r="J153" s="1" t="s">
        <v>6068</v>
      </c>
      <c r="K153" s="1">
        <v>4.9000000000000004</v>
      </c>
      <c r="L153" s="1">
        <v>52.77</v>
      </c>
      <c r="M153" s="1" t="s">
        <v>6069</v>
      </c>
      <c r="N153" s="1">
        <v>4.8</v>
      </c>
      <c r="O153" s="1">
        <v>17.28</v>
      </c>
      <c r="P153" s="1" t="s">
        <v>6070</v>
      </c>
      <c r="Q153" s="1">
        <v>6.28</v>
      </c>
      <c r="R153" s="1">
        <v>3.12</v>
      </c>
      <c r="S153" s="1" t="s">
        <v>6071</v>
      </c>
      <c r="T153" s="1">
        <v>2.27</v>
      </c>
      <c r="U153" s="1">
        <v>2.64</v>
      </c>
      <c r="V153" s="1" t="s">
        <v>6072</v>
      </c>
      <c r="W153" s="1">
        <v>0</v>
      </c>
      <c r="X153" s="1">
        <v>0.01</v>
      </c>
      <c r="Y153" s="1" t="s">
        <v>6073</v>
      </c>
      <c r="Z153" s="1">
        <v>0</v>
      </c>
      <c r="AA153" s="1">
        <v>0</v>
      </c>
      <c r="AB153" s="1" t="s">
        <v>4284</v>
      </c>
      <c r="AC153" s="1">
        <v>98.73</v>
      </c>
      <c r="AD153" s="1">
        <v>99.56</v>
      </c>
      <c r="AE153" s="1" t="s">
        <v>6074</v>
      </c>
      <c r="AF153" s="1" t="s">
        <v>6075</v>
      </c>
      <c r="AG153" s="1" t="s">
        <v>6076</v>
      </c>
      <c r="AH153" s="21">
        <v>42352.280729166669</v>
      </c>
      <c r="AJ153" s="23">
        <v>0</v>
      </c>
      <c r="AK153" s="23">
        <f t="shared" si="32"/>
        <v>15</v>
      </c>
      <c r="AL153" s="1">
        <f t="shared" si="33"/>
        <v>1000</v>
      </c>
      <c r="AM153" s="1">
        <f t="shared" si="34"/>
        <v>14623</v>
      </c>
      <c r="AN153" s="25">
        <f t="shared" si="42"/>
        <v>46.39</v>
      </c>
      <c r="AO153" s="25">
        <f t="shared" si="43"/>
        <v>44.573333333333331</v>
      </c>
      <c r="AP153" s="1">
        <f t="shared" si="40"/>
        <v>6.28</v>
      </c>
      <c r="AQ153" s="25">
        <f t="shared" si="35"/>
        <v>2.0128205128205128</v>
      </c>
      <c r="AR153" s="1">
        <f t="shared" si="36"/>
        <v>2.27</v>
      </c>
      <c r="AS153" s="25">
        <f t="shared" si="37"/>
        <v>0.85984848484848486</v>
      </c>
      <c r="AT153" s="1">
        <f t="shared" si="38"/>
        <v>98.73</v>
      </c>
      <c r="AU153" s="1">
        <f t="shared" si="39"/>
        <v>99.56</v>
      </c>
      <c r="AV153" s="1" t="str">
        <f t="shared" si="41"/>
        <v>112</v>
      </c>
      <c r="AW153" s="1" t="str">
        <f t="shared" si="44"/>
        <v>691</v>
      </c>
      <c r="AX153" s="1" t="str">
        <f t="shared" si="45"/>
        <v>4366</v>
      </c>
      <c r="AY153" s="1">
        <v>0.69371924746743852</v>
      </c>
      <c r="AZ153" s="1">
        <v>0.94961062757672932</v>
      </c>
      <c r="BJ153"/>
    </row>
    <row r="154" spans="1:62" ht="15.75">
      <c r="A154" s="1">
        <v>8600</v>
      </c>
      <c r="B154" s="1" t="s">
        <v>3188</v>
      </c>
      <c r="C154" s="1" t="s">
        <v>4334</v>
      </c>
      <c r="D154" s="1">
        <v>4</v>
      </c>
      <c r="E154" s="1">
        <v>9862</v>
      </c>
      <c r="F154" s="1">
        <v>1200</v>
      </c>
      <c r="H154" s="1">
        <v>4.8</v>
      </c>
      <c r="I154" s="1">
        <v>23.35</v>
      </c>
      <c r="J154" s="1" t="s">
        <v>6361</v>
      </c>
      <c r="K154" s="1">
        <v>4.8</v>
      </c>
      <c r="L154" s="1">
        <v>8.1199999999999992</v>
      </c>
      <c r="M154" s="1" t="s">
        <v>6362</v>
      </c>
      <c r="N154" s="1">
        <v>4.7</v>
      </c>
      <c r="O154" s="1">
        <v>-0.64</v>
      </c>
      <c r="P154" s="1" t="s">
        <v>6363</v>
      </c>
      <c r="Q154" s="1">
        <v>3.77</v>
      </c>
      <c r="R154" s="1">
        <v>7.64</v>
      </c>
      <c r="S154" s="1" t="s">
        <v>6364</v>
      </c>
      <c r="T154" s="1">
        <v>1.8</v>
      </c>
      <c r="U154" s="1">
        <v>3.4</v>
      </c>
      <c r="V154" s="1" t="s">
        <v>6365</v>
      </c>
      <c r="W154" s="1">
        <v>0</v>
      </c>
      <c r="X154" s="1">
        <v>0.02</v>
      </c>
      <c r="Y154" s="1" t="s">
        <v>6366</v>
      </c>
      <c r="Z154" s="1">
        <v>0</v>
      </c>
      <c r="AA154" s="1">
        <v>0</v>
      </c>
      <c r="AB154" s="1" t="s">
        <v>4284</v>
      </c>
      <c r="AC154" s="1">
        <v>100</v>
      </c>
      <c r="AD154" s="1">
        <v>99.22</v>
      </c>
      <c r="AE154" s="1" t="s">
        <v>5093</v>
      </c>
      <c r="AF154" s="1" t="s">
        <v>7090</v>
      </c>
      <c r="AG154" s="1" t="s">
        <v>7091</v>
      </c>
      <c r="AH154" s="21">
        <v>42352.280462962961</v>
      </c>
      <c r="AJ154" s="23">
        <v>0</v>
      </c>
      <c r="AK154" s="23">
        <f t="shared" si="32"/>
        <v>4</v>
      </c>
      <c r="AL154" s="1">
        <f t="shared" si="33"/>
        <v>1200</v>
      </c>
      <c r="AM154" s="1">
        <f t="shared" si="34"/>
        <v>9862</v>
      </c>
      <c r="AN154" s="25">
        <f t="shared" si="42"/>
        <v>23.990000000000002</v>
      </c>
      <c r="AO154" s="25">
        <f t="shared" si="43"/>
        <v>10.276666666666666</v>
      </c>
      <c r="AP154" s="1">
        <f t="shared" si="40"/>
        <v>3.77</v>
      </c>
      <c r="AQ154" s="25">
        <f t="shared" si="35"/>
        <v>0.49345549738219896</v>
      </c>
      <c r="AR154" s="1">
        <f t="shared" si="36"/>
        <v>1.8</v>
      </c>
      <c r="AS154" s="25">
        <f t="shared" si="37"/>
        <v>0.52941176470588236</v>
      </c>
      <c r="AT154" s="1">
        <f t="shared" si="38"/>
        <v>100</v>
      </c>
      <c r="AU154" s="1">
        <f t="shared" si="39"/>
        <v>99.22</v>
      </c>
      <c r="AV154" s="1" t="str">
        <f t="shared" si="41"/>
        <v>74</v>
      </c>
      <c r="AW154" s="1" t="str">
        <f t="shared" si="44"/>
        <v>396</v>
      </c>
      <c r="AX154" s="1" t="str">
        <f t="shared" si="45"/>
        <v>6183</v>
      </c>
      <c r="AY154" s="1">
        <v>0.79979797979797984</v>
      </c>
      <c r="AZ154" s="1">
        <v>0.38427947598253276</v>
      </c>
      <c r="BJ154"/>
    </row>
    <row r="155" spans="1:62" ht="15.75">
      <c r="A155" s="1">
        <v>9098</v>
      </c>
      <c r="B155" s="1" t="s">
        <v>2827</v>
      </c>
      <c r="C155" s="1" t="s">
        <v>4335</v>
      </c>
      <c r="D155" s="1">
        <v>22</v>
      </c>
      <c r="E155" s="1">
        <v>20357</v>
      </c>
      <c r="F155" s="1">
        <v>1000</v>
      </c>
      <c r="H155" s="1">
        <v>4.8</v>
      </c>
      <c r="I155" s="1">
        <v>40.380000000000003</v>
      </c>
      <c r="J155" s="1" t="s">
        <v>5808</v>
      </c>
      <c r="K155" s="1">
        <v>4.9000000000000004</v>
      </c>
      <c r="L155" s="1">
        <v>48.94</v>
      </c>
      <c r="M155" s="1" t="s">
        <v>5809</v>
      </c>
      <c r="N155" s="1">
        <v>4.8</v>
      </c>
      <c r="O155" s="1">
        <v>31.3</v>
      </c>
      <c r="P155" s="1" t="s">
        <v>5810</v>
      </c>
      <c r="Q155" s="1">
        <v>1.33</v>
      </c>
      <c r="R155" s="1">
        <v>3.93</v>
      </c>
      <c r="S155" s="1" t="s">
        <v>5811</v>
      </c>
      <c r="T155" s="1">
        <v>2.41</v>
      </c>
      <c r="U155" s="1">
        <v>2.4300000000000002</v>
      </c>
      <c r="V155" s="1" t="s">
        <v>5812</v>
      </c>
      <c r="W155" s="1">
        <v>0</v>
      </c>
      <c r="X155" s="1">
        <v>0</v>
      </c>
      <c r="Y155" s="1" t="s">
        <v>4287</v>
      </c>
      <c r="Z155" s="1">
        <v>0</v>
      </c>
      <c r="AA155" s="1">
        <v>0</v>
      </c>
      <c r="AB155" s="1" t="s">
        <v>4284</v>
      </c>
      <c r="AC155" s="1">
        <v>77.77</v>
      </c>
      <c r="AD155" s="1">
        <v>99.73</v>
      </c>
      <c r="AE155" s="1" t="s">
        <v>7084</v>
      </c>
      <c r="AF155" s="1" t="s">
        <v>7085</v>
      </c>
      <c r="AG155" s="1" t="s">
        <v>7086</v>
      </c>
      <c r="AH155" s="21">
        <v>42352.280115740738</v>
      </c>
      <c r="AJ155" s="23">
        <v>0</v>
      </c>
      <c r="AK155" s="23">
        <f t="shared" si="32"/>
        <v>5</v>
      </c>
      <c r="AL155" s="1">
        <f t="shared" si="33"/>
        <v>1000</v>
      </c>
      <c r="AM155" s="1">
        <f t="shared" si="34"/>
        <v>20357</v>
      </c>
      <c r="AN155" s="25">
        <f t="shared" si="42"/>
        <v>17.639999999999997</v>
      </c>
      <c r="AO155" s="25">
        <f t="shared" si="43"/>
        <v>40.206666666666663</v>
      </c>
      <c r="AP155" s="1">
        <f t="shared" si="40"/>
        <v>1.33</v>
      </c>
      <c r="AQ155" s="25">
        <f t="shared" si="35"/>
        <v>0.33842239185750639</v>
      </c>
      <c r="AR155" s="1">
        <f t="shared" si="36"/>
        <v>2.41</v>
      </c>
      <c r="AS155" s="25">
        <f t="shared" si="37"/>
        <v>0.99176954732510292</v>
      </c>
      <c r="AT155" s="1">
        <f t="shared" si="38"/>
        <v>77.77</v>
      </c>
      <c r="AU155" s="1">
        <f t="shared" si="39"/>
        <v>99.73</v>
      </c>
      <c r="AV155" s="1" t="str">
        <f t="shared" si="41"/>
        <v>109</v>
      </c>
      <c r="AW155" s="1" t="str">
        <f t="shared" si="44"/>
        <v>405</v>
      </c>
      <c r="AX155" s="1" t="str">
        <f t="shared" si="45"/>
        <v>3257</v>
      </c>
      <c r="AY155" s="1">
        <v>1.1519012345679014</v>
      </c>
      <c r="AZ155" s="1">
        <v>0.74608535462081671</v>
      </c>
      <c r="BJ155"/>
    </row>
    <row r="156" spans="1:62" ht="15.75">
      <c r="A156" s="1">
        <v>9099</v>
      </c>
      <c r="B156" s="1" t="s">
        <v>1232</v>
      </c>
      <c r="C156" s="1" t="s">
        <v>4334</v>
      </c>
      <c r="D156" s="1">
        <v>43</v>
      </c>
      <c r="E156" s="1">
        <v>149715</v>
      </c>
      <c r="F156" s="1">
        <v>1000</v>
      </c>
      <c r="H156" s="1">
        <v>4.8</v>
      </c>
      <c r="I156" s="1">
        <v>11.68</v>
      </c>
      <c r="J156" s="1" t="s">
        <v>6221</v>
      </c>
      <c r="K156" s="1">
        <v>4.8</v>
      </c>
      <c r="L156" s="1">
        <v>22.69</v>
      </c>
      <c r="M156" s="1" t="s">
        <v>6222</v>
      </c>
      <c r="N156" s="1">
        <v>4.8</v>
      </c>
      <c r="O156" s="1">
        <v>28.06</v>
      </c>
      <c r="P156" s="1" t="s">
        <v>6223</v>
      </c>
      <c r="Q156" s="1">
        <v>16.829999999999998</v>
      </c>
      <c r="R156" s="1">
        <v>14.39</v>
      </c>
      <c r="S156" s="1" t="s">
        <v>6224</v>
      </c>
      <c r="T156" s="1">
        <v>3.87</v>
      </c>
      <c r="U156" s="1">
        <v>3.69</v>
      </c>
      <c r="V156" s="1" t="s">
        <v>6225</v>
      </c>
      <c r="W156" s="1">
        <v>0</v>
      </c>
      <c r="X156" s="1">
        <v>0.01</v>
      </c>
      <c r="Y156" s="1" t="s">
        <v>6226</v>
      </c>
      <c r="Z156" s="1">
        <v>0</v>
      </c>
      <c r="AA156" s="1">
        <v>0</v>
      </c>
      <c r="AB156" s="1" t="s">
        <v>4284</v>
      </c>
      <c r="AC156" s="1">
        <v>99.26</v>
      </c>
      <c r="AD156" s="1">
        <v>98.12</v>
      </c>
      <c r="AE156" s="1" t="s">
        <v>7087</v>
      </c>
      <c r="AF156" s="1" t="s">
        <v>7088</v>
      </c>
      <c r="AG156" s="1" t="s">
        <v>7089</v>
      </c>
      <c r="AH156" s="21">
        <v>42352.280219907407</v>
      </c>
      <c r="AJ156" s="23">
        <v>0</v>
      </c>
      <c r="AK156" s="23">
        <f t="shared" si="32"/>
        <v>4</v>
      </c>
      <c r="AL156" s="1">
        <f t="shared" si="33"/>
        <v>1000</v>
      </c>
      <c r="AM156" s="1">
        <f t="shared" si="34"/>
        <v>149715</v>
      </c>
      <c r="AN156" s="25">
        <f t="shared" si="42"/>
        <v>16.38</v>
      </c>
      <c r="AO156" s="25">
        <f t="shared" si="43"/>
        <v>20.810000000000002</v>
      </c>
      <c r="AP156" s="1">
        <f t="shared" si="40"/>
        <v>16.829999999999998</v>
      </c>
      <c r="AQ156" s="25">
        <f t="shared" si="35"/>
        <v>1.1695621959694231</v>
      </c>
      <c r="AR156" s="1">
        <f t="shared" si="36"/>
        <v>3.87</v>
      </c>
      <c r="AS156" s="25">
        <f t="shared" si="37"/>
        <v>1.0487804878048781</v>
      </c>
      <c r="AT156" s="1">
        <f t="shared" si="38"/>
        <v>99.26</v>
      </c>
      <c r="AU156" s="1">
        <f t="shared" si="39"/>
        <v>98.12</v>
      </c>
      <c r="AV156" s="1" t="str">
        <f t="shared" si="41"/>
        <v>261</v>
      </c>
      <c r="AW156" s="1" t="str">
        <f t="shared" si="44"/>
        <v>1054</v>
      </c>
      <c r="AX156" s="1" t="str">
        <f t="shared" si="45"/>
        <v>4313</v>
      </c>
      <c r="AY156" s="1">
        <v>1.0598481973434535</v>
      </c>
      <c r="AZ156" s="1">
        <v>1.4662647808949687</v>
      </c>
      <c r="BJ156"/>
    </row>
    <row r="157" spans="1:62" ht="15.75">
      <c r="A157" s="1">
        <v>9190</v>
      </c>
      <c r="B157" s="1" t="s">
        <v>3173</v>
      </c>
      <c r="C157" s="1" t="s">
        <v>4286</v>
      </c>
      <c r="D157" s="1">
        <v>4</v>
      </c>
      <c r="E157" s="1">
        <v>5182</v>
      </c>
      <c r="F157" s="1">
        <v>2000</v>
      </c>
      <c r="H157" s="1">
        <v>4.9000000000000004</v>
      </c>
      <c r="I157" s="1">
        <v>91.78</v>
      </c>
      <c r="J157" s="1" t="s">
        <v>6020</v>
      </c>
      <c r="K157" s="1">
        <v>4.9000000000000004</v>
      </c>
      <c r="L157" s="1">
        <v>92.24</v>
      </c>
      <c r="M157" s="1" t="s">
        <v>6021</v>
      </c>
      <c r="N157" s="1">
        <v>4.9000000000000004</v>
      </c>
      <c r="O157" s="1">
        <v>90.86</v>
      </c>
      <c r="P157" s="1" t="s">
        <v>6022</v>
      </c>
      <c r="Q157" s="1">
        <v>3.33</v>
      </c>
      <c r="R157" s="1">
        <v>6.81</v>
      </c>
      <c r="S157" s="1" t="s">
        <v>6023</v>
      </c>
      <c r="T157" s="1">
        <v>1.32</v>
      </c>
      <c r="U157" s="1">
        <v>3.26</v>
      </c>
      <c r="V157" s="1" t="s">
        <v>6024</v>
      </c>
      <c r="W157" s="1">
        <v>0</v>
      </c>
      <c r="X157" s="1">
        <v>0</v>
      </c>
      <c r="Y157" s="1" t="s">
        <v>4287</v>
      </c>
      <c r="Z157" s="1">
        <v>0</v>
      </c>
      <c r="AA157" s="1">
        <v>0</v>
      </c>
      <c r="AB157" s="1" t="s">
        <v>4284</v>
      </c>
      <c r="AC157" s="1">
        <v>100</v>
      </c>
      <c r="AD157" s="1">
        <v>0</v>
      </c>
      <c r="AE157" s="1" t="s">
        <v>6320</v>
      </c>
      <c r="AF157" s="1" t="s">
        <v>7101</v>
      </c>
      <c r="AG157" s="1" t="s">
        <v>7102</v>
      </c>
      <c r="AH157" s="21">
        <v>42352.280624999999</v>
      </c>
      <c r="AJ157" s="23">
        <v>0</v>
      </c>
      <c r="AK157" s="23">
        <f t="shared" si="32"/>
        <v>8</v>
      </c>
      <c r="AL157" s="1">
        <f t="shared" si="33"/>
        <v>2000</v>
      </c>
      <c r="AM157" s="1">
        <f t="shared" si="34"/>
        <v>5182</v>
      </c>
      <c r="AN157" s="25">
        <f t="shared" si="42"/>
        <v>1.3799999999999955</v>
      </c>
      <c r="AO157" s="25">
        <f t="shared" si="43"/>
        <v>91.626666666666665</v>
      </c>
      <c r="AP157" s="1">
        <f t="shared" si="40"/>
        <v>3.33</v>
      </c>
      <c r="AQ157" s="25">
        <f t="shared" si="35"/>
        <v>0.48898678414096919</v>
      </c>
      <c r="AR157" s="1">
        <f t="shared" si="36"/>
        <v>1.32</v>
      </c>
      <c r="AS157" s="25">
        <f t="shared" si="37"/>
        <v>0.40490797546012275</v>
      </c>
      <c r="AT157" s="1">
        <f t="shared" si="38"/>
        <v>100</v>
      </c>
      <c r="AU157" s="1">
        <f t="shared" si="39"/>
        <v>0</v>
      </c>
      <c r="AV157" s="1" t="str">
        <f t="shared" si="41"/>
        <v>31</v>
      </c>
      <c r="AW157" s="1" t="str">
        <f t="shared" si="44"/>
        <v>152</v>
      </c>
      <c r="AX157" s="1" t="str">
        <f t="shared" si="45"/>
        <v>2223</v>
      </c>
      <c r="AY157" s="1">
        <v>0.87289473684210528</v>
      </c>
      <c r="AZ157" s="1">
        <v>0.41025641025641024</v>
      </c>
      <c r="BJ157"/>
    </row>
    <row r="158" spans="1:62" ht="15.75">
      <c r="A158" s="1">
        <v>8612</v>
      </c>
      <c r="B158" s="1" t="s">
        <v>412</v>
      </c>
      <c r="C158" s="1" t="s">
        <v>4370</v>
      </c>
      <c r="D158" s="1">
        <v>374</v>
      </c>
      <c r="E158" s="1">
        <v>58878</v>
      </c>
      <c r="F158" s="1">
        <v>1534</v>
      </c>
      <c r="H158" s="1">
        <v>4.9000000000000004</v>
      </c>
      <c r="I158" s="1">
        <v>43.56</v>
      </c>
      <c r="J158" s="1" t="s">
        <v>7110</v>
      </c>
      <c r="K158" s="1">
        <v>4.9000000000000004</v>
      </c>
      <c r="L158" s="1">
        <v>35.630000000000003</v>
      </c>
      <c r="M158" s="1" t="s">
        <v>7111</v>
      </c>
      <c r="N158" s="1">
        <v>4.9000000000000004</v>
      </c>
      <c r="O158" s="1">
        <v>41.69</v>
      </c>
      <c r="P158" s="1" t="s">
        <v>7112</v>
      </c>
      <c r="Q158" s="1">
        <v>7.17</v>
      </c>
      <c r="R158" s="1">
        <v>3.22</v>
      </c>
      <c r="S158" s="1" t="s">
        <v>7113</v>
      </c>
      <c r="T158" s="1">
        <v>3.48</v>
      </c>
      <c r="U158" s="1">
        <v>1.59</v>
      </c>
      <c r="V158" s="1" t="s">
        <v>7114</v>
      </c>
      <c r="W158" s="1">
        <v>0</v>
      </c>
      <c r="X158" s="1">
        <v>0.01</v>
      </c>
      <c r="Y158" s="1" t="s">
        <v>7115</v>
      </c>
      <c r="Z158" s="1">
        <v>0</v>
      </c>
      <c r="AA158" s="1">
        <v>0</v>
      </c>
      <c r="AB158" s="1" t="s">
        <v>4284</v>
      </c>
      <c r="AC158" s="1">
        <v>96.88</v>
      </c>
      <c r="AD158" s="1">
        <v>98.18</v>
      </c>
      <c r="AE158" s="1" t="s">
        <v>7116</v>
      </c>
      <c r="AF158" s="1" t="s">
        <v>7117</v>
      </c>
      <c r="AG158" s="1" t="s">
        <v>7118</v>
      </c>
      <c r="AH158" s="21">
        <v>42352.280752314815</v>
      </c>
      <c r="AJ158" s="23">
        <v>0</v>
      </c>
      <c r="AK158" s="23">
        <f t="shared" si="32"/>
        <v>11</v>
      </c>
      <c r="AL158" s="1">
        <f t="shared" si="33"/>
        <v>1534</v>
      </c>
      <c r="AM158" s="1">
        <f t="shared" si="34"/>
        <v>58878</v>
      </c>
      <c r="AN158" s="25">
        <f t="shared" si="42"/>
        <v>7.93</v>
      </c>
      <c r="AO158" s="25">
        <f t="shared" si="43"/>
        <v>40.293333333333329</v>
      </c>
      <c r="AP158" s="1">
        <f t="shared" si="40"/>
        <v>7.17</v>
      </c>
      <c r="AQ158" s="25">
        <f t="shared" si="35"/>
        <v>2.2267080745341614</v>
      </c>
      <c r="AR158" s="1">
        <f t="shared" si="36"/>
        <v>3.48</v>
      </c>
      <c r="AS158" s="25">
        <f t="shared" si="37"/>
        <v>2.1886792452830188</v>
      </c>
      <c r="AT158" s="1">
        <f t="shared" si="38"/>
        <v>96.88</v>
      </c>
      <c r="AU158" s="1">
        <f t="shared" si="39"/>
        <v>98.18</v>
      </c>
      <c r="AV158" s="1" t="str">
        <f t="shared" si="41"/>
        <v>449</v>
      </c>
      <c r="AW158" s="1" t="str">
        <f t="shared" si="44"/>
        <v>2203</v>
      </c>
      <c r="AX158" s="1" t="str">
        <f t="shared" si="45"/>
        <v>11596</v>
      </c>
      <c r="AY158" s="1">
        <v>0.87231956423059465</v>
      </c>
      <c r="AZ158" s="1">
        <v>1.1398758192480165</v>
      </c>
      <c r="BJ158"/>
    </row>
    <row r="159" spans="1:62" ht="15.75">
      <c r="A159" s="1">
        <v>8634</v>
      </c>
      <c r="B159" s="1" t="s">
        <v>202</v>
      </c>
      <c r="C159" s="1" t="s">
        <v>4332</v>
      </c>
      <c r="F159" s="1">
        <v>100000</v>
      </c>
      <c r="H159" s="1">
        <v>4.8</v>
      </c>
      <c r="I159" s="1">
        <v>6.92</v>
      </c>
      <c r="J159" s="1" t="s">
        <v>5554</v>
      </c>
      <c r="K159" s="1">
        <v>4.8</v>
      </c>
      <c r="L159" s="1">
        <v>0</v>
      </c>
      <c r="M159" s="1" t="s">
        <v>5555</v>
      </c>
      <c r="N159" s="1">
        <v>4.7</v>
      </c>
      <c r="O159" s="1">
        <v>0</v>
      </c>
      <c r="P159" s="1" t="s">
        <v>5556</v>
      </c>
      <c r="Q159" s="1">
        <v>3.36</v>
      </c>
      <c r="R159" s="1">
        <v>4.51</v>
      </c>
      <c r="S159" s="1" t="s">
        <v>5557</v>
      </c>
      <c r="T159" s="1">
        <v>1.18</v>
      </c>
      <c r="U159" s="1">
        <v>2.6</v>
      </c>
      <c r="V159" s="1" t="s">
        <v>5558</v>
      </c>
      <c r="W159" s="1">
        <v>0</v>
      </c>
      <c r="X159" s="1">
        <v>0.06</v>
      </c>
      <c r="Y159" s="1" t="s">
        <v>4292</v>
      </c>
      <c r="Z159" s="1">
        <v>0</v>
      </c>
      <c r="AA159" s="1">
        <v>0</v>
      </c>
      <c r="AB159" s="1" t="s">
        <v>4284</v>
      </c>
      <c r="AC159" s="1">
        <v>0</v>
      </c>
      <c r="AD159" s="1">
        <v>0</v>
      </c>
      <c r="AH159" s="21">
        <v>42352.281006944446</v>
      </c>
      <c r="AJ159" s="24">
        <v>1</v>
      </c>
      <c r="AK159" s="23">
        <f t="shared" si="32"/>
        <v>3</v>
      </c>
      <c r="AL159" s="1">
        <f t="shared" si="33"/>
        <v>100000</v>
      </c>
      <c r="AM159" s="1">
        <f t="shared" si="34"/>
        <v>0</v>
      </c>
      <c r="AN159" s="25">
        <f t="shared" si="42"/>
        <v>6.92</v>
      </c>
      <c r="AO159" s="25">
        <f t="shared" si="43"/>
        <v>2.3066666666666666</v>
      </c>
      <c r="AP159" s="1">
        <f t="shared" si="40"/>
        <v>3.36</v>
      </c>
      <c r="AQ159" s="25">
        <f t="shared" si="35"/>
        <v>0.74501108647450109</v>
      </c>
      <c r="AR159" s="1">
        <f t="shared" si="36"/>
        <v>1.18</v>
      </c>
      <c r="AS159" s="25">
        <f t="shared" si="37"/>
        <v>0.45384615384615379</v>
      </c>
      <c r="AT159" s="1">
        <f t="shared" si="38"/>
        <v>0</v>
      </c>
      <c r="AU159" s="1">
        <f t="shared" si="39"/>
        <v>0</v>
      </c>
      <c r="AV159" s="1" t="str">
        <f t="shared" si="41"/>
        <v/>
      </c>
      <c r="AW159" s="1" t="str">
        <f t="shared" si="44"/>
        <v/>
      </c>
      <c r="AX159" s="1" t="str">
        <f t="shared" si="45"/>
        <v/>
      </c>
      <c r="AY159" s="1">
        <v>0</v>
      </c>
      <c r="BJ159"/>
    </row>
    <row r="160" spans="1:62" ht="15.75">
      <c r="A160" s="1">
        <v>8607</v>
      </c>
      <c r="B160" s="1" t="s">
        <v>759</v>
      </c>
      <c r="C160" s="1" t="s">
        <v>4332</v>
      </c>
      <c r="F160" s="1">
        <v>100000</v>
      </c>
      <c r="H160" s="1">
        <v>4.8</v>
      </c>
      <c r="I160" s="1">
        <v>15.41</v>
      </c>
      <c r="J160" s="1" t="s">
        <v>7125</v>
      </c>
      <c r="K160" s="1">
        <v>4.8</v>
      </c>
      <c r="L160" s="1">
        <v>34.94</v>
      </c>
      <c r="M160" s="1" t="s">
        <v>7126</v>
      </c>
      <c r="N160" s="1">
        <v>4.8</v>
      </c>
      <c r="O160" s="1">
        <v>43.99</v>
      </c>
      <c r="P160" s="1" t="s">
        <v>7127</v>
      </c>
      <c r="Q160" s="1">
        <v>2.88</v>
      </c>
      <c r="R160" s="1">
        <v>4.51</v>
      </c>
      <c r="S160" s="1" t="s">
        <v>7128</v>
      </c>
      <c r="T160" s="1">
        <v>3.85</v>
      </c>
      <c r="U160" s="1">
        <v>2.6</v>
      </c>
      <c r="V160" s="1" t="s">
        <v>4982</v>
      </c>
      <c r="W160" s="1">
        <v>0</v>
      </c>
      <c r="X160" s="1">
        <v>0.06</v>
      </c>
      <c r="Y160" s="1" t="s">
        <v>4292</v>
      </c>
      <c r="Z160" s="1">
        <v>0</v>
      </c>
      <c r="AA160" s="1">
        <v>0</v>
      </c>
      <c r="AB160" s="1" t="s">
        <v>4284</v>
      </c>
      <c r="AC160" s="1">
        <v>0</v>
      </c>
      <c r="AD160" s="1">
        <v>0</v>
      </c>
      <c r="AH160" s="21">
        <v>42352.2812037037</v>
      </c>
      <c r="AJ160" s="24">
        <v>1</v>
      </c>
      <c r="AK160" s="23">
        <f t="shared" si="32"/>
        <v>3</v>
      </c>
      <c r="AL160" s="1">
        <f t="shared" si="33"/>
        <v>100000</v>
      </c>
      <c r="AM160" s="1">
        <f t="shared" si="34"/>
        <v>0</v>
      </c>
      <c r="AN160" s="25">
        <f t="shared" si="42"/>
        <v>28.580000000000002</v>
      </c>
      <c r="AO160" s="25">
        <f t="shared" si="43"/>
        <v>31.446666666666669</v>
      </c>
      <c r="AP160" s="1">
        <f t="shared" si="40"/>
        <v>2.88</v>
      </c>
      <c r="AQ160" s="25">
        <f t="shared" si="35"/>
        <v>0.63858093126385806</v>
      </c>
      <c r="AR160" s="1">
        <f t="shared" si="36"/>
        <v>3.85</v>
      </c>
      <c r="AS160" s="25">
        <f t="shared" si="37"/>
        <v>1.4807692307692308</v>
      </c>
      <c r="AT160" s="1">
        <f t="shared" si="38"/>
        <v>0</v>
      </c>
      <c r="AU160" s="1">
        <f t="shared" si="39"/>
        <v>0</v>
      </c>
      <c r="AV160" s="1" t="str">
        <f t="shared" si="41"/>
        <v/>
      </c>
      <c r="AW160" s="1" t="str">
        <f t="shared" si="44"/>
        <v/>
      </c>
      <c r="AX160" s="1" t="str">
        <f t="shared" si="45"/>
        <v/>
      </c>
      <c r="AY160" s="1">
        <v>0</v>
      </c>
      <c r="BJ160"/>
    </row>
    <row r="161" spans="1:62" ht="15.75">
      <c r="A161" s="1">
        <v>9542</v>
      </c>
      <c r="B161" s="1" t="s">
        <v>3295</v>
      </c>
      <c r="C161" s="1" t="s">
        <v>4339</v>
      </c>
      <c r="F161" s="1">
        <v>100000</v>
      </c>
      <c r="H161" s="1">
        <v>4.9000000000000004</v>
      </c>
      <c r="I161" s="1">
        <v>43.08</v>
      </c>
      <c r="J161" s="1" t="s">
        <v>7131</v>
      </c>
      <c r="K161" s="1">
        <v>4.9000000000000004</v>
      </c>
      <c r="L161" s="1">
        <v>55.87</v>
      </c>
      <c r="M161" s="1" t="s">
        <v>7132</v>
      </c>
      <c r="N161" s="1">
        <v>4.9000000000000004</v>
      </c>
      <c r="O161" s="1">
        <v>52.29</v>
      </c>
      <c r="P161" s="1" t="s">
        <v>7133</v>
      </c>
      <c r="Q161" s="1">
        <v>4.71</v>
      </c>
      <c r="R161" s="1">
        <v>3.79</v>
      </c>
      <c r="S161" s="1" t="s">
        <v>7134</v>
      </c>
      <c r="T161" s="1">
        <v>2.13</v>
      </c>
      <c r="U161" s="1">
        <v>2.42</v>
      </c>
      <c r="V161" s="1" t="s">
        <v>7135</v>
      </c>
      <c r="W161" s="1">
        <v>0</v>
      </c>
      <c r="X161" s="1">
        <v>0.13</v>
      </c>
      <c r="Y161" s="1" t="s">
        <v>4294</v>
      </c>
      <c r="Z161" s="1">
        <v>0</v>
      </c>
      <c r="AA161" s="1">
        <v>0</v>
      </c>
      <c r="AB161" s="1" t="s">
        <v>4284</v>
      </c>
      <c r="AC161" s="1">
        <v>0</v>
      </c>
      <c r="AD161" s="1">
        <v>0</v>
      </c>
      <c r="AH161" s="21">
        <v>42352.281793981485</v>
      </c>
      <c r="AJ161" s="24">
        <v>1</v>
      </c>
      <c r="AK161" s="23">
        <f t="shared" si="32"/>
        <v>6</v>
      </c>
      <c r="AL161" s="1">
        <f t="shared" si="33"/>
        <v>100000</v>
      </c>
      <c r="AM161" s="1">
        <f t="shared" si="34"/>
        <v>0</v>
      </c>
      <c r="AN161" s="25">
        <f t="shared" si="42"/>
        <v>12.79</v>
      </c>
      <c r="AO161" s="25">
        <f t="shared" si="43"/>
        <v>50.413333333333327</v>
      </c>
      <c r="AP161" s="1">
        <f t="shared" si="40"/>
        <v>4.71</v>
      </c>
      <c r="AQ161" s="25">
        <f t="shared" si="35"/>
        <v>1.2427440633245381</v>
      </c>
      <c r="AR161" s="1">
        <f t="shared" si="36"/>
        <v>2.13</v>
      </c>
      <c r="AS161" s="25">
        <f t="shared" si="37"/>
        <v>0.8801652892561983</v>
      </c>
      <c r="AT161" s="1">
        <f t="shared" si="38"/>
        <v>0</v>
      </c>
      <c r="AU161" s="1">
        <f t="shared" si="39"/>
        <v>0</v>
      </c>
      <c r="AV161" s="1" t="str">
        <f t="shared" si="41"/>
        <v/>
      </c>
      <c r="AW161" s="1" t="str">
        <f t="shared" si="44"/>
        <v/>
      </c>
      <c r="AX161" s="1" t="str">
        <f t="shared" si="45"/>
        <v/>
      </c>
      <c r="AY161" s="1">
        <v>0</v>
      </c>
      <c r="BJ161"/>
    </row>
    <row r="162" spans="1:62" ht="15.75">
      <c r="A162" s="1">
        <v>8629</v>
      </c>
      <c r="B162" s="1" t="s">
        <v>464</v>
      </c>
      <c r="C162" s="1" t="s">
        <v>4332</v>
      </c>
      <c r="F162" s="1">
        <v>100000</v>
      </c>
      <c r="H162" s="1">
        <v>4.8</v>
      </c>
      <c r="I162" s="1">
        <v>0</v>
      </c>
      <c r="J162" s="1" t="s">
        <v>5537</v>
      </c>
      <c r="K162" s="1">
        <v>4.8</v>
      </c>
      <c r="L162" s="1">
        <v>0</v>
      </c>
      <c r="M162" s="1" t="s">
        <v>5538</v>
      </c>
      <c r="N162" s="1">
        <v>4.7</v>
      </c>
      <c r="O162" s="1">
        <v>0</v>
      </c>
      <c r="P162" s="1" t="s">
        <v>5539</v>
      </c>
      <c r="Q162" s="1">
        <v>2.9</v>
      </c>
      <c r="R162" s="1">
        <v>4.51</v>
      </c>
      <c r="S162" s="1" t="s">
        <v>5540</v>
      </c>
      <c r="T162" s="1">
        <v>2.41</v>
      </c>
      <c r="U162" s="1">
        <v>2.6</v>
      </c>
      <c r="V162" s="1" t="s">
        <v>5541</v>
      </c>
      <c r="W162" s="1">
        <v>0</v>
      </c>
      <c r="X162" s="1">
        <v>0.06</v>
      </c>
      <c r="Y162" s="1" t="s">
        <v>4292</v>
      </c>
      <c r="Z162" s="1">
        <v>0</v>
      </c>
      <c r="AA162" s="1">
        <v>0</v>
      </c>
      <c r="AB162" s="1" t="s">
        <v>4284</v>
      </c>
      <c r="AC162" s="1">
        <v>0</v>
      </c>
      <c r="AD162" s="1">
        <v>0</v>
      </c>
      <c r="AH162" s="21">
        <v>42352.28261574074</v>
      </c>
      <c r="AJ162" s="24">
        <v>1</v>
      </c>
      <c r="AK162" s="23">
        <f t="shared" si="32"/>
        <v>3</v>
      </c>
      <c r="AL162" s="1">
        <f t="shared" si="33"/>
        <v>100000</v>
      </c>
      <c r="AM162" s="1">
        <f t="shared" si="34"/>
        <v>0</v>
      </c>
      <c r="AN162" s="25">
        <f t="shared" si="42"/>
        <v>0</v>
      </c>
      <c r="AO162" s="25">
        <f t="shared" si="43"/>
        <v>0</v>
      </c>
      <c r="AP162" s="1">
        <f t="shared" si="40"/>
        <v>2.9</v>
      </c>
      <c r="AQ162" s="25">
        <f t="shared" si="35"/>
        <v>0.6430155210643016</v>
      </c>
      <c r="AR162" s="1">
        <f t="shared" si="36"/>
        <v>2.41</v>
      </c>
      <c r="AS162" s="25">
        <f t="shared" si="37"/>
        <v>0.92692307692307696</v>
      </c>
      <c r="AT162" s="1">
        <f t="shared" si="38"/>
        <v>0</v>
      </c>
      <c r="AU162" s="1">
        <f t="shared" si="39"/>
        <v>0</v>
      </c>
      <c r="AV162" s="1" t="str">
        <f t="shared" si="41"/>
        <v/>
      </c>
      <c r="AW162" s="1" t="str">
        <f t="shared" si="44"/>
        <v/>
      </c>
      <c r="AX162" s="1" t="str">
        <f t="shared" si="45"/>
        <v/>
      </c>
      <c r="AY162" s="1">
        <v>0</v>
      </c>
      <c r="BJ162"/>
    </row>
    <row r="163" spans="1:62" ht="15.75">
      <c r="A163" s="1">
        <v>8853</v>
      </c>
      <c r="B163" s="1" t="s">
        <v>892</v>
      </c>
      <c r="C163" s="1" t="s">
        <v>4339</v>
      </c>
      <c r="D163" s="1">
        <v>1593</v>
      </c>
      <c r="E163" s="1">
        <v>52792</v>
      </c>
      <c r="F163" s="1">
        <v>2000</v>
      </c>
      <c r="H163" s="1">
        <v>4.9000000000000004</v>
      </c>
      <c r="I163" s="1">
        <v>31.4</v>
      </c>
      <c r="J163" s="1" t="s">
        <v>7136</v>
      </c>
      <c r="K163" s="1">
        <v>4.9000000000000004</v>
      </c>
      <c r="L163" s="1">
        <v>27.63</v>
      </c>
      <c r="M163" s="1" t="s">
        <v>7137</v>
      </c>
      <c r="N163" s="1">
        <v>4.9000000000000004</v>
      </c>
      <c r="O163" s="1">
        <v>33.11</v>
      </c>
      <c r="P163" s="1" t="s">
        <v>7138</v>
      </c>
      <c r="Q163" s="1">
        <v>1.47</v>
      </c>
      <c r="R163" s="1">
        <v>3.3</v>
      </c>
      <c r="S163" s="1" t="s">
        <v>7139</v>
      </c>
      <c r="T163" s="1">
        <v>2.2799999999999998</v>
      </c>
      <c r="U163" s="1">
        <v>2.79</v>
      </c>
      <c r="V163" s="1" t="s">
        <v>7140</v>
      </c>
      <c r="W163" s="1">
        <v>0</v>
      </c>
      <c r="X163" s="1">
        <v>0.01</v>
      </c>
      <c r="Y163" s="1" t="s">
        <v>4959</v>
      </c>
      <c r="Z163" s="1">
        <v>0</v>
      </c>
      <c r="AA163" s="1">
        <v>0</v>
      </c>
      <c r="AB163" s="1" t="s">
        <v>4284</v>
      </c>
      <c r="AC163" s="1">
        <v>98.16</v>
      </c>
      <c r="AD163" s="1">
        <v>99.76</v>
      </c>
      <c r="AE163" s="1" t="s">
        <v>6220</v>
      </c>
      <c r="AF163" s="1" t="s">
        <v>7141</v>
      </c>
      <c r="AG163" s="1" t="s">
        <v>7142</v>
      </c>
      <c r="AH163" s="21">
        <v>42352.378321759257</v>
      </c>
      <c r="AJ163" s="23">
        <v>0</v>
      </c>
      <c r="AK163" s="23">
        <f t="shared" si="32"/>
        <v>6</v>
      </c>
      <c r="AL163" s="1">
        <f t="shared" si="33"/>
        <v>2000</v>
      </c>
      <c r="AM163" s="1">
        <f t="shared" si="34"/>
        <v>52792</v>
      </c>
      <c r="AN163" s="25">
        <f t="shared" si="42"/>
        <v>5.48</v>
      </c>
      <c r="AO163" s="25">
        <f t="shared" si="43"/>
        <v>30.713333333333335</v>
      </c>
      <c r="AP163" s="1">
        <f t="shared" si="40"/>
        <v>1.47</v>
      </c>
      <c r="AQ163" s="25">
        <f t="shared" si="35"/>
        <v>0.44545454545454549</v>
      </c>
      <c r="AR163" s="1">
        <f t="shared" si="36"/>
        <v>2.2799999999999998</v>
      </c>
      <c r="AS163" s="25">
        <f t="shared" si="37"/>
        <v>0.81720430107526876</v>
      </c>
      <c r="AT163" s="1">
        <f t="shared" si="38"/>
        <v>98.16</v>
      </c>
      <c r="AU163" s="1">
        <f t="shared" si="39"/>
        <v>99.76</v>
      </c>
      <c r="AV163" s="1" t="str">
        <f t="shared" si="41"/>
        <v>115</v>
      </c>
      <c r="AW163" s="1" t="str">
        <f t="shared" si="44"/>
        <v>548</v>
      </c>
      <c r="AX163" s="1" t="str">
        <f t="shared" si="45"/>
        <v>2937</v>
      </c>
      <c r="AY163" s="1">
        <v>0.89817518248175188</v>
      </c>
      <c r="AZ163" s="1">
        <v>1.1195097037793666</v>
      </c>
      <c r="BJ163"/>
    </row>
    <row r="164" spans="1:62" ht="15.75">
      <c r="A164" s="1">
        <v>9575</v>
      </c>
      <c r="B164" s="1" t="s">
        <v>3483</v>
      </c>
      <c r="C164" s="1" t="s">
        <v>4339</v>
      </c>
      <c r="D164" s="1">
        <v>195</v>
      </c>
      <c r="E164" s="1">
        <v>24338</v>
      </c>
      <c r="F164" s="1">
        <v>1000</v>
      </c>
      <c r="H164" s="1">
        <v>4.9000000000000004</v>
      </c>
      <c r="I164" s="1">
        <v>83.89</v>
      </c>
      <c r="J164" s="1" t="s">
        <v>7143</v>
      </c>
      <c r="K164" s="1">
        <v>4.9000000000000004</v>
      </c>
      <c r="L164" s="1">
        <v>85.89</v>
      </c>
      <c r="M164" s="1" t="s">
        <v>7144</v>
      </c>
      <c r="N164" s="1">
        <v>4.9000000000000004</v>
      </c>
      <c r="O164" s="1">
        <v>84.3</v>
      </c>
      <c r="P164" s="1" t="s">
        <v>7145</v>
      </c>
      <c r="Q164" s="1">
        <v>0</v>
      </c>
      <c r="R164" s="1">
        <v>3.79</v>
      </c>
      <c r="S164" s="1" t="s">
        <v>4978</v>
      </c>
      <c r="T164" s="1">
        <v>0</v>
      </c>
      <c r="U164" s="1">
        <v>2.42</v>
      </c>
      <c r="V164" s="1" t="s">
        <v>4979</v>
      </c>
      <c r="W164" s="1">
        <v>0</v>
      </c>
      <c r="X164" s="1">
        <v>0.01</v>
      </c>
      <c r="Y164" s="1" t="s">
        <v>4295</v>
      </c>
      <c r="Z164" s="1">
        <v>0</v>
      </c>
      <c r="AA164" s="1">
        <v>0</v>
      </c>
      <c r="AB164" s="1" t="s">
        <v>4284</v>
      </c>
      <c r="AC164" s="1">
        <v>99.57</v>
      </c>
      <c r="AD164" s="1">
        <v>99.9</v>
      </c>
      <c r="AE164" s="1" t="s">
        <v>4293</v>
      </c>
      <c r="AF164" s="1" t="s">
        <v>5059</v>
      </c>
      <c r="AG164" s="1" t="s">
        <v>7146</v>
      </c>
      <c r="AH164" s="21">
        <v>42352.4218287037</v>
      </c>
      <c r="AJ164" s="23">
        <v>0</v>
      </c>
      <c r="AK164" s="23">
        <f t="shared" si="32"/>
        <v>6</v>
      </c>
      <c r="AL164" s="1">
        <f t="shared" si="33"/>
        <v>1000</v>
      </c>
      <c r="AM164" s="1">
        <f t="shared" si="34"/>
        <v>24338</v>
      </c>
      <c r="AN164" s="25">
        <f t="shared" si="42"/>
        <v>2</v>
      </c>
      <c r="AO164" s="25">
        <f t="shared" si="43"/>
        <v>84.693333333333328</v>
      </c>
      <c r="AP164" s="1">
        <f t="shared" si="40"/>
        <v>0</v>
      </c>
      <c r="AQ164" s="25">
        <f t="shared" si="35"/>
        <v>0</v>
      </c>
      <c r="AR164" s="1">
        <f t="shared" si="36"/>
        <v>0</v>
      </c>
      <c r="AS164" s="25">
        <f t="shared" si="37"/>
        <v>0</v>
      </c>
      <c r="AT164" s="1">
        <f t="shared" si="38"/>
        <v>99.57</v>
      </c>
      <c r="AU164" s="1">
        <f t="shared" si="39"/>
        <v>99.9</v>
      </c>
      <c r="AV164" s="1" t="str">
        <f t="shared" si="41"/>
        <v>0</v>
      </c>
      <c r="AW164" s="1" t="str">
        <f t="shared" si="44"/>
        <v>1</v>
      </c>
      <c r="AX164" s="1" t="str">
        <f t="shared" si="45"/>
        <v>6976</v>
      </c>
      <c r="AY164" s="1">
        <v>0</v>
      </c>
      <c r="AZ164" s="1">
        <v>8.600917431192661E-4</v>
      </c>
      <c r="BJ164"/>
    </row>
    <row r="165" spans="1:62" ht="15.75">
      <c r="A165" s="1">
        <v>8641</v>
      </c>
      <c r="B165" s="1" t="s">
        <v>3328</v>
      </c>
      <c r="C165" s="1" t="s">
        <v>4334</v>
      </c>
      <c r="D165" s="1">
        <v>573</v>
      </c>
      <c r="E165" s="1">
        <v>56023</v>
      </c>
      <c r="F165" s="1">
        <v>2430</v>
      </c>
      <c r="H165" s="1">
        <v>4.9000000000000004</v>
      </c>
      <c r="I165" s="1">
        <v>61.73</v>
      </c>
      <c r="J165" s="1" t="s">
        <v>6090</v>
      </c>
      <c r="K165" s="1">
        <v>4.9000000000000004</v>
      </c>
      <c r="L165" s="1">
        <v>58.9</v>
      </c>
      <c r="M165" s="1" t="s">
        <v>6091</v>
      </c>
      <c r="N165" s="1">
        <v>4.9000000000000004</v>
      </c>
      <c r="O165" s="1">
        <v>52.47</v>
      </c>
      <c r="P165" s="1" t="s">
        <v>6092</v>
      </c>
      <c r="Q165" s="1">
        <v>5.62</v>
      </c>
      <c r="R165" s="1">
        <v>14.39</v>
      </c>
      <c r="S165" s="1" t="s">
        <v>6093</v>
      </c>
      <c r="T165" s="1">
        <v>3.92</v>
      </c>
      <c r="U165" s="1">
        <v>3.69</v>
      </c>
      <c r="V165" s="1" t="s">
        <v>6094</v>
      </c>
      <c r="W165" s="1">
        <v>0</v>
      </c>
      <c r="X165" s="1">
        <v>0.01</v>
      </c>
      <c r="Y165" s="1" t="s">
        <v>6095</v>
      </c>
      <c r="Z165" s="1">
        <v>0</v>
      </c>
      <c r="AA165" s="1">
        <v>0</v>
      </c>
      <c r="AB165" s="1" t="s">
        <v>4284</v>
      </c>
      <c r="AC165" s="1">
        <v>99.51</v>
      </c>
      <c r="AD165" s="1">
        <v>99.54</v>
      </c>
      <c r="AE165" s="1" t="s">
        <v>7119</v>
      </c>
      <c r="AF165" s="1" t="s">
        <v>7120</v>
      </c>
      <c r="AG165" s="1" t="s">
        <v>7121</v>
      </c>
      <c r="AH165" s="21">
        <v>42352.280902777777</v>
      </c>
      <c r="AJ165" s="23">
        <v>0</v>
      </c>
      <c r="AK165" s="23">
        <f t="shared" si="32"/>
        <v>4</v>
      </c>
      <c r="AL165" s="1">
        <f t="shared" si="33"/>
        <v>2430</v>
      </c>
      <c r="AM165" s="1">
        <f t="shared" si="34"/>
        <v>56023</v>
      </c>
      <c r="AN165" s="25">
        <f t="shared" si="42"/>
        <v>9.259999999999998</v>
      </c>
      <c r="AO165" s="25">
        <f t="shared" si="43"/>
        <v>57.699999999999996</v>
      </c>
      <c r="AP165" s="1">
        <f t="shared" si="40"/>
        <v>5.62</v>
      </c>
      <c r="AQ165" s="25">
        <f t="shared" si="35"/>
        <v>0.39054899235580265</v>
      </c>
      <c r="AR165" s="1">
        <f t="shared" si="36"/>
        <v>3.92</v>
      </c>
      <c r="AS165" s="25">
        <f t="shared" si="37"/>
        <v>1.0623306233062331</v>
      </c>
      <c r="AT165" s="1">
        <f t="shared" si="38"/>
        <v>99.51</v>
      </c>
      <c r="AU165" s="1">
        <f t="shared" si="39"/>
        <v>99.54</v>
      </c>
      <c r="AV165" s="1" t="str">
        <f t="shared" si="41"/>
        <v>625</v>
      </c>
      <c r="AW165" s="1" t="str">
        <f t="shared" si="44"/>
        <v>2437</v>
      </c>
      <c r="AX165" s="1" t="str">
        <f t="shared" si="45"/>
        <v>7547</v>
      </c>
      <c r="AY165" s="1">
        <v>1.0976610586787034</v>
      </c>
      <c r="AZ165" s="1">
        <v>1.9374585928183383</v>
      </c>
      <c r="BJ165"/>
    </row>
    <row r="166" spans="1:62" ht="15.75">
      <c r="A166" s="1">
        <v>9521</v>
      </c>
      <c r="B166" s="1" t="s">
        <v>3228</v>
      </c>
      <c r="C166" s="1" t="s">
        <v>8071</v>
      </c>
      <c r="D166" s="1">
        <v>1385</v>
      </c>
      <c r="E166" s="1">
        <v>29701</v>
      </c>
      <c r="F166" s="1">
        <v>1000</v>
      </c>
      <c r="H166" s="1">
        <v>4.8</v>
      </c>
      <c r="I166" s="1">
        <v>0</v>
      </c>
      <c r="J166" s="1" t="s">
        <v>7147</v>
      </c>
      <c r="K166" s="1">
        <v>4.9000000000000004</v>
      </c>
      <c r="L166" s="1">
        <v>27.06</v>
      </c>
      <c r="M166" s="1" t="s">
        <v>7148</v>
      </c>
      <c r="N166" s="1">
        <v>4.9000000000000004</v>
      </c>
      <c r="O166" s="1">
        <v>32.85</v>
      </c>
      <c r="P166" s="1" t="s">
        <v>7149</v>
      </c>
      <c r="Q166" s="1">
        <v>0.26</v>
      </c>
      <c r="R166" s="1">
        <v>4.45</v>
      </c>
      <c r="S166" s="1" t="s">
        <v>7150</v>
      </c>
      <c r="T166" s="1">
        <v>0.02</v>
      </c>
      <c r="U166" s="1">
        <v>1.75</v>
      </c>
      <c r="V166" s="1" t="s">
        <v>7151</v>
      </c>
      <c r="W166" s="1">
        <v>0</v>
      </c>
      <c r="X166" s="1">
        <v>0</v>
      </c>
      <c r="Y166" s="1" t="s">
        <v>4287</v>
      </c>
      <c r="Z166" s="1">
        <v>0</v>
      </c>
      <c r="AA166" s="1">
        <v>0</v>
      </c>
      <c r="AB166" s="1" t="s">
        <v>4284</v>
      </c>
      <c r="AC166" s="1">
        <v>82.31</v>
      </c>
      <c r="AD166" s="1">
        <v>99.72</v>
      </c>
      <c r="AE166" s="1" t="s">
        <v>5690</v>
      </c>
      <c r="AF166" s="1" t="s">
        <v>7152</v>
      </c>
      <c r="AG166" s="1" t="s">
        <v>7153</v>
      </c>
      <c r="AH166" s="21">
        <v>42352.282199074078</v>
      </c>
      <c r="AJ166" s="23">
        <v>0</v>
      </c>
      <c r="AK166" s="23">
        <f t="shared" si="32"/>
        <v>10</v>
      </c>
      <c r="AL166" s="1">
        <f t="shared" si="33"/>
        <v>1000</v>
      </c>
      <c r="AM166" s="1">
        <f t="shared" si="34"/>
        <v>29701</v>
      </c>
      <c r="AN166" s="25">
        <f t="shared" si="42"/>
        <v>32.85</v>
      </c>
      <c r="AO166" s="25">
        <f t="shared" si="43"/>
        <v>19.97</v>
      </c>
      <c r="AP166" s="1">
        <f t="shared" si="40"/>
        <v>0.26</v>
      </c>
      <c r="AQ166" s="25">
        <f t="shared" si="35"/>
        <v>5.8426966292134834E-2</v>
      </c>
      <c r="AR166" s="1">
        <f t="shared" si="36"/>
        <v>0.02</v>
      </c>
      <c r="AS166" s="25">
        <f t="shared" si="37"/>
        <v>1.1428571428571429E-2</v>
      </c>
      <c r="AT166" s="1">
        <f t="shared" si="38"/>
        <v>82.31</v>
      </c>
      <c r="AU166" s="1">
        <f t="shared" si="39"/>
        <v>99.72</v>
      </c>
      <c r="AV166" s="1" t="str">
        <f t="shared" si="41"/>
        <v>41</v>
      </c>
      <c r="AW166" s="1" t="str">
        <f t="shared" si="44"/>
        <v>291</v>
      </c>
      <c r="AX166" s="1" t="str">
        <f t="shared" si="45"/>
        <v>2592</v>
      </c>
      <c r="AY166" s="1">
        <v>0.60302405498281786</v>
      </c>
      <c r="AZ166" s="1">
        <v>0.67361111111111116</v>
      </c>
      <c r="BJ166"/>
    </row>
    <row r="167" spans="1:62" ht="15.75">
      <c r="A167" s="1">
        <v>9537</v>
      </c>
      <c r="B167" s="1" t="s">
        <v>3285</v>
      </c>
      <c r="C167" s="1" t="s">
        <v>4334</v>
      </c>
      <c r="D167" s="1">
        <v>0</v>
      </c>
      <c r="E167" s="1">
        <v>1592</v>
      </c>
      <c r="F167" s="1">
        <v>1000</v>
      </c>
      <c r="H167" s="1">
        <v>4.8</v>
      </c>
      <c r="I167" s="1">
        <v>18.989999999999998</v>
      </c>
      <c r="J167" s="1" t="s">
        <v>4708</v>
      </c>
      <c r="K167" s="1">
        <v>4.8</v>
      </c>
      <c r="L167" s="1">
        <v>37.619999999999997</v>
      </c>
      <c r="M167" s="1" t="s">
        <v>4709</v>
      </c>
      <c r="N167" s="1">
        <v>4.8</v>
      </c>
      <c r="O167" s="1">
        <v>37.9</v>
      </c>
      <c r="P167" s="1" t="s">
        <v>4710</v>
      </c>
      <c r="Q167" s="1">
        <v>25.68</v>
      </c>
      <c r="R167" s="1">
        <v>12.87</v>
      </c>
      <c r="S167" s="1" t="s">
        <v>4711</v>
      </c>
      <c r="T167" s="1">
        <v>3.61</v>
      </c>
      <c r="U167" s="1">
        <v>3.66</v>
      </c>
      <c r="V167" s="1" t="s">
        <v>4712</v>
      </c>
      <c r="W167" s="1">
        <v>0</v>
      </c>
      <c r="X167" s="1">
        <v>0</v>
      </c>
      <c r="Y167" s="1" t="s">
        <v>4287</v>
      </c>
      <c r="Z167" s="1">
        <v>0</v>
      </c>
      <c r="AA167" s="1">
        <v>0</v>
      </c>
      <c r="AB167" s="1" t="s">
        <v>4284</v>
      </c>
      <c r="AC167" s="1">
        <v>100</v>
      </c>
      <c r="AD167" s="1">
        <v>99.56</v>
      </c>
      <c r="AE167" s="1" t="s">
        <v>4309</v>
      </c>
      <c r="AF167" s="1" t="s">
        <v>7129</v>
      </c>
      <c r="AG167" s="1" t="s">
        <v>7130</v>
      </c>
      <c r="AH167" s="21">
        <v>42352.281736111108</v>
      </c>
      <c r="AJ167" s="23">
        <v>0</v>
      </c>
      <c r="AK167" s="23">
        <f t="shared" si="32"/>
        <v>4</v>
      </c>
      <c r="AL167" s="1">
        <f t="shared" si="33"/>
        <v>1000</v>
      </c>
      <c r="AM167" s="1">
        <f t="shared" si="34"/>
        <v>1592</v>
      </c>
      <c r="AN167" s="25">
        <f t="shared" si="42"/>
        <v>18.91</v>
      </c>
      <c r="AO167" s="25">
        <f t="shared" si="43"/>
        <v>31.50333333333333</v>
      </c>
      <c r="AP167" s="1">
        <f t="shared" si="40"/>
        <v>25.68</v>
      </c>
      <c r="AQ167" s="25">
        <f t="shared" si="35"/>
        <v>1.9953379953379955</v>
      </c>
      <c r="AR167" s="1">
        <f t="shared" si="36"/>
        <v>3.61</v>
      </c>
      <c r="AS167" s="25">
        <f t="shared" si="37"/>
        <v>0.98633879781420752</v>
      </c>
      <c r="AT167" s="1">
        <f t="shared" si="38"/>
        <v>100</v>
      </c>
      <c r="AU167" s="1">
        <f t="shared" si="39"/>
        <v>99.56</v>
      </c>
      <c r="AV167" s="1" t="str">
        <f t="shared" si="41"/>
        <v>34</v>
      </c>
      <c r="AW167" s="1" t="str">
        <f t="shared" si="44"/>
        <v>215</v>
      </c>
      <c r="AX167" s="1" t="str">
        <f t="shared" si="45"/>
        <v>1592</v>
      </c>
      <c r="AY167" s="1">
        <v>0.6768372093023256</v>
      </c>
      <c r="AZ167" s="1">
        <v>0.81030150753768848</v>
      </c>
      <c r="BJ167"/>
    </row>
    <row r="168" spans="1:62" ht="15.75">
      <c r="A168" s="1">
        <v>8625</v>
      </c>
      <c r="B168" s="1" t="s">
        <v>992</v>
      </c>
      <c r="C168" s="1" t="s">
        <v>4370</v>
      </c>
      <c r="D168" s="1">
        <v>1418</v>
      </c>
      <c r="E168" s="1">
        <v>229390</v>
      </c>
      <c r="F168" s="1">
        <v>1000</v>
      </c>
      <c r="H168" s="1">
        <v>4.8</v>
      </c>
      <c r="I168" s="1">
        <v>0</v>
      </c>
      <c r="J168" s="1" t="s">
        <v>5762</v>
      </c>
      <c r="K168" s="1">
        <v>4.8</v>
      </c>
      <c r="L168" s="1">
        <v>0</v>
      </c>
      <c r="M168" s="1" t="s">
        <v>5763</v>
      </c>
      <c r="N168" s="1">
        <v>4.8</v>
      </c>
      <c r="O168" s="1">
        <v>2.98</v>
      </c>
      <c r="P168" s="1" t="s">
        <v>5764</v>
      </c>
      <c r="Q168" s="1">
        <v>2.63</v>
      </c>
      <c r="R168" s="1">
        <v>3.42</v>
      </c>
      <c r="S168" s="1" t="s">
        <v>5765</v>
      </c>
      <c r="T168" s="1">
        <v>1.7</v>
      </c>
      <c r="U168" s="1">
        <v>1.48</v>
      </c>
      <c r="V168" s="1" t="s">
        <v>5766</v>
      </c>
      <c r="W168" s="1">
        <v>0</v>
      </c>
      <c r="X168" s="1">
        <v>0.01</v>
      </c>
      <c r="Y168" s="1" t="s">
        <v>4295</v>
      </c>
      <c r="Z168" s="1">
        <v>0</v>
      </c>
      <c r="AA168" s="1">
        <v>0</v>
      </c>
      <c r="AB168" s="1" t="s">
        <v>4284</v>
      </c>
      <c r="AC168" s="1">
        <v>97.91</v>
      </c>
      <c r="AD168" s="1">
        <v>99.34</v>
      </c>
      <c r="AE168" s="1" t="s">
        <v>5767</v>
      </c>
      <c r="AF168" s="1" t="s">
        <v>5768</v>
      </c>
      <c r="AG168" s="1" t="s">
        <v>5769</v>
      </c>
      <c r="AH168" s="21">
        <v>42352.281886574077</v>
      </c>
      <c r="AJ168" s="23">
        <v>0</v>
      </c>
      <c r="AK168" s="23">
        <f t="shared" si="32"/>
        <v>11</v>
      </c>
      <c r="AL168" s="1">
        <f t="shared" si="33"/>
        <v>1000</v>
      </c>
      <c r="AM168" s="1">
        <f t="shared" si="34"/>
        <v>229390</v>
      </c>
      <c r="AN168" s="25">
        <f t="shared" si="42"/>
        <v>2.98</v>
      </c>
      <c r="AO168" s="25">
        <f t="shared" si="43"/>
        <v>0.99333333333333329</v>
      </c>
      <c r="AP168" s="1">
        <f t="shared" si="40"/>
        <v>2.63</v>
      </c>
      <c r="AQ168" s="25">
        <f t="shared" si="35"/>
        <v>0.76900584795321636</v>
      </c>
      <c r="AR168" s="1">
        <f t="shared" si="36"/>
        <v>1.7</v>
      </c>
      <c r="AS168" s="25">
        <f t="shared" si="37"/>
        <v>1.1486486486486487</v>
      </c>
      <c r="AT168" s="1">
        <f t="shared" si="38"/>
        <v>97.91</v>
      </c>
      <c r="AU168" s="1">
        <f t="shared" si="39"/>
        <v>99.34</v>
      </c>
      <c r="AV168" s="1" t="str">
        <f t="shared" si="41"/>
        <v>176</v>
      </c>
      <c r="AW168" s="1" t="str">
        <f t="shared" si="44"/>
        <v>698</v>
      </c>
      <c r="AX168" s="1" t="str">
        <f t="shared" si="45"/>
        <v>4164</v>
      </c>
      <c r="AY168" s="1">
        <v>1.0791977077363897</v>
      </c>
      <c r="AZ168" s="1">
        <v>1.005763688760807</v>
      </c>
      <c r="BJ168"/>
    </row>
    <row r="169" spans="1:62" ht="15.75">
      <c r="A169" s="1">
        <v>9518</v>
      </c>
      <c r="B169" s="1" t="s">
        <v>1106</v>
      </c>
      <c r="C169" s="1" t="s">
        <v>4286</v>
      </c>
      <c r="D169" s="1">
        <v>355</v>
      </c>
      <c r="E169" s="1">
        <v>76870</v>
      </c>
      <c r="F169" s="1">
        <v>2001</v>
      </c>
      <c r="H169" s="1">
        <v>4.8</v>
      </c>
      <c r="I169" s="1">
        <v>16.920000000000002</v>
      </c>
      <c r="J169" s="1" t="s">
        <v>6025</v>
      </c>
      <c r="K169" s="1">
        <v>4.8</v>
      </c>
      <c r="L169" s="1">
        <v>13.82</v>
      </c>
      <c r="M169" s="1" t="s">
        <v>6026</v>
      </c>
      <c r="N169" s="1">
        <v>4.8</v>
      </c>
      <c r="O169" s="1">
        <v>25.7</v>
      </c>
      <c r="P169" s="1" t="s">
        <v>6027</v>
      </c>
      <c r="Q169" s="1">
        <v>2.19</v>
      </c>
      <c r="R169" s="1">
        <v>6.32</v>
      </c>
      <c r="S169" s="1" t="s">
        <v>6028</v>
      </c>
      <c r="T169" s="1">
        <v>1.87</v>
      </c>
      <c r="U169" s="1">
        <v>3.25</v>
      </c>
      <c r="V169" s="1" t="s">
        <v>6029</v>
      </c>
      <c r="W169" s="1">
        <v>0</v>
      </c>
      <c r="X169" s="1">
        <v>0</v>
      </c>
      <c r="Y169" s="1" t="s">
        <v>6030</v>
      </c>
      <c r="Z169" s="1">
        <v>0</v>
      </c>
      <c r="AA169" s="1">
        <v>0</v>
      </c>
      <c r="AB169" s="1" t="s">
        <v>4284</v>
      </c>
      <c r="AC169" s="1">
        <v>87.33</v>
      </c>
      <c r="AD169" s="1">
        <v>99.16</v>
      </c>
      <c r="AE169" s="1" t="s">
        <v>7122</v>
      </c>
      <c r="AF169" s="1" t="s">
        <v>7123</v>
      </c>
      <c r="AG169" s="1" t="s">
        <v>7124</v>
      </c>
      <c r="AH169" s="21">
        <v>42352.281087962961</v>
      </c>
      <c r="AJ169" s="23">
        <v>0</v>
      </c>
      <c r="AK169" s="23">
        <f t="shared" si="32"/>
        <v>8</v>
      </c>
      <c r="AL169" s="1">
        <f t="shared" si="33"/>
        <v>2001</v>
      </c>
      <c r="AM169" s="1">
        <f t="shared" si="34"/>
        <v>76870</v>
      </c>
      <c r="AN169" s="25">
        <f t="shared" si="42"/>
        <v>11.879999999999999</v>
      </c>
      <c r="AO169" s="25">
        <f t="shared" si="43"/>
        <v>18.813333333333333</v>
      </c>
      <c r="AP169" s="1">
        <f t="shared" si="40"/>
        <v>2.19</v>
      </c>
      <c r="AQ169" s="25">
        <f t="shared" si="35"/>
        <v>0.34651898734177211</v>
      </c>
      <c r="AR169" s="1">
        <f t="shared" si="36"/>
        <v>1.87</v>
      </c>
      <c r="AS169" s="25">
        <f t="shared" si="37"/>
        <v>0.57538461538461538</v>
      </c>
      <c r="AT169" s="1">
        <f t="shared" si="38"/>
        <v>87.33</v>
      </c>
      <c r="AU169" s="1">
        <f t="shared" si="39"/>
        <v>99.16</v>
      </c>
      <c r="AV169" s="1" t="str">
        <f t="shared" si="41"/>
        <v>151</v>
      </c>
      <c r="AW169" s="1" t="str">
        <f t="shared" si="44"/>
        <v>716</v>
      </c>
      <c r="AX169" s="1" t="str">
        <f t="shared" si="45"/>
        <v>5431</v>
      </c>
      <c r="AY169" s="1">
        <v>0.90262569832402251</v>
      </c>
      <c r="AZ169" s="1">
        <v>0.79101454612410238</v>
      </c>
      <c r="BJ169"/>
    </row>
    <row r="170" spans="1:62" ht="15.75">
      <c r="A170" s="1">
        <v>9524</v>
      </c>
      <c r="B170" s="1" t="s">
        <v>273</v>
      </c>
      <c r="C170" s="1" t="s">
        <v>4352</v>
      </c>
      <c r="D170" s="1">
        <v>673</v>
      </c>
      <c r="E170" s="1">
        <v>10638</v>
      </c>
      <c r="F170" s="1">
        <v>1000</v>
      </c>
      <c r="H170" s="1">
        <v>4.9000000000000004</v>
      </c>
      <c r="I170" s="1">
        <v>56.32</v>
      </c>
      <c r="J170" s="1" t="s">
        <v>5509</v>
      </c>
      <c r="K170" s="1">
        <v>4.9000000000000004</v>
      </c>
      <c r="L170" s="1">
        <v>55.41</v>
      </c>
      <c r="M170" s="1" t="s">
        <v>5510</v>
      </c>
      <c r="N170" s="1">
        <v>4.9000000000000004</v>
      </c>
      <c r="O170" s="1">
        <v>47.5</v>
      </c>
      <c r="P170" s="1" t="s">
        <v>5511</v>
      </c>
      <c r="Q170" s="1">
        <v>4.8099999999999996</v>
      </c>
      <c r="R170" s="1">
        <v>9.4499999999999993</v>
      </c>
      <c r="S170" s="1" t="s">
        <v>5512</v>
      </c>
      <c r="T170" s="1">
        <v>2.82</v>
      </c>
      <c r="U170" s="1">
        <v>3.89</v>
      </c>
      <c r="V170" s="1" t="s">
        <v>5513</v>
      </c>
      <c r="W170" s="1">
        <v>0</v>
      </c>
      <c r="X170" s="1">
        <v>0.46</v>
      </c>
      <c r="Y170" s="1" t="s">
        <v>5514</v>
      </c>
      <c r="Z170" s="1">
        <v>0</v>
      </c>
      <c r="AA170" s="1">
        <v>0</v>
      </c>
      <c r="AB170" s="1" t="s">
        <v>4284</v>
      </c>
      <c r="AC170" s="1">
        <v>99.68</v>
      </c>
      <c r="AD170" s="1">
        <v>99.84</v>
      </c>
      <c r="AE170" s="1" t="s">
        <v>7154</v>
      </c>
      <c r="AF170" s="1" t="s">
        <v>7155</v>
      </c>
      <c r="AG170" s="1" t="s">
        <v>7156</v>
      </c>
      <c r="AH170" s="21">
        <v>42352.282222222224</v>
      </c>
      <c r="AJ170" s="23">
        <v>0</v>
      </c>
      <c r="AK170" s="23">
        <f t="shared" si="32"/>
        <v>14</v>
      </c>
      <c r="AL170" s="1">
        <f t="shared" si="33"/>
        <v>1000</v>
      </c>
      <c r="AM170" s="1">
        <f t="shared" si="34"/>
        <v>10638</v>
      </c>
      <c r="AN170" s="25">
        <f t="shared" si="42"/>
        <v>8.82</v>
      </c>
      <c r="AO170" s="25">
        <f t="shared" si="43"/>
        <v>53.076666666666661</v>
      </c>
      <c r="AP170" s="1">
        <f t="shared" si="40"/>
        <v>4.8099999999999996</v>
      </c>
      <c r="AQ170" s="25">
        <f t="shared" si="35"/>
        <v>0.508994708994709</v>
      </c>
      <c r="AR170" s="1">
        <f t="shared" si="36"/>
        <v>2.82</v>
      </c>
      <c r="AS170" s="25">
        <f t="shared" si="37"/>
        <v>0.72493573264781486</v>
      </c>
      <c r="AT170" s="1">
        <f t="shared" si="38"/>
        <v>99.68</v>
      </c>
      <c r="AU170" s="1">
        <f t="shared" si="39"/>
        <v>99.84</v>
      </c>
      <c r="AV170" s="1" t="str">
        <f t="shared" si="41"/>
        <v>286</v>
      </c>
      <c r="AW170" s="1" t="str">
        <f t="shared" si="44"/>
        <v>1211</v>
      </c>
      <c r="AX170" s="1" t="str">
        <f t="shared" si="45"/>
        <v>5318</v>
      </c>
      <c r="AY170" s="1">
        <v>1.0108009909165978</v>
      </c>
      <c r="AZ170" s="1">
        <v>1.3663031214742385</v>
      </c>
      <c r="BJ170"/>
    </row>
    <row r="171" spans="1:62" ht="15.75">
      <c r="A171" s="1">
        <v>8602</v>
      </c>
      <c r="B171" s="1" t="s">
        <v>851</v>
      </c>
      <c r="C171" s="1" t="s">
        <v>4339</v>
      </c>
      <c r="D171" s="1">
        <v>376</v>
      </c>
      <c r="E171" s="1">
        <v>32405</v>
      </c>
      <c r="F171" s="1">
        <v>10000</v>
      </c>
      <c r="H171" s="1">
        <v>4.9000000000000004</v>
      </c>
      <c r="I171" s="1">
        <v>92.59</v>
      </c>
      <c r="J171" s="1" t="s">
        <v>6367</v>
      </c>
      <c r="K171" s="1">
        <v>4.9000000000000004</v>
      </c>
      <c r="L171" s="1">
        <v>92.4</v>
      </c>
      <c r="M171" s="1" t="s">
        <v>6368</v>
      </c>
      <c r="N171" s="1">
        <v>4.9000000000000004</v>
      </c>
      <c r="O171" s="1">
        <v>91.63</v>
      </c>
      <c r="P171" s="1" t="s">
        <v>6369</v>
      </c>
      <c r="Q171" s="1">
        <v>0.41</v>
      </c>
      <c r="R171" s="1">
        <v>3.79</v>
      </c>
      <c r="S171" s="1" t="s">
        <v>6370</v>
      </c>
      <c r="T171" s="1">
        <v>1.19</v>
      </c>
      <c r="U171" s="1">
        <v>2.42</v>
      </c>
      <c r="V171" s="1" t="s">
        <v>6371</v>
      </c>
      <c r="W171" s="1">
        <v>0</v>
      </c>
      <c r="X171" s="1">
        <v>0.01</v>
      </c>
      <c r="Y171" s="1" t="s">
        <v>4295</v>
      </c>
      <c r="Z171" s="1">
        <v>0</v>
      </c>
      <c r="AA171" s="1">
        <v>0</v>
      </c>
      <c r="AB171" s="1" t="s">
        <v>4284</v>
      </c>
      <c r="AC171" s="1">
        <v>98.19</v>
      </c>
      <c r="AD171" s="1">
        <v>99.87</v>
      </c>
      <c r="AE171" s="1" t="s">
        <v>6372</v>
      </c>
      <c r="AF171" s="1" t="s">
        <v>6373</v>
      </c>
      <c r="AG171" s="1" t="s">
        <v>6374</v>
      </c>
      <c r="AH171" s="21">
        <v>42352.281157407408</v>
      </c>
      <c r="AJ171" s="23">
        <v>0</v>
      </c>
      <c r="AK171" s="23">
        <f t="shared" si="32"/>
        <v>6</v>
      </c>
      <c r="AL171" s="1">
        <f t="shared" si="33"/>
        <v>10000</v>
      </c>
      <c r="AM171" s="1">
        <f t="shared" si="34"/>
        <v>32405</v>
      </c>
      <c r="AN171" s="25">
        <f t="shared" si="42"/>
        <v>0.96000000000000796</v>
      </c>
      <c r="AO171" s="25">
        <f t="shared" si="43"/>
        <v>92.206666666666663</v>
      </c>
      <c r="AP171" s="1">
        <f t="shared" si="40"/>
        <v>0.41</v>
      </c>
      <c r="AQ171" s="25">
        <f t="shared" si="35"/>
        <v>0.10817941952506596</v>
      </c>
      <c r="AR171" s="1">
        <f t="shared" si="36"/>
        <v>1.19</v>
      </c>
      <c r="AS171" s="25">
        <f t="shared" si="37"/>
        <v>0.49173553719008262</v>
      </c>
      <c r="AT171" s="1">
        <f t="shared" si="38"/>
        <v>98.19</v>
      </c>
      <c r="AU171" s="1">
        <f t="shared" si="39"/>
        <v>99.87</v>
      </c>
      <c r="AV171" s="1" t="str">
        <f t="shared" si="41"/>
        <v>883</v>
      </c>
      <c r="AW171" s="1" t="str">
        <f t="shared" si="44"/>
        <v>2902</v>
      </c>
      <c r="AX171" s="1" t="str">
        <f t="shared" si="45"/>
        <v>13919</v>
      </c>
      <c r="AY171" s="1">
        <v>1.3022880771881462</v>
      </c>
      <c r="AZ171" s="1">
        <v>1.2509519362023134</v>
      </c>
      <c r="BJ171"/>
    </row>
    <row r="172" spans="1:62" ht="15.75">
      <c r="A172" s="1">
        <v>9532</v>
      </c>
      <c r="B172" s="1" t="s">
        <v>423</v>
      </c>
      <c r="C172" s="1" t="s">
        <v>4339</v>
      </c>
      <c r="D172" s="1">
        <v>173</v>
      </c>
      <c r="E172" s="1">
        <v>6865</v>
      </c>
      <c r="F172" s="1">
        <v>1000</v>
      </c>
      <c r="H172" s="1">
        <v>4.8</v>
      </c>
      <c r="I172" s="1">
        <v>0</v>
      </c>
      <c r="J172" s="1" t="s">
        <v>5515</v>
      </c>
      <c r="K172" s="1">
        <v>4.8</v>
      </c>
      <c r="L172" s="1">
        <v>-0.83</v>
      </c>
      <c r="M172" s="1" t="s">
        <v>5516</v>
      </c>
      <c r="N172" s="1">
        <v>4.8</v>
      </c>
      <c r="O172" s="1">
        <v>-1.06</v>
      </c>
      <c r="P172" s="1" t="s">
        <v>5517</v>
      </c>
      <c r="Q172" s="1">
        <v>3.84</v>
      </c>
      <c r="R172" s="1">
        <v>3.79</v>
      </c>
      <c r="S172" s="1" t="s">
        <v>5518</v>
      </c>
      <c r="T172" s="1">
        <v>0.06</v>
      </c>
      <c r="U172" s="1">
        <v>2.42</v>
      </c>
      <c r="V172" s="1" t="s">
        <v>5519</v>
      </c>
      <c r="W172" s="1">
        <v>0</v>
      </c>
      <c r="X172" s="1">
        <v>0.01</v>
      </c>
      <c r="Y172" s="1" t="s">
        <v>4295</v>
      </c>
      <c r="Z172" s="1">
        <v>0</v>
      </c>
      <c r="AA172" s="1">
        <v>0</v>
      </c>
      <c r="AB172" s="1" t="s">
        <v>4284</v>
      </c>
      <c r="AC172" s="1">
        <v>99.91</v>
      </c>
      <c r="AD172" s="1">
        <v>99.77</v>
      </c>
      <c r="AE172" s="1" t="s">
        <v>4400</v>
      </c>
      <c r="AF172" s="1" t="s">
        <v>5520</v>
      </c>
      <c r="AG172" s="1" t="s">
        <v>5521</v>
      </c>
      <c r="AH172" s="21">
        <v>42352.282256944447</v>
      </c>
      <c r="AJ172" s="23">
        <v>0</v>
      </c>
      <c r="AK172" s="23">
        <f t="shared" si="32"/>
        <v>6</v>
      </c>
      <c r="AL172" s="1">
        <f t="shared" si="33"/>
        <v>1000</v>
      </c>
      <c r="AM172" s="1">
        <f t="shared" si="34"/>
        <v>6865</v>
      </c>
      <c r="AN172" s="25">
        <f t="shared" si="42"/>
        <v>1.06</v>
      </c>
      <c r="AO172" s="25">
        <f t="shared" si="43"/>
        <v>-0.63</v>
      </c>
      <c r="AP172" s="1">
        <f t="shared" si="40"/>
        <v>3.84</v>
      </c>
      <c r="AQ172" s="25">
        <f t="shared" si="35"/>
        <v>1.013192612137203</v>
      </c>
      <c r="AR172" s="1">
        <f t="shared" si="36"/>
        <v>0.06</v>
      </c>
      <c r="AS172" s="25">
        <f t="shared" si="37"/>
        <v>2.4793388429752067E-2</v>
      </c>
      <c r="AT172" s="1">
        <f t="shared" si="38"/>
        <v>99.91</v>
      </c>
      <c r="AU172" s="1">
        <f t="shared" si="39"/>
        <v>99.77</v>
      </c>
      <c r="AV172" s="1" t="str">
        <f t="shared" si="41"/>
        <v>39</v>
      </c>
      <c r="AW172" s="1" t="str">
        <f t="shared" si="44"/>
        <v>241</v>
      </c>
      <c r="AX172" s="1" t="str">
        <f t="shared" si="45"/>
        <v>1599</v>
      </c>
      <c r="AY172" s="1">
        <v>0.6926141078838175</v>
      </c>
      <c r="AZ172" s="1">
        <v>0.90431519699812379</v>
      </c>
      <c r="BJ172"/>
    </row>
    <row r="173" spans="1:62" ht="15.75">
      <c r="A173" s="1">
        <v>9514</v>
      </c>
      <c r="B173" s="1" t="s">
        <v>3268</v>
      </c>
      <c r="C173" s="1" t="s">
        <v>4334</v>
      </c>
      <c r="D173" s="1">
        <v>322</v>
      </c>
      <c r="E173" s="1">
        <v>15050</v>
      </c>
      <c r="F173" s="1">
        <v>6000</v>
      </c>
      <c r="H173" s="1">
        <v>4.9000000000000004</v>
      </c>
      <c r="I173" s="1">
        <v>88.19</v>
      </c>
      <c r="J173" s="1" t="s">
        <v>5522</v>
      </c>
      <c r="K173" s="1">
        <v>4.9000000000000004</v>
      </c>
      <c r="L173" s="1">
        <v>87.25</v>
      </c>
      <c r="M173" s="1" t="s">
        <v>5523</v>
      </c>
      <c r="N173" s="1">
        <v>4.9000000000000004</v>
      </c>
      <c r="O173" s="1">
        <v>79.349999999999994</v>
      </c>
      <c r="P173" s="1" t="s">
        <v>5524</v>
      </c>
      <c r="Q173" s="1">
        <v>16.190000000000001</v>
      </c>
      <c r="R173" s="1">
        <v>14.39</v>
      </c>
      <c r="S173" s="1" t="s">
        <v>5525</v>
      </c>
      <c r="T173" s="1">
        <v>2.5</v>
      </c>
      <c r="U173" s="1">
        <v>3.69</v>
      </c>
      <c r="V173" s="1" t="s">
        <v>5526</v>
      </c>
      <c r="W173" s="1">
        <v>0.06</v>
      </c>
      <c r="X173" s="1">
        <v>0.01</v>
      </c>
      <c r="Y173" s="1" t="s">
        <v>5527</v>
      </c>
      <c r="Z173" s="1">
        <v>0</v>
      </c>
      <c r="AA173" s="1">
        <v>0</v>
      </c>
      <c r="AB173" s="1" t="s">
        <v>4284</v>
      </c>
      <c r="AC173" s="1">
        <v>90.58</v>
      </c>
      <c r="AD173" s="1">
        <v>99.59</v>
      </c>
      <c r="AE173" s="1" t="s">
        <v>5528</v>
      </c>
      <c r="AF173" s="1" t="s">
        <v>5529</v>
      </c>
      <c r="AG173" s="1" t="s">
        <v>5530</v>
      </c>
      <c r="AH173" s="21">
        <v>42352.282314814816</v>
      </c>
      <c r="AJ173" s="23">
        <v>0</v>
      </c>
      <c r="AK173" s="23">
        <f t="shared" si="32"/>
        <v>4</v>
      </c>
      <c r="AL173" s="1">
        <f t="shared" si="33"/>
        <v>6000</v>
      </c>
      <c r="AM173" s="1">
        <f t="shared" si="34"/>
        <v>15050</v>
      </c>
      <c r="AN173" s="25">
        <f t="shared" si="42"/>
        <v>8.8400000000000034</v>
      </c>
      <c r="AO173" s="25">
        <f t="shared" si="43"/>
        <v>84.929999999999993</v>
      </c>
      <c r="AP173" s="1">
        <f t="shared" si="40"/>
        <v>16.190000000000001</v>
      </c>
      <c r="AQ173" s="25">
        <f t="shared" si="35"/>
        <v>1.1250868658790827</v>
      </c>
      <c r="AR173" s="1">
        <f t="shared" si="36"/>
        <v>2.5</v>
      </c>
      <c r="AS173" s="25">
        <f t="shared" si="37"/>
        <v>0.6775067750677507</v>
      </c>
      <c r="AT173" s="1">
        <f t="shared" si="38"/>
        <v>90.58</v>
      </c>
      <c r="AU173" s="1">
        <f t="shared" si="39"/>
        <v>99.59</v>
      </c>
      <c r="AV173" s="1" t="str">
        <f t="shared" si="41"/>
        <v>327</v>
      </c>
      <c r="AW173" s="1" t="str">
        <f t="shared" si="44"/>
        <v>948</v>
      </c>
      <c r="AX173" s="1" t="str">
        <f t="shared" si="45"/>
        <v>4291</v>
      </c>
      <c r="AY173" s="1">
        <v>1.4763291139240506</v>
      </c>
      <c r="AZ173" s="1">
        <v>1.3255651363318575</v>
      </c>
      <c r="BJ173"/>
    </row>
    <row r="174" spans="1:62" ht="15.75">
      <c r="A174" s="1">
        <v>9237</v>
      </c>
      <c r="B174" s="1" t="s">
        <v>304</v>
      </c>
      <c r="C174" s="1" t="s">
        <v>4370</v>
      </c>
      <c r="D174" s="1">
        <v>89</v>
      </c>
      <c r="E174" s="1">
        <v>43587</v>
      </c>
      <c r="F174" s="1">
        <v>1000</v>
      </c>
      <c r="H174" s="1">
        <v>4.8</v>
      </c>
      <c r="I174" s="1">
        <v>-0.69</v>
      </c>
      <c r="J174" s="1" t="s">
        <v>4739</v>
      </c>
      <c r="K174" s="1">
        <v>4.8</v>
      </c>
      <c r="L174" s="1">
        <v>0</v>
      </c>
      <c r="M174" s="1" t="s">
        <v>4740</v>
      </c>
      <c r="N174" s="1">
        <v>4.7</v>
      </c>
      <c r="O174" s="1">
        <v>-1.72</v>
      </c>
      <c r="P174" s="1" t="s">
        <v>4741</v>
      </c>
      <c r="Q174" s="1">
        <v>3.82</v>
      </c>
      <c r="R174" s="1">
        <v>3.22</v>
      </c>
      <c r="S174" s="1" t="s">
        <v>4742</v>
      </c>
      <c r="T174" s="1">
        <v>1.49</v>
      </c>
      <c r="U174" s="1">
        <v>1.59</v>
      </c>
      <c r="V174" s="1" t="s">
        <v>4743</v>
      </c>
      <c r="W174" s="1">
        <v>0</v>
      </c>
      <c r="X174" s="1">
        <v>0.01</v>
      </c>
      <c r="Y174" s="1" t="s">
        <v>4744</v>
      </c>
      <c r="Z174" s="1">
        <v>0</v>
      </c>
      <c r="AA174" s="1">
        <v>0</v>
      </c>
      <c r="AB174" s="1" t="s">
        <v>4284</v>
      </c>
      <c r="AC174" s="1">
        <v>99.78</v>
      </c>
      <c r="AD174" s="1">
        <v>98.78</v>
      </c>
      <c r="AE174" s="1" t="s">
        <v>7164</v>
      </c>
      <c r="AF174" s="1" t="s">
        <v>7165</v>
      </c>
      <c r="AG174" s="1" t="s">
        <v>7166</v>
      </c>
      <c r="AH174" s="21">
        <v>42352.417303240742</v>
      </c>
      <c r="AJ174" s="23">
        <v>0</v>
      </c>
      <c r="AK174" s="23">
        <f t="shared" si="32"/>
        <v>11</v>
      </c>
      <c r="AL174" s="1">
        <f t="shared" si="33"/>
        <v>1000</v>
      </c>
      <c r="AM174" s="1">
        <f t="shared" si="34"/>
        <v>43587</v>
      </c>
      <c r="AN174" s="25">
        <f t="shared" si="42"/>
        <v>1.72</v>
      </c>
      <c r="AO174" s="25">
        <f t="shared" si="43"/>
        <v>-0.80333333333333334</v>
      </c>
      <c r="AP174" s="1">
        <f t="shared" si="40"/>
        <v>3.82</v>
      </c>
      <c r="AQ174" s="25">
        <f t="shared" si="35"/>
        <v>1.186335403726708</v>
      </c>
      <c r="AR174" s="1">
        <f t="shared" si="36"/>
        <v>1.49</v>
      </c>
      <c r="AS174" s="25">
        <f t="shared" si="37"/>
        <v>0.93710691823899361</v>
      </c>
      <c r="AT174" s="1">
        <f t="shared" si="38"/>
        <v>99.78</v>
      </c>
      <c r="AU174" s="1">
        <f t="shared" si="39"/>
        <v>98.78</v>
      </c>
      <c r="AV174" s="1" t="str">
        <f t="shared" si="41"/>
        <v>1462</v>
      </c>
      <c r="AW174" s="1" t="str">
        <f t="shared" si="44"/>
        <v>9573</v>
      </c>
      <c r="AX174" s="1" t="str">
        <f t="shared" si="45"/>
        <v>38428</v>
      </c>
      <c r="AY174" s="1">
        <v>0.65364671471847913</v>
      </c>
      <c r="AZ174" s="1">
        <v>1.4946913708754033</v>
      </c>
      <c r="BJ174"/>
    </row>
    <row r="175" spans="1:62" ht="15.75">
      <c r="A175" s="1">
        <v>9519</v>
      </c>
      <c r="B175" s="1" t="s">
        <v>720</v>
      </c>
      <c r="C175" s="1" t="s">
        <v>4370</v>
      </c>
      <c r="D175" s="1">
        <v>64</v>
      </c>
      <c r="E175" s="1">
        <v>37837</v>
      </c>
      <c r="F175" s="1">
        <v>1000</v>
      </c>
      <c r="H175" s="1">
        <v>4.8</v>
      </c>
      <c r="I175" s="1">
        <v>0</v>
      </c>
      <c r="J175" s="1" t="s">
        <v>4424</v>
      </c>
      <c r="K175" s="1">
        <v>4.8</v>
      </c>
      <c r="L175" s="1">
        <v>9.11</v>
      </c>
      <c r="M175" s="1" t="s">
        <v>4425</v>
      </c>
      <c r="N175" s="1">
        <v>4.8</v>
      </c>
      <c r="O175" s="1">
        <v>0</v>
      </c>
      <c r="P175" s="1" t="s">
        <v>4426</v>
      </c>
      <c r="Q175" s="1">
        <v>2.0299999999999998</v>
      </c>
      <c r="R175" s="1">
        <v>3.22</v>
      </c>
      <c r="S175" s="1" t="s">
        <v>4427</v>
      </c>
      <c r="T175" s="1">
        <v>0.28000000000000003</v>
      </c>
      <c r="U175" s="1">
        <v>1.59</v>
      </c>
      <c r="V175" s="1" t="s">
        <v>4428</v>
      </c>
      <c r="W175" s="1">
        <v>0</v>
      </c>
      <c r="X175" s="1">
        <v>0.01</v>
      </c>
      <c r="Y175" s="1" t="s">
        <v>4429</v>
      </c>
      <c r="Z175" s="1">
        <v>0</v>
      </c>
      <c r="AA175" s="1">
        <v>0</v>
      </c>
      <c r="AB175" s="1" t="s">
        <v>4284</v>
      </c>
      <c r="AC175" s="1">
        <v>99.71</v>
      </c>
      <c r="AD175" s="1">
        <v>98.86</v>
      </c>
      <c r="AE175" s="1" t="s">
        <v>7170</v>
      </c>
      <c r="AF175" s="1" t="s">
        <v>7171</v>
      </c>
      <c r="AG175" s="1" t="s">
        <v>7172</v>
      </c>
      <c r="AH175" s="21">
        <v>42352.424895833334</v>
      </c>
      <c r="AJ175" s="23">
        <v>0</v>
      </c>
      <c r="AK175" s="23">
        <f t="shared" si="32"/>
        <v>11</v>
      </c>
      <c r="AL175" s="1">
        <f t="shared" si="33"/>
        <v>1000</v>
      </c>
      <c r="AM175" s="1">
        <f t="shared" si="34"/>
        <v>37837</v>
      </c>
      <c r="AN175" s="25">
        <f t="shared" si="42"/>
        <v>9.11</v>
      </c>
      <c r="AO175" s="25">
        <f t="shared" si="43"/>
        <v>3.0366666666666666</v>
      </c>
      <c r="AP175" s="1">
        <f t="shared" si="40"/>
        <v>2.0299999999999998</v>
      </c>
      <c r="AQ175" s="25">
        <f t="shared" si="35"/>
        <v>0.63043478260869557</v>
      </c>
      <c r="AR175" s="1">
        <f t="shared" si="36"/>
        <v>0.28000000000000003</v>
      </c>
      <c r="AS175" s="25">
        <f t="shared" si="37"/>
        <v>0.17610062893081763</v>
      </c>
      <c r="AT175" s="1">
        <f t="shared" si="38"/>
        <v>99.71</v>
      </c>
      <c r="AU175" s="1">
        <f t="shared" si="39"/>
        <v>98.86</v>
      </c>
      <c r="AV175" s="1" t="str">
        <f t="shared" si="41"/>
        <v>815</v>
      </c>
      <c r="AW175" s="1" t="str">
        <f t="shared" si="44"/>
        <v>4523</v>
      </c>
      <c r="AX175" s="1" t="str">
        <f t="shared" si="45"/>
        <v>15007</v>
      </c>
      <c r="AY175" s="1">
        <v>0.7712137961529959</v>
      </c>
      <c r="AZ175" s="1">
        <v>1.8083561004864397</v>
      </c>
      <c r="BJ175"/>
    </row>
    <row r="176" spans="1:62" ht="15.75">
      <c r="A176" s="1">
        <v>8643</v>
      </c>
      <c r="B176" s="1" t="s">
        <v>783</v>
      </c>
      <c r="C176" s="1" t="s">
        <v>4332</v>
      </c>
      <c r="D176" s="1">
        <v>234</v>
      </c>
      <c r="E176" s="1">
        <v>27828</v>
      </c>
      <c r="F176" s="1">
        <v>1000</v>
      </c>
      <c r="H176" s="1">
        <v>4.7</v>
      </c>
      <c r="I176" s="1">
        <v>-2.4300000000000002</v>
      </c>
      <c r="J176" s="1" t="s">
        <v>5137</v>
      </c>
      <c r="K176" s="1">
        <v>4.7</v>
      </c>
      <c r="L176" s="1">
        <v>-1.72</v>
      </c>
      <c r="M176" s="1" t="s">
        <v>5138</v>
      </c>
      <c r="N176" s="1">
        <v>4.5999999999999996</v>
      </c>
      <c r="O176" s="1">
        <v>-2.99</v>
      </c>
      <c r="P176" s="1" t="s">
        <v>5139</v>
      </c>
      <c r="Q176" s="1">
        <v>5.41</v>
      </c>
      <c r="R176" s="1">
        <v>4.8600000000000003</v>
      </c>
      <c r="S176" s="1" t="s">
        <v>5140</v>
      </c>
      <c r="T176" s="1">
        <v>2.19</v>
      </c>
      <c r="U176" s="1">
        <v>2.95</v>
      </c>
      <c r="V176" s="1" t="s">
        <v>5141</v>
      </c>
      <c r="W176" s="1">
        <v>0</v>
      </c>
      <c r="X176" s="1">
        <v>0.02</v>
      </c>
      <c r="Y176" s="1" t="s">
        <v>5142</v>
      </c>
      <c r="Z176" s="1">
        <v>0</v>
      </c>
      <c r="AA176" s="1">
        <v>0</v>
      </c>
      <c r="AB176" s="1" t="s">
        <v>4284</v>
      </c>
      <c r="AC176" s="1">
        <v>100</v>
      </c>
      <c r="AD176" s="1">
        <v>98.62</v>
      </c>
      <c r="AE176" s="1" t="s">
        <v>4355</v>
      </c>
      <c r="AF176" s="1" t="s">
        <v>8213</v>
      </c>
      <c r="AG176" s="1" t="s">
        <v>8214</v>
      </c>
      <c r="AH176" s="21">
        <v>42352.416770833333</v>
      </c>
      <c r="AJ176" s="23">
        <v>0</v>
      </c>
      <c r="AK176" s="23">
        <f t="shared" si="32"/>
        <v>3</v>
      </c>
      <c r="AL176" s="1">
        <f t="shared" si="33"/>
        <v>1000</v>
      </c>
      <c r="AM176" s="1">
        <f t="shared" si="34"/>
        <v>27828</v>
      </c>
      <c r="AN176" s="25">
        <f t="shared" si="42"/>
        <v>1.2700000000000002</v>
      </c>
      <c r="AO176" s="25">
        <f t="shared" si="43"/>
        <v>-2.3800000000000003</v>
      </c>
      <c r="AP176" s="1">
        <f t="shared" si="40"/>
        <v>5.41</v>
      </c>
      <c r="AQ176" s="25">
        <f t="shared" si="35"/>
        <v>1.1131687242798354</v>
      </c>
      <c r="AR176" s="1">
        <f t="shared" si="36"/>
        <v>2.19</v>
      </c>
      <c r="AS176" s="25">
        <f t="shared" si="37"/>
        <v>0.74237288135593216</v>
      </c>
      <c r="AT176" s="1">
        <f t="shared" si="38"/>
        <v>100</v>
      </c>
      <c r="AU176" s="1">
        <f t="shared" si="39"/>
        <v>98.62</v>
      </c>
      <c r="AV176" s="1" t="str">
        <f t="shared" si="41"/>
        <v>54</v>
      </c>
      <c r="AW176" s="1" t="str">
        <f t="shared" si="44"/>
        <v>1265</v>
      </c>
      <c r="AX176" s="1" t="str">
        <f t="shared" si="45"/>
        <v>5859</v>
      </c>
      <c r="AY176" s="1">
        <v>0.18270355731225299</v>
      </c>
      <c r="AZ176" s="1">
        <v>1.2954429083461341</v>
      </c>
      <c r="BJ176"/>
    </row>
    <row r="177" spans="1:62" ht="15.75">
      <c r="A177" s="1">
        <v>9534</v>
      </c>
      <c r="B177" s="1" t="s">
        <v>299</v>
      </c>
      <c r="C177" s="1" t="s">
        <v>4339</v>
      </c>
      <c r="D177" s="1">
        <v>145</v>
      </c>
      <c r="E177" s="1">
        <v>1794</v>
      </c>
      <c r="F177" s="1">
        <v>1088</v>
      </c>
      <c r="H177" s="1">
        <v>4.8</v>
      </c>
      <c r="I177" s="1">
        <v>-0.51</v>
      </c>
      <c r="J177" s="1" t="s">
        <v>4684</v>
      </c>
      <c r="K177" s="1">
        <v>4.8</v>
      </c>
      <c r="L177" s="1">
        <v>-0.64</v>
      </c>
      <c r="M177" s="1" t="s">
        <v>4685</v>
      </c>
      <c r="N177" s="1">
        <v>4.8</v>
      </c>
      <c r="O177" s="1">
        <v>0</v>
      </c>
      <c r="P177" s="1" t="s">
        <v>4686</v>
      </c>
      <c r="Q177" s="1">
        <v>1.91</v>
      </c>
      <c r="R177" s="1">
        <v>3.92</v>
      </c>
      <c r="S177" s="1" t="s">
        <v>4687</v>
      </c>
      <c r="T177" s="1">
        <v>5.51</v>
      </c>
      <c r="U177" s="1">
        <v>3.02</v>
      </c>
      <c r="V177" s="1" t="s">
        <v>4688</v>
      </c>
      <c r="W177" s="1">
        <v>0</v>
      </c>
      <c r="X177" s="1">
        <v>0.01</v>
      </c>
      <c r="Y177" s="1" t="s">
        <v>4500</v>
      </c>
      <c r="Z177" s="1">
        <v>0</v>
      </c>
      <c r="AA177" s="1">
        <v>0</v>
      </c>
      <c r="AB177" s="1" t="s">
        <v>4284</v>
      </c>
      <c r="AC177" s="1">
        <v>100</v>
      </c>
      <c r="AD177" s="1">
        <v>98.96</v>
      </c>
      <c r="AE177" s="1" t="s">
        <v>4293</v>
      </c>
      <c r="AF177" s="1" t="s">
        <v>4493</v>
      </c>
      <c r="AG177" s="1" t="s">
        <v>4689</v>
      </c>
      <c r="AH177" s="21">
        <v>42352.425405092596</v>
      </c>
      <c r="AJ177" s="23">
        <v>0</v>
      </c>
      <c r="AK177" s="23">
        <f t="shared" si="32"/>
        <v>6</v>
      </c>
      <c r="AL177" s="1">
        <f t="shared" si="33"/>
        <v>1088</v>
      </c>
      <c r="AM177" s="1">
        <f t="shared" si="34"/>
        <v>1794</v>
      </c>
      <c r="AN177" s="25">
        <f t="shared" si="42"/>
        <v>0.64</v>
      </c>
      <c r="AO177" s="25">
        <f t="shared" si="43"/>
        <v>-0.3833333333333333</v>
      </c>
      <c r="AP177" s="1">
        <f t="shared" si="40"/>
        <v>1.91</v>
      </c>
      <c r="AQ177" s="25">
        <f t="shared" si="35"/>
        <v>0.48724489795918369</v>
      </c>
      <c r="AR177" s="1">
        <f t="shared" si="36"/>
        <v>5.51</v>
      </c>
      <c r="AS177" s="25">
        <f t="shared" si="37"/>
        <v>1.824503311258278</v>
      </c>
      <c r="AT177" s="1">
        <f t="shared" si="38"/>
        <v>100</v>
      </c>
      <c r="AU177" s="1">
        <f t="shared" si="39"/>
        <v>98.96</v>
      </c>
      <c r="AV177" s="1" t="str">
        <f t="shared" si="41"/>
        <v>0</v>
      </c>
      <c r="AW177" s="1" t="str">
        <f t="shared" si="44"/>
        <v>8</v>
      </c>
      <c r="AX177" s="1" t="str">
        <f t="shared" si="45"/>
        <v>499</v>
      </c>
      <c r="AY177" s="1">
        <v>0</v>
      </c>
      <c r="AZ177" s="1">
        <v>9.6192384769539077E-2</v>
      </c>
      <c r="BJ177"/>
    </row>
    <row r="178" spans="1:62" ht="15.75">
      <c r="A178" s="1">
        <v>9252</v>
      </c>
      <c r="B178" s="1" t="s">
        <v>110</v>
      </c>
      <c r="C178" s="1" t="s">
        <v>4332</v>
      </c>
      <c r="F178" s="1">
        <v>100000</v>
      </c>
      <c r="H178" s="1">
        <v>4.8</v>
      </c>
      <c r="I178" s="1">
        <v>0</v>
      </c>
      <c r="J178" s="1" t="s">
        <v>4430</v>
      </c>
      <c r="K178" s="1">
        <v>4.8</v>
      </c>
      <c r="L178" s="1">
        <v>20.88</v>
      </c>
      <c r="M178" s="1" t="s">
        <v>4431</v>
      </c>
      <c r="N178" s="1">
        <v>4.8</v>
      </c>
      <c r="O178" s="1">
        <v>23</v>
      </c>
      <c r="P178" s="1" t="s">
        <v>4432</v>
      </c>
      <c r="Q178" s="1">
        <v>3.66</v>
      </c>
      <c r="R178" s="1">
        <v>4.51</v>
      </c>
      <c r="S178" s="1" t="s">
        <v>4433</v>
      </c>
      <c r="T178" s="1">
        <v>2.4700000000000002</v>
      </c>
      <c r="U178" s="1">
        <v>2.6</v>
      </c>
      <c r="V178" s="1" t="s">
        <v>4434</v>
      </c>
      <c r="W178" s="1">
        <v>0</v>
      </c>
      <c r="X178" s="1">
        <v>0.06</v>
      </c>
      <c r="Y178" s="1" t="s">
        <v>4292</v>
      </c>
      <c r="Z178" s="1">
        <v>0</v>
      </c>
      <c r="AA178" s="1">
        <v>0</v>
      </c>
      <c r="AB178" s="1" t="s">
        <v>4284</v>
      </c>
      <c r="AC178" s="1">
        <v>0</v>
      </c>
      <c r="AD178" s="1">
        <v>0</v>
      </c>
      <c r="AH178" s="21">
        <v>42352.283171296294</v>
      </c>
      <c r="AJ178" s="24">
        <v>1</v>
      </c>
      <c r="AK178" s="23">
        <f t="shared" si="32"/>
        <v>3</v>
      </c>
      <c r="AL178" s="1">
        <f t="shared" si="33"/>
        <v>100000</v>
      </c>
      <c r="AM178" s="1">
        <f t="shared" si="34"/>
        <v>0</v>
      </c>
      <c r="AN178" s="25">
        <f t="shared" si="42"/>
        <v>23</v>
      </c>
      <c r="AO178" s="25">
        <f t="shared" si="43"/>
        <v>14.626666666666665</v>
      </c>
      <c r="AP178" s="1">
        <f t="shared" si="40"/>
        <v>3.66</v>
      </c>
      <c r="AQ178" s="25">
        <f t="shared" si="35"/>
        <v>0.8115299334811531</v>
      </c>
      <c r="AR178" s="1">
        <f t="shared" si="36"/>
        <v>2.4700000000000002</v>
      </c>
      <c r="AS178" s="25">
        <f t="shared" si="37"/>
        <v>0.95000000000000007</v>
      </c>
      <c r="AT178" s="1">
        <f t="shared" si="38"/>
        <v>0</v>
      </c>
      <c r="AU178" s="1">
        <f t="shared" si="39"/>
        <v>0</v>
      </c>
      <c r="AV178" s="1" t="str">
        <f t="shared" si="41"/>
        <v/>
      </c>
      <c r="AW178" s="1" t="str">
        <f t="shared" si="44"/>
        <v/>
      </c>
      <c r="AX178" s="1" t="str">
        <f t="shared" si="45"/>
        <v/>
      </c>
      <c r="AY178" s="1">
        <v>0</v>
      </c>
      <c r="BJ178"/>
    </row>
    <row r="179" spans="1:62" ht="15.75">
      <c r="A179" s="1">
        <v>8603</v>
      </c>
      <c r="B179" s="1" t="s">
        <v>517</v>
      </c>
      <c r="C179" s="1" t="s">
        <v>4339</v>
      </c>
      <c r="D179" s="1">
        <v>35</v>
      </c>
      <c r="E179" s="1">
        <v>33219</v>
      </c>
      <c r="F179" s="1">
        <v>19000</v>
      </c>
      <c r="H179" s="1">
        <v>4.9000000000000004</v>
      </c>
      <c r="I179" s="1">
        <v>93.82</v>
      </c>
      <c r="J179" s="1" t="s">
        <v>7194</v>
      </c>
      <c r="K179" s="1">
        <v>4.9000000000000004</v>
      </c>
      <c r="L179" s="1">
        <v>92.27</v>
      </c>
      <c r="M179" s="1" t="s">
        <v>7195</v>
      </c>
      <c r="N179" s="1">
        <v>4.9000000000000004</v>
      </c>
      <c r="O179" s="1">
        <v>91.04</v>
      </c>
      <c r="P179" s="1" t="s">
        <v>7196</v>
      </c>
      <c r="Q179" s="1">
        <v>0.44</v>
      </c>
      <c r="R179" s="1">
        <v>3.79</v>
      </c>
      <c r="S179" s="1" t="s">
        <v>7197</v>
      </c>
      <c r="T179" s="1">
        <v>2.34</v>
      </c>
      <c r="U179" s="1">
        <v>2.42</v>
      </c>
      <c r="V179" s="1" t="s">
        <v>7198</v>
      </c>
      <c r="W179" s="1">
        <v>0</v>
      </c>
      <c r="X179" s="1">
        <v>0.01</v>
      </c>
      <c r="Y179" s="1" t="s">
        <v>4295</v>
      </c>
      <c r="Z179" s="1">
        <v>0</v>
      </c>
      <c r="AA179" s="1">
        <v>0</v>
      </c>
      <c r="AB179" s="1" t="s">
        <v>4284</v>
      </c>
      <c r="AC179" s="1">
        <v>99.92</v>
      </c>
      <c r="AD179" s="1">
        <v>99.87</v>
      </c>
      <c r="AE179" s="1" t="s">
        <v>7199</v>
      </c>
      <c r="AF179" s="1" t="s">
        <v>7200</v>
      </c>
      <c r="AG179" s="1" t="s">
        <v>7201</v>
      </c>
      <c r="AH179" s="21">
        <v>42352.282824074071</v>
      </c>
      <c r="AJ179" s="23">
        <v>0</v>
      </c>
      <c r="AK179" s="23">
        <f t="shared" si="32"/>
        <v>6</v>
      </c>
      <c r="AL179" s="1">
        <f t="shared" si="33"/>
        <v>19000</v>
      </c>
      <c r="AM179" s="1">
        <f t="shared" si="34"/>
        <v>33219</v>
      </c>
      <c r="AN179" s="25">
        <f t="shared" si="42"/>
        <v>2.7799999999999869</v>
      </c>
      <c r="AO179" s="25">
        <f t="shared" si="43"/>
        <v>92.376666666666665</v>
      </c>
      <c r="AP179" s="1">
        <f t="shared" si="40"/>
        <v>0.44</v>
      </c>
      <c r="AQ179" s="25">
        <f t="shared" si="35"/>
        <v>0.11609498680738786</v>
      </c>
      <c r="AR179" s="1">
        <f t="shared" si="36"/>
        <v>2.34</v>
      </c>
      <c r="AS179" s="25">
        <f t="shared" si="37"/>
        <v>0.96694214876033058</v>
      </c>
      <c r="AT179" s="1">
        <f t="shared" si="38"/>
        <v>99.92</v>
      </c>
      <c r="AU179" s="1">
        <f t="shared" si="39"/>
        <v>99.87</v>
      </c>
      <c r="AV179" s="1" t="str">
        <f t="shared" si="41"/>
        <v>950</v>
      </c>
      <c r="AW179" s="1" t="str">
        <f t="shared" si="44"/>
        <v>3571</v>
      </c>
      <c r="AX179" s="1" t="str">
        <f t="shared" si="45"/>
        <v>14982</v>
      </c>
      <c r="AY179" s="1">
        <v>1.1386166339960797</v>
      </c>
      <c r="AZ179" s="1">
        <v>1.4301161393672406</v>
      </c>
      <c r="BJ179"/>
    </row>
    <row r="180" spans="1:62" ht="15.75">
      <c r="A180" s="1">
        <v>8630</v>
      </c>
      <c r="B180" s="1" t="s">
        <v>3204</v>
      </c>
      <c r="C180" s="1" t="s">
        <v>4286</v>
      </c>
      <c r="D180" s="1">
        <v>201</v>
      </c>
      <c r="E180" s="1">
        <v>33562</v>
      </c>
      <c r="F180" s="1">
        <v>2000</v>
      </c>
      <c r="H180" s="1">
        <v>4.8</v>
      </c>
      <c r="I180" s="1">
        <v>0.86</v>
      </c>
      <c r="J180" s="1" t="s">
        <v>4804</v>
      </c>
      <c r="K180" s="1">
        <v>4.8</v>
      </c>
      <c r="L180" s="1">
        <v>0</v>
      </c>
      <c r="M180" s="1" t="s">
        <v>4805</v>
      </c>
      <c r="N180" s="1">
        <v>4.8</v>
      </c>
      <c r="O180" s="1">
        <v>9.41</v>
      </c>
      <c r="P180" s="1" t="s">
        <v>4806</v>
      </c>
      <c r="Q180" s="1">
        <v>2.76</v>
      </c>
      <c r="R180" s="1">
        <v>3.51</v>
      </c>
      <c r="S180" s="1" t="s">
        <v>4807</v>
      </c>
      <c r="T180" s="1">
        <v>1.85</v>
      </c>
      <c r="U180" s="1">
        <v>1.81</v>
      </c>
      <c r="V180" s="1" t="s">
        <v>4808</v>
      </c>
      <c r="W180" s="1">
        <v>0</v>
      </c>
      <c r="X180" s="1">
        <v>0</v>
      </c>
      <c r="Y180" s="1" t="s">
        <v>4809</v>
      </c>
      <c r="Z180" s="1">
        <v>0</v>
      </c>
      <c r="AA180" s="1">
        <v>0</v>
      </c>
      <c r="AB180" s="1" t="s">
        <v>4284</v>
      </c>
      <c r="AC180" s="1">
        <v>42.03</v>
      </c>
      <c r="AD180" s="1">
        <v>98.94</v>
      </c>
      <c r="AE180" s="1" t="s">
        <v>7202</v>
      </c>
      <c r="AF180" s="1" t="s">
        <v>7203</v>
      </c>
      <c r="AG180" s="1" t="s">
        <v>7204</v>
      </c>
      <c r="AH180" s="21">
        <v>42352.282916666663</v>
      </c>
      <c r="AJ180" s="23">
        <v>0</v>
      </c>
      <c r="AK180" s="23">
        <f t="shared" si="32"/>
        <v>8</v>
      </c>
      <c r="AL180" s="1">
        <f t="shared" si="33"/>
        <v>2000</v>
      </c>
      <c r="AM180" s="1">
        <f t="shared" si="34"/>
        <v>33562</v>
      </c>
      <c r="AN180" s="25">
        <f t="shared" si="42"/>
        <v>9.41</v>
      </c>
      <c r="AO180" s="25">
        <f t="shared" si="43"/>
        <v>3.4233333333333333</v>
      </c>
      <c r="AP180" s="1">
        <f t="shared" si="40"/>
        <v>2.76</v>
      </c>
      <c r="AQ180" s="25">
        <f t="shared" si="35"/>
        <v>0.78632478632478631</v>
      </c>
      <c r="AR180" s="1">
        <f t="shared" si="36"/>
        <v>1.85</v>
      </c>
      <c r="AS180" s="25">
        <f t="shared" si="37"/>
        <v>1.0220994475138121</v>
      </c>
      <c r="AT180" s="1">
        <f t="shared" si="38"/>
        <v>42.03</v>
      </c>
      <c r="AU180" s="1">
        <f t="shared" si="39"/>
        <v>98.94</v>
      </c>
      <c r="AV180" s="1" t="str">
        <f t="shared" si="41"/>
        <v>298</v>
      </c>
      <c r="AW180" s="1" t="str">
        <f t="shared" si="44"/>
        <v>1670</v>
      </c>
      <c r="AX180" s="1" t="str">
        <f t="shared" si="45"/>
        <v>17075</v>
      </c>
      <c r="AY180" s="1">
        <v>0.76373652694610783</v>
      </c>
      <c r="AZ180" s="1">
        <v>0.58682284040995603</v>
      </c>
      <c r="BJ180"/>
    </row>
    <row r="181" spans="1:62" ht="15.75">
      <c r="A181" s="1">
        <v>8614</v>
      </c>
      <c r="B181" s="1" t="s">
        <v>248</v>
      </c>
      <c r="C181" s="1" t="s">
        <v>4339</v>
      </c>
      <c r="D181" s="1">
        <v>534</v>
      </c>
      <c r="E181" s="1">
        <v>31823</v>
      </c>
      <c r="F181" s="1">
        <v>2000</v>
      </c>
      <c r="H181" s="1">
        <v>4.8</v>
      </c>
      <c r="I181" s="1">
        <v>0</v>
      </c>
      <c r="J181" s="1" t="s">
        <v>7182</v>
      </c>
      <c r="K181" s="1">
        <v>4.9000000000000004</v>
      </c>
      <c r="L181" s="1">
        <v>3.37</v>
      </c>
      <c r="M181" s="1" t="s">
        <v>7183</v>
      </c>
      <c r="N181" s="1">
        <v>4.9000000000000004</v>
      </c>
      <c r="O181" s="1">
        <v>17.899999999999999</v>
      </c>
      <c r="P181" s="1" t="s">
        <v>7184</v>
      </c>
      <c r="Q181" s="1">
        <v>2.1</v>
      </c>
      <c r="R181" s="1">
        <v>3.92</v>
      </c>
      <c r="S181" s="1" t="s">
        <v>7185</v>
      </c>
      <c r="T181" s="1">
        <v>5.0599999999999996</v>
      </c>
      <c r="U181" s="1">
        <v>3.02</v>
      </c>
      <c r="V181" s="1" t="s">
        <v>7186</v>
      </c>
      <c r="W181" s="1">
        <v>0</v>
      </c>
      <c r="X181" s="1">
        <v>0.01</v>
      </c>
      <c r="Y181" s="1" t="s">
        <v>4346</v>
      </c>
      <c r="Z181" s="1">
        <v>0</v>
      </c>
      <c r="AA181" s="1">
        <v>0</v>
      </c>
      <c r="AB181" s="1" t="s">
        <v>4284</v>
      </c>
      <c r="AC181" s="1">
        <v>94.31</v>
      </c>
      <c r="AD181" s="1">
        <v>98.46</v>
      </c>
      <c r="AE181" s="1" t="s">
        <v>4317</v>
      </c>
      <c r="AF181" s="1" t="s">
        <v>7187</v>
      </c>
      <c r="AG181" s="1" t="s">
        <v>7188</v>
      </c>
      <c r="AH181" s="21">
        <v>42352.282569444447</v>
      </c>
      <c r="AJ181" s="23">
        <v>0</v>
      </c>
      <c r="AK181" s="23">
        <f t="shared" si="32"/>
        <v>6</v>
      </c>
      <c r="AL181" s="1">
        <f t="shared" si="33"/>
        <v>2000</v>
      </c>
      <c r="AM181" s="1">
        <f t="shared" si="34"/>
        <v>31823</v>
      </c>
      <c r="AN181" s="25">
        <f t="shared" si="42"/>
        <v>17.899999999999999</v>
      </c>
      <c r="AO181" s="25">
        <f t="shared" si="43"/>
        <v>7.09</v>
      </c>
      <c r="AP181" s="1">
        <f t="shared" si="40"/>
        <v>2.1</v>
      </c>
      <c r="AQ181" s="25">
        <f t="shared" si="35"/>
        <v>0.5357142857142857</v>
      </c>
      <c r="AR181" s="1">
        <f t="shared" si="36"/>
        <v>5.0599999999999996</v>
      </c>
      <c r="AS181" s="25">
        <f t="shared" si="37"/>
        <v>1.6754966887417218</v>
      </c>
      <c r="AT181" s="1">
        <f t="shared" si="38"/>
        <v>94.31</v>
      </c>
      <c r="AU181" s="1">
        <f t="shared" si="39"/>
        <v>98.46</v>
      </c>
      <c r="AV181" s="1" t="str">
        <f t="shared" si="41"/>
        <v>11</v>
      </c>
      <c r="AW181" s="1" t="str">
        <f t="shared" si="44"/>
        <v>313</v>
      </c>
      <c r="AX181" s="1" t="str">
        <f t="shared" si="45"/>
        <v>3402</v>
      </c>
      <c r="AY181" s="1">
        <v>0.15041533546325878</v>
      </c>
      <c r="AZ181" s="1">
        <v>0.55202821869488539</v>
      </c>
      <c r="BJ181"/>
    </row>
    <row r="182" spans="1:62" ht="15.75">
      <c r="A182" s="1">
        <v>8618</v>
      </c>
      <c r="B182" s="1" t="s">
        <v>234</v>
      </c>
      <c r="C182" s="1" t="s">
        <v>4334</v>
      </c>
      <c r="D182" s="1">
        <v>761</v>
      </c>
      <c r="E182" s="1">
        <v>44747</v>
      </c>
      <c r="F182" s="1">
        <v>1000</v>
      </c>
      <c r="H182" s="1">
        <v>4.8</v>
      </c>
      <c r="I182" s="1">
        <v>36.35</v>
      </c>
      <c r="J182" s="1" t="s">
        <v>7173</v>
      </c>
      <c r="K182" s="1">
        <v>4.8</v>
      </c>
      <c r="L182" s="1">
        <v>22.34</v>
      </c>
      <c r="M182" s="1" t="s">
        <v>7174</v>
      </c>
      <c r="N182" s="1">
        <v>4.8</v>
      </c>
      <c r="O182" s="1">
        <v>17.41</v>
      </c>
      <c r="P182" s="1" t="s">
        <v>7175</v>
      </c>
      <c r="Q182" s="1">
        <v>8.1199999999999992</v>
      </c>
      <c r="R182" s="1">
        <v>14.39</v>
      </c>
      <c r="S182" s="1" t="s">
        <v>7176</v>
      </c>
      <c r="T182" s="1">
        <v>4.74</v>
      </c>
      <c r="U182" s="1">
        <v>3.69</v>
      </c>
      <c r="V182" s="1" t="s">
        <v>7177</v>
      </c>
      <c r="W182" s="1">
        <v>0</v>
      </c>
      <c r="X182" s="1">
        <v>0.01</v>
      </c>
      <c r="Y182" s="1" t="s">
        <v>7178</v>
      </c>
      <c r="Z182" s="1">
        <v>0</v>
      </c>
      <c r="AA182" s="1">
        <v>0</v>
      </c>
      <c r="AB182" s="1" t="s">
        <v>4284</v>
      </c>
      <c r="AC182" s="1">
        <v>99.94</v>
      </c>
      <c r="AD182" s="1">
        <v>99.29</v>
      </c>
      <c r="AE182" s="1" t="s">
        <v>7179</v>
      </c>
      <c r="AF182" s="1" t="s">
        <v>7180</v>
      </c>
      <c r="AG182" s="1" t="s">
        <v>7181</v>
      </c>
      <c r="AH182" s="21">
        <v>42352.282523148147</v>
      </c>
      <c r="AJ182" s="23">
        <v>0</v>
      </c>
      <c r="AK182" s="23">
        <f t="shared" si="32"/>
        <v>4</v>
      </c>
      <c r="AL182" s="1">
        <f t="shared" si="33"/>
        <v>1000</v>
      </c>
      <c r="AM182" s="1">
        <f t="shared" si="34"/>
        <v>44747</v>
      </c>
      <c r="AN182" s="25">
        <f t="shared" si="42"/>
        <v>18.940000000000001</v>
      </c>
      <c r="AO182" s="25">
        <f t="shared" si="43"/>
        <v>25.366666666666664</v>
      </c>
      <c r="AP182" s="1">
        <f t="shared" si="40"/>
        <v>8.1199999999999992</v>
      </c>
      <c r="AQ182" s="25">
        <f t="shared" si="35"/>
        <v>0.5642807505211952</v>
      </c>
      <c r="AR182" s="1">
        <f t="shared" si="36"/>
        <v>4.74</v>
      </c>
      <c r="AS182" s="25">
        <f t="shared" si="37"/>
        <v>1.2845528455284554</v>
      </c>
      <c r="AT182" s="1">
        <f t="shared" si="38"/>
        <v>99.94</v>
      </c>
      <c r="AU182" s="1">
        <f t="shared" si="39"/>
        <v>99.29</v>
      </c>
      <c r="AV182" s="1" t="str">
        <f t="shared" si="41"/>
        <v>161</v>
      </c>
      <c r="AW182" s="1" t="str">
        <f t="shared" si="44"/>
        <v>655</v>
      </c>
      <c r="AX182" s="1" t="str">
        <f t="shared" si="45"/>
        <v>3511</v>
      </c>
      <c r="AY182" s="1">
        <v>1.0520305343511451</v>
      </c>
      <c r="AZ182" s="1">
        <v>1.1193392195955567</v>
      </c>
      <c r="BJ182"/>
    </row>
    <row r="183" spans="1:62" ht="15.75">
      <c r="A183" s="1">
        <v>9452</v>
      </c>
      <c r="B183" s="1" t="s">
        <v>627</v>
      </c>
      <c r="C183" s="1" t="s">
        <v>4339</v>
      </c>
      <c r="D183" s="1">
        <v>626</v>
      </c>
      <c r="E183" s="1">
        <v>16678</v>
      </c>
      <c r="F183" s="1">
        <v>1001</v>
      </c>
      <c r="H183" s="1">
        <v>4.9000000000000004</v>
      </c>
      <c r="I183" s="1">
        <v>91.49</v>
      </c>
      <c r="J183" s="1" t="s">
        <v>7157</v>
      </c>
      <c r="K183" s="1">
        <v>4.9000000000000004</v>
      </c>
      <c r="L183" s="1">
        <v>92.42</v>
      </c>
      <c r="M183" s="1" t="s">
        <v>7158</v>
      </c>
      <c r="N183" s="1">
        <v>4.9000000000000004</v>
      </c>
      <c r="O183" s="1">
        <v>90.95</v>
      </c>
      <c r="P183" s="1" t="s">
        <v>7159</v>
      </c>
      <c r="Q183" s="1">
        <v>0.77</v>
      </c>
      <c r="R183" s="1">
        <v>3.92</v>
      </c>
      <c r="S183" s="1" t="s">
        <v>7160</v>
      </c>
      <c r="T183" s="1">
        <v>0.5</v>
      </c>
      <c r="U183" s="1">
        <v>3.02</v>
      </c>
      <c r="V183" s="1" t="s">
        <v>7161</v>
      </c>
      <c r="W183" s="1">
        <v>0</v>
      </c>
      <c r="X183" s="1">
        <v>0.01</v>
      </c>
      <c r="Y183" s="1" t="s">
        <v>4406</v>
      </c>
      <c r="Z183" s="1">
        <v>0</v>
      </c>
      <c r="AA183" s="1">
        <v>0</v>
      </c>
      <c r="AB183" s="1" t="s">
        <v>4284</v>
      </c>
      <c r="AC183" s="1">
        <v>98.16</v>
      </c>
      <c r="AD183" s="1">
        <v>99.75</v>
      </c>
      <c r="AE183" s="1" t="s">
        <v>4929</v>
      </c>
      <c r="AF183" s="1" t="s">
        <v>7162</v>
      </c>
      <c r="AG183" s="1" t="s">
        <v>7163</v>
      </c>
      <c r="AH183" s="21">
        <v>42352.282349537039</v>
      </c>
      <c r="AJ183" s="23">
        <v>0</v>
      </c>
      <c r="AK183" s="23">
        <f t="shared" si="32"/>
        <v>6</v>
      </c>
      <c r="AL183" s="1">
        <f t="shared" si="33"/>
        <v>1001</v>
      </c>
      <c r="AM183" s="1">
        <f t="shared" si="34"/>
        <v>16678</v>
      </c>
      <c r="AN183" s="25">
        <f t="shared" si="42"/>
        <v>1.4699999999999989</v>
      </c>
      <c r="AO183" s="25">
        <f t="shared" si="43"/>
        <v>91.62</v>
      </c>
      <c r="AP183" s="1">
        <f t="shared" si="40"/>
        <v>0.77</v>
      </c>
      <c r="AQ183" s="25">
        <f t="shared" si="35"/>
        <v>0.19642857142857142</v>
      </c>
      <c r="AR183" s="1">
        <f t="shared" si="36"/>
        <v>0.5</v>
      </c>
      <c r="AS183" s="25">
        <f t="shared" si="37"/>
        <v>0.16556291390728478</v>
      </c>
      <c r="AT183" s="1">
        <f t="shared" si="38"/>
        <v>98.16</v>
      </c>
      <c r="AU183" s="1">
        <f t="shared" si="39"/>
        <v>99.75</v>
      </c>
      <c r="AV183" s="1" t="str">
        <f t="shared" si="41"/>
        <v>95</v>
      </c>
      <c r="AW183" s="1" t="str">
        <f t="shared" si="44"/>
        <v>312</v>
      </c>
      <c r="AX183" s="1" t="str">
        <f t="shared" si="45"/>
        <v>2148</v>
      </c>
      <c r="AY183" s="1">
        <v>1.3032051282051282</v>
      </c>
      <c r="AZ183" s="1">
        <v>0.87150837988826813</v>
      </c>
      <c r="BJ183"/>
    </row>
    <row r="184" spans="1:62" ht="15.75">
      <c r="A184" s="1">
        <v>8626</v>
      </c>
      <c r="B184" s="1" t="s">
        <v>3299</v>
      </c>
      <c r="C184" s="1" t="s">
        <v>4339</v>
      </c>
      <c r="D184" s="1">
        <v>525</v>
      </c>
      <c r="E184" s="1">
        <v>106559</v>
      </c>
      <c r="F184" s="1">
        <v>1000</v>
      </c>
      <c r="H184" s="1">
        <v>4.8</v>
      </c>
      <c r="I184" s="1">
        <v>-1.57</v>
      </c>
      <c r="J184" s="1" t="s">
        <v>4435</v>
      </c>
      <c r="K184" s="1">
        <v>4.8</v>
      </c>
      <c r="L184" s="1">
        <v>-1.56</v>
      </c>
      <c r="M184" s="1" t="s">
        <v>4436</v>
      </c>
      <c r="N184" s="1">
        <v>4.8</v>
      </c>
      <c r="O184" s="1">
        <v>-1.03</v>
      </c>
      <c r="P184" s="1" t="s">
        <v>4437</v>
      </c>
      <c r="Q184" s="1">
        <v>3.15</v>
      </c>
      <c r="R184" s="1">
        <v>3.92</v>
      </c>
      <c r="S184" s="1" t="s">
        <v>4438</v>
      </c>
      <c r="T184" s="1">
        <v>2.4700000000000002</v>
      </c>
      <c r="U184" s="1">
        <v>3.02</v>
      </c>
      <c r="V184" s="1" t="s">
        <v>4439</v>
      </c>
      <c r="W184" s="1">
        <v>0</v>
      </c>
      <c r="X184" s="1">
        <v>0.01</v>
      </c>
      <c r="Y184" s="1" t="s">
        <v>4440</v>
      </c>
      <c r="Z184" s="1">
        <v>0</v>
      </c>
      <c r="AA184" s="1">
        <v>0</v>
      </c>
      <c r="AB184" s="1" t="s">
        <v>4284</v>
      </c>
      <c r="AC184" s="1">
        <v>96.31</v>
      </c>
      <c r="AD184" s="1">
        <v>98.63</v>
      </c>
      <c r="AE184" s="1" t="s">
        <v>7167</v>
      </c>
      <c r="AF184" s="1" t="s">
        <v>7168</v>
      </c>
      <c r="AG184" s="1" t="s">
        <v>7169</v>
      </c>
      <c r="AH184" s="21">
        <v>42352.282465277778</v>
      </c>
      <c r="AJ184" s="23">
        <v>0</v>
      </c>
      <c r="AK184" s="23">
        <f t="shared" si="32"/>
        <v>6</v>
      </c>
      <c r="AL184" s="1">
        <f t="shared" si="33"/>
        <v>1000</v>
      </c>
      <c r="AM184" s="1">
        <f t="shared" si="34"/>
        <v>106559</v>
      </c>
      <c r="AN184" s="25">
        <f t="shared" si="42"/>
        <v>0.54</v>
      </c>
      <c r="AO184" s="25">
        <f t="shared" si="43"/>
        <v>-1.3866666666666667</v>
      </c>
      <c r="AP184" s="1">
        <f t="shared" si="40"/>
        <v>3.15</v>
      </c>
      <c r="AQ184" s="25">
        <f t="shared" si="35"/>
        <v>0.8035714285714286</v>
      </c>
      <c r="AR184" s="1">
        <f t="shared" si="36"/>
        <v>2.4700000000000002</v>
      </c>
      <c r="AS184" s="25">
        <f t="shared" si="37"/>
        <v>0.81788079470198682</v>
      </c>
      <c r="AT184" s="1">
        <f t="shared" si="38"/>
        <v>96.31</v>
      </c>
      <c r="AU184" s="1">
        <f t="shared" si="39"/>
        <v>98.63</v>
      </c>
      <c r="AV184" s="1" t="str">
        <f t="shared" si="41"/>
        <v>198</v>
      </c>
      <c r="AW184" s="1" t="str">
        <f t="shared" si="44"/>
        <v>952</v>
      </c>
      <c r="AX184" s="1" t="str">
        <f t="shared" si="45"/>
        <v>9818</v>
      </c>
      <c r="AY184" s="1">
        <v>0.8901680672268909</v>
      </c>
      <c r="AZ184" s="1">
        <v>0.58178855163984522</v>
      </c>
      <c r="BJ184"/>
    </row>
    <row r="185" spans="1:62" ht="15.75">
      <c r="A185" s="1">
        <v>8617</v>
      </c>
      <c r="B185" s="1" t="s">
        <v>275</v>
      </c>
      <c r="C185" s="1" t="s">
        <v>4332</v>
      </c>
      <c r="D185" s="1">
        <v>336</v>
      </c>
      <c r="E185" s="1">
        <v>48111</v>
      </c>
      <c r="F185" s="1">
        <v>20000</v>
      </c>
      <c r="H185" s="1">
        <v>4.9000000000000004</v>
      </c>
      <c r="I185" s="1">
        <v>47.42</v>
      </c>
      <c r="J185" s="1" t="s">
        <v>5531</v>
      </c>
      <c r="K185" s="1">
        <v>4.9000000000000004</v>
      </c>
      <c r="L185" s="1">
        <v>45.06</v>
      </c>
      <c r="M185" s="1" t="s">
        <v>5532</v>
      </c>
      <c r="N185" s="1">
        <v>4.8</v>
      </c>
      <c r="O185" s="1">
        <v>40.229999999999997</v>
      </c>
      <c r="P185" s="1" t="s">
        <v>5533</v>
      </c>
      <c r="Q185" s="1">
        <v>2.96</v>
      </c>
      <c r="R185" s="1">
        <v>3.16</v>
      </c>
      <c r="S185" s="1" t="s">
        <v>5534</v>
      </c>
      <c r="T185" s="1">
        <v>3.75</v>
      </c>
      <c r="U185" s="1">
        <v>2.4300000000000002</v>
      </c>
      <c r="V185" s="1" t="s">
        <v>5535</v>
      </c>
      <c r="W185" s="1">
        <v>0</v>
      </c>
      <c r="X185" s="1">
        <v>0.01</v>
      </c>
      <c r="Y185" s="1" t="s">
        <v>5536</v>
      </c>
      <c r="Z185" s="1">
        <v>0</v>
      </c>
      <c r="AA185" s="1">
        <v>0</v>
      </c>
      <c r="AB185" s="1" t="s">
        <v>4284</v>
      </c>
      <c r="AC185" s="1">
        <v>99.97</v>
      </c>
      <c r="AD185" s="1">
        <v>99.48</v>
      </c>
      <c r="AE185" s="1" t="s">
        <v>7205</v>
      </c>
      <c r="AF185" s="1" t="s">
        <v>7206</v>
      </c>
      <c r="AG185" s="1" t="s">
        <v>7207</v>
      </c>
      <c r="AH185" s="21">
        <v>42352.283125000002</v>
      </c>
      <c r="AJ185" s="23">
        <v>0</v>
      </c>
      <c r="AK185" s="23">
        <f t="shared" si="32"/>
        <v>3</v>
      </c>
      <c r="AL185" s="1">
        <f t="shared" si="33"/>
        <v>20000</v>
      </c>
      <c r="AM185" s="1">
        <f t="shared" si="34"/>
        <v>48111</v>
      </c>
      <c r="AN185" s="25">
        <f t="shared" si="42"/>
        <v>7.1900000000000048</v>
      </c>
      <c r="AO185" s="25">
        <f t="shared" si="43"/>
        <v>44.236666666666672</v>
      </c>
      <c r="AP185" s="1">
        <f t="shared" si="40"/>
        <v>2.96</v>
      </c>
      <c r="AQ185" s="25">
        <f t="shared" si="35"/>
        <v>0.93670886075949367</v>
      </c>
      <c r="AR185" s="1">
        <f t="shared" si="36"/>
        <v>3.75</v>
      </c>
      <c r="AS185" s="25">
        <f t="shared" si="37"/>
        <v>1.5432098765432098</v>
      </c>
      <c r="AT185" s="1">
        <f t="shared" si="38"/>
        <v>99.97</v>
      </c>
      <c r="AU185" s="1">
        <f t="shared" si="39"/>
        <v>99.48</v>
      </c>
      <c r="AV185" s="1" t="str">
        <f t="shared" si="41"/>
        <v>307</v>
      </c>
      <c r="AW185" s="1" t="str">
        <f t="shared" si="44"/>
        <v>1159</v>
      </c>
      <c r="AX185" s="1" t="str">
        <f t="shared" si="45"/>
        <v>6489</v>
      </c>
      <c r="AY185" s="1">
        <v>1.1337014667817085</v>
      </c>
      <c r="AZ185" s="1">
        <v>1.0716597318539065</v>
      </c>
      <c r="BJ185"/>
    </row>
    <row r="186" spans="1:62" ht="15.75">
      <c r="A186" s="1">
        <v>8653</v>
      </c>
      <c r="B186" s="1" t="s">
        <v>270</v>
      </c>
      <c r="C186" s="1" t="s">
        <v>4352</v>
      </c>
      <c r="D186" s="1">
        <v>525</v>
      </c>
      <c r="E186" s="1">
        <v>38490</v>
      </c>
      <c r="F186" s="1">
        <v>1000</v>
      </c>
      <c r="H186" s="1">
        <v>4.8</v>
      </c>
      <c r="I186" s="1">
        <v>-0.57999999999999996</v>
      </c>
      <c r="J186" s="1" t="s">
        <v>5400</v>
      </c>
      <c r="K186" s="1">
        <v>4.8</v>
      </c>
      <c r="L186" s="1">
        <v>-0.82</v>
      </c>
      <c r="M186" s="1" t="s">
        <v>5401</v>
      </c>
      <c r="N186" s="1">
        <v>4.8</v>
      </c>
      <c r="O186" s="1">
        <v>-0.59</v>
      </c>
      <c r="P186" s="1" t="s">
        <v>5402</v>
      </c>
      <c r="Q186" s="1">
        <v>6.95</v>
      </c>
      <c r="R186" s="1">
        <v>9.4499999999999993</v>
      </c>
      <c r="S186" s="1" t="s">
        <v>5403</v>
      </c>
      <c r="T186" s="1">
        <v>2.5</v>
      </c>
      <c r="U186" s="1">
        <v>3.89</v>
      </c>
      <c r="V186" s="1" t="s">
        <v>5404</v>
      </c>
      <c r="W186" s="1">
        <v>0</v>
      </c>
      <c r="X186" s="1">
        <v>0.46</v>
      </c>
      <c r="Y186" s="1" t="s">
        <v>5405</v>
      </c>
      <c r="Z186" s="1">
        <v>0</v>
      </c>
      <c r="AA186" s="1">
        <v>0</v>
      </c>
      <c r="AB186" s="1" t="s">
        <v>4284</v>
      </c>
      <c r="AC186" s="1">
        <v>89.91</v>
      </c>
      <c r="AD186" s="1">
        <v>97.98</v>
      </c>
      <c r="AE186" s="1" t="s">
        <v>7189</v>
      </c>
      <c r="AF186" s="1" t="s">
        <v>7190</v>
      </c>
      <c r="AG186" s="1" t="s">
        <v>7191</v>
      </c>
      <c r="AH186" s="21">
        <v>42352.282696759263</v>
      </c>
      <c r="AJ186" s="23">
        <v>0</v>
      </c>
      <c r="AK186" s="23">
        <f t="shared" si="32"/>
        <v>14</v>
      </c>
      <c r="AL186" s="1">
        <f t="shared" si="33"/>
        <v>1000</v>
      </c>
      <c r="AM186" s="1">
        <f t="shared" si="34"/>
        <v>38490</v>
      </c>
      <c r="AN186" s="25">
        <f t="shared" si="42"/>
        <v>0.24</v>
      </c>
      <c r="AO186" s="25">
        <f t="shared" si="43"/>
        <v>-0.66333333333333322</v>
      </c>
      <c r="AP186" s="1">
        <f t="shared" si="40"/>
        <v>6.95</v>
      </c>
      <c r="AQ186" s="25">
        <f t="shared" si="35"/>
        <v>0.73544973544973558</v>
      </c>
      <c r="AR186" s="1">
        <f t="shared" si="36"/>
        <v>2.5</v>
      </c>
      <c r="AS186" s="25">
        <f t="shared" si="37"/>
        <v>0.64267352185089976</v>
      </c>
      <c r="AT186" s="1">
        <f t="shared" si="38"/>
        <v>89.91</v>
      </c>
      <c r="AU186" s="1">
        <f t="shared" si="39"/>
        <v>97.98</v>
      </c>
      <c r="AV186" s="1" t="str">
        <f t="shared" si="41"/>
        <v>128</v>
      </c>
      <c r="AW186" s="1" t="str">
        <f t="shared" si="44"/>
        <v>514</v>
      </c>
      <c r="AX186" s="1" t="str">
        <f t="shared" si="45"/>
        <v>2290</v>
      </c>
      <c r="AY186" s="1">
        <v>1.0658365758754864</v>
      </c>
      <c r="AZ186" s="1">
        <v>1.3467248908296943</v>
      </c>
      <c r="BJ186"/>
    </row>
    <row r="187" spans="1:62" ht="15.75">
      <c r="A187" s="1">
        <v>8691</v>
      </c>
      <c r="B187" s="1" t="s">
        <v>957</v>
      </c>
      <c r="C187" s="1" t="s">
        <v>4286</v>
      </c>
      <c r="D187" s="1">
        <v>1083</v>
      </c>
      <c r="E187" s="1">
        <v>42622</v>
      </c>
      <c r="F187" s="1">
        <v>2000</v>
      </c>
      <c r="H187" s="1">
        <v>4.8</v>
      </c>
      <c r="I187" s="1">
        <v>9.1199999999999992</v>
      </c>
      <c r="J187" s="1" t="s">
        <v>5732</v>
      </c>
      <c r="K187" s="1">
        <v>4.8</v>
      </c>
      <c r="L187" s="1">
        <v>17.13</v>
      </c>
      <c r="M187" s="1" t="s">
        <v>5733</v>
      </c>
      <c r="N187" s="1">
        <v>4.8</v>
      </c>
      <c r="O187" s="1">
        <v>15.46</v>
      </c>
      <c r="P187" s="1" t="s">
        <v>5734</v>
      </c>
      <c r="Q187" s="1">
        <v>7.71</v>
      </c>
      <c r="R187" s="1">
        <v>6.32</v>
      </c>
      <c r="S187" s="1" t="s">
        <v>5735</v>
      </c>
      <c r="T187" s="1">
        <v>4.1900000000000004</v>
      </c>
      <c r="U187" s="1">
        <v>3.25</v>
      </c>
      <c r="V187" s="1" t="s">
        <v>5736</v>
      </c>
      <c r="W187" s="1">
        <v>0</v>
      </c>
      <c r="X187" s="1">
        <v>0</v>
      </c>
      <c r="Y187" s="1" t="s">
        <v>5737</v>
      </c>
      <c r="Z187" s="1">
        <v>0</v>
      </c>
      <c r="AA187" s="1">
        <v>0</v>
      </c>
      <c r="AB187" s="1" t="s">
        <v>4284</v>
      </c>
      <c r="AC187" s="1">
        <v>52.66</v>
      </c>
      <c r="AD187" s="1">
        <v>99.28</v>
      </c>
      <c r="AE187" s="1" t="s">
        <v>7215</v>
      </c>
      <c r="AF187" s="1" t="s">
        <v>7216</v>
      </c>
      <c r="AG187" s="1" t="s">
        <v>7217</v>
      </c>
      <c r="AH187" s="21">
        <v>42352.427581018521</v>
      </c>
      <c r="AJ187" s="23">
        <v>0</v>
      </c>
      <c r="AK187" s="23">
        <f t="shared" si="32"/>
        <v>8</v>
      </c>
      <c r="AL187" s="1">
        <f t="shared" si="33"/>
        <v>2000</v>
      </c>
      <c r="AM187" s="1">
        <f t="shared" si="34"/>
        <v>42622</v>
      </c>
      <c r="AN187" s="25">
        <f t="shared" si="42"/>
        <v>8.01</v>
      </c>
      <c r="AO187" s="25">
        <f t="shared" si="43"/>
        <v>13.903333333333334</v>
      </c>
      <c r="AP187" s="1">
        <f t="shared" si="40"/>
        <v>7.71</v>
      </c>
      <c r="AQ187" s="25">
        <f t="shared" si="35"/>
        <v>1.2199367088607593</v>
      </c>
      <c r="AR187" s="1">
        <f t="shared" si="36"/>
        <v>4.1900000000000004</v>
      </c>
      <c r="AS187" s="25">
        <f t="shared" si="37"/>
        <v>1.2892307692307694</v>
      </c>
      <c r="AT187" s="1">
        <f t="shared" si="38"/>
        <v>52.66</v>
      </c>
      <c r="AU187" s="1">
        <f t="shared" si="39"/>
        <v>99.28</v>
      </c>
      <c r="AV187" s="1" t="str">
        <f t="shared" si="41"/>
        <v>839</v>
      </c>
      <c r="AW187" s="1" t="str">
        <f t="shared" si="44"/>
        <v>2875</v>
      </c>
      <c r="AX187" s="1" t="str">
        <f t="shared" si="45"/>
        <v>6337</v>
      </c>
      <c r="AY187" s="1">
        <v>1.2490156521739131</v>
      </c>
      <c r="AZ187" s="1">
        <v>2.7221082531166165</v>
      </c>
      <c r="BJ187"/>
    </row>
    <row r="188" spans="1:62" ht="15.75">
      <c r="A188" s="1">
        <v>8624</v>
      </c>
      <c r="B188" s="1" t="s">
        <v>3310</v>
      </c>
      <c r="C188" s="1" t="s">
        <v>8071</v>
      </c>
      <c r="D188" s="1">
        <v>563</v>
      </c>
      <c r="E188" s="1">
        <v>19726</v>
      </c>
      <c r="F188" s="1">
        <v>2001</v>
      </c>
      <c r="H188" s="1">
        <v>4.8</v>
      </c>
      <c r="I188" s="1">
        <v>0</v>
      </c>
      <c r="J188" s="1" t="s">
        <v>4447</v>
      </c>
      <c r="K188" s="1">
        <v>4.8</v>
      </c>
      <c r="L188" s="1">
        <v>4.1500000000000004</v>
      </c>
      <c r="M188" s="1" t="s">
        <v>4448</v>
      </c>
      <c r="N188" s="1">
        <v>4.8</v>
      </c>
      <c r="O188" s="1">
        <v>3.86</v>
      </c>
      <c r="P188" s="1" t="s">
        <v>4449</v>
      </c>
      <c r="Q188" s="1">
        <v>3.85</v>
      </c>
      <c r="R188" s="1">
        <v>4.0199999999999996</v>
      </c>
      <c r="S188" s="1" t="s">
        <v>4450</v>
      </c>
      <c r="T188" s="1">
        <v>2.63</v>
      </c>
      <c r="U188" s="1">
        <v>2.15</v>
      </c>
      <c r="V188" s="1" t="s">
        <v>4451</v>
      </c>
      <c r="W188" s="1">
        <v>0</v>
      </c>
      <c r="X188" s="1">
        <v>0.01</v>
      </c>
      <c r="Y188" s="1" t="s">
        <v>4316</v>
      </c>
      <c r="Z188" s="1">
        <v>0</v>
      </c>
      <c r="AA188" s="1">
        <v>0</v>
      </c>
      <c r="AB188" s="1" t="s">
        <v>4284</v>
      </c>
      <c r="AC188" s="1">
        <v>100</v>
      </c>
      <c r="AD188" s="1">
        <v>99.23</v>
      </c>
      <c r="AE188" s="1" t="s">
        <v>7218</v>
      </c>
      <c r="AF188" s="1" t="s">
        <v>7219</v>
      </c>
      <c r="AG188" s="1" t="s">
        <v>7220</v>
      </c>
      <c r="AH188" s="21">
        <v>42352.426724537036</v>
      </c>
      <c r="AJ188" s="23">
        <v>0</v>
      </c>
      <c r="AK188" s="23">
        <f t="shared" si="32"/>
        <v>10</v>
      </c>
      <c r="AL188" s="1">
        <f t="shared" si="33"/>
        <v>2001</v>
      </c>
      <c r="AM188" s="1">
        <f t="shared" si="34"/>
        <v>19726</v>
      </c>
      <c r="AN188" s="25">
        <f t="shared" si="42"/>
        <v>4.1500000000000004</v>
      </c>
      <c r="AO188" s="25">
        <f t="shared" si="43"/>
        <v>2.67</v>
      </c>
      <c r="AP188" s="1">
        <f t="shared" si="40"/>
        <v>3.85</v>
      </c>
      <c r="AQ188" s="25">
        <f t="shared" si="35"/>
        <v>0.95771144278606979</v>
      </c>
      <c r="AR188" s="1">
        <f t="shared" si="36"/>
        <v>2.63</v>
      </c>
      <c r="AS188" s="25">
        <f t="shared" si="37"/>
        <v>1.2232558139534884</v>
      </c>
      <c r="AT188" s="1">
        <f t="shared" si="38"/>
        <v>100</v>
      </c>
      <c r="AU188" s="1">
        <f t="shared" si="39"/>
        <v>99.23</v>
      </c>
      <c r="AV188" s="1" t="str">
        <f t="shared" si="41"/>
        <v>220</v>
      </c>
      <c r="AW188" s="1" t="str">
        <f t="shared" si="44"/>
        <v>869</v>
      </c>
      <c r="AX188" s="1" t="str">
        <f t="shared" si="45"/>
        <v>5998</v>
      </c>
      <c r="AY188" s="1">
        <v>1.0835443037974686</v>
      </c>
      <c r="AZ188" s="1">
        <v>0.86928976325441809</v>
      </c>
      <c r="BJ188"/>
    </row>
    <row r="189" spans="1:62" ht="15.75">
      <c r="A189" s="1">
        <v>8663</v>
      </c>
      <c r="B189" s="1" t="s">
        <v>64</v>
      </c>
      <c r="C189" s="1" t="s">
        <v>4378</v>
      </c>
      <c r="F189" s="1">
        <v>50000</v>
      </c>
      <c r="H189" s="1">
        <v>4.8</v>
      </c>
      <c r="I189" s="1">
        <v>20.53</v>
      </c>
      <c r="J189" s="1" t="s">
        <v>4722</v>
      </c>
      <c r="K189" s="1">
        <v>4.8</v>
      </c>
      <c r="L189" s="1">
        <v>17.8</v>
      </c>
      <c r="M189" s="1" t="s">
        <v>4723</v>
      </c>
      <c r="N189" s="1">
        <v>4.7</v>
      </c>
      <c r="O189" s="1">
        <v>4.5999999999999996</v>
      </c>
      <c r="P189" s="1" t="s">
        <v>4724</v>
      </c>
      <c r="Q189" s="1">
        <v>2.75</v>
      </c>
      <c r="R189" s="1">
        <v>4.22</v>
      </c>
      <c r="S189" s="1" t="s">
        <v>4725</v>
      </c>
      <c r="T189" s="1">
        <v>0.72</v>
      </c>
      <c r="U189" s="1">
        <v>2.15</v>
      </c>
      <c r="V189" s="1" t="s">
        <v>4726</v>
      </c>
      <c r="W189" s="1">
        <v>0</v>
      </c>
      <c r="X189" s="1">
        <v>0.01</v>
      </c>
      <c r="Y189" s="1" t="s">
        <v>4295</v>
      </c>
      <c r="Z189" s="1">
        <v>0</v>
      </c>
      <c r="AA189" s="1">
        <v>0</v>
      </c>
      <c r="AB189" s="1" t="s">
        <v>4284</v>
      </c>
      <c r="AC189" s="1">
        <v>0</v>
      </c>
      <c r="AD189" s="1">
        <v>0</v>
      </c>
      <c r="AH189" s="21">
        <v>42352.286481481482</v>
      </c>
      <c r="AJ189" s="24">
        <v>1</v>
      </c>
      <c r="AK189" s="23">
        <f t="shared" si="32"/>
        <v>7</v>
      </c>
      <c r="AL189" s="1">
        <f t="shared" si="33"/>
        <v>50000</v>
      </c>
      <c r="AM189" s="1">
        <f t="shared" si="34"/>
        <v>0</v>
      </c>
      <c r="AN189" s="25">
        <f t="shared" si="42"/>
        <v>15.930000000000001</v>
      </c>
      <c r="AO189" s="25">
        <f t="shared" si="43"/>
        <v>14.31</v>
      </c>
      <c r="AP189" s="1">
        <f t="shared" si="40"/>
        <v>2.75</v>
      </c>
      <c r="AQ189" s="25">
        <f t="shared" si="35"/>
        <v>0.65165876777251186</v>
      </c>
      <c r="AR189" s="1">
        <f t="shared" si="36"/>
        <v>0.72</v>
      </c>
      <c r="AS189" s="25">
        <f t="shared" si="37"/>
        <v>0.33488372093023255</v>
      </c>
      <c r="AT189" s="1">
        <f t="shared" si="38"/>
        <v>0</v>
      </c>
      <c r="AU189" s="1">
        <f t="shared" si="39"/>
        <v>0</v>
      </c>
      <c r="AV189" s="1" t="str">
        <f t="shared" si="41"/>
        <v/>
      </c>
      <c r="AW189" s="1" t="str">
        <f t="shared" si="44"/>
        <v/>
      </c>
      <c r="AX189" s="1" t="str">
        <f t="shared" si="45"/>
        <v/>
      </c>
      <c r="AY189" s="1">
        <v>0</v>
      </c>
      <c r="BJ189"/>
    </row>
    <row r="190" spans="1:62" ht="15.75">
      <c r="A190" s="1">
        <v>9561</v>
      </c>
      <c r="B190" s="1" t="s">
        <v>765</v>
      </c>
      <c r="C190" s="1" t="s">
        <v>4334</v>
      </c>
      <c r="D190" s="1">
        <v>1</v>
      </c>
      <c r="E190" s="1">
        <v>4686</v>
      </c>
      <c r="F190" s="1">
        <v>1000</v>
      </c>
      <c r="H190" s="1">
        <v>4.8</v>
      </c>
      <c r="I190" s="1">
        <v>33.53</v>
      </c>
      <c r="J190" s="1" t="s">
        <v>4482</v>
      </c>
      <c r="K190" s="1">
        <v>4.8</v>
      </c>
      <c r="L190" s="1">
        <v>28.96</v>
      </c>
      <c r="M190" s="1" t="s">
        <v>4483</v>
      </c>
      <c r="N190" s="1">
        <v>4.8</v>
      </c>
      <c r="O190" s="1">
        <v>24.13</v>
      </c>
      <c r="P190" s="1" t="s">
        <v>4484</v>
      </c>
      <c r="Q190" s="1">
        <v>15.18</v>
      </c>
      <c r="R190" s="1">
        <v>14.39</v>
      </c>
      <c r="S190" s="1" t="s">
        <v>4485</v>
      </c>
      <c r="T190" s="1">
        <v>4.04</v>
      </c>
      <c r="U190" s="1">
        <v>3.69</v>
      </c>
      <c r="V190" s="1" t="s">
        <v>4486</v>
      </c>
      <c r="W190" s="1">
        <v>0</v>
      </c>
      <c r="X190" s="1">
        <v>0.01</v>
      </c>
      <c r="Y190" s="1" t="s">
        <v>4354</v>
      </c>
      <c r="Z190" s="1">
        <v>0</v>
      </c>
      <c r="AA190" s="1">
        <v>0</v>
      </c>
      <c r="AB190" s="1" t="s">
        <v>4284</v>
      </c>
      <c r="AC190" s="1">
        <v>99.94</v>
      </c>
      <c r="AD190" s="1">
        <v>99.05</v>
      </c>
      <c r="AE190" s="1" t="s">
        <v>4351</v>
      </c>
      <c r="AF190" s="1" t="s">
        <v>7221</v>
      </c>
      <c r="AG190" s="1" t="s">
        <v>7222</v>
      </c>
      <c r="AH190" s="21">
        <v>42352.421724537038</v>
      </c>
      <c r="AJ190" s="23">
        <v>0</v>
      </c>
      <c r="AK190" s="23">
        <f t="shared" si="32"/>
        <v>4</v>
      </c>
      <c r="AL190" s="1">
        <f t="shared" si="33"/>
        <v>1000</v>
      </c>
      <c r="AM190" s="1">
        <f t="shared" si="34"/>
        <v>4686</v>
      </c>
      <c r="AN190" s="25">
        <f t="shared" si="42"/>
        <v>9.4000000000000021</v>
      </c>
      <c r="AO190" s="25">
        <f t="shared" si="43"/>
        <v>28.873333333333335</v>
      </c>
      <c r="AP190" s="1">
        <f t="shared" si="40"/>
        <v>15.18</v>
      </c>
      <c r="AQ190" s="25">
        <f t="shared" si="35"/>
        <v>1.054899235580264</v>
      </c>
      <c r="AR190" s="1">
        <f t="shared" si="36"/>
        <v>4.04</v>
      </c>
      <c r="AS190" s="25">
        <f t="shared" si="37"/>
        <v>1.0948509485094851</v>
      </c>
      <c r="AT190" s="1">
        <f t="shared" si="38"/>
        <v>99.94</v>
      </c>
      <c r="AU190" s="1">
        <f t="shared" si="39"/>
        <v>99.05</v>
      </c>
      <c r="AV190" s="1" t="str">
        <f t="shared" si="41"/>
        <v>63</v>
      </c>
      <c r="AW190" s="1" t="str">
        <f t="shared" si="44"/>
        <v>321</v>
      </c>
      <c r="AX190" s="1" t="str">
        <f t="shared" si="45"/>
        <v>1603</v>
      </c>
      <c r="AY190" s="1">
        <v>0.84</v>
      </c>
      <c r="AZ190" s="1">
        <v>1.2014971927635683</v>
      </c>
      <c r="BJ190"/>
    </row>
    <row r="191" spans="1:62" ht="15.75">
      <c r="A191" s="1">
        <v>9539</v>
      </c>
      <c r="B191" s="1" t="s">
        <v>3368</v>
      </c>
      <c r="C191" s="1" t="s">
        <v>4334</v>
      </c>
      <c r="D191" s="1">
        <v>80</v>
      </c>
      <c r="E191" s="1">
        <v>40682</v>
      </c>
      <c r="F191" s="1">
        <v>1868.76</v>
      </c>
      <c r="H191" s="1">
        <v>4.4000000000000004</v>
      </c>
      <c r="I191" s="1">
        <v>-6.77</v>
      </c>
      <c r="J191" s="1" t="s">
        <v>5426</v>
      </c>
      <c r="K191" s="1">
        <v>4.5</v>
      </c>
      <c r="L191" s="1">
        <v>-6.36</v>
      </c>
      <c r="M191" s="1" t="s">
        <v>5427</v>
      </c>
      <c r="N191" s="1">
        <v>4.4000000000000004</v>
      </c>
      <c r="O191" s="1">
        <v>-7.81</v>
      </c>
      <c r="P191" s="1" t="s">
        <v>5428</v>
      </c>
      <c r="Q191" s="1">
        <v>200</v>
      </c>
      <c r="R191" s="1">
        <v>12.87</v>
      </c>
      <c r="S191" s="1" t="s">
        <v>5429</v>
      </c>
      <c r="T191" s="1">
        <v>7</v>
      </c>
      <c r="U191" s="1">
        <v>3.66</v>
      </c>
      <c r="V191" s="1" t="s">
        <v>5430</v>
      </c>
      <c r="W191" s="1">
        <v>0</v>
      </c>
      <c r="X191" s="1">
        <v>0.01</v>
      </c>
      <c r="Y191" s="1" t="s">
        <v>4295</v>
      </c>
      <c r="Z191" s="1">
        <v>0</v>
      </c>
      <c r="AA191" s="1">
        <v>0</v>
      </c>
      <c r="AB191" s="1" t="s">
        <v>4284</v>
      </c>
      <c r="AC191" s="1">
        <v>100</v>
      </c>
      <c r="AD191" s="1">
        <v>98.61</v>
      </c>
      <c r="AE191" s="1" t="s">
        <v>4293</v>
      </c>
      <c r="AF191" s="1" t="s">
        <v>4342</v>
      </c>
      <c r="AG191" s="1" t="s">
        <v>5431</v>
      </c>
      <c r="AH191" s="21">
        <v>42352.425763888888</v>
      </c>
      <c r="AJ191" s="23">
        <v>0</v>
      </c>
      <c r="AK191" s="23">
        <f t="shared" si="32"/>
        <v>4</v>
      </c>
      <c r="AL191" s="1">
        <f t="shared" si="33"/>
        <v>1868.76</v>
      </c>
      <c r="AM191" s="1">
        <f t="shared" si="34"/>
        <v>40682</v>
      </c>
      <c r="AN191" s="25">
        <f t="shared" si="42"/>
        <v>1.4499999999999993</v>
      </c>
      <c r="AO191" s="25">
        <f t="shared" si="43"/>
        <v>-6.9799999999999995</v>
      </c>
      <c r="AP191" s="1">
        <f t="shared" si="40"/>
        <v>200</v>
      </c>
      <c r="AQ191" s="25">
        <f t="shared" si="35"/>
        <v>15.54001554001554</v>
      </c>
      <c r="AR191" s="1">
        <f t="shared" si="36"/>
        <v>7</v>
      </c>
      <c r="AS191" s="25">
        <f t="shared" si="37"/>
        <v>1.9125683060109289</v>
      </c>
      <c r="AT191" s="1">
        <f t="shared" si="38"/>
        <v>100</v>
      </c>
      <c r="AU191" s="1">
        <f t="shared" si="39"/>
        <v>98.61</v>
      </c>
      <c r="AV191" s="1" t="str">
        <f t="shared" si="41"/>
        <v>0</v>
      </c>
      <c r="AW191" s="1" t="str">
        <f t="shared" si="44"/>
        <v>0</v>
      </c>
      <c r="AX191" s="1" t="str">
        <f t="shared" si="45"/>
        <v>1796</v>
      </c>
      <c r="AY191" s="1" t="e">
        <v>#DIV/0!</v>
      </c>
      <c r="AZ191" s="1">
        <v>0</v>
      </c>
      <c r="BJ191"/>
    </row>
    <row r="192" spans="1:62" ht="15.75">
      <c r="A192" s="1">
        <v>9545</v>
      </c>
      <c r="B192" s="1" t="s">
        <v>1272</v>
      </c>
      <c r="C192" s="1" t="s">
        <v>4378</v>
      </c>
      <c r="F192" s="1">
        <v>50000</v>
      </c>
      <c r="H192" s="1">
        <v>4.8</v>
      </c>
      <c r="I192" s="1">
        <v>0</v>
      </c>
      <c r="J192" s="1" t="s">
        <v>7229</v>
      </c>
      <c r="K192" s="1">
        <v>4.8</v>
      </c>
      <c r="L192" s="1">
        <v>18.98</v>
      </c>
      <c r="M192" s="1" t="s">
        <v>7230</v>
      </c>
      <c r="N192" s="1">
        <v>4.8</v>
      </c>
      <c r="O192" s="1">
        <v>20.36</v>
      </c>
      <c r="P192" s="1" t="s">
        <v>7231</v>
      </c>
      <c r="Q192" s="1">
        <v>4.93</v>
      </c>
      <c r="R192" s="1">
        <v>4.22</v>
      </c>
      <c r="S192" s="1" t="s">
        <v>7232</v>
      </c>
      <c r="T192" s="1">
        <v>0.99</v>
      </c>
      <c r="U192" s="1">
        <v>2.15</v>
      </c>
      <c r="V192" s="1" t="s">
        <v>7233</v>
      </c>
      <c r="W192" s="1">
        <v>0</v>
      </c>
      <c r="X192" s="1">
        <v>0.01</v>
      </c>
      <c r="Y192" s="1" t="s">
        <v>4295</v>
      </c>
      <c r="Z192" s="1">
        <v>0</v>
      </c>
      <c r="AA192" s="1">
        <v>0</v>
      </c>
      <c r="AB192" s="1" t="s">
        <v>4284</v>
      </c>
      <c r="AC192" s="1">
        <v>0</v>
      </c>
      <c r="AD192" s="1">
        <v>0</v>
      </c>
      <c r="AH192" s="21">
        <v>42352.287164351852</v>
      </c>
      <c r="AJ192" s="24">
        <v>1</v>
      </c>
      <c r="AK192" s="23">
        <f t="shared" si="32"/>
        <v>7</v>
      </c>
      <c r="AL192" s="1">
        <f t="shared" si="33"/>
        <v>50000</v>
      </c>
      <c r="AM192" s="1">
        <f t="shared" si="34"/>
        <v>0</v>
      </c>
      <c r="AN192" s="25">
        <f t="shared" si="42"/>
        <v>20.36</v>
      </c>
      <c r="AO192" s="25">
        <f t="shared" si="43"/>
        <v>13.113333333333335</v>
      </c>
      <c r="AP192" s="1">
        <f t="shared" si="40"/>
        <v>4.93</v>
      </c>
      <c r="AQ192" s="25">
        <f t="shared" si="35"/>
        <v>1.1682464454976302</v>
      </c>
      <c r="AR192" s="1">
        <f t="shared" si="36"/>
        <v>0.99</v>
      </c>
      <c r="AS192" s="25">
        <f t="shared" si="37"/>
        <v>0.46046511627906977</v>
      </c>
      <c r="AT192" s="1">
        <f t="shared" si="38"/>
        <v>0</v>
      </c>
      <c r="AU192" s="1">
        <f t="shared" si="39"/>
        <v>0</v>
      </c>
      <c r="AV192" s="1" t="str">
        <f t="shared" si="41"/>
        <v/>
      </c>
      <c r="AW192" s="1" t="str">
        <f t="shared" si="44"/>
        <v/>
      </c>
      <c r="AX192" s="1" t="str">
        <f t="shared" si="45"/>
        <v/>
      </c>
      <c r="AY192" s="1">
        <v>0</v>
      </c>
      <c r="BJ192"/>
    </row>
    <row r="193" spans="1:62" ht="15.75">
      <c r="A193" s="1">
        <v>8929</v>
      </c>
      <c r="B193" s="1" t="s">
        <v>1080</v>
      </c>
      <c r="C193" s="1" t="s">
        <v>4334</v>
      </c>
      <c r="D193" s="1">
        <v>99</v>
      </c>
      <c r="E193" s="1">
        <v>14616</v>
      </c>
      <c r="F193" s="1">
        <v>1000</v>
      </c>
      <c r="H193" s="1">
        <v>4.8</v>
      </c>
      <c r="I193" s="1">
        <v>52.79</v>
      </c>
      <c r="J193" s="1" t="s">
        <v>7242</v>
      </c>
      <c r="K193" s="1">
        <v>4.9000000000000004</v>
      </c>
      <c r="L193" s="1">
        <v>50.01</v>
      </c>
      <c r="M193" s="1" t="s">
        <v>7243</v>
      </c>
      <c r="N193" s="1">
        <v>4.9000000000000004</v>
      </c>
      <c r="O193" s="1">
        <v>50.65</v>
      </c>
      <c r="P193" s="1" t="s">
        <v>7244</v>
      </c>
      <c r="Q193" s="1">
        <v>5.92</v>
      </c>
      <c r="R193" s="1">
        <v>12.87</v>
      </c>
      <c r="S193" s="1" t="s">
        <v>7245</v>
      </c>
      <c r="T193" s="1">
        <v>3.17</v>
      </c>
      <c r="U193" s="1">
        <v>3.66</v>
      </c>
      <c r="V193" s="1" t="s">
        <v>7246</v>
      </c>
      <c r="W193" s="1">
        <v>0</v>
      </c>
      <c r="X193" s="1">
        <v>0</v>
      </c>
      <c r="Y193" s="1" t="s">
        <v>4287</v>
      </c>
      <c r="Z193" s="1">
        <v>0</v>
      </c>
      <c r="AA193" s="1">
        <v>0</v>
      </c>
      <c r="AB193" s="1" t="s">
        <v>4284</v>
      </c>
      <c r="AC193" s="1">
        <v>100</v>
      </c>
      <c r="AD193" s="1">
        <v>98.89</v>
      </c>
      <c r="AE193" s="1" t="s">
        <v>7247</v>
      </c>
      <c r="AF193" s="1" t="s">
        <v>7248</v>
      </c>
      <c r="AG193" s="1" t="s">
        <v>7249</v>
      </c>
      <c r="AH193" s="21">
        <v>42352.383981481478</v>
      </c>
      <c r="AJ193" s="23">
        <v>0</v>
      </c>
      <c r="AK193" s="23">
        <f t="shared" si="32"/>
        <v>4</v>
      </c>
      <c r="AL193" s="1">
        <f t="shared" si="33"/>
        <v>1000</v>
      </c>
      <c r="AM193" s="1">
        <f t="shared" si="34"/>
        <v>14616</v>
      </c>
      <c r="AN193" s="25">
        <f t="shared" si="42"/>
        <v>2.7800000000000011</v>
      </c>
      <c r="AO193" s="25">
        <f t="shared" si="43"/>
        <v>51.15</v>
      </c>
      <c r="AP193" s="1">
        <f t="shared" si="40"/>
        <v>5.92</v>
      </c>
      <c r="AQ193" s="25">
        <f t="shared" si="35"/>
        <v>0.45998445998446003</v>
      </c>
      <c r="AR193" s="1">
        <f t="shared" si="36"/>
        <v>3.17</v>
      </c>
      <c r="AS193" s="25">
        <f t="shared" si="37"/>
        <v>0.86612021857923494</v>
      </c>
      <c r="AT193" s="1">
        <f t="shared" si="38"/>
        <v>100</v>
      </c>
      <c r="AU193" s="1">
        <f t="shared" si="39"/>
        <v>98.89</v>
      </c>
      <c r="AV193" s="1" t="str">
        <f t="shared" si="41"/>
        <v>104</v>
      </c>
      <c r="AW193" s="1" t="str">
        <f t="shared" si="44"/>
        <v>407</v>
      </c>
      <c r="AX193" s="1" t="str">
        <f t="shared" si="45"/>
        <v>2759</v>
      </c>
      <c r="AY193" s="1">
        <v>1.0936609336609338</v>
      </c>
      <c r="AZ193" s="1">
        <v>0.88510329829648426</v>
      </c>
      <c r="BJ193"/>
    </row>
    <row r="194" spans="1:62" ht="15.75">
      <c r="A194" s="1">
        <v>9250</v>
      </c>
      <c r="B194" s="1" t="s">
        <v>1243</v>
      </c>
      <c r="C194" s="1" t="s">
        <v>4334</v>
      </c>
      <c r="D194" s="1">
        <v>61</v>
      </c>
      <c r="E194" s="1">
        <v>209023</v>
      </c>
      <c r="F194" s="1">
        <v>1000</v>
      </c>
      <c r="H194" s="1">
        <v>4.7</v>
      </c>
      <c r="I194" s="1">
        <v>0</v>
      </c>
      <c r="J194" s="1" t="s">
        <v>5450</v>
      </c>
      <c r="K194" s="1">
        <v>4.8</v>
      </c>
      <c r="L194" s="1">
        <v>4.59</v>
      </c>
      <c r="M194" s="1" t="s">
        <v>5451</v>
      </c>
      <c r="N194" s="1">
        <v>4.8</v>
      </c>
      <c r="O194" s="1">
        <v>12.41</v>
      </c>
      <c r="P194" s="1" t="s">
        <v>5452</v>
      </c>
      <c r="Q194" s="1">
        <v>13.53</v>
      </c>
      <c r="R194" s="1">
        <v>14.39</v>
      </c>
      <c r="S194" s="1" t="s">
        <v>5453</v>
      </c>
      <c r="T194" s="1">
        <v>3.86</v>
      </c>
      <c r="U194" s="1">
        <v>3.69</v>
      </c>
      <c r="V194" s="1" t="s">
        <v>5363</v>
      </c>
      <c r="W194" s="1">
        <v>0</v>
      </c>
      <c r="X194" s="1">
        <v>0.01</v>
      </c>
      <c r="Y194" s="1" t="s">
        <v>5454</v>
      </c>
      <c r="Z194" s="1">
        <v>0</v>
      </c>
      <c r="AA194" s="1">
        <v>0</v>
      </c>
      <c r="AB194" s="1" t="s">
        <v>4284</v>
      </c>
      <c r="AC194" s="1">
        <v>99.51</v>
      </c>
      <c r="AD194" s="1">
        <v>99.43</v>
      </c>
      <c r="AE194" s="1" t="s">
        <v>7226</v>
      </c>
      <c r="AF194" s="1" t="s">
        <v>7227</v>
      </c>
      <c r="AG194" s="1" t="s">
        <v>7228</v>
      </c>
      <c r="AH194" s="21">
        <v>42352.286979166667</v>
      </c>
      <c r="AJ194" s="23">
        <v>0</v>
      </c>
      <c r="AK194" s="23">
        <f t="shared" ref="AK194:AK257" si="46">VLOOKUP(C194,BJ:BK,2,0)</f>
        <v>4</v>
      </c>
      <c r="AL194" s="1">
        <f t="shared" si="33"/>
        <v>1000</v>
      </c>
      <c r="AM194" s="1">
        <f t="shared" si="34"/>
        <v>209023</v>
      </c>
      <c r="AN194" s="25">
        <f t="shared" si="42"/>
        <v>12.41</v>
      </c>
      <c r="AO194" s="25">
        <f t="shared" si="43"/>
        <v>5.666666666666667</v>
      </c>
      <c r="AP194" s="1">
        <f t="shared" si="40"/>
        <v>13.53</v>
      </c>
      <c r="AQ194" s="25">
        <f t="shared" si="35"/>
        <v>0.94023627519110486</v>
      </c>
      <c r="AR194" s="1">
        <f t="shared" si="36"/>
        <v>3.86</v>
      </c>
      <c r="AS194" s="25">
        <f t="shared" si="37"/>
        <v>1.046070460704607</v>
      </c>
      <c r="AT194" s="1">
        <f t="shared" si="38"/>
        <v>99.51</v>
      </c>
      <c r="AU194" s="1">
        <f t="shared" si="39"/>
        <v>99.43</v>
      </c>
      <c r="AV194" s="1" t="str">
        <f t="shared" si="41"/>
        <v>4358</v>
      </c>
      <c r="AW194" s="1" t="str">
        <f t="shared" si="44"/>
        <v>16261</v>
      </c>
      <c r="AX194" s="1" t="str">
        <f t="shared" si="45"/>
        <v>103889</v>
      </c>
      <c r="AY194" s="1">
        <v>1.1470536867351331</v>
      </c>
      <c r="AZ194" s="1">
        <v>0.93913696348987863</v>
      </c>
      <c r="BJ194"/>
    </row>
    <row r="195" spans="1:62" ht="15.75">
      <c r="A195" s="1">
        <v>9528</v>
      </c>
      <c r="B195" s="1" t="s">
        <v>638</v>
      </c>
      <c r="C195" s="1" t="s">
        <v>4334</v>
      </c>
      <c r="D195" s="1">
        <v>194</v>
      </c>
      <c r="E195" s="1">
        <v>4153</v>
      </c>
      <c r="F195" s="1">
        <v>1500</v>
      </c>
      <c r="H195" s="1">
        <v>4.8</v>
      </c>
      <c r="I195" s="1">
        <v>43.5</v>
      </c>
      <c r="J195" s="1" t="s">
        <v>6060</v>
      </c>
      <c r="K195" s="1">
        <v>4.9000000000000004</v>
      </c>
      <c r="L195" s="1">
        <v>52.64</v>
      </c>
      <c r="M195" s="1" t="s">
        <v>6061</v>
      </c>
      <c r="N195" s="1">
        <v>4.8</v>
      </c>
      <c r="O195" s="1">
        <v>47.13</v>
      </c>
      <c r="P195" s="1" t="s">
        <v>6062</v>
      </c>
      <c r="Q195" s="1">
        <v>26.51</v>
      </c>
      <c r="R195" s="1">
        <v>7.64</v>
      </c>
      <c r="S195" s="1" t="s">
        <v>6063</v>
      </c>
      <c r="T195" s="1">
        <v>6.87</v>
      </c>
      <c r="U195" s="1">
        <v>3.4</v>
      </c>
      <c r="V195" s="1" t="s">
        <v>6064</v>
      </c>
      <c r="W195" s="1">
        <v>0</v>
      </c>
      <c r="X195" s="1">
        <v>0.02</v>
      </c>
      <c r="Y195" s="1" t="s">
        <v>6065</v>
      </c>
      <c r="Z195" s="1">
        <v>0</v>
      </c>
      <c r="AA195" s="1">
        <v>0</v>
      </c>
      <c r="AB195" s="1" t="s">
        <v>4284</v>
      </c>
      <c r="AC195" s="1">
        <v>99.88</v>
      </c>
      <c r="AD195" s="1">
        <v>98.3</v>
      </c>
      <c r="AE195" s="1" t="s">
        <v>4291</v>
      </c>
      <c r="AF195" s="1" t="s">
        <v>6066</v>
      </c>
      <c r="AG195" s="1" t="s">
        <v>6067</v>
      </c>
      <c r="AH195" s="21">
        <v>42352.287118055552</v>
      </c>
      <c r="AJ195" s="23">
        <v>0</v>
      </c>
      <c r="AK195" s="23">
        <f t="shared" si="46"/>
        <v>4</v>
      </c>
      <c r="AL195" s="1">
        <f t="shared" ref="AL195:AL258" si="47">F195</f>
        <v>1500</v>
      </c>
      <c r="AM195" s="1">
        <f t="shared" ref="AM195:AM258" si="48">E195</f>
        <v>4153</v>
      </c>
      <c r="AN195" s="25">
        <f t="shared" si="42"/>
        <v>9.14</v>
      </c>
      <c r="AO195" s="25">
        <f t="shared" si="43"/>
        <v>47.756666666666668</v>
      </c>
      <c r="AP195" s="1">
        <f t="shared" si="40"/>
        <v>26.51</v>
      </c>
      <c r="AQ195" s="25">
        <f t="shared" ref="AQ195:AQ258" si="49">AP195/R195</f>
        <v>3.4698952879581157</v>
      </c>
      <c r="AR195" s="1">
        <f t="shared" ref="AR195:AR258" si="50">T195</f>
        <v>6.87</v>
      </c>
      <c r="AS195" s="25">
        <f t="shared" ref="AS195:AS258" si="51">AR195/U195</f>
        <v>2.0205882352941176</v>
      </c>
      <c r="AT195" s="1">
        <f t="shared" ref="AT195:AT258" si="52">AC195</f>
        <v>99.88</v>
      </c>
      <c r="AU195" s="1">
        <f t="shared" ref="AU195:AU258" si="53">AD195</f>
        <v>98.3</v>
      </c>
      <c r="AV195" s="1" t="str">
        <f t="shared" si="41"/>
        <v>5</v>
      </c>
      <c r="AW195" s="1" t="str">
        <f t="shared" si="44"/>
        <v>197</v>
      </c>
      <c r="AX195" s="1" t="str">
        <f t="shared" si="45"/>
        <v>1434</v>
      </c>
      <c r="AY195" s="1">
        <v>0.10862944162436548</v>
      </c>
      <c r="AZ195" s="1">
        <v>0.82426778242677823</v>
      </c>
      <c r="BJ195"/>
    </row>
    <row r="196" spans="1:62" ht="15.75">
      <c r="A196" s="1">
        <v>9562</v>
      </c>
      <c r="B196" s="1" t="s">
        <v>3451</v>
      </c>
      <c r="C196" s="1" t="s">
        <v>4286</v>
      </c>
      <c r="D196" s="1">
        <v>1753</v>
      </c>
      <c r="E196" s="1">
        <v>74534</v>
      </c>
      <c r="F196" s="1">
        <v>1000</v>
      </c>
      <c r="H196" s="1">
        <v>4.8</v>
      </c>
      <c r="I196" s="1">
        <v>0</v>
      </c>
      <c r="J196" s="1" t="s">
        <v>6401</v>
      </c>
      <c r="K196" s="1">
        <v>4.8</v>
      </c>
      <c r="L196" s="1">
        <v>0</v>
      </c>
      <c r="M196" s="1" t="s">
        <v>6402</v>
      </c>
      <c r="N196" s="1">
        <v>4.8</v>
      </c>
      <c r="O196" s="1">
        <v>0</v>
      </c>
      <c r="P196" s="1" t="s">
        <v>6403</v>
      </c>
      <c r="Q196" s="1">
        <v>14.75</v>
      </c>
      <c r="R196" s="1">
        <v>6.32</v>
      </c>
      <c r="S196" s="1" t="s">
        <v>6404</v>
      </c>
      <c r="T196" s="1">
        <v>3.57</v>
      </c>
      <c r="U196" s="1">
        <v>3.25</v>
      </c>
      <c r="V196" s="1" t="s">
        <v>6405</v>
      </c>
      <c r="W196" s="1">
        <v>0</v>
      </c>
      <c r="X196" s="1">
        <v>0</v>
      </c>
      <c r="Y196" s="1" t="s">
        <v>6406</v>
      </c>
      <c r="Z196" s="1">
        <v>0</v>
      </c>
      <c r="AA196" s="1">
        <v>0</v>
      </c>
      <c r="AB196" s="1" t="s">
        <v>4284</v>
      </c>
      <c r="AC196" s="1">
        <v>48.46</v>
      </c>
      <c r="AD196" s="1">
        <v>99.48</v>
      </c>
      <c r="AE196" s="1" t="s">
        <v>7223</v>
      </c>
      <c r="AF196" s="1" t="s">
        <v>7224</v>
      </c>
      <c r="AG196" s="1" t="s">
        <v>7225</v>
      </c>
      <c r="AH196" s="21">
        <v>42352.286909722221</v>
      </c>
      <c r="AJ196" s="23">
        <v>0</v>
      </c>
      <c r="AK196" s="23">
        <f t="shared" si="46"/>
        <v>8</v>
      </c>
      <c r="AL196" s="1">
        <f t="shared" si="47"/>
        <v>1000</v>
      </c>
      <c r="AM196" s="1">
        <f t="shared" si="48"/>
        <v>74534</v>
      </c>
      <c r="AN196" s="25">
        <f t="shared" si="42"/>
        <v>0</v>
      </c>
      <c r="AO196" s="25">
        <f t="shared" si="43"/>
        <v>0</v>
      </c>
      <c r="AP196" s="1">
        <f t="shared" ref="AP196:AP259" si="54">Q196</f>
        <v>14.75</v>
      </c>
      <c r="AQ196" s="25">
        <f t="shared" si="49"/>
        <v>2.3338607594936707</v>
      </c>
      <c r="AR196" s="1">
        <f t="shared" si="50"/>
        <v>3.57</v>
      </c>
      <c r="AS196" s="25">
        <f t="shared" si="51"/>
        <v>1.0984615384615384</v>
      </c>
      <c r="AT196" s="1">
        <f t="shared" si="52"/>
        <v>48.46</v>
      </c>
      <c r="AU196" s="1">
        <f t="shared" si="53"/>
        <v>99.48</v>
      </c>
      <c r="AV196" s="1" t="str">
        <f t="shared" ref="AV196:AV259" si="55">IFERROR(MID(AE196,3,FIND(",",AE196)-3),"")</f>
        <v>1618</v>
      </c>
      <c r="AW196" s="1" t="str">
        <f t="shared" si="44"/>
        <v>5873</v>
      </c>
      <c r="AX196" s="1" t="str">
        <f t="shared" si="45"/>
        <v>13105</v>
      </c>
      <c r="AY196" s="1">
        <v>1.1791316192746468</v>
      </c>
      <c r="AZ196" s="1">
        <v>2.6888973674170162</v>
      </c>
      <c r="BJ196"/>
    </row>
    <row r="197" spans="1:62" ht="15.75">
      <c r="A197" s="1">
        <v>8774</v>
      </c>
      <c r="B197" s="1" t="s">
        <v>658</v>
      </c>
      <c r="C197" s="1" t="s">
        <v>4334</v>
      </c>
      <c r="D197" s="1">
        <v>215</v>
      </c>
      <c r="E197" s="1">
        <v>68043</v>
      </c>
      <c r="F197" s="1">
        <v>1000</v>
      </c>
      <c r="H197" s="1">
        <v>4.7</v>
      </c>
      <c r="I197" s="1">
        <v>9.85</v>
      </c>
      <c r="J197" s="1" t="s">
        <v>7252</v>
      </c>
      <c r="K197" s="1">
        <v>4.8</v>
      </c>
      <c r="L197" s="1">
        <v>0</v>
      </c>
      <c r="M197" s="1" t="s">
        <v>7253</v>
      </c>
      <c r="N197" s="1">
        <v>4.7</v>
      </c>
      <c r="O197" s="1">
        <v>0</v>
      </c>
      <c r="P197" s="1" t="s">
        <v>7254</v>
      </c>
      <c r="Q197" s="1">
        <v>20.46</v>
      </c>
      <c r="R197" s="1">
        <v>7.64</v>
      </c>
      <c r="S197" s="1" t="s">
        <v>7255</v>
      </c>
      <c r="T197" s="1">
        <v>3.11</v>
      </c>
      <c r="U197" s="1">
        <v>3.4</v>
      </c>
      <c r="V197" s="1" t="s">
        <v>7256</v>
      </c>
      <c r="W197" s="1">
        <v>0.16</v>
      </c>
      <c r="X197" s="1">
        <v>0.02</v>
      </c>
      <c r="Y197" s="1" t="s">
        <v>7257</v>
      </c>
      <c r="Z197" s="1">
        <v>0</v>
      </c>
      <c r="AA197" s="1">
        <v>0</v>
      </c>
      <c r="AB197" s="1" t="s">
        <v>4284</v>
      </c>
      <c r="AC197" s="1">
        <v>99.56</v>
      </c>
      <c r="AD197" s="1">
        <v>98.29</v>
      </c>
      <c r="AE197" s="1" t="s">
        <v>8215</v>
      </c>
      <c r="AF197" s="1" t="s">
        <v>8216</v>
      </c>
      <c r="AG197" s="1" t="s">
        <v>8217</v>
      </c>
      <c r="AH197" s="21">
        <v>42352.384155092594</v>
      </c>
      <c r="AJ197" s="23">
        <v>0</v>
      </c>
      <c r="AK197" s="23">
        <f t="shared" si="46"/>
        <v>4</v>
      </c>
      <c r="AL197" s="1">
        <f t="shared" si="47"/>
        <v>1000</v>
      </c>
      <c r="AM197" s="1">
        <f t="shared" si="48"/>
        <v>68043</v>
      </c>
      <c r="AN197" s="25">
        <f t="shared" si="42"/>
        <v>9.85</v>
      </c>
      <c r="AO197" s="25">
        <f t="shared" si="43"/>
        <v>3.2833333333333332</v>
      </c>
      <c r="AP197" s="1">
        <f t="shared" si="54"/>
        <v>20.46</v>
      </c>
      <c r="AQ197" s="25">
        <f t="shared" si="49"/>
        <v>2.6780104712041886</v>
      </c>
      <c r="AR197" s="1">
        <f t="shared" si="50"/>
        <v>3.11</v>
      </c>
      <c r="AS197" s="25">
        <f t="shared" si="51"/>
        <v>0.91470588235294115</v>
      </c>
      <c r="AT197" s="1">
        <f t="shared" si="52"/>
        <v>99.56</v>
      </c>
      <c r="AU197" s="1">
        <f t="shared" si="53"/>
        <v>98.29</v>
      </c>
      <c r="AV197" s="1" t="str">
        <f t="shared" si="55"/>
        <v>103</v>
      </c>
      <c r="AW197" s="1" t="str">
        <f t="shared" si="44"/>
        <v>465</v>
      </c>
      <c r="AX197" s="1" t="str">
        <f t="shared" si="45"/>
        <v>3049</v>
      </c>
      <c r="AY197" s="1">
        <v>0.94804301075268815</v>
      </c>
      <c r="AZ197" s="1">
        <v>0.91505411610364051</v>
      </c>
      <c r="BJ197"/>
    </row>
    <row r="198" spans="1:62" ht="15.75">
      <c r="A198" s="1">
        <v>9320</v>
      </c>
      <c r="B198" s="1" t="s">
        <v>3387</v>
      </c>
      <c r="C198" s="1" t="s">
        <v>4334</v>
      </c>
      <c r="D198" s="1">
        <v>389</v>
      </c>
      <c r="E198" s="1">
        <v>21354</v>
      </c>
      <c r="F198" s="1">
        <v>1000</v>
      </c>
      <c r="H198" s="1">
        <v>4.8</v>
      </c>
      <c r="I198" s="1">
        <v>54.87</v>
      </c>
      <c r="J198" s="1" t="s">
        <v>5542</v>
      </c>
      <c r="K198" s="1">
        <v>4.9000000000000004</v>
      </c>
      <c r="L198" s="1">
        <v>60.78</v>
      </c>
      <c r="M198" s="1" t="s">
        <v>5543</v>
      </c>
      <c r="N198" s="1">
        <v>4.9000000000000004</v>
      </c>
      <c r="O198" s="1">
        <v>59.13</v>
      </c>
      <c r="P198" s="1" t="s">
        <v>5544</v>
      </c>
      <c r="Q198" s="1">
        <v>10.24</v>
      </c>
      <c r="R198" s="1">
        <v>7.64</v>
      </c>
      <c r="S198" s="1" t="s">
        <v>5545</v>
      </c>
      <c r="T198" s="1">
        <v>3.2</v>
      </c>
      <c r="U198" s="1">
        <v>3.4</v>
      </c>
      <c r="V198" s="1" t="s">
        <v>5546</v>
      </c>
      <c r="W198" s="1">
        <v>0</v>
      </c>
      <c r="X198" s="1">
        <v>0.02</v>
      </c>
      <c r="Y198" s="1" t="s">
        <v>5547</v>
      </c>
      <c r="Z198" s="1">
        <v>0</v>
      </c>
      <c r="AA198" s="1">
        <v>0</v>
      </c>
      <c r="AB198" s="1" t="s">
        <v>4284</v>
      </c>
      <c r="AC198" s="1">
        <v>97.82</v>
      </c>
      <c r="AD198" s="1">
        <v>98.16</v>
      </c>
      <c r="AE198" s="1" t="s">
        <v>4392</v>
      </c>
      <c r="AF198" s="1" t="s">
        <v>7973</v>
      </c>
      <c r="AG198" s="1" t="s">
        <v>8218</v>
      </c>
      <c r="AH198" s="21">
        <v>42352.426979166667</v>
      </c>
      <c r="AJ198" s="23">
        <v>0</v>
      </c>
      <c r="AK198" s="23">
        <f t="shared" si="46"/>
        <v>4</v>
      </c>
      <c r="AL198" s="1">
        <f t="shared" si="47"/>
        <v>1000</v>
      </c>
      <c r="AM198" s="1">
        <f t="shared" si="48"/>
        <v>21354</v>
      </c>
      <c r="AN198" s="25">
        <f t="shared" si="42"/>
        <v>5.9100000000000037</v>
      </c>
      <c r="AO198" s="25">
        <f t="shared" si="43"/>
        <v>58.26</v>
      </c>
      <c r="AP198" s="1">
        <f t="shared" si="54"/>
        <v>10.24</v>
      </c>
      <c r="AQ198" s="25">
        <f t="shared" si="49"/>
        <v>1.3403141361256545</v>
      </c>
      <c r="AR198" s="1">
        <f t="shared" si="50"/>
        <v>3.2</v>
      </c>
      <c r="AS198" s="25">
        <f t="shared" si="51"/>
        <v>0.94117647058823539</v>
      </c>
      <c r="AT198" s="1">
        <f t="shared" si="52"/>
        <v>97.82</v>
      </c>
      <c r="AU198" s="1">
        <f t="shared" si="53"/>
        <v>98.16</v>
      </c>
      <c r="AV198" s="1" t="str">
        <f t="shared" si="55"/>
        <v>32</v>
      </c>
      <c r="AW198" s="1" t="str">
        <f t="shared" si="44"/>
        <v>209</v>
      </c>
      <c r="AX198" s="1" t="str">
        <f t="shared" si="45"/>
        <v>1417</v>
      </c>
      <c r="AY198" s="1">
        <v>0.65531100478468896</v>
      </c>
      <c r="AZ198" s="1">
        <v>0.88496824276640795</v>
      </c>
      <c r="BJ198"/>
    </row>
    <row r="199" spans="1:62" ht="15.75">
      <c r="A199" s="1">
        <v>8670</v>
      </c>
      <c r="B199" s="1" t="s">
        <v>3398</v>
      </c>
      <c r="C199" s="1" t="s">
        <v>4378</v>
      </c>
      <c r="D199" s="1">
        <v>545</v>
      </c>
      <c r="E199" s="1">
        <v>69824</v>
      </c>
      <c r="F199" s="1">
        <v>16001</v>
      </c>
      <c r="H199" s="1">
        <v>4.8</v>
      </c>
      <c r="I199" s="1">
        <v>7.06</v>
      </c>
      <c r="J199" s="1" t="s">
        <v>5573</v>
      </c>
      <c r="K199" s="1">
        <v>4.8</v>
      </c>
      <c r="L199" s="1">
        <v>0</v>
      </c>
      <c r="M199" s="1" t="s">
        <v>5574</v>
      </c>
      <c r="N199" s="1">
        <v>4.8</v>
      </c>
      <c r="O199" s="1">
        <v>0</v>
      </c>
      <c r="P199" s="1" t="s">
        <v>5575</v>
      </c>
      <c r="Q199" s="1">
        <v>3.38</v>
      </c>
      <c r="R199" s="1">
        <v>3.51</v>
      </c>
      <c r="S199" s="1" t="s">
        <v>5576</v>
      </c>
      <c r="T199" s="1">
        <v>1.91</v>
      </c>
      <c r="U199" s="1">
        <v>1.81</v>
      </c>
      <c r="V199" s="1" t="s">
        <v>5577</v>
      </c>
      <c r="W199" s="1">
        <v>0</v>
      </c>
      <c r="X199" s="1">
        <v>0</v>
      </c>
      <c r="Y199" s="1" t="s">
        <v>5578</v>
      </c>
      <c r="Z199" s="1">
        <v>0</v>
      </c>
      <c r="AA199" s="1">
        <v>0</v>
      </c>
      <c r="AB199" s="1" t="s">
        <v>4284</v>
      </c>
      <c r="AC199" s="1">
        <v>92.46</v>
      </c>
      <c r="AD199" s="1">
        <v>99.23</v>
      </c>
      <c r="AE199" s="1" t="s">
        <v>4369</v>
      </c>
      <c r="AF199" s="1" t="s">
        <v>8219</v>
      </c>
      <c r="AG199" s="1" t="s">
        <v>8220</v>
      </c>
      <c r="AH199" s="21">
        <v>42352.416493055556</v>
      </c>
      <c r="AJ199" s="23">
        <v>0</v>
      </c>
      <c r="AK199" s="23">
        <f t="shared" si="46"/>
        <v>7</v>
      </c>
      <c r="AL199" s="1">
        <f t="shared" si="47"/>
        <v>16001</v>
      </c>
      <c r="AM199" s="1">
        <f t="shared" si="48"/>
        <v>69824</v>
      </c>
      <c r="AN199" s="25">
        <f t="shared" ref="AN199:AN262" si="56">MAX(I199,L199,O199)-MIN(I199,L199,O199)</f>
        <v>7.06</v>
      </c>
      <c r="AO199" s="25">
        <f t="shared" ref="AO199:AO262" si="57">AVERAGE(I199,L199,O199)</f>
        <v>2.3533333333333331</v>
      </c>
      <c r="AP199" s="1">
        <f t="shared" si="54"/>
        <v>3.38</v>
      </c>
      <c r="AQ199" s="25">
        <f t="shared" si="49"/>
        <v>0.96296296296296302</v>
      </c>
      <c r="AR199" s="1">
        <f t="shared" si="50"/>
        <v>1.91</v>
      </c>
      <c r="AS199" s="25">
        <f t="shared" si="51"/>
        <v>1.0552486187845302</v>
      </c>
      <c r="AT199" s="1">
        <f t="shared" si="52"/>
        <v>92.46</v>
      </c>
      <c r="AU199" s="1">
        <f t="shared" si="53"/>
        <v>99.23</v>
      </c>
      <c r="AV199" s="1" t="str">
        <f t="shared" si="55"/>
        <v>2</v>
      </c>
      <c r="AW199" s="1" t="str">
        <f t="shared" si="44"/>
        <v>92</v>
      </c>
      <c r="AX199" s="1" t="str">
        <f t="shared" si="45"/>
        <v>1432</v>
      </c>
      <c r="AY199" s="1">
        <v>9.3043478260869575E-2</v>
      </c>
      <c r="AZ199" s="1">
        <v>0.38547486033519551</v>
      </c>
      <c r="BJ199"/>
    </row>
    <row r="200" spans="1:62" ht="15.75">
      <c r="A200" s="1">
        <v>9172</v>
      </c>
      <c r="B200" s="1" t="s">
        <v>1769</v>
      </c>
      <c r="C200" s="1" t="s">
        <v>4332</v>
      </c>
      <c r="F200" s="1">
        <v>50000</v>
      </c>
      <c r="H200" s="1">
        <v>4.8</v>
      </c>
      <c r="I200" s="1">
        <v>0</v>
      </c>
      <c r="J200" s="1" t="s">
        <v>5083</v>
      </c>
      <c r="K200" s="1">
        <v>4.8</v>
      </c>
      <c r="L200" s="1">
        <v>3.84</v>
      </c>
      <c r="M200" s="1" t="s">
        <v>5084</v>
      </c>
      <c r="N200" s="1">
        <v>4.7</v>
      </c>
      <c r="O200" s="1">
        <v>0</v>
      </c>
      <c r="P200" s="1" t="s">
        <v>5085</v>
      </c>
      <c r="Q200" s="1">
        <v>4.57</v>
      </c>
      <c r="R200" s="1">
        <v>4.51</v>
      </c>
      <c r="S200" s="1" t="s">
        <v>5086</v>
      </c>
      <c r="T200" s="1">
        <v>3.58</v>
      </c>
      <c r="U200" s="1">
        <v>2.6</v>
      </c>
      <c r="V200" s="1" t="s">
        <v>5087</v>
      </c>
      <c r="W200" s="1">
        <v>0</v>
      </c>
      <c r="X200" s="1">
        <v>0.06</v>
      </c>
      <c r="Y200" s="1" t="s">
        <v>4292</v>
      </c>
      <c r="Z200" s="1">
        <v>0</v>
      </c>
      <c r="AA200" s="1">
        <v>0</v>
      </c>
      <c r="AB200" s="1" t="s">
        <v>4284</v>
      </c>
      <c r="AC200" s="1">
        <v>0</v>
      </c>
      <c r="AD200" s="1">
        <v>0</v>
      </c>
      <c r="AH200" s="21">
        <v>42352.288043981483</v>
      </c>
      <c r="AJ200" s="24">
        <v>1</v>
      </c>
      <c r="AK200" s="23">
        <f t="shared" si="46"/>
        <v>3</v>
      </c>
      <c r="AL200" s="1">
        <f t="shared" si="47"/>
        <v>50000</v>
      </c>
      <c r="AM200" s="1">
        <f t="shared" si="48"/>
        <v>0</v>
      </c>
      <c r="AN200" s="25">
        <f t="shared" si="56"/>
        <v>3.84</v>
      </c>
      <c r="AO200" s="25">
        <f t="shared" si="57"/>
        <v>1.28</v>
      </c>
      <c r="AP200" s="1">
        <f t="shared" si="54"/>
        <v>4.57</v>
      </c>
      <c r="AQ200" s="25">
        <f t="shared" si="49"/>
        <v>1.0133037694013305</v>
      </c>
      <c r="AR200" s="1">
        <f t="shared" si="50"/>
        <v>3.58</v>
      </c>
      <c r="AS200" s="25">
        <f t="shared" si="51"/>
        <v>1.3769230769230769</v>
      </c>
      <c r="AT200" s="1">
        <f t="shared" si="52"/>
        <v>0</v>
      </c>
      <c r="AU200" s="1">
        <f t="shared" si="53"/>
        <v>0</v>
      </c>
      <c r="AV200" s="1" t="str">
        <f t="shared" si="55"/>
        <v/>
      </c>
      <c r="AW200" s="1" t="str">
        <f t="shared" si="44"/>
        <v/>
      </c>
      <c r="AX200" s="1" t="str">
        <f t="shared" si="45"/>
        <v/>
      </c>
      <c r="AY200" s="1">
        <v>0</v>
      </c>
      <c r="BJ200"/>
    </row>
    <row r="201" spans="1:62" ht="15.75">
      <c r="A201" s="1">
        <v>8669</v>
      </c>
      <c r="B201" s="1" t="s">
        <v>184</v>
      </c>
      <c r="C201" s="1" t="s">
        <v>4332</v>
      </c>
      <c r="F201" s="1">
        <v>100000</v>
      </c>
      <c r="H201" s="1">
        <v>4.8</v>
      </c>
      <c r="I201" s="1">
        <v>6.37</v>
      </c>
      <c r="J201" s="1" t="s">
        <v>5579</v>
      </c>
      <c r="K201" s="1">
        <v>4.7</v>
      </c>
      <c r="L201" s="1">
        <v>-1.01</v>
      </c>
      <c r="M201" s="1" t="s">
        <v>5580</v>
      </c>
      <c r="N201" s="1">
        <v>4.7</v>
      </c>
      <c r="O201" s="1">
        <v>-1.23</v>
      </c>
      <c r="P201" s="1" t="s">
        <v>5581</v>
      </c>
      <c r="Q201" s="1">
        <v>2.27</v>
      </c>
      <c r="R201" s="1">
        <v>4.51</v>
      </c>
      <c r="S201" s="1" t="s">
        <v>5582</v>
      </c>
      <c r="T201" s="1">
        <v>1.02</v>
      </c>
      <c r="U201" s="1">
        <v>2.6</v>
      </c>
      <c r="V201" s="1" t="s">
        <v>5583</v>
      </c>
      <c r="W201" s="1">
        <v>0</v>
      </c>
      <c r="X201" s="1">
        <v>0.06</v>
      </c>
      <c r="Y201" s="1" t="s">
        <v>4292</v>
      </c>
      <c r="Z201" s="1">
        <v>0</v>
      </c>
      <c r="AA201" s="1">
        <v>0</v>
      </c>
      <c r="AB201" s="1" t="s">
        <v>4284</v>
      </c>
      <c r="AC201" s="1">
        <v>0</v>
      </c>
      <c r="AD201" s="1">
        <v>0</v>
      </c>
      <c r="AH201" s="21">
        <v>42352.288078703707</v>
      </c>
      <c r="AJ201" s="24">
        <v>1</v>
      </c>
      <c r="AK201" s="23">
        <f t="shared" si="46"/>
        <v>3</v>
      </c>
      <c r="AL201" s="1">
        <f t="shared" si="47"/>
        <v>100000</v>
      </c>
      <c r="AM201" s="1">
        <f t="shared" si="48"/>
        <v>0</v>
      </c>
      <c r="AN201" s="25">
        <f t="shared" si="56"/>
        <v>7.6</v>
      </c>
      <c r="AO201" s="25">
        <f t="shared" si="57"/>
        <v>1.3766666666666669</v>
      </c>
      <c r="AP201" s="1">
        <f t="shared" si="54"/>
        <v>2.27</v>
      </c>
      <c r="AQ201" s="25">
        <f t="shared" si="49"/>
        <v>0.50332594235033257</v>
      </c>
      <c r="AR201" s="1">
        <f t="shared" si="50"/>
        <v>1.02</v>
      </c>
      <c r="AS201" s="25">
        <f t="shared" si="51"/>
        <v>0.3923076923076923</v>
      </c>
      <c r="AT201" s="1">
        <f t="shared" si="52"/>
        <v>0</v>
      </c>
      <c r="AU201" s="1">
        <f t="shared" si="53"/>
        <v>0</v>
      </c>
      <c r="AV201" s="1" t="str">
        <f t="shared" si="55"/>
        <v/>
      </c>
      <c r="AW201" s="1" t="str">
        <f t="shared" ref="AW201:AW264" si="58">IFERROR(MID(AF201,3,FIND(",",AF201)-3),"")</f>
        <v/>
      </c>
      <c r="AX201" s="1" t="str">
        <f t="shared" ref="AX201:AX264" si="59">IFERROR(MID(AG201,3,FIND(",",AG201)-3),"")</f>
        <v/>
      </c>
      <c r="AY201" s="1">
        <v>0</v>
      </c>
      <c r="BJ201"/>
    </row>
    <row r="202" spans="1:62" ht="15.75">
      <c r="A202" s="1">
        <v>8671</v>
      </c>
      <c r="B202" s="1" t="s">
        <v>1126</v>
      </c>
      <c r="C202" s="1" t="s">
        <v>4334</v>
      </c>
      <c r="D202" s="1">
        <v>288</v>
      </c>
      <c r="E202" s="1">
        <v>16263</v>
      </c>
      <c r="F202" s="1">
        <v>1008</v>
      </c>
      <c r="H202" s="1">
        <v>4.9000000000000004</v>
      </c>
      <c r="I202" s="1">
        <v>70.430000000000007</v>
      </c>
      <c r="J202" s="1" t="s">
        <v>4833</v>
      </c>
      <c r="K202" s="1">
        <v>4.9000000000000004</v>
      </c>
      <c r="L202" s="1">
        <v>68.33</v>
      </c>
      <c r="M202" s="1" t="s">
        <v>4834</v>
      </c>
      <c r="N202" s="1">
        <v>4.9000000000000004</v>
      </c>
      <c r="O202" s="1">
        <v>63.99</v>
      </c>
      <c r="P202" s="1" t="s">
        <v>4835</v>
      </c>
      <c r="Q202" s="1">
        <v>3.47</v>
      </c>
      <c r="R202" s="1">
        <v>7.64</v>
      </c>
      <c r="S202" s="1" t="s">
        <v>4836</v>
      </c>
      <c r="T202" s="1">
        <v>4.83</v>
      </c>
      <c r="U202" s="1">
        <v>3.4</v>
      </c>
      <c r="V202" s="1" t="s">
        <v>4837</v>
      </c>
      <c r="W202" s="1">
        <v>0.11</v>
      </c>
      <c r="X202" s="1">
        <v>0.02</v>
      </c>
      <c r="Y202" s="1" t="s">
        <v>4838</v>
      </c>
      <c r="Z202" s="1">
        <v>0</v>
      </c>
      <c r="AA202" s="1">
        <v>0</v>
      </c>
      <c r="AB202" s="1" t="s">
        <v>4284</v>
      </c>
      <c r="AC202" s="1">
        <v>99.84</v>
      </c>
      <c r="AD202" s="1">
        <v>98.3</v>
      </c>
      <c r="AE202" s="1" t="s">
        <v>8221</v>
      </c>
      <c r="AF202" s="1" t="s">
        <v>8222</v>
      </c>
      <c r="AG202" s="1" t="s">
        <v>8223</v>
      </c>
      <c r="AH202" s="21">
        <v>42352.42701388889</v>
      </c>
      <c r="AJ202" s="23">
        <v>0</v>
      </c>
      <c r="AK202" s="23">
        <f t="shared" si="46"/>
        <v>4</v>
      </c>
      <c r="AL202" s="1">
        <f t="shared" si="47"/>
        <v>1008</v>
      </c>
      <c r="AM202" s="1">
        <f t="shared" si="48"/>
        <v>16263</v>
      </c>
      <c r="AN202" s="25">
        <f t="shared" si="56"/>
        <v>6.4400000000000048</v>
      </c>
      <c r="AO202" s="25">
        <f t="shared" si="57"/>
        <v>67.583333333333329</v>
      </c>
      <c r="AP202" s="1">
        <f t="shared" si="54"/>
        <v>3.47</v>
      </c>
      <c r="AQ202" s="25">
        <f t="shared" si="49"/>
        <v>0.45418848167539272</v>
      </c>
      <c r="AR202" s="1">
        <f t="shared" si="50"/>
        <v>4.83</v>
      </c>
      <c r="AS202" s="25">
        <f t="shared" si="51"/>
        <v>1.4205882352941177</v>
      </c>
      <c r="AT202" s="1">
        <f t="shared" si="52"/>
        <v>99.84</v>
      </c>
      <c r="AU202" s="1">
        <f t="shared" si="53"/>
        <v>98.3</v>
      </c>
      <c r="AV202" s="1" t="str">
        <f t="shared" si="55"/>
        <v>212</v>
      </c>
      <c r="AW202" s="1" t="str">
        <f t="shared" si="58"/>
        <v>864</v>
      </c>
      <c r="AX202" s="1" t="str">
        <f t="shared" si="59"/>
        <v>3576</v>
      </c>
      <c r="AY202" s="1">
        <v>1.0501851851851853</v>
      </c>
      <c r="AZ202" s="1">
        <v>1.4496644295302012</v>
      </c>
      <c r="BJ202"/>
    </row>
    <row r="203" spans="1:62" ht="15.75">
      <c r="A203" s="1">
        <v>8676</v>
      </c>
      <c r="B203" s="1" t="s">
        <v>3420</v>
      </c>
      <c r="C203" s="1" t="s">
        <v>4332</v>
      </c>
      <c r="F203" s="1">
        <v>100000</v>
      </c>
      <c r="H203" s="1">
        <v>4.8</v>
      </c>
      <c r="I203" s="1">
        <v>0</v>
      </c>
      <c r="J203" s="1" t="s">
        <v>5298</v>
      </c>
      <c r="K203" s="1">
        <v>4.5999999999999996</v>
      </c>
      <c r="L203" s="1">
        <v>-2.5499999999999998</v>
      </c>
      <c r="M203" s="1" t="s">
        <v>5299</v>
      </c>
      <c r="N203" s="1">
        <v>4.5999999999999996</v>
      </c>
      <c r="O203" s="1">
        <v>-2.4700000000000002</v>
      </c>
      <c r="P203" s="1" t="s">
        <v>5300</v>
      </c>
      <c r="Q203" s="1">
        <v>1.72</v>
      </c>
      <c r="R203" s="1">
        <v>4.51</v>
      </c>
      <c r="S203" s="1" t="s">
        <v>5301</v>
      </c>
      <c r="T203" s="1">
        <v>1.35</v>
      </c>
      <c r="U203" s="1">
        <v>2.6</v>
      </c>
      <c r="V203" s="1" t="s">
        <v>5302</v>
      </c>
      <c r="W203" s="1">
        <v>0</v>
      </c>
      <c r="X203" s="1">
        <v>0.06</v>
      </c>
      <c r="Y203" s="1" t="s">
        <v>4292</v>
      </c>
      <c r="Z203" s="1">
        <v>0</v>
      </c>
      <c r="AA203" s="1">
        <v>0</v>
      </c>
      <c r="AB203" s="1" t="s">
        <v>4284</v>
      </c>
      <c r="AC203" s="1">
        <v>0</v>
      </c>
      <c r="AD203" s="1">
        <v>0</v>
      </c>
      <c r="AH203" s="21">
        <v>42352.288495370369</v>
      </c>
      <c r="AJ203" s="24">
        <v>1</v>
      </c>
      <c r="AK203" s="23">
        <f t="shared" si="46"/>
        <v>3</v>
      </c>
      <c r="AL203" s="1">
        <f t="shared" si="47"/>
        <v>100000</v>
      </c>
      <c r="AM203" s="1">
        <f t="shared" si="48"/>
        <v>0</v>
      </c>
      <c r="AN203" s="25">
        <f t="shared" si="56"/>
        <v>2.5499999999999998</v>
      </c>
      <c r="AO203" s="25">
        <f t="shared" si="57"/>
        <v>-1.6733333333333331</v>
      </c>
      <c r="AP203" s="1">
        <f t="shared" si="54"/>
        <v>1.72</v>
      </c>
      <c r="AQ203" s="25">
        <f t="shared" si="49"/>
        <v>0.3813747228381375</v>
      </c>
      <c r="AR203" s="1">
        <f t="shared" si="50"/>
        <v>1.35</v>
      </c>
      <c r="AS203" s="25">
        <f t="shared" si="51"/>
        <v>0.51923076923076927</v>
      </c>
      <c r="AT203" s="1">
        <f t="shared" si="52"/>
        <v>0</v>
      </c>
      <c r="AU203" s="1">
        <f t="shared" si="53"/>
        <v>0</v>
      </c>
      <c r="AV203" s="1" t="str">
        <f t="shared" si="55"/>
        <v/>
      </c>
      <c r="AW203" s="1" t="str">
        <f t="shared" si="58"/>
        <v/>
      </c>
      <c r="AX203" s="1" t="str">
        <f t="shared" si="59"/>
        <v/>
      </c>
      <c r="AY203" s="1">
        <v>0</v>
      </c>
      <c r="BJ203"/>
    </row>
    <row r="204" spans="1:62" ht="15.75">
      <c r="A204" s="1">
        <v>9548</v>
      </c>
      <c r="B204" s="1" t="s">
        <v>41</v>
      </c>
      <c r="C204" s="1" t="s">
        <v>4332</v>
      </c>
      <c r="F204" s="1">
        <v>50000</v>
      </c>
      <c r="H204" s="1">
        <v>4.8</v>
      </c>
      <c r="I204" s="1">
        <v>25.16</v>
      </c>
      <c r="J204" s="1" t="s">
        <v>5630</v>
      </c>
      <c r="K204" s="1">
        <v>4.8</v>
      </c>
      <c r="L204" s="1">
        <v>29.08</v>
      </c>
      <c r="M204" s="1" t="s">
        <v>5631</v>
      </c>
      <c r="N204" s="1">
        <v>4.8</v>
      </c>
      <c r="O204" s="1">
        <v>38.47</v>
      </c>
      <c r="P204" s="1" t="s">
        <v>5632</v>
      </c>
      <c r="Q204" s="1">
        <v>3.57</v>
      </c>
      <c r="R204" s="1">
        <v>4.51</v>
      </c>
      <c r="S204" s="1" t="s">
        <v>5633</v>
      </c>
      <c r="T204" s="1">
        <v>2.4700000000000002</v>
      </c>
      <c r="U204" s="1">
        <v>2.6</v>
      </c>
      <c r="V204" s="1" t="s">
        <v>4434</v>
      </c>
      <c r="W204" s="1">
        <v>0</v>
      </c>
      <c r="X204" s="1">
        <v>0.06</v>
      </c>
      <c r="Y204" s="1" t="s">
        <v>4292</v>
      </c>
      <c r="Z204" s="1">
        <v>0</v>
      </c>
      <c r="AA204" s="1">
        <v>0</v>
      </c>
      <c r="AB204" s="1" t="s">
        <v>4284</v>
      </c>
      <c r="AC204" s="1">
        <v>0</v>
      </c>
      <c r="AD204" s="1">
        <v>0</v>
      </c>
      <c r="AH204" s="21">
        <v>42352.288576388892</v>
      </c>
      <c r="AJ204" s="24">
        <v>1</v>
      </c>
      <c r="AK204" s="23">
        <f t="shared" si="46"/>
        <v>3</v>
      </c>
      <c r="AL204" s="1">
        <f t="shared" si="47"/>
        <v>50000</v>
      </c>
      <c r="AM204" s="1">
        <f t="shared" si="48"/>
        <v>0</v>
      </c>
      <c r="AN204" s="25">
        <f t="shared" si="56"/>
        <v>13.309999999999999</v>
      </c>
      <c r="AO204" s="25">
        <f t="shared" si="57"/>
        <v>30.903333333333332</v>
      </c>
      <c r="AP204" s="1">
        <f t="shared" si="54"/>
        <v>3.57</v>
      </c>
      <c r="AQ204" s="25">
        <f t="shared" si="49"/>
        <v>0.79157427937915747</v>
      </c>
      <c r="AR204" s="1">
        <f t="shared" si="50"/>
        <v>2.4700000000000002</v>
      </c>
      <c r="AS204" s="25">
        <f t="shared" si="51"/>
        <v>0.95000000000000007</v>
      </c>
      <c r="AT204" s="1">
        <f t="shared" si="52"/>
        <v>0</v>
      </c>
      <c r="AU204" s="1">
        <f t="shared" si="53"/>
        <v>0</v>
      </c>
      <c r="AV204" s="1" t="str">
        <f t="shared" si="55"/>
        <v/>
      </c>
      <c r="AW204" s="1" t="str">
        <f t="shared" si="58"/>
        <v/>
      </c>
      <c r="AX204" s="1" t="str">
        <f t="shared" si="59"/>
        <v/>
      </c>
      <c r="AY204" s="1">
        <v>0</v>
      </c>
      <c r="BJ204"/>
    </row>
    <row r="205" spans="1:62" ht="15.75">
      <c r="A205" s="1">
        <v>9558</v>
      </c>
      <c r="B205" s="1" t="s">
        <v>137</v>
      </c>
      <c r="C205" s="1" t="s">
        <v>4286</v>
      </c>
      <c r="D205" s="1">
        <v>41</v>
      </c>
      <c r="E205" s="1">
        <v>47746</v>
      </c>
      <c r="F205" s="1">
        <v>1000</v>
      </c>
      <c r="H205" s="1">
        <v>4.9000000000000004</v>
      </c>
      <c r="I205" s="1">
        <v>67.650000000000006</v>
      </c>
      <c r="J205" s="1" t="s">
        <v>4714</v>
      </c>
      <c r="K205" s="1">
        <v>4.9000000000000004</v>
      </c>
      <c r="L205" s="1">
        <v>64.260000000000005</v>
      </c>
      <c r="M205" s="1" t="s">
        <v>4715</v>
      </c>
      <c r="N205" s="1">
        <v>4.9000000000000004</v>
      </c>
      <c r="O205" s="1">
        <v>62.15</v>
      </c>
      <c r="P205" s="1" t="s">
        <v>4716</v>
      </c>
      <c r="Q205" s="1">
        <v>3.83</v>
      </c>
      <c r="R205" s="1">
        <v>4.32</v>
      </c>
      <c r="S205" s="1" t="s">
        <v>4717</v>
      </c>
      <c r="T205" s="1">
        <v>3.11</v>
      </c>
      <c r="U205" s="1">
        <v>2.92</v>
      </c>
      <c r="V205" s="1" t="s">
        <v>4718</v>
      </c>
      <c r="W205" s="1">
        <v>0</v>
      </c>
      <c r="X205" s="1">
        <v>0</v>
      </c>
      <c r="Y205" s="1" t="s">
        <v>4719</v>
      </c>
      <c r="Z205" s="1">
        <v>0</v>
      </c>
      <c r="AA205" s="1">
        <v>0</v>
      </c>
      <c r="AB205" s="1" t="s">
        <v>4284</v>
      </c>
      <c r="AC205" s="1">
        <v>68.319999999999993</v>
      </c>
      <c r="AD205" s="1">
        <v>99.35</v>
      </c>
      <c r="AE205" s="1" t="s">
        <v>4297</v>
      </c>
      <c r="AF205" s="1" t="s">
        <v>4720</v>
      </c>
      <c r="AG205" s="1" t="s">
        <v>4721</v>
      </c>
      <c r="AH205" s="21">
        <v>42352.288240740738</v>
      </c>
      <c r="AJ205" s="23">
        <v>0</v>
      </c>
      <c r="AK205" s="23">
        <f t="shared" si="46"/>
        <v>8</v>
      </c>
      <c r="AL205" s="1">
        <f t="shared" si="47"/>
        <v>1000</v>
      </c>
      <c r="AM205" s="1">
        <f t="shared" si="48"/>
        <v>47746</v>
      </c>
      <c r="AN205" s="25">
        <f t="shared" si="56"/>
        <v>5.5000000000000071</v>
      </c>
      <c r="AO205" s="25">
        <f t="shared" si="57"/>
        <v>64.686666666666682</v>
      </c>
      <c r="AP205" s="1">
        <f t="shared" si="54"/>
        <v>3.83</v>
      </c>
      <c r="AQ205" s="25">
        <f t="shared" si="49"/>
        <v>0.88657407407407407</v>
      </c>
      <c r="AR205" s="1">
        <f t="shared" si="50"/>
        <v>3.11</v>
      </c>
      <c r="AS205" s="25">
        <f t="shared" si="51"/>
        <v>1.0650684931506849</v>
      </c>
      <c r="AT205" s="1">
        <f t="shared" si="52"/>
        <v>68.319999999999993</v>
      </c>
      <c r="AU205" s="1">
        <f t="shared" si="53"/>
        <v>99.35</v>
      </c>
      <c r="AV205" s="1" t="str">
        <f t="shared" si="55"/>
        <v>1</v>
      </c>
      <c r="AW205" s="1" t="str">
        <f t="shared" si="58"/>
        <v>68</v>
      </c>
      <c r="AX205" s="1" t="str">
        <f t="shared" si="59"/>
        <v>1310</v>
      </c>
      <c r="AY205" s="1">
        <v>6.2941176470588237E-2</v>
      </c>
      <c r="AZ205" s="1">
        <v>0.31145038167938932</v>
      </c>
      <c r="BJ205"/>
    </row>
    <row r="206" spans="1:62" ht="15.75">
      <c r="A206" s="1">
        <v>9349</v>
      </c>
      <c r="B206" s="1" t="s">
        <v>834</v>
      </c>
      <c r="C206" s="1" t="s">
        <v>4339</v>
      </c>
      <c r="D206" s="1">
        <v>674</v>
      </c>
      <c r="E206" s="1">
        <v>20374</v>
      </c>
      <c r="F206" s="1">
        <v>3530</v>
      </c>
      <c r="H206" s="1">
        <v>4.9000000000000004</v>
      </c>
      <c r="I206" s="1">
        <v>91.89</v>
      </c>
      <c r="J206" s="1" t="s">
        <v>5616</v>
      </c>
      <c r="K206" s="1">
        <v>4.9000000000000004</v>
      </c>
      <c r="L206" s="1">
        <v>93.41</v>
      </c>
      <c r="M206" s="1" t="s">
        <v>5617</v>
      </c>
      <c r="N206" s="1">
        <v>4.9000000000000004</v>
      </c>
      <c r="O206" s="1">
        <v>89.19</v>
      </c>
      <c r="P206" s="1" t="s">
        <v>5618</v>
      </c>
      <c r="Q206" s="1">
        <v>0.66</v>
      </c>
      <c r="R206" s="1">
        <v>3.79</v>
      </c>
      <c r="S206" s="1" t="s">
        <v>5619</v>
      </c>
      <c r="T206" s="1">
        <v>0.17</v>
      </c>
      <c r="U206" s="1">
        <v>2.42</v>
      </c>
      <c r="V206" s="1" t="s">
        <v>5620</v>
      </c>
      <c r="W206" s="1">
        <v>0</v>
      </c>
      <c r="X206" s="1">
        <v>0.01</v>
      </c>
      <c r="Y206" s="1" t="s">
        <v>4295</v>
      </c>
      <c r="Z206" s="1">
        <v>0</v>
      </c>
      <c r="AA206" s="1">
        <v>0</v>
      </c>
      <c r="AB206" s="1" t="s">
        <v>4284</v>
      </c>
      <c r="AC206" s="1">
        <v>99.99</v>
      </c>
      <c r="AD206" s="1">
        <v>99.87</v>
      </c>
      <c r="AE206" s="1" t="s">
        <v>7261</v>
      </c>
      <c r="AF206" s="1" t="s">
        <v>7262</v>
      </c>
      <c r="AG206" s="1" t="s">
        <v>7263</v>
      </c>
      <c r="AH206" s="21">
        <v>42352.288217592592</v>
      </c>
      <c r="AJ206" s="23">
        <v>0</v>
      </c>
      <c r="AK206" s="23">
        <f t="shared" si="46"/>
        <v>6</v>
      </c>
      <c r="AL206" s="1">
        <f t="shared" si="47"/>
        <v>3530</v>
      </c>
      <c r="AM206" s="1">
        <f t="shared" si="48"/>
        <v>20374</v>
      </c>
      <c r="AN206" s="25">
        <f t="shared" si="56"/>
        <v>4.2199999999999989</v>
      </c>
      <c r="AO206" s="25">
        <f t="shared" si="57"/>
        <v>91.49666666666667</v>
      </c>
      <c r="AP206" s="1">
        <f t="shared" si="54"/>
        <v>0.66</v>
      </c>
      <c r="AQ206" s="25">
        <f t="shared" si="49"/>
        <v>0.17414248021108181</v>
      </c>
      <c r="AR206" s="1">
        <f t="shared" si="50"/>
        <v>0.17</v>
      </c>
      <c r="AS206" s="25">
        <f t="shared" si="51"/>
        <v>7.0247933884297523E-2</v>
      </c>
      <c r="AT206" s="1">
        <f t="shared" si="52"/>
        <v>99.99</v>
      </c>
      <c r="AU206" s="1">
        <f t="shared" si="53"/>
        <v>99.87</v>
      </c>
      <c r="AV206" s="1" t="str">
        <f t="shared" si="55"/>
        <v>271</v>
      </c>
      <c r="AW206" s="1" t="str">
        <f t="shared" si="58"/>
        <v>1218</v>
      </c>
      <c r="AX206" s="1" t="str">
        <f t="shared" si="59"/>
        <v>3158</v>
      </c>
      <c r="AY206" s="1">
        <v>0.95228243021346481</v>
      </c>
      <c r="AZ206" s="1">
        <v>2.3141228625712476</v>
      </c>
      <c r="BJ206"/>
    </row>
    <row r="207" spans="1:62" ht="15.75">
      <c r="A207" s="1">
        <v>9540</v>
      </c>
      <c r="B207" s="1" t="s">
        <v>140</v>
      </c>
      <c r="C207" s="1" t="s">
        <v>4334</v>
      </c>
      <c r="D207" s="1">
        <v>363</v>
      </c>
      <c r="E207" s="1">
        <v>41522</v>
      </c>
      <c r="F207" s="1">
        <v>1000</v>
      </c>
      <c r="H207" s="1">
        <v>4.8</v>
      </c>
      <c r="I207" s="1">
        <v>19.16</v>
      </c>
      <c r="J207" s="1" t="s">
        <v>6388</v>
      </c>
      <c r="K207" s="1">
        <v>4.8</v>
      </c>
      <c r="L207" s="1">
        <v>6.5</v>
      </c>
      <c r="M207" s="1" t="s">
        <v>6389</v>
      </c>
      <c r="N207" s="1">
        <v>4.8</v>
      </c>
      <c r="O207" s="1">
        <v>6.07</v>
      </c>
      <c r="P207" s="1" t="s">
        <v>6390</v>
      </c>
      <c r="Q207" s="1">
        <v>36.56</v>
      </c>
      <c r="R207" s="1">
        <v>14.39</v>
      </c>
      <c r="S207" s="1" t="s">
        <v>6391</v>
      </c>
      <c r="T207" s="1">
        <v>5.77</v>
      </c>
      <c r="U207" s="1">
        <v>3.69</v>
      </c>
      <c r="V207" s="1" t="s">
        <v>6392</v>
      </c>
      <c r="W207" s="1">
        <v>0</v>
      </c>
      <c r="X207" s="1">
        <v>0.01</v>
      </c>
      <c r="Y207" s="1" t="s">
        <v>6393</v>
      </c>
      <c r="Z207" s="1">
        <v>0</v>
      </c>
      <c r="AA207" s="1">
        <v>0</v>
      </c>
      <c r="AB207" s="1" t="s">
        <v>4284</v>
      </c>
      <c r="AC207" s="1">
        <v>99.13</v>
      </c>
      <c r="AD207" s="1">
        <v>98.69</v>
      </c>
      <c r="AE207" s="1" t="s">
        <v>4326</v>
      </c>
      <c r="AF207" s="1" t="s">
        <v>7266</v>
      </c>
      <c r="AG207" s="1" t="s">
        <v>7267</v>
      </c>
      <c r="AH207" s="21">
        <v>42352.28837962963</v>
      </c>
      <c r="AJ207" s="23">
        <v>0</v>
      </c>
      <c r="AK207" s="23">
        <f t="shared" si="46"/>
        <v>4</v>
      </c>
      <c r="AL207" s="1">
        <f t="shared" si="47"/>
        <v>1000</v>
      </c>
      <c r="AM207" s="1">
        <f t="shared" si="48"/>
        <v>41522</v>
      </c>
      <c r="AN207" s="25">
        <f t="shared" si="56"/>
        <v>13.09</v>
      </c>
      <c r="AO207" s="25">
        <f t="shared" si="57"/>
        <v>10.576666666666666</v>
      </c>
      <c r="AP207" s="1">
        <f t="shared" si="54"/>
        <v>36.56</v>
      </c>
      <c r="AQ207" s="25">
        <f t="shared" si="49"/>
        <v>2.540653231410702</v>
      </c>
      <c r="AR207" s="1">
        <f t="shared" si="50"/>
        <v>5.77</v>
      </c>
      <c r="AS207" s="25">
        <f t="shared" si="51"/>
        <v>1.5636856368563685</v>
      </c>
      <c r="AT207" s="1">
        <f t="shared" si="52"/>
        <v>99.13</v>
      </c>
      <c r="AU207" s="1">
        <f t="shared" si="53"/>
        <v>98.69</v>
      </c>
      <c r="AV207" s="1" t="str">
        <f t="shared" si="55"/>
        <v>6</v>
      </c>
      <c r="AW207" s="1" t="str">
        <f t="shared" si="58"/>
        <v>676</v>
      </c>
      <c r="AX207" s="1" t="str">
        <f t="shared" si="59"/>
        <v>10627</v>
      </c>
      <c r="AY207" s="1">
        <v>3.7988165680473376E-2</v>
      </c>
      <c r="AZ207" s="1">
        <v>0.38166933283146703</v>
      </c>
      <c r="BJ207"/>
    </row>
    <row r="208" spans="1:62" ht="15.75">
      <c r="A208" s="1">
        <v>8582</v>
      </c>
      <c r="B208" s="1" t="s">
        <v>1179</v>
      </c>
      <c r="C208" s="1" t="s">
        <v>4334</v>
      </c>
      <c r="D208" s="1">
        <v>64</v>
      </c>
      <c r="E208" s="1">
        <v>43439</v>
      </c>
      <c r="F208" s="1">
        <v>1000</v>
      </c>
      <c r="H208" s="1">
        <v>4.8</v>
      </c>
      <c r="I208" s="1">
        <v>33.64</v>
      </c>
      <c r="J208" s="1" t="s">
        <v>5979</v>
      </c>
      <c r="K208" s="1">
        <v>4.8</v>
      </c>
      <c r="L208" s="1">
        <v>23.72</v>
      </c>
      <c r="M208" s="1" t="s">
        <v>5980</v>
      </c>
      <c r="N208" s="1">
        <v>4.8</v>
      </c>
      <c r="O208" s="1">
        <v>19.89</v>
      </c>
      <c r="P208" s="1" t="s">
        <v>5981</v>
      </c>
      <c r="Q208" s="1">
        <v>12.9</v>
      </c>
      <c r="R208" s="1">
        <v>7.64</v>
      </c>
      <c r="S208" s="1" t="s">
        <v>5982</v>
      </c>
      <c r="T208" s="1">
        <v>2.34</v>
      </c>
      <c r="U208" s="1">
        <v>3.4</v>
      </c>
      <c r="V208" s="1" t="s">
        <v>5983</v>
      </c>
      <c r="W208" s="1">
        <v>0</v>
      </c>
      <c r="X208" s="1">
        <v>0.02</v>
      </c>
      <c r="Y208" s="1" t="s">
        <v>5984</v>
      </c>
      <c r="Z208" s="1">
        <v>0</v>
      </c>
      <c r="AA208" s="1">
        <v>0</v>
      </c>
      <c r="AB208" s="1" t="s">
        <v>4284</v>
      </c>
      <c r="AC208" s="1">
        <v>98.56</v>
      </c>
      <c r="AD208" s="1">
        <v>98.19</v>
      </c>
      <c r="AE208" s="1" t="s">
        <v>4305</v>
      </c>
      <c r="AF208" s="1" t="s">
        <v>5985</v>
      </c>
      <c r="AG208" s="1" t="s">
        <v>5986</v>
      </c>
      <c r="AH208" s="21">
        <v>42352.288599537038</v>
      </c>
      <c r="AJ208" s="23">
        <v>0</v>
      </c>
      <c r="AK208" s="23">
        <f t="shared" si="46"/>
        <v>4</v>
      </c>
      <c r="AL208" s="1">
        <f t="shared" si="47"/>
        <v>1000</v>
      </c>
      <c r="AM208" s="1">
        <f t="shared" si="48"/>
        <v>43439</v>
      </c>
      <c r="AN208" s="25">
        <f t="shared" si="56"/>
        <v>13.75</v>
      </c>
      <c r="AO208" s="25">
        <f t="shared" si="57"/>
        <v>25.75</v>
      </c>
      <c r="AP208" s="1">
        <f t="shared" si="54"/>
        <v>12.9</v>
      </c>
      <c r="AQ208" s="25">
        <f t="shared" si="49"/>
        <v>1.6884816753926704</v>
      </c>
      <c r="AR208" s="1">
        <f t="shared" si="50"/>
        <v>2.34</v>
      </c>
      <c r="AS208" s="25">
        <f t="shared" si="51"/>
        <v>0.68823529411764706</v>
      </c>
      <c r="AT208" s="1">
        <f t="shared" si="52"/>
        <v>98.56</v>
      </c>
      <c r="AU208" s="1">
        <f t="shared" si="53"/>
        <v>98.19</v>
      </c>
      <c r="AV208" s="1" t="str">
        <f t="shared" si="55"/>
        <v>43</v>
      </c>
      <c r="AW208" s="1" t="str">
        <f t="shared" si="58"/>
        <v>176</v>
      </c>
      <c r="AX208" s="1" t="str">
        <f t="shared" si="59"/>
        <v>3429</v>
      </c>
      <c r="AY208" s="1">
        <v>1.0456818181818182</v>
      </c>
      <c r="AZ208" s="1">
        <v>0.30796150481189849</v>
      </c>
      <c r="BJ208"/>
    </row>
    <row r="209" spans="1:62" ht="15.75">
      <c r="A209" s="1">
        <v>8597</v>
      </c>
      <c r="B209" s="1" t="s">
        <v>3108</v>
      </c>
      <c r="C209" s="1" t="s">
        <v>4334</v>
      </c>
      <c r="D209" s="1">
        <v>126</v>
      </c>
      <c r="E209" s="1">
        <v>6878</v>
      </c>
      <c r="F209" s="1">
        <v>1001</v>
      </c>
      <c r="H209" s="1">
        <v>4.9000000000000004</v>
      </c>
      <c r="I209" s="1">
        <v>67.97</v>
      </c>
      <c r="J209" s="1" t="s">
        <v>6323</v>
      </c>
      <c r="K209" s="1">
        <v>4.9000000000000004</v>
      </c>
      <c r="L209" s="1">
        <v>71.44</v>
      </c>
      <c r="M209" s="1" t="s">
        <v>6324</v>
      </c>
      <c r="N209" s="1">
        <v>4.9000000000000004</v>
      </c>
      <c r="O209" s="1">
        <v>73.459999999999994</v>
      </c>
      <c r="P209" s="1" t="s">
        <v>6325</v>
      </c>
      <c r="Q209" s="1">
        <v>2.13</v>
      </c>
      <c r="R209" s="1">
        <v>12.87</v>
      </c>
      <c r="S209" s="1" t="s">
        <v>6326</v>
      </c>
      <c r="T209" s="1">
        <v>8.99</v>
      </c>
      <c r="U209" s="1">
        <v>3.66</v>
      </c>
      <c r="V209" s="1" t="s">
        <v>6327</v>
      </c>
      <c r="W209" s="1">
        <v>0</v>
      </c>
      <c r="X209" s="1">
        <v>0</v>
      </c>
      <c r="Y209" s="1" t="s">
        <v>4287</v>
      </c>
      <c r="Z209" s="1">
        <v>0</v>
      </c>
      <c r="AA209" s="1">
        <v>0</v>
      </c>
      <c r="AB209" s="1" t="s">
        <v>4284</v>
      </c>
      <c r="AC209" s="1">
        <v>98.3</v>
      </c>
      <c r="AD209" s="1">
        <v>98.41</v>
      </c>
      <c r="AE209" s="1" t="s">
        <v>4326</v>
      </c>
      <c r="AF209" s="1" t="s">
        <v>6328</v>
      </c>
      <c r="AG209" s="1" t="s">
        <v>6329</v>
      </c>
      <c r="AH209" s="21">
        <v>42352.288587962961</v>
      </c>
      <c r="AJ209" s="23">
        <v>0</v>
      </c>
      <c r="AK209" s="23">
        <f t="shared" si="46"/>
        <v>4</v>
      </c>
      <c r="AL209" s="1">
        <f t="shared" si="47"/>
        <v>1001</v>
      </c>
      <c r="AM209" s="1">
        <f t="shared" si="48"/>
        <v>6878</v>
      </c>
      <c r="AN209" s="25">
        <f t="shared" si="56"/>
        <v>5.4899999999999949</v>
      </c>
      <c r="AO209" s="25">
        <f t="shared" si="57"/>
        <v>70.956666666666663</v>
      </c>
      <c r="AP209" s="1">
        <f t="shared" si="54"/>
        <v>2.13</v>
      </c>
      <c r="AQ209" s="25">
        <f t="shared" si="49"/>
        <v>0.1655011655011655</v>
      </c>
      <c r="AR209" s="1">
        <f t="shared" si="50"/>
        <v>8.99</v>
      </c>
      <c r="AS209" s="25">
        <f t="shared" si="51"/>
        <v>2.4562841530054644</v>
      </c>
      <c r="AT209" s="1">
        <f t="shared" si="52"/>
        <v>98.3</v>
      </c>
      <c r="AU209" s="1">
        <f t="shared" si="53"/>
        <v>98.41</v>
      </c>
      <c r="AV209" s="1" t="str">
        <f t="shared" si="55"/>
        <v>6</v>
      </c>
      <c r="AW209" s="1" t="str">
        <f t="shared" si="58"/>
        <v>37</v>
      </c>
      <c r="AX209" s="1" t="str">
        <f t="shared" si="59"/>
        <v>1261</v>
      </c>
      <c r="AY209" s="1">
        <v>0.69405405405405418</v>
      </c>
      <c r="AZ209" s="1">
        <v>0.17605075337034101</v>
      </c>
      <c r="BJ209"/>
    </row>
    <row r="210" spans="1:62" ht="15.75">
      <c r="A210" s="1">
        <v>8667</v>
      </c>
      <c r="B210" s="1" t="s">
        <v>606</v>
      </c>
      <c r="C210" s="1" t="s">
        <v>4358</v>
      </c>
      <c r="D210" s="1">
        <v>0</v>
      </c>
      <c r="E210" s="1">
        <v>4967</v>
      </c>
      <c r="F210" s="1">
        <v>1000</v>
      </c>
      <c r="H210" s="1">
        <v>4.9000000000000004</v>
      </c>
      <c r="I210" s="1">
        <v>85.55</v>
      </c>
      <c r="J210" s="1" t="s">
        <v>5597</v>
      </c>
      <c r="K210" s="1">
        <v>4.9000000000000004</v>
      </c>
      <c r="L210" s="1">
        <v>85.11</v>
      </c>
      <c r="M210" s="1" t="s">
        <v>5598</v>
      </c>
      <c r="N210" s="1">
        <v>4.9000000000000004</v>
      </c>
      <c r="O210" s="1">
        <v>86.44</v>
      </c>
      <c r="P210" s="1" t="s">
        <v>5599</v>
      </c>
      <c r="Q210" s="1">
        <v>2.0299999999999998</v>
      </c>
      <c r="R210" s="1">
        <v>4.04</v>
      </c>
      <c r="S210" s="1" t="s">
        <v>5600</v>
      </c>
      <c r="T210" s="1">
        <v>1.79</v>
      </c>
      <c r="U210" s="1">
        <v>2.79</v>
      </c>
      <c r="V210" s="1" t="s">
        <v>5601</v>
      </c>
      <c r="W210" s="1">
        <v>0</v>
      </c>
      <c r="X210" s="1">
        <v>0.02</v>
      </c>
      <c r="Y210" s="1" t="s">
        <v>4324</v>
      </c>
      <c r="Z210" s="1">
        <v>0</v>
      </c>
      <c r="AA210" s="1">
        <v>0</v>
      </c>
      <c r="AB210" s="1" t="s">
        <v>4284</v>
      </c>
      <c r="AC210" s="1">
        <v>99.96</v>
      </c>
      <c r="AD210" s="1">
        <v>99.44</v>
      </c>
      <c r="AE210" s="1" t="s">
        <v>7258</v>
      </c>
      <c r="AF210" s="1" t="s">
        <v>7259</v>
      </c>
      <c r="AG210" s="1" t="s">
        <v>7260</v>
      </c>
      <c r="AH210" s="21">
        <v>42352.287916666668</v>
      </c>
      <c r="AJ210" s="23">
        <v>0</v>
      </c>
      <c r="AK210" s="23">
        <f t="shared" si="46"/>
        <v>1</v>
      </c>
      <c r="AL210" s="1">
        <f t="shared" si="47"/>
        <v>1000</v>
      </c>
      <c r="AM210" s="1">
        <f t="shared" si="48"/>
        <v>4967</v>
      </c>
      <c r="AN210" s="25">
        <f t="shared" si="56"/>
        <v>1.3299999999999983</v>
      </c>
      <c r="AO210" s="25">
        <f t="shared" si="57"/>
        <v>85.7</v>
      </c>
      <c r="AP210" s="1">
        <f t="shared" si="54"/>
        <v>2.0299999999999998</v>
      </c>
      <c r="AQ210" s="25">
        <f t="shared" si="49"/>
        <v>0.50247524752475248</v>
      </c>
      <c r="AR210" s="1">
        <f t="shared" si="50"/>
        <v>1.79</v>
      </c>
      <c r="AS210" s="25">
        <f t="shared" si="51"/>
        <v>0.6415770609318997</v>
      </c>
      <c r="AT210" s="1">
        <f t="shared" si="52"/>
        <v>99.96</v>
      </c>
      <c r="AU210" s="1">
        <f t="shared" si="53"/>
        <v>99.44</v>
      </c>
      <c r="AV210" s="1" t="str">
        <f t="shared" si="55"/>
        <v>188</v>
      </c>
      <c r="AW210" s="1" t="str">
        <f t="shared" si="58"/>
        <v>765</v>
      </c>
      <c r="AX210" s="1" t="str">
        <f t="shared" si="59"/>
        <v>3793</v>
      </c>
      <c r="AY210" s="1">
        <v>1.0518169934640522</v>
      </c>
      <c r="AZ210" s="1">
        <v>1.21012391247034</v>
      </c>
      <c r="BJ210"/>
    </row>
    <row r="211" spans="1:62" ht="15.75">
      <c r="A211" s="1">
        <v>8685</v>
      </c>
      <c r="B211" s="1" t="s">
        <v>284</v>
      </c>
      <c r="C211" s="1" t="s">
        <v>4286</v>
      </c>
      <c r="D211" s="1">
        <v>1015</v>
      </c>
      <c r="E211" s="1">
        <v>121304</v>
      </c>
      <c r="F211" s="1">
        <v>1000</v>
      </c>
      <c r="H211" s="1">
        <v>4.8</v>
      </c>
      <c r="I211" s="1">
        <v>27.75</v>
      </c>
      <c r="J211" s="1" t="s">
        <v>5602</v>
      </c>
      <c r="K211" s="1">
        <v>4.8</v>
      </c>
      <c r="L211" s="1">
        <v>20.91</v>
      </c>
      <c r="M211" s="1" t="s">
        <v>5603</v>
      </c>
      <c r="N211" s="1">
        <v>4.8</v>
      </c>
      <c r="O211" s="1">
        <v>18.23</v>
      </c>
      <c r="P211" s="1" t="s">
        <v>5604</v>
      </c>
      <c r="Q211" s="1">
        <v>13.68</v>
      </c>
      <c r="R211" s="1">
        <v>6.32</v>
      </c>
      <c r="S211" s="1" t="s">
        <v>5605</v>
      </c>
      <c r="T211" s="1">
        <v>2.89</v>
      </c>
      <c r="U211" s="1">
        <v>3.25</v>
      </c>
      <c r="V211" s="1" t="s">
        <v>5606</v>
      </c>
      <c r="W211" s="1">
        <v>0</v>
      </c>
      <c r="X211" s="1">
        <v>0</v>
      </c>
      <c r="Y211" s="1" t="s">
        <v>5607</v>
      </c>
      <c r="Z211" s="1">
        <v>1</v>
      </c>
      <c r="AA211" s="1">
        <v>0</v>
      </c>
      <c r="AB211" s="1" t="s">
        <v>4329</v>
      </c>
      <c r="AC211" s="1">
        <v>99.17</v>
      </c>
      <c r="AD211" s="1">
        <v>98.92</v>
      </c>
      <c r="AE211" s="1" t="s">
        <v>8224</v>
      </c>
      <c r="AF211" s="1" t="s">
        <v>8225</v>
      </c>
      <c r="AG211" s="1" t="s">
        <v>8226</v>
      </c>
      <c r="AH211" s="21">
        <v>42352.427141203705</v>
      </c>
      <c r="AJ211" s="23">
        <v>0</v>
      </c>
      <c r="AK211" s="23">
        <f t="shared" si="46"/>
        <v>8</v>
      </c>
      <c r="AL211" s="1">
        <f t="shared" si="47"/>
        <v>1000</v>
      </c>
      <c r="AM211" s="1">
        <f t="shared" si="48"/>
        <v>121304</v>
      </c>
      <c r="AN211" s="25">
        <f t="shared" si="56"/>
        <v>9.52</v>
      </c>
      <c r="AO211" s="25">
        <f t="shared" si="57"/>
        <v>22.296666666666667</v>
      </c>
      <c r="AP211" s="1">
        <f t="shared" si="54"/>
        <v>13.68</v>
      </c>
      <c r="AQ211" s="25">
        <f t="shared" si="49"/>
        <v>2.1645569620253164</v>
      </c>
      <c r="AR211" s="1">
        <f t="shared" si="50"/>
        <v>2.89</v>
      </c>
      <c r="AS211" s="25">
        <f t="shared" si="51"/>
        <v>0.88923076923076927</v>
      </c>
      <c r="AT211" s="1">
        <f t="shared" si="52"/>
        <v>99.17</v>
      </c>
      <c r="AU211" s="1">
        <f t="shared" si="53"/>
        <v>98.92</v>
      </c>
      <c r="AV211" s="1" t="str">
        <f t="shared" si="55"/>
        <v>383</v>
      </c>
      <c r="AW211" s="1" t="str">
        <f t="shared" si="58"/>
        <v>1802</v>
      </c>
      <c r="AX211" s="1" t="str">
        <f t="shared" si="59"/>
        <v>5449</v>
      </c>
      <c r="AY211" s="1">
        <v>0.90967813540510556</v>
      </c>
      <c r="AZ211" s="1">
        <v>1.984217287575702</v>
      </c>
      <c r="BJ211"/>
    </row>
    <row r="212" spans="1:62" ht="15.75">
      <c r="A212" s="1">
        <v>9557</v>
      </c>
      <c r="B212" s="1" t="s">
        <v>66</v>
      </c>
      <c r="C212" s="1" t="s">
        <v>4339</v>
      </c>
      <c r="D212" s="1">
        <v>628</v>
      </c>
      <c r="E212" s="1">
        <v>13734</v>
      </c>
      <c r="F212" s="1">
        <v>1000</v>
      </c>
      <c r="H212" s="1">
        <v>4.9000000000000004</v>
      </c>
      <c r="I212" s="1">
        <v>87.68</v>
      </c>
      <c r="J212" s="1" t="s">
        <v>5673</v>
      </c>
      <c r="K212" s="1">
        <v>4.9000000000000004</v>
      </c>
      <c r="L212" s="1">
        <v>86.92</v>
      </c>
      <c r="M212" s="1" t="s">
        <v>5674</v>
      </c>
      <c r="N212" s="1">
        <v>4.9000000000000004</v>
      </c>
      <c r="O212" s="1">
        <v>88.2</v>
      </c>
      <c r="P212" s="1" t="s">
        <v>5675</v>
      </c>
      <c r="Q212" s="1">
        <v>0.9</v>
      </c>
      <c r="R212" s="1">
        <v>3.79</v>
      </c>
      <c r="S212" s="1" t="s">
        <v>5676</v>
      </c>
      <c r="T212" s="1">
        <v>1.05</v>
      </c>
      <c r="U212" s="1">
        <v>2.42</v>
      </c>
      <c r="V212" s="1" t="s">
        <v>5677</v>
      </c>
      <c r="W212" s="1">
        <v>0</v>
      </c>
      <c r="X212" s="1">
        <v>0.01</v>
      </c>
      <c r="Y212" s="1" t="s">
        <v>4295</v>
      </c>
      <c r="Z212" s="1">
        <v>0</v>
      </c>
      <c r="AA212" s="1">
        <v>0</v>
      </c>
      <c r="AB212" s="1" t="s">
        <v>4284</v>
      </c>
      <c r="AC212" s="1">
        <v>100</v>
      </c>
      <c r="AD212" s="1">
        <v>99.9</v>
      </c>
      <c r="AE212" s="1" t="s">
        <v>4713</v>
      </c>
      <c r="AF212" s="1" t="s">
        <v>5920</v>
      </c>
      <c r="AG212" s="1" t="s">
        <v>8227</v>
      </c>
      <c r="AH212" s="21">
        <v>42352.427418981482</v>
      </c>
      <c r="AJ212" s="23">
        <v>0</v>
      </c>
      <c r="AK212" s="23">
        <f t="shared" si="46"/>
        <v>6</v>
      </c>
      <c r="AL212" s="1">
        <f t="shared" si="47"/>
        <v>1000</v>
      </c>
      <c r="AM212" s="1">
        <f t="shared" si="48"/>
        <v>13734</v>
      </c>
      <c r="AN212" s="25">
        <f t="shared" si="56"/>
        <v>1.2800000000000011</v>
      </c>
      <c r="AO212" s="25">
        <f t="shared" si="57"/>
        <v>87.600000000000009</v>
      </c>
      <c r="AP212" s="1">
        <f t="shared" si="54"/>
        <v>0.9</v>
      </c>
      <c r="AQ212" s="25">
        <f t="shared" si="49"/>
        <v>0.23746701846965698</v>
      </c>
      <c r="AR212" s="1">
        <f t="shared" si="50"/>
        <v>1.05</v>
      </c>
      <c r="AS212" s="25">
        <f t="shared" si="51"/>
        <v>0.43388429752066121</v>
      </c>
      <c r="AT212" s="1">
        <f t="shared" si="52"/>
        <v>100</v>
      </c>
      <c r="AU212" s="1">
        <f t="shared" si="53"/>
        <v>99.9</v>
      </c>
      <c r="AV212" s="1" t="str">
        <f t="shared" si="55"/>
        <v>33</v>
      </c>
      <c r="AW212" s="1" t="str">
        <f t="shared" si="58"/>
        <v>348</v>
      </c>
      <c r="AX212" s="1" t="str">
        <f t="shared" si="59"/>
        <v>3375</v>
      </c>
      <c r="AY212" s="1">
        <v>0.40586206896551724</v>
      </c>
      <c r="AZ212" s="1">
        <v>0.6186666666666667</v>
      </c>
      <c r="BJ212"/>
    </row>
    <row r="213" spans="1:62" ht="15.75">
      <c r="A213" s="1">
        <v>8644</v>
      </c>
      <c r="B213" s="1" t="s">
        <v>128</v>
      </c>
      <c r="C213" s="1" t="s">
        <v>4339</v>
      </c>
      <c r="F213" s="1">
        <v>50000</v>
      </c>
      <c r="H213" s="1">
        <v>4.9000000000000004</v>
      </c>
      <c r="I213" s="1">
        <v>83.21</v>
      </c>
      <c r="J213" s="1" t="s">
        <v>5584</v>
      </c>
      <c r="K213" s="1">
        <v>4.9000000000000004</v>
      </c>
      <c r="L213" s="1">
        <v>86.55</v>
      </c>
      <c r="M213" s="1" t="s">
        <v>5585</v>
      </c>
      <c r="N213" s="1">
        <v>4.9000000000000004</v>
      </c>
      <c r="O213" s="1">
        <v>85.43</v>
      </c>
      <c r="P213" s="1" t="s">
        <v>5586</v>
      </c>
      <c r="Q213" s="1">
        <v>2.2200000000000002</v>
      </c>
      <c r="R213" s="1">
        <v>3.79</v>
      </c>
      <c r="S213" s="1" t="s">
        <v>5587</v>
      </c>
      <c r="T213" s="1">
        <v>0.74</v>
      </c>
      <c r="U213" s="1">
        <v>2.42</v>
      </c>
      <c r="V213" s="1" t="s">
        <v>5588</v>
      </c>
      <c r="W213" s="1">
        <v>0</v>
      </c>
      <c r="X213" s="1">
        <v>0.13</v>
      </c>
      <c r="Y213" s="1" t="s">
        <v>4294</v>
      </c>
      <c r="Z213" s="1">
        <v>0</v>
      </c>
      <c r="AA213" s="1">
        <v>0</v>
      </c>
      <c r="AB213" s="1" t="s">
        <v>4284</v>
      </c>
      <c r="AC213" s="1">
        <v>0</v>
      </c>
      <c r="AD213" s="1">
        <v>0</v>
      </c>
      <c r="AH213" s="21">
        <v>42352.294293981482</v>
      </c>
      <c r="AJ213" s="24">
        <v>1</v>
      </c>
      <c r="AK213" s="23">
        <f t="shared" si="46"/>
        <v>6</v>
      </c>
      <c r="AL213" s="1">
        <f t="shared" si="47"/>
        <v>50000</v>
      </c>
      <c r="AM213" s="1">
        <f t="shared" si="48"/>
        <v>0</v>
      </c>
      <c r="AN213" s="25">
        <f t="shared" si="56"/>
        <v>3.3400000000000034</v>
      </c>
      <c r="AO213" s="25">
        <f t="shared" si="57"/>
        <v>85.063333333333333</v>
      </c>
      <c r="AP213" s="1">
        <f t="shared" si="54"/>
        <v>2.2200000000000002</v>
      </c>
      <c r="AQ213" s="25">
        <f t="shared" si="49"/>
        <v>0.58575197889182062</v>
      </c>
      <c r="AR213" s="1">
        <f t="shared" si="50"/>
        <v>0.74</v>
      </c>
      <c r="AS213" s="25">
        <f t="shared" si="51"/>
        <v>0.30578512396694213</v>
      </c>
      <c r="AT213" s="1">
        <f t="shared" si="52"/>
        <v>0</v>
      </c>
      <c r="AU213" s="1">
        <f t="shared" si="53"/>
        <v>0</v>
      </c>
      <c r="AV213" s="1" t="str">
        <f t="shared" si="55"/>
        <v/>
      </c>
      <c r="AW213" s="1" t="str">
        <f t="shared" si="58"/>
        <v/>
      </c>
      <c r="AX213" s="1" t="str">
        <f t="shared" si="59"/>
        <v/>
      </c>
      <c r="AY213" s="1">
        <v>0</v>
      </c>
      <c r="BJ213"/>
    </row>
    <row r="214" spans="1:62" ht="15.75">
      <c r="A214" s="1">
        <v>9553</v>
      </c>
      <c r="B214" s="1" t="s">
        <v>95</v>
      </c>
      <c r="C214" s="1" t="s">
        <v>4339</v>
      </c>
      <c r="F214" s="1">
        <v>100000</v>
      </c>
      <c r="H214" s="1">
        <v>4.9000000000000004</v>
      </c>
      <c r="I214" s="1">
        <v>66.8</v>
      </c>
      <c r="J214" s="1" t="s">
        <v>5463</v>
      </c>
      <c r="K214" s="1">
        <v>4.9000000000000004</v>
      </c>
      <c r="L214" s="1">
        <v>80.83</v>
      </c>
      <c r="M214" s="1" t="s">
        <v>5464</v>
      </c>
      <c r="N214" s="1">
        <v>4.9000000000000004</v>
      </c>
      <c r="O214" s="1">
        <v>76.59</v>
      </c>
      <c r="P214" s="1" t="s">
        <v>5465</v>
      </c>
      <c r="Q214" s="1">
        <v>2.4</v>
      </c>
      <c r="R214" s="1">
        <v>3.79</v>
      </c>
      <c r="S214" s="1" t="s">
        <v>5466</v>
      </c>
      <c r="T214" s="1">
        <v>0.01</v>
      </c>
      <c r="U214" s="1">
        <v>2.42</v>
      </c>
      <c r="V214" s="1" t="s">
        <v>5467</v>
      </c>
      <c r="W214" s="1">
        <v>0</v>
      </c>
      <c r="X214" s="1">
        <v>0.13</v>
      </c>
      <c r="Y214" s="1" t="s">
        <v>4294</v>
      </c>
      <c r="Z214" s="1">
        <v>0</v>
      </c>
      <c r="AA214" s="1">
        <v>0</v>
      </c>
      <c r="AB214" s="1" t="s">
        <v>4284</v>
      </c>
      <c r="AC214" s="1">
        <v>0</v>
      </c>
      <c r="AD214" s="1">
        <v>0</v>
      </c>
      <c r="AH214" s="21">
        <v>42352.29482638889</v>
      </c>
      <c r="AJ214" s="24">
        <v>1</v>
      </c>
      <c r="AK214" s="23">
        <f t="shared" si="46"/>
        <v>6</v>
      </c>
      <c r="AL214" s="1">
        <f t="shared" si="47"/>
        <v>100000</v>
      </c>
      <c r="AM214" s="1">
        <f t="shared" si="48"/>
        <v>0</v>
      </c>
      <c r="AN214" s="25">
        <f t="shared" si="56"/>
        <v>14.030000000000001</v>
      </c>
      <c r="AO214" s="25">
        <f t="shared" si="57"/>
        <v>74.739999999999995</v>
      </c>
      <c r="AP214" s="1">
        <f t="shared" si="54"/>
        <v>2.4</v>
      </c>
      <c r="AQ214" s="25">
        <f t="shared" si="49"/>
        <v>0.63324538258575191</v>
      </c>
      <c r="AR214" s="1">
        <f t="shared" si="50"/>
        <v>0.01</v>
      </c>
      <c r="AS214" s="25">
        <f t="shared" si="51"/>
        <v>4.1322314049586778E-3</v>
      </c>
      <c r="AT214" s="1">
        <f t="shared" si="52"/>
        <v>0</v>
      </c>
      <c r="AU214" s="1">
        <f t="shared" si="53"/>
        <v>0</v>
      </c>
      <c r="AV214" s="1" t="str">
        <f t="shared" si="55"/>
        <v/>
      </c>
      <c r="AW214" s="1" t="str">
        <f t="shared" si="58"/>
        <v/>
      </c>
      <c r="AX214" s="1" t="str">
        <f t="shared" si="59"/>
        <v/>
      </c>
      <c r="AY214" s="1">
        <v>0</v>
      </c>
      <c r="BJ214"/>
    </row>
    <row r="215" spans="1:62" ht="15.75">
      <c r="A215" s="1">
        <v>8651</v>
      </c>
      <c r="B215" s="1" t="s">
        <v>143</v>
      </c>
      <c r="C215" s="1" t="s">
        <v>4332</v>
      </c>
      <c r="F215" s="1">
        <v>100000</v>
      </c>
      <c r="H215" s="1">
        <v>4.8</v>
      </c>
      <c r="I215" s="1">
        <v>22.08</v>
      </c>
      <c r="J215" s="1" t="s">
        <v>5262</v>
      </c>
      <c r="K215" s="1">
        <v>4.8</v>
      </c>
      <c r="L215" s="1">
        <v>29.12</v>
      </c>
      <c r="M215" s="1" t="s">
        <v>5263</v>
      </c>
      <c r="N215" s="1">
        <v>4.8</v>
      </c>
      <c r="O215" s="1">
        <v>28.64</v>
      </c>
      <c r="P215" s="1" t="s">
        <v>5264</v>
      </c>
      <c r="Q215" s="1">
        <v>10.96</v>
      </c>
      <c r="R215" s="1">
        <v>4.51</v>
      </c>
      <c r="S215" s="1" t="s">
        <v>5265</v>
      </c>
      <c r="T215" s="1">
        <v>0.87</v>
      </c>
      <c r="U215" s="1">
        <v>2.6</v>
      </c>
      <c r="V215" s="1" t="s">
        <v>5266</v>
      </c>
      <c r="W215" s="1">
        <v>0</v>
      </c>
      <c r="X215" s="1">
        <v>0.06</v>
      </c>
      <c r="Y215" s="1" t="s">
        <v>4292</v>
      </c>
      <c r="Z215" s="1">
        <v>0</v>
      </c>
      <c r="AA215" s="1">
        <v>0</v>
      </c>
      <c r="AB215" s="1" t="s">
        <v>4284</v>
      </c>
      <c r="AC215" s="1">
        <v>0</v>
      </c>
      <c r="AD215" s="1">
        <v>0</v>
      </c>
      <c r="AH215" s="21">
        <v>42352.295972222222</v>
      </c>
      <c r="AJ215" s="24">
        <v>1</v>
      </c>
      <c r="AK215" s="23">
        <f t="shared" si="46"/>
        <v>3</v>
      </c>
      <c r="AL215" s="1">
        <f t="shared" si="47"/>
        <v>100000</v>
      </c>
      <c r="AM215" s="1">
        <f t="shared" si="48"/>
        <v>0</v>
      </c>
      <c r="AN215" s="25">
        <f t="shared" si="56"/>
        <v>7.0400000000000027</v>
      </c>
      <c r="AO215" s="25">
        <f t="shared" si="57"/>
        <v>26.613333333333333</v>
      </c>
      <c r="AP215" s="1">
        <f t="shared" si="54"/>
        <v>10.96</v>
      </c>
      <c r="AQ215" s="25">
        <f t="shared" si="49"/>
        <v>2.430155210643016</v>
      </c>
      <c r="AR215" s="1">
        <f t="shared" si="50"/>
        <v>0.87</v>
      </c>
      <c r="AS215" s="25">
        <f t="shared" si="51"/>
        <v>0.33461538461538459</v>
      </c>
      <c r="AT215" s="1">
        <f t="shared" si="52"/>
        <v>0</v>
      </c>
      <c r="AU215" s="1">
        <f t="shared" si="53"/>
        <v>0</v>
      </c>
      <c r="AV215" s="1" t="str">
        <f t="shared" si="55"/>
        <v/>
      </c>
      <c r="AW215" s="1" t="str">
        <f t="shared" si="58"/>
        <v/>
      </c>
      <c r="AX215" s="1" t="str">
        <f t="shared" si="59"/>
        <v/>
      </c>
      <c r="AY215" s="1">
        <v>0</v>
      </c>
      <c r="BJ215"/>
    </row>
    <row r="216" spans="1:62" ht="15.75">
      <c r="A216" s="1">
        <v>9353</v>
      </c>
      <c r="B216" s="1" t="s">
        <v>3561</v>
      </c>
      <c r="C216" s="1" t="s">
        <v>4378</v>
      </c>
      <c r="F216" s="1">
        <v>50000</v>
      </c>
      <c r="H216" s="1">
        <v>4.8</v>
      </c>
      <c r="I216" s="1">
        <v>0</v>
      </c>
      <c r="J216" s="1" t="s">
        <v>6407</v>
      </c>
      <c r="K216" s="1">
        <v>4.8</v>
      </c>
      <c r="L216" s="1">
        <v>0</v>
      </c>
      <c r="M216" s="1" t="s">
        <v>6408</v>
      </c>
      <c r="N216" s="1">
        <v>4.7</v>
      </c>
      <c r="O216" s="1">
        <v>0</v>
      </c>
      <c r="P216" s="1" t="s">
        <v>6409</v>
      </c>
      <c r="Q216" s="1">
        <v>22.67</v>
      </c>
      <c r="R216" s="1">
        <v>4.22</v>
      </c>
      <c r="S216" s="1" t="s">
        <v>6410</v>
      </c>
      <c r="T216" s="1">
        <v>2.95</v>
      </c>
      <c r="U216" s="1">
        <v>2.15</v>
      </c>
      <c r="V216" s="1" t="s">
        <v>6411</v>
      </c>
      <c r="W216" s="1">
        <v>0</v>
      </c>
      <c r="X216" s="1">
        <v>0.01</v>
      </c>
      <c r="Y216" s="1" t="s">
        <v>4295</v>
      </c>
      <c r="Z216" s="1">
        <v>0</v>
      </c>
      <c r="AA216" s="1">
        <v>0</v>
      </c>
      <c r="AB216" s="1" t="s">
        <v>4284</v>
      </c>
      <c r="AC216" s="1">
        <v>0</v>
      </c>
      <c r="AD216" s="1">
        <v>0</v>
      </c>
      <c r="AH216" s="21">
        <v>42352.296111111114</v>
      </c>
      <c r="AJ216" s="24">
        <v>1</v>
      </c>
      <c r="AK216" s="23">
        <f t="shared" si="46"/>
        <v>7</v>
      </c>
      <c r="AL216" s="1">
        <f t="shared" si="47"/>
        <v>50000</v>
      </c>
      <c r="AM216" s="1">
        <f t="shared" si="48"/>
        <v>0</v>
      </c>
      <c r="AN216" s="25">
        <f t="shared" si="56"/>
        <v>0</v>
      </c>
      <c r="AO216" s="25">
        <f t="shared" si="57"/>
        <v>0</v>
      </c>
      <c r="AP216" s="1">
        <f t="shared" si="54"/>
        <v>22.67</v>
      </c>
      <c r="AQ216" s="25">
        <f t="shared" si="49"/>
        <v>5.3720379146919441</v>
      </c>
      <c r="AR216" s="1">
        <f t="shared" si="50"/>
        <v>2.95</v>
      </c>
      <c r="AS216" s="25">
        <f t="shared" si="51"/>
        <v>1.3720930232558142</v>
      </c>
      <c r="AT216" s="1">
        <f t="shared" si="52"/>
        <v>0</v>
      </c>
      <c r="AU216" s="1">
        <f t="shared" si="53"/>
        <v>0</v>
      </c>
      <c r="AV216" s="1" t="str">
        <f t="shared" si="55"/>
        <v/>
      </c>
      <c r="AW216" s="1" t="str">
        <f t="shared" si="58"/>
        <v/>
      </c>
      <c r="AX216" s="1" t="str">
        <f t="shared" si="59"/>
        <v/>
      </c>
      <c r="AY216" s="1">
        <v>0</v>
      </c>
      <c r="BJ216"/>
    </row>
    <row r="217" spans="1:62" ht="15.75">
      <c r="A217" s="1">
        <v>8658</v>
      </c>
      <c r="B217" s="1" t="s">
        <v>181</v>
      </c>
      <c r="C217" s="1" t="s">
        <v>4334</v>
      </c>
      <c r="D217" s="1">
        <v>442</v>
      </c>
      <c r="E217" s="1">
        <v>9333</v>
      </c>
      <c r="F217" s="1">
        <v>1000</v>
      </c>
      <c r="H217" s="1">
        <v>4.9000000000000004</v>
      </c>
      <c r="I217" s="1">
        <v>68.16</v>
      </c>
      <c r="J217" s="1" t="s">
        <v>7305</v>
      </c>
      <c r="K217" s="1">
        <v>4.9000000000000004</v>
      </c>
      <c r="L217" s="1">
        <v>68.17</v>
      </c>
      <c r="M217" s="1" t="s">
        <v>7306</v>
      </c>
      <c r="N217" s="1">
        <v>4.9000000000000004</v>
      </c>
      <c r="O217" s="1">
        <v>51.62</v>
      </c>
      <c r="P217" s="1" t="s">
        <v>7307</v>
      </c>
      <c r="Q217" s="1">
        <v>12.6</v>
      </c>
      <c r="R217" s="1">
        <v>14.39</v>
      </c>
      <c r="S217" s="1" t="s">
        <v>7308</v>
      </c>
      <c r="T217" s="1">
        <v>11.04</v>
      </c>
      <c r="U217" s="1">
        <v>3.69</v>
      </c>
      <c r="V217" s="1" t="s">
        <v>7309</v>
      </c>
      <c r="W217" s="1">
        <v>0</v>
      </c>
      <c r="X217" s="1">
        <v>0.01</v>
      </c>
      <c r="Y217" s="1" t="s">
        <v>4336</v>
      </c>
      <c r="Z217" s="1">
        <v>0</v>
      </c>
      <c r="AA217" s="1">
        <v>0</v>
      </c>
      <c r="AB217" s="1" t="s">
        <v>4284</v>
      </c>
      <c r="AC217" s="1">
        <v>99.89</v>
      </c>
      <c r="AD217" s="1">
        <v>99.28</v>
      </c>
      <c r="AE217" s="1" t="s">
        <v>4293</v>
      </c>
      <c r="AF217" s="1" t="s">
        <v>7310</v>
      </c>
      <c r="AG217" s="1" t="s">
        <v>7311</v>
      </c>
      <c r="AH217" s="21">
        <v>42352.295439814814</v>
      </c>
      <c r="AJ217" s="23">
        <v>0</v>
      </c>
      <c r="AK217" s="23">
        <f t="shared" si="46"/>
        <v>4</v>
      </c>
      <c r="AL217" s="1">
        <f t="shared" si="47"/>
        <v>1000</v>
      </c>
      <c r="AM217" s="1">
        <f t="shared" si="48"/>
        <v>9333</v>
      </c>
      <c r="AN217" s="25">
        <f t="shared" si="56"/>
        <v>16.550000000000004</v>
      </c>
      <c r="AO217" s="25">
        <f t="shared" si="57"/>
        <v>62.65</v>
      </c>
      <c r="AP217" s="1">
        <f t="shared" si="54"/>
        <v>12.6</v>
      </c>
      <c r="AQ217" s="25">
        <f t="shared" si="49"/>
        <v>0.87560806115357881</v>
      </c>
      <c r="AR217" s="1">
        <f t="shared" si="50"/>
        <v>11.04</v>
      </c>
      <c r="AS217" s="25">
        <f t="shared" si="51"/>
        <v>2.9918699186991868</v>
      </c>
      <c r="AT217" s="1">
        <f t="shared" si="52"/>
        <v>99.89</v>
      </c>
      <c r="AU217" s="1">
        <f t="shared" si="53"/>
        <v>99.28</v>
      </c>
      <c r="AV217" s="1" t="str">
        <f t="shared" si="55"/>
        <v>0</v>
      </c>
      <c r="AW217" s="1" t="str">
        <f t="shared" si="58"/>
        <v>73</v>
      </c>
      <c r="AX217" s="1" t="str">
        <f t="shared" si="59"/>
        <v>383</v>
      </c>
      <c r="AY217" s="1">
        <v>0</v>
      </c>
      <c r="AZ217" s="1">
        <v>1.1436031331592689</v>
      </c>
      <c r="BJ217"/>
    </row>
    <row r="218" spans="1:62" ht="15.75">
      <c r="A218" s="1">
        <v>9589</v>
      </c>
      <c r="B218" s="1" t="s">
        <v>3514</v>
      </c>
      <c r="C218" s="1" t="s">
        <v>4334</v>
      </c>
      <c r="D218" s="1">
        <v>324</v>
      </c>
      <c r="E218" s="1">
        <v>151525</v>
      </c>
      <c r="F218" s="1">
        <v>1000</v>
      </c>
      <c r="H218" s="1">
        <v>4.7</v>
      </c>
      <c r="I218" s="1">
        <v>5.64</v>
      </c>
      <c r="J218" s="1" t="s">
        <v>7283</v>
      </c>
      <c r="K218" s="1">
        <v>4.8</v>
      </c>
      <c r="L218" s="1">
        <v>8.42</v>
      </c>
      <c r="M218" s="1" t="s">
        <v>7284</v>
      </c>
      <c r="N218" s="1">
        <v>4.8</v>
      </c>
      <c r="O218" s="1">
        <v>6.22</v>
      </c>
      <c r="P218" s="1" t="s">
        <v>7285</v>
      </c>
      <c r="Q218" s="1">
        <v>3.28</v>
      </c>
      <c r="R218" s="1">
        <v>14.39</v>
      </c>
      <c r="S218" s="1" t="s">
        <v>7286</v>
      </c>
      <c r="T218" s="1">
        <v>4.17</v>
      </c>
      <c r="U218" s="1">
        <v>3.69</v>
      </c>
      <c r="V218" s="1" t="s">
        <v>5873</v>
      </c>
      <c r="W218" s="1">
        <v>0</v>
      </c>
      <c r="X218" s="1">
        <v>0.01</v>
      </c>
      <c r="Y218" s="1" t="s">
        <v>7287</v>
      </c>
      <c r="Z218" s="1">
        <v>0</v>
      </c>
      <c r="AA218" s="1">
        <v>0</v>
      </c>
      <c r="AB218" s="1" t="s">
        <v>4284</v>
      </c>
      <c r="AC218" s="1">
        <v>99.97</v>
      </c>
      <c r="AD218" s="1">
        <v>98.73</v>
      </c>
      <c r="AE218" s="1" t="s">
        <v>7288</v>
      </c>
      <c r="AF218" s="1" t="s">
        <v>7289</v>
      </c>
      <c r="AG218" s="1" t="s">
        <v>7290</v>
      </c>
      <c r="AH218" s="21">
        <v>42352.294224537036</v>
      </c>
      <c r="AJ218" s="23">
        <v>0</v>
      </c>
      <c r="AK218" s="23">
        <f t="shared" si="46"/>
        <v>4</v>
      </c>
      <c r="AL218" s="1">
        <f t="shared" si="47"/>
        <v>1000</v>
      </c>
      <c r="AM218" s="1">
        <f t="shared" si="48"/>
        <v>151525</v>
      </c>
      <c r="AN218" s="25">
        <f t="shared" si="56"/>
        <v>2.7800000000000002</v>
      </c>
      <c r="AO218" s="25">
        <f t="shared" si="57"/>
        <v>6.7599999999999989</v>
      </c>
      <c r="AP218" s="1">
        <f t="shared" si="54"/>
        <v>3.28</v>
      </c>
      <c r="AQ218" s="25">
        <f t="shared" si="49"/>
        <v>0.2279360667129951</v>
      </c>
      <c r="AR218" s="1">
        <f t="shared" si="50"/>
        <v>4.17</v>
      </c>
      <c r="AS218" s="25">
        <f t="shared" si="51"/>
        <v>1.1300813008130082</v>
      </c>
      <c r="AT218" s="1">
        <f t="shared" si="52"/>
        <v>99.97</v>
      </c>
      <c r="AU218" s="1">
        <f t="shared" si="53"/>
        <v>98.73</v>
      </c>
      <c r="AV218" s="1" t="str">
        <f t="shared" si="55"/>
        <v>1400</v>
      </c>
      <c r="AW218" s="1" t="str">
        <f t="shared" si="58"/>
        <v>6716</v>
      </c>
      <c r="AX218" s="1" t="str">
        <f t="shared" si="59"/>
        <v>46204</v>
      </c>
      <c r="AY218" s="1">
        <v>0.89219773674806435</v>
      </c>
      <c r="AZ218" s="1">
        <v>0.87213228291922773</v>
      </c>
      <c r="BJ218"/>
    </row>
    <row r="219" spans="1:62" ht="15.75">
      <c r="A219" s="1">
        <v>9550</v>
      </c>
      <c r="B219" s="1" t="s">
        <v>242</v>
      </c>
      <c r="C219" s="1" t="s">
        <v>4334</v>
      </c>
      <c r="D219" s="1">
        <v>214</v>
      </c>
      <c r="E219" s="1">
        <v>6924</v>
      </c>
      <c r="F219" s="1">
        <v>1150</v>
      </c>
      <c r="H219" s="1">
        <v>4.8</v>
      </c>
      <c r="I219" s="1">
        <v>15.7</v>
      </c>
      <c r="J219" s="1" t="s">
        <v>6054</v>
      </c>
      <c r="K219" s="1">
        <v>4.8</v>
      </c>
      <c r="L219" s="1">
        <v>16.309999999999999</v>
      </c>
      <c r="M219" s="1" t="s">
        <v>6055</v>
      </c>
      <c r="N219" s="1">
        <v>4.8</v>
      </c>
      <c r="O219" s="1">
        <v>20</v>
      </c>
      <c r="P219" s="1" t="s">
        <v>6056</v>
      </c>
      <c r="Q219" s="1">
        <v>87.5</v>
      </c>
      <c r="R219" s="1">
        <v>14.39</v>
      </c>
      <c r="S219" s="1" t="s">
        <v>6057</v>
      </c>
      <c r="T219" s="1">
        <v>5.67</v>
      </c>
      <c r="U219" s="1">
        <v>3.69</v>
      </c>
      <c r="V219" s="1" t="s">
        <v>6058</v>
      </c>
      <c r="W219" s="1">
        <v>0.47</v>
      </c>
      <c r="X219" s="1">
        <v>0.01</v>
      </c>
      <c r="Y219" s="1" t="s">
        <v>6059</v>
      </c>
      <c r="Z219" s="1">
        <v>0</v>
      </c>
      <c r="AA219" s="1">
        <v>0</v>
      </c>
      <c r="AB219" s="1" t="s">
        <v>4284</v>
      </c>
      <c r="AC219" s="1">
        <v>99.62</v>
      </c>
      <c r="AD219" s="1">
        <v>97.92</v>
      </c>
      <c r="AE219" s="1" t="s">
        <v>7312</v>
      </c>
      <c r="AF219" s="1" t="s">
        <v>7313</v>
      </c>
      <c r="AG219" s="1" t="s">
        <v>7314</v>
      </c>
      <c r="AH219" s="21">
        <v>42352.295451388891</v>
      </c>
      <c r="AJ219" s="23">
        <v>0</v>
      </c>
      <c r="AK219" s="23">
        <f t="shared" si="46"/>
        <v>4</v>
      </c>
      <c r="AL219" s="1">
        <f t="shared" si="47"/>
        <v>1150</v>
      </c>
      <c r="AM219" s="1">
        <f t="shared" si="48"/>
        <v>6924</v>
      </c>
      <c r="AN219" s="25">
        <f t="shared" si="56"/>
        <v>4.3000000000000007</v>
      </c>
      <c r="AO219" s="25">
        <f t="shared" si="57"/>
        <v>17.336666666666666</v>
      </c>
      <c r="AP219" s="1">
        <f t="shared" si="54"/>
        <v>87.5</v>
      </c>
      <c r="AQ219" s="25">
        <f t="shared" si="49"/>
        <v>6.0806115357887416</v>
      </c>
      <c r="AR219" s="1">
        <f t="shared" si="50"/>
        <v>5.67</v>
      </c>
      <c r="AS219" s="25">
        <f t="shared" si="51"/>
        <v>1.5365853658536586</v>
      </c>
      <c r="AT219" s="1">
        <f t="shared" si="52"/>
        <v>99.62</v>
      </c>
      <c r="AU219" s="1">
        <f t="shared" si="53"/>
        <v>97.92</v>
      </c>
      <c r="AV219" s="1" t="str">
        <f t="shared" si="55"/>
        <v>164</v>
      </c>
      <c r="AW219" s="1" t="str">
        <f t="shared" si="58"/>
        <v>603</v>
      </c>
      <c r="AX219" s="1" t="str">
        <f t="shared" si="59"/>
        <v>2318</v>
      </c>
      <c r="AY219" s="1">
        <v>1.1640464344941956</v>
      </c>
      <c r="AZ219" s="1">
        <v>1.5608283002588439</v>
      </c>
      <c r="BJ219"/>
    </row>
    <row r="220" spans="1:62" ht="15.75">
      <c r="A220" s="1">
        <v>8678</v>
      </c>
      <c r="B220" s="1" t="s">
        <v>3424</v>
      </c>
      <c r="C220" s="1" t="s">
        <v>4352</v>
      </c>
      <c r="D220" s="1">
        <v>95</v>
      </c>
      <c r="E220" s="1">
        <v>16261</v>
      </c>
      <c r="F220" s="1">
        <v>1000</v>
      </c>
      <c r="H220" s="1">
        <v>4.9000000000000004</v>
      </c>
      <c r="I220" s="1">
        <v>95.41</v>
      </c>
      <c r="J220" s="1" t="s">
        <v>4750</v>
      </c>
      <c r="K220" s="1">
        <v>4.9000000000000004</v>
      </c>
      <c r="L220" s="1">
        <v>94.14</v>
      </c>
      <c r="M220" s="1" t="s">
        <v>4751</v>
      </c>
      <c r="N220" s="1">
        <v>4.9000000000000004</v>
      </c>
      <c r="O220" s="1">
        <v>91.34</v>
      </c>
      <c r="P220" s="1" t="s">
        <v>4752</v>
      </c>
      <c r="Q220" s="1">
        <v>2.65</v>
      </c>
      <c r="R220" s="1">
        <v>8.07</v>
      </c>
      <c r="S220" s="1" t="s">
        <v>4753</v>
      </c>
      <c r="T220" s="1">
        <v>2.98</v>
      </c>
      <c r="U220" s="1">
        <v>3.56</v>
      </c>
      <c r="V220" s="1" t="s">
        <v>4754</v>
      </c>
      <c r="W220" s="1">
        <v>0</v>
      </c>
      <c r="X220" s="1">
        <v>0.01</v>
      </c>
      <c r="Y220" s="1" t="s">
        <v>4295</v>
      </c>
      <c r="Z220" s="1">
        <v>0</v>
      </c>
      <c r="AA220" s="1">
        <v>0</v>
      </c>
      <c r="AB220" s="1" t="s">
        <v>4284</v>
      </c>
      <c r="AC220" s="1">
        <v>24.27</v>
      </c>
      <c r="AD220" s="1">
        <v>99.09</v>
      </c>
      <c r="AE220" s="1" t="s">
        <v>4333</v>
      </c>
      <c r="AF220" s="1" t="s">
        <v>7298</v>
      </c>
      <c r="AG220" s="1" t="s">
        <v>7299</v>
      </c>
      <c r="AH220" s="21">
        <v>42352.294537037036</v>
      </c>
      <c r="AJ220" s="23">
        <v>0</v>
      </c>
      <c r="AK220" s="23">
        <f t="shared" si="46"/>
        <v>14</v>
      </c>
      <c r="AL220" s="1">
        <f t="shared" si="47"/>
        <v>1000</v>
      </c>
      <c r="AM220" s="1">
        <f t="shared" si="48"/>
        <v>16261</v>
      </c>
      <c r="AN220" s="25">
        <f t="shared" si="56"/>
        <v>4.0699999999999932</v>
      </c>
      <c r="AO220" s="25">
        <f t="shared" si="57"/>
        <v>93.63</v>
      </c>
      <c r="AP220" s="1">
        <f t="shared" si="54"/>
        <v>2.65</v>
      </c>
      <c r="AQ220" s="25">
        <f t="shared" si="49"/>
        <v>0.32837670384138784</v>
      </c>
      <c r="AR220" s="1">
        <f t="shared" si="50"/>
        <v>2.98</v>
      </c>
      <c r="AS220" s="25">
        <f t="shared" si="51"/>
        <v>0.83707865168539319</v>
      </c>
      <c r="AT220" s="1">
        <f t="shared" si="52"/>
        <v>24.27</v>
      </c>
      <c r="AU220" s="1">
        <f t="shared" si="53"/>
        <v>99.09</v>
      </c>
      <c r="AV220" s="1" t="str">
        <f t="shared" si="55"/>
        <v>28</v>
      </c>
      <c r="AW220" s="1" t="str">
        <f t="shared" si="58"/>
        <v>159</v>
      </c>
      <c r="AX220" s="1" t="str">
        <f t="shared" si="59"/>
        <v>1926</v>
      </c>
      <c r="AY220" s="1">
        <v>0.75371069182389938</v>
      </c>
      <c r="AZ220" s="1">
        <v>0.49532710280373832</v>
      </c>
      <c r="BJ220"/>
    </row>
    <row r="221" spans="1:62" ht="15.75">
      <c r="A221" s="1">
        <v>9565</v>
      </c>
      <c r="B221" s="1" t="s">
        <v>342</v>
      </c>
      <c r="C221" s="1" t="s">
        <v>4339</v>
      </c>
      <c r="D221" s="1">
        <v>23</v>
      </c>
      <c r="E221" s="1">
        <v>15608</v>
      </c>
      <c r="F221" s="1">
        <v>21000</v>
      </c>
      <c r="H221" s="1">
        <v>4.9000000000000004</v>
      </c>
      <c r="I221" s="1">
        <v>69.55</v>
      </c>
      <c r="J221" s="1" t="s">
        <v>4792</v>
      </c>
      <c r="K221" s="1">
        <v>4.9000000000000004</v>
      </c>
      <c r="L221" s="1">
        <v>67.77</v>
      </c>
      <c r="M221" s="1" t="s">
        <v>4793</v>
      </c>
      <c r="N221" s="1">
        <v>4.9000000000000004</v>
      </c>
      <c r="O221" s="1">
        <v>64.59</v>
      </c>
      <c r="P221" s="1" t="s">
        <v>4794</v>
      </c>
      <c r="Q221" s="1">
        <v>3.27</v>
      </c>
      <c r="R221" s="1">
        <v>3.79</v>
      </c>
      <c r="S221" s="1" t="s">
        <v>4795</v>
      </c>
      <c r="T221" s="1">
        <v>1.53</v>
      </c>
      <c r="U221" s="1">
        <v>2.42</v>
      </c>
      <c r="V221" s="1" t="s">
        <v>4796</v>
      </c>
      <c r="W221" s="1">
        <v>0</v>
      </c>
      <c r="X221" s="1">
        <v>0</v>
      </c>
      <c r="Y221" s="1" t="s">
        <v>4287</v>
      </c>
      <c r="Z221" s="1">
        <v>0</v>
      </c>
      <c r="AA221" s="1">
        <v>0</v>
      </c>
      <c r="AB221" s="1" t="s">
        <v>4284</v>
      </c>
      <c r="AC221" s="1">
        <v>99.88</v>
      </c>
      <c r="AD221" s="1">
        <v>99.57</v>
      </c>
      <c r="AE221" s="1" t="s">
        <v>4359</v>
      </c>
      <c r="AF221" s="1" t="s">
        <v>7303</v>
      </c>
      <c r="AG221" s="1" t="s">
        <v>7304</v>
      </c>
      <c r="AH221" s="21">
        <v>42352.295370370368</v>
      </c>
      <c r="AJ221" s="23">
        <v>0</v>
      </c>
      <c r="AK221" s="23">
        <f t="shared" si="46"/>
        <v>6</v>
      </c>
      <c r="AL221" s="1">
        <f t="shared" si="47"/>
        <v>21000</v>
      </c>
      <c r="AM221" s="1">
        <f t="shared" si="48"/>
        <v>15608</v>
      </c>
      <c r="AN221" s="25">
        <f t="shared" si="56"/>
        <v>4.9599999999999937</v>
      </c>
      <c r="AO221" s="25">
        <f t="shared" si="57"/>
        <v>67.303333333333327</v>
      </c>
      <c r="AP221" s="1">
        <f t="shared" si="54"/>
        <v>3.27</v>
      </c>
      <c r="AQ221" s="25">
        <f t="shared" si="49"/>
        <v>0.86279683377308702</v>
      </c>
      <c r="AR221" s="1">
        <f t="shared" si="50"/>
        <v>1.53</v>
      </c>
      <c r="AS221" s="25">
        <f t="shared" si="51"/>
        <v>0.63223140495867769</v>
      </c>
      <c r="AT221" s="1">
        <f t="shared" si="52"/>
        <v>99.88</v>
      </c>
      <c r="AU221" s="1">
        <f t="shared" si="53"/>
        <v>99.57</v>
      </c>
      <c r="AV221" s="1" t="str">
        <f t="shared" si="55"/>
        <v>329</v>
      </c>
      <c r="AW221" s="1" t="str">
        <f t="shared" si="58"/>
        <v>2046</v>
      </c>
      <c r="AX221" s="1" t="str">
        <f t="shared" si="59"/>
        <v>6544</v>
      </c>
      <c r="AY221" s="1">
        <v>0.68823069403714565</v>
      </c>
      <c r="AZ221" s="1">
        <v>1.8759168704156479</v>
      </c>
      <c r="BJ221"/>
    </row>
    <row r="222" spans="1:62" ht="15.75">
      <c r="A222" s="1">
        <v>9576</v>
      </c>
      <c r="B222" s="1" t="s">
        <v>472</v>
      </c>
      <c r="C222" s="1" t="s">
        <v>4339</v>
      </c>
      <c r="D222" s="1">
        <v>294</v>
      </c>
      <c r="E222" s="1">
        <v>15936</v>
      </c>
      <c r="F222" s="1">
        <v>1000</v>
      </c>
      <c r="H222" s="1">
        <v>4.9000000000000004</v>
      </c>
      <c r="I222" s="1">
        <v>9.14</v>
      </c>
      <c r="J222" s="1" t="s">
        <v>4727</v>
      </c>
      <c r="K222" s="1">
        <v>4.9000000000000004</v>
      </c>
      <c r="L222" s="1">
        <v>14.81</v>
      </c>
      <c r="M222" s="1" t="s">
        <v>4728</v>
      </c>
      <c r="N222" s="1">
        <v>4.9000000000000004</v>
      </c>
      <c r="O222" s="1">
        <v>31.14</v>
      </c>
      <c r="P222" s="1" t="s">
        <v>4729</v>
      </c>
      <c r="Q222" s="1">
        <v>4.74</v>
      </c>
      <c r="R222" s="1">
        <v>3.3</v>
      </c>
      <c r="S222" s="1" t="s">
        <v>4730</v>
      </c>
      <c r="T222" s="1">
        <v>2.8</v>
      </c>
      <c r="U222" s="1">
        <v>2.79</v>
      </c>
      <c r="V222" s="1" t="s">
        <v>4731</v>
      </c>
      <c r="W222" s="1">
        <v>0</v>
      </c>
      <c r="X222" s="1">
        <v>0.01</v>
      </c>
      <c r="Y222" s="1" t="s">
        <v>4732</v>
      </c>
      <c r="Z222" s="1">
        <v>0</v>
      </c>
      <c r="AA222" s="1">
        <v>0</v>
      </c>
      <c r="AB222" s="1" t="s">
        <v>4284</v>
      </c>
      <c r="AC222" s="1">
        <v>99.97</v>
      </c>
      <c r="AD222" s="1">
        <v>99.05</v>
      </c>
      <c r="AE222" s="1" t="s">
        <v>7280</v>
      </c>
      <c r="AF222" s="1" t="s">
        <v>7281</v>
      </c>
      <c r="AG222" s="1" t="s">
        <v>7282</v>
      </c>
      <c r="AH222" s="21">
        <v>42352.293842592589</v>
      </c>
      <c r="AJ222" s="23">
        <v>0</v>
      </c>
      <c r="AK222" s="23">
        <f t="shared" si="46"/>
        <v>6</v>
      </c>
      <c r="AL222" s="1">
        <f t="shared" si="47"/>
        <v>1000</v>
      </c>
      <c r="AM222" s="1">
        <f t="shared" si="48"/>
        <v>15936</v>
      </c>
      <c r="AN222" s="25">
        <f t="shared" si="56"/>
        <v>22</v>
      </c>
      <c r="AO222" s="25">
        <f t="shared" si="57"/>
        <v>18.363333333333333</v>
      </c>
      <c r="AP222" s="1">
        <f t="shared" si="54"/>
        <v>4.74</v>
      </c>
      <c r="AQ222" s="25">
        <f t="shared" si="49"/>
        <v>1.4363636363636365</v>
      </c>
      <c r="AR222" s="1">
        <f t="shared" si="50"/>
        <v>2.8</v>
      </c>
      <c r="AS222" s="25">
        <f t="shared" si="51"/>
        <v>1.0035842293906809</v>
      </c>
      <c r="AT222" s="1">
        <f t="shared" si="52"/>
        <v>99.97</v>
      </c>
      <c r="AU222" s="1">
        <f t="shared" si="53"/>
        <v>99.05</v>
      </c>
      <c r="AV222" s="1" t="str">
        <f t="shared" si="55"/>
        <v>66</v>
      </c>
      <c r="AW222" s="1" t="str">
        <f t="shared" si="58"/>
        <v>301</v>
      </c>
      <c r="AX222" s="1" t="str">
        <f t="shared" si="59"/>
        <v>2714</v>
      </c>
      <c r="AY222" s="1">
        <v>0.93847176079734218</v>
      </c>
      <c r="AZ222" s="1">
        <v>0.66543846720707445</v>
      </c>
      <c r="BJ222"/>
    </row>
    <row r="223" spans="1:62" ht="15.75">
      <c r="A223" s="1">
        <v>9378</v>
      </c>
      <c r="B223" s="1" t="s">
        <v>3551</v>
      </c>
      <c r="C223" s="1" t="s">
        <v>4334</v>
      </c>
      <c r="D223" s="1">
        <v>263</v>
      </c>
      <c r="E223" s="1">
        <v>18719</v>
      </c>
      <c r="F223" s="1">
        <v>1000</v>
      </c>
      <c r="H223" s="1">
        <v>4.9000000000000004</v>
      </c>
      <c r="I223" s="1">
        <v>73.78</v>
      </c>
      <c r="J223" s="1" t="s">
        <v>5779</v>
      </c>
      <c r="K223" s="1">
        <v>4.9000000000000004</v>
      </c>
      <c r="L223" s="1">
        <v>65.400000000000006</v>
      </c>
      <c r="M223" s="1" t="s">
        <v>5780</v>
      </c>
      <c r="N223" s="1">
        <v>4.9000000000000004</v>
      </c>
      <c r="O223" s="1">
        <v>64.430000000000007</v>
      </c>
      <c r="P223" s="1" t="s">
        <v>5781</v>
      </c>
      <c r="Q223" s="1">
        <v>24.24</v>
      </c>
      <c r="R223" s="1">
        <v>7.64</v>
      </c>
      <c r="S223" s="1" t="s">
        <v>5782</v>
      </c>
      <c r="T223" s="1">
        <v>7.15</v>
      </c>
      <c r="U223" s="1">
        <v>3.4</v>
      </c>
      <c r="V223" s="1" t="s">
        <v>5783</v>
      </c>
      <c r="W223" s="1">
        <v>0</v>
      </c>
      <c r="X223" s="1">
        <v>0.02</v>
      </c>
      <c r="Y223" s="1" t="s">
        <v>4761</v>
      </c>
      <c r="Z223" s="1">
        <v>0</v>
      </c>
      <c r="AA223" s="1">
        <v>0</v>
      </c>
      <c r="AB223" s="1" t="s">
        <v>4284</v>
      </c>
      <c r="AC223" s="1">
        <v>98.88</v>
      </c>
      <c r="AD223" s="1">
        <v>98.24</v>
      </c>
      <c r="AE223" s="1" t="s">
        <v>4307</v>
      </c>
      <c r="AF223" s="1" t="s">
        <v>5784</v>
      </c>
      <c r="AG223" s="1" t="s">
        <v>5785</v>
      </c>
      <c r="AH223" s="21">
        <v>42352.294502314813</v>
      </c>
      <c r="AJ223" s="23">
        <v>0</v>
      </c>
      <c r="AK223" s="23">
        <f t="shared" si="46"/>
        <v>4</v>
      </c>
      <c r="AL223" s="1">
        <f t="shared" si="47"/>
        <v>1000</v>
      </c>
      <c r="AM223" s="1">
        <f t="shared" si="48"/>
        <v>18719</v>
      </c>
      <c r="AN223" s="25">
        <f t="shared" si="56"/>
        <v>9.3499999999999943</v>
      </c>
      <c r="AO223" s="25">
        <f t="shared" si="57"/>
        <v>67.87</v>
      </c>
      <c r="AP223" s="1">
        <f t="shared" si="54"/>
        <v>24.24</v>
      </c>
      <c r="AQ223" s="25">
        <f t="shared" si="49"/>
        <v>3.1727748691099475</v>
      </c>
      <c r="AR223" s="1">
        <f t="shared" si="50"/>
        <v>7.15</v>
      </c>
      <c r="AS223" s="25">
        <f t="shared" si="51"/>
        <v>2.1029411764705883</v>
      </c>
      <c r="AT223" s="1">
        <f t="shared" si="52"/>
        <v>98.88</v>
      </c>
      <c r="AU223" s="1">
        <f t="shared" si="53"/>
        <v>98.24</v>
      </c>
      <c r="AV223" s="1" t="str">
        <f t="shared" si="55"/>
        <v>13</v>
      </c>
      <c r="AW223" s="1" t="str">
        <f t="shared" si="58"/>
        <v>42</v>
      </c>
      <c r="AX223" s="1" t="str">
        <f t="shared" si="59"/>
        <v>1478</v>
      </c>
      <c r="AY223" s="1">
        <v>1.3247619047619048</v>
      </c>
      <c r="AZ223" s="1">
        <v>0.17050067658998647</v>
      </c>
      <c r="BJ223"/>
    </row>
    <row r="224" spans="1:62" ht="15.75">
      <c r="A224" s="1">
        <v>9372</v>
      </c>
      <c r="B224" s="1" t="s">
        <v>3580</v>
      </c>
      <c r="C224" s="1" t="s">
        <v>4332</v>
      </c>
      <c r="F224" s="1">
        <v>100000</v>
      </c>
      <c r="H224" s="1">
        <v>4.8</v>
      </c>
      <c r="I224" s="1">
        <v>0</v>
      </c>
      <c r="J224" s="1" t="s">
        <v>5645</v>
      </c>
      <c r="K224" s="1">
        <v>4.8</v>
      </c>
      <c r="L224" s="1">
        <v>0</v>
      </c>
      <c r="M224" s="1" t="s">
        <v>5646</v>
      </c>
      <c r="N224" s="1">
        <v>4.7</v>
      </c>
      <c r="O224" s="1">
        <v>3.06</v>
      </c>
      <c r="P224" s="1" t="s">
        <v>5647</v>
      </c>
      <c r="Q224" s="1">
        <v>2.2799999999999998</v>
      </c>
      <c r="R224" s="1">
        <v>4.51</v>
      </c>
      <c r="S224" s="1" t="s">
        <v>5648</v>
      </c>
      <c r="T224" s="1">
        <v>1.64</v>
      </c>
      <c r="U224" s="1">
        <v>2.6</v>
      </c>
      <c r="V224" s="1" t="s">
        <v>5649</v>
      </c>
      <c r="W224" s="1">
        <v>0</v>
      </c>
      <c r="X224" s="1">
        <v>0.06</v>
      </c>
      <c r="Y224" s="1" t="s">
        <v>4292</v>
      </c>
      <c r="Z224" s="1">
        <v>0</v>
      </c>
      <c r="AA224" s="1">
        <v>0</v>
      </c>
      <c r="AB224" s="1" t="s">
        <v>4284</v>
      </c>
      <c r="AC224" s="1">
        <v>0</v>
      </c>
      <c r="AD224" s="1">
        <v>0</v>
      </c>
      <c r="AH224" s="21">
        <v>42352.296134259261</v>
      </c>
      <c r="AJ224" s="24">
        <v>1</v>
      </c>
      <c r="AK224" s="23">
        <f t="shared" si="46"/>
        <v>3</v>
      </c>
      <c r="AL224" s="1">
        <f t="shared" si="47"/>
        <v>100000</v>
      </c>
      <c r="AM224" s="1">
        <f t="shared" si="48"/>
        <v>0</v>
      </c>
      <c r="AN224" s="25">
        <f t="shared" si="56"/>
        <v>3.06</v>
      </c>
      <c r="AO224" s="25">
        <f t="shared" si="57"/>
        <v>1.02</v>
      </c>
      <c r="AP224" s="1">
        <f t="shared" si="54"/>
        <v>2.2799999999999998</v>
      </c>
      <c r="AQ224" s="25">
        <f t="shared" si="49"/>
        <v>0.50554323725055428</v>
      </c>
      <c r="AR224" s="1">
        <f t="shared" si="50"/>
        <v>1.64</v>
      </c>
      <c r="AS224" s="25">
        <f t="shared" si="51"/>
        <v>0.63076923076923075</v>
      </c>
      <c r="AT224" s="1">
        <f t="shared" si="52"/>
        <v>0</v>
      </c>
      <c r="AU224" s="1">
        <f t="shared" si="53"/>
        <v>0</v>
      </c>
      <c r="AV224" s="1" t="str">
        <f t="shared" si="55"/>
        <v/>
      </c>
      <c r="AW224" s="1" t="str">
        <f t="shared" si="58"/>
        <v/>
      </c>
      <c r="AX224" s="1" t="str">
        <f t="shared" si="59"/>
        <v/>
      </c>
      <c r="AY224" s="1">
        <v>0</v>
      </c>
      <c r="BJ224"/>
    </row>
    <row r="225" spans="1:62" ht="15.75">
      <c r="A225" s="1">
        <v>8837</v>
      </c>
      <c r="B225" s="1" t="s">
        <v>1219</v>
      </c>
      <c r="C225" s="1" t="s">
        <v>4334</v>
      </c>
      <c r="D225" s="1">
        <v>313</v>
      </c>
      <c r="E225" s="1">
        <v>18945</v>
      </c>
      <c r="F225" s="1">
        <v>1000</v>
      </c>
      <c r="H225" s="1">
        <v>4.8</v>
      </c>
      <c r="I225" s="1">
        <v>25.76</v>
      </c>
      <c r="J225" s="1" t="s">
        <v>5150</v>
      </c>
      <c r="K225" s="1">
        <v>4.8</v>
      </c>
      <c r="L225" s="1">
        <v>30.82</v>
      </c>
      <c r="M225" s="1" t="s">
        <v>5151</v>
      </c>
      <c r="N225" s="1">
        <v>4.8</v>
      </c>
      <c r="O225" s="1">
        <v>18.010000000000002</v>
      </c>
      <c r="P225" s="1" t="s">
        <v>5152</v>
      </c>
      <c r="Q225" s="1">
        <v>24.35</v>
      </c>
      <c r="R225" s="1">
        <v>14.39</v>
      </c>
      <c r="S225" s="1" t="s">
        <v>5153</v>
      </c>
      <c r="T225" s="1">
        <v>1.94</v>
      </c>
      <c r="U225" s="1">
        <v>3.69</v>
      </c>
      <c r="V225" s="1" t="s">
        <v>5154</v>
      </c>
      <c r="W225" s="1">
        <v>0.03</v>
      </c>
      <c r="X225" s="1">
        <v>0.01</v>
      </c>
      <c r="Y225" s="1" t="s">
        <v>5155</v>
      </c>
      <c r="Z225" s="1">
        <v>0</v>
      </c>
      <c r="AA225" s="1">
        <v>0</v>
      </c>
      <c r="AB225" s="1" t="s">
        <v>4284</v>
      </c>
      <c r="AC225" s="1">
        <v>99.36</v>
      </c>
      <c r="AD225" s="1">
        <v>99.13</v>
      </c>
      <c r="AE225" s="1" t="s">
        <v>7315</v>
      </c>
      <c r="AF225" s="1" t="s">
        <v>7316</v>
      </c>
      <c r="AG225" s="1" t="s">
        <v>7317</v>
      </c>
      <c r="AH225" s="21">
        <v>42352.38553240741</v>
      </c>
      <c r="AJ225" s="23">
        <v>0</v>
      </c>
      <c r="AK225" s="23">
        <f t="shared" si="46"/>
        <v>4</v>
      </c>
      <c r="AL225" s="1">
        <f t="shared" si="47"/>
        <v>1000</v>
      </c>
      <c r="AM225" s="1">
        <f t="shared" si="48"/>
        <v>18945</v>
      </c>
      <c r="AN225" s="25">
        <f t="shared" si="56"/>
        <v>12.809999999999999</v>
      </c>
      <c r="AO225" s="25">
        <f t="shared" si="57"/>
        <v>24.863333333333333</v>
      </c>
      <c r="AP225" s="1">
        <f t="shared" si="54"/>
        <v>24.35</v>
      </c>
      <c r="AQ225" s="25">
        <f t="shared" si="49"/>
        <v>1.6921473245309242</v>
      </c>
      <c r="AR225" s="1">
        <f t="shared" si="50"/>
        <v>1.94</v>
      </c>
      <c r="AS225" s="25">
        <f t="shared" si="51"/>
        <v>0.5257452574525745</v>
      </c>
      <c r="AT225" s="1">
        <f t="shared" si="52"/>
        <v>99.36</v>
      </c>
      <c r="AU225" s="1">
        <f t="shared" si="53"/>
        <v>99.13</v>
      </c>
      <c r="AV225" s="1" t="str">
        <f t="shared" si="55"/>
        <v>80</v>
      </c>
      <c r="AW225" s="1" t="str">
        <f t="shared" si="58"/>
        <v>496</v>
      </c>
      <c r="AX225" s="1" t="str">
        <f t="shared" si="59"/>
        <v>3359</v>
      </c>
      <c r="AY225" s="1">
        <v>0.69032258064516128</v>
      </c>
      <c r="AZ225" s="1">
        <v>0.88597796963381958</v>
      </c>
      <c r="BJ225"/>
    </row>
    <row r="226" spans="1:62" ht="15.75">
      <c r="A226" s="1">
        <v>8828</v>
      </c>
      <c r="B226" s="1" t="s">
        <v>469</v>
      </c>
      <c r="C226" s="1" t="s">
        <v>4352</v>
      </c>
      <c r="D226" s="1">
        <v>1270</v>
      </c>
      <c r="E226" s="1">
        <v>40468</v>
      </c>
      <c r="F226" s="1">
        <v>1000</v>
      </c>
      <c r="H226" s="1">
        <v>4.8</v>
      </c>
      <c r="I226" s="1">
        <v>24.21</v>
      </c>
      <c r="J226" s="1" t="s">
        <v>7318</v>
      </c>
      <c r="K226" s="1">
        <v>4.8</v>
      </c>
      <c r="L226" s="1">
        <v>12.88</v>
      </c>
      <c r="M226" s="1" t="s">
        <v>7319</v>
      </c>
      <c r="N226" s="1">
        <v>4.8</v>
      </c>
      <c r="O226" s="1">
        <v>7.81</v>
      </c>
      <c r="P226" s="1" t="s">
        <v>7320</v>
      </c>
      <c r="Q226" s="1">
        <v>7.04</v>
      </c>
      <c r="R226" s="1">
        <v>9.4499999999999993</v>
      </c>
      <c r="S226" s="1" t="s">
        <v>7321</v>
      </c>
      <c r="T226" s="1">
        <v>3.37</v>
      </c>
      <c r="U226" s="1">
        <v>3.89</v>
      </c>
      <c r="V226" s="1" t="s">
        <v>7322</v>
      </c>
      <c r="W226" s="1">
        <v>0</v>
      </c>
      <c r="X226" s="1">
        <v>0.46</v>
      </c>
      <c r="Y226" s="1" t="s">
        <v>7323</v>
      </c>
      <c r="Z226" s="1">
        <v>0</v>
      </c>
      <c r="AA226" s="1">
        <v>0</v>
      </c>
      <c r="AB226" s="1" t="s">
        <v>4284</v>
      </c>
      <c r="AC226" s="1">
        <v>97.73</v>
      </c>
      <c r="AD226" s="1">
        <v>99.11</v>
      </c>
      <c r="AE226" s="1" t="s">
        <v>7324</v>
      </c>
      <c r="AF226" s="1" t="s">
        <v>7325</v>
      </c>
      <c r="AG226" s="1" t="s">
        <v>7326</v>
      </c>
      <c r="AH226" s="21">
        <v>42352.415219907409</v>
      </c>
      <c r="AJ226" s="23">
        <v>0</v>
      </c>
      <c r="AK226" s="23">
        <f t="shared" si="46"/>
        <v>14</v>
      </c>
      <c r="AL226" s="1">
        <f t="shared" si="47"/>
        <v>1000</v>
      </c>
      <c r="AM226" s="1">
        <f t="shared" si="48"/>
        <v>40468</v>
      </c>
      <c r="AN226" s="25">
        <f t="shared" si="56"/>
        <v>16.400000000000002</v>
      </c>
      <c r="AO226" s="25">
        <f t="shared" si="57"/>
        <v>14.966666666666669</v>
      </c>
      <c r="AP226" s="1">
        <f t="shared" si="54"/>
        <v>7.04</v>
      </c>
      <c r="AQ226" s="25">
        <f t="shared" si="49"/>
        <v>0.74497354497354507</v>
      </c>
      <c r="AR226" s="1">
        <f t="shared" si="50"/>
        <v>3.37</v>
      </c>
      <c r="AS226" s="25">
        <f t="shared" si="51"/>
        <v>0.86632390745501286</v>
      </c>
      <c r="AT226" s="1">
        <f t="shared" si="52"/>
        <v>97.73</v>
      </c>
      <c r="AU226" s="1">
        <f t="shared" si="53"/>
        <v>99.11</v>
      </c>
      <c r="AV226" s="1" t="str">
        <f t="shared" si="55"/>
        <v>945</v>
      </c>
      <c r="AW226" s="1" t="str">
        <f t="shared" si="58"/>
        <v>3815</v>
      </c>
      <c r="AX226" s="1" t="str">
        <f t="shared" si="59"/>
        <v>19192</v>
      </c>
      <c r="AY226" s="1">
        <v>1.0601834862385322</v>
      </c>
      <c r="AZ226" s="1">
        <v>1.1926844518549395</v>
      </c>
      <c r="BJ226"/>
    </row>
    <row r="227" spans="1:62" ht="15.75">
      <c r="A227" s="1">
        <v>9144</v>
      </c>
      <c r="B227" s="1" t="s">
        <v>505</v>
      </c>
      <c r="C227" s="1" t="s">
        <v>4352</v>
      </c>
      <c r="D227" s="1">
        <v>154</v>
      </c>
      <c r="E227" s="1">
        <v>4571</v>
      </c>
      <c r="F227" s="1">
        <v>1000</v>
      </c>
      <c r="H227" s="1">
        <v>4.8</v>
      </c>
      <c r="I227" s="1">
        <v>31.18</v>
      </c>
      <c r="J227" s="1" t="s">
        <v>7327</v>
      </c>
      <c r="K227" s="1">
        <v>4.9000000000000004</v>
      </c>
      <c r="L227" s="1">
        <v>28.84</v>
      </c>
      <c r="M227" s="1" t="s">
        <v>7328</v>
      </c>
      <c r="N227" s="1">
        <v>4.8</v>
      </c>
      <c r="O227" s="1">
        <v>3.44</v>
      </c>
      <c r="P227" s="1" t="s">
        <v>7329</v>
      </c>
      <c r="Q227" s="1">
        <v>5.99</v>
      </c>
      <c r="R227" s="1">
        <v>8.07</v>
      </c>
      <c r="S227" s="1" t="s">
        <v>7330</v>
      </c>
      <c r="T227" s="1">
        <v>2.87</v>
      </c>
      <c r="U227" s="1">
        <v>3.56</v>
      </c>
      <c r="V227" s="1" t="s">
        <v>7331</v>
      </c>
      <c r="W227" s="1">
        <v>0</v>
      </c>
      <c r="X227" s="1">
        <v>0</v>
      </c>
      <c r="Y227" s="1" t="s">
        <v>4287</v>
      </c>
      <c r="Z227" s="1">
        <v>0</v>
      </c>
      <c r="AA227" s="1">
        <v>0</v>
      </c>
      <c r="AB227" s="1" t="s">
        <v>4284</v>
      </c>
      <c r="AC227" s="1">
        <v>95.27</v>
      </c>
      <c r="AD227" s="1">
        <v>99.54</v>
      </c>
      <c r="AE227" s="1" t="s">
        <v>4285</v>
      </c>
      <c r="AF227" s="1" t="s">
        <v>7332</v>
      </c>
      <c r="AG227" s="1" t="s">
        <v>7333</v>
      </c>
      <c r="AH227" s="21">
        <v>42352.386030092595</v>
      </c>
      <c r="AJ227" s="23">
        <v>0</v>
      </c>
      <c r="AK227" s="23">
        <f t="shared" si="46"/>
        <v>14</v>
      </c>
      <c r="AL227" s="1">
        <f t="shared" si="47"/>
        <v>1000</v>
      </c>
      <c r="AM227" s="1">
        <f t="shared" si="48"/>
        <v>4571</v>
      </c>
      <c r="AN227" s="25">
        <f t="shared" si="56"/>
        <v>27.74</v>
      </c>
      <c r="AO227" s="25">
        <f t="shared" si="57"/>
        <v>21.153333333333332</v>
      </c>
      <c r="AP227" s="1">
        <f t="shared" si="54"/>
        <v>5.99</v>
      </c>
      <c r="AQ227" s="25">
        <f t="shared" si="49"/>
        <v>0.74225526641883521</v>
      </c>
      <c r="AR227" s="1">
        <f t="shared" si="50"/>
        <v>2.87</v>
      </c>
      <c r="AS227" s="25">
        <f t="shared" si="51"/>
        <v>0.8061797752808989</v>
      </c>
      <c r="AT227" s="1">
        <f t="shared" si="52"/>
        <v>95.27</v>
      </c>
      <c r="AU227" s="1">
        <f t="shared" si="53"/>
        <v>99.54</v>
      </c>
      <c r="AV227" s="1" t="str">
        <f t="shared" si="55"/>
        <v>35</v>
      </c>
      <c r="AW227" s="1" t="str">
        <f t="shared" si="58"/>
        <v>200</v>
      </c>
      <c r="AX227" s="1" t="str">
        <f t="shared" si="59"/>
        <v>1082</v>
      </c>
      <c r="AY227" s="1">
        <v>0.749</v>
      </c>
      <c r="AZ227" s="1">
        <v>1.1090573012939002</v>
      </c>
      <c r="BJ227"/>
    </row>
    <row r="228" spans="1:62" ht="15.75">
      <c r="A228" s="1">
        <v>8942</v>
      </c>
      <c r="B228" s="1" t="s">
        <v>2170</v>
      </c>
      <c r="C228" s="1" t="s">
        <v>4339</v>
      </c>
      <c r="D228" s="1">
        <v>569</v>
      </c>
      <c r="E228" s="1">
        <v>84539</v>
      </c>
      <c r="F228" s="1">
        <v>8888.8799999999992</v>
      </c>
      <c r="H228" s="1">
        <v>4.9000000000000004</v>
      </c>
      <c r="I228" s="1">
        <v>75.36</v>
      </c>
      <c r="J228" s="1" t="s">
        <v>5050</v>
      </c>
      <c r="K228" s="1">
        <v>4.9000000000000004</v>
      </c>
      <c r="L228" s="1">
        <v>74.37</v>
      </c>
      <c r="M228" s="1" t="s">
        <v>5051</v>
      </c>
      <c r="N228" s="1">
        <v>4.9000000000000004</v>
      </c>
      <c r="O228" s="1">
        <v>73.56</v>
      </c>
      <c r="P228" s="1" t="s">
        <v>5052</v>
      </c>
      <c r="Q228" s="1">
        <v>2.0099999999999998</v>
      </c>
      <c r="R228" s="1">
        <v>3.92</v>
      </c>
      <c r="S228" s="1" t="s">
        <v>5053</v>
      </c>
      <c r="T228" s="1">
        <v>2.11</v>
      </c>
      <c r="U228" s="1">
        <v>3.02</v>
      </c>
      <c r="V228" s="1" t="s">
        <v>5054</v>
      </c>
      <c r="W228" s="1">
        <v>0</v>
      </c>
      <c r="X228" s="1">
        <v>0.01</v>
      </c>
      <c r="Y228" s="1" t="s">
        <v>5055</v>
      </c>
      <c r="Z228" s="1">
        <v>0</v>
      </c>
      <c r="AA228" s="1">
        <v>0</v>
      </c>
      <c r="AB228" s="1" t="s">
        <v>4284</v>
      </c>
      <c r="AC228" s="1">
        <v>99.16</v>
      </c>
      <c r="AD228" s="1">
        <v>99.85</v>
      </c>
      <c r="AE228" s="1" t="s">
        <v>8228</v>
      </c>
      <c r="AF228" s="1" t="s">
        <v>8229</v>
      </c>
      <c r="AG228" s="1" t="s">
        <v>8230</v>
      </c>
      <c r="AH228" s="21">
        <v>42352.40966435185</v>
      </c>
      <c r="AJ228" s="23">
        <v>0</v>
      </c>
      <c r="AK228" s="23">
        <f t="shared" si="46"/>
        <v>6</v>
      </c>
      <c r="AL228" s="1">
        <f t="shared" si="47"/>
        <v>8888.8799999999992</v>
      </c>
      <c r="AM228" s="1">
        <f t="shared" si="48"/>
        <v>84539</v>
      </c>
      <c r="AN228" s="25">
        <f t="shared" si="56"/>
        <v>1.7999999999999972</v>
      </c>
      <c r="AO228" s="25">
        <f t="shared" si="57"/>
        <v>74.430000000000007</v>
      </c>
      <c r="AP228" s="1">
        <f t="shared" si="54"/>
        <v>2.0099999999999998</v>
      </c>
      <c r="AQ228" s="25">
        <f t="shared" si="49"/>
        <v>0.51275510204081631</v>
      </c>
      <c r="AR228" s="1">
        <f t="shared" si="50"/>
        <v>2.11</v>
      </c>
      <c r="AS228" s="25">
        <f t="shared" si="51"/>
        <v>0.69867549668874163</v>
      </c>
      <c r="AT228" s="1">
        <f t="shared" si="52"/>
        <v>99.16</v>
      </c>
      <c r="AU228" s="1">
        <f t="shared" si="53"/>
        <v>99.85</v>
      </c>
      <c r="AV228" s="1" t="str">
        <f t="shared" si="55"/>
        <v>1904</v>
      </c>
      <c r="AW228" s="1" t="str">
        <f t="shared" si="58"/>
        <v>8679</v>
      </c>
      <c r="AX228" s="1" t="str">
        <f t="shared" si="59"/>
        <v>44588</v>
      </c>
      <c r="AY228" s="1">
        <v>0.93894688328148401</v>
      </c>
      <c r="AZ228" s="1">
        <v>1.1678927065578182</v>
      </c>
      <c r="BJ228"/>
    </row>
    <row r="229" spans="1:62" ht="15.75">
      <c r="A229" s="1">
        <v>8695</v>
      </c>
      <c r="B229" s="1" t="s">
        <v>3576</v>
      </c>
      <c r="C229" s="1" t="s">
        <v>4378</v>
      </c>
      <c r="F229" s="1">
        <v>50000</v>
      </c>
      <c r="H229" s="1">
        <v>4.9000000000000004</v>
      </c>
      <c r="I229" s="1">
        <v>27.15</v>
      </c>
      <c r="J229" s="1" t="s">
        <v>5774</v>
      </c>
      <c r="K229" s="1">
        <v>4.8</v>
      </c>
      <c r="L229" s="1">
        <v>40.700000000000003</v>
      </c>
      <c r="M229" s="1" t="s">
        <v>5775</v>
      </c>
      <c r="N229" s="1">
        <v>4.8</v>
      </c>
      <c r="O229" s="1">
        <v>32.340000000000003</v>
      </c>
      <c r="P229" s="1" t="s">
        <v>5776</v>
      </c>
      <c r="Q229" s="1">
        <v>12.71</v>
      </c>
      <c r="R229" s="1">
        <v>4.22</v>
      </c>
      <c r="S229" s="1" t="s">
        <v>5777</v>
      </c>
      <c r="T229" s="1">
        <v>3.87</v>
      </c>
      <c r="U229" s="1">
        <v>2.15</v>
      </c>
      <c r="V229" s="1" t="s">
        <v>5778</v>
      </c>
      <c r="W229" s="1">
        <v>0</v>
      </c>
      <c r="X229" s="1">
        <v>0.01</v>
      </c>
      <c r="Y229" s="1" t="s">
        <v>4295</v>
      </c>
      <c r="Z229" s="1">
        <v>0</v>
      </c>
      <c r="AA229" s="1">
        <v>0</v>
      </c>
      <c r="AB229" s="1" t="s">
        <v>4284</v>
      </c>
      <c r="AC229" s="1">
        <v>0</v>
      </c>
      <c r="AD229" s="1">
        <v>0</v>
      </c>
      <c r="AH229" s="21">
        <v>42352.296550925923</v>
      </c>
      <c r="AJ229" s="24">
        <v>1</v>
      </c>
      <c r="AK229" s="23">
        <f t="shared" si="46"/>
        <v>7</v>
      </c>
      <c r="AL229" s="1">
        <f t="shared" si="47"/>
        <v>50000</v>
      </c>
      <c r="AM229" s="1">
        <f t="shared" si="48"/>
        <v>0</v>
      </c>
      <c r="AN229" s="25">
        <f t="shared" si="56"/>
        <v>13.550000000000004</v>
      </c>
      <c r="AO229" s="25">
        <f t="shared" si="57"/>
        <v>33.396666666666668</v>
      </c>
      <c r="AP229" s="1">
        <f t="shared" si="54"/>
        <v>12.71</v>
      </c>
      <c r="AQ229" s="25">
        <f t="shared" si="49"/>
        <v>3.0118483412322279</v>
      </c>
      <c r="AR229" s="1">
        <f t="shared" si="50"/>
        <v>3.87</v>
      </c>
      <c r="AS229" s="25">
        <f t="shared" si="51"/>
        <v>1.8</v>
      </c>
      <c r="AT229" s="1">
        <f t="shared" si="52"/>
        <v>0</v>
      </c>
      <c r="AU229" s="1">
        <f t="shared" si="53"/>
        <v>0</v>
      </c>
      <c r="AV229" s="1" t="str">
        <f t="shared" si="55"/>
        <v/>
      </c>
      <c r="AW229" s="1" t="str">
        <f t="shared" si="58"/>
        <v/>
      </c>
      <c r="AX229" s="1" t="str">
        <f t="shared" si="59"/>
        <v/>
      </c>
      <c r="AY229" s="1">
        <v>0</v>
      </c>
      <c r="BJ229"/>
    </row>
    <row r="230" spans="1:62" ht="15.75">
      <c r="A230" s="1">
        <v>9601</v>
      </c>
      <c r="B230" s="1" t="s">
        <v>3787</v>
      </c>
      <c r="C230" s="1" t="s">
        <v>4332</v>
      </c>
      <c r="D230" s="1">
        <v>0</v>
      </c>
      <c r="E230" s="1">
        <v>3739</v>
      </c>
      <c r="F230" s="1">
        <v>1000</v>
      </c>
      <c r="H230" s="1">
        <v>4.8</v>
      </c>
      <c r="I230" s="1">
        <v>32.92</v>
      </c>
      <c r="J230" s="1" t="s">
        <v>6183</v>
      </c>
      <c r="K230" s="1">
        <v>4.8</v>
      </c>
      <c r="L230" s="1">
        <v>34.130000000000003</v>
      </c>
      <c r="M230" s="1" t="s">
        <v>6184</v>
      </c>
      <c r="N230" s="1">
        <v>4.8</v>
      </c>
      <c r="O230" s="1">
        <v>43.43</v>
      </c>
      <c r="P230" s="1" t="s">
        <v>6185</v>
      </c>
      <c r="Q230" s="1">
        <v>10.48</v>
      </c>
      <c r="R230" s="1">
        <v>4.51</v>
      </c>
      <c r="S230" s="1" t="s">
        <v>6186</v>
      </c>
      <c r="T230" s="1">
        <v>1.36</v>
      </c>
      <c r="U230" s="1">
        <v>2.6</v>
      </c>
      <c r="V230" s="1" t="s">
        <v>5666</v>
      </c>
      <c r="W230" s="1">
        <v>0</v>
      </c>
      <c r="X230" s="1">
        <v>0.03</v>
      </c>
      <c r="Y230" s="1" t="s">
        <v>6187</v>
      </c>
      <c r="Z230" s="1">
        <v>0</v>
      </c>
      <c r="AA230" s="1">
        <v>0</v>
      </c>
      <c r="AB230" s="1" t="s">
        <v>4284</v>
      </c>
      <c r="AC230" s="1">
        <v>99.97</v>
      </c>
      <c r="AD230" s="1">
        <v>98.46</v>
      </c>
      <c r="AE230" s="1" t="s">
        <v>7341</v>
      </c>
      <c r="AF230" s="1" t="s">
        <v>7342</v>
      </c>
      <c r="AG230" s="1" t="s">
        <v>7343</v>
      </c>
      <c r="AH230" s="21">
        <v>42352.418576388889</v>
      </c>
      <c r="AJ230" s="23">
        <v>0</v>
      </c>
      <c r="AK230" s="23">
        <f t="shared" si="46"/>
        <v>3</v>
      </c>
      <c r="AL230" s="1">
        <f t="shared" si="47"/>
        <v>1000</v>
      </c>
      <c r="AM230" s="1">
        <f t="shared" si="48"/>
        <v>3739</v>
      </c>
      <c r="AN230" s="25">
        <f t="shared" si="56"/>
        <v>10.509999999999998</v>
      </c>
      <c r="AO230" s="25">
        <f t="shared" si="57"/>
        <v>36.826666666666675</v>
      </c>
      <c r="AP230" s="1">
        <f t="shared" si="54"/>
        <v>10.48</v>
      </c>
      <c r="AQ230" s="25">
        <f t="shared" si="49"/>
        <v>2.3237250554323725</v>
      </c>
      <c r="AR230" s="1">
        <f t="shared" si="50"/>
        <v>1.36</v>
      </c>
      <c r="AS230" s="25">
        <f t="shared" si="51"/>
        <v>0.52307692307692311</v>
      </c>
      <c r="AT230" s="1">
        <f t="shared" si="52"/>
        <v>99.97</v>
      </c>
      <c r="AU230" s="1">
        <f t="shared" si="53"/>
        <v>98.46</v>
      </c>
      <c r="AV230" s="1" t="str">
        <f t="shared" si="55"/>
        <v>114</v>
      </c>
      <c r="AW230" s="1" t="str">
        <f t="shared" si="58"/>
        <v>313</v>
      </c>
      <c r="AX230" s="1" t="str">
        <f t="shared" si="59"/>
        <v>1552</v>
      </c>
      <c r="AY230" s="1">
        <v>1.5588498402555913</v>
      </c>
      <c r="AZ230" s="1">
        <v>1.2100515463917525</v>
      </c>
      <c r="BJ230"/>
    </row>
    <row r="231" spans="1:62" ht="15.75">
      <c r="A231" s="1">
        <v>8665</v>
      </c>
      <c r="B231" s="1" t="s">
        <v>551</v>
      </c>
      <c r="C231" s="1" t="s">
        <v>4334</v>
      </c>
      <c r="D231" s="1">
        <v>1457</v>
      </c>
      <c r="E231" s="1">
        <v>11923</v>
      </c>
      <c r="F231" s="1">
        <v>1000</v>
      </c>
      <c r="H231" s="1">
        <v>4.9000000000000004</v>
      </c>
      <c r="I231" s="1">
        <v>87.85</v>
      </c>
      <c r="J231" s="1" t="s">
        <v>5280</v>
      </c>
      <c r="K231" s="1">
        <v>4.9000000000000004</v>
      </c>
      <c r="L231" s="1">
        <v>88.11</v>
      </c>
      <c r="M231" s="1" t="s">
        <v>5281</v>
      </c>
      <c r="N231" s="1">
        <v>4.9000000000000004</v>
      </c>
      <c r="O231" s="1">
        <v>87.05</v>
      </c>
      <c r="P231" s="1" t="s">
        <v>5282</v>
      </c>
      <c r="Q231" s="1">
        <v>5.76</v>
      </c>
      <c r="R231" s="1">
        <v>12.87</v>
      </c>
      <c r="S231" s="1" t="s">
        <v>5283</v>
      </c>
      <c r="T231" s="1">
        <v>3.43</v>
      </c>
      <c r="U231" s="1">
        <v>3.66</v>
      </c>
      <c r="V231" s="1" t="s">
        <v>5284</v>
      </c>
      <c r="W231" s="1">
        <v>0</v>
      </c>
      <c r="X231" s="1">
        <v>0.01</v>
      </c>
      <c r="Y231" s="1" t="s">
        <v>4295</v>
      </c>
      <c r="Z231" s="1">
        <v>0</v>
      </c>
      <c r="AA231" s="1">
        <v>0</v>
      </c>
      <c r="AB231" s="1" t="s">
        <v>4284</v>
      </c>
      <c r="AC231" s="1">
        <v>99.86</v>
      </c>
      <c r="AD231" s="1">
        <v>99.43</v>
      </c>
      <c r="AE231" s="1" t="s">
        <v>7918</v>
      </c>
      <c r="AF231" s="1" t="s">
        <v>8231</v>
      </c>
      <c r="AG231" s="1" t="s">
        <v>8232</v>
      </c>
      <c r="AH231" s="21">
        <v>42352.425787037035</v>
      </c>
      <c r="AJ231" s="23">
        <v>0</v>
      </c>
      <c r="AK231" s="23">
        <f t="shared" si="46"/>
        <v>4</v>
      </c>
      <c r="AL231" s="1">
        <f t="shared" si="47"/>
        <v>1000</v>
      </c>
      <c r="AM231" s="1">
        <f t="shared" si="48"/>
        <v>11923</v>
      </c>
      <c r="AN231" s="25">
        <f t="shared" si="56"/>
        <v>1.0600000000000023</v>
      </c>
      <c r="AO231" s="25">
        <f t="shared" si="57"/>
        <v>87.67</v>
      </c>
      <c r="AP231" s="1">
        <f t="shared" si="54"/>
        <v>5.76</v>
      </c>
      <c r="AQ231" s="25">
        <f t="shared" si="49"/>
        <v>0.44755244755244755</v>
      </c>
      <c r="AR231" s="1">
        <f t="shared" si="50"/>
        <v>3.43</v>
      </c>
      <c r="AS231" s="25">
        <f t="shared" si="51"/>
        <v>0.93715846994535523</v>
      </c>
      <c r="AT231" s="1">
        <f t="shared" si="52"/>
        <v>99.86</v>
      </c>
      <c r="AU231" s="1">
        <f t="shared" si="53"/>
        <v>99.43</v>
      </c>
      <c r="AV231" s="1" t="str">
        <f t="shared" si="55"/>
        <v>72</v>
      </c>
      <c r="AW231" s="1" t="str">
        <f t="shared" si="58"/>
        <v>444</v>
      </c>
      <c r="AX231" s="1" t="str">
        <f t="shared" si="59"/>
        <v>2307</v>
      </c>
      <c r="AY231" s="1">
        <v>0.69405405405405418</v>
      </c>
      <c r="AZ231" s="1">
        <v>1.1547464239271781</v>
      </c>
      <c r="BJ231"/>
    </row>
    <row r="232" spans="1:62" ht="15.75">
      <c r="A232" s="1">
        <v>9129</v>
      </c>
      <c r="B232" s="1" t="s">
        <v>1817</v>
      </c>
      <c r="C232" s="1" t="s">
        <v>4339</v>
      </c>
      <c r="D232" s="1">
        <v>200</v>
      </c>
      <c r="E232" s="1">
        <v>18715</v>
      </c>
      <c r="F232" s="1">
        <v>15000</v>
      </c>
      <c r="H232" s="1">
        <v>4.9000000000000004</v>
      </c>
      <c r="I232" s="1">
        <v>93.27</v>
      </c>
      <c r="J232" s="1" t="s">
        <v>7344</v>
      </c>
      <c r="K232" s="1">
        <v>4.9000000000000004</v>
      </c>
      <c r="L232" s="1">
        <v>90.39</v>
      </c>
      <c r="M232" s="1" t="s">
        <v>7345</v>
      </c>
      <c r="N232" s="1">
        <v>4.9000000000000004</v>
      </c>
      <c r="O232" s="1">
        <v>91.21</v>
      </c>
      <c r="P232" s="1" t="s">
        <v>7346</v>
      </c>
      <c r="Q232" s="1">
        <v>1.01</v>
      </c>
      <c r="R232" s="1">
        <v>3.92</v>
      </c>
      <c r="S232" s="1" t="s">
        <v>7347</v>
      </c>
      <c r="T232" s="1">
        <v>3.76</v>
      </c>
      <c r="U232" s="1">
        <v>3.02</v>
      </c>
      <c r="V232" s="1" t="s">
        <v>7348</v>
      </c>
      <c r="W232" s="1">
        <v>7.0000000000000007E-2</v>
      </c>
      <c r="X232" s="1">
        <v>0.01</v>
      </c>
      <c r="Y232" s="1" t="s">
        <v>7349</v>
      </c>
      <c r="Z232" s="1">
        <v>0</v>
      </c>
      <c r="AA232" s="1">
        <v>0</v>
      </c>
      <c r="AB232" s="1" t="s">
        <v>4284</v>
      </c>
      <c r="AC232" s="1">
        <v>99.99</v>
      </c>
      <c r="AD232" s="1">
        <v>99.88</v>
      </c>
      <c r="AE232" s="1" t="s">
        <v>7350</v>
      </c>
      <c r="AF232" s="1" t="s">
        <v>7351</v>
      </c>
      <c r="AG232" s="1" t="s">
        <v>7352</v>
      </c>
      <c r="AH232" s="21">
        <v>42352.38925925926</v>
      </c>
      <c r="AJ232" s="23">
        <v>0</v>
      </c>
      <c r="AK232" s="23">
        <f t="shared" si="46"/>
        <v>6</v>
      </c>
      <c r="AL232" s="1">
        <f t="shared" si="47"/>
        <v>15000</v>
      </c>
      <c r="AM232" s="1">
        <f t="shared" si="48"/>
        <v>18715</v>
      </c>
      <c r="AN232" s="25">
        <f t="shared" si="56"/>
        <v>2.8799999999999955</v>
      </c>
      <c r="AO232" s="25">
        <f t="shared" si="57"/>
        <v>91.623333333333335</v>
      </c>
      <c r="AP232" s="1">
        <f t="shared" si="54"/>
        <v>1.01</v>
      </c>
      <c r="AQ232" s="25">
        <f t="shared" si="49"/>
        <v>0.25765306122448978</v>
      </c>
      <c r="AR232" s="1">
        <f t="shared" si="50"/>
        <v>3.76</v>
      </c>
      <c r="AS232" s="25">
        <f t="shared" si="51"/>
        <v>1.2450331125827814</v>
      </c>
      <c r="AT232" s="1">
        <f t="shared" si="52"/>
        <v>99.99</v>
      </c>
      <c r="AU232" s="1">
        <f t="shared" si="53"/>
        <v>99.88</v>
      </c>
      <c r="AV232" s="1" t="str">
        <f t="shared" si="55"/>
        <v>284</v>
      </c>
      <c r="AW232" s="1" t="str">
        <f t="shared" si="58"/>
        <v>1156</v>
      </c>
      <c r="AX232" s="1" t="str">
        <f t="shared" si="59"/>
        <v>8247</v>
      </c>
      <c r="AY232" s="1">
        <v>1.0514878892733563</v>
      </c>
      <c r="AZ232" s="1">
        <v>0.841033102946526</v>
      </c>
      <c r="BJ232"/>
    </row>
    <row r="233" spans="1:62" ht="15.75">
      <c r="A233" s="1">
        <v>8878</v>
      </c>
      <c r="B233" s="1" t="s">
        <v>1950</v>
      </c>
      <c r="C233" s="1" t="s">
        <v>4335</v>
      </c>
      <c r="D233" s="1">
        <v>500</v>
      </c>
      <c r="E233" s="1">
        <v>52404</v>
      </c>
      <c r="F233" s="1">
        <v>1000</v>
      </c>
      <c r="H233" s="1">
        <v>4.8</v>
      </c>
      <c r="I233" s="1">
        <v>40.28</v>
      </c>
      <c r="J233" s="1" t="s">
        <v>7353</v>
      </c>
      <c r="K233" s="1">
        <v>4.9000000000000004</v>
      </c>
      <c r="L233" s="1">
        <v>36.22</v>
      </c>
      <c r="M233" s="1" t="s">
        <v>7354</v>
      </c>
      <c r="N233" s="1">
        <v>4.8</v>
      </c>
      <c r="O233" s="1">
        <v>30.23</v>
      </c>
      <c r="P233" s="1" t="s">
        <v>7355</v>
      </c>
      <c r="Q233" s="1">
        <v>1.26</v>
      </c>
      <c r="R233" s="1">
        <v>3.93</v>
      </c>
      <c r="S233" s="1" t="s">
        <v>7356</v>
      </c>
      <c r="T233" s="1">
        <v>1.1599999999999999</v>
      </c>
      <c r="U233" s="1">
        <v>2.4300000000000002</v>
      </c>
      <c r="V233" s="1" t="s">
        <v>7357</v>
      </c>
      <c r="W233" s="1">
        <v>0</v>
      </c>
      <c r="X233" s="1">
        <v>0</v>
      </c>
      <c r="Y233" s="1" t="s">
        <v>4287</v>
      </c>
      <c r="Z233" s="1">
        <v>0</v>
      </c>
      <c r="AA233" s="1">
        <v>0</v>
      </c>
      <c r="AB233" s="1" t="s">
        <v>4284</v>
      </c>
      <c r="AC233" s="1">
        <v>29.91</v>
      </c>
      <c r="AD233" s="1">
        <v>99.66</v>
      </c>
      <c r="AE233" s="1" t="s">
        <v>8233</v>
      </c>
      <c r="AF233" s="1" t="s">
        <v>8234</v>
      </c>
      <c r="AG233" s="1" t="s">
        <v>8235</v>
      </c>
      <c r="AH233" s="21">
        <v>42352.416574074072</v>
      </c>
      <c r="AJ233" s="23">
        <v>0</v>
      </c>
      <c r="AK233" s="23">
        <f t="shared" si="46"/>
        <v>5</v>
      </c>
      <c r="AL233" s="1">
        <f t="shared" si="47"/>
        <v>1000</v>
      </c>
      <c r="AM233" s="1">
        <f t="shared" si="48"/>
        <v>52404</v>
      </c>
      <c r="AN233" s="25">
        <f t="shared" si="56"/>
        <v>10.050000000000001</v>
      </c>
      <c r="AO233" s="25">
        <f t="shared" si="57"/>
        <v>35.576666666666668</v>
      </c>
      <c r="AP233" s="1">
        <f t="shared" si="54"/>
        <v>1.26</v>
      </c>
      <c r="AQ233" s="25">
        <f t="shared" si="49"/>
        <v>0.32061068702290074</v>
      </c>
      <c r="AR233" s="1">
        <f t="shared" si="50"/>
        <v>1.1599999999999999</v>
      </c>
      <c r="AS233" s="25">
        <f t="shared" si="51"/>
        <v>0.47736625514403286</v>
      </c>
      <c r="AT233" s="1">
        <f t="shared" si="52"/>
        <v>29.91</v>
      </c>
      <c r="AU233" s="1">
        <f t="shared" si="53"/>
        <v>99.66</v>
      </c>
      <c r="AV233" s="1" t="str">
        <f t="shared" si="55"/>
        <v>926</v>
      </c>
      <c r="AW233" s="1" t="str">
        <f t="shared" si="58"/>
        <v>6008</v>
      </c>
      <c r="AX233" s="1" t="str">
        <f t="shared" si="59"/>
        <v>31571</v>
      </c>
      <c r="AY233" s="1">
        <v>0.6596671105193076</v>
      </c>
      <c r="AZ233" s="1">
        <v>1.1418073548509708</v>
      </c>
      <c r="BJ233"/>
    </row>
    <row r="234" spans="1:62" ht="15.75">
      <c r="A234" s="1">
        <v>8833</v>
      </c>
      <c r="B234" s="1" t="s">
        <v>87</v>
      </c>
      <c r="C234" s="1" t="s">
        <v>4339</v>
      </c>
      <c r="F234" s="1">
        <v>50000</v>
      </c>
      <c r="H234" s="1">
        <v>4.9000000000000004</v>
      </c>
      <c r="I234" s="1">
        <v>78.989999999999995</v>
      </c>
      <c r="J234" s="1" t="s">
        <v>7358</v>
      </c>
      <c r="K234" s="1">
        <v>4.9000000000000004</v>
      </c>
      <c r="L234" s="1">
        <v>84.18</v>
      </c>
      <c r="M234" s="1" t="s">
        <v>7359</v>
      </c>
      <c r="N234" s="1">
        <v>4.9000000000000004</v>
      </c>
      <c r="O234" s="1">
        <v>79.37</v>
      </c>
      <c r="P234" s="1" t="s">
        <v>7360</v>
      </c>
      <c r="Q234" s="1">
        <v>10.130000000000001</v>
      </c>
      <c r="R234" s="1">
        <v>3.79</v>
      </c>
      <c r="S234" s="1" t="s">
        <v>7361</v>
      </c>
      <c r="T234" s="1">
        <v>0.97</v>
      </c>
      <c r="U234" s="1">
        <v>2.42</v>
      </c>
      <c r="V234" s="1" t="s">
        <v>6249</v>
      </c>
      <c r="W234" s="1">
        <v>0</v>
      </c>
      <c r="X234" s="1">
        <v>0.13</v>
      </c>
      <c r="Y234" s="1" t="s">
        <v>4294</v>
      </c>
      <c r="Z234" s="1">
        <v>0</v>
      </c>
      <c r="AA234" s="1">
        <v>0</v>
      </c>
      <c r="AB234" s="1" t="s">
        <v>4284</v>
      </c>
      <c r="AC234" s="1">
        <v>0</v>
      </c>
      <c r="AD234" s="1">
        <v>0</v>
      </c>
      <c r="AH234" s="21">
        <v>42352.297766203701</v>
      </c>
      <c r="AJ234" s="24">
        <v>1</v>
      </c>
      <c r="AK234" s="23">
        <f t="shared" si="46"/>
        <v>6</v>
      </c>
      <c r="AL234" s="1">
        <f t="shared" si="47"/>
        <v>50000</v>
      </c>
      <c r="AM234" s="1">
        <f t="shared" si="48"/>
        <v>0</v>
      </c>
      <c r="AN234" s="25">
        <f t="shared" si="56"/>
        <v>5.1900000000000119</v>
      </c>
      <c r="AO234" s="25">
        <f t="shared" si="57"/>
        <v>80.846666666666678</v>
      </c>
      <c r="AP234" s="1">
        <f t="shared" si="54"/>
        <v>10.130000000000001</v>
      </c>
      <c r="AQ234" s="25">
        <f t="shared" si="49"/>
        <v>2.6728232189973617</v>
      </c>
      <c r="AR234" s="1">
        <f t="shared" si="50"/>
        <v>0.97</v>
      </c>
      <c r="AS234" s="25">
        <f t="shared" si="51"/>
        <v>0.40082644628099173</v>
      </c>
      <c r="AT234" s="1">
        <f t="shared" si="52"/>
        <v>0</v>
      </c>
      <c r="AU234" s="1">
        <f t="shared" si="53"/>
        <v>0</v>
      </c>
      <c r="AV234" s="1" t="str">
        <f t="shared" si="55"/>
        <v/>
      </c>
      <c r="AW234" s="1" t="str">
        <f t="shared" si="58"/>
        <v/>
      </c>
      <c r="AX234" s="1" t="str">
        <f t="shared" si="59"/>
        <v/>
      </c>
      <c r="AY234" s="1">
        <v>0</v>
      </c>
      <c r="BJ234"/>
    </row>
    <row r="235" spans="1:62" ht="15.75">
      <c r="A235" s="1">
        <v>9059</v>
      </c>
      <c r="B235" s="1" t="s">
        <v>1962</v>
      </c>
      <c r="C235" s="1" t="s">
        <v>4335</v>
      </c>
      <c r="D235" s="1">
        <v>233</v>
      </c>
      <c r="E235" s="1">
        <v>2054</v>
      </c>
      <c r="F235" s="1">
        <v>2000</v>
      </c>
      <c r="H235" s="1">
        <v>4.9000000000000004</v>
      </c>
      <c r="I235" s="1">
        <v>83.45</v>
      </c>
      <c r="J235" s="1" t="s">
        <v>7364</v>
      </c>
      <c r="K235" s="1">
        <v>4.9000000000000004</v>
      </c>
      <c r="L235" s="1">
        <v>88.7</v>
      </c>
      <c r="M235" s="1" t="s">
        <v>7365</v>
      </c>
      <c r="N235" s="1">
        <v>4.9000000000000004</v>
      </c>
      <c r="O235" s="1">
        <v>85.9</v>
      </c>
      <c r="P235" s="1" t="s">
        <v>7366</v>
      </c>
      <c r="Q235" s="1">
        <v>2.33</v>
      </c>
      <c r="R235" s="1">
        <v>3.93</v>
      </c>
      <c r="S235" s="1" t="s">
        <v>7367</v>
      </c>
      <c r="T235" s="1">
        <v>3.26</v>
      </c>
      <c r="U235" s="1">
        <v>2.4300000000000002</v>
      </c>
      <c r="V235" s="1" t="s">
        <v>7368</v>
      </c>
      <c r="W235" s="1">
        <v>0</v>
      </c>
      <c r="X235" s="1">
        <v>0.01</v>
      </c>
      <c r="Y235" s="1" t="s">
        <v>4295</v>
      </c>
      <c r="Z235" s="1">
        <v>0</v>
      </c>
      <c r="AA235" s="1">
        <v>0</v>
      </c>
      <c r="AB235" s="1" t="s">
        <v>4284</v>
      </c>
      <c r="AC235" s="1">
        <v>100</v>
      </c>
      <c r="AD235" s="1">
        <v>99.85</v>
      </c>
      <c r="AE235" s="1" t="s">
        <v>4341</v>
      </c>
      <c r="AF235" s="1" t="s">
        <v>7369</v>
      </c>
      <c r="AG235" s="1" t="s">
        <v>7370</v>
      </c>
      <c r="AH235" s="21">
        <v>42352.38994212963</v>
      </c>
      <c r="AJ235" s="23">
        <v>0</v>
      </c>
      <c r="AK235" s="23">
        <f t="shared" si="46"/>
        <v>5</v>
      </c>
      <c r="AL235" s="1">
        <f t="shared" si="47"/>
        <v>2000</v>
      </c>
      <c r="AM235" s="1">
        <f t="shared" si="48"/>
        <v>2054</v>
      </c>
      <c r="AN235" s="25">
        <f t="shared" si="56"/>
        <v>5.25</v>
      </c>
      <c r="AO235" s="25">
        <f t="shared" si="57"/>
        <v>86.016666666666666</v>
      </c>
      <c r="AP235" s="1">
        <f t="shared" si="54"/>
        <v>2.33</v>
      </c>
      <c r="AQ235" s="25">
        <f t="shared" si="49"/>
        <v>0.59287531806615779</v>
      </c>
      <c r="AR235" s="1">
        <f t="shared" si="50"/>
        <v>3.26</v>
      </c>
      <c r="AS235" s="25">
        <f t="shared" si="51"/>
        <v>1.3415637860082303</v>
      </c>
      <c r="AT235" s="1">
        <f t="shared" si="52"/>
        <v>100</v>
      </c>
      <c r="AU235" s="1">
        <f t="shared" si="53"/>
        <v>99.85</v>
      </c>
      <c r="AV235" s="1" t="str">
        <f t="shared" si="55"/>
        <v>66</v>
      </c>
      <c r="AW235" s="1" t="str">
        <f t="shared" si="58"/>
        <v>312</v>
      </c>
      <c r="AX235" s="1" t="str">
        <f t="shared" si="59"/>
        <v>1485</v>
      </c>
      <c r="AY235" s="1">
        <v>0.90538461538461545</v>
      </c>
      <c r="AZ235" s="1">
        <v>1.2606060606060605</v>
      </c>
      <c r="BJ235"/>
    </row>
    <row r="236" spans="1:62" ht="15.75">
      <c r="A236" s="1">
        <v>9554</v>
      </c>
      <c r="B236" s="1" t="s">
        <v>253</v>
      </c>
      <c r="C236" s="1" t="s">
        <v>4352</v>
      </c>
      <c r="D236" s="1">
        <v>5953</v>
      </c>
      <c r="E236" s="1">
        <v>49078</v>
      </c>
      <c r="F236" s="1">
        <v>3000</v>
      </c>
      <c r="H236" s="1">
        <v>4.8</v>
      </c>
      <c r="I236" s="1">
        <v>-0.59</v>
      </c>
      <c r="J236" s="1" t="s">
        <v>4768</v>
      </c>
      <c r="K236" s="1">
        <v>4.8</v>
      </c>
      <c r="L236" s="1">
        <v>-1.39</v>
      </c>
      <c r="M236" s="1" t="s">
        <v>4769</v>
      </c>
      <c r="N236" s="1">
        <v>4.7</v>
      </c>
      <c r="O236" s="1">
        <v>-1.31</v>
      </c>
      <c r="P236" s="1" t="s">
        <v>4770</v>
      </c>
      <c r="Q236" s="1">
        <v>13.95</v>
      </c>
      <c r="R236" s="1">
        <v>9.4499999999999993</v>
      </c>
      <c r="S236" s="1" t="s">
        <v>4771</v>
      </c>
      <c r="T236" s="1">
        <v>3.25</v>
      </c>
      <c r="U236" s="1">
        <v>3.89</v>
      </c>
      <c r="V236" s="1" t="s">
        <v>4772</v>
      </c>
      <c r="W236" s="1">
        <v>0.05</v>
      </c>
      <c r="X236" s="1">
        <v>0.46</v>
      </c>
      <c r="Y236" s="1" t="s">
        <v>4773</v>
      </c>
      <c r="Z236" s="1">
        <v>0</v>
      </c>
      <c r="AA236" s="1">
        <v>0</v>
      </c>
      <c r="AB236" s="1" t="s">
        <v>4284</v>
      </c>
      <c r="AC236" s="1">
        <v>97.31</v>
      </c>
      <c r="AD236" s="1">
        <v>98.78</v>
      </c>
      <c r="AE236" s="1" t="s">
        <v>4359</v>
      </c>
      <c r="AF236" s="1" t="s">
        <v>7371</v>
      </c>
      <c r="AG236" s="1" t="s">
        <v>7372</v>
      </c>
      <c r="AH236" s="21">
        <v>42352.416319444441</v>
      </c>
      <c r="AJ236" s="23">
        <v>0</v>
      </c>
      <c r="AK236" s="23">
        <f t="shared" si="46"/>
        <v>14</v>
      </c>
      <c r="AL236" s="1">
        <f t="shared" si="47"/>
        <v>3000</v>
      </c>
      <c r="AM236" s="1">
        <f t="shared" si="48"/>
        <v>49078</v>
      </c>
      <c r="AN236" s="25">
        <f t="shared" si="56"/>
        <v>0.79999999999999993</v>
      </c>
      <c r="AO236" s="25">
        <f t="shared" si="57"/>
        <v>-1.0966666666666667</v>
      </c>
      <c r="AP236" s="1">
        <f t="shared" si="54"/>
        <v>13.95</v>
      </c>
      <c r="AQ236" s="25">
        <f t="shared" si="49"/>
        <v>1.4761904761904763</v>
      </c>
      <c r="AR236" s="1">
        <f t="shared" si="50"/>
        <v>3.25</v>
      </c>
      <c r="AS236" s="25">
        <f t="shared" si="51"/>
        <v>0.83547557840616959</v>
      </c>
      <c r="AT236" s="1">
        <f t="shared" si="52"/>
        <v>97.31</v>
      </c>
      <c r="AU236" s="1">
        <f t="shared" si="53"/>
        <v>98.78</v>
      </c>
      <c r="AV236" s="1" t="str">
        <f t="shared" si="55"/>
        <v>329</v>
      </c>
      <c r="AW236" s="1" t="str">
        <f t="shared" si="58"/>
        <v>1372</v>
      </c>
      <c r="AX236" s="1" t="str">
        <f t="shared" si="59"/>
        <v>7877</v>
      </c>
      <c r="AY236" s="1">
        <v>1.0263265306122449</v>
      </c>
      <c r="AZ236" s="1">
        <v>1.045067919258601</v>
      </c>
      <c r="BJ236"/>
    </row>
    <row r="237" spans="1:62" ht="15.75">
      <c r="A237" s="1">
        <v>8738</v>
      </c>
      <c r="B237" s="1" t="s">
        <v>3692</v>
      </c>
      <c r="C237" s="1" t="s">
        <v>4332</v>
      </c>
      <c r="D237" s="1">
        <v>140</v>
      </c>
      <c r="E237" s="1">
        <v>5343</v>
      </c>
      <c r="F237" s="1">
        <v>1000</v>
      </c>
      <c r="H237" s="1">
        <v>4.8</v>
      </c>
      <c r="I237" s="1">
        <v>36.57</v>
      </c>
      <c r="J237" s="1" t="s">
        <v>6170</v>
      </c>
      <c r="K237" s="1">
        <v>4.8</v>
      </c>
      <c r="L237" s="1">
        <v>34.31</v>
      </c>
      <c r="M237" s="1" t="s">
        <v>6171</v>
      </c>
      <c r="N237" s="1">
        <v>4.8</v>
      </c>
      <c r="O237" s="1">
        <v>38.880000000000003</v>
      </c>
      <c r="P237" s="1" t="s">
        <v>6172</v>
      </c>
      <c r="Q237" s="1">
        <v>1.74</v>
      </c>
      <c r="R237" s="1">
        <v>4.8600000000000003</v>
      </c>
      <c r="S237" s="1" t="s">
        <v>6173</v>
      </c>
      <c r="T237" s="1">
        <v>1.77</v>
      </c>
      <c r="U237" s="1">
        <v>2.95</v>
      </c>
      <c r="V237" s="1" t="s">
        <v>6174</v>
      </c>
      <c r="W237" s="1">
        <v>0</v>
      </c>
      <c r="X237" s="1">
        <v>0.02</v>
      </c>
      <c r="Y237" s="1" t="s">
        <v>6175</v>
      </c>
      <c r="Z237" s="1">
        <v>0</v>
      </c>
      <c r="AA237" s="1">
        <v>0</v>
      </c>
      <c r="AB237" s="1" t="s">
        <v>4284</v>
      </c>
      <c r="AC237" s="1">
        <v>97.01</v>
      </c>
      <c r="AD237" s="1">
        <v>99.52</v>
      </c>
      <c r="AE237" s="1" t="s">
        <v>4345</v>
      </c>
      <c r="AF237" s="1" t="s">
        <v>6176</v>
      </c>
      <c r="AG237" s="1" t="s">
        <v>6177</v>
      </c>
      <c r="AH237" s="21">
        <v>42352.296412037038</v>
      </c>
      <c r="AJ237" s="23">
        <v>0</v>
      </c>
      <c r="AK237" s="23">
        <f t="shared" si="46"/>
        <v>3</v>
      </c>
      <c r="AL237" s="1">
        <f t="shared" si="47"/>
        <v>1000</v>
      </c>
      <c r="AM237" s="1">
        <f t="shared" si="48"/>
        <v>5343</v>
      </c>
      <c r="AN237" s="25">
        <f t="shared" si="56"/>
        <v>4.57</v>
      </c>
      <c r="AO237" s="25">
        <f t="shared" si="57"/>
        <v>36.586666666666666</v>
      </c>
      <c r="AP237" s="1">
        <f t="shared" si="54"/>
        <v>1.74</v>
      </c>
      <c r="AQ237" s="25">
        <f t="shared" si="49"/>
        <v>0.35802469135802467</v>
      </c>
      <c r="AR237" s="1">
        <f t="shared" si="50"/>
        <v>1.77</v>
      </c>
      <c r="AS237" s="25">
        <f t="shared" si="51"/>
        <v>0.6</v>
      </c>
      <c r="AT237" s="1">
        <f t="shared" si="52"/>
        <v>97.01</v>
      </c>
      <c r="AU237" s="1">
        <f t="shared" si="53"/>
        <v>99.52</v>
      </c>
      <c r="AV237" s="1" t="str">
        <f t="shared" si="55"/>
        <v>60</v>
      </c>
      <c r="AW237" s="1" t="str">
        <f t="shared" si="58"/>
        <v>340</v>
      </c>
      <c r="AX237" s="1" t="str">
        <f t="shared" si="59"/>
        <v>1609</v>
      </c>
      <c r="AY237" s="1">
        <v>0.75529411764705889</v>
      </c>
      <c r="AZ237" s="1">
        <v>1.2678682411435673</v>
      </c>
      <c r="BJ237"/>
    </row>
    <row r="238" spans="1:62" ht="15.75">
      <c r="A238" s="1">
        <v>8915</v>
      </c>
      <c r="B238" s="1" t="s">
        <v>1523</v>
      </c>
      <c r="C238" s="1" t="s">
        <v>4350</v>
      </c>
      <c r="D238" s="1">
        <v>97</v>
      </c>
      <c r="E238" s="1">
        <v>18588</v>
      </c>
      <c r="F238" s="1">
        <v>1000</v>
      </c>
      <c r="H238" s="1">
        <v>4.7</v>
      </c>
      <c r="I238" s="1">
        <v>-1.87</v>
      </c>
      <c r="J238" s="1" t="s">
        <v>7380</v>
      </c>
      <c r="K238" s="1">
        <v>4.7</v>
      </c>
      <c r="L238" s="1">
        <v>-1.17</v>
      </c>
      <c r="M238" s="1" t="s">
        <v>7381</v>
      </c>
      <c r="N238" s="1">
        <v>4.7</v>
      </c>
      <c r="O238" s="1">
        <v>-1.18</v>
      </c>
      <c r="P238" s="1" t="s">
        <v>7382</v>
      </c>
      <c r="Q238" s="1">
        <v>1.36</v>
      </c>
      <c r="R238" s="1">
        <v>3.13</v>
      </c>
      <c r="S238" s="1" t="s">
        <v>7383</v>
      </c>
      <c r="T238" s="1">
        <v>2.23</v>
      </c>
      <c r="U238" s="1">
        <v>2.5499999999999998</v>
      </c>
      <c r="V238" s="1" t="s">
        <v>7384</v>
      </c>
      <c r="W238" s="1">
        <v>0</v>
      </c>
      <c r="X238" s="1">
        <v>0.01</v>
      </c>
      <c r="Y238" s="1" t="s">
        <v>4295</v>
      </c>
      <c r="Z238" s="1">
        <v>0</v>
      </c>
      <c r="AA238" s="1">
        <v>0</v>
      </c>
      <c r="AB238" s="1" t="s">
        <v>4284</v>
      </c>
      <c r="AC238" s="1">
        <v>99.71</v>
      </c>
      <c r="AD238" s="1">
        <v>98.78</v>
      </c>
      <c r="AE238" s="1" t="s">
        <v>6216</v>
      </c>
      <c r="AF238" s="1" t="s">
        <v>7385</v>
      </c>
      <c r="AG238" s="1" t="s">
        <v>7386</v>
      </c>
      <c r="AH238" s="21">
        <v>42352.390219907407</v>
      </c>
      <c r="AJ238" s="23">
        <v>0</v>
      </c>
      <c r="AK238" s="23">
        <f t="shared" si="46"/>
        <v>15</v>
      </c>
      <c r="AL238" s="1">
        <f t="shared" si="47"/>
        <v>1000</v>
      </c>
      <c r="AM238" s="1">
        <f t="shared" si="48"/>
        <v>18588</v>
      </c>
      <c r="AN238" s="25">
        <f t="shared" si="56"/>
        <v>0.70000000000000018</v>
      </c>
      <c r="AO238" s="25">
        <f t="shared" si="57"/>
        <v>-1.4066666666666665</v>
      </c>
      <c r="AP238" s="1">
        <f t="shared" si="54"/>
        <v>1.36</v>
      </c>
      <c r="AQ238" s="25">
        <f t="shared" si="49"/>
        <v>0.43450479233226841</v>
      </c>
      <c r="AR238" s="1">
        <f t="shared" si="50"/>
        <v>2.23</v>
      </c>
      <c r="AS238" s="25">
        <f t="shared" si="51"/>
        <v>0.87450980392156863</v>
      </c>
      <c r="AT238" s="1">
        <f t="shared" si="52"/>
        <v>99.71</v>
      </c>
      <c r="AU238" s="1">
        <f t="shared" si="53"/>
        <v>98.78</v>
      </c>
      <c r="AV238" s="1" t="str">
        <f t="shared" si="55"/>
        <v>71</v>
      </c>
      <c r="AW238" s="1" t="str">
        <f t="shared" si="58"/>
        <v>370</v>
      </c>
      <c r="AX238" s="1" t="str">
        <f t="shared" si="59"/>
        <v>3874</v>
      </c>
      <c r="AY238" s="1">
        <v>0.82129729729729739</v>
      </c>
      <c r="AZ238" s="1">
        <v>0.57305110996386166</v>
      </c>
      <c r="BJ238"/>
    </row>
    <row r="239" spans="1:62" ht="15.75">
      <c r="A239" s="1">
        <v>8997</v>
      </c>
      <c r="B239" s="1" t="s">
        <v>624</v>
      </c>
      <c r="C239" s="1" t="s">
        <v>4370</v>
      </c>
      <c r="D239" s="1">
        <v>1525</v>
      </c>
      <c r="E239" s="1">
        <v>19482</v>
      </c>
      <c r="F239" s="1">
        <v>10000</v>
      </c>
      <c r="H239" s="1">
        <v>4.9000000000000004</v>
      </c>
      <c r="I239" s="1">
        <v>48.72</v>
      </c>
      <c r="J239" s="1" t="s">
        <v>7394</v>
      </c>
      <c r="K239" s="1">
        <v>4.9000000000000004</v>
      </c>
      <c r="L239" s="1">
        <v>56.21</v>
      </c>
      <c r="M239" s="1" t="s">
        <v>7395</v>
      </c>
      <c r="N239" s="1">
        <v>4.9000000000000004</v>
      </c>
      <c r="O239" s="1">
        <v>62.13</v>
      </c>
      <c r="P239" s="1" t="s">
        <v>7396</v>
      </c>
      <c r="Q239" s="1">
        <v>1.73</v>
      </c>
      <c r="R239" s="1">
        <v>3.22</v>
      </c>
      <c r="S239" s="1" t="s">
        <v>7397</v>
      </c>
      <c r="T239" s="1">
        <v>0.13</v>
      </c>
      <c r="U239" s="1">
        <v>1.59</v>
      </c>
      <c r="V239" s="1" t="s">
        <v>7398</v>
      </c>
      <c r="W239" s="1">
        <v>0</v>
      </c>
      <c r="X239" s="1">
        <v>0.01</v>
      </c>
      <c r="Y239" s="1" t="s">
        <v>5907</v>
      </c>
      <c r="Z239" s="1">
        <v>0</v>
      </c>
      <c r="AA239" s="1">
        <v>0</v>
      </c>
      <c r="AB239" s="1" t="s">
        <v>4284</v>
      </c>
      <c r="AC239" s="1">
        <v>99.29</v>
      </c>
      <c r="AD239" s="1">
        <v>99.66</v>
      </c>
      <c r="AE239" s="1" t="s">
        <v>8236</v>
      </c>
      <c r="AF239" s="1" t="s">
        <v>8237</v>
      </c>
      <c r="AG239" s="1" t="s">
        <v>8238</v>
      </c>
      <c r="AH239" s="21">
        <v>42352.414525462962</v>
      </c>
      <c r="AJ239" s="23">
        <v>0</v>
      </c>
      <c r="AK239" s="23">
        <f t="shared" si="46"/>
        <v>11</v>
      </c>
      <c r="AL239" s="1">
        <f t="shared" si="47"/>
        <v>10000</v>
      </c>
      <c r="AM239" s="1">
        <f t="shared" si="48"/>
        <v>19482</v>
      </c>
      <c r="AN239" s="25">
        <f t="shared" si="56"/>
        <v>13.410000000000004</v>
      </c>
      <c r="AO239" s="25">
        <f t="shared" si="57"/>
        <v>55.686666666666667</v>
      </c>
      <c r="AP239" s="1">
        <f t="shared" si="54"/>
        <v>1.73</v>
      </c>
      <c r="AQ239" s="25">
        <f t="shared" si="49"/>
        <v>0.53726708074534157</v>
      </c>
      <c r="AR239" s="1">
        <f t="shared" si="50"/>
        <v>0.13</v>
      </c>
      <c r="AS239" s="25">
        <f t="shared" si="51"/>
        <v>8.1761006289308172E-2</v>
      </c>
      <c r="AT239" s="1">
        <f t="shared" si="52"/>
        <v>99.29</v>
      </c>
      <c r="AU239" s="1">
        <f t="shared" si="53"/>
        <v>99.66</v>
      </c>
      <c r="AV239" s="1" t="str">
        <f t="shared" si="55"/>
        <v>156</v>
      </c>
      <c r="AW239" s="1" t="str">
        <f t="shared" si="58"/>
        <v>1128</v>
      </c>
      <c r="AX239" s="1" t="str">
        <f t="shared" si="59"/>
        <v>3765</v>
      </c>
      <c r="AY239" s="1">
        <v>0.59191489361702132</v>
      </c>
      <c r="AZ239" s="1">
        <v>1.7976095617529881</v>
      </c>
      <c r="BJ239"/>
    </row>
    <row r="240" spans="1:62" ht="15.75">
      <c r="A240" s="1">
        <v>8940</v>
      </c>
      <c r="B240" s="1" t="s">
        <v>1653</v>
      </c>
      <c r="C240" s="1" t="s">
        <v>4334</v>
      </c>
      <c r="D240" s="1">
        <v>203</v>
      </c>
      <c r="E240" s="1">
        <v>13120</v>
      </c>
      <c r="F240" s="1">
        <v>1000</v>
      </c>
      <c r="H240" s="1">
        <v>4.7</v>
      </c>
      <c r="I240" s="1">
        <v>-0.72</v>
      </c>
      <c r="J240" s="1" t="s">
        <v>7408</v>
      </c>
      <c r="K240" s="1">
        <v>4.8</v>
      </c>
      <c r="L240" s="1">
        <v>0</v>
      </c>
      <c r="M240" s="1" t="s">
        <v>7409</v>
      </c>
      <c r="N240" s="1">
        <v>4.7</v>
      </c>
      <c r="O240" s="1">
        <v>0</v>
      </c>
      <c r="P240" s="1" t="s">
        <v>7410</v>
      </c>
      <c r="Q240" s="1">
        <v>3.96</v>
      </c>
      <c r="R240" s="1">
        <v>12.87</v>
      </c>
      <c r="S240" s="1" t="s">
        <v>7411</v>
      </c>
      <c r="T240" s="1">
        <v>5.42</v>
      </c>
      <c r="U240" s="1">
        <v>3.66</v>
      </c>
      <c r="V240" s="1" t="s">
        <v>7412</v>
      </c>
      <c r="W240" s="1">
        <v>0</v>
      </c>
      <c r="X240" s="1">
        <v>0.01</v>
      </c>
      <c r="Y240" s="1" t="s">
        <v>4295</v>
      </c>
      <c r="Z240" s="1">
        <v>0</v>
      </c>
      <c r="AA240" s="1">
        <v>0</v>
      </c>
      <c r="AB240" s="1" t="s">
        <v>4284</v>
      </c>
      <c r="AC240" s="1">
        <v>100</v>
      </c>
      <c r="AD240" s="1">
        <v>97.16</v>
      </c>
      <c r="AE240" s="1" t="s">
        <v>7413</v>
      </c>
      <c r="AF240" s="1" t="s">
        <v>7414</v>
      </c>
      <c r="AG240" s="1" t="s">
        <v>7415</v>
      </c>
      <c r="AH240" s="21">
        <v>42352.384664351855</v>
      </c>
      <c r="AJ240" s="23">
        <v>0</v>
      </c>
      <c r="AK240" s="23">
        <f t="shared" si="46"/>
        <v>4</v>
      </c>
      <c r="AL240" s="1">
        <f t="shared" si="47"/>
        <v>1000</v>
      </c>
      <c r="AM240" s="1">
        <f t="shared" si="48"/>
        <v>13120</v>
      </c>
      <c r="AN240" s="25">
        <f t="shared" si="56"/>
        <v>0.72</v>
      </c>
      <c r="AO240" s="25">
        <f t="shared" si="57"/>
        <v>-0.24</v>
      </c>
      <c r="AP240" s="1">
        <f t="shared" si="54"/>
        <v>3.96</v>
      </c>
      <c r="AQ240" s="25">
        <f t="shared" si="49"/>
        <v>0.30769230769230771</v>
      </c>
      <c r="AR240" s="1">
        <f t="shared" si="50"/>
        <v>5.42</v>
      </c>
      <c r="AS240" s="25">
        <f t="shared" si="51"/>
        <v>1.4808743169398906</v>
      </c>
      <c r="AT240" s="1">
        <f t="shared" si="52"/>
        <v>100</v>
      </c>
      <c r="AU240" s="1">
        <f t="shared" si="53"/>
        <v>97.16</v>
      </c>
      <c r="AV240" s="1" t="str">
        <f t="shared" si="55"/>
        <v>23</v>
      </c>
      <c r="AW240" s="1" t="str">
        <f t="shared" si="58"/>
        <v>317</v>
      </c>
      <c r="AX240" s="1" t="str">
        <f t="shared" si="59"/>
        <v>2246</v>
      </c>
      <c r="AY240" s="1">
        <v>0.31053627760252372</v>
      </c>
      <c r="AZ240" s="1">
        <v>0.84683882457702586</v>
      </c>
      <c r="BJ240"/>
    </row>
    <row r="241" spans="1:62" ht="15.75">
      <c r="A241" s="1">
        <v>9095</v>
      </c>
      <c r="B241" s="1" t="s">
        <v>1979</v>
      </c>
      <c r="C241" s="1" t="s">
        <v>4370</v>
      </c>
      <c r="D241" s="1">
        <v>923</v>
      </c>
      <c r="E241" s="1">
        <v>22428</v>
      </c>
      <c r="F241" s="1">
        <v>1000</v>
      </c>
      <c r="H241" s="1">
        <v>4.9000000000000004</v>
      </c>
      <c r="I241" s="1">
        <v>41.47</v>
      </c>
      <c r="J241" s="1" t="s">
        <v>7387</v>
      </c>
      <c r="K241" s="1">
        <v>4.9000000000000004</v>
      </c>
      <c r="L241" s="1">
        <v>31.26</v>
      </c>
      <c r="M241" s="1" t="s">
        <v>7388</v>
      </c>
      <c r="N241" s="1">
        <v>4.9000000000000004</v>
      </c>
      <c r="O241" s="1">
        <v>41</v>
      </c>
      <c r="P241" s="1" t="s">
        <v>7389</v>
      </c>
      <c r="Q241" s="1">
        <v>1.67</v>
      </c>
      <c r="R241" s="1">
        <v>6.93</v>
      </c>
      <c r="S241" s="1" t="s">
        <v>7390</v>
      </c>
      <c r="T241" s="1">
        <v>4.78</v>
      </c>
      <c r="U241" s="1">
        <v>1.31</v>
      </c>
      <c r="V241" s="1" t="s">
        <v>7391</v>
      </c>
      <c r="W241" s="1">
        <v>0</v>
      </c>
      <c r="X241" s="1">
        <v>0.01</v>
      </c>
      <c r="Y241" s="1" t="s">
        <v>4347</v>
      </c>
      <c r="Z241" s="1">
        <v>0</v>
      </c>
      <c r="AA241" s="1">
        <v>0</v>
      </c>
      <c r="AB241" s="1" t="s">
        <v>4284</v>
      </c>
      <c r="AC241" s="1">
        <v>98.94</v>
      </c>
      <c r="AD241" s="1">
        <v>99.73</v>
      </c>
      <c r="AE241" s="1" t="s">
        <v>4376</v>
      </c>
      <c r="AF241" s="1" t="s">
        <v>7392</v>
      </c>
      <c r="AG241" s="1" t="s">
        <v>7393</v>
      </c>
      <c r="AH241" s="21">
        <v>42352.300949074073</v>
      </c>
      <c r="AJ241" s="23">
        <v>0</v>
      </c>
      <c r="AK241" s="23">
        <f t="shared" si="46"/>
        <v>11</v>
      </c>
      <c r="AL241" s="1">
        <f t="shared" si="47"/>
        <v>1000</v>
      </c>
      <c r="AM241" s="1">
        <f t="shared" si="48"/>
        <v>22428</v>
      </c>
      <c r="AN241" s="25">
        <f t="shared" si="56"/>
        <v>10.209999999999997</v>
      </c>
      <c r="AO241" s="25">
        <f t="shared" si="57"/>
        <v>37.910000000000004</v>
      </c>
      <c r="AP241" s="1">
        <f t="shared" si="54"/>
        <v>1.67</v>
      </c>
      <c r="AQ241" s="25">
        <f t="shared" si="49"/>
        <v>0.24098124098124099</v>
      </c>
      <c r="AR241" s="1">
        <f t="shared" si="50"/>
        <v>4.78</v>
      </c>
      <c r="AS241" s="25">
        <f t="shared" si="51"/>
        <v>3.6488549618320612</v>
      </c>
      <c r="AT241" s="1">
        <f t="shared" si="52"/>
        <v>98.94</v>
      </c>
      <c r="AU241" s="1">
        <f t="shared" si="53"/>
        <v>99.73</v>
      </c>
      <c r="AV241" s="1" t="str">
        <f t="shared" si="55"/>
        <v>81</v>
      </c>
      <c r="AW241" s="1" t="str">
        <f t="shared" si="58"/>
        <v>625</v>
      </c>
      <c r="AX241" s="1" t="str">
        <f t="shared" si="59"/>
        <v>4402</v>
      </c>
      <c r="AY241" s="1">
        <v>0.55468799999999996</v>
      </c>
      <c r="AZ241" s="1">
        <v>0.85188550658791462</v>
      </c>
      <c r="BJ241"/>
    </row>
    <row r="242" spans="1:62" ht="15.75">
      <c r="A242" s="1">
        <v>8854</v>
      </c>
      <c r="B242" s="1" t="s">
        <v>1235</v>
      </c>
      <c r="C242" s="1" t="s">
        <v>4334</v>
      </c>
      <c r="D242" s="1">
        <v>83</v>
      </c>
      <c r="E242" s="1">
        <v>253961</v>
      </c>
      <c r="F242" s="1">
        <v>6200</v>
      </c>
      <c r="H242" s="1">
        <v>4.9000000000000004</v>
      </c>
      <c r="I242" s="1">
        <v>66.39</v>
      </c>
      <c r="J242" s="1" t="s">
        <v>7399</v>
      </c>
      <c r="K242" s="1">
        <v>4.9000000000000004</v>
      </c>
      <c r="L242" s="1">
        <v>70.010000000000005</v>
      </c>
      <c r="M242" s="1" t="s">
        <v>7400</v>
      </c>
      <c r="N242" s="1">
        <v>4.9000000000000004</v>
      </c>
      <c r="O242" s="1">
        <v>69.989999999999995</v>
      </c>
      <c r="P242" s="1" t="s">
        <v>7401</v>
      </c>
      <c r="Q242" s="1">
        <v>16.23</v>
      </c>
      <c r="R242" s="1">
        <v>14.39</v>
      </c>
      <c r="S242" s="1" t="s">
        <v>7402</v>
      </c>
      <c r="T242" s="1">
        <v>3.93</v>
      </c>
      <c r="U242" s="1">
        <v>3.69</v>
      </c>
      <c r="V242" s="1" t="s">
        <v>7403</v>
      </c>
      <c r="W242" s="1">
        <v>0</v>
      </c>
      <c r="X242" s="1">
        <v>0.01</v>
      </c>
      <c r="Y242" s="1" t="s">
        <v>7404</v>
      </c>
      <c r="Z242" s="1">
        <v>0</v>
      </c>
      <c r="AA242" s="1">
        <v>0</v>
      </c>
      <c r="AB242" s="1" t="s">
        <v>4284</v>
      </c>
      <c r="AC242" s="1">
        <v>97.15</v>
      </c>
      <c r="AD242" s="1">
        <v>99.91</v>
      </c>
      <c r="AE242" s="1" t="s">
        <v>7405</v>
      </c>
      <c r="AF242" s="1" t="s">
        <v>7406</v>
      </c>
      <c r="AG242" s="1" t="s">
        <v>7407</v>
      </c>
      <c r="AH242" s="21">
        <v>42352.301006944443</v>
      </c>
      <c r="AJ242" s="23">
        <v>0</v>
      </c>
      <c r="AK242" s="23">
        <f t="shared" si="46"/>
        <v>4</v>
      </c>
      <c r="AL242" s="1">
        <f t="shared" si="47"/>
        <v>6200</v>
      </c>
      <c r="AM242" s="1">
        <f t="shared" si="48"/>
        <v>253961</v>
      </c>
      <c r="AN242" s="25">
        <f t="shared" si="56"/>
        <v>3.6200000000000045</v>
      </c>
      <c r="AO242" s="25">
        <f t="shared" si="57"/>
        <v>68.796666666666667</v>
      </c>
      <c r="AP242" s="1">
        <f t="shared" si="54"/>
        <v>16.23</v>
      </c>
      <c r="AQ242" s="25">
        <f t="shared" si="49"/>
        <v>1.1278665740097289</v>
      </c>
      <c r="AR242" s="1">
        <f t="shared" si="50"/>
        <v>3.93</v>
      </c>
      <c r="AS242" s="25">
        <f t="shared" si="51"/>
        <v>1.0650406504065042</v>
      </c>
      <c r="AT242" s="1">
        <f t="shared" si="52"/>
        <v>97.15</v>
      </c>
      <c r="AU242" s="1">
        <f t="shared" si="53"/>
        <v>99.91</v>
      </c>
      <c r="AV242" s="1" t="str">
        <f t="shared" si="55"/>
        <v>631</v>
      </c>
      <c r="AW242" s="1" t="str">
        <f t="shared" si="58"/>
        <v>2307</v>
      </c>
      <c r="AX242" s="1" t="str">
        <f t="shared" si="59"/>
        <v>18363</v>
      </c>
      <c r="AY242" s="1">
        <v>1.1706458604247942</v>
      </c>
      <c r="AZ242" s="1">
        <v>0.75379839895441925</v>
      </c>
      <c r="BJ242"/>
    </row>
    <row r="243" spans="1:62" ht="15.75">
      <c r="A243" s="1">
        <v>9627</v>
      </c>
      <c r="B243" s="1" t="s">
        <v>4066</v>
      </c>
      <c r="C243" s="1" t="s">
        <v>4334</v>
      </c>
      <c r="D243" s="1">
        <v>242</v>
      </c>
      <c r="E243" s="1">
        <v>63621</v>
      </c>
      <c r="F243" s="1">
        <v>17000</v>
      </c>
      <c r="H243" s="1">
        <v>4.7</v>
      </c>
      <c r="I243" s="1">
        <v>-1.25</v>
      </c>
      <c r="J243" s="1" t="s">
        <v>7373</v>
      </c>
      <c r="K243" s="1">
        <v>4.7</v>
      </c>
      <c r="L243" s="1">
        <v>-0.56000000000000005</v>
      </c>
      <c r="M243" s="1" t="s">
        <v>7374</v>
      </c>
      <c r="N243" s="1">
        <v>4.7</v>
      </c>
      <c r="O243" s="1">
        <v>-0.82</v>
      </c>
      <c r="P243" s="1" t="s">
        <v>7375</v>
      </c>
      <c r="Q243" s="1">
        <v>14.07</v>
      </c>
      <c r="R243" s="1">
        <v>14.39</v>
      </c>
      <c r="S243" s="1" t="s">
        <v>7376</v>
      </c>
      <c r="T243" s="1">
        <v>2.82</v>
      </c>
      <c r="U243" s="1">
        <v>3.69</v>
      </c>
      <c r="V243" s="1" t="s">
        <v>7377</v>
      </c>
      <c r="W243" s="1">
        <v>0</v>
      </c>
      <c r="X243" s="1">
        <v>0.01</v>
      </c>
      <c r="Y243" s="1" t="s">
        <v>4524</v>
      </c>
      <c r="Z243" s="1">
        <v>0</v>
      </c>
      <c r="AA243" s="1">
        <v>0</v>
      </c>
      <c r="AB243" s="1" t="s">
        <v>4284</v>
      </c>
      <c r="AC243" s="1">
        <v>99.96</v>
      </c>
      <c r="AD243" s="1">
        <v>98.69</v>
      </c>
      <c r="AE243" s="1" t="s">
        <v>7315</v>
      </c>
      <c r="AF243" s="1" t="s">
        <v>7378</v>
      </c>
      <c r="AG243" s="1" t="s">
        <v>7379</v>
      </c>
      <c r="AH243" s="21">
        <v>42352.300787037035</v>
      </c>
      <c r="AJ243" s="23">
        <v>0</v>
      </c>
      <c r="AK243" s="23">
        <f t="shared" si="46"/>
        <v>4</v>
      </c>
      <c r="AL243" s="1">
        <f t="shared" si="47"/>
        <v>17000</v>
      </c>
      <c r="AM243" s="1">
        <f t="shared" si="48"/>
        <v>63621</v>
      </c>
      <c r="AN243" s="25">
        <f t="shared" si="56"/>
        <v>0.69</v>
      </c>
      <c r="AO243" s="25">
        <f t="shared" si="57"/>
        <v>-0.87666666666666659</v>
      </c>
      <c r="AP243" s="1">
        <f t="shared" si="54"/>
        <v>14.07</v>
      </c>
      <c r="AQ243" s="25">
        <f t="shared" si="49"/>
        <v>0.97776233495482967</v>
      </c>
      <c r="AR243" s="1">
        <f t="shared" si="50"/>
        <v>2.82</v>
      </c>
      <c r="AS243" s="25">
        <f t="shared" si="51"/>
        <v>0.7642276422764227</v>
      </c>
      <c r="AT243" s="1">
        <f t="shared" si="52"/>
        <v>99.96</v>
      </c>
      <c r="AU243" s="1">
        <f t="shared" si="53"/>
        <v>98.69</v>
      </c>
      <c r="AV243" s="1" t="str">
        <f t="shared" si="55"/>
        <v>80</v>
      </c>
      <c r="AW243" s="1" t="str">
        <f t="shared" si="58"/>
        <v>284</v>
      </c>
      <c r="AX243" s="1" t="str">
        <f t="shared" si="59"/>
        <v>1571</v>
      </c>
      <c r="AY243" s="1">
        <v>1.2056338028169016</v>
      </c>
      <c r="AZ243" s="1">
        <v>1.0846594525779758</v>
      </c>
      <c r="BJ243"/>
    </row>
    <row r="244" spans="1:62" ht="15.75">
      <c r="A244" s="1">
        <v>9264</v>
      </c>
      <c r="B244" s="1" t="s">
        <v>1921</v>
      </c>
      <c r="C244" s="1" t="s">
        <v>4334</v>
      </c>
      <c r="D244" s="1">
        <v>478</v>
      </c>
      <c r="E244" s="1">
        <v>2448</v>
      </c>
      <c r="F244" s="1">
        <v>1000</v>
      </c>
      <c r="H244" s="1">
        <v>4.9000000000000004</v>
      </c>
      <c r="I244" s="1">
        <v>61.02</v>
      </c>
      <c r="J244" s="1" t="s">
        <v>4774</v>
      </c>
      <c r="K244" s="1">
        <v>4.8</v>
      </c>
      <c r="L244" s="1">
        <v>34.22</v>
      </c>
      <c r="M244" s="1" t="s">
        <v>4775</v>
      </c>
      <c r="N244" s="1">
        <v>4.8</v>
      </c>
      <c r="O244" s="1">
        <v>23.5</v>
      </c>
      <c r="P244" s="1" t="s">
        <v>4776</v>
      </c>
      <c r="Q244" s="1">
        <v>25</v>
      </c>
      <c r="R244" s="1">
        <v>12.87</v>
      </c>
      <c r="S244" s="1" t="s">
        <v>4777</v>
      </c>
      <c r="T244" s="1">
        <v>2.36</v>
      </c>
      <c r="U244" s="1">
        <v>3.66</v>
      </c>
      <c r="V244" s="1" t="s">
        <v>4778</v>
      </c>
      <c r="W244" s="1">
        <v>0</v>
      </c>
      <c r="X244" s="1">
        <v>0</v>
      </c>
      <c r="Y244" s="1" t="s">
        <v>4287</v>
      </c>
      <c r="Z244" s="1">
        <v>0</v>
      </c>
      <c r="AA244" s="1">
        <v>0</v>
      </c>
      <c r="AB244" s="1" t="s">
        <v>4284</v>
      </c>
      <c r="AC244" s="1">
        <v>93.55</v>
      </c>
      <c r="AD244" s="1">
        <v>98.41</v>
      </c>
      <c r="AE244" s="1" t="s">
        <v>4321</v>
      </c>
      <c r="AF244" s="1" t="s">
        <v>4779</v>
      </c>
      <c r="AG244" s="1" t="s">
        <v>4780</v>
      </c>
      <c r="AH244" s="21">
        <v>42352.390173611115</v>
      </c>
      <c r="AJ244" s="23">
        <v>0</v>
      </c>
      <c r="AK244" s="23">
        <f t="shared" si="46"/>
        <v>4</v>
      </c>
      <c r="AL244" s="1">
        <f t="shared" si="47"/>
        <v>1000</v>
      </c>
      <c r="AM244" s="1">
        <f t="shared" si="48"/>
        <v>2448</v>
      </c>
      <c r="AN244" s="25">
        <f t="shared" si="56"/>
        <v>37.520000000000003</v>
      </c>
      <c r="AO244" s="25">
        <f t="shared" si="57"/>
        <v>39.580000000000005</v>
      </c>
      <c r="AP244" s="1">
        <f t="shared" si="54"/>
        <v>25</v>
      </c>
      <c r="AQ244" s="25">
        <f t="shared" si="49"/>
        <v>1.9425019425019425</v>
      </c>
      <c r="AR244" s="1">
        <f t="shared" si="50"/>
        <v>2.36</v>
      </c>
      <c r="AS244" s="25">
        <f t="shared" si="51"/>
        <v>0.64480874316939885</v>
      </c>
      <c r="AT244" s="1">
        <f t="shared" si="52"/>
        <v>93.55</v>
      </c>
      <c r="AU244" s="1">
        <f t="shared" si="53"/>
        <v>98.41</v>
      </c>
      <c r="AV244" s="1" t="str">
        <f t="shared" si="55"/>
        <v>8</v>
      </c>
      <c r="AW244" s="1" t="str">
        <f t="shared" si="58"/>
        <v>60</v>
      </c>
      <c r="AX244" s="1" t="str">
        <f t="shared" si="59"/>
        <v>436</v>
      </c>
      <c r="AY244" s="1">
        <v>0.57066666666666666</v>
      </c>
      <c r="AZ244" s="1">
        <v>0.82568807339449546</v>
      </c>
      <c r="BJ244"/>
    </row>
    <row r="245" spans="1:62" ht="15.75">
      <c r="A245" s="1">
        <v>9092</v>
      </c>
      <c r="B245" s="1" t="s">
        <v>788</v>
      </c>
      <c r="C245" s="1" t="s">
        <v>4332</v>
      </c>
      <c r="D245" s="1">
        <v>91</v>
      </c>
      <c r="E245" s="1">
        <v>16783</v>
      </c>
      <c r="F245" s="1">
        <v>1000</v>
      </c>
      <c r="H245" s="1">
        <v>4.7</v>
      </c>
      <c r="I245" s="1">
        <v>-1.18</v>
      </c>
      <c r="J245" s="1" t="s">
        <v>4762</v>
      </c>
      <c r="K245" s="1">
        <v>4.7</v>
      </c>
      <c r="L245" s="1">
        <v>-1.38</v>
      </c>
      <c r="M245" s="1" t="s">
        <v>4763</v>
      </c>
      <c r="N245" s="1">
        <v>4.7</v>
      </c>
      <c r="O245" s="1">
        <v>-0.56000000000000005</v>
      </c>
      <c r="P245" s="1" t="s">
        <v>4764</v>
      </c>
      <c r="Q245" s="1">
        <v>8.83</v>
      </c>
      <c r="R245" s="1">
        <v>4.8600000000000003</v>
      </c>
      <c r="S245" s="1" t="s">
        <v>4765</v>
      </c>
      <c r="T245" s="1">
        <v>4.9800000000000004</v>
      </c>
      <c r="U245" s="1">
        <v>2.95</v>
      </c>
      <c r="V245" s="1" t="s">
        <v>4766</v>
      </c>
      <c r="W245" s="1">
        <v>0</v>
      </c>
      <c r="X245" s="1">
        <v>0.02</v>
      </c>
      <c r="Y245" s="1" t="s">
        <v>4767</v>
      </c>
      <c r="Z245" s="1">
        <v>0</v>
      </c>
      <c r="AA245" s="1">
        <v>0</v>
      </c>
      <c r="AB245" s="1" t="s">
        <v>4284</v>
      </c>
      <c r="AC245" s="1">
        <v>100</v>
      </c>
      <c r="AD245" s="1">
        <v>97.54</v>
      </c>
      <c r="AE245" s="1" t="s">
        <v>7416</v>
      </c>
      <c r="AF245" s="1" t="s">
        <v>7417</v>
      </c>
      <c r="AG245" s="1" t="s">
        <v>7418</v>
      </c>
      <c r="AH245" s="21">
        <v>42352.386597222219</v>
      </c>
      <c r="AJ245" s="23">
        <v>0</v>
      </c>
      <c r="AK245" s="23">
        <f t="shared" si="46"/>
        <v>3</v>
      </c>
      <c r="AL245" s="1">
        <f t="shared" si="47"/>
        <v>1000</v>
      </c>
      <c r="AM245" s="1">
        <f t="shared" si="48"/>
        <v>16783</v>
      </c>
      <c r="AN245" s="25">
        <f t="shared" si="56"/>
        <v>0.81999999999999984</v>
      </c>
      <c r="AO245" s="25">
        <f t="shared" si="57"/>
        <v>-1.0399999999999998</v>
      </c>
      <c r="AP245" s="1">
        <f t="shared" si="54"/>
        <v>8.83</v>
      </c>
      <c r="AQ245" s="25">
        <f t="shared" si="49"/>
        <v>1.8168724279835391</v>
      </c>
      <c r="AR245" s="1">
        <f t="shared" si="50"/>
        <v>4.9800000000000004</v>
      </c>
      <c r="AS245" s="25">
        <f t="shared" si="51"/>
        <v>1.688135593220339</v>
      </c>
      <c r="AT245" s="1">
        <f t="shared" si="52"/>
        <v>100</v>
      </c>
      <c r="AU245" s="1">
        <f t="shared" si="53"/>
        <v>97.54</v>
      </c>
      <c r="AV245" s="1" t="str">
        <f t="shared" si="55"/>
        <v>122</v>
      </c>
      <c r="AW245" s="1" t="str">
        <f t="shared" si="58"/>
        <v>1204</v>
      </c>
      <c r="AX245" s="1" t="str">
        <f t="shared" si="59"/>
        <v>8366</v>
      </c>
      <c r="AY245" s="1">
        <v>0.43368770764119602</v>
      </c>
      <c r="AZ245" s="1">
        <v>0.86349509921109247</v>
      </c>
      <c r="BJ245"/>
    </row>
    <row r="246" spans="1:62" ht="15.75">
      <c r="A246" s="1">
        <v>8867</v>
      </c>
      <c r="B246" s="1" t="s">
        <v>4102</v>
      </c>
      <c r="C246" s="1" t="s">
        <v>4334</v>
      </c>
      <c r="D246" s="1">
        <v>99</v>
      </c>
      <c r="E246" s="1">
        <v>17999</v>
      </c>
      <c r="F246" s="1">
        <v>1000</v>
      </c>
      <c r="H246" s="1">
        <v>4.7</v>
      </c>
      <c r="I246" s="1">
        <v>-1.54</v>
      </c>
      <c r="J246" s="1" t="s">
        <v>7422</v>
      </c>
      <c r="K246" s="1">
        <v>4.7</v>
      </c>
      <c r="L246" s="1">
        <v>-2.1</v>
      </c>
      <c r="M246" s="1" t="s">
        <v>7423</v>
      </c>
      <c r="N246" s="1">
        <v>4.7</v>
      </c>
      <c r="O246" s="1">
        <v>-0.82</v>
      </c>
      <c r="P246" s="1" t="s">
        <v>7424</v>
      </c>
      <c r="Q246" s="1">
        <v>20.72</v>
      </c>
      <c r="R246" s="1">
        <v>14.39</v>
      </c>
      <c r="S246" s="1" t="s">
        <v>7425</v>
      </c>
      <c r="T246" s="1">
        <v>4.68</v>
      </c>
      <c r="U246" s="1">
        <v>3.69</v>
      </c>
      <c r="V246" s="1" t="s">
        <v>7426</v>
      </c>
      <c r="W246" s="1">
        <v>0.27</v>
      </c>
      <c r="X246" s="1">
        <v>0.01</v>
      </c>
      <c r="Y246" s="1" t="s">
        <v>7427</v>
      </c>
      <c r="Z246" s="1">
        <v>0</v>
      </c>
      <c r="AA246" s="1">
        <v>0</v>
      </c>
      <c r="AB246" s="1" t="s">
        <v>4284</v>
      </c>
      <c r="AC246" s="1">
        <v>99.96</v>
      </c>
      <c r="AD246" s="1">
        <v>99.14</v>
      </c>
      <c r="AE246" s="1" t="s">
        <v>7428</v>
      </c>
      <c r="AF246" s="1" t="s">
        <v>7429</v>
      </c>
      <c r="AG246" s="1" t="s">
        <v>7430</v>
      </c>
      <c r="AH246" s="21">
        <v>42352.421840277777</v>
      </c>
      <c r="AJ246" s="23">
        <v>0</v>
      </c>
      <c r="AK246" s="23">
        <f t="shared" si="46"/>
        <v>4</v>
      </c>
      <c r="AL246" s="1">
        <f t="shared" si="47"/>
        <v>1000</v>
      </c>
      <c r="AM246" s="1">
        <f t="shared" si="48"/>
        <v>17999</v>
      </c>
      <c r="AN246" s="25">
        <f t="shared" si="56"/>
        <v>1.2800000000000002</v>
      </c>
      <c r="AO246" s="25">
        <f t="shared" si="57"/>
        <v>-1.4866666666666666</v>
      </c>
      <c r="AP246" s="1">
        <f t="shared" si="54"/>
        <v>20.72</v>
      </c>
      <c r="AQ246" s="25">
        <f t="shared" si="49"/>
        <v>1.4398888116747741</v>
      </c>
      <c r="AR246" s="1">
        <f t="shared" si="50"/>
        <v>4.68</v>
      </c>
      <c r="AS246" s="25">
        <f t="shared" si="51"/>
        <v>1.2682926829268293</v>
      </c>
      <c r="AT246" s="1">
        <f t="shared" si="52"/>
        <v>99.96</v>
      </c>
      <c r="AU246" s="1">
        <f t="shared" si="53"/>
        <v>99.14</v>
      </c>
      <c r="AV246" s="1" t="str">
        <f t="shared" si="55"/>
        <v>91</v>
      </c>
      <c r="AW246" s="1" t="str">
        <f t="shared" si="58"/>
        <v>323</v>
      </c>
      <c r="AX246" s="1" t="str">
        <f t="shared" si="59"/>
        <v>2730</v>
      </c>
      <c r="AY246" s="1">
        <v>1.2058204334365326</v>
      </c>
      <c r="AZ246" s="1">
        <v>0.70989010989010992</v>
      </c>
      <c r="BJ246"/>
    </row>
    <row r="247" spans="1:62" ht="15.75">
      <c r="A247" s="1">
        <v>8800</v>
      </c>
      <c r="B247" s="1" t="s">
        <v>4125</v>
      </c>
      <c r="C247" s="1" t="s">
        <v>4334</v>
      </c>
      <c r="D247" s="1">
        <v>630</v>
      </c>
      <c r="E247" s="1">
        <v>22842</v>
      </c>
      <c r="F247" s="1">
        <v>1000</v>
      </c>
      <c r="H247" s="1">
        <v>5</v>
      </c>
      <c r="I247" s="1">
        <v>100</v>
      </c>
      <c r="J247" s="1" t="s">
        <v>4985</v>
      </c>
      <c r="K247" s="1">
        <v>5</v>
      </c>
      <c r="L247" s="1">
        <v>100</v>
      </c>
      <c r="M247" s="1" t="s">
        <v>4986</v>
      </c>
      <c r="N247" s="1">
        <v>5</v>
      </c>
      <c r="O247" s="1">
        <v>100</v>
      </c>
      <c r="P247" s="1" t="s">
        <v>4987</v>
      </c>
      <c r="Q247" s="1">
        <v>0</v>
      </c>
      <c r="R247" s="1">
        <v>12.87</v>
      </c>
      <c r="S247" s="1" t="s">
        <v>4988</v>
      </c>
      <c r="T247" s="1">
        <v>0</v>
      </c>
      <c r="U247" s="1">
        <v>3.66</v>
      </c>
      <c r="V247" s="1" t="s">
        <v>4989</v>
      </c>
      <c r="W247" s="1">
        <v>0</v>
      </c>
      <c r="X247" s="1">
        <v>0</v>
      </c>
      <c r="Y247" s="1" t="s">
        <v>4287</v>
      </c>
      <c r="Z247" s="1">
        <v>0</v>
      </c>
      <c r="AA247" s="1">
        <v>0</v>
      </c>
      <c r="AB247" s="1" t="s">
        <v>4284</v>
      </c>
      <c r="AC247" s="1">
        <v>99.58</v>
      </c>
      <c r="AD247" s="1">
        <v>97.83</v>
      </c>
      <c r="AE247" s="1" t="s">
        <v>4293</v>
      </c>
      <c r="AF247" s="1" t="s">
        <v>4990</v>
      </c>
      <c r="AG247" s="1" t="s">
        <v>4991</v>
      </c>
      <c r="AH247" s="21">
        <v>42352.421944444446</v>
      </c>
      <c r="AJ247" s="23">
        <v>0</v>
      </c>
      <c r="AK247" s="23">
        <f t="shared" si="46"/>
        <v>4</v>
      </c>
      <c r="AL247" s="1">
        <f t="shared" si="47"/>
        <v>1000</v>
      </c>
      <c r="AM247" s="1">
        <f t="shared" si="48"/>
        <v>22842</v>
      </c>
      <c r="AN247" s="25">
        <f t="shared" si="56"/>
        <v>0</v>
      </c>
      <c r="AO247" s="25">
        <f t="shared" si="57"/>
        <v>100</v>
      </c>
      <c r="AP247" s="1">
        <f t="shared" si="54"/>
        <v>0</v>
      </c>
      <c r="AQ247" s="25">
        <f t="shared" si="49"/>
        <v>0</v>
      </c>
      <c r="AR247" s="1">
        <f t="shared" si="50"/>
        <v>0</v>
      </c>
      <c r="AS247" s="25">
        <f t="shared" si="51"/>
        <v>0</v>
      </c>
      <c r="AT247" s="1">
        <f t="shared" si="52"/>
        <v>99.58</v>
      </c>
      <c r="AU247" s="1">
        <f t="shared" si="53"/>
        <v>97.83</v>
      </c>
      <c r="AV247" s="1" t="str">
        <f t="shared" si="55"/>
        <v>0</v>
      </c>
      <c r="AW247" s="1" t="str">
        <f t="shared" si="58"/>
        <v>25</v>
      </c>
      <c r="AX247" s="1" t="str">
        <f t="shared" si="59"/>
        <v>51</v>
      </c>
      <c r="AY247" s="1">
        <v>0</v>
      </c>
      <c r="AZ247" s="1">
        <v>2.9411764705882355</v>
      </c>
      <c r="BJ247"/>
    </row>
    <row r="248" spans="1:62" ht="15.75">
      <c r="A248" s="1">
        <v>8902</v>
      </c>
      <c r="B248" s="1" t="s">
        <v>1628</v>
      </c>
      <c r="C248" s="1" t="s">
        <v>4339</v>
      </c>
      <c r="D248" s="1">
        <v>54</v>
      </c>
      <c r="E248" s="1">
        <v>18405</v>
      </c>
      <c r="F248" s="1">
        <v>10050</v>
      </c>
      <c r="H248" s="1">
        <v>4.9000000000000004</v>
      </c>
      <c r="I248" s="1">
        <v>86.64</v>
      </c>
      <c r="J248" s="1" t="s">
        <v>4745</v>
      </c>
      <c r="K248" s="1">
        <v>4.9000000000000004</v>
      </c>
      <c r="L248" s="1">
        <v>81.23</v>
      </c>
      <c r="M248" s="1" t="s">
        <v>4746</v>
      </c>
      <c r="N248" s="1">
        <v>4.9000000000000004</v>
      </c>
      <c r="O248" s="1">
        <v>87.14</v>
      </c>
      <c r="P248" s="1" t="s">
        <v>4747</v>
      </c>
      <c r="Q248" s="1">
        <v>1.19</v>
      </c>
      <c r="R248" s="1">
        <v>3.92</v>
      </c>
      <c r="S248" s="1" t="s">
        <v>4748</v>
      </c>
      <c r="T248" s="1">
        <v>2.4700000000000002</v>
      </c>
      <c r="U248" s="1">
        <v>3.02</v>
      </c>
      <c r="V248" s="1" t="s">
        <v>4439</v>
      </c>
      <c r="W248" s="1">
        <v>0</v>
      </c>
      <c r="X248" s="1">
        <v>0.01</v>
      </c>
      <c r="Y248" s="1" t="s">
        <v>4319</v>
      </c>
      <c r="Z248" s="1">
        <v>0</v>
      </c>
      <c r="AA248" s="1">
        <v>0</v>
      </c>
      <c r="AB248" s="1" t="s">
        <v>4284</v>
      </c>
      <c r="AC248" s="1">
        <v>98.62</v>
      </c>
      <c r="AD248" s="1">
        <v>99.47</v>
      </c>
      <c r="AE248" s="1" t="s">
        <v>4392</v>
      </c>
      <c r="AF248" s="1" t="s">
        <v>7434</v>
      </c>
      <c r="AG248" s="1" t="s">
        <v>7435</v>
      </c>
      <c r="AH248" s="21">
        <v>42352.384108796294</v>
      </c>
      <c r="AJ248" s="23">
        <v>0</v>
      </c>
      <c r="AK248" s="23">
        <f t="shared" si="46"/>
        <v>6</v>
      </c>
      <c r="AL248" s="1">
        <f t="shared" si="47"/>
        <v>10050</v>
      </c>
      <c r="AM248" s="1">
        <f t="shared" si="48"/>
        <v>18405</v>
      </c>
      <c r="AN248" s="25">
        <f t="shared" si="56"/>
        <v>5.9099999999999966</v>
      </c>
      <c r="AO248" s="25">
        <f t="shared" si="57"/>
        <v>85.00333333333333</v>
      </c>
      <c r="AP248" s="1">
        <f t="shared" si="54"/>
        <v>1.19</v>
      </c>
      <c r="AQ248" s="25">
        <f t="shared" si="49"/>
        <v>0.30357142857142855</v>
      </c>
      <c r="AR248" s="1">
        <f t="shared" si="50"/>
        <v>2.4700000000000002</v>
      </c>
      <c r="AS248" s="25">
        <f t="shared" si="51"/>
        <v>0.81788079470198682</v>
      </c>
      <c r="AT248" s="1">
        <f t="shared" si="52"/>
        <v>98.62</v>
      </c>
      <c r="AU248" s="1">
        <f t="shared" si="53"/>
        <v>99.47</v>
      </c>
      <c r="AV248" s="1" t="str">
        <f t="shared" si="55"/>
        <v>32</v>
      </c>
      <c r="AW248" s="1" t="str">
        <f t="shared" si="58"/>
        <v>690</v>
      </c>
      <c r="AX248" s="1" t="str">
        <f t="shared" si="59"/>
        <v>8357</v>
      </c>
      <c r="AY248" s="1">
        <v>0.19849275362318841</v>
      </c>
      <c r="AZ248" s="1">
        <v>0.49539308364245543</v>
      </c>
      <c r="BJ248"/>
    </row>
    <row r="249" spans="1:62" ht="15.75">
      <c r="A249" s="1">
        <v>9127</v>
      </c>
      <c r="B249" s="1" t="s">
        <v>796</v>
      </c>
      <c r="C249" s="1" t="s">
        <v>4334</v>
      </c>
      <c r="D249" s="1">
        <v>361</v>
      </c>
      <c r="E249" s="1">
        <v>237122</v>
      </c>
      <c r="F249" s="1">
        <v>2000</v>
      </c>
      <c r="H249" s="1">
        <v>4.9000000000000004</v>
      </c>
      <c r="I249" s="1">
        <v>60.69</v>
      </c>
      <c r="J249" s="1" t="s">
        <v>7436</v>
      </c>
      <c r="K249" s="1">
        <v>4.9000000000000004</v>
      </c>
      <c r="L249" s="1">
        <v>62.52</v>
      </c>
      <c r="M249" s="1" t="s">
        <v>7437</v>
      </c>
      <c r="N249" s="1">
        <v>4.9000000000000004</v>
      </c>
      <c r="O249" s="1">
        <v>63.97</v>
      </c>
      <c r="P249" s="1" t="s">
        <v>7438</v>
      </c>
      <c r="Q249" s="1">
        <v>21.03</v>
      </c>
      <c r="R249" s="1">
        <v>14.39</v>
      </c>
      <c r="S249" s="1" t="s">
        <v>7439</v>
      </c>
      <c r="T249" s="1">
        <v>3.61</v>
      </c>
      <c r="U249" s="1">
        <v>3.69</v>
      </c>
      <c r="V249" s="1" t="s">
        <v>5065</v>
      </c>
      <c r="W249" s="1">
        <v>0</v>
      </c>
      <c r="X249" s="1">
        <v>0.01</v>
      </c>
      <c r="Y249" s="1" t="s">
        <v>7440</v>
      </c>
      <c r="Z249" s="1">
        <v>0</v>
      </c>
      <c r="AA249" s="1">
        <v>0</v>
      </c>
      <c r="AB249" s="1" t="s">
        <v>4284</v>
      </c>
      <c r="AC249" s="1">
        <v>98.1</v>
      </c>
      <c r="AD249" s="1">
        <v>99.8</v>
      </c>
      <c r="AE249" s="1" t="s">
        <v>7441</v>
      </c>
      <c r="AF249" s="1" t="s">
        <v>7442</v>
      </c>
      <c r="AG249" s="1" t="s">
        <v>7443</v>
      </c>
      <c r="AH249" s="21">
        <v>42352.390462962961</v>
      </c>
      <c r="AJ249" s="23">
        <v>0</v>
      </c>
      <c r="AK249" s="23">
        <f t="shared" si="46"/>
        <v>4</v>
      </c>
      <c r="AL249" s="1">
        <f t="shared" si="47"/>
        <v>2000</v>
      </c>
      <c r="AM249" s="1">
        <f t="shared" si="48"/>
        <v>237122</v>
      </c>
      <c r="AN249" s="25">
        <f t="shared" si="56"/>
        <v>3.2800000000000011</v>
      </c>
      <c r="AO249" s="25">
        <f t="shared" si="57"/>
        <v>62.393333333333338</v>
      </c>
      <c r="AP249" s="1">
        <f t="shared" si="54"/>
        <v>21.03</v>
      </c>
      <c r="AQ249" s="25">
        <f t="shared" si="49"/>
        <v>1.4614315496872829</v>
      </c>
      <c r="AR249" s="1">
        <f t="shared" si="50"/>
        <v>3.61</v>
      </c>
      <c r="AS249" s="25">
        <f t="shared" si="51"/>
        <v>0.97831978319783197</v>
      </c>
      <c r="AT249" s="1">
        <f t="shared" si="52"/>
        <v>98.1</v>
      </c>
      <c r="AU249" s="1">
        <f t="shared" si="53"/>
        <v>99.8</v>
      </c>
      <c r="AV249" s="1" t="str">
        <f t="shared" si="55"/>
        <v>367</v>
      </c>
      <c r="AW249" s="1" t="str">
        <f t="shared" si="58"/>
        <v>2064</v>
      </c>
      <c r="AX249" s="1" t="str">
        <f t="shared" si="59"/>
        <v>8468</v>
      </c>
      <c r="AY249" s="1">
        <v>0.76102713178294579</v>
      </c>
      <c r="AZ249" s="1">
        <v>1.4624468587623995</v>
      </c>
      <c r="BJ249"/>
    </row>
    <row r="250" spans="1:62" ht="15.75">
      <c r="A250" s="1">
        <v>8866</v>
      </c>
      <c r="B250" s="1" t="s">
        <v>1731</v>
      </c>
      <c r="C250" s="1" t="s">
        <v>4332</v>
      </c>
      <c r="D250" s="1">
        <v>1497</v>
      </c>
      <c r="E250" s="1">
        <v>105261</v>
      </c>
      <c r="F250" s="1">
        <v>16000</v>
      </c>
      <c r="H250" s="1">
        <v>4.8</v>
      </c>
      <c r="I250" s="1">
        <v>28.73</v>
      </c>
      <c r="J250" s="1" t="s">
        <v>7444</v>
      </c>
      <c r="K250" s="1">
        <v>4.8</v>
      </c>
      <c r="L250" s="1">
        <v>25.69</v>
      </c>
      <c r="M250" s="1" t="s">
        <v>7445</v>
      </c>
      <c r="N250" s="1">
        <v>4.8</v>
      </c>
      <c r="O250" s="1">
        <v>0</v>
      </c>
      <c r="P250" s="1" t="s">
        <v>7446</v>
      </c>
      <c r="Q250" s="1">
        <v>0.79</v>
      </c>
      <c r="R250" s="1">
        <v>4.8600000000000003</v>
      </c>
      <c r="S250" s="1" t="s">
        <v>7447</v>
      </c>
      <c r="T250" s="1">
        <v>1.68</v>
      </c>
      <c r="U250" s="1">
        <v>2.95</v>
      </c>
      <c r="V250" s="1" t="s">
        <v>7448</v>
      </c>
      <c r="W250" s="1">
        <v>0</v>
      </c>
      <c r="X250" s="1">
        <v>0.02</v>
      </c>
      <c r="Y250" s="1" t="s">
        <v>7449</v>
      </c>
      <c r="Z250" s="1">
        <v>0</v>
      </c>
      <c r="AA250" s="1">
        <v>0</v>
      </c>
      <c r="AB250" s="1" t="s">
        <v>4284</v>
      </c>
      <c r="AC250" s="1">
        <v>78.19</v>
      </c>
      <c r="AD250" s="1">
        <v>98.99</v>
      </c>
      <c r="AE250" s="1" t="s">
        <v>8239</v>
      </c>
      <c r="AF250" s="1" t="s">
        <v>8240</v>
      </c>
      <c r="AG250" s="1" t="s">
        <v>8241</v>
      </c>
      <c r="AH250" s="21">
        <v>42352.422685185185</v>
      </c>
      <c r="AJ250" s="23">
        <v>0</v>
      </c>
      <c r="AK250" s="23">
        <f t="shared" si="46"/>
        <v>3</v>
      </c>
      <c r="AL250" s="1">
        <f t="shared" si="47"/>
        <v>16000</v>
      </c>
      <c r="AM250" s="1">
        <f t="shared" si="48"/>
        <v>105261</v>
      </c>
      <c r="AN250" s="25">
        <f t="shared" si="56"/>
        <v>28.73</v>
      </c>
      <c r="AO250" s="25">
        <f t="shared" si="57"/>
        <v>18.14</v>
      </c>
      <c r="AP250" s="1">
        <f t="shared" si="54"/>
        <v>0.79</v>
      </c>
      <c r="AQ250" s="25">
        <f t="shared" si="49"/>
        <v>0.16255144032921812</v>
      </c>
      <c r="AR250" s="1">
        <f t="shared" si="50"/>
        <v>1.68</v>
      </c>
      <c r="AS250" s="25">
        <f t="shared" si="51"/>
        <v>0.56949152542372872</v>
      </c>
      <c r="AT250" s="1">
        <f t="shared" si="52"/>
        <v>78.19</v>
      </c>
      <c r="AU250" s="1">
        <f t="shared" si="53"/>
        <v>98.99</v>
      </c>
      <c r="AV250" s="1" t="str">
        <f t="shared" si="55"/>
        <v>1056</v>
      </c>
      <c r="AW250" s="1" t="str">
        <f t="shared" si="58"/>
        <v>4970</v>
      </c>
      <c r="AX250" s="1" t="str">
        <f t="shared" si="59"/>
        <v>23427</v>
      </c>
      <c r="AY250" s="1">
        <v>0.9093923541247485</v>
      </c>
      <c r="AZ250" s="1">
        <v>1.2728902548341656</v>
      </c>
      <c r="BJ250"/>
    </row>
    <row r="251" spans="1:62" ht="15.75">
      <c r="A251" s="1">
        <v>8679</v>
      </c>
      <c r="B251" s="1" t="s">
        <v>3436</v>
      </c>
      <c r="C251" s="1" t="s">
        <v>4335</v>
      </c>
      <c r="D251" s="1">
        <v>218</v>
      </c>
      <c r="E251" s="1">
        <v>101550</v>
      </c>
      <c r="F251" s="1">
        <v>1000</v>
      </c>
      <c r="H251" s="1">
        <v>4.8</v>
      </c>
      <c r="I251" s="1">
        <v>33.04</v>
      </c>
      <c r="J251" s="1" t="s">
        <v>5634</v>
      </c>
      <c r="K251" s="1">
        <v>4.9000000000000004</v>
      </c>
      <c r="L251" s="1">
        <v>37.049999999999997</v>
      </c>
      <c r="M251" s="1" t="s">
        <v>5635</v>
      </c>
      <c r="N251" s="1">
        <v>4.9000000000000004</v>
      </c>
      <c r="O251" s="1">
        <v>46.54</v>
      </c>
      <c r="P251" s="1" t="s">
        <v>5636</v>
      </c>
      <c r="Q251" s="1">
        <v>3.56</v>
      </c>
      <c r="R251" s="1">
        <v>3.93</v>
      </c>
      <c r="S251" s="1" t="s">
        <v>5637</v>
      </c>
      <c r="T251" s="1">
        <v>5.52</v>
      </c>
      <c r="U251" s="1">
        <v>2.4300000000000002</v>
      </c>
      <c r="V251" s="1" t="s">
        <v>5638</v>
      </c>
      <c r="W251" s="1">
        <v>0</v>
      </c>
      <c r="X251" s="1">
        <v>0</v>
      </c>
      <c r="Y251" s="1" t="s">
        <v>4287</v>
      </c>
      <c r="Z251" s="1">
        <v>0</v>
      </c>
      <c r="AA251" s="1">
        <v>0</v>
      </c>
      <c r="AB251" s="1" t="s">
        <v>4284</v>
      </c>
      <c r="AC251" s="1">
        <v>15.19</v>
      </c>
      <c r="AD251" s="1">
        <v>99.21</v>
      </c>
      <c r="AE251" s="1" t="s">
        <v>7419</v>
      </c>
      <c r="AF251" s="1" t="s">
        <v>7420</v>
      </c>
      <c r="AG251" s="1" t="s">
        <v>7421</v>
      </c>
      <c r="AH251" s="21">
        <v>42352.301296296297</v>
      </c>
      <c r="AJ251" s="23">
        <v>0</v>
      </c>
      <c r="AK251" s="23">
        <f t="shared" si="46"/>
        <v>5</v>
      </c>
      <c r="AL251" s="1">
        <f t="shared" si="47"/>
        <v>1000</v>
      </c>
      <c r="AM251" s="1">
        <f t="shared" si="48"/>
        <v>101550</v>
      </c>
      <c r="AN251" s="25">
        <f t="shared" si="56"/>
        <v>13.5</v>
      </c>
      <c r="AO251" s="25">
        <f t="shared" si="57"/>
        <v>38.876666666666665</v>
      </c>
      <c r="AP251" s="1">
        <f t="shared" si="54"/>
        <v>3.56</v>
      </c>
      <c r="AQ251" s="25">
        <f t="shared" si="49"/>
        <v>0.90585241730279897</v>
      </c>
      <c r="AR251" s="1">
        <f t="shared" si="50"/>
        <v>5.52</v>
      </c>
      <c r="AS251" s="25">
        <f t="shared" si="51"/>
        <v>2.2716049382716048</v>
      </c>
      <c r="AT251" s="1">
        <f t="shared" si="52"/>
        <v>15.19</v>
      </c>
      <c r="AU251" s="1">
        <f t="shared" si="53"/>
        <v>99.21</v>
      </c>
      <c r="AV251" s="1" t="str">
        <f t="shared" si="55"/>
        <v>119</v>
      </c>
      <c r="AW251" s="1" t="str">
        <f t="shared" si="58"/>
        <v>673</v>
      </c>
      <c r="AX251" s="1" t="str">
        <f t="shared" si="59"/>
        <v>12833</v>
      </c>
      <c r="AY251" s="1">
        <v>0.75679049034175339</v>
      </c>
      <c r="AZ251" s="1">
        <v>0.31465752357204085</v>
      </c>
      <c r="BJ251"/>
    </row>
    <row r="252" spans="1:62" ht="15.75">
      <c r="A252" s="1">
        <v>9587</v>
      </c>
      <c r="B252" s="1" t="s">
        <v>537</v>
      </c>
      <c r="C252" s="1" t="s">
        <v>8071</v>
      </c>
      <c r="D252" s="1">
        <v>672</v>
      </c>
      <c r="E252" s="1">
        <v>63355</v>
      </c>
      <c r="F252" s="1">
        <v>1000</v>
      </c>
      <c r="H252" s="1">
        <v>4.8</v>
      </c>
      <c r="I252" s="1">
        <v>9.61</v>
      </c>
      <c r="J252" s="1" t="s">
        <v>5589</v>
      </c>
      <c r="K252" s="1">
        <v>4.8</v>
      </c>
      <c r="L252" s="1">
        <v>8.94</v>
      </c>
      <c r="M252" s="1" t="s">
        <v>5590</v>
      </c>
      <c r="N252" s="1">
        <v>4.8</v>
      </c>
      <c r="O252" s="1">
        <v>0</v>
      </c>
      <c r="P252" s="1" t="s">
        <v>5591</v>
      </c>
      <c r="Q252" s="1">
        <v>2.98</v>
      </c>
      <c r="R252" s="1">
        <v>4.47</v>
      </c>
      <c r="S252" s="1" t="s">
        <v>5592</v>
      </c>
      <c r="T252" s="1">
        <v>5.13</v>
      </c>
      <c r="U252" s="1">
        <v>1.99</v>
      </c>
      <c r="V252" s="1" t="s">
        <v>5593</v>
      </c>
      <c r="W252" s="1">
        <v>0</v>
      </c>
      <c r="X252" s="1">
        <v>0.01</v>
      </c>
      <c r="Y252" s="1" t="s">
        <v>5187</v>
      </c>
      <c r="Z252" s="1">
        <v>0</v>
      </c>
      <c r="AA252" s="1">
        <v>0</v>
      </c>
      <c r="AB252" s="1" t="s">
        <v>4284</v>
      </c>
      <c r="AC252" s="1">
        <v>99.9</v>
      </c>
      <c r="AD252" s="1">
        <v>98.94</v>
      </c>
      <c r="AE252" s="1" t="s">
        <v>5594</v>
      </c>
      <c r="AF252" s="1" t="s">
        <v>5595</v>
      </c>
      <c r="AG252" s="1" t="s">
        <v>5596</v>
      </c>
      <c r="AH252" s="21">
        <v>42352.301458333335</v>
      </c>
      <c r="AJ252" s="23">
        <v>0</v>
      </c>
      <c r="AK252" s="23">
        <f t="shared" si="46"/>
        <v>10</v>
      </c>
      <c r="AL252" s="1">
        <f t="shared" si="47"/>
        <v>1000</v>
      </c>
      <c r="AM252" s="1">
        <f t="shared" si="48"/>
        <v>63355</v>
      </c>
      <c r="AN252" s="25">
        <f t="shared" si="56"/>
        <v>9.61</v>
      </c>
      <c r="AO252" s="25">
        <f t="shared" si="57"/>
        <v>6.1833333333333327</v>
      </c>
      <c r="AP252" s="1">
        <f t="shared" si="54"/>
        <v>2.98</v>
      </c>
      <c r="AQ252" s="25">
        <f t="shared" si="49"/>
        <v>0.66666666666666674</v>
      </c>
      <c r="AR252" s="1">
        <f t="shared" si="50"/>
        <v>5.13</v>
      </c>
      <c r="AS252" s="25">
        <f t="shared" si="51"/>
        <v>2.5778894472361809</v>
      </c>
      <c r="AT252" s="1">
        <f t="shared" si="52"/>
        <v>99.9</v>
      </c>
      <c r="AU252" s="1">
        <f t="shared" si="53"/>
        <v>98.94</v>
      </c>
      <c r="AV252" s="1" t="str">
        <f t="shared" si="55"/>
        <v>344</v>
      </c>
      <c r="AW252" s="1" t="str">
        <f t="shared" si="58"/>
        <v>1817</v>
      </c>
      <c r="AX252" s="1" t="str">
        <f t="shared" si="59"/>
        <v>10386</v>
      </c>
      <c r="AY252" s="1">
        <v>0.81030269675288946</v>
      </c>
      <c r="AZ252" s="1">
        <v>1.0496822645869439</v>
      </c>
      <c r="BJ252"/>
    </row>
    <row r="253" spans="1:62" ht="15.75">
      <c r="A253" s="1">
        <v>9120</v>
      </c>
      <c r="B253" s="1" t="s">
        <v>945</v>
      </c>
      <c r="C253" s="1" t="s">
        <v>4370</v>
      </c>
      <c r="D253" s="1">
        <v>291</v>
      </c>
      <c r="E253" s="1">
        <v>41907</v>
      </c>
      <c r="F253" s="1">
        <v>1000</v>
      </c>
      <c r="H253" s="1">
        <v>4.8</v>
      </c>
      <c r="I253" s="1">
        <v>0</v>
      </c>
      <c r="J253" s="1" t="s">
        <v>7450</v>
      </c>
      <c r="K253" s="1">
        <v>4.8</v>
      </c>
      <c r="L253" s="1">
        <v>0</v>
      </c>
      <c r="M253" s="1" t="s">
        <v>7451</v>
      </c>
      <c r="N253" s="1">
        <v>4.8</v>
      </c>
      <c r="O253" s="1">
        <v>0</v>
      </c>
      <c r="P253" s="1" t="s">
        <v>7452</v>
      </c>
      <c r="Q253" s="1">
        <v>3.9</v>
      </c>
      <c r="R253" s="1">
        <v>3.42</v>
      </c>
      <c r="S253" s="1" t="s">
        <v>7453</v>
      </c>
      <c r="T253" s="1">
        <v>0.41</v>
      </c>
      <c r="U253" s="1">
        <v>1.48</v>
      </c>
      <c r="V253" s="1" t="s">
        <v>7454</v>
      </c>
      <c r="W253" s="1">
        <v>0</v>
      </c>
      <c r="X253" s="1">
        <v>0</v>
      </c>
      <c r="Y253" s="1" t="s">
        <v>4287</v>
      </c>
      <c r="Z253" s="1">
        <v>0</v>
      </c>
      <c r="AA253" s="1">
        <v>0</v>
      </c>
      <c r="AB253" s="1" t="s">
        <v>4284</v>
      </c>
      <c r="AC253" s="1">
        <v>98.76</v>
      </c>
      <c r="AD253" s="1">
        <v>98.99</v>
      </c>
      <c r="AE253" s="1" t="s">
        <v>7455</v>
      </c>
      <c r="AF253" s="1" t="s">
        <v>7456</v>
      </c>
      <c r="AG253" s="1" t="s">
        <v>7457</v>
      </c>
      <c r="AH253" s="21">
        <v>42352.385717592595</v>
      </c>
      <c r="AJ253" s="23">
        <v>0</v>
      </c>
      <c r="AK253" s="23">
        <f t="shared" si="46"/>
        <v>11</v>
      </c>
      <c r="AL253" s="1">
        <f t="shared" si="47"/>
        <v>1000</v>
      </c>
      <c r="AM253" s="1">
        <f t="shared" si="48"/>
        <v>41907</v>
      </c>
      <c r="AN253" s="25">
        <f t="shared" si="56"/>
        <v>0</v>
      </c>
      <c r="AO253" s="25">
        <f t="shared" si="57"/>
        <v>0</v>
      </c>
      <c r="AP253" s="1">
        <f t="shared" si="54"/>
        <v>3.9</v>
      </c>
      <c r="AQ253" s="25">
        <f t="shared" si="49"/>
        <v>1.1403508771929824</v>
      </c>
      <c r="AR253" s="1">
        <f t="shared" si="50"/>
        <v>0.41</v>
      </c>
      <c r="AS253" s="25">
        <f t="shared" si="51"/>
        <v>0.27702702702702703</v>
      </c>
      <c r="AT253" s="1">
        <f t="shared" si="52"/>
        <v>98.76</v>
      </c>
      <c r="AU253" s="1">
        <f t="shared" si="53"/>
        <v>98.99</v>
      </c>
      <c r="AV253" s="1" t="str">
        <f t="shared" si="55"/>
        <v>588</v>
      </c>
      <c r="AW253" s="1" t="str">
        <f t="shared" si="58"/>
        <v>2567</v>
      </c>
      <c r="AX253" s="1" t="str">
        <f t="shared" si="59"/>
        <v>9585</v>
      </c>
      <c r="AY253" s="1">
        <v>0.98038176860148041</v>
      </c>
      <c r="AZ253" s="1">
        <v>1.6068857589984351</v>
      </c>
      <c r="BJ253"/>
    </row>
    <row r="254" spans="1:62" ht="15.75">
      <c r="A254" s="1">
        <v>9204</v>
      </c>
      <c r="B254" s="1" t="s">
        <v>2290</v>
      </c>
      <c r="C254" s="1" t="s">
        <v>4334</v>
      </c>
      <c r="D254" s="1">
        <v>847</v>
      </c>
      <c r="E254" s="1">
        <v>28155</v>
      </c>
      <c r="F254" s="1">
        <v>1000</v>
      </c>
      <c r="H254" s="1">
        <v>4.8</v>
      </c>
      <c r="I254" s="1">
        <v>51.05</v>
      </c>
      <c r="J254" s="1" t="s">
        <v>4519</v>
      </c>
      <c r="K254" s="1">
        <v>4.9000000000000004</v>
      </c>
      <c r="L254" s="1">
        <v>57.2</v>
      </c>
      <c r="M254" s="1" t="s">
        <v>4520</v>
      </c>
      <c r="N254" s="1">
        <v>4.9000000000000004</v>
      </c>
      <c r="O254" s="1">
        <v>57.84</v>
      </c>
      <c r="P254" s="1" t="s">
        <v>4521</v>
      </c>
      <c r="Q254" s="1">
        <v>9.7899999999999991</v>
      </c>
      <c r="R254" s="1">
        <v>14.39</v>
      </c>
      <c r="S254" s="1" t="s">
        <v>4522</v>
      </c>
      <c r="T254" s="1">
        <v>4.47</v>
      </c>
      <c r="U254" s="1">
        <v>3.69</v>
      </c>
      <c r="V254" s="1" t="s">
        <v>4523</v>
      </c>
      <c r="W254" s="1">
        <v>0</v>
      </c>
      <c r="X254" s="1">
        <v>0.01</v>
      </c>
      <c r="Y254" s="1" t="s">
        <v>4524</v>
      </c>
      <c r="Z254" s="1">
        <v>0</v>
      </c>
      <c r="AA254" s="1">
        <v>0</v>
      </c>
      <c r="AB254" s="1" t="s">
        <v>4284</v>
      </c>
      <c r="AC254" s="1">
        <v>99.37</v>
      </c>
      <c r="AD254" s="1">
        <v>99.24</v>
      </c>
      <c r="AE254" s="1" t="s">
        <v>7458</v>
      </c>
      <c r="AF254" s="1" t="s">
        <v>7459</v>
      </c>
      <c r="AG254" s="1" t="s">
        <v>7460</v>
      </c>
      <c r="AH254" s="21">
        <v>42352.411041666666</v>
      </c>
      <c r="AJ254" s="23">
        <v>0</v>
      </c>
      <c r="AK254" s="23">
        <f t="shared" si="46"/>
        <v>4</v>
      </c>
      <c r="AL254" s="1">
        <f t="shared" si="47"/>
        <v>1000</v>
      </c>
      <c r="AM254" s="1">
        <f t="shared" si="48"/>
        <v>28155</v>
      </c>
      <c r="AN254" s="25">
        <f t="shared" si="56"/>
        <v>6.7900000000000063</v>
      </c>
      <c r="AO254" s="25">
        <f t="shared" si="57"/>
        <v>55.363333333333337</v>
      </c>
      <c r="AP254" s="1">
        <f t="shared" si="54"/>
        <v>9.7899999999999991</v>
      </c>
      <c r="AQ254" s="25">
        <f t="shared" si="49"/>
        <v>0.68033356497567743</v>
      </c>
      <c r="AR254" s="1">
        <f t="shared" si="50"/>
        <v>4.47</v>
      </c>
      <c r="AS254" s="25">
        <f t="shared" si="51"/>
        <v>1.2113821138211383</v>
      </c>
      <c r="AT254" s="1">
        <f t="shared" si="52"/>
        <v>99.37</v>
      </c>
      <c r="AU254" s="1">
        <f t="shared" si="53"/>
        <v>99.24</v>
      </c>
      <c r="AV254" s="1" t="str">
        <f t="shared" si="55"/>
        <v>134</v>
      </c>
      <c r="AW254" s="1" t="str">
        <f t="shared" si="58"/>
        <v>639</v>
      </c>
      <c r="AX254" s="1" t="str">
        <f t="shared" si="59"/>
        <v>5813</v>
      </c>
      <c r="AY254" s="1">
        <v>0.89752738654147113</v>
      </c>
      <c r="AZ254" s="1">
        <v>0.65955616721142263</v>
      </c>
      <c r="BJ254"/>
    </row>
    <row r="255" spans="1:62" ht="15.75">
      <c r="A255" s="1">
        <v>9112</v>
      </c>
      <c r="B255" s="1" t="s">
        <v>2027</v>
      </c>
      <c r="C255" s="1" t="s">
        <v>4332</v>
      </c>
      <c r="D255" s="1">
        <v>11</v>
      </c>
      <c r="E255" s="1">
        <v>3125</v>
      </c>
      <c r="F255" s="1">
        <v>1001</v>
      </c>
      <c r="H255" s="1">
        <v>4.9000000000000004</v>
      </c>
      <c r="I255" s="1">
        <v>98.56</v>
      </c>
      <c r="J255" s="1" t="s">
        <v>4365</v>
      </c>
      <c r="K255" s="1">
        <v>4.9000000000000004</v>
      </c>
      <c r="L255" s="1">
        <v>94.1</v>
      </c>
      <c r="M255" s="1" t="s">
        <v>7477</v>
      </c>
      <c r="N255" s="1">
        <v>4.9000000000000004</v>
      </c>
      <c r="O255" s="1">
        <v>97.82</v>
      </c>
      <c r="P255" s="1" t="s">
        <v>4366</v>
      </c>
      <c r="Q255" s="1">
        <v>1.43</v>
      </c>
      <c r="R255" s="1">
        <v>4.76</v>
      </c>
      <c r="S255" s="1" t="s">
        <v>7478</v>
      </c>
      <c r="T255" s="1">
        <v>7.0000000000000007E-2</v>
      </c>
      <c r="U255" s="1">
        <v>2.99</v>
      </c>
      <c r="V255" s="1" t="s">
        <v>7479</v>
      </c>
      <c r="W255" s="1">
        <v>0</v>
      </c>
      <c r="X255" s="1">
        <v>0.01</v>
      </c>
      <c r="Y255" s="1" t="s">
        <v>4304</v>
      </c>
      <c r="Z255" s="1">
        <v>0</v>
      </c>
      <c r="AA255" s="1">
        <v>0</v>
      </c>
      <c r="AB255" s="1" t="s">
        <v>4284</v>
      </c>
      <c r="AC255" s="1">
        <v>98.4</v>
      </c>
      <c r="AD255" s="1">
        <v>99.65</v>
      </c>
      <c r="AE255" s="1" t="s">
        <v>4307</v>
      </c>
      <c r="AF255" s="1" t="s">
        <v>8242</v>
      </c>
      <c r="AG255" s="1" t="s">
        <v>4368</v>
      </c>
      <c r="AH255" s="21">
        <v>42352.389756944445</v>
      </c>
      <c r="AJ255" s="23">
        <v>0</v>
      </c>
      <c r="AK255" s="23">
        <f t="shared" si="46"/>
        <v>3</v>
      </c>
      <c r="AL255" s="1">
        <f t="shared" si="47"/>
        <v>1001</v>
      </c>
      <c r="AM255" s="1">
        <f t="shared" si="48"/>
        <v>3125</v>
      </c>
      <c r="AN255" s="25">
        <f t="shared" si="56"/>
        <v>4.460000000000008</v>
      </c>
      <c r="AO255" s="25">
        <f t="shared" si="57"/>
        <v>96.826666666666668</v>
      </c>
      <c r="AP255" s="1">
        <f t="shared" si="54"/>
        <v>1.43</v>
      </c>
      <c r="AQ255" s="25">
        <f t="shared" si="49"/>
        <v>0.30042016806722688</v>
      </c>
      <c r="AR255" s="1">
        <f t="shared" si="50"/>
        <v>7.0000000000000007E-2</v>
      </c>
      <c r="AS255" s="25">
        <f t="shared" si="51"/>
        <v>2.3411371237458196E-2</v>
      </c>
      <c r="AT255" s="1">
        <f t="shared" si="52"/>
        <v>98.4</v>
      </c>
      <c r="AU255" s="1">
        <f t="shared" si="53"/>
        <v>99.65</v>
      </c>
      <c r="AV255" s="1" t="str">
        <f t="shared" si="55"/>
        <v>13</v>
      </c>
      <c r="AW255" s="1" t="str">
        <f t="shared" si="58"/>
        <v>106</v>
      </c>
      <c r="AX255" s="1" t="str">
        <f t="shared" si="59"/>
        <v>786</v>
      </c>
      <c r="AY255" s="1">
        <v>0.52490566037735853</v>
      </c>
      <c r="AZ255" s="1">
        <v>0.80916030534351147</v>
      </c>
      <c r="BJ255"/>
    </row>
    <row r="256" spans="1:62" ht="15.75">
      <c r="A256" s="1">
        <v>9335</v>
      </c>
      <c r="B256" s="1" t="s">
        <v>2525</v>
      </c>
      <c r="C256" s="1" t="s">
        <v>4339</v>
      </c>
      <c r="D256" s="1">
        <v>57</v>
      </c>
      <c r="E256" s="1">
        <v>8087</v>
      </c>
      <c r="F256" s="1">
        <v>11500</v>
      </c>
      <c r="H256" s="1">
        <v>4.9000000000000004</v>
      </c>
      <c r="I256" s="1">
        <v>52.68</v>
      </c>
      <c r="J256" s="1" t="s">
        <v>4618</v>
      </c>
      <c r="K256" s="1">
        <v>4.9000000000000004</v>
      </c>
      <c r="L256" s="1">
        <v>53.23</v>
      </c>
      <c r="M256" s="1" t="s">
        <v>4619</v>
      </c>
      <c r="N256" s="1">
        <v>4.9000000000000004</v>
      </c>
      <c r="O256" s="1">
        <v>50.78</v>
      </c>
      <c r="P256" s="1" t="s">
        <v>4620</v>
      </c>
      <c r="Q256" s="1">
        <v>4.74</v>
      </c>
      <c r="R256" s="1">
        <v>3.79</v>
      </c>
      <c r="S256" s="1" t="s">
        <v>4621</v>
      </c>
      <c r="T256" s="1">
        <v>2.21</v>
      </c>
      <c r="U256" s="1">
        <v>2.42</v>
      </c>
      <c r="V256" s="1" t="s">
        <v>4622</v>
      </c>
      <c r="W256" s="1">
        <v>0</v>
      </c>
      <c r="X256" s="1">
        <v>0</v>
      </c>
      <c r="Y256" s="1" t="s">
        <v>4287</v>
      </c>
      <c r="Z256" s="1">
        <v>0</v>
      </c>
      <c r="AA256" s="1">
        <v>0</v>
      </c>
      <c r="AB256" s="1" t="s">
        <v>4284</v>
      </c>
      <c r="AC256" s="1">
        <v>100</v>
      </c>
      <c r="AD256" s="1">
        <v>99.63</v>
      </c>
      <c r="AE256" s="1" t="s">
        <v>4375</v>
      </c>
      <c r="AF256" s="1" t="s">
        <v>7480</v>
      </c>
      <c r="AG256" s="1" t="s">
        <v>7481</v>
      </c>
      <c r="AH256" s="21">
        <v>42352.425023148149</v>
      </c>
      <c r="AJ256" s="23">
        <v>0</v>
      </c>
      <c r="AK256" s="23">
        <f t="shared" si="46"/>
        <v>6</v>
      </c>
      <c r="AL256" s="1">
        <f t="shared" si="47"/>
        <v>11500</v>
      </c>
      <c r="AM256" s="1">
        <f t="shared" si="48"/>
        <v>8087</v>
      </c>
      <c r="AN256" s="25">
        <f t="shared" si="56"/>
        <v>2.4499999999999957</v>
      </c>
      <c r="AO256" s="25">
        <f t="shared" si="57"/>
        <v>52.23</v>
      </c>
      <c r="AP256" s="1">
        <f t="shared" si="54"/>
        <v>4.74</v>
      </c>
      <c r="AQ256" s="25">
        <f t="shared" si="49"/>
        <v>1.2506596306068603</v>
      </c>
      <c r="AR256" s="1">
        <f t="shared" si="50"/>
        <v>2.21</v>
      </c>
      <c r="AS256" s="25">
        <f t="shared" si="51"/>
        <v>0.91322314049586784</v>
      </c>
      <c r="AT256" s="1">
        <f t="shared" si="52"/>
        <v>100</v>
      </c>
      <c r="AU256" s="1">
        <f t="shared" si="53"/>
        <v>99.63</v>
      </c>
      <c r="AV256" s="1" t="str">
        <f t="shared" si="55"/>
        <v>83</v>
      </c>
      <c r="AW256" s="1" t="str">
        <f t="shared" si="58"/>
        <v>1194</v>
      </c>
      <c r="AX256" s="1" t="str">
        <f t="shared" si="59"/>
        <v>4980</v>
      </c>
      <c r="AY256" s="1">
        <v>0.29752093802345064</v>
      </c>
      <c r="AZ256" s="1">
        <v>1.4385542168674699</v>
      </c>
      <c r="BJ256"/>
    </row>
    <row r="257" spans="1:62" ht="15.75">
      <c r="A257" s="1">
        <v>9253</v>
      </c>
      <c r="B257" s="1" t="s">
        <v>2340</v>
      </c>
      <c r="C257" s="1" t="s">
        <v>4335</v>
      </c>
      <c r="D257" s="1">
        <v>166</v>
      </c>
      <c r="E257" s="1">
        <v>24185</v>
      </c>
      <c r="F257" s="1">
        <v>2500</v>
      </c>
      <c r="H257" s="1">
        <v>4.7</v>
      </c>
      <c r="I257" s="1">
        <v>-0.51</v>
      </c>
      <c r="J257" s="1" t="s">
        <v>5168</v>
      </c>
      <c r="K257" s="1">
        <v>4.8</v>
      </c>
      <c r="L257" s="1">
        <v>10.18</v>
      </c>
      <c r="M257" s="1" t="s">
        <v>5169</v>
      </c>
      <c r="N257" s="1">
        <v>4.8</v>
      </c>
      <c r="O257" s="1">
        <v>12.97</v>
      </c>
      <c r="P257" s="1" t="s">
        <v>5170</v>
      </c>
      <c r="Q257" s="1">
        <v>2.71</v>
      </c>
      <c r="R257" s="1">
        <v>3.92</v>
      </c>
      <c r="S257" s="1" t="s">
        <v>5171</v>
      </c>
      <c r="T257" s="1">
        <v>2.27</v>
      </c>
      <c r="U257" s="1">
        <v>3.02</v>
      </c>
      <c r="V257" s="1" t="s">
        <v>5172</v>
      </c>
      <c r="W257" s="1">
        <v>0</v>
      </c>
      <c r="X257" s="1">
        <v>0.01</v>
      </c>
      <c r="Y257" s="1" t="s">
        <v>4322</v>
      </c>
      <c r="Z257" s="1">
        <v>0</v>
      </c>
      <c r="AA257" s="1">
        <v>0</v>
      </c>
      <c r="AB257" s="1" t="s">
        <v>4284</v>
      </c>
      <c r="AC257" s="1">
        <v>99.71</v>
      </c>
      <c r="AD257" s="1">
        <v>98.62</v>
      </c>
      <c r="AE257" s="1" t="s">
        <v>5285</v>
      </c>
      <c r="AF257" s="1" t="s">
        <v>8243</v>
      </c>
      <c r="AG257" s="1" t="s">
        <v>8244</v>
      </c>
      <c r="AH257" s="21">
        <v>42352.410555555558</v>
      </c>
      <c r="AJ257" s="23">
        <v>0</v>
      </c>
      <c r="AK257" s="23">
        <f t="shared" si="46"/>
        <v>5</v>
      </c>
      <c r="AL257" s="1">
        <f t="shared" si="47"/>
        <v>2500</v>
      </c>
      <c r="AM257" s="1">
        <f t="shared" si="48"/>
        <v>24185</v>
      </c>
      <c r="AN257" s="25">
        <f t="shared" si="56"/>
        <v>13.48</v>
      </c>
      <c r="AO257" s="25">
        <f t="shared" si="57"/>
        <v>7.5466666666666669</v>
      </c>
      <c r="AP257" s="1">
        <f t="shared" si="54"/>
        <v>2.71</v>
      </c>
      <c r="AQ257" s="25">
        <f t="shared" si="49"/>
        <v>0.69132653061224492</v>
      </c>
      <c r="AR257" s="1">
        <f t="shared" si="50"/>
        <v>2.27</v>
      </c>
      <c r="AS257" s="25">
        <f t="shared" si="51"/>
        <v>0.7516556291390728</v>
      </c>
      <c r="AT257" s="1">
        <f t="shared" si="52"/>
        <v>99.71</v>
      </c>
      <c r="AU257" s="1">
        <f t="shared" si="53"/>
        <v>98.62</v>
      </c>
      <c r="AV257" s="1" t="str">
        <f t="shared" si="55"/>
        <v>67</v>
      </c>
      <c r="AW257" s="1" t="str">
        <f t="shared" si="58"/>
        <v>276</v>
      </c>
      <c r="AX257" s="1" t="str">
        <f t="shared" si="59"/>
        <v>2316</v>
      </c>
      <c r="AY257" s="1">
        <v>1.0389855072463769</v>
      </c>
      <c r="AZ257" s="1">
        <v>0.71502590673575128</v>
      </c>
      <c r="BJ257"/>
    </row>
    <row r="258" spans="1:62" ht="15.75">
      <c r="A258" s="1">
        <v>9316</v>
      </c>
      <c r="B258" s="1" t="s">
        <v>2538</v>
      </c>
      <c r="C258" s="1" t="s">
        <v>4334</v>
      </c>
      <c r="D258" s="1">
        <v>772</v>
      </c>
      <c r="E258" s="1">
        <v>71611</v>
      </c>
      <c r="F258" s="1">
        <v>1000</v>
      </c>
      <c r="H258" s="1">
        <v>4.8</v>
      </c>
      <c r="I258" s="1">
        <v>14.12</v>
      </c>
      <c r="J258" s="1" t="s">
        <v>5037</v>
      </c>
      <c r="K258" s="1">
        <v>4.8</v>
      </c>
      <c r="L258" s="1">
        <v>10.029999999999999</v>
      </c>
      <c r="M258" s="1" t="s">
        <v>5038</v>
      </c>
      <c r="N258" s="1">
        <v>4.8</v>
      </c>
      <c r="O258" s="1">
        <v>20.02</v>
      </c>
      <c r="P258" s="1" t="s">
        <v>5039</v>
      </c>
      <c r="Q258" s="1">
        <v>22.12</v>
      </c>
      <c r="R258" s="1">
        <v>14.39</v>
      </c>
      <c r="S258" s="1" t="s">
        <v>5040</v>
      </c>
      <c r="T258" s="1">
        <v>3.16</v>
      </c>
      <c r="U258" s="1">
        <v>3.69</v>
      </c>
      <c r="V258" s="1" t="s">
        <v>5041</v>
      </c>
      <c r="W258" s="1">
        <v>0</v>
      </c>
      <c r="X258" s="1">
        <v>0.01</v>
      </c>
      <c r="Y258" s="1" t="s">
        <v>5042</v>
      </c>
      <c r="Z258" s="1">
        <v>0</v>
      </c>
      <c r="AA258" s="1">
        <v>0</v>
      </c>
      <c r="AB258" s="1" t="s">
        <v>4284</v>
      </c>
      <c r="AC258" s="1">
        <v>99.22</v>
      </c>
      <c r="AD258" s="1">
        <v>98.71</v>
      </c>
      <c r="AE258" s="1" t="s">
        <v>6320</v>
      </c>
      <c r="AF258" s="1" t="s">
        <v>8245</v>
      </c>
      <c r="AG258" s="1" t="s">
        <v>8246</v>
      </c>
      <c r="AH258" s="21">
        <v>42352.409560185188</v>
      </c>
      <c r="AJ258" s="23">
        <v>0</v>
      </c>
      <c r="AK258" s="23">
        <f t="shared" ref="AK258:AK321" si="60">VLOOKUP(C258,BJ:BK,2,0)</f>
        <v>4</v>
      </c>
      <c r="AL258" s="1">
        <f t="shared" si="47"/>
        <v>1000</v>
      </c>
      <c r="AM258" s="1">
        <f t="shared" si="48"/>
        <v>71611</v>
      </c>
      <c r="AN258" s="25">
        <f t="shared" si="56"/>
        <v>9.99</v>
      </c>
      <c r="AO258" s="25">
        <f t="shared" si="57"/>
        <v>14.723333333333334</v>
      </c>
      <c r="AP258" s="1">
        <f t="shared" si="54"/>
        <v>22.12</v>
      </c>
      <c r="AQ258" s="25">
        <f t="shared" si="49"/>
        <v>1.5371785962473941</v>
      </c>
      <c r="AR258" s="1">
        <f t="shared" si="50"/>
        <v>3.16</v>
      </c>
      <c r="AS258" s="25">
        <f t="shared" si="51"/>
        <v>0.85636856368563685</v>
      </c>
      <c r="AT258" s="1">
        <f t="shared" si="52"/>
        <v>99.22</v>
      </c>
      <c r="AU258" s="1">
        <f t="shared" si="53"/>
        <v>98.71</v>
      </c>
      <c r="AV258" s="1" t="str">
        <f t="shared" si="55"/>
        <v>31</v>
      </c>
      <c r="AW258" s="1" t="str">
        <f t="shared" si="58"/>
        <v>171</v>
      </c>
      <c r="AX258" s="1" t="str">
        <f t="shared" si="59"/>
        <v>2835</v>
      </c>
      <c r="AY258" s="1">
        <v>0.77590643274853799</v>
      </c>
      <c r="AZ258" s="1">
        <v>0.3619047619047619</v>
      </c>
      <c r="BJ258"/>
    </row>
    <row r="259" spans="1:62" ht="15.75">
      <c r="A259" s="1">
        <v>8656</v>
      </c>
      <c r="B259" s="1" t="s">
        <v>1167</v>
      </c>
      <c r="C259" s="1" t="s">
        <v>4286</v>
      </c>
      <c r="D259" s="1">
        <v>1516</v>
      </c>
      <c r="E259" s="1">
        <v>33443</v>
      </c>
      <c r="F259" s="1">
        <v>1000</v>
      </c>
      <c r="H259" s="1">
        <v>4.8</v>
      </c>
      <c r="I259" s="1">
        <v>3.99</v>
      </c>
      <c r="J259" s="1" t="s">
        <v>5684</v>
      </c>
      <c r="K259" s="1">
        <v>4.8</v>
      </c>
      <c r="L259" s="1">
        <v>4.22</v>
      </c>
      <c r="M259" s="1" t="s">
        <v>5685</v>
      </c>
      <c r="N259" s="1">
        <v>4.8</v>
      </c>
      <c r="O259" s="1">
        <v>8.5399999999999991</v>
      </c>
      <c r="P259" s="1" t="s">
        <v>5686</v>
      </c>
      <c r="Q259" s="1">
        <v>3.01</v>
      </c>
      <c r="R259" s="1">
        <v>6.32</v>
      </c>
      <c r="S259" s="1" t="s">
        <v>5687</v>
      </c>
      <c r="T259" s="1">
        <v>2.8</v>
      </c>
      <c r="U259" s="1">
        <v>3.25</v>
      </c>
      <c r="V259" s="1" t="s">
        <v>5688</v>
      </c>
      <c r="W259" s="1">
        <v>0</v>
      </c>
      <c r="X259" s="1">
        <v>0</v>
      </c>
      <c r="Y259" s="1" t="s">
        <v>5689</v>
      </c>
      <c r="Z259" s="1">
        <v>0</v>
      </c>
      <c r="AA259" s="1">
        <v>0</v>
      </c>
      <c r="AB259" s="1" t="s">
        <v>4284</v>
      </c>
      <c r="AC259" s="1">
        <v>99.76</v>
      </c>
      <c r="AD259" s="1">
        <v>98.84</v>
      </c>
      <c r="AE259" s="1" t="s">
        <v>4305</v>
      </c>
      <c r="AF259" s="1" t="s">
        <v>7475</v>
      </c>
      <c r="AG259" s="1" t="s">
        <v>7476</v>
      </c>
      <c r="AH259" s="21">
        <v>42352.302314814813</v>
      </c>
      <c r="AJ259" s="23">
        <v>0</v>
      </c>
      <c r="AK259" s="23">
        <f t="shared" si="60"/>
        <v>8</v>
      </c>
      <c r="AL259" s="1">
        <f t="shared" ref="AL259:AL322" si="61">F259</f>
        <v>1000</v>
      </c>
      <c r="AM259" s="1">
        <f t="shared" ref="AM259:AM322" si="62">E259</f>
        <v>33443</v>
      </c>
      <c r="AN259" s="25">
        <f t="shared" si="56"/>
        <v>4.5499999999999989</v>
      </c>
      <c r="AO259" s="25">
        <f t="shared" si="57"/>
        <v>5.583333333333333</v>
      </c>
      <c r="AP259" s="1">
        <f t="shared" si="54"/>
        <v>3.01</v>
      </c>
      <c r="AQ259" s="25">
        <f t="shared" ref="AQ259:AQ322" si="63">AP259/R259</f>
        <v>0.47626582278481006</v>
      </c>
      <c r="AR259" s="1">
        <f t="shared" ref="AR259:AR322" si="64">T259</f>
        <v>2.8</v>
      </c>
      <c r="AS259" s="25">
        <f t="shared" ref="AS259:AS322" si="65">AR259/U259</f>
        <v>0.86153846153846148</v>
      </c>
      <c r="AT259" s="1">
        <f t="shared" ref="AT259:AT322" si="66">AC259</f>
        <v>99.76</v>
      </c>
      <c r="AU259" s="1">
        <f t="shared" ref="AU259:AU322" si="67">AD259</f>
        <v>98.84</v>
      </c>
      <c r="AV259" s="1" t="str">
        <f t="shared" si="55"/>
        <v>43</v>
      </c>
      <c r="AW259" s="1" t="str">
        <f t="shared" si="58"/>
        <v>310</v>
      </c>
      <c r="AX259" s="1" t="str">
        <f t="shared" si="59"/>
        <v>4527</v>
      </c>
      <c r="AY259" s="1">
        <v>0.59367741935483875</v>
      </c>
      <c r="AZ259" s="1">
        <v>0.41086812458581845</v>
      </c>
      <c r="BJ259"/>
    </row>
    <row r="260" spans="1:62" ht="15.75">
      <c r="A260" s="1">
        <v>8562</v>
      </c>
      <c r="B260" s="1" t="s">
        <v>3039</v>
      </c>
      <c r="C260" s="1" t="s">
        <v>4370</v>
      </c>
      <c r="D260" s="1">
        <v>607</v>
      </c>
      <c r="E260" s="1">
        <v>101328</v>
      </c>
      <c r="F260" s="1">
        <v>2014.12</v>
      </c>
      <c r="H260" s="1">
        <v>4.5999999999999996</v>
      </c>
      <c r="I260" s="1">
        <v>-3.12</v>
      </c>
      <c r="J260" s="1" t="s">
        <v>6293</v>
      </c>
      <c r="K260" s="1">
        <v>4.7</v>
      </c>
      <c r="L260" s="1">
        <v>-3.29</v>
      </c>
      <c r="M260" s="1" t="s">
        <v>6294</v>
      </c>
      <c r="N260" s="1">
        <v>4.5999999999999996</v>
      </c>
      <c r="O260" s="1">
        <v>-4.38</v>
      </c>
      <c r="P260" s="1" t="s">
        <v>6295</v>
      </c>
      <c r="Q260" s="1">
        <v>5.3</v>
      </c>
      <c r="R260" s="1">
        <v>3.22</v>
      </c>
      <c r="S260" s="1" t="s">
        <v>6296</v>
      </c>
      <c r="T260" s="1">
        <v>2.64</v>
      </c>
      <c r="U260" s="1">
        <v>1.59</v>
      </c>
      <c r="V260" s="1" t="s">
        <v>6297</v>
      </c>
      <c r="W260" s="1">
        <v>0</v>
      </c>
      <c r="X260" s="1">
        <v>0.01</v>
      </c>
      <c r="Y260" s="1" t="s">
        <v>6298</v>
      </c>
      <c r="Z260" s="1">
        <v>0</v>
      </c>
      <c r="AA260" s="1">
        <v>0</v>
      </c>
      <c r="AB260" s="1" t="s">
        <v>4284</v>
      </c>
      <c r="AC260" s="1">
        <v>99.16</v>
      </c>
      <c r="AD260" s="1">
        <v>97.19</v>
      </c>
      <c r="AE260" s="1" t="s">
        <v>7495</v>
      </c>
      <c r="AF260" s="1" t="s">
        <v>7496</v>
      </c>
      <c r="AG260" s="1" t="s">
        <v>7497</v>
      </c>
      <c r="AH260" s="21">
        <v>42352.304270833331</v>
      </c>
      <c r="AJ260" s="23">
        <v>0</v>
      </c>
      <c r="AK260" s="23">
        <f t="shared" si="60"/>
        <v>11</v>
      </c>
      <c r="AL260" s="1">
        <f t="shared" si="61"/>
        <v>2014.12</v>
      </c>
      <c r="AM260" s="1">
        <f t="shared" si="62"/>
        <v>101328</v>
      </c>
      <c r="AN260" s="25">
        <f t="shared" si="56"/>
        <v>1.2599999999999998</v>
      </c>
      <c r="AO260" s="25">
        <f t="shared" si="57"/>
        <v>-3.5966666666666662</v>
      </c>
      <c r="AP260" s="1">
        <f t="shared" ref="AP260:AP323" si="68">Q260</f>
        <v>5.3</v>
      </c>
      <c r="AQ260" s="25">
        <f t="shared" si="63"/>
        <v>1.6459627329192545</v>
      </c>
      <c r="AR260" s="1">
        <f t="shared" si="64"/>
        <v>2.64</v>
      </c>
      <c r="AS260" s="25">
        <f t="shared" si="65"/>
        <v>1.6603773584905661</v>
      </c>
      <c r="AT260" s="1">
        <f t="shared" si="66"/>
        <v>99.16</v>
      </c>
      <c r="AU260" s="1">
        <f t="shared" si="67"/>
        <v>97.19</v>
      </c>
      <c r="AV260" s="1" t="str">
        <f t="shared" ref="AV260:AV323" si="69">IFERROR(MID(AE260,3,FIND(",",AE260)-3),"")</f>
        <v>645</v>
      </c>
      <c r="AW260" s="1" t="str">
        <f t="shared" si="58"/>
        <v>2585</v>
      </c>
      <c r="AX260" s="1" t="str">
        <f t="shared" si="59"/>
        <v>20537</v>
      </c>
      <c r="AY260" s="1">
        <v>1.0679303675048355</v>
      </c>
      <c r="AZ260" s="1">
        <v>0.7552222817354044</v>
      </c>
      <c r="BJ260"/>
    </row>
    <row r="261" spans="1:62" ht="15.75">
      <c r="A261" s="1">
        <v>9580</v>
      </c>
      <c r="B261" s="1" t="s">
        <v>3565</v>
      </c>
      <c r="C261" s="1" t="s">
        <v>4339</v>
      </c>
      <c r="D261" s="1">
        <v>104</v>
      </c>
      <c r="E261" s="1">
        <v>2730</v>
      </c>
      <c r="F261" s="1">
        <v>1000</v>
      </c>
      <c r="H261" s="1">
        <v>4.9000000000000004</v>
      </c>
      <c r="I261" s="1">
        <v>60.44</v>
      </c>
      <c r="J261" s="1" t="s">
        <v>7461</v>
      </c>
      <c r="K261" s="1">
        <v>4.9000000000000004</v>
      </c>
      <c r="L261" s="1">
        <v>58.32</v>
      </c>
      <c r="M261" s="1" t="s">
        <v>7462</v>
      </c>
      <c r="N261" s="1">
        <v>4.9000000000000004</v>
      </c>
      <c r="O261" s="1">
        <v>72.38</v>
      </c>
      <c r="P261" s="1" t="s">
        <v>7463</v>
      </c>
      <c r="Q261" s="1">
        <v>0</v>
      </c>
      <c r="R261" s="1">
        <v>3.79</v>
      </c>
      <c r="S261" s="1" t="s">
        <v>4978</v>
      </c>
      <c r="T261" s="1">
        <v>0</v>
      </c>
      <c r="U261" s="1">
        <v>2.42</v>
      </c>
      <c r="V261" s="1" t="s">
        <v>4979</v>
      </c>
      <c r="W261" s="1">
        <v>0</v>
      </c>
      <c r="X261" s="1">
        <v>0.01</v>
      </c>
      <c r="Y261" s="1" t="s">
        <v>4295</v>
      </c>
      <c r="Z261" s="1">
        <v>0</v>
      </c>
      <c r="AA261" s="1">
        <v>0</v>
      </c>
      <c r="AB261" s="1" t="s">
        <v>4284</v>
      </c>
      <c r="AC261" s="1">
        <v>97.65</v>
      </c>
      <c r="AD261" s="1">
        <v>99.31</v>
      </c>
      <c r="AE261" s="1" t="s">
        <v>4293</v>
      </c>
      <c r="AF261" s="1" t="s">
        <v>7464</v>
      </c>
      <c r="AG261" s="1" t="s">
        <v>7465</v>
      </c>
      <c r="AH261" s="21">
        <v>42352.30201388889</v>
      </c>
      <c r="AJ261" s="23">
        <v>0</v>
      </c>
      <c r="AK261" s="23">
        <f t="shared" si="60"/>
        <v>6</v>
      </c>
      <c r="AL261" s="1">
        <f t="shared" si="61"/>
        <v>1000</v>
      </c>
      <c r="AM261" s="1">
        <f t="shared" si="62"/>
        <v>2730</v>
      </c>
      <c r="AN261" s="25">
        <f t="shared" si="56"/>
        <v>14.059999999999995</v>
      </c>
      <c r="AO261" s="25">
        <f t="shared" si="57"/>
        <v>63.713333333333331</v>
      </c>
      <c r="AP261" s="1">
        <f t="shared" si="68"/>
        <v>0</v>
      </c>
      <c r="AQ261" s="25">
        <f t="shared" si="63"/>
        <v>0</v>
      </c>
      <c r="AR261" s="1">
        <f t="shared" si="64"/>
        <v>0</v>
      </c>
      <c r="AS261" s="25">
        <f t="shared" si="65"/>
        <v>0</v>
      </c>
      <c r="AT261" s="1">
        <f t="shared" si="66"/>
        <v>97.65</v>
      </c>
      <c r="AU261" s="1">
        <f t="shared" si="67"/>
        <v>99.31</v>
      </c>
      <c r="AV261" s="1" t="str">
        <f t="shared" si="69"/>
        <v>0</v>
      </c>
      <c r="AW261" s="1" t="str">
        <f t="shared" si="58"/>
        <v>32</v>
      </c>
      <c r="AX261" s="1" t="str">
        <f t="shared" si="59"/>
        <v>293</v>
      </c>
      <c r="AY261" s="1">
        <v>0</v>
      </c>
      <c r="AZ261" s="1">
        <v>0.65529010238907848</v>
      </c>
      <c r="BJ261"/>
    </row>
    <row r="262" spans="1:62" ht="15.75">
      <c r="A262" s="1">
        <v>8696</v>
      </c>
      <c r="B262" s="1" t="s">
        <v>3473</v>
      </c>
      <c r="C262" s="1" t="s">
        <v>4334</v>
      </c>
      <c r="D262" s="1">
        <v>130</v>
      </c>
      <c r="E262" s="1">
        <v>23515</v>
      </c>
      <c r="F262" s="1">
        <v>1010</v>
      </c>
      <c r="H262" s="1">
        <v>4.5999999999999996</v>
      </c>
      <c r="I262" s="1">
        <v>-1.9</v>
      </c>
      <c r="J262" s="1" t="s">
        <v>6394</v>
      </c>
      <c r="K262" s="1">
        <v>4.7</v>
      </c>
      <c r="L262" s="1">
        <v>-0.93</v>
      </c>
      <c r="M262" s="1" t="s">
        <v>6395</v>
      </c>
      <c r="N262" s="1">
        <v>4.7</v>
      </c>
      <c r="O262" s="1">
        <v>-0.9</v>
      </c>
      <c r="P262" s="1" t="s">
        <v>6396</v>
      </c>
      <c r="Q262" s="1">
        <v>12.23</v>
      </c>
      <c r="R262" s="1">
        <v>12.87</v>
      </c>
      <c r="S262" s="1" t="s">
        <v>6397</v>
      </c>
      <c r="T262" s="1">
        <v>4.53</v>
      </c>
      <c r="U262" s="1">
        <v>3.66</v>
      </c>
      <c r="V262" s="1" t="s">
        <v>6398</v>
      </c>
      <c r="W262" s="1">
        <v>0</v>
      </c>
      <c r="X262" s="1">
        <v>0.01</v>
      </c>
      <c r="Y262" s="1" t="s">
        <v>4295</v>
      </c>
      <c r="Z262" s="1">
        <v>0</v>
      </c>
      <c r="AA262" s="1">
        <v>0</v>
      </c>
      <c r="AB262" s="1" t="s">
        <v>4284</v>
      </c>
      <c r="AC262" s="1">
        <v>100</v>
      </c>
      <c r="AD262" s="1">
        <v>98.93</v>
      </c>
      <c r="AE262" s="1" t="s">
        <v>5143</v>
      </c>
      <c r="AF262" s="1" t="s">
        <v>6399</v>
      </c>
      <c r="AG262" s="1" t="s">
        <v>6400</v>
      </c>
      <c r="AH262" s="21">
        <v>42352.302233796298</v>
      </c>
      <c r="AJ262" s="23">
        <v>0</v>
      </c>
      <c r="AK262" s="23">
        <f t="shared" si="60"/>
        <v>4</v>
      </c>
      <c r="AL262" s="1">
        <f t="shared" si="61"/>
        <v>1010</v>
      </c>
      <c r="AM262" s="1">
        <f t="shared" si="62"/>
        <v>23515</v>
      </c>
      <c r="AN262" s="25">
        <f t="shared" si="56"/>
        <v>0.99999999999999989</v>
      </c>
      <c r="AO262" s="25">
        <f t="shared" si="57"/>
        <v>-1.2433333333333334</v>
      </c>
      <c r="AP262" s="1">
        <f t="shared" si="68"/>
        <v>12.23</v>
      </c>
      <c r="AQ262" s="25">
        <f t="shared" si="63"/>
        <v>0.95027195027195033</v>
      </c>
      <c r="AR262" s="1">
        <f t="shared" si="64"/>
        <v>4.53</v>
      </c>
      <c r="AS262" s="25">
        <f t="shared" si="65"/>
        <v>1.2377049180327868</v>
      </c>
      <c r="AT262" s="1">
        <f t="shared" si="66"/>
        <v>100</v>
      </c>
      <c r="AU262" s="1">
        <f t="shared" si="67"/>
        <v>98.93</v>
      </c>
      <c r="AV262" s="1" t="str">
        <f t="shared" si="69"/>
        <v>45</v>
      </c>
      <c r="AW262" s="1" t="str">
        <f t="shared" si="58"/>
        <v>246</v>
      </c>
      <c r="AX262" s="1" t="str">
        <f t="shared" si="59"/>
        <v>6061</v>
      </c>
      <c r="AY262" s="1">
        <v>0.78292682926829271</v>
      </c>
      <c r="AZ262" s="1">
        <v>0.24352417092888962</v>
      </c>
      <c r="BJ262"/>
    </row>
    <row r="263" spans="1:62" ht="15.75">
      <c r="A263" s="1">
        <v>8684</v>
      </c>
      <c r="B263" s="1" t="s">
        <v>217</v>
      </c>
      <c r="C263" s="1" t="s">
        <v>4334</v>
      </c>
      <c r="D263" s="1">
        <v>38</v>
      </c>
      <c r="E263" s="1">
        <v>77253</v>
      </c>
      <c r="F263" s="1">
        <v>2000</v>
      </c>
      <c r="H263" s="1">
        <v>4.8</v>
      </c>
      <c r="I263" s="1">
        <v>21.19</v>
      </c>
      <c r="J263" s="1" t="s">
        <v>6101</v>
      </c>
      <c r="K263" s="1">
        <v>4.8</v>
      </c>
      <c r="L263" s="1">
        <v>26.21</v>
      </c>
      <c r="M263" s="1" t="s">
        <v>6102</v>
      </c>
      <c r="N263" s="1">
        <v>4.8</v>
      </c>
      <c r="O263" s="1">
        <v>19.34</v>
      </c>
      <c r="P263" s="1" t="s">
        <v>6103</v>
      </c>
      <c r="Q263" s="1">
        <v>17.32</v>
      </c>
      <c r="R263" s="1">
        <v>14.39</v>
      </c>
      <c r="S263" s="1" t="s">
        <v>6104</v>
      </c>
      <c r="T263" s="1">
        <v>3.2</v>
      </c>
      <c r="U263" s="1">
        <v>3.69</v>
      </c>
      <c r="V263" s="1" t="s">
        <v>6105</v>
      </c>
      <c r="W263" s="1">
        <v>0.01</v>
      </c>
      <c r="X263" s="1">
        <v>0.01</v>
      </c>
      <c r="Y263" s="1" t="s">
        <v>6106</v>
      </c>
      <c r="Z263" s="1">
        <v>0</v>
      </c>
      <c r="AA263" s="1">
        <v>0</v>
      </c>
      <c r="AB263" s="1" t="s">
        <v>4284</v>
      </c>
      <c r="AC263" s="1">
        <v>67.7</v>
      </c>
      <c r="AD263" s="1">
        <v>98.52</v>
      </c>
      <c r="AE263" s="1" t="s">
        <v>7469</v>
      </c>
      <c r="AF263" s="1" t="s">
        <v>7470</v>
      </c>
      <c r="AG263" s="1" t="s">
        <v>7471</v>
      </c>
      <c r="AH263" s="21">
        <v>42352.302164351851</v>
      </c>
      <c r="AJ263" s="23">
        <v>0</v>
      </c>
      <c r="AK263" s="23">
        <f t="shared" si="60"/>
        <v>4</v>
      </c>
      <c r="AL263" s="1">
        <f t="shared" si="61"/>
        <v>2000</v>
      </c>
      <c r="AM263" s="1">
        <f t="shared" si="62"/>
        <v>77253</v>
      </c>
      <c r="AN263" s="25">
        <f t="shared" ref="AN263:AN326" si="70">MAX(I263,L263,O263)-MIN(I263,L263,O263)</f>
        <v>6.870000000000001</v>
      </c>
      <c r="AO263" s="25">
        <f t="shared" ref="AO263:AO326" si="71">AVERAGE(I263,L263,O263)</f>
        <v>22.24666666666667</v>
      </c>
      <c r="AP263" s="1">
        <f t="shared" si="68"/>
        <v>17.32</v>
      </c>
      <c r="AQ263" s="25">
        <f t="shared" si="63"/>
        <v>1.2036136205698402</v>
      </c>
      <c r="AR263" s="1">
        <f t="shared" si="64"/>
        <v>3.2</v>
      </c>
      <c r="AS263" s="25">
        <f t="shared" si="65"/>
        <v>0.86720867208672092</v>
      </c>
      <c r="AT263" s="1">
        <f t="shared" si="66"/>
        <v>67.7</v>
      </c>
      <c r="AU263" s="1">
        <f t="shared" si="67"/>
        <v>98.52</v>
      </c>
      <c r="AV263" s="1" t="str">
        <f t="shared" si="69"/>
        <v>210</v>
      </c>
      <c r="AW263" s="1" t="str">
        <f t="shared" si="58"/>
        <v>1980</v>
      </c>
      <c r="AX263" s="1" t="str">
        <f t="shared" si="59"/>
        <v>19261</v>
      </c>
      <c r="AY263" s="1">
        <v>0.45393939393939398</v>
      </c>
      <c r="AZ263" s="1">
        <v>0.61679040548258135</v>
      </c>
      <c r="BJ263"/>
    </row>
    <row r="264" spans="1:62" ht="15.75">
      <c r="A264" s="1">
        <v>9161</v>
      </c>
      <c r="B264" s="1" t="s">
        <v>1863</v>
      </c>
      <c r="C264" s="1" t="s">
        <v>4352</v>
      </c>
      <c r="D264" s="1">
        <v>140</v>
      </c>
      <c r="E264" s="1">
        <v>30589</v>
      </c>
      <c r="F264" s="1">
        <v>1000</v>
      </c>
      <c r="H264" s="1">
        <v>4.8</v>
      </c>
      <c r="I264" s="1">
        <v>0</v>
      </c>
      <c r="J264" s="1" t="s">
        <v>7498</v>
      </c>
      <c r="K264" s="1">
        <v>4.8</v>
      </c>
      <c r="L264" s="1">
        <v>0.6</v>
      </c>
      <c r="M264" s="1" t="s">
        <v>7499</v>
      </c>
      <c r="N264" s="1">
        <v>4.8</v>
      </c>
      <c r="O264" s="1">
        <v>11.18</v>
      </c>
      <c r="P264" s="1" t="s">
        <v>7500</v>
      </c>
      <c r="Q264" s="1">
        <v>3.53</v>
      </c>
      <c r="R264" s="1">
        <v>4.47</v>
      </c>
      <c r="S264" s="1" t="s">
        <v>7501</v>
      </c>
      <c r="T264" s="1">
        <v>2.71</v>
      </c>
      <c r="U264" s="1">
        <v>1.99</v>
      </c>
      <c r="V264" s="1" t="s">
        <v>7502</v>
      </c>
      <c r="W264" s="1">
        <v>0</v>
      </c>
      <c r="X264" s="1">
        <v>0.01</v>
      </c>
      <c r="Y264" s="1" t="s">
        <v>6242</v>
      </c>
      <c r="Z264" s="1">
        <v>0</v>
      </c>
      <c r="AA264" s="1">
        <v>0</v>
      </c>
      <c r="AB264" s="1" t="s">
        <v>4284</v>
      </c>
      <c r="AC264" s="1">
        <v>44.91</v>
      </c>
      <c r="AD264" s="1">
        <v>98.41</v>
      </c>
      <c r="AE264" s="1" t="s">
        <v>8247</v>
      </c>
      <c r="AF264" s="1" t="s">
        <v>8248</v>
      </c>
      <c r="AG264" s="1" t="s">
        <v>8249</v>
      </c>
      <c r="AH264" s="21">
        <v>42352.389722222222</v>
      </c>
      <c r="AJ264" s="23">
        <v>0</v>
      </c>
      <c r="AK264" s="23">
        <f t="shared" si="60"/>
        <v>14</v>
      </c>
      <c r="AL264" s="1">
        <f t="shared" si="61"/>
        <v>1000</v>
      </c>
      <c r="AM264" s="1">
        <f t="shared" si="62"/>
        <v>30589</v>
      </c>
      <c r="AN264" s="25">
        <f t="shared" si="70"/>
        <v>11.18</v>
      </c>
      <c r="AO264" s="25">
        <f t="shared" si="71"/>
        <v>3.9266666666666663</v>
      </c>
      <c r="AP264" s="1">
        <f t="shared" si="68"/>
        <v>3.53</v>
      </c>
      <c r="AQ264" s="25">
        <f t="shared" si="63"/>
        <v>0.78970917225950787</v>
      </c>
      <c r="AR264" s="1">
        <f t="shared" si="64"/>
        <v>2.71</v>
      </c>
      <c r="AS264" s="25">
        <f t="shared" si="65"/>
        <v>1.3618090452261307</v>
      </c>
      <c r="AT264" s="1">
        <f t="shared" si="66"/>
        <v>44.91</v>
      </c>
      <c r="AU264" s="1">
        <f t="shared" si="67"/>
        <v>98.41</v>
      </c>
      <c r="AV264" s="1" t="str">
        <f t="shared" si="69"/>
        <v>688</v>
      </c>
      <c r="AW264" s="1" t="str">
        <f t="shared" si="58"/>
        <v>3820</v>
      </c>
      <c r="AX264" s="1" t="str">
        <f t="shared" si="59"/>
        <v>12442</v>
      </c>
      <c r="AY264" s="1">
        <v>0.7708481675392671</v>
      </c>
      <c r="AZ264" s="1">
        <v>1.842147564700209</v>
      </c>
      <c r="BJ264"/>
    </row>
    <row r="265" spans="1:62" ht="15.75">
      <c r="A265" s="1">
        <v>9567</v>
      </c>
      <c r="B265" s="1" t="s">
        <v>264</v>
      </c>
      <c r="C265" s="1" t="s">
        <v>4370</v>
      </c>
      <c r="D265" s="1">
        <v>4</v>
      </c>
      <c r="E265" s="1">
        <v>21431</v>
      </c>
      <c r="F265" s="1">
        <v>1000</v>
      </c>
      <c r="H265" s="1">
        <v>4.9000000000000004</v>
      </c>
      <c r="I265" s="1">
        <v>92.85</v>
      </c>
      <c r="J265" s="1" t="s">
        <v>6107</v>
      </c>
      <c r="K265" s="1">
        <v>4.9000000000000004</v>
      </c>
      <c r="L265" s="1">
        <v>93.74</v>
      </c>
      <c r="M265" s="1" t="s">
        <v>6108</v>
      </c>
      <c r="N265" s="1">
        <v>4.9000000000000004</v>
      </c>
      <c r="O265" s="1">
        <v>94.63</v>
      </c>
      <c r="P265" s="1" t="s">
        <v>6109</v>
      </c>
      <c r="Q265" s="1">
        <v>0.76</v>
      </c>
      <c r="R265" s="1">
        <v>3.42</v>
      </c>
      <c r="S265" s="1" t="s">
        <v>6110</v>
      </c>
      <c r="T265" s="1">
        <v>15.97</v>
      </c>
      <c r="U265" s="1">
        <v>1.48</v>
      </c>
      <c r="V265" s="1" t="s">
        <v>6111</v>
      </c>
      <c r="W265" s="1">
        <v>0</v>
      </c>
      <c r="X265" s="1">
        <v>0.01</v>
      </c>
      <c r="Y265" s="1" t="s">
        <v>4295</v>
      </c>
      <c r="Z265" s="1">
        <v>0</v>
      </c>
      <c r="AA265" s="1">
        <v>0</v>
      </c>
      <c r="AB265" s="1" t="s">
        <v>4284</v>
      </c>
      <c r="AC265" s="1">
        <v>100</v>
      </c>
      <c r="AD265" s="1">
        <v>99.9</v>
      </c>
      <c r="AE265" s="1" t="s">
        <v>4340</v>
      </c>
      <c r="AF265" s="1" t="s">
        <v>8250</v>
      </c>
      <c r="AG265" s="1" t="s">
        <v>8251</v>
      </c>
      <c r="AH265" s="21">
        <v>42352.426435185182</v>
      </c>
      <c r="AJ265" s="23">
        <v>0</v>
      </c>
      <c r="AK265" s="23">
        <f t="shared" si="60"/>
        <v>11</v>
      </c>
      <c r="AL265" s="1">
        <f t="shared" si="61"/>
        <v>1000</v>
      </c>
      <c r="AM265" s="1">
        <f t="shared" si="62"/>
        <v>21431</v>
      </c>
      <c r="AN265" s="25">
        <f t="shared" si="70"/>
        <v>1.7800000000000011</v>
      </c>
      <c r="AO265" s="25">
        <f t="shared" si="71"/>
        <v>93.74</v>
      </c>
      <c r="AP265" s="1">
        <f t="shared" si="68"/>
        <v>0.76</v>
      </c>
      <c r="AQ265" s="25">
        <f t="shared" si="63"/>
        <v>0.22222222222222224</v>
      </c>
      <c r="AR265" s="1">
        <f t="shared" si="64"/>
        <v>15.97</v>
      </c>
      <c r="AS265" s="25">
        <f t="shared" si="65"/>
        <v>10.79054054054054</v>
      </c>
      <c r="AT265" s="1">
        <f t="shared" si="66"/>
        <v>100</v>
      </c>
      <c r="AU265" s="1">
        <f t="shared" si="67"/>
        <v>99.9</v>
      </c>
      <c r="AV265" s="1" t="str">
        <f t="shared" si="69"/>
        <v>58</v>
      </c>
      <c r="AW265" s="1" t="str">
        <f t="shared" ref="AW265:AW328" si="72">IFERROR(MID(AF265,3,FIND(",",AF265)-3),"")</f>
        <v>269</v>
      </c>
      <c r="AX265" s="1" t="str">
        <f t="shared" ref="AX265:AX328" si="73">IFERROR(MID(AG265,3,FIND(",",AG265)-3),"")</f>
        <v>2600</v>
      </c>
      <c r="AY265" s="1">
        <v>0.92282527881040899</v>
      </c>
      <c r="AZ265" s="1">
        <v>0.62076923076923074</v>
      </c>
      <c r="BJ265"/>
    </row>
    <row r="266" spans="1:62" ht="15.75">
      <c r="A266" s="1">
        <v>9287</v>
      </c>
      <c r="B266" s="1" t="s">
        <v>2469</v>
      </c>
      <c r="C266" s="1" t="s">
        <v>4339</v>
      </c>
      <c r="D266" s="1">
        <v>575</v>
      </c>
      <c r="E266" s="1">
        <v>21960</v>
      </c>
      <c r="F266" s="1">
        <v>1001</v>
      </c>
      <c r="H266" s="1">
        <v>4.9000000000000004</v>
      </c>
      <c r="I266" s="1">
        <v>86.12</v>
      </c>
      <c r="J266" s="1" t="s">
        <v>5286</v>
      </c>
      <c r="K266" s="1">
        <v>4.9000000000000004</v>
      </c>
      <c r="L266" s="1">
        <v>83.85</v>
      </c>
      <c r="M266" s="1" t="s">
        <v>5287</v>
      </c>
      <c r="N266" s="1">
        <v>4.9000000000000004</v>
      </c>
      <c r="O266" s="1">
        <v>86.53</v>
      </c>
      <c r="P266" s="1" t="s">
        <v>5288</v>
      </c>
      <c r="Q266" s="1">
        <v>1.69</v>
      </c>
      <c r="R266" s="1">
        <v>3.92</v>
      </c>
      <c r="S266" s="1" t="s">
        <v>5289</v>
      </c>
      <c r="T266" s="1">
        <v>3.26</v>
      </c>
      <c r="U266" s="1">
        <v>3.02</v>
      </c>
      <c r="V266" s="1" t="s">
        <v>5290</v>
      </c>
      <c r="W266" s="1">
        <v>0</v>
      </c>
      <c r="X266" s="1">
        <v>0.01</v>
      </c>
      <c r="Y266" s="1" t="s">
        <v>5166</v>
      </c>
      <c r="Z266" s="1">
        <v>0</v>
      </c>
      <c r="AA266" s="1">
        <v>0</v>
      </c>
      <c r="AB266" s="1" t="s">
        <v>4284</v>
      </c>
      <c r="AC266" s="1">
        <v>96.42</v>
      </c>
      <c r="AD266" s="1">
        <v>99.67</v>
      </c>
      <c r="AE266" s="1" t="s">
        <v>4326</v>
      </c>
      <c r="AF266" s="1" t="s">
        <v>8252</v>
      </c>
      <c r="AG266" s="1" t="s">
        <v>8253</v>
      </c>
      <c r="AH266" s="21">
        <v>42352.418194444443</v>
      </c>
      <c r="AJ266" s="23">
        <v>0</v>
      </c>
      <c r="AK266" s="23">
        <f t="shared" si="60"/>
        <v>6</v>
      </c>
      <c r="AL266" s="1">
        <f t="shared" si="61"/>
        <v>1001</v>
      </c>
      <c r="AM266" s="1">
        <f t="shared" si="62"/>
        <v>21960</v>
      </c>
      <c r="AN266" s="25">
        <f t="shared" si="70"/>
        <v>2.6800000000000068</v>
      </c>
      <c r="AO266" s="25">
        <f t="shared" si="71"/>
        <v>85.5</v>
      </c>
      <c r="AP266" s="1">
        <f t="shared" si="68"/>
        <v>1.69</v>
      </c>
      <c r="AQ266" s="25">
        <f t="shared" si="63"/>
        <v>0.43112244897959184</v>
      </c>
      <c r="AR266" s="1">
        <f t="shared" si="64"/>
        <v>3.26</v>
      </c>
      <c r="AS266" s="25">
        <f t="shared" si="65"/>
        <v>1.0794701986754967</v>
      </c>
      <c r="AT266" s="1">
        <f t="shared" si="66"/>
        <v>96.42</v>
      </c>
      <c r="AU266" s="1">
        <f t="shared" si="67"/>
        <v>99.67</v>
      </c>
      <c r="AV266" s="1" t="str">
        <f t="shared" si="69"/>
        <v>6</v>
      </c>
      <c r="AW266" s="1" t="str">
        <f t="shared" si="72"/>
        <v>414</v>
      </c>
      <c r="AX266" s="1" t="str">
        <f t="shared" si="73"/>
        <v>4783</v>
      </c>
      <c r="AY266" s="1">
        <v>6.2028985507246379E-2</v>
      </c>
      <c r="AZ266" s="1">
        <v>0.51933932678235417</v>
      </c>
      <c r="BJ266"/>
    </row>
    <row r="267" spans="1:62" ht="15.75">
      <c r="A267" s="1">
        <v>8765</v>
      </c>
      <c r="B267" s="1" t="s">
        <v>3806</v>
      </c>
      <c r="C267" s="1" t="s">
        <v>4334</v>
      </c>
      <c r="D267" s="1">
        <v>163</v>
      </c>
      <c r="E267" s="1">
        <v>56385</v>
      </c>
      <c r="F267" s="1">
        <v>3000</v>
      </c>
      <c r="H267" s="1">
        <v>4.9000000000000004</v>
      </c>
      <c r="I267" s="1">
        <v>65.13</v>
      </c>
      <c r="J267" s="1" t="s">
        <v>5908</v>
      </c>
      <c r="K267" s="1">
        <v>4.9000000000000004</v>
      </c>
      <c r="L267" s="1">
        <v>70.16</v>
      </c>
      <c r="M267" s="1" t="s">
        <v>5909</v>
      </c>
      <c r="N267" s="1">
        <v>4.9000000000000004</v>
      </c>
      <c r="O267" s="1">
        <v>67.16</v>
      </c>
      <c r="P267" s="1" t="s">
        <v>5910</v>
      </c>
      <c r="Q267" s="1">
        <v>17.41</v>
      </c>
      <c r="R267" s="1">
        <v>14.39</v>
      </c>
      <c r="S267" s="1" t="s">
        <v>5911</v>
      </c>
      <c r="T267" s="1">
        <v>3.44</v>
      </c>
      <c r="U267" s="1">
        <v>3.69</v>
      </c>
      <c r="V267" s="1" t="s">
        <v>5912</v>
      </c>
      <c r="W267" s="1">
        <v>0</v>
      </c>
      <c r="X267" s="1">
        <v>0.01</v>
      </c>
      <c r="Y267" s="1" t="s">
        <v>5913</v>
      </c>
      <c r="Z267" s="1">
        <v>1</v>
      </c>
      <c r="AA267" s="1">
        <v>0</v>
      </c>
      <c r="AB267" s="1" t="s">
        <v>5279</v>
      </c>
      <c r="AC267" s="1">
        <v>99.43</v>
      </c>
      <c r="AD267" s="1">
        <v>99.58</v>
      </c>
      <c r="AE267" s="1" t="s">
        <v>8254</v>
      </c>
      <c r="AF267" s="1" t="s">
        <v>8255</v>
      </c>
      <c r="AG267" s="1" t="s">
        <v>8256</v>
      </c>
      <c r="AH267" s="21">
        <v>42352.418611111112</v>
      </c>
      <c r="AJ267" s="23">
        <v>0</v>
      </c>
      <c r="AK267" s="23">
        <f t="shared" si="60"/>
        <v>4</v>
      </c>
      <c r="AL267" s="1">
        <f t="shared" si="61"/>
        <v>3000</v>
      </c>
      <c r="AM267" s="1">
        <f t="shared" si="62"/>
        <v>56385</v>
      </c>
      <c r="AN267" s="25">
        <f t="shared" si="70"/>
        <v>5.0300000000000011</v>
      </c>
      <c r="AO267" s="25">
        <f t="shared" si="71"/>
        <v>67.483333333333334</v>
      </c>
      <c r="AP267" s="1">
        <f t="shared" si="68"/>
        <v>17.41</v>
      </c>
      <c r="AQ267" s="25">
        <f t="shared" si="63"/>
        <v>1.2098679638637944</v>
      </c>
      <c r="AR267" s="1">
        <f t="shared" si="64"/>
        <v>3.44</v>
      </c>
      <c r="AS267" s="25">
        <f t="shared" si="65"/>
        <v>0.9322493224932249</v>
      </c>
      <c r="AT267" s="1">
        <f t="shared" si="66"/>
        <v>99.43</v>
      </c>
      <c r="AU267" s="1">
        <f t="shared" si="67"/>
        <v>99.58</v>
      </c>
      <c r="AV267" s="1" t="str">
        <f t="shared" si="69"/>
        <v>318</v>
      </c>
      <c r="AW267" s="1" t="str">
        <f t="shared" si="72"/>
        <v>1557</v>
      </c>
      <c r="AX267" s="1" t="str">
        <f t="shared" si="73"/>
        <v>6153</v>
      </c>
      <c r="AY267" s="1">
        <v>0.87414258188824667</v>
      </c>
      <c r="AZ267" s="1">
        <v>1.5182837640175524</v>
      </c>
      <c r="BJ267"/>
    </row>
    <row r="268" spans="1:62" ht="15.75">
      <c r="A268" s="1">
        <v>8880</v>
      </c>
      <c r="B268" s="1" t="s">
        <v>898</v>
      </c>
      <c r="C268" s="1" t="s">
        <v>4332</v>
      </c>
      <c r="D268" s="1">
        <v>187</v>
      </c>
      <c r="E268" s="1">
        <v>9106</v>
      </c>
      <c r="F268" s="1">
        <v>1000</v>
      </c>
      <c r="H268" s="1">
        <v>4.8</v>
      </c>
      <c r="I268" s="1">
        <v>21.82</v>
      </c>
      <c r="J268" s="1" t="s">
        <v>7515</v>
      </c>
      <c r="K268" s="1">
        <v>4.8</v>
      </c>
      <c r="L268" s="1">
        <v>30.3</v>
      </c>
      <c r="M268" s="1" t="s">
        <v>7516</v>
      </c>
      <c r="N268" s="1">
        <v>4.8</v>
      </c>
      <c r="O268" s="1">
        <v>37.229999999999997</v>
      </c>
      <c r="P268" s="1" t="s">
        <v>7517</v>
      </c>
      <c r="Q268" s="1">
        <v>7.26</v>
      </c>
      <c r="R268" s="1">
        <v>4.8600000000000003</v>
      </c>
      <c r="S268" s="1" t="s">
        <v>7518</v>
      </c>
      <c r="T268" s="1">
        <v>3.95</v>
      </c>
      <c r="U268" s="1">
        <v>2.95</v>
      </c>
      <c r="V268" s="1" t="s">
        <v>7519</v>
      </c>
      <c r="W268" s="1">
        <v>0</v>
      </c>
      <c r="X268" s="1">
        <v>0.02</v>
      </c>
      <c r="Y268" s="1" t="s">
        <v>4386</v>
      </c>
      <c r="Z268" s="1">
        <v>1</v>
      </c>
      <c r="AA268" s="1">
        <v>0</v>
      </c>
      <c r="AB268" s="1" t="s">
        <v>4329</v>
      </c>
      <c r="AC268" s="1">
        <v>100</v>
      </c>
      <c r="AD268" s="1">
        <v>99.38</v>
      </c>
      <c r="AE268" s="1" t="s">
        <v>4573</v>
      </c>
      <c r="AF268" s="1" t="s">
        <v>7520</v>
      </c>
      <c r="AG268" s="1" t="s">
        <v>7521</v>
      </c>
      <c r="AH268" s="21">
        <v>42352.383645833332</v>
      </c>
      <c r="AJ268" s="23">
        <v>0</v>
      </c>
      <c r="AK268" s="23">
        <f t="shared" si="60"/>
        <v>3</v>
      </c>
      <c r="AL268" s="1">
        <f t="shared" si="61"/>
        <v>1000</v>
      </c>
      <c r="AM268" s="1">
        <f t="shared" si="62"/>
        <v>9106</v>
      </c>
      <c r="AN268" s="25">
        <f t="shared" si="70"/>
        <v>15.409999999999997</v>
      </c>
      <c r="AO268" s="25">
        <f t="shared" si="71"/>
        <v>29.783333333333331</v>
      </c>
      <c r="AP268" s="1">
        <f t="shared" si="68"/>
        <v>7.26</v>
      </c>
      <c r="AQ268" s="25">
        <f t="shared" si="63"/>
        <v>1.4938271604938269</v>
      </c>
      <c r="AR268" s="1">
        <f t="shared" si="64"/>
        <v>3.95</v>
      </c>
      <c r="AS268" s="25">
        <f t="shared" si="65"/>
        <v>1.3389830508474576</v>
      </c>
      <c r="AT268" s="1">
        <f t="shared" si="66"/>
        <v>100</v>
      </c>
      <c r="AU268" s="1">
        <f t="shared" si="67"/>
        <v>99.38</v>
      </c>
      <c r="AV268" s="1" t="str">
        <f t="shared" si="69"/>
        <v>139</v>
      </c>
      <c r="AW268" s="1" t="str">
        <f t="shared" si="72"/>
        <v>999</v>
      </c>
      <c r="AX268" s="1" t="str">
        <f t="shared" si="73"/>
        <v>6097</v>
      </c>
      <c r="AY268" s="1">
        <v>0.59551551551551551</v>
      </c>
      <c r="AZ268" s="1">
        <v>0.98310644579301298</v>
      </c>
      <c r="BJ268"/>
    </row>
    <row r="269" spans="1:62" ht="15.75">
      <c r="A269" s="1">
        <v>9191</v>
      </c>
      <c r="B269" s="1" t="s">
        <v>3181</v>
      </c>
      <c r="C269" s="1" t="s">
        <v>4334</v>
      </c>
      <c r="D269" s="1">
        <v>168</v>
      </c>
      <c r="E269" s="1">
        <v>24974</v>
      </c>
      <c r="F269" s="1">
        <v>1000</v>
      </c>
      <c r="H269" s="1">
        <v>4.8</v>
      </c>
      <c r="I269" s="1">
        <v>51.86</v>
      </c>
      <c r="J269" s="1" t="s">
        <v>6039</v>
      </c>
      <c r="K269" s="1">
        <v>4.9000000000000004</v>
      </c>
      <c r="L269" s="1">
        <v>53.19</v>
      </c>
      <c r="M269" s="1" t="s">
        <v>6040</v>
      </c>
      <c r="N269" s="1">
        <v>4.9000000000000004</v>
      </c>
      <c r="O269" s="1">
        <v>51.95</v>
      </c>
      <c r="P269" s="1" t="s">
        <v>6041</v>
      </c>
      <c r="Q269" s="1">
        <v>11.55</v>
      </c>
      <c r="R269" s="1">
        <v>14.39</v>
      </c>
      <c r="S269" s="1" t="s">
        <v>6042</v>
      </c>
      <c r="T269" s="1">
        <v>2.8</v>
      </c>
      <c r="U269" s="1">
        <v>3.69</v>
      </c>
      <c r="V269" s="1" t="s">
        <v>6043</v>
      </c>
      <c r="W269" s="1">
        <v>0</v>
      </c>
      <c r="X269" s="1">
        <v>0.01</v>
      </c>
      <c r="Y269" s="1" t="s">
        <v>6044</v>
      </c>
      <c r="Z269" s="1">
        <v>0</v>
      </c>
      <c r="AA269" s="1">
        <v>0</v>
      </c>
      <c r="AB269" s="1" t="s">
        <v>4284</v>
      </c>
      <c r="AC269" s="1">
        <v>99.35</v>
      </c>
      <c r="AD269" s="1">
        <v>98.84</v>
      </c>
      <c r="AE269" s="1" t="s">
        <v>8257</v>
      </c>
      <c r="AF269" s="1" t="s">
        <v>8258</v>
      </c>
      <c r="AG269" s="1" t="s">
        <v>8259</v>
      </c>
      <c r="AH269" s="21">
        <v>42352.416018518517</v>
      </c>
      <c r="AJ269" s="23">
        <v>0</v>
      </c>
      <c r="AK269" s="23">
        <f t="shared" si="60"/>
        <v>4</v>
      </c>
      <c r="AL269" s="1">
        <f t="shared" si="61"/>
        <v>1000</v>
      </c>
      <c r="AM269" s="1">
        <f t="shared" si="62"/>
        <v>24974</v>
      </c>
      <c r="AN269" s="25">
        <f t="shared" si="70"/>
        <v>1.3299999999999983</v>
      </c>
      <c r="AO269" s="25">
        <f t="shared" si="71"/>
        <v>52.333333333333336</v>
      </c>
      <c r="AP269" s="1">
        <f t="shared" si="68"/>
        <v>11.55</v>
      </c>
      <c r="AQ269" s="25">
        <f t="shared" si="63"/>
        <v>0.80264072272411402</v>
      </c>
      <c r="AR269" s="1">
        <f t="shared" si="64"/>
        <v>2.8</v>
      </c>
      <c r="AS269" s="25">
        <f t="shared" si="65"/>
        <v>0.75880758807588067</v>
      </c>
      <c r="AT269" s="1">
        <f t="shared" si="66"/>
        <v>99.35</v>
      </c>
      <c r="AU269" s="1">
        <f t="shared" si="67"/>
        <v>98.84</v>
      </c>
      <c r="AV269" s="1" t="str">
        <f t="shared" si="69"/>
        <v>129</v>
      </c>
      <c r="AW269" s="1" t="str">
        <f t="shared" si="72"/>
        <v>1182</v>
      </c>
      <c r="AX269" s="1" t="str">
        <f t="shared" si="73"/>
        <v>10578</v>
      </c>
      <c r="AY269" s="1">
        <v>0.46710659898477158</v>
      </c>
      <c r="AZ269" s="1">
        <v>0.67044809982983555</v>
      </c>
      <c r="BJ269"/>
    </row>
    <row r="270" spans="1:62" ht="15.75">
      <c r="A270" s="1">
        <v>9583</v>
      </c>
      <c r="B270" s="1" t="s">
        <v>3499</v>
      </c>
      <c r="C270" s="1" t="s">
        <v>4352</v>
      </c>
      <c r="D270" s="1">
        <v>214</v>
      </c>
      <c r="E270" s="1">
        <v>21673</v>
      </c>
      <c r="F270" s="1">
        <v>1000</v>
      </c>
      <c r="H270" s="1">
        <v>4.7</v>
      </c>
      <c r="I270" s="1">
        <v>-1.94</v>
      </c>
      <c r="J270" s="1" t="s">
        <v>6112</v>
      </c>
      <c r="K270" s="1">
        <v>4.7</v>
      </c>
      <c r="L270" s="1">
        <v>-2.4300000000000002</v>
      </c>
      <c r="M270" s="1" t="s">
        <v>6113</v>
      </c>
      <c r="N270" s="1">
        <v>4.7</v>
      </c>
      <c r="O270" s="1">
        <v>-1.48</v>
      </c>
      <c r="P270" s="1" t="s">
        <v>6114</v>
      </c>
      <c r="Q270" s="1">
        <v>11.11</v>
      </c>
      <c r="R270" s="1">
        <v>8.07</v>
      </c>
      <c r="S270" s="1" t="s">
        <v>6115</v>
      </c>
      <c r="T270" s="1">
        <v>0</v>
      </c>
      <c r="U270" s="1">
        <v>3.56</v>
      </c>
      <c r="V270" s="1" t="s">
        <v>6116</v>
      </c>
      <c r="W270" s="1">
        <v>0</v>
      </c>
      <c r="X270" s="1">
        <v>0.01</v>
      </c>
      <c r="Y270" s="1" t="s">
        <v>4295</v>
      </c>
      <c r="Z270" s="1">
        <v>0</v>
      </c>
      <c r="AA270" s="1">
        <v>0</v>
      </c>
      <c r="AB270" s="1" t="s">
        <v>4284</v>
      </c>
      <c r="AC270" s="1">
        <v>98.69</v>
      </c>
      <c r="AD270" s="1">
        <v>99.36</v>
      </c>
      <c r="AE270" s="1" t="s">
        <v>4369</v>
      </c>
      <c r="AF270" s="1" t="s">
        <v>7504</v>
      </c>
      <c r="AG270" s="1" t="s">
        <v>7505</v>
      </c>
      <c r="AH270" s="21">
        <v>42352.304560185185</v>
      </c>
      <c r="AJ270" s="23">
        <v>0</v>
      </c>
      <c r="AK270" s="23">
        <f t="shared" si="60"/>
        <v>14</v>
      </c>
      <c r="AL270" s="1">
        <f t="shared" si="61"/>
        <v>1000</v>
      </c>
      <c r="AM270" s="1">
        <f t="shared" si="62"/>
        <v>21673</v>
      </c>
      <c r="AN270" s="25">
        <f t="shared" si="70"/>
        <v>0.95000000000000018</v>
      </c>
      <c r="AO270" s="25">
        <f t="shared" si="71"/>
        <v>-1.95</v>
      </c>
      <c r="AP270" s="1">
        <f t="shared" si="68"/>
        <v>11.11</v>
      </c>
      <c r="AQ270" s="25">
        <f t="shared" si="63"/>
        <v>1.3767038413878561</v>
      </c>
      <c r="AR270" s="1">
        <f t="shared" si="64"/>
        <v>0</v>
      </c>
      <c r="AS270" s="25">
        <f t="shared" si="65"/>
        <v>0</v>
      </c>
      <c r="AT270" s="1">
        <f t="shared" si="66"/>
        <v>98.69</v>
      </c>
      <c r="AU270" s="1">
        <f t="shared" si="67"/>
        <v>99.36</v>
      </c>
      <c r="AV270" s="1" t="str">
        <f t="shared" si="69"/>
        <v>2</v>
      </c>
      <c r="AW270" s="1" t="str">
        <f t="shared" si="72"/>
        <v>7</v>
      </c>
      <c r="AX270" s="1" t="str">
        <f t="shared" si="73"/>
        <v>131</v>
      </c>
      <c r="AY270" s="1">
        <v>1.2228571428571429</v>
      </c>
      <c r="AZ270" s="1">
        <v>0.32061068702290074</v>
      </c>
      <c r="BJ270"/>
    </row>
    <row r="271" spans="1:62" ht="15.75">
      <c r="A271" s="1">
        <v>9306</v>
      </c>
      <c r="B271" s="1" t="s">
        <v>903</v>
      </c>
      <c r="C271" s="1" t="s">
        <v>4334</v>
      </c>
      <c r="D271" s="1">
        <v>76</v>
      </c>
      <c r="E271" s="1">
        <v>10023</v>
      </c>
      <c r="F271" s="1">
        <v>612.91999999999996</v>
      </c>
      <c r="H271" s="1">
        <v>4.8</v>
      </c>
      <c r="I271" s="1">
        <v>49.24</v>
      </c>
      <c r="J271" s="1" t="s">
        <v>4563</v>
      </c>
      <c r="K271" s="1">
        <v>4.9000000000000004</v>
      </c>
      <c r="L271" s="1">
        <v>52.22</v>
      </c>
      <c r="M271" s="1" t="s">
        <v>4564</v>
      </c>
      <c r="N271" s="1">
        <v>4.9000000000000004</v>
      </c>
      <c r="O271" s="1">
        <v>58.4</v>
      </c>
      <c r="P271" s="1" t="s">
        <v>4565</v>
      </c>
      <c r="Q271" s="1">
        <v>23.39</v>
      </c>
      <c r="R271" s="1">
        <v>14.39</v>
      </c>
      <c r="S271" s="1" t="s">
        <v>4566</v>
      </c>
      <c r="T271" s="1">
        <v>2.61</v>
      </c>
      <c r="U271" s="1">
        <v>3.69</v>
      </c>
      <c r="V271" s="1" t="s">
        <v>4567</v>
      </c>
      <c r="W271" s="1">
        <v>0</v>
      </c>
      <c r="X271" s="1">
        <v>0.01</v>
      </c>
      <c r="Y271" s="1" t="s">
        <v>4383</v>
      </c>
      <c r="Z271" s="1">
        <v>0</v>
      </c>
      <c r="AA271" s="1">
        <v>0</v>
      </c>
      <c r="AB271" s="1" t="s">
        <v>4284</v>
      </c>
      <c r="AC271" s="1">
        <v>79.930000000000007</v>
      </c>
      <c r="AD271" s="1">
        <v>98.11</v>
      </c>
      <c r="AE271" s="1" t="s">
        <v>7508</v>
      </c>
      <c r="AF271" s="1" t="s">
        <v>7509</v>
      </c>
      <c r="AG271" s="1" t="s">
        <v>7510</v>
      </c>
      <c r="AH271" s="21">
        <v>42352.304965277777</v>
      </c>
      <c r="AJ271" s="23">
        <v>0</v>
      </c>
      <c r="AK271" s="23">
        <f t="shared" si="60"/>
        <v>4</v>
      </c>
      <c r="AL271" s="1">
        <f t="shared" si="61"/>
        <v>612.91999999999996</v>
      </c>
      <c r="AM271" s="1">
        <f t="shared" si="62"/>
        <v>10023</v>
      </c>
      <c r="AN271" s="25">
        <f t="shared" si="70"/>
        <v>9.1599999999999966</v>
      </c>
      <c r="AO271" s="25">
        <f t="shared" si="71"/>
        <v>53.286666666666669</v>
      </c>
      <c r="AP271" s="1">
        <f t="shared" si="68"/>
        <v>23.39</v>
      </c>
      <c r="AQ271" s="25">
        <f t="shared" si="63"/>
        <v>1.6254343293954134</v>
      </c>
      <c r="AR271" s="1">
        <f t="shared" si="64"/>
        <v>2.61</v>
      </c>
      <c r="AS271" s="25">
        <f t="shared" si="65"/>
        <v>0.70731707317073167</v>
      </c>
      <c r="AT271" s="1">
        <f t="shared" si="66"/>
        <v>79.930000000000007</v>
      </c>
      <c r="AU271" s="1">
        <f t="shared" si="67"/>
        <v>98.11</v>
      </c>
      <c r="AV271" s="1" t="str">
        <f t="shared" si="69"/>
        <v>204</v>
      </c>
      <c r="AW271" s="1" t="str">
        <f t="shared" si="72"/>
        <v>863</v>
      </c>
      <c r="AX271" s="1" t="str">
        <f t="shared" si="73"/>
        <v>2813</v>
      </c>
      <c r="AY271" s="1">
        <v>1.011726535341831</v>
      </c>
      <c r="AZ271" s="1">
        <v>1.8407394241023818</v>
      </c>
      <c r="BJ271"/>
    </row>
    <row r="272" spans="1:62" ht="15.75">
      <c r="A272" s="1">
        <v>8596</v>
      </c>
      <c r="B272" s="1" t="s">
        <v>262</v>
      </c>
      <c r="C272" s="1" t="s">
        <v>4286</v>
      </c>
      <c r="D272" s="1">
        <v>3</v>
      </c>
      <c r="E272" s="1">
        <v>13912</v>
      </c>
      <c r="F272" s="1">
        <v>1000</v>
      </c>
      <c r="H272" s="1">
        <v>4.8</v>
      </c>
      <c r="I272" s="1">
        <v>1.1399999999999999</v>
      </c>
      <c r="J272" s="1" t="s">
        <v>5455</v>
      </c>
      <c r="K272" s="1">
        <v>4.8</v>
      </c>
      <c r="L272" s="1">
        <v>-1.01</v>
      </c>
      <c r="M272" s="1" t="s">
        <v>5456</v>
      </c>
      <c r="N272" s="1">
        <v>4.7</v>
      </c>
      <c r="O272" s="1">
        <v>-1.25</v>
      </c>
      <c r="P272" s="1" t="s">
        <v>5457</v>
      </c>
      <c r="Q272" s="1">
        <v>2.56</v>
      </c>
      <c r="R272" s="1">
        <v>4.32</v>
      </c>
      <c r="S272" s="1" t="s">
        <v>5458</v>
      </c>
      <c r="T272" s="1">
        <v>2.37</v>
      </c>
      <c r="U272" s="1">
        <v>2.92</v>
      </c>
      <c r="V272" s="1" t="s">
        <v>5459</v>
      </c>
      <c r="W272" s="1">
        <v>0</v>
      </c>
      <c r="X272" s="1">
        <v>0</v>
      </c>
      <c r="Y272" s="1" t="s">
        <v>5460</v>
      </c>
      <c r="Z272" s="1">
        <v>0</v>
      </c>
      <c r="AA272" s="1">
        <v>0</v>
      </c>
      <c r="AB272" s="1" t="s">
        <v>4284</v>
      </c>
      <c r="AC272" s="1">
        <v>99.55</v>
      </c>
      <c r="AD272" s="1">
        <v>99.96</v>
      </c>
      <c r="AE272" s="1" t="s">
        <v>5099</v>
      </c>
      <c r="AF272" s="1" t="s">
        <v>5461</v>
      </c>
      <c r="AG272" s="1" t="s">
        <v>5462</v>
      </c>
      <c r="AH272" s="21">
        <v>42352.305428240739</v>
      </c>
      <c r="AJ272" s="23">
        <v>0</v>
      </c>
      <c r="AK272" s="23">
        <f t="shared" si="60"/>
        <v>8</v>
      </c>
      <c r="AL272" s="1">
        <f t="shared" si="61"/>
        <v>1000</v>
      </c>
      <c r="AM272" s="1">
        <f t="shared" si="62"/>
        <v>13912</v>
      </c>
      <c r="AN272" s="25">
        <f t="shared" si="70"/>
        <v>2.3899999999999997</v>
      </c>
      <c r="AO272" s="25">
        <f t="shared" si="71"/>
        <v>-0.37333333333333335</v>
      </c>
      <c r="AP272" s="1">
        <f t="shared" si="68"/>
        <v>2.56</v>
      </c>
      <c r="AQ272" s="25">
        <f t="shared" si="63"/>
        <v>0.59259259259259256</v>
      </c>
      <c r="AR272" s="1">
        <f t="shared" si="64"/>
        <v>2.37</v>
      </c>
      <c r="AS272" s="25">
        <f t="shared" si="65"/>
        <v>0.81164383561643838</v>
      </c>
      <c r="AT272" s="1">
        <f t="shared" si="66"/>
        <v>99.55</v>
      </c>
      <c r="AU272" s="1">
        <f t="shared" si="67"/>
        <v>99.96</v>
      </c>
      <c r="AV272" s="1" t="str">
        <f t="shared" si="69"/>
        <v>18</v>
      </c>
      <c r="AW272" s="1" t="str">
        <f t="shared" si="72"/>
        <v>138</v>
      </c>
      <c r="AX272" s="1" t="str">
        <f t="shared" si="73"/>
        <v>620</v>
      </c>
      <c r="AY272" s="1">
        <v>0.55826086956521737</v>
      </c>
      <c r="AZ272" s="1">
        <v>1.3354838709677419</v>
      </c>
      <c r="BJ272"/>
    </row>
    <row r="273" spans="1:62" ht="15.75">
      <c r="A273" s="1">
        <v>8711</v>
      </c>
      <c r="B273" s="1" t="s">
        <v>3510</v>
      </c>
      <c r="C273" s="1" t="s">
        <v>4414</v>
      </c>
      <c r="D273" s="1">
        <v>204</v>
      </c>
      <c r="E273" s="1">
        <v>98341</v>
      </c>
      <c r="F273" s="1">
        <v>13001</v>
      </c>
      <c r="H273" s="1">
        <v>4.8</v>
      </c>
      <c r="I273" s="1">
        <v>6.09</v>
      </c>
      <c r="J273" s="1" t="s">
        <v>6117</v>
      </c>
      <c r="K273" s="1">
        <v>4.8</v>
      </c>
      <c r="L273" s="1">
        <v>0</v>
      </c>
      <c r="M273" s="1" t="s">
        <v>6118</v>
      </c>
      <c r="N273" s="1">
        <v>4.8</v>
      </c>
      <c r="O273" s="1">
        <v>0</v>
      </c>
      <c r="P273" s="1" t="s">
        <v>6119</v>
      </c>
      <c r="Q273" s="1">
        <v>3.99</v>
      </c>
      <c r="R273" s="1">
        <v>6.93</v>
      </c>
      <c r="S273" s="1" t="s">
        <v>6120</v>
      </c>
      <c r="T273" s="1">
        <v>2.52</v>
      </c>
      <c r="U273" s="1">
        <v>1.31</v>
      </c>
      <c r="V273" s="1" t="s">
        <v>6121</v>
      </c>
      <c r="W273" s="1">
        <v>0</v>
      </c>
      <c r="X273" s="1">
        <v>0.01</v>
      </c>
      <c r="Y273" s="1" t="s">
        <v>4316</v>
      </c>
      <c r="Z273" s="1">
        <v>0</v>
      </c>
      <c r="AA273" s="1">
        <v>0</v>
      </c>
      <c r="AB273" s="1" t="s">
        <v>4284</v>
      </c>
      <c r="AC273" s="1">
        <v>99.98</v>
      </c>
      <c r="AD273" s="1">
        <v>99.37</v>
      </c>
      <c r="AE273" s="1" t="s">
        <v>6122</v>
      </c>
      <c r="AF273" s="1" t="s">
        <v>6123</v>
      </c>
      <c r="AG273" s="1" t="s">
        <v>6124</v>
      </c>
      <c r="AH273" s="21">
        <v>42352.304467592592</v>
      </c>
      <c r="AJ273" s="23">
        <v>0</v>
      </c>
      <c r="AK273" s="23">
        <f t="shared" si="60"/>
        <v>12</v>
      </c>
      <c r="AL273" s="1">
        <f t="shared" si="61"/>
        <v>13001</v>
      </c>
      <c r="AM273" s="1">
        <f t="shared" si="62"/>
        <v>98341</v>
      </c>
      <c r="AN273" s="25">
        <f t="shared" si="70"/>
        <v>6.09</v>
      </c>
      <c r="AO273" s="25">
        <f t="shared" si="71"/>
        <v>2.0299999999999998</v>
      </c>
      <c r="AP273" s="1">
        <f t="shared" si="68"/>
        <v>3.99</v>
      </c>
      <c r="AQ273" s="25">
        <f t="shared" si="63"/>
        <v>0.5757575757575758</v>
      </c>
      <c r="AR273" s="1">
        <f t="shared" si="64"/>
        <v>2.52</v>
      </c>
      <c r="AS273" s="25">
        <f t="shared" si="65"/>
        <v>1.9236641221374045</v>
      </c>
      <c r="AT273" s="1">
        <f t="shared" si="66"/>
        <v>99.98</v>
      </c>
      <c r="AU273" s="1">
        <f t="shared" si="67"/>
        <v>99.37</v>
      </c>
      <c r="AV273" s="1" t="str">
        <f t="shared" si="69"/>
        <v>118</v>
      </c>
      <c r="AW273" s="1" t="str">
        <f t="shared" si="72"/>
        <v>997</v>
      </c>
      <c r="AX273" s="1" t="str">
        <f t="shared" si="73"/>
        <v>11308</v>
      </c>
      <c r="AY273" s="1">
        <v>0.50655967903711141</v>
      </c>
      <c r="AZ273" s="1">
        <v>0.52900601344181108</v>
      </c>
      <c r="BJ273"/>
    </row>
    <row r="274" spans="1:62" ht="15.75">
      <c r="A274" s="1">
        <v>9581</v>
      </c>
      <c r="B274" s="1" t="s">
        <v>3558</v>
      </c>
      <c r="C274" s="1" t="s">
        <v>4339</v>
      </c>
      <c r="D274" s="1">
        <v>0</v>
      </c>
      <c r="E274" s="1">
        <v>7113</v>
      </c>
      <c r="F274" s="1">
        <v>1000</v>
      </c>
      <c r="H274" s="1">
        <v>4.9000000000000004</v>
      </c>
      <c r="I274" s="1">
        <v>67.84</v>
      </c>
      <c r="J274" s="1" t="s">
        <v>4556</v>
      </c>
      <c r="K274" s="1">
        <v>4.9000000000000004</v>
      </c>
      <c r="L274" s="1">
        <v>73.88</v>
      </c>
      <c r="M274" s="1" t="s">
        <v>4557</v>
      </c>
      <c r="N274" s="1">
        <v>4.9000000000000004</v>
      </c>
      <c r="O274" s="1">
        <v>65.28</v>
      </c>
      <c r="P274" s="1" t="s">
        <v>4558</v>
      </c>
      <c r="Q274" s="1">
        <v>2.46</v>
      </c>
      <c r="R274" s="1">
        <v>3.92</v>
      </c>
      <c r="S274" s="1" t="s">
        <v>4559</v>
      </c>
      <c r="T274" s="1">
        <v>0.05</v>
      </c>
      <c r="U274" s="1">
        <v>3.02</v>
      </c>
      <c r="V274" s="1" t="s">
        <v>4560</v>
      </c>
      <c r="W274" s="1">
        <v>0</v>
      </c>
      <c r="X274" s="1">
        <v>0.01</v>
      </c>
      <c r="Y274" s="1" t="s">
        <v>4561</v>
      </c>
      <c r="Z274" s="1">
        <v>0</v>
      </c>
      <c r="AA274" s="1">
        <v>0</v>
      </c>
      <c r="AB274" s="1" t="s">
        <v>4284</v>
      </c>
      <c r="AC274" s="1">
        <v>100</v>
      </c>
      <c r="AD274" s="1">
        <v>99.62</v>
      </c>
      <c r="AE274" s="1" t="s">
        <v>4297</v>
      </c>
      <c r="AF274" s="1" t="s">
        <v>7506</v>
      </c>
      <c r="AG274" s="1" t="s">
        <v>7507</v>
      </c>
      <c r="AH274" s="21">
        <v>42352.304942129631</v>
      </c>
      <c r="AJ274" s="23">
        <v>0</v>
      </c>
      <c r="AK274" s="23">
        <f t="shared" si="60"/>
        <v>6</v>
      </c>
      <c r="AL274" s="1">
        <f t="shared" si="61"/>
        <v>1000</v>
      </c>
      <c r="AM274" s="1">
        <f t="shared" si="62"/>
        <v>7113</v>
      </c>
      <c r="AN274" s="25">
        <f t="shared" si="70"/>
        <v>8.5999999999999943</v>
      </c>
      <c r="AO274" s="25">
        <f t="shared" si="71"/>
        <v>69</v>
      </c>
      <c r="AP274" s="1">
        <f t="shared" si="68"/>
        <v>2.46</v>
      </c>
      <c r="AQ274" s="25">
        <f t="shared" si="63"/>
        <v>0.62755102040816324</v>
      </c>
      <c r="AR274" s="1">
        <f t="shared" si="64"/>
        <v>0.05</v>
      </c>
      <c r="AS274" s="25">
        <f t="shared" si="65"/>
        <v>1.6556291390728478E-2</v>
      </c>
      <c r="AT274" s="1">
        <f t="shared" si="66"/>
        <v>100</v>
      </c>
      <c r="AU274" s="1">
        <f t="shared" si="67"/>
        <v>99.62</v>
      </c>
      <c r="AV274" s="1" t="str">
        <f t="shared" si="69"/>
        <v>1</v>
      </c>
      <c r="AW274" s="1" t="str">
        <f t="shared" si="72"/>
        <v>250</v>
      </c>
      <c r="AX274" s="1" t="str">
        <f t="shared" si="73"/>
        <v>1938</v>
      </c>
      <c r="AY274" s="1">
        <v>1.712E-2</v>
      </c>
      <c r="AZ274" s="1">
        <v>0.77399380804953566</v>
      </c>
      <c r="BJ274"/>
    </row>
    <row r="275" spans="1:62" ht="15.75">
      <c r="A275" s="1">
        <v>9325</v>
      </c>
      <c r="B275" s="1" t="s">
        <v>2686</v>
      </c>
      <c r="C275" s="1" t="s">
        <v>4334</v>
      </c>
      <c r="D275" s="1">
        <v>30</v>
      </c>
      <c r="E275" s="1">
        <v>20007</v>
      </c>
      <c r="F275" s="1">
        <v>951</v>
      </c>
      <c r="H275" s="1">
        <v>4.4000000000000004</v>
      </c>
      <c r="I275" s="1">
        <v>-7.44</v>
      </c>
      <c r="J275" s="1" t="s">
        <v>4642</v>
      </c>
      <c r="K275" s="1">
        <v>4.5</v>
      </c>
      <c r="L275" s="1">
        <v>-5.56</v>
      </c>
      <c r="M275" s="1" t="s">
        <v>4643</v>
      </c>
      <c r="N275" s="1">
        <v>4.5999999999999996</v>
      </c>
      <c r="O275" s="1">
        <v>-4.21</v>
      </c>
      <c r="P275" s="1" t="s">
        <v>4644</v>
      </c>
      <c r="Q275" s="1">
        <v>12.72</v>
      </c>
      <c r="R275" s="1">
        <v>14.39</v>
      </c>
      <c r="S275" s="1" t="s">
        <v>4645</v>
      </c>
      <c r="T275" s="1">
        <v>9.31</v>
      </c>
      <c r="U275" s="1">
        <v>3.69</v>
      </c>
      <c r="V275" s="1" t="s">
        <v>4646</v>
      </c>
      <c r="W275" s="1">
        <v>0</v>
      </c>
      <c r="X275" s="1">
        <v>0.01</v>
      </c>
      <c r="Y275" s="1" t="s">
        <v>4647</v>
      </c>
      <c r="Z275" s="1">
        <v>0</v>
      </c>
      <c r="AA275" s="1">
        <v>0</v>
      </c>
      <c r="AB275" s="1" t="s">
        <v>4284</v>
      </c>
      <c r="AC275" s="1">
        <v>85.43</v>
      </c>
      <c r="AD275" s="1">
        <v>96.49</v>
      </c>
      <c r="AE275" s="1" t="s">
        <v>4333</v>
      </c>
      <c r="AF275" s="1" t="s">
        <v>7513</v>
      </c>
      <c r="AG275" s="1" t="s">
        <v>7514</v>
      </c>
      <c r="AH275" s="21">
        <v>42352.305254629631</v>
      </c>
      <c r="AJ275" s="23">
        <v>0</v>
      </c>
      <c r="AK275" s="23">
        <f t="shared" si="60"/>
        <v>4</v>
      </c>
      <c r="AL275" s="1">
        <f t="shared" si="61"/>
        <v>951</v>
      </c>
      <c r="AM275" s="1">
        <f t="shared" si="62"/>
        <v>20007</v>
      </c>
      <c r="AN275" s="25">
        <f t="shared" si="70"/>
        <v>3.2300000000000004</v>
      </c>
      <c r="AO275" s="25">
        <f t="shared" si="71"/>
        <v>-5.7366666666666672</v>
      </c>
      <c r="AP275" s="1">
        <f t="shared" si="68"/>
        <v>12.72</v>
      </c>
      <c r="AQ275" s="25">
        <f t="shared" si="63"/>
        <v>0.88394718554551777</v>
      </c>
      <c r="AR275" s="1">
        <f t="shared" si="64"/>
        <v>9.31</v>
      </c>
      <c r="AS275" s="25">
        <f t="shared" si="65"/>
        <v>2.5230352303523036</v>
      </c>
      <c r="AT275" s="1">
        <f t="shared" si="66"/>
        <v>85.43</v>
      </c>
      <c r="AU275" s="1">
        <f t="shared" si="67"/>
        <v>96.49</v>
      </c>
      <c r="AV275" s="1" t="str">
        <f t="shared" si="69"/>
        <v>28</v>
      </c>
      <c r="AW275" s="1" t="str">
        <f t="shared" si="72"/>
        <v>208</v>
      </c>
      <c r="AX275" s="1" t="str">
        <f t="shared" si="73"/>
        <v>1397</v>
      </c>
      <c r="AY275" s="1">
        <v>0.57615384615384613</v>
      </c>
      <c r="AZ275" s="1">
        <v>0.8933428775948461</v>
      </c>
      <c r="BJ275"/>
    </row>
    <row r="276" spans="1:62" ht="15.75">
      <c r="A276" s="1">
        <v>9487</v>
      </c>
      <c r="B276" s="1" t="s">
        <v>382</v>
      </c>
      <c r="C276" s="1" t="s">
        <v>4339</v>
      </c>
      <c r="D276" s="1">
        <v>612</v>
      </c>
      <c r="E276" s="1">
        <v>7668</v>
      </c>
      <c r="F276" s="1">
        <v>1001</v>
      </c>
      <c r="H276" s="1">
        <v>4.9000000000000004</v>
      </c>
      <c r="I276" s="1">
        <v>80.45</v>
      </c>
      <c r="J276" s="1" t="s">
        <v>4690</v>
      </c>
      <c r="K276" s="1">
        <v>4.9000000000000004</v>
      </c>
      <c r="L276" s="1">
        <v>78.66</v>
      </c>
      <c r="M276" s="1" t="s">
        <v>4691</v>
      </c>
      <c r="N276" s="1">
        <v>4.9000000000000004</v>
      </c>
      <c r="O276" s="1">
        <v>77.319999999999993</v>
      </c>
      <c r="P276" s="1" t="s">
        <v>4692</v>
      </c>
      <c r="Q276" s="1">
        <v>0.8</v>
      </c>
      <c r="R276" s="1">
        <v>3.3</v>
      </c>
      <c r="S276" s="1" t="s">
        <v>4693</v>
      </c>
      <c r="T276" s="1">
        <v>3.1</v>
      </c>
      <c r="U276" s="1">
        <v>2.79</v>
      </c>
      <c r="V276" s="1" t="s">
        <v>4694</v>
      </c>
      <c r="W276" s="1">
        <v>0</v>
      </c>
      <c r="X276" s="1">
        <v>0.01</v>
      </c>
      <c r="Y276" s="1" t="s">
        <v>4406</v>
      </c>
      <c r="Z276" s="1">
        <v>0</v>
      </c>
      <c r="AA276" s="1">
        <v>0</v>
      </c>
      <c r="AB276" s="1" t="s">
        <v>4284</v>
      </c>
      <c r="AC276" s="1">
        <v>87.89</v>
      </c>
      <c r="AD276" s="1">
        <v>99.82</v>
      </c>
      <c r="AE276" s="1" t="s">
        <v>5093</v>
      </c>
      <c r="AF276" s="1" t="s">
        <v>7522</v>
      </c>
      <c r="AG276" s="1" t="s">
        <v>7523</v>
      </c>
      <c r="AH276" s="21">
        <v>42352.305775462963</v>
      </c>
      <c r="AJ276" s="23">
        <v>0</v>
      </c>
      <c r="AK276" s="23">
        <f t="shared" si="60"/>
        <v>6</v>
      </c>
      <c r="AL276" s="1">
        <f t="shared" si="61"/>
        <v>1001</v>
      </c>
      <c r="AM276" s="1">
        <f t="shared" si="62"/>
        <v>7668</v>
      </c>
      <c r="AN276" s="25">
        <f t="shared" si="70"/>
        <v>3.1300000000000097</v>
      </c>
      <c r="AO276" s="25">
        <f t="shared" si="71"/>
        <v>78.81</v>
      </c>
      <c r="AP276" s="1">
        <f t="shared" si="68"/>
        <v>0.8</v>
      </c>
      <c r="AQ276" s="25">
        <f t="shared" si="63"/>
        <v>0.24242424242424246</v>
      </c>
      <c r="AR276" s="1">
        <f t="shared" si="64"/>
        <v>3.1</v>
      </c>
      <c r="AS276" s="25">
        <f t="shared" si="65"/>
        <v>1.1111111111111112</v>
      </c>
      <c r="AT276" s="1">
        <f t="shared" si="66"/>
        <v>87.89</v>
      </c>
      <c r="AU276" s="1">
        <f t="shared" si="67"/>
        <v>99.82</v>
      </c>
      <c r="AV276" s="1" t="str">
        <f t="shared" si="69"/>
        <v>74</v>
      </c>
      <c r="AW276" s="1" t="str">
        <f t="shared" si="72"/>
        <v>487</v>
      </c>
      <c r="AX276" s="1" t="str">
        <f t="shared" si="73"/>
        <v>3874</v>
      </c>
      <c r="AY276" s="1">
        <v>0.6503490759753594</v>
      </c>
      <c r="AZ276" s="1">
        <v>0.75425916365513679</v>
      </c>
      <c r="BJ276"/>
    </row>
    <row r="277" spans="1:62" ht="15.75">
      <c r="A277" s="1">
        <v>9598</v>
      </c>
      <c r="B277" s="1" t="s">
        <v>3836</v>
      </c>
      <c r="C277" s="1" t="s">
        <v>4334</v>
      </c>
      <c r="D277" s="1">
        <v>1361</v>
      </c>
      <c r="E277" s="1">
        <v>27374</v>
      </c>
      <c r="F277" s="1">
        <v>1000</v>
      </c>
      <c r="H277" s="1">
        <v>4.8</v>
      </c>
      <c r="I277" s="1">
        <v>36.380000000000003</v>
      </c>
      <c r="J277" s="1" t="s">
        <v>6189</v>
      </c>
      <c r="K277" s="1">
        <v>4.9000000000000004</v>
      </c>
      <c r="L277" s="1">
        <v>43.19</v>
      </c>
      <c r="M277" s="1" t="s">
        <v>6190</v>
      </c>
      <c r="N277" s="1">
        <v>4.9000000000000004</v>
      </c>
      <c r="O277" s="1">
        <v>52.21</v>
      </c>
      <c r="P277" s="1" t="s">
        <v>6191</v>
      </c>
      <c r="Q277" s="1">
        <v>15.17</v>
      </c>
      <c r="R277" s="1">
        <v>14.39</v>
      </c>
      <c r="S277" s="1" t="s">
        <v>6192</v>
      </c>
      <c r="T277" s="1">
        <v>3.81</v>
      </c>
      <c r="U277" s="1">
        <v>3.69</v>
      </c>
      <c r="V277" s="1" t="s">
        <v>6193</v>
      </c>
      <c r="W277" s="1">
        <v>0</v>
      </c>
      <c r="X277" s="1">
        <v>0.01</v>
      </c>
      <c r="Y277" s="1" t="s">
        <v>6194</v>
      </c>
      <c r="Z277" s="1">
        <v>0</v>
      </c>
      <c r="AA277" s="1">
        <v>0</v>
      </c>
      <c r="AB277" s="1" t="s">
        <v>4284</v>
      </c>
      <c r="AC277" s="1">
        <v>93.76</v>
      </c>
      <c r="AD277" s="1">
        <v>99.19</v>
      </c>
      <c r="AE277" s="1" t="s">
        <v>6810</v>
      </c>
      <c r="AF277" s="1" t="s">
        <v>7511</v>
      </c>
      <c r="AG277" s="1" t="s">
        <v>7512</v>
      </c>
      <c r="AH277" s="21">
        <v>42352.305034722223</v>
      </c>
      <c r="AJ277" s="23">
        <v>0</v>
      </c>
      <c r="AK277" s="23">
        <f t="shared" si="60"/>
        <v>4</v>
      </c>
      <c r="AL277" s="1">
        <f t="shared" si="61"/>
        <v>1000</v>
      </c>
      <c r="AM277" s="1">
        <f t="shared" si="62"/>
        <v>27374</v>
      </c>
      <c r="AN277" s="25">
        <f t="shared" si="70"/>
        <v>15.829999999999998</v>
      </c>
      <c r="AO277" s="25">
        <f t="shared" si="71"/>
        <v>43.926666666666669</v>
      </c>
      <c r="AP277" s="1">
        <f t="shared" si="68"/>
        <v>15.17</v>
      </c>
      <c r="AQ277" s="25">
        <f t="shared" si="63"/>
        <v>1.0542043085476025</v>
      </c>
      <c r="AR277" s="1">
        <f t="shared" si="64"/>
        <v>3.81</v>
      </c>
      <c r="AS277" s="25">
        <f t="shared" si="65"/>
        <v>1.032520325203252</v>
      </c>
      <c r="AT277" s="1">
        <f t="shared" si="66"/>
        <v>93.76</v>
      </c>
      <c r="AU277" s="1">
        <f t="shared" si="67"/>
        <v>99.19</v>
      </c>
      <c r="AV277" s="1" t="str">
        <f t="shared" si="69"/>
        <v>102</v>
      </c>
      <c r="AW277" s="1" t="str">
        <f t="shared" si="72"/>
        <v>493</v>
      </c>
      <c r="AX277" s="1" t="str">
        <f t="shared" si="73"/>
        <v>3185</v>
      </c>
      <c r="AY277" s="1">
        <v>0.88551724137931043</v>
      </c>
      <c r="AZ277" s="1">
        <v>0.92872841444270016</v>
      </c>
      <c r="BJ277"/>
    </row>
    <row r="278" spans="1:62" ht="15.75">
      <c r="A278" s="1">
        <v>8897</v>
      </c>
      <c r="B278" s="1" t="s">
        <v>1512</v>
      </c>
      <c r="C278" s="1" t="s">
        <v>4339</v>
      </c>
      <c r="D278" s="1">
        <v>67</v>
      </c>
      <c r="E278" s="1">
        <v>4368</v>
      </c>
      <c r="F278" s="1">
        <v>1550</v>
      </c>
      <c r="H278" s="1">
        <v>4.9000000000000004</v>
      </c>
      <c r="I278" s="1">
        <v>83.4</v>
      </c>
      <c r="J278" s="1" t="s">
        <v>7524</v>
      </c>
      <c r="K278" s="1">
        <v>4.9000000000000004</v>
      </c>
      <c r="L278" s="1">
        <v>78.44</v>
      </c>
      <c r="M278" s="1" t="s">
        <v>7525</v>
      </c>
      <c r="N278" s="1">
        <v>4.9000000000000004</v>
      </c>
      <c r="O278" s="1">
        <v>78.25</v>
      </c>
      <c r="P278" s="1" t="s">
        <v>7526</v>
      </c>
      <c r="Q278" s="1">
        <v>1.18</v>
      </c>
      <c r="R278" s="1">
        <v>3.3</v>
      </c>
      <c r="S278" s="1" t="s">
        <v>7527</v>
      </c>
      <c r="T278" s="1">
        <v>0</v>
      </c>
      <c r="U278" s="1">
        <v>2.79</v>
      </c>
      <c r="V278" s="1" t="s">
        <v>7528</v>
      </c>
      <c r="W278" s="1">
        <v>0</v>
      </c>
      <c r="X278" s="1">
        <v>0.01</v>
      </c>
      <c r="Y278" s="1" t="s">
        <v>4327</v>
      </c>
      <c r="Z278" s="1">
        <v>0</v>
      </c>
      <c r="AA278" s="1">
        <v>0</v>
      </c>
      <c r="AB278" s="1" t="s">
        <v>4284</v>
      </c>
      <c r="AC278" s="1">
        <v>100</v>
      </c>
      <c r="AD278" s="1">
        <v>99.68</v>
      </c>
      <c r="AE278" s="1" t="s">
        <v>4899</v>
      </c>
      <c r="AF278" s="1" t="s">
        <v>8260</v>
      </c>
      <c r="AG278" s="1" t="s">
        <v>8261</v>
      </c>
      <c r="AH278" s="21">
        <v>42352.390370370369</v>
      </c>
      <c r="AJ278" s="23">
        <v>0</v>
      </c>
      <c r="AK278" s="23">
        <f t="shared" si="60"/>
        <v>6</v>
      </c>
      <c r="AL278" s="1">
        <f t="shared" si="61"/>
        <v>1550</v>
      </c>
      <c r="AM278" s="1">
        <f t="shared" si="62"/>
        <v>4368</v>
      </c>
      <c r="AN278" s="25">
        <f t="shared" si="70"/>
        <v>5.1500000000000057</v>
      </c>
      <c r="AO278" s="25">
        <f t="shared" si="71"/>
        <v>80.03</v>
      </c>
      <c r="AP278" s="1">
        <f t="shared" si="68"/>
        <v>1.18</v>
      </c>
      <c r="AQ278" s="25">
        <f t="shared" si="63"/>
        <v>0.3575757575757576</v>
      </c>
      <c r="AR278" s="1">
        <f t="shared" si="64"/>
        <v>0</v>
      </c>
      <c r="AS278" s="25">
        <f t="shared" si="65"/>
        <v>0</v>
      </c>
      <c r="AT278" s="1">
        <f t="shared" si="66"/>
        <v>100</v>
      </c>
      <c r="AU278" s="1">
        <f t="shared" si="67"/>
        <v>99.68</v>
      </c>
      <c r="AV278" s="1" t="str">
        <f t="shared" si="69"/>
        <v>19</v>
      </c>
      <c r="AW278" s="1" t="str">
        <f t="shared" si="72"/>
        <v>142</v>
      </c>
      <c r="AX278" s="1" t="str">
        <f t="shared" si="73"/>
        <v>1611</v>
      </c>
      <c r="AY278" s="1">
        <v>0.57267605633802821</v>
      </c>
      <c r="AZ278" s="1">
        <v>0.52886405959031657</v>
      </c>
      <c r="BJ278"/>
    </row>
    <row r="279" spans="1:62" ht="15.75">
      <c r="A279" s="1">
        <v>8930</v>
      </c>
      <c r="B279" s="1" t="s">
        <v>1609</v>
      </c>
      <c r="C279" s="1" t="s">
        <v>4334</v>
      </c>
      <c r="D279" s="1">
        <v>930</v>
      </c>
      <c r="E279" s="1">
        <v>35405</v>
      </c>
      <c r="F279" s="1">
        <v>997.5</v>
      </c>
      <c r="H279" s="1">
        <v>4.7</v>
      </c>
      <c r="I279" s="1">
        <v>-1.6</v>
      </c>
      <c r="J279" s="1" t="s">
        <v>7535</v>
      </c>
      <c r="K279" s="1">
        <v>4.7</v>
      </c>
      <c r="L279" s="1">
        <v>-1.58</v>
      </c>
      <c r="M279" s="1" t="s">
        <v>7536</v>
      </c>
      <c r="N279" s="1">
        <v>4.7</v>
      </c>
      <c r="O279" s="1">
        <v>-1.83</v>
      </c>
      <c r="P279" s="1" t="s">
        <v>7537</v>
      </c>
      <c r="Q279" s="1">
        <v>12.85</v>
      </c>
      <c r="R279" s="1">
        <v>7.64</v>
      </c>
      <c r="S279" s="1" t="s">
        <v>7538</v>
      </c>
      <c r="T279" s="1">
        <v>7.07</v>
      </c>
      <c r="U279" s="1">
        <v>3.4</v>
      </c>
      <c r="V279" s="1" t="s">
        <v>7539</v>
      </c>
      <c r="W279" s="1">
        <v>0.21</v>
      </c>
      <c r="X279" s="1">
        <v>0.02</v>
      </c>
      <c r="Y279" s="1" t="s">
        <v>7540</v>
      </c>
      <c r="Z279" s="1">
        <v>0</v>
      </c>
      <c r="AA279" s="1">
        <v>0</v>
      </c>
      <c r="AB279" s="1" t="s">
        <v>4284</v>
      </c>
      <c r="AC279" s="1">
        <v>83.47</v>
      </c>
      <c r="AD279" s="1">
        <v>97.76</v>
      </c>
      <c r="AE279" s="1" t="s">
        <v>7541</v>
      </c>
      <c r="AF279" s="1" t="s">
        <v>7542</v>
      </c>
      <c r="AG279" s="1" t="s">
        <v>7543</v>
      </c>
      <c r="AH279" s="21">
        <v>42352.384456018517</v>
      </c>
      <c r="AJ279" s="23">
        <v>0</v>
      </c>
      <c r="AK279" s="23">
        <f t="shared" si="60"/>
        <v>4</v>
      </c>
      <c r="AL279" s="1">
        <f t="shared" si="61"/>
        <v>997.5</v>
      </c>
      <c r="AM279" s="1">
        <f t="shared" si="62"/>
        <v>35405</v>
      </c>
      <c r="AN279" s="25">
        <f t="shared" si="70"/>
        <v>0.25</v>
      </c>
      <c r="AO279" s="25">
        <f t="shared" si="71"/>
        <v>-1.67</v>
      </c>
      <c r="AP279" s="1">
        <f t="shared" si="68"/>
        <v>12.85</v>
      </c>
      <c r="AQ279" s="25">
        <f t="shared" si="63"/>
        <v>1.6819371727748691</v>
      </c>
      <c r="AR279" s="1">
        <f t="shared" si="64"/>
        <v>7.07</v>
      </c>
      <c r="AS279" s="25">
        <f t="shared" si="65"/>
        <v>2.0794117647058825</v>
      </c>
      <c r="AT279" s="1">
        <f t="shared" si="66"/>
        <v>83.47</v>
      </c>
      <c r="AU279" s="1">
        <f t="shared" si="67"/>
        <v>97.76</v>
      </c>
      <c r="AV279" s="1" t="str">
        <f t="shared" si="69"/>
        <v>251</v>
      </c>
      <c r="AW279" s="1" t="str">
        <f t="shared" si="72"/>
        <v>1910</v>
      </c>
      <c r="AX279" s="1" t="str">
        <f t="shared" si="73"/>
        <v>18828</v>
      </c>
      <c r="AY279" s="1">
        <v>0.56245026178010482</v>
      </c>
      <c r="AZ279" s="1">
        <v>0.6086679413639261</v>
      </c>
      <c r="BJ279"/>
    </row>
    <row r="280" spans="1:62" ht="15.75">
      <c r="A280" s="1">
        <v>9005</v>
      </c>
      <c r="B280" s="1" t="s">
        <v>2732</v>
      </c>
      <c r="C280" s="1" t="s">
        <v>4378</v>
      </c>
      <c r="D280" s="1">
        <v>72</v>
      </c>
      <c r="E280" s="1">
        <v>5266</v>
      </c>
      <c r="F280" s="1">
        <v>1000</v>
      </c>
      <c r="H280" s="1">
        <v>4.9000000000000004</v>
      </c>
      <c r="I280" s="1">
        <v>58.24</v>
      </c>
      <c r="J280" s="1" t="s">
        <v>5070</v>
      </c>
      <c r="K280" s="1">
        <v>4.9000000000000004</v>
      </c>
      <c r="L280" s="1">
        <v>55.52</v>
      </c>
      <c r="M280" s="1" t="s">
        <v>5071</v>
      </c>
      <c r="N280" s="1">
        <v>4.9000000000000004</v>
      </c>
      <c r="O280" s="1">
        <v>53.19</v>
      </c>
      <c r="P280" s="1" t="s">
        <v>5072</v>
      </c>
      <c r="Q280" s="1">
        <v>9.3000000000000007</v>
      </c>
      <c r="R280" s="1">
        <v>4.22</v>
      </c>
      <c r="S280" s="1" t="s">
        <v>5073</v>
      </c>
      <c r="T280" s="1">
        <v>0.01</v>
      </c>
      <c r="U280" s="1">
        <v>2.15</v>
      </c>
      <c r="V280" s="1" t="s">
        <v>5074</v>
      </c>
      <c r="W280" s="1">
        <v>0</v>
      </c>
      <c r="X280" s="1">
        <v>0</v>
      </c>
      <c r="Y280" s="1" t="s">
        <v>4287</v>
      </c>
      <c r="Z280" s="1">
        <v>0</v>
      </c>
      <c r="AA280" s="1">
        <v>0</v>
      </c>
      <c r="AB280" s="1" t="s">
        <v>4284</v>
      </c>
      <c r="AC280" s="1">
        <v>66.05</v>
      </c>
      <c r="AD280" s="1">
        <v>99.7</v>
      </c>
      <c r="AE280" s="1" t="s">
        <v>4355</v>
      </c>
      <c r="AF280" s="1" t="s">
        <v>5075</v>
      </c>
      <c r="AG280" s="1" t="s">
        <v>5076</v>
      </c>
      <c r="AH280" s="21">
        <v>42352.410613425927</v>
      </c>
      <c r="AJ280" s="23">
        <v>0</v>
      </c>
      <c r="AK280" s="23">
        <f t="shared" si="60"/>
        <v>7</v>
      </c>
      <c r="AL280" s="1">
        <f t="shared" si="61"/>
        <v>1000</v>
      </c>
      <c r="AM280" s="1">
        <f t="shared" si="62"/>
        <v>5266</v>
      </c>
      <c r="AN280" s="25">
        <f t="shared" si="70"/>
        <v>5.0500000000000043</v>
      </c>
      <c r="AO280" s="25">
        <f t="shared" si="71"/>
        <v>55.65</v>
      </c>
      <c r="AP280" s="1">
        <f t="shared" si="68"/>
        <v>9.3000000000000007</v>
      </c>
      <c r="AQ280" s="25">
        <f t="shared" si="63"/>
        <v>2.203791469194313</v>
      </c>
      <c r="AR280" s="1">
        <f t="shared" si="64"/>
        <v>0.01</v>
      </c>
      <c r="AS280" s="25">
        <f t="shared" si="65"/>
        <v>4.6511627906976744E-3</v>
      </c>
      <c r="AT280" s="1">
        <f t="shared" si="66"/>
        <v>66.05</v>
      </c>
      <c r="AU280" s="1">
        <f t="shared" si="67"/>
        <v>99.7</v>
      </c>
      <c r="AV280" s="1" t="str">
        <f t="shared" si="69"/>
        <v>54</v>
      </c>
      <c r="AW280" s="1" t="str">
        <f t="shared" si="72"/>
        <v>205</v>
      </c>
      <c r="AX280" s="1" t="str">
        <f t="shared" si="73"/>
        <v>1518</v>
      </c>
      <c r="AY280" s="1">
        <v>1.1274146341463416</v>
      </c>
      <c r="AZ280" s="1">
        <v>0.81027667984189722</v>
      </c>
      <c r="BJ280"/>
    </row>
    <row r="281" spans="1:62" ht="15.75">
      <c r="A281" s="1">
        <v>9060</v>
      </c>
      <c r="B281" s="1" t="s">
        <v>1559</v>
      </c>
      <c r="C281" s="1" t="s">
        <v>4335</v>
      </c>
      <c r="D281" s="1">
        <v>272</v>
      </c>
      <c r="E281" s="1">
        <v>49555</v>
      </c>
      <c r="F281" s="1">
        <v>1010</v>
      </c>
      <c r="H281" s="1">
        <v>4.8</v>
      </c>
      <c r="I281" s="1">
        <v>14.21</v>
      </c>
      <c r="J281" s="1" t="s">
        <v>7550</v>
      </c>
      <c r="K281" s="1">
        <v>4.8</v>
      </c>
      <c r="L281" s="1">
        <v>6.19</v>
      </c>
      <c r="M281" s="1" t="s">
        <v>7551</v>
      </c>
      <c r="N281" s="1">
        <v>4.8</v>
      </c>
      <c r="O281" s="1">
        <v>6.89</v>
      </c>
      <c r="P281" s="1" t="s">
        <v>7552</v>
      </c>
      <c r="Q281" s="1">
        <v>1.62</v>
      </c>
      <c r="R281" s="1">
        <v>3.39</v>
      </c>
      <c r="S281" s="1" t="s">
        <v>7553</v>
      </c>
      <c r="T281" s="1">
        <v>1.07</v>
      </c>
      <c r="U281" s="1">
        <v>2.17</v>
      </c>
      <c r="V281" s="1" t="s">
        <v>7554</v>
      </c>
      <c r="W281" s="1">
        <v>0</v>
      </c>
      <c r="X281" s="1">
        <v>0</v>
      </c>
      <c r="Y281" s="1" t="s">
        <v>7555</v>
      </c>
      <c r="Z281" s="1">
        <v>0</v>
      </c>
      <c r="AA281" s="1">
        <v>0</v>
      </c>
      <c r="AB281" s="1" t="s">
        <v>4284</v>
      </c>
      <c r="AC281" s="1">
        <v>92.7</v>
      </c>
      <c r="AD281" s="1">
        <v>98.74</v>
      </c>
      <c r="AE281" s="1" t="s">
        <v>7556</v>
      </c>
      <c r="AF281" s="1" t="s">
        <v>7557</v>
      </c>
      <c r="AG281" s="1" t="s">
        <v>7558</v>
      </c>
      <c r="AH281" s="21">
        <v>42352.384432870371</v>
      </c>
      <c r="AJ281" s="23">
        <v>0</v>
      </c>
      <c r="AK281" s="23">
        <f t="shared" si="60"/>
        <v>5</v>
      </c>
      <c r="AL281" s="1">
        <f t="shared" si="61"/>
        <v>1010</v>
      </c>
      <c r="AM281" s="1">
        <f t="shared" si="62"/>
        <v>49555</v>
      </c>
      <c r="AN281" s="25">
        <f t="shared" si="70"/>
        <v>8.02</v>
      </c>
      <c r="AO281" s="25">
        <f t="shared" si="71"/>
        <v>9.0966666666666676</v>
      </c>
      <c r="AP281" s="1">
        <f t="shared" si="68"/>
        <v>1.62</v>
      </c>
      <c r="AQ281" s="25">
        <f t="shared" si="63"/>
        <v>0.47787610619469029</v>
      </c>
      <c r="AR281" s="1">
        <f t="shared" si="64"/>
        <v>1.07</v>
      </c>
      <c r="AS281" s="25">
        <f t="shared" si="65"/>
        <v>0.49308755760368667</v>
      </c>
      <c r="AT281" s="1">
        <f t="shared" si="66"/>
        <v>92.7</v>
      </c>
      <c r="AU281" s="1">
        <f t="shared" si="67"/>
        <v>98.74</v>
      </c>
      <c r="AV281" s="1" t="str">
        <f t="shared" si="69"/>
        <v>1257</v>
      </c>
      <c r="AW281" s="1" t="str">
        <f t="shared" si="72"/>
        <v>4902</v>
      </c>
      <c r="AX281" s="1" t="str">
        <f t="shared" si="73"/>
        <v>25538</v>
      </c>
      <c r="AY281" s="1">
        <v>1.0975030599755202</v>
      </c>
      <c r="AZ281" s="1">
        <v>1.1516955125695043</v>
      </c>
      <c r="BJ281"/>
    </row>
    <row r="282" spans="1:62" ht="15.75">
      <c r="A282" s="1">
        <v>8794</v>
      </c>
      <c r="B282" s="1" t="s">
        <v>1570</v>
      </c>
      <c r="C282" s="1" t="s">
        <v>8071</v>
      </c>
      <c r="D282" s="1">
        <v>1621</v>
      </c>
      <c r="E282" s="1">
        <v>11863</v>
      </c>
      <c r="F282" s="1">
        <v>1000</v>
      </c>
      <c r="H282" s="1">
        <v>4.8</v>
      </c>
      <c r="I282" s="1">
        <v>22.83</v>
      </c>
      <c r="J282" s="1" t="s">
        <v>7559</v>
      </c>
      <c r="K282" s="1">
        <v>4.9000000000000004</v>
      </c>
      <c r="L282" s="1">
        <v>22.13</v>
      </c>
      <c r="M282" s="1" t="s">
        <v>7560</v>
      </c>
      <c r="N282" s="1">
        <v>4.8</v>
      </c>
      <c r="O282" s="1">
        <v>-0.66</v>
      </c>
      <c r="P282" s="1" t="s">
        <v>7561</v>
      </c>
      <c r="Q282" s="1">
        <v>3</v>
      </c>
      <c r="R282" s="1">
        <v>4.47</v>
      </c>
      <c r="S282" s="1" t="s">
        <v>7562</v>
      </c>
      <c r="T282" s="1">
        <v>0.5</v>
      </c>
      <c r="U282" s="1">
        <v>1.99</v>
      </c>
      <c r="V282" s="1" t="s">
        <v>7563</v>
      </c>
      <c r="W282" s="1">
        <v>0</v>
      </c>
      <c r="X282" s="1">
        <v>0.01</v>
      </c>
      <c r="Y282" s="1" t="s">
        <v>5166</v>
      </c>
      <c r="Z282" s="1">
        <v>0</v>
      </c>
      <c r="AA282" s="1">
        <v>0</v>
      </c>
      <c r="AB282" s="1" t="s">
        <v>4284</v>
      </c>
      <c r="AC282" s="1">
        <v>99.17</v>
      </c>
      <c r="AD282" s="1">
        <v>99.71</v>
      </c>
      <c r="AE282" s="1" t="s">
        <v>4392</v>
      </c>
      <c r="AF282" s="1" t="s">
        <v>7564</v>
      </c>
      <c r="AG282" s="1" t="s">
        <v>7565</v>
      </c>
      <c r="AH282" s="21">
        <v>42352.408854166664</v>
      </c>
      <c r="AJ282" s="23">
        <v>0</v>
      </c>
      <c r="AK282" s="23">
        <f t="shared" si="60"/>
        <v>10</v>
      </c>
      <c r="AL282" s="1">
        <f t="shared" si="61"/>
        <v>1000</v>
      </c>
      <c r="AM282" s="1">
        <f t="shared" si="62"/>
        <v>11863</v>
      </c>
      <c r="AN282" s="25">
        <f t="shared" si="70"/>
        <v>23.49</v>
      </c>
      <c r="AO282" s="25">
        <f t="shared" si="71"/>
        <v>14.766666666666666</v>
      </c>
      <c r="AP282" s="1">
        <f t="shared" si="68"/>
        <v>3</v>
      </c>
      <c r="AQ282" s="25">
        <f t="shared" si="63"/>
        <v>0.67114093959731547</v>
      </c>
      <c r="AR282" s="1">
        <f t="shared" si="64"/>
        <v>0.5</v>
      </c>
      <c r="AS282" s="25">
        <f t="shared" si="65"/>
        <v>0.25125628140703515</v>
      </c>
      <c r="AT282" s="1">
        <f t="shared" si="66"/>
        <v>99.17</v>
      </c>
      <c r="AU282" s="1">
        <f t="shared" si="67"/>
        <v>99.71</v>
      </c>
      <c r="AV282" s="1" t="str">
        <f t="shared" si="69"/>
        <v>32</v>
      </c>
      <c r="AW282" s="1" t="str">
        <f t="shared" si="72"/>
        <v>228</v>
      </c>
      <c r="AX282" s="1" t="str">
        <f t="shared" si="73"/>
        <v>1316</v>
      </c>
      <c r="AY282" s="1">
        <v>0.60070175438596496</v>
      </c>
      <c r="AZ282" s="1">
        <v>1.0395136778115501</v>
      </c>
      <c r="BJ282"/>
    </row>
    <row r="283" spans="1:62" ht="15.75">
      <c r="A283" s="1">
        <v>9352</v>
      </c>
      <c r="B283" s="1" t="s">
        <v>236</v>
      </c>
      <c r="C283" s="1" t="s">
        <v>4332</v>
      </c>
      <c r="D283" s="1">
        <v>328</v>
      </c>
      <c r="E283" s="1">
        <v>51424</v>
      </c>
      <c r="F283" s="1">
        <v>1000</v>
      </c>
      <c r="H283" s="1">
        <v>4.9000000000000004</v>
      </c>
      <c r="I283" s="1">
        <v>59.21</v>
      </c>
      <c r="J283" s="1" t="s">
        <v>6211</v>
      </c>
      <c r="K283" s="1">
        <v>4.9000000000000004</v>
      </c>
      <c r="L283" s="1">
        <v>55.76</v>
      </c>
      <c r="M283" s="1" t="s">
        <v>6212</v>
      </c>
      <c r="N283" s="1">
        <v>4.8</v>
      </c>
      <c r="O283" s="1">
        <v>33.93</v>
      </c>
      <c r="P283" s="1" t="s">
        <v>6213</v>
      </c>
      <c r="Q283" s="1">
        <v>0.27</v>
      </c>
      <c r="R283" s="1">
        <v>3.16</v>
      </c>
      <c r="S283" s="1" t="s">
        <v>6214</v>
      </c>
      <c r="T283" s="1">
        <v>7.86</v>
      </c>
      <c r="U283" s="1">
        <v>2.4300000000000002</v>
      </c>
      <c r="V283" s="1" t="s">
        <v>6215</v>
      </c>
      <c r="W283" s="1">
        <v>0</v>
      </c>
      <c r="X283" s="1">
        <v>0.01</v>
      </c>
      <c r="Y283" s="1" t="s">
        <v>4304</v>
      </c>
      <c r="Z283" s="1">
        <v>0</v>
      </c>
      <c r="AA283" s="1">
        <v>0</v>
      </c>
      <c r="AB283" s="1" t="s">
        <v>4284</v>
      </c>
      <c r="AC283" s="1">
        <v>99.99</v>
      </c>
      <c r="AD283" s="1">
        <v>99.07</v>
      </c>
      <c r="AE283" s="1" t="s">
        <v>5919</v>
      </c>
      <c r="AF283" s="1" t="s">
        <v>7544</v>
      </c>
      <c r="AG283" s="1" t="s">
        <v>7545</v>
      </c>
      <c r="AH283" s="21">
        <v>42352.306655092594</v>
      </c>
      <c r="AJ283" s="23">
        <v>0</v>
      </c>
      <c r="AK283" s="23">
        <f t="shared" si="60"/>
        <v>3</v>
      </c>
      <c r="AL283" s="1">
        <f t="shared" si="61"/>
        <v>1000</v>
      </c>
      <c r="AM283" s="1">
        <f t="shared" si="62"/>
        <v>51424</v>
      </c>
      <c r="AN283" s="25">
        <f t="shared" si="70"/>
        <v>25.28</v>
      </c>
      <c r="AO283" s="25">
        <f t="shared" si="71"/>
        <v>49.633333333333333</v>
      </c>
      <c r="AP283" s="1">
        <f t="shared" si="68"/>
        <v>0.27</v>
      </c>
      <c r="AQ283" s="25">
        <f t="shared" si="63"/>
        <v>8.5443037974683542E-2</v>
      </c>
      <c r="AR283" s="1">
        <f t="shared" si="64"/>
        <v>7.86</v>
      </c>
      <c r="AS283" s="25">
        <f t="shared" si="65"/>
        <v>3.2345679012345676</v>
      </c>
      <c r="AT283" s="1">
        <f t="shared" si="66"/>
        <v>99.99</v>
      </c>
      <c r="AU283" s="1">
        <f t="shared" si="67"/>
        <v>99.07</v>
      </c>
      <c r="AV283" s="1" t="str">
        <f t="shared" si="69"/>
        <v>84</v>
      </c>
      <c r="AW283" s="1" t="str">
        <f t="shared" si="72"/>
        <v>431</v>
      </c>
      <c r="AX283" s="1" t="str">
        <f t="shared" si="73"/>
        <v>2392</v>
      </c>
      <c r="AY283" s="1">
        <v>0.83415313225058008</v>
      </c>
      <c r="AZ283" s="1">
        <v>1.0811036789297659</v>
      </c>
      <c r="BJ283"/>
    </row>
    <row r="284" spans="1:62" ht="15.75">
      <c r="A284" s="1">
        <v>9454</v>
      </c>
      <c r="B284" s="1" t="s">
        <v>695</v>
      </c>
      <c r="C284" s="1" t="s">
        <v>4334</v>
      </c>
      <c r="D284" s="1">
        <v>40</v>
      </c>
      <c r="E284" s="1">
        <v>9183</v>
      </c>
      <c r="F284" s="1">
        <v>1010</v>
      </c>
      <c r="H284" s="1">
        <v>4.9000000000000004</v>
      </c>
      <c r="I284" s="1">
        <v>65.33</v>
      </c>
      <c r="J284" s="1" t="s">
        <v>6280</v>
      </c>
      <c r="K284" s="1">
        <v>4.9000000000000004</v>
      </c>
      <c r="L284" s="1">
        <v>63.42</v>
      </c>
      <c r="M284" s="1" t="s">
        <v>6281</v>
      </c>
      <c r="N284" s="1">
        <v>4.9000000000000004</v>
      </c>
      <c r="O284" s="1">
        <v>54.79</v>
      </c>
      <c r="P284" s="1" t="s">
        <v>6282</v>
      </c>
      <c r="Q284" s="1">
        <v>9.1199999999999992</v>
      </c>
      <c r="R284" s="1">
        <v>14.39</v>
      </c>
      <c r="S284" s="1" t="s">
        <v>6283</v>
      </c>
      <c r="T284" s="1">
        <v>3.12</v>
      </c>
      <c r="U284" s="1">
        <v>3.69</v>
      </c>
      <c r="V284" s="1" t="s">
        <v>6284</v>
      </c>
      <c r="W284" s="1">
        <v>0</v>
      </c>
      <c r="X284" s="1">
        <v>0.01</v>
      </c>
      <c r="Y284" s="1" t="s">
        <v>5907</v>
      </c>
      <c r="Z284" s="1">
        <v>0</v>
      </c>
      <c r="AA284" s="1">
        <v>0</v>
      </c>
      <c r="AB284" s="1" t="s">
        <v>4284</v>
      </c>
      <c r="AC284" s="1">
        <v>100</v>
      </c>
      <c r="AD284" s="1">
        <v>99.2</v>
      </c>
      <c r="AE284" s="1" t="s">
        <v>6285</v>
      </c>
      <c r="AF284" s="1" t="s">
        <v>6286</v>
      </c>
      <c r="AG284" s="1" t="s">
        <v>6287</v>
      </c>
      <c r="AH284" s="21">
        <v>42352.305891203701</v>
      </c>
      <c r="AJ284" s="23">
        <v>0</v>
      </c>
      <c r="AK284" s="23">
        <f t="shared" si="60"/>
        <v>4</v>
      </c>
      <c r="AL284" s="1">
        <f t="shared" si="61"/>
        <v>1010</v>
      </c>
      <c r="AM284" s="1">
        <f t="shared" si="62"/>
        <v>9183</v>
      </c>
      <c r="AN284" s="25">
        <f t="shared" si="70"/>
        <v>10.54</v>
      </c>
      <c r="AO284" s="25">
        <f t="shared" si="71"/>
        <v>61.18</v>
      </c>
      <c r="AP284" s="1">
        <f t="shared" si="68"/>
        <v>9.1199999999999992</v>
      </c>
      <c r="AQ284" s="25">
        <f t="shared" si="63"/>
        <v>0.63377345378735228</v>
      </c>
      <c r="AR284" s="1">
        <f t="shared" si="64"/>
        <v>3.12</v>
      </c>
      <c r="AS284" s="25">
        <f t="shared" si="65"/>
        <v>0.84552845528455289</v>
      </c>
      <c r="AT284" s="1">
        <f t="shared" si="66"/>
        <v>100</v>
      </c>
      <c r="AU284" s="1">
        <f t="shared" si="67"/>
        <v>99.2</v>
      </c>
      <c r="AV284" s="1" t="str">
        <f t="shared" si="69"/>
        <v>140</v>
      </c>
      <c r="AW284" s="1" t="str">
        <f t="shared" si="72"/>
        <v>648</v>
      </c>
      <c r="AX284" s="1" t="str">
        <f t="shared" si="73"/>
        <v>3362</v>
      </c>
      <c r="AY284" s="1">
        <v>0.92469135802469138</v>
      </c>
      <c r="AZ284" s="1">
        <v>1.1564544913741821</v>
      </c>
      <c r="BJ284"/>
    </row>
    <row r="285" spans="1:62" ht="15.75">
      <c r="A285" s="1">
        <v>8551</v>
      </c>
      <c r="B285" s="1" t="s">
        <v>900</v>
      </c>
      <c r="C285" s="1" t="s">
        <v>4339</v>
      </c>
      <c r="D285" s="1">
        <v>191</v>
      </c>
      <c r="E285" s="1">
        <v>7490</v>
      </c>
      <c r="F285" s="1">
        <v>1000</v>
      </c>
      <c r="H285" s="1">
        <v>4.9000000000000004</v>
      </c>
      <c r="I285" s="1">
        <v>88.64</v>
      </c>
      <c r="J285" s="1" t="s">
        <v>5955</v>
      </c>
      <c r="K285" s="1">
        <v>4.9000000000000004</v>
      </c>
      <c r="L285" s="1">
        <v>87.79</v>
      </c>
      <c r="M285" s="1" t="s">
        <v>5956</v>
      </c>
      <c r="N285" s="1">
        <v>4.9000000000000004</v>
      </c>
      <c r="O285" s="1">
        <v>89.01</v>
      </c>
      <c r="P285" s="1" t="s">
        <v>5957</v>
      </c>
      <c r="Q285" s="1">
        <v>0</v>
      </c>
      <c r="R285" s="1">
        <v>3.79</v>
      </c>
      <c r="S285" s="1" t="s">
        <v>4978</v>
      </c>
      <c r="T285" s="1">
        <v>5.09</v>
      </c>
      <c r="U285" s="1">
        <v>2.42</v>
      </c>
      <c r="V285" s="1" t="s">
        <v>5958</v>
      </c>
      <c r="W285" s="1">
        <v>0</v>
      </c>
      <c r="X285" s="1">
        <v>0.01</v>
      </c>
      <c r="Y285" s="1" t="s">
        <v>4295</v>
      </c>
      <c r="Z285" s="1">
        <v>0</v>
      </c>
      <c r="AA285" s="1">
        <v>0</v>
      </c>
      <c r="AB285" s="1" t="s">
        <v>4284</v>
      </c>
      <c r="AC285" s="1">
        <v>100</v>
      </c>
      <c r="AD285" s="1">
        <v>99.92</v>
      </c>
      <c r="AE285" s="1" t="s">
        <v>4391</v>
      </c>
      <c r="AF285" s="1" t="s">
        <v>7529</v>
      </c>
      <c r="AG285" s="1" t="s">
        <v>7530</v>
      </c>
      <c r="AH285" s="21">
        <v>42352.306018518517</v>
      </c>
      <c r="AJ285" s="23">
        <v>0</v>
      </c>
      <c r="AK285" s="23">
        <f t="shared" si="60"/>
        <v>6</v>
      </c>
      <c r="AL285" s="1">
        <f t="shared" si="61"/>
        <v>1000</v>
      </c>
      <c r="AM285" s="1">
        <f t="shared" si="62"/>
        <v>7490</v>
      </c>
      <c r="AN285" s="25">
        <f t="shared" si="70"/>
        <v>1.2199999999999989</v>
      </c>
      <c r="AO285" s="25">
        <f t="shared" si="71"/>
        <v>88.48</v>
      </c>
      <c r="AP285" s="1">
        <f t="shared" si="68"/>
        <v>0</v>
      </c>
      <c r="AQ285" s="25">
        <f t="shared" si="63"/>
        <v>0</v>
      </c>
      <c r="AR285" s="1">
        <f t="shared" si="64"/>
        <v>5.09</v>
      </c>
      <c r="AS285" s="25">
        <f t="shared" si="65"/>
        <v>2.1033057851239669</v>
      </c>
      <c r="AT285" s="1">
        <f t="shared" si="66"/>
        <v>100</v>
      </c>
      <c r="AU285" s="1">
        <f t="shared" si="67"/>
        <v>99.92</v>
      </c>
      <c r="AV285" s="1" t="str">
        <f t="shared" si="69"/>
        <v>49</v>
      </c>
      <c r="AW285" s="1" t="str">
        <f t="shared" si="72"/>
        <v>254</v>
      </c>
      <c r="AX285" s="1" t="str">
        <f t="shared" si="73"/>
        <v>1405</v>
      </c>
      <c r="AY285" s="1">
        <v>0.82566929133858269</v>
      </c>
      <c r="AZ285" s="1">
        <v>1.0846975088967972</v>
      </c>
      <c r="BJ285"/>
    </row>
    <row r="286" spans="1:62" ht="15.75">
      <c r="A286" s="1">
        <v>8575</v>
      </c>
      <c r="B286" s="1" t="s">
        <v>3090</v>
      </c>
      <c r="C286" s="1" t="s">
        <v>4350</v>
      </c>
      <c r="D286" s="1">
        <v>462</v>
      </c>
      <c r="E286" s="1">
        <v>13928</v>
      </c>
      <c r="F286" s="1">
        <v>10008</v>
      </c>
      <c r="H286" s="1">
        <v>4.7</v>
      </c>
      <c r="I286" s="1">
        <v>0</v>
      </c>
      <c r="J286" s="1" t="s">
        <v>5132</v>
      </c>
      <c r="K286" s="1">
        <v>4.8</v>
      </c>
      <c r="L286" s="1">
        <v>4.53</v>
      </c>
      <c r="M286" s="1" t="s">
        <v>5133</v>
      </c>
      <c r="N286" s="1">
        <v>4.8</v>
      </c>
      <c r="O286" s="1">
        <v>24.08</v>
      </c>
      <c r="P286" s="1" t="s">
        <v>5134</v>
      </c>
      <c r="Q286" s="1">
        <v>4.2300000000000004</v>
      </c>
      <c r="R286" s="1">
        <v>3.13</v>
      </c>
      <c r="S286" s="1" t="s">
        <v>5135</v>
      </c>
      <c r="T286" s="1">
        <v>2.64</v>
      </c>
      <c r="U286" s="1">
        <v>2.5499999999999998</v>
      </c>
      <c r="V286" s="1" t="s">
        <v>5136</v>
      </c>
      <c r="W286" s="1">
        <v>0</v>
      </c>
      <c r="X286" s="1">
        <v>0.01</v>
      </c>
      <c r="Y286" s="1" t="s">
        <v>4295</v>
      </c>
      <c r="Z286" s="1">
        <v>0</v>
      </c>
      <c r="AA286" s="1">
        <v>0</v>
      </c>
      <c r="AB286" s="1" t="s">
        <v>4284</v>
      </c>
      <c r="AC286" s="1">
        <v>96.42</v>
      </c>
      <c r="AD286" s="1">
        <v>98.9</v>
      </c>
      <c r="AE286" s="1" t="s">
        <v>5099</v>
      </c>
      <c r="AF286" s="1" t="s">
        <v>4720</v>
      </c>
      <c r="AG286" s="1" t="s">
        <v>7546</v>
      </c>
      <c r="AH286" s="21">
        <v>42352.306759259256</v>
      </c>
      <c r="AJ286" s="23">
        <v>0</v>
      </c>
      <c r="AK286" s="23">
        <f t="shared" si="60"/>
        <v>15</v>
      </c>
      <c r="AL286" s="1">
        <f t="shared" si="61"/>
        <v>10008</v>
      </c>
      <c r="AM286" s="1">
        <f t="shared" si="62"/>
        <v>13928</v>
      </c>
      <c r="AN286" s="25">
        <f t="shared" si="70"/>
        <v>24.08</v>
      </c>
      <c r="AO286" s="25">
        <f t="shared" si="71"/>
        <v>9.5366666666666671</v>
      </c>
      <c r="AP286" s="1">
        <f t="shared" si="68"/>
        <v>4.2300000000000004</v>
      </c>
      <c r="AQ286" s="25">
        <f t="shared" si="63"/>
        <v>1.3514376996805113</v>
      </c>
      <c r="AR286" s="1">
        <f t="shared" si="64"/>
        <v>2.64</v>
      </c>
      <c r="AS286" s="25">
        <f t="shared" si="65"/>
        <v>1.0352941176470589</v>
      </c>
      <c r="AT286" s="1">
        <f t="shared" si="66"/>
        <v>96.42</v>
      </c>
      <c r="AU286" s="1">
        <f t="shared" si="67"/>
        <v>98.9</v>
      </c>
      <c r="AV286" s="1" t="str">
        <f t="shared" si="69"/>
        <v>18</v>
      </c>
      <c r="AW286" s="1" t="str">
        <f t="shared" si="72"/>
        <v>68</v>
      </c>
      <c r="AX286" s="1" t="str">
        <f t="shared" si="73"/>
        <v>611</v>
      </c>
      <c r="AY286" s="1">
        <v>1.1329411764705883</v>
      </c>
      <c r="AZ286" s="1">
        <v>0.66775777414075288</v>
      </c>
      <c r="BJ286"/>
    </row>
    <row r="287" spans="1:62" ht="15.75">
      <c r="A287" s="1">
        <v>8555</v>
      </c>
      <c r="B287" s="1" t="s">
        <v>690</v>
      </c>
      <c r="C287" s="1" t="s">
        <v>4334</v>
      </c>
      <c r="D287" s="1">
        <v>959</v>
      </c>
      <c r="E287" s="1">
        <v>6299</v>
      </c>
      <c r="F287" s="1">
        <v>20000</v>
      </c>
      <c r="H287" s="1">
        <v>4.8</v>
      </c>
      <c r="I287" s="1">
        <v>49.56</v>
      </c>
      <c r="J287" s="1" t="s">
        <v>7566</v>
      </c>
      <c r="K287" s="1">
        <v>4.9000000000000004</v>
      </c>
      <c r="L287" s="1">
        <v>56.28</v>
      </c>
      <c r="M287" s="1" t="s">
        <v>7567</v>
      </c>
      <c r="N287" s="1">
        <v>4.8</v>
      </c>
      <c r="O287" s="1">
        <v>33.76</v>
      </c>
      <c r="P287" s="1" t="s">
        <v>7568</v>
      </c>
      <c r="Q287" s="1">
        <v>8.93</v>
      </c>
      <c r="R287" s="1">
        <v>7.64</v>
      </c>
      <c r="S287" s="1" t="s">
        <v>7569</v>
      </c>
      <c r="T287" s="1">
        <v>3.25</v>
      </c>
      <c r="U287" s="1">
        <v>3.4</v>
      </c>
      <c r="V287" s="1" t="s">
        <v>7570</v>
      </c>
      <c r="W287" s="1">
        <v>0</v>
      </c>
      <c r="X287" s="1">
        <v>0.02</v>
      </c>
      <c r="Y287" s="1" t="s">
        <v>7571</v>
      </c>
      <c r="Z287" s="1">
        <v>0</v>
      </c>
      <c r="AA287" s="1">
        <v>0</v>
      </c>
      <c r="AB287" s="1" t="s">
        <v>4284</v>
      </c>
      <c r="AC287" s="1">
        <v>91.83</v>
      </c>
      <c r="AD287" s="1">
        <v>99.01</v>
      </c>
      <c r="AE287" s="1" t="s">
        <v>4305</v>
      </c>
      <c r="AF287" s="1" t="s">
        <v>4415</v>
      </c>
      <c r="AG287" s="1" t="s">
        <v>4416</v>
      </c>
      <c r="AH287" s="21">
        <v>42352.306932870371</v>
      </c>
      <c r="AJ287" s="23">
        <v>0</v>
      </c>
      <c r="AK287" s="23">
        <f t="shared" si="60"/>
        <v>4</v>
      </c>
      <c r="AL287" s="1">
        <f t="shared" si="61"/>
        <v>20000</v>
      </c>
      <c r="AM287" s="1">
        <f t="shared" si="62"/>
        <v>6299</v>
      </c>
      <c r="AN287" s="25">
        <f t="shared" si="70"/>
        <v>22.520000000000003</v>
      </c>
      <c r="AO287" s="25">
        <f t="shared" si="71"/>
        <v>46.533333333333331</v>
      </c>
      <c r="AP287" s="1">
        <f t="shared" si="68"/>
        <v>8.93</v>
      </c>
      <c r="AQ287" s="25">
        <f t="shared" si="63"/>
        <v>1.168848167539267</v>
      </c>
      <c r="AR287" s="1">
        <f t="shared" si="64"/>
        <v>3.25</v>
      </c>
      <c r="AS287" s="25">
        <f t="shared" si="65"/>
        <v>0.95588235294117652</v>
      </c>
      <c r="AT287" s="1">
        <f t="shared" si="66"/>
        <v>91.83</v>
      </c>
      <c r="AU287" s="1">
        <f t="shared" si="67"/>
        <v>99.01</v>
      </c>
      <c r="AV287" s="1" t="str">
        <f t="shared" si="69"/>
        <v>43</v>
      </c>
      <c r="AW287" s="1" t="str">
        <f t="shared" si="72"/>
        <v>299</v>
      </c>
      <c r="AX287" s="1" t="str">
        <f t="shared" si="73"/>
        <v>1356</v>
      </c>
      <c r="AY287" s="1">
        <v>0.6155183946488294</v>
      </c>
      <c r="AZ287" s="1">
        <v>1.3230088495575221</v>
      </c>
      <c r="BJ287"/>
    </row>
    <row r="288" spans="1:62" ht="15.75">
      <c r="A288" s="1">
        <v>9108</v>
      </c>
      <c r="B288" s="1" t="s">
        <v>1793</v>
      </c>
      <c r="C288" s="1" t="s">
        <v>4370</v>
      </c>
      <c r="D288" s="1">
        <v>602</v>
      </c>
      <c r="E288" s="1">
        <v>52237</v>
      </c>
      <c r="F288" s="1">
        <v>1000</v>
      </c>
      <c r="H288" s="1">
        <v>4.8</v>
      </c>
      <c r="I288" s="1">
        <v>-0.71</v>
      </c>
      <c r="J288" s="1" t="s">
        <v>7574</v>
      </c>
      <c r="K288" s="1">
        <v>4.8</v>
      </c>
      <c r="L288" s="1">
        <v>0</v>
      </c>
      <c r="M288" s="1" t="s">
        <v>7575</v>
      </c>
      <c r="N288" s="1">
        <v>4.8</v>
      </c>
      <c r="O288" s="1">
        <v>0</v>
      </c>
      <c r="P288" s="1" t="s">
        <v>7576</v>
      </c>
      <c r="Q288" s="1">
        <v>1.56</v>
      </c>
      <c r="R288" s="1">
        <v>3.22</v>
      </c>
      <c r="S288" s="1" t="s">
        <v>7577</v>
      </c>
      <c r="T288" s="1">
        <v>1.82</v>
      </c>
      <c r="U288" s="1">
        <v>1.59</v>
      </c>
      <c r="V288" s="1" t="s">
        <v>7578</v>
      </c>
      <c r="W288" s="1">
        <v>0</v>
      </c>
      <c r="X288" s="1">
        <v>0.01</v>
      </c>
      <c r="Y288" s="1" t="s">
        <v>4647</v>
      </c>
      <c r="Z288" s="1">
        <v>0</v>
      </c>
      <c r="AA288" s="1">
        <v>0</v>
      </c>
      <c r="AB288" s="1" t="s">
        <v>4284</v>
      </c>
      <c r="AC288" s="1">
        <v>97.3</v>
      </c>
      <c r="AD288" s="1">
        <v>98.68</v>
      </c>
      <c r="AE288" s="1" t="s">
        <v>8262</v>
      </c>
      <c r="AF288" s="1" t="s">
        <v>8263</v>
      </c>
      <c r="AG288" s="1" t="s">
        <v>8264</v>
      </c>
      <c r="AH288" s="21">
        <v>42352.409780092596</v>
      </c>
      <c r="AJ288" s="23">
        <v>0</v>
      </c>
      <c r="AK288" s="23">
        <f t="shared" si="60"/>
        <v>11</v>
      </c>
      <c r="AL288" s="1">
        <f t="shared" si="61"/>
        <v>1000</v>
      </c>
      <c r="AM288" s="1">
        <f t="shared" si="62"/>
        <v>52237</v>
      </c>
      <c r="AN288" s="25">
        <f t="shared" si="70"/>
        <v>0.71</v>
      </c>
      <c r="AO288" s="25">
        <f t="shared" si="71"/>
        <v>-0.23666666666666666</v>
      </c>
      <c r="AP288" s="1">
        <f t="shared" si="68"/>
        <v>1.56</v>
      </c>
      <c r="AQ288" s="25">
        <f t="shared" si="63"/>
        <v>0.48447204968944096</v>
      </c>
      <c r="AR288" s="1">
        <f t="shared" si="64"/>
        <v>1.82</v>
      </c>
      <c r="AS288" s="25">
        <f t="shared" si="65"/>
        <v>1.1446540880503144</v>
      </c>
      <c r="AT288" s="1">
        <f t="shared" si="66"/>
        <v>97.3</v>
      </c>
      <c r="AU288" s="1">
        <f t="shared" si="67"/>
        <v>98.68</v>
      </c>
      <c r="AV288" s="1" t="str">
        <f t="shared" si="69"/>
        <v>421</v>
      </c>
      <c r="AW288" s="1" t="str">
        <f t="shared" si="72"/>
        <v>1661</v>
      </c>
      <c r="AX288" s="1" t="str">
        <f t="shared" si="73"/>
        <v>4395</v>
      </c>
      <c r="AY288" s="1">
        <v>1.0848163756773028</v>
      </c>
      <c r="AZ288" s="1">
        <v>2.2675767918088736</v>
      </c>
      <c r="BJ288"/>
    </row>
    <row r="289" spans="1:62" ht="15.75">
      <c r="A289" s="1">
        <v>9118</v>
      </c>
      <c r="B289" s="1" t="s">
        <v>1801</v>
      </c>
      <c r="C289" s="1" t="s">
        <v>4370</v>
      </c>
      <c r="D289" s="1">
        <v>71</v>
      </c>
      <c r="E289" s="1">
        <v>25493</v>
      </c>
      <c r="F289" s="1">
        <v>1005</v>
      </c>
      <c r="H289" s="1">
        <v>4.8</v>
      </c>
      <c r="I289" s="1">
        <v>-0.78</v>
      </c>
      <c r="J289" s="1" t="s">
        <v>5120</v>
      </c>
      <c r="K289" s="1">
        <v>4.8</v>
      </c>
      <c r="L289" s="1">
        <v>-1.04</v>
      </c>
      <c r="M289" s="1" t="s">
        <v>5121</v>
      </c>
      <c r="N289" s="1">
        <v>4.7</v>
      </c>
      <c r="O289" s="1">
        <v>-0.83</v>
      </c>
      <c r="P289" s="1" t="s">
        <v>5122</v>
      </c>
      <c r="Q289" s="1">
        <v>0.52</v>
      </c>
      <c r="R289" s="1">
        <v>3.22</v>
      </c>
      <c r="S289" s="1" t="s">
        <v>5123</v>
      </c>
      <c r="T289" s="1">
        <v>23.17</v>
      </c>
      <c r="U289" s="1">
        <v>1.59</v>
      </c>
      <c r="V289" s="1" t="s">
        <v>5124</v>
      </c>
      <c r="W289" s="1">
        <v>0</v>
      </c>
      <c r="X289" s="1">
        <v>0.01</v>
      </c>
      <c r="Y289" s="1" t="s">
        <v>4327</v>
      </c>
      <c r="Z289" s="1">
        <v>0</v>
      </c>
      <c r="AA289" s="1">
        <v>0</v>
      </c>
      <c r="AB289" s="1" t="s">
        <v>4284</v>
      </c>
      <c r="AC289" s="1">
        <v>98.64</v>
      </c>
      <c r="AD289" s="1">
        <v>97.92</v>
      </c>
      <c r="AE289" s="1" t="s">
        <v>4328</v>
      </c>
      <c r="AF289" s="1" t="s">
        <v>7579</v>
      </c>
      <c r="AG289" s="1" t="s">
        <v>7580</v>
      </c>
      <c r="AH289" s="21">
        <v>42352.385370370372</v>
      </c>
      <c r="AJ289" s="23">
        <v>0</v>
      </c>
      <c r="AK289" s="23">
        <f t="shared" si="60"/>
        <v>11</v>
      </c>
      <c r="AL289" s="1">
        <f t="shared" si="61"/>
        <v>1005</v>
      </c>
      <c r="AM289" s="1">
        <f t="shared" si="62"/>
        <v>25493</v>
      </c>
      <c r="AN289" s="25">
        <f t="shared" si="70"/>
        <v>0.26</v>
      </c>
      <c r="AO289" s="25">
        <f t="shared" si="71"/>
        <v>-0.8833333333333333</v>
      </c>
      <c r="AP289" s="1">
        <f t="shared" si="68"/>
        <v>0.52</v>
      </c>
      <c r="AQ289" s="25">
        <f t="shared" si="63"/>
        <v>0.16149068322981366</v>
      </c>
      <c r="AR289" s="1">
        <f t="shared" si="64"/>
        <v>23.17</v>
      </c>
      <c r="AS289" s="25">
        <f t="shared" si="65"/>
        <v>14.572327044025158</v>
      </c>
      <c r="AT289" s="1">
        <f t="shared" si="66"/>
        <v>98.64</v>
      </c>
      <c r="AU289" s="1">
        <f t="shared" si="67"/>
        <v>97.92</v>
      </c>
      <c r="AV289" s="1" t="str">
        <f t="shared" si="69"/>
        <v>10</v>
      </c>
      <c r="AW289" s="1" t="str">
        <f t="shared" si="72"/>
        <v>97</v>
      </c>
      <c r="AX289" s="1" t="str">
        <f t="shared" si="73"/>
        <v>2495</v>
      </c>
      <c r="AY289" s="1">
        <v>0.44123711340206184</v>
      </c>
      <c r="AZ289" s="1">
        <v>0.23326653306613226</v>
      </c>
      <c r="BJ289"/>
    </row>
    <row r="290" spans="1:62" ht="15.75">
      <c r="A290" s="1">
        <v>9034</v>
      </c>
      <c r="B290" s="1" t="s">
        <v>1810</v>
      </c>
      <c r="C290" s="1" t="s">
        <v>4332</v>
      </c>
      <c r="D290" s="1">
        <v>1348</v>
      </c>
      <c r="E290" s="1">
        <v>303710</v>
      </c>
      <c r="F290" s="1">
        <v>1994.5</v>
      </c>
      <c r="H290" s="1">
        <v>4.8</v>
      </c>
      <c r="I290" s="1">
        <v>19.64</v>
      </c>
      <c r="J290" s="1" t="s">
        <v>7581</v>
      </c>
      <c r="K290" s="1">
        <v>4.8</v>
      </c>
      <c r="L290" s="1">
        <v>36.04</v>
      </c>
      <c r="M290" s="1" t="s">
        <v>7582</v>
      </c>
      <c r="N290" s="1">
        <v>4.8</v>
      </c>
      <c r="O290" s="1">
        <v>32.479999999999997</v>
      </c>
      <c r="P290" s="1" t="s">
        <v>7583</v>
      </c>
      <c r="Q290" s="1">
        <v>3.47</v>
      </c>
      <c r="R290" s="1">
        <v>4.8600000000000003</v>
      </c>
      <c r="S290" s="1" t="s">
        <v>7584</v>
      </c>
      <c r="T290" s="1">
        <v>1.92</v>
      </c>
      <c r="U290" s="1">
        <v>2.95</v>
      </c>
      <c r="V290" s="1" t="s">
        <v>7585</v>
      </c>
      <c r="W290" s="1">
        <v>0</v>
      </c>
      <c r="X290" s="1">
        <v>0.02</v>
      </c>
      <c r="Y290" s="1" t="s">
        <v>7586</v>
      </c>
      <c r="Z290" s="1">
        <v>0</v>
      </c>
      <c r="AA290" s="1">
        <v>0</v>
      </c>
      <c r="AB290" s="1" t="s">
        <v>4284</v>
      </c>
      <c r="AC290" s="1">
        <v>95.48</v>
      </c>
      <c r="AD290" s="1">
        <v>98.96</v>
      </c>
      <c r="AE290" s="1" t="s">
        <v>8265</v>
      </c>
      <c r="AF290" s="1" t="s">
        <v>8266</v>
      </c>
      <c r="AG290" s="1" t="s">
        <v>8267</v>
      </c>
      <c r="AH290" s="21">
        <v>42352.385798611111</v>
      </c>
      <c r="AJ290" s="23">
        <v>0</v>
      </c>
      <c r="AK290" s="23">
        <f t="shared" si="60"/>
        <v>3</v>
      </c>
      <c r="AL290" s="1">
        <f t="shared" si="61"/>
        <v>1994.5</v>
      </c>
      <c r="AM290" s="1">
        <f t="shared" si="62"/>
        <v>303710</v>
      </c>
      <c r="AN290" s="25">
        <f t="shared" si="70"/>
        <v>16.399999999999999</v>
      </c>
      <c r="AO290" s="25">
        <f t="shared" si="71"/>
        <v>29.386666666666667</v>
      </c>
      <c r="AP290" s="1">
        <f t="shared" si="68"/>
        <v>3.47</v>
      </c>
      <c r="AQ290" s="25">
        <f t="shared" si="63"/>
        <v>0.71399176954732513</v>
      </c>
      <c r="AR290" s="1">
        <f t="shared" si="64"/>
        <v>1.92</v>
      </c>
      <c r="AS290" s="25">
        <f t="shared" si="65"/>
        <v>0.6508474576271186</v>
      </c>
      <c r="AT290" s="1">
        <f t="shared" si="66"/>
        <v>95.48</v>
      </c>
      <c r="AU290" s="1">
        <f t="shared" si="67"/>
        <v>98.96</v>
      </c>
      <c r="AV290" s="1" t="str">
        <f t="shared" si="69"/>
        <v>3115</v>
      </c>
      <c r="AW290" s="1" t="str">
        <f t="shared" si="72"/>
        <v>13417</v>
      </c>
      <c r="AX290" s="1" t="str">
        <f t="shared" si="73"/>
        <v>51015</v>
      </c>
      <c r="AY290" s="1">
        <v>0.99367966013266762</v>
      </c>
      <c r="AZ290" s="1">
        <v>1.5780064686856807</v>
      </c>
      <c r="BJ290"/>
    </row>
    <row r="291" spans="1:62" ht="15.75">
      <c r="A291" s="1">
        <v>8899</v>
      </c>
      <c r="B291" s="1" t="s">
        <v>1820</v>
      </c>
      <c r="C291" s="1" t="s">
        <v>4335</v>
      </c>
      <c r="D291" s="1">
        <v>528</v>
      </c>
      <c r="E291" s="1">
        <v>40646</v>
      </c>
      <c r="F291" s="1">
        <v>1000</v>
      </c>
      <c r="H291" s="1">
        <v>4.8</v>
      </c>
      <c r="I291" s="1">
        <v>27.37</v>
      </c>
      <c r="J291" s="1" t="s">
        <v>7598</v>
      </c>
      <c r="K291" s="1">
        <v>4.8</v>
      </c>
      <c r="L291" s="1">
        <v>23.79</v>
      </c>
      <c r="M291" s="1" t="s">
        <v>7599</v>
      </c>
      <c r="N291" s="1">
        <v>4.7</v>
      </c>
      <c r="O291" s="1">
        <v>0</v>
      </c>
      <c r="P291" s="1" t="s">
        <v>7600</v>
      </c>
      <c r="Q291" s="1">
        <v>2.4</v>
      </c>
      <c r="R291" s="1">
        <v>3.93</v>
      </c>
      <c r="S291" s="1" t="s">
        <v>7601</v>
      </c>
      <c r="T291" s="1">
        <v>1.62</v>
      </c>
      <c r="U291" s="1">
        <v>2.4300000000000002</v>
      </c>
      <c r="V291" s="1" t="s">
        <v>7602</v>
      </c>
      <c r="W291" s="1">
        <v>0</v>
      </c>
      <c r="X291" s="1">
        <v>0</v>
      </c>
      <c r="Y291" s="1" t="s">
        <v>4287</v>
      </c>
      <c r="Z291" s="1">
        <v>0</v>
      </c>
      <c r="AA291" s="1">
        <v>0</v>
      </c>
      <c r="AB291" s="1" t="s">
        <v>4284</v>
      </c>
      <c r="AC291" s="1">
        <v>81.569999999999993</v>
      </c>
      <c r="AD291" s="1">
        <v>99.32</v>
      </c>
      <c r="AE291" s="1" t="s">
        <v>8268</v>
      </c>
      <c r="AF291" s="1" t="s">
        <v>8269</v>
      </c>
      <c r="AG291" s="1" t="s">
        <v>8270</v>
      </c>
      <c r="AH291" s="21">
        <v>42352.389479166668</v>
      </c>
      <c r="AJ291" s="23">
        <v>0</v>
      </c>
      <c r="AK291" s="23">
        <f t="shared" si="60"/>
        <v>5</v>
      </c>
      <c r="AL291" s="1">
        <f t="shared" si="61"/>
        <v>1000</v>
      </c>
      <c r="AM291" s="1">
        <f t="shared" si="62"/>
        <v>40646</v>
      </c>
      <c r="AN291" s="25">
        <f t="shared" si="70"/>
        <v>27.37</v>
      </c>
      <c r="AO291" s="25">
        <f t="shared" si="71"/>
        <v>17.053333333333331</v>
      </c>
      <c r="AP291" s="1">
        <f t="shared" si="68"/>
        <v>2.4</v>
      </c>
      <c r="AQ291" s="25">
        <f t="shared" si="63"/>
        <v>0.61068702290076327</v>
      </c>
      <c r="AR291" s="1">
        <f t="shared" si="64"/>
        <v>1.62</v>
      </c>
      <c r="AS291" s="25">
        <f t="shared" si="65"/>
        <v>0.66666666666666663</v>
      </c>
      <c r="AT291" s="1">
        <f t="shared" si="66"/>
        <v>81.569999999999993</v>
      </c>
      <c r="AU291" s="1">
        <f t="shared" si="67"/>
        <v>99.32</v>
      </c>
      <c r="AV291" s="1" t="str">
        <f t="shared" si="69"/>
        <v>309</v>
      </c>
      <c r="AW291" s="1" t="str">
        <f t="shared" si="72"/>
        <v>1300</v>
      </c>
      <c r="AX291" s="1" t="str">
        <f t="shared" si="73"/>
        <v>6921</v>
      </c>
      <c r="AY291" s="1">
        <v>1.017323076923077</v>
      </c>
      <c r="AZ291" s="1">
        <v>1.1270047680970958</v>
      </c>
      <c r="BJ291"/>
    </row>
    <row r="292" spans="1:62" ht="15.75">
      <c r="A292" s="1">
        <v>9595</v>
      </c>
      <c r="B292" s="1" t="s">
        <v>3636</v>
      </c>
      <c r="C292" s="1" t="s">
        <v>4370</v>
      </c>
      <c r="D292" s="1">
        <v>434</v>
      </c>
      <c r="E292" s="1">
        <v>26974</v>
      </c>
      <c r="F292" s="1">
        <v>1048</v>
      </c>
      <c r="H292" s="1">
        <v>4.7</v>
      </c>
      <c r="I292" s="1">
        <v>-2.74</v>
      </c>
      <c r="J292" s="1" t="s">
        <v>6163</v>
      </c>
      <c r="K292" s="1">
        <v>4.7</v>
      </c>
      <c r="L292" s="1">
        <v>-2.79</v>
      </c>
      <c r="M292" s="1" t="s">
        <v>6164</v>
      </c>
      <c r="N292" s="1">
        <v>4.7</v>
      </c>
      <c r="O292" s="1">
        <v>-1.66</v>
      </c>
      <c r="P292" s="1" t="s">
        <v>6165</v>
      </c>
      <c r="Q292" s="1">
        <v>4.72</v>
      </c>
      <c r="R292" s="1">
        <v>3.42</v>
      </c>
      <c r="S292" s="1" t="s">
        <v>6166</v>
      </c>
      <c r="T292" s="1">
        <v>3.15</v>
      </c>
      <c r="U292" s="1">
        <v>1.48</v>
      </c>
      <c r="V292" s="1" t="s">
        <v>6167</v>
      </c>
      <c r="W292" s="1">
        <v>0</v>
      </c>
      <c r="X292" s="1">
        <v>0.01</v>
      </c>
      <c r="Y292" s="1" t="s">
        <v>6168</v>
      </c>
      <c r="Z292" s="1">
        <v>2</v>
      </c>
      <c r="AA292" s="1">
        <v>0</v>
      </c>
      <c r="AB292" s="1" t="s">
        <v>6169</v>
      </c>
      <c r="AC292" s="1">
        <v>99.9</v>
      </c>
      <c r="AD292" s="1">
        <v>97.58</v>
      </c>
      <c r="AE292" s="1" t="s">
        <v>7622</v>
      </c>
      <c r="AF292" s="1" t="s">
        <v>7623</v>
      </c>
      <c r="AG292" s="1" t="s">
        <v>7624</v>
      </c>
      <c r="AH292" s="21">
        <v>42352.41846064815</v>
      </c>
      <c r="AJ292" s="23">
        <v>0</v>
      </c>
      <c r="AK292" s="23">
        <f t="shared" si="60"/>
        <v>11</v>
      </c>
      <c r="AL292" s="1">
        <f t="shared" si="61"/>
        <v>1048</v>
      </c>
      <c r="AM292" s="1">
        <f t="shared" si="62"/>
        <v>26974</v>
      </c>
      <c r="AN292" s="25">
        <f t="shared" si="70"/>
        <v>1.1300000000000001</v>
      </c>
      <c r="AO292" s="25">
        <f t="shared" si="71"/>
        <v>-2.3966666666666669</v>
      </c>
      <c r="AP292" s="1">
        <f t="shared" si="68"/>
        <v>4.72</v>
      </c>
      <c r="AQ292" s="25">
        <f t="shared" si="63"/>
        <v>1.3801169590643274</v>
      </c>
      <c r="AR292" s="1">
        <f t="shared" si="64"/>
        <v>3.15</v>
      </c>
      <c r="AS292" s="25">
        <f t="shared" si="65"/>
        <v>2.1283783783783785</v>
      </c>
      <c r="AT292" s="1">
        <f t="shared" si="66"/>
        <v>99.9</v>
      </c>
      <c r="AU292" s="1">
        <f t="shared" si="67"/>
        <v>97.58</v>
      </c>
      <c r="AV292" s="1" t="str">
        <f t="shared" si="69"/>
        <v>301</v>
      </c>
      <c r="AW292" s="1" t="str">
        <f t="shared" si="72"/>
        <v>1186</v>
      </c>
      <c r="AX292" s="1" t="str">
        <f t="shared" si="73"/>
        <v>7815</v>
      </c>
      <c r="AY292" s="1">
        <v>1.0862394603709951</v>
      </c>
      <c r="AZ292" s="1">
        <v>0.91055662188099806</v>
      </c>
      <c r="BJ292"/>
    </row>
    <row r="293" spans="1:62" ht="15.75">
      <c r="A293" s="1">
        <v>9151</v>
      </c>
      <c r="B293" s="1" t="s">
        <v>1851</v>
      </c>
      <c r="C293" s="1" t="s">
        <v>4378</v>
      </c>
      <c r="D293" s="1">
        <v>358</v>
      </c>
      <c r="E293" s="1">
        <v>18966</v>
      </c>
      <c r="F293" s="1">
        <v>5000</v>
      </c>
      <c r="H293" s="1">
        <v>4.9000000000000004</v>
      </c>
      <c r="I293" s="1">
        <v>41.28</v>
      </c>
      <c r="J293" s="1" t="s">
        <v>7625</v>
      </c>
      <c r="K293" s="1">
        <v>4.8</v>
      </c>
      <c r="L293" s="1">
        <v>27.85</v>
      </c>
      <c r="M293" s="1" t="s">
        <v>7626</v>
      </c>
      <c r="N293" s="1">
        <v>4.8</v>
      </c>
      <c r="O293" s="1">
        <v>20.440000000000001</v>
      </c>
      <c r="P293" s="1" t="s">
        <v>7627</v>
      </c>
      <c r="Q293" s="1">
        <v>1.69</v>
      </c>
      <c r="R293" s="1">
        <v>4.22</v>
      </c>
      <c r="S293" s="1" t="s">
        <v>7628</v>
      </c>
      <c r="T293" s="1">
        <v>0.01</v>
      </c>
      <c r="U293" s="1">
        <v>2.15</v>
      </c>
      <c r="V293" s="1" t="s">
        <v>5074</v>
      </c>
      <c r="W293" s="1">
        <v>0</v>
      </c>
      <c r="X293" s="1">
        <v>0</v>
      </c>
      <c r="Y293" s="1" t="s">
        <v>4287</v>
      </c>
      <c r="Z293" s="1">
        <v>0</v>
      </c>
      <c r="AA293" s="1">
        <v>0</v>
      </c>
      <c r="AB293" s="1" t="s">
        <v>4284</v>
      </c>
      <c r="AC293" s="1">
        <v>72.81</v>
      </c>
      <c r="AD293" s="1">
        <v>99.3</v>
      </c>
      <c r="AE293" s="1" t="s">
        <v>5425</v>
      </c>
      <c r="AF293" s="1" t="s">
        <v>7629</v>
      </c>
      <c r="AG293" s="1" t="s">
        <v>7630</v>
      </c>
      <c r="AH293" s="21">
        <v>42352.409861111111</v>
      </c>
      <c r="AJ293" s="23">
        <v>0</v>
      </c>
      <c r="AK293" s="23">
        <f t="shared" si="60"/>
        <v>7</v>
      </c>
      <c r="AL293" s="1">
        <f t="shared" si="61"/>
        <v>5000</v>
      </c>
      <c r="AM293" s="1">
        <f t="shared" si="62"/>
        <v>18966</v>
      </c>
      <c r="AN293" s="25">
        <f t="shared" si="70"/>
        <v>20.84</v>
      </c>
      <c r="AO293" s="25">
        <f t="shared" si="71"/>
        <v>29.856666666666666</v>
      </c>
      <c r="AP293" s="1">
        <f t="shared" si="68"/>
        <v>1.69</v>
      </c>
      <c r="AQ293" s="25">
        <f t="shared" si="63"/>
        <v>0.40047393364928913</v>
      </c>
      <c r="AR293" s="1">
        <f t="shared" si="64"/>
        <v>0.01</v>
      </c>
      <c r="AS293" s="25">
        <f t="shared" si="65"/>
        <v>4.6511627906976744E-3</v>
      </c>
      <c r="AT293" s="1">
        <f t="shared" si="66"/>
        <v>72.81</v>
      </c>
      <c r="AU293" s="1">
        <f t="shared" si="67"/>
        <v>99.3</v>
      </c>
      <c r="AV293" s="1" t="str">
        <f t="shared" si="69"/>
        <v>107</v>
      </c>
      <c r="AW293" s="1" t="str">
        <f t="shared" si="72"/>
        <v>403</v>
      </c>
      <c r="AX293" s="1" t="str">
        <f t="shared" si="73"/>
        <v>2791</v>
      </c>
      <c r="AY293" s="1">
        <v>1.136377171215881</v>
      </c>
      <c r="AZ293" s="1">
        <v>0.86635614475098532</v>
      </c>
      <c r="BJ293"/>
    </row>
    <row r="294" spans="1:62" ht="15.75">
      <c r="A294" s="1">
        <v>9179</v>
      </c>
      <c r="B294" s="1" t="s">
        <v>1899</v>
      </c>
      <c r="C294" s="1" t="s">
        <v>8071</v>
      </c>
      <c r="D294" s="1">
        <v>801</v>
      </c>
      <c r="E294" s="1">
        <v>15267</v>
      </c>
      <c r="H294" s="1">
        <v>4.9000000000000004</v>
      </c>
      <c r="I294" s="1">
        <v>60.51</v>
      </c>
      <c r="J294" s="1" t="s">
        <v>5201</v>
      </c>
      <c r="K294" s="1">
        <v>4.9000000000000004</v>
      </c>
      <c r="L294" s="1">
        <v>71.709999999999994</v>
      </c>
      <c r="M294" s="1" t="s">
        <v>5202</v>
      </c>
      <c r="N294" s="1">
        <v>4.9000000000000004</v>
      </c>
      <c r="O294" s="1">
        <v>53.44</v>
      </c>
      <c r="P294" s="1" t="s">
        <v>5203</v>
      </c>
      <c r="Q294" s="1">
        <v>61.7</v>
      </c>
      <c r="R294" s="1">
        <v>4.47</v>
      </c>
      <c r="S294" s="1" t="s">
        <v>5204</v>
      </c>
      <c r="T294" s="1">
        <v>2.0499999999999998</v>
      </c>
      <c r="U294" s="1">
        <v>1.99</v>
      </c>
      <c r="V294" s="1" t="s">
        <v>5205</v>
      </c>
      <c r="W294" s="1">
        <v>0</v>
      </c>
      <c r="X294" s="1">
        <v>0.01</v>
      </c>
      <c r="Y294" s="1" t="s">
        <v>5206</v>
      </c>
      <c r="Z294" s="1">
        <v>0</v>
      </c>
      <c r="AA294" s="1">
        <v>0</v>
      </c>
      <c r="AB294" s="1" t="s">
        <v>4284</v>
      </c>
      <c r="AC294" s="1">
        <v>99.27</v>
      </c>
      <c r="AD294" s="1">
        <v>99.96</v>
      </c>
      <c r="AE294" s="1" t="s">
        <v>4349</v>
      </c>
      <c r="AF294" s="1" t="s">
        <v>5207</v>
      </c>
      <c r="AG294" s="1" t="s">
        <v>5208</v>
      </c>
      <c r="AH294" s="21">
        <v>42352.389594907407</v>
      </c>
      <c r="AJ294" s="23">
        <v>0</v>
      </c>
      <c r="AK294" s="23">
        <f t="shared" si="60"/>
        <v>10</v>
      </c>
      <c r="AL294" s="1">
        <f t="shared" si="61"/>
        <v>0</v>
      </c>
      <c r="AM294" s="1">
        <f t="shared" si="62"/>
        <v>15267</v>
      </c>
      <c r="AN294" s="25">
        <f t="shared" si="70"/>
        <v>18.269999999999996</v>
      </c>
      <c r="AO294" s="25">
        <f t="shared" si="71"/>
        <v>61.886666666666663</v>
      </c>
      <c r="AP294" s="1">
        <f t="shared" si="68"/>
        <v>61.7</v>
      </c>
      <c r="AQ294" s="25">
        <f t="shared" si="63"/>
        <v>13.803131991051455</v>
      </c>
      <c r="AR294" s="1">
        <f t="shared" si="64"/>
        <v>2.0499999999999998</v>
      </c>
      <c r="AS294" s="25">
        <f t="shared" si="65"/>
        <v>1.0301507537688441</v>
      </c>
      <c r="AT294" s="1">
        <f t="shared" si="66"/>
        <v>99.27</v>
      </c>
      <c r="AU294" s="1">
        <f t="shared" si="67"/>
        <v>99.96</v>
      </c>
      <c r="AV294" s="1" t="str">
        <f t="shared" si="69"/>
        <v>4</v>
      </c>
      <c r="AW294" s="1" t="str">
        <f t="shared" si="72"/>
        <v>26</v>
      </c>
      <c r="AX294" s="1" t="str">
        <f t="shared" si="73"/>
        <v>808</v>
      </c>
      <c r="AY294" s="1">
        <v>0.65846153846153854</v>
      </c>
      <c r="AZ294" s="1">
        <v>0.19306930693069307</v>
      </c>
      <c r="BJ294"/>
    </row>
    <row r="295" spans="1:62" ht="15.75">
      <c r="A295" s="1">
        <v>8864</v>
      </c>
      <c r="B295" s="1" t="s">
        <v>2000</v>
      </c>
      <c r="C295" s="1" t="s">
        <v>4378</v>
      </c>
      <c r="D295" s="1">
        <v>966</v>
      </c>
      <c r="E295" s="1">
        <v>16912</v>
      </c>
      <c r="F295" s="1">
        <v>1000</v>
      </c>
      <c r="H295" s="1">
        <v>4.8</v>
      </c>
      <c r="I295" s="1">
        <v>0</v>
      </c>
      <c r="J295" s="1" t="s">
        <v>7631</v>
      </c>
      <c r="K295" s="1">
        <v>4.8</v>
      </c>
      <c r="L295" s="1">
        <v>0</v>
      </c>
      <c r="M295" s="1" t="s">
        <v>7632</v>
      </c>
      <c r="N295" s="1">
        <v>4.8</v>
      </c>
      <c r="O295" s="1">
        <v>0</v>
      </c>
      <c r="P295" s="1" t="s">
        <v>7633</v>
      </c>
      <c r="Q295" s="1">
        <v>2.89</v>
      </c>
      <c r="R295" s="1">
        <v>4.22</v>
      </c>
      <c r="S295" s="1" t="s">
        <v>7634</v>
      </c>
      <c r="T295" s="1">
        <v>1.45</v>
      </c>
      <c r="U295" s="1">
        <v>2.15</v>
      </c>
      <c r="V295" s="1" t="s">
        <v>7635</v>
      </c>
      <c r="W295" s="1">
        <v>0</v>
      </c>
      <c r="X295" s="1">
        <v>0</v>
      </c>
      <c r="Y295" s="1" t="s">
        <v>4287</v>
      </c>
      <c r="Z295" s="1">
        <v>0</v>
      </c>
      <c r="AA295" s="1">
        <v>0</v>
      </c>
      <c r="AB295" s="1" t="s">
        <v>4284</v>
      </c>
      <c r="AC295" s="1">
        <v>75.25</v>
      </c>
      <c r="AD295" s="1">
        <v>98.79</v>
      </c>
      <c r="AE295" s="1" t="s">
        <v>8271</v>
      </c>
      <c r="AF295" s="1" t="s">
        <v>8272</v>
      </c>
      <c r="AG295" s="1" t="s">
        <v>8273</v>
      </c>
      <c r="AH295" s="21">
        <v>42352.409050925926</v>
      </c>
      <c r="AJ295" s="23">
        <v>0</v>
      </c>
      <c r="AK295" s="23">
        <f t="shared" si="60"/>
        <v>7</v>
      </c>
      <c r="AL295" s="1">
        <f t="shared" si="61"/>
        <v>1000</v>
      </c>
      <c r="AM295" s="1">
        <f t="shared" si="62"/>
        <v>16912</v>
      </c>
      <c r="AN295" s="25">
        <f t="shared" si="70"/>
        <v>0</v>
      </c>
      <c r="AO295" s="25">
        <f t="shared" si="71"/>
        <v>0</v>
      </c>
      <c r="AP295" s="1">
        <f t="shared" si="68"/>
        <v>2.89</v>
      </c>
      <c r="AQ295" s="25">
        <f t="shared" si="63"/>
        <v>0.68483412322274884</v>
      </c>
      <c r="AR295" s="1">
        <f t="shared" si="64"/>
        <v>1.45</v>
      </c>
      <c r="AS295" s="25">
        <f t="shared" si="65"/>
        <v>0.67441860465116277</v>
      </c>
      <c r="AT295" s="1">
        <f t="shared" si="66"/>
        <v>75.25</v>
      </c>
      <c r="AU295" s="1">
        <f t="shared" si="67"/>
        <v>98.79</v>
      </c>
      <c r="AV295" s="1" t="str">
        <f t="shared" si="69"/>
        <v>80</v>
      </c>
      <c r="AW295" s="1" t="str">
        <f t="shared" si="72"/>
        <v>400</v>
      </c>
      <c r="AX295" s="1" t="str">
        <f t="shared" si="73"/>
        <v>3102</v>
      </c>
      <c r="AY295" s="1">
        <v>0.85600000000000009</v>
      </c>
      <c r="AZ295" s="1">
        <v>0.77369439071566726</v>
      </c>
      <c r="BJ295"/>
    </row>
    <row r="296" spans="1:62" ht="15.75">
      <c r="A296" s="1">
        <v>9087</v>
      </c>
      <c r="B296" s="1" t="s">
        <v>2008</v>
      </c>
      <c r="C296" s="1" t="s">
        <v>4339</v>
      </c>
      <c r="D296" s="1">
        <v>242</v>
      </c>
      <c r="E296" s="1">
        <v>2498</v>
      </c>
      <c r="F296" s="1">
        <v>1000</v>
      </c>
      <c r="H296" s="1">
        <v>4.9000000000000004</v>
      </c>
      <c r="I296" s="1">
        <v>20.72</v>
      </c>
      <c r="J296" s="1" t="s">
        <v>7636</v>
      </c>
      <c r="K296" s="1">
        <v>4.9000000000000004</v>
      </c>
      <c r="L296" s="1">
        <v>20.92</v>
      </c>
      <c r="M296" s="1" t="s">
        <v>7637</v>
      </c>
      <c r="N296" s="1">
        <v>4.9000000000000004</v>
      </c>
      <c r="O296" s="1">
        <v>27.81</v>
      </c>
      <c r="P296" s="1" t="s">
        <v>7638</v>
      </c>
      <c r="Q296" s="1">
        <v>0</v>
      </c>
      <c r="R296" s="1">
        <v>3.79</v>
      </c>
      <c r="S296" s="1" t="s">
        <v>4978</v>
      </c>
      <c r="T296" s="1">
        <v>7.57</v>
      </c>
      <c r="U296" s="1">
        <v>2.42</v>
      </c>
      <c r="V296" s="1" t="s">
        <v>7639</v>
      </c>
      <c r="W296" s="1">
        <v>0</v>
      </c>
      <c r="X296" s="1">
        <v>0.01</v>
      </c>
      <c r="Y296" s="1" t="s">
        <v>4295</v>
      </c>
      <c r="Z296" s="1">
        <v>0</v>
      </c>
      <c r="AA296" s="1">
        <v>0</v>
      </c>
      <c r="AB296" s="1" t="s">
        <v>4284</v>
      </c>
      <c r="AC296" s="1">
        <v>98.88</v>
      </c>
      <c r="AD296" s="1">
        <v>99.8</v>
      </c>
      <c r="AE296" s="1" t="s">
        <v>4285</v>
      </c>
      <c r="AF296" s="1" t="s">
        <v>7640</v>
      </c>
      <c r="AG296" s="1" t="s">
        <v>7641</v>
      </c>
      <c r="AH296" s="21">
        <v>42352.390868055554</v>
      </c>
      <c r="AJ296" s="23">
        <v>0</v>
      </c>
      <c r="AK296" s="23">
        <f t="shared" si="60"/>
        <v>6</v>
      </c>
      <c r="AL296" s="1">
        <f t="shared" si="61"/>
        <v>1000</v>
      </c>
      <c r="AM296" s="1">
        <f t="shared" si="62"/>
        <v>2498</v>
      </c>
      <c r="AN296" s="25">
        <f t="shared" si="70"/>
        <v>7.09</v>
      </c>
      <c r="AO296" s="25">
        <f t="shared" si="71"/>
        <v>23.150000000000002</v>
      </c>
      <c r="AP296" s="1">
        <f t="shared" si="68"/>
        <v>0</v>
      </c>
      <c r="AQ296" s="25">
        <f t="shared" si="63"/>
        <v>0</v>
      </c>
      <c r="AR296" s="1">
        <f t="shared" si="64"/>
        <v>7.57</v>
      </c>
      <c r="AS296" s="25">
        <f t="shared" si="65"/>
        <v>3.1280991735537191</v>
      </c>
      <c r="AT296" s="1">
        <f t="shared" si="66"/>
        <v>98.88</v>
      </c>
      <c r="AU296" s="1">
        <f t="shared" si="67"/>
        <v>99.8</v>
      </c>
      <c r="AV296" s="1" t="str">
        <f t="shared" si="69"/>
        <v>35</v>
      </c>
      <c r="AW296" s="1" t="str">
        <f t="shared" si="72"/>
        <v>69</v>
      </c>
      <c r="AX296" s="1" t="str">
        <f t="shared" si="73"/>
        <v>360</v>
      </c>
      <c r="AY296" s="1">
        <v>2.1710144927536232</v>
      </c>
      <c r="AZ296" s="1">
        <v>1.1499999999999999</v>
      </c>
      <c r="BJ296"/>
    </row>
    <row r="297" spans="1:62" ht="15.75">
      <c r="A297" s="1">
        <v>8698</v>
      </c>
      <c r="B297" s="1" t="s">
        <v>3628</v>
      </c>
      <c r="C297" s="1" t="s">
        <v>4335</v>
      </c>
      <c r="D297" s="1">
        <v>953</v>
      </c>
      <c r="E297" s="1">
        <v>105191</v>
      </c>
      <c r="F297" s="1">
        <v>500</v>
      </c>
      <c r="H297" s="1">
        <v>4.9000000000000004</v>
      </c>
      <c r="I297" s="1">
        <v>71.5</v>
      </c>
      <c r="J297" s="1" t="s">
        <v>5655</v>
      </c>
      <c r="K297" s="1">
        <v>4.9000000000000004</v>
      </c>
      <c r="L297" s="1">
        <v>66.989999999999995</v>
      </c>
      <c r="M297" s="1" t="s">
        <v>5656</v>
      </c>
      <c r="N297" s="1">
        <v>4.9000000000000004</v>
      </c>
      <c r="O297" s="1">
        <v>70.31</v>
      </c>
      <c r="P297" s="1" t="s">
        <v>5657</v>
      </c>
      <c r="Q297" s="1">
        <v>1.21</v>
      </c>
      <c r="R297" s="1">
        <v>3.22</v>
      </c>
      <c r="S297" s="1" t="s">
        <v>5658</v>
      </c>
      <c r="T297" s="1">
        <v>0.25</v>
      </c>
      <c r="U297" s="1">
        <v>1.59</v>
      </c>
      <c r="V297" s="1" t="s">
        <v>5659</v>
      </c>
      <c r="W297" s="1">
        <v>0</v>
      </c>
      <c r="X297" s="1">
        <v>0.01</v>
      </c>
      <c r="Y297" s="1" t="s">
        <v>5660</v>
      </c>
      <c r="Z297" s="1">
        <v>0</v>
      </c>
      <c r="AA297" s="1">
        <v>0</v>
      </c>
      <c r="AB297" s="1" t="s">
        <v>4284</v>
      </c>
      <c r="AC297" s="1">
        <v>39.92</v>
      </c>
      <c r="AD297" s="1">
        <v>99.95</v>
      </c>
      <c r="AE297" s="1" t="s">
        <v>7595</v>
      </c>
      <c r="AF297" s="1" t="s">
        <v>7596</v>
      </c>
      <c r="AG297" s="1" t="s">
        <v>7597</v>
      </c>
      <c r="AH297" s="21">
        <v>42352.308796296296</v>
      </c>
      <c r="AJ297" s="23">
        <v>0</v>
      </c>
      <c r="AK297" s="23">
        <f t="shared" si="60"/>
        <v>5</v>
      </c>
      <c r="AL297" s="1">
        <f t="shared" si="61"/>
        <v>500</v>
      </c>
      <c r="AM297" s="1">
        <f t="shared" si="62"/>
        <v>105191</v>
      </c>
      <c r="AN297" s="25">
        <f t="shared" si="70"/>
        <v>4.5100000000000051</v>
      </c>
      <c r="AO297" s="25">
        <f t="shared" si="71"/>
        <v>69.600000000000009</v>
      </c>
      <c r="AP297" s="1">
        <f t="shared" si="68"/>
        <v>1.21</v>
      </c>
      <c r="AQ297" s="25">
        <f t="shared" si="63"/>
        <v>0.37577639751552794</v>
      </c>
      <c r="AR297" s="1">
        <f t="shared" si="64"/>
        <v>0.25</v>
      </c>
      <c r="AS297" s="25">
        <f t="shared" si="65"/>
        <v>0.15723270440251572</v>
      </c>
      <c r="AT297" s="1">
        <f t="shared" si="66"/>
        <v>39.92</v>
      </c>
      <c r="AU297" s="1">
        <f t="shared" si="67"/>
        <v>99.95</v>
      </c>
      <c r="AV297" s="1" t="str">
        <f t="shared" si="69"/>
        <v>666</v>
      </c>
      <c r="AW297" s="1" t="str">
        <f t="shared" si="72"/>
        <v>3096</v>
      </c>
      <c r="AX297" s="1" t="str">
        <f t="shared" si="73"/>
        <v>19186</v>
      </c>
      <c r="AY297" s="1">
        <v>0.92069767441860473</v>
      </c>
      <c r="AZ297" s="1">
        <v>0.96820598352965703</v>
      </c>
      <c r="BJ297"/>
    </row>
    <row r="298" spans="1:62" ht="15.75">
      <c r="A298" s="1">
        <v>8713</v>
      </c>
      <c r="B298" s="1" t="s">
        <v>3963</v>
      </c>
      <c r="C298" s="1" t="s">
        <v>4350</v>
      </c>
      <c r="D298" s="1">
        <v>769</v>
      </c>
      <c r="E298" s="1">
        <v>23782</v>
      </c>
      <c r="F298" s="1">
        <v>1000</v>
      </c>
      <c r="H298" s="1">
        <v>4.8</v>
      </c>
      <c r="I298" s="1">
        <v>34.21</v>
      </c>
      <c r="J298" s="1" t="s">
        <v>7587</v>
      </c>
      <c r="K298" s="1">
        <v>4.8</v>
      </c>
      <c r="L298" s="1">
        <v>29.22</v>
      </c>
      <c r="M298" s="1" t="s">
        <v>7588</v>
      </c>
      <c r="N298" s="1">
        <v>4.8</v>
      </c>
      <c r="O298" s="1">
        <v>20.92</v>
      </c>
      <c r="P298" s="1" t="s">
        <v>7589</v>
      </c>
      <c r="Q298" s="1">
        <v>3.2</v>
      </c>
      <c r="R298" s="1">
        <v>3.12</v>
      </c>
      <c r="S298" s="1" t="s">
        <v>7590</v>
      </c>
      <c r="T298" s="1">
        <v>2.14</v>
      </c>
      <c r="U298" s="1">
        <v>2.64</v>
      </c>
      <c r="V298" s="1" t="s">
        <v>7591</v>
      </c>
      <c r="W298" s="1">
        <v>0</v>
      </c>
      <c r="X298" s="1">
        <v>0.01</v>
      </c>
      <c r="Y298" s="1" t="s">
        <v>6478</v>
      </c>
      <c r="Z298" s="1">
        <v>0</v>
      </c>
      <c r="AA298" s="1">
        <v>0</v>
      </c>
      <c r="AB298" s="1" t="s">
        <v>4284</v>
      </c>
      <c r="AC298" s="1">
        <v>27.78</v>
      </c>
      <c r="AD298" s="1">
        <v>98.07</v>
      </c>
      <c r="AE298" s="1" t="s">
        <v>7592</v>
      </c>
      <c r="AF298" s="1" t="s">
        <v>7593</v>
      </c>
      <c r="AG298" s="1" t="s">
        <v>7594</v>
      </c>
      <c r="AH298" s="21">
        <v>42352.308761574073</v>
      </c>
      <c r="AJ298" s="23">
        <v>0</v>
      </c>
      <c r="AK298" s="23">
        <f t="shared" si="60"/>
        <v>15</v>
      </c>
      <c r="AL298" s="1">
        <f t="shared" si="61"/>
        <v>1000</v>
      </c>
      <c r="AM298" s="1">
        <f t="shared" si="62"/>
        <v>23782</v>
      </c>
      <c r="AN298" s="25">
        <f t="shared" si="70"/>
        <v>13.29</v>
      </c>
      <c r="AO298" s="25">
        <f t="shared" si="71"/>
        <v>28.116666666666664</v>
      </c>
      <c r="AP298" s="1">
        <f t="shared" si="68"/>
        <v>3.2</v>
      </c>
      <c r="AQ298" s="25">
        <f t="shared" si="63"/>
        <v>1.0256410256410258</v>
      </c>
      <c r="AR298" s="1">
        <f t="shared" si="64"/>
        <v>2.14</v>
      </c>
      <c r="AS298" s="25">
        <f t="shared" si="65"/>
        <v>0.81060606060606066</v>
      </c>
      <c r="AT298" s="1">
        <f t="shared" si="66"/>
        <v>27.78</v>
      </c>
      <c r="AU298" s="1">
        <f t="shared" si="67"/>
        <v>98.07</v>
      </c>
      <c r="AV298" s="1" t="str">
        <f t="shared" si="69"/>
        <v>64</v>
      </c>
      <c r="AW298" s="1" t="str">
        <f t="shared" si="72"/>
        <v>581</v>
      </c>
      <c r="AX298" s="1" t="str">
        <f t="shared" si="73"/>
        <v>6282</v>
      </c>
      <c r="AY298" s="1">
        <v>0.47146299483648885</v>
      </c>
      <c r="AZ298" s="1">
        <v>0.5549188156638013</v>
      </c>
      <c r="BJ298"/>
    </row>
    <row r="299" spans="1:62" ht="15.75">
      <c r="A299" s="1">
        <v>9424</v>
      </c>
      <c r="B299" s="1" t="s">
        <v>722</v>
      </c>
      <c r="C299" s="1" t="s">
        <v>4339</v>
      </c>
      <c r="D299" s="1">
        <v>413</v>
      </c>
      <c r="E299" s="1">
        <v>2294</v>
      </c>
      <c r="F299" s="1">
        <v>6000</v>
      </c>
      <c r="H299" s="1">
        <v>4.9000000000000004</v>
      </c>
      <c r="I299" s="1">
        <v>63.81</v>
      </c>
      <c r="J299" s="1" t="s">
        <v>6267</v>
      </c>
      <c r="K299" s="1">
        <v>4.9000000000000004</v>
      </c>
      <c r="L299" s="1">
        <v>62.54</v>
      </c>
      <c r="M299" s="1" t="s">
        <v>6268</v>
      </c>
      <c r="N299" s="1">
        <v>4.9000000000000004</v>
      </c>
      <c r="O299" s="1">
        <v>66.02</v>
      </c>
      <c r="P299" s="1" t="s">
        <v>6269</v>
      </c>
      <c r="Q299" s="1">
        <v>3.01</v>
      </c>
      <c r="R299" s="1">
        <v>3.92</v>
      </c>
      <c r="S299" s="1" t="s">
        <v>6270</v>
      </c>
      <c r="T299" s="1">
        <v>3.99</v>
      </c>
      <c r="U299" s="1">
        <v>3.02</v>
      </c>
      <c r="V299" s="1" t="s">
        <v>6271</v>
      </c>
      <c r="W299" s="1">
        <v>0</v>
      </c>
      <c r="X299" s="1">
        <v>0.01</v>
      </c>
      <c r="Y299" s="1" t="s">
        <v>4347</v>
      </c>
      <c r="Z299" s="1">
        <v>0</v>
      </c>
      <c r="AA299" s="1">
        <v>0</v>
      </c>
      <c r="AB299" s="1" t="s">
        <v>4284</v>
      </c>
      <c r="AC299" s="1">
        <v>97.99</v>
      </c>
      <c r="AD299" s="1">
        <v>99.1</v>
      </c>
      <c r="AE299" s="1" t="s">
        <v>4293</v>
      </c>
      <c r="AF299" s="1" t="s">
        <v>6272</v>
      </c>
      <c r="AG299" s="1" t="s">
        <v>6273</v>
      </c>
      <c r="AH299" s="21">
        <v>42352.309513888889</v>
      </c>
      <c r="AJ299" s="23">
        <v>0</v>
      </c>
      <c r="AK299" s="23">
        <f t="shared" si="60"/>
        <v>6</v>
      </c>
      <c r="AL299" s="1">
        <f t="shared" si="61"/>
        <v>6000</v>
      </c>
      <c r="AM299" s="1">
        <f t="shared" si="62"/>
        <v>2294</v>
      </c>
      <c r="AN299" s="25">
        <f t="shared" si="70"/>
        <v>3.4799999999999969</v>
      </c>
      <c r="AO299" s="25">
        <f t="shared" si="71"/>
        <v>64.123333333333335</v>
      </c>
      <c r="AP299" s="1">
        <f t="shared" si="68"/>
        <v>3.01</v>
      </c>
      <c r="AQ299" s="25">
        <f t="shared" si="63"/>
        <v>0.76785714285714279</v>
      </c>
      <c r="AR299" s="1">
        <f t="shared" si="64"/>
        <v>3.99</v>
      </c>
      <c r="AS299" s="25">
        <f t="shared" si="65"/>
        <v>1.3211920529801324</v>
      </c>
      <c r="AT299" s="1">
        <f t="shared" si="66"/>
        <v>97.99</v>
      </c>
      <c r="AU299" s="1">
        <f t="shared" si="67"/>
        <v>99.1</v>
      </c>
      <c r="AV299" s="1" t="str">
        <f t="shared" si="69"/>
        <v>0</v>
      </c>
      <c r="AW299" s="1" t="str">
        <f t="shared" si="72"/>
        <v>88</v>
      </c>
      <c r="AX299" s="1" t="str">
        <f t="shared" si="73"/>
        <v>825</v>
      </c>
      <c r="AY299" s="1">
        <v>0</v>
      </c>
      <c r="AZ299" s="1">
        <v>0.64</v>
      </c>
      <c r="BJ299"/>
    </row>
    <row r="300" spans="1:62" ht="15.75">
      <c r="A300" s="1">
        <v>8737</v>
      </c>
      <c r="B300" s="1" t="s">
        <v>3643</v>
      </c>
      <c r="C300" s="1" t="s">
        <v>4335</v>
      </c>
      <c r="D300" s="1">
        <v>88</v>
      </c>
      <c r="E300" s="1">
        <v>21714</v>
      </c>
      <c r="F300" s="1">
        <v>1001</v>
      </c>
      <c r="H300" s="1">
        <v>4.8</v>
      </c>
      <c r="I300" s="1">
        <v>26.73</v>
      </c>
      <c r="J300" s="1" t="s">
        <v>5661</v>
      </c>
      <c r="K300" s="1">
        <v>4.8</v>
      </c>
      <c r="L300" s="1">
        <v>25.6</v>
      </c>
      <c r="M300" s="1" t="s">
        <v>5662</v>
      </c>
      <c r="N300" s="1">
        <v>4.8</v>
      </c>
      <c r="O300" s="1">
        <v>0</v>
      </c>
      <c r="P300" s="1" t="s">
        <v>5663</v>
      </c>
      <c r="Q300" s="1">
        <v>1.39</v>
      </c>
      <c r="R300" s="1">
        <v>3.93</v>
      </c>
      <c r="S300" s="1" t="s">
        <v>5664</v>
      </c>
      <c r="T300" s="1">
        <v>2.52</v>
      </c>
      <c r="U300" s="1">
        <v>2.4300000000000002</v>
      </c>
      <c r="V300" s="1" t="s">
        <v>5665</v>
      </c>
      <c r="W300" s="1">
        <v>0</v>
      </c>
      <c r="X300" s="1">
        <v>0</v>
      </c>
      <c r="Y300" s="1" t="s">
        <v>4287</v>
      </c>
      <c r="Z300" s="1">
        <v>0</v>
      </c>
      <c r="AA300" s="1">
        <v>0</v>
      </c>
      <c r="AB300" s="1" t="s">
        <v>4284</v>
      </c>
      <c r="AC300" s="1">
        <v>100</v>
      </c>
      <c r="AD300" s="1">
        <v>98.51</v>
      </c>
      <c r="AE300" s="1" t="s">
        <v>4349</v>
      </c>
      <c r="AF300" s="1" t="s">
        <v>7572</v>
      </c>
      <c r="AG300" s="1" t="s">
        <v>7573</v>
      </c>
      <c r="AH300" s="21">
        <v>42352.308587962965</v>
      </c>
      <c r="AJ300" s="23">
        <v>0</v>
      </c>
      <c r="AK300" s="23">
        <f t="shared" si="60"/>
        <v>5</v>
      </c>
      <c r="AL300" s="1">
        <f t="shared" si="61"/>
        <v>1001</v>
      </c>
      <c r="AM300" s="1">
        <f t="shared" si="62"/>
        <v>21714</v>
      </c>
      <c r="AN300" s="25">
        <f t="shared" si="70"/>
        <v>26.73</v>
      </c>
      <c r="AO300" s="25">
        <f t="shared" si="71"/>
        <v>17.443333333333332</v>
      </c>
      <c r="AP300" s="1">
        <f t="shared" si="68"/>
        <v>1.39</v>
      </c>
      <c r="AQ300" s="25">
        <f t="shared" si="63"/>
        <v>0.35368956743002539</v>
      </c>
      <c r="AR300" s="1">
        <f t="shared" si="64"/>
        <v>2.52</v>
      </c>
      <c r="AS300" s="25">
        <f t="shared" si="65"/>
        <v>1.037037037037037</v>
      </c>
      <c r="AT300" s="1">
        <f t="shared" si="66"/>
        <v>100</v>
      </c>
      <c r="AU300" s="1">
        <f t="shared" si="67"/>
        <v>98.51</v>
      </c>
      <c r="AV300" s="1" t="str">
        <f t="shared" si="69"/>
        <v>4</v>
      </c>
      <c r="AW300" s="1" t="str">
        <f t="shared" si="72"/>
        <v>426</v>
      </c>
      <c r="AX300" s="1" t="str">
        <f t="shared" si="73"/>
        <v>3531</v>
      </c>
      <c r="AY300" s="1">
        <v>4.0187793427230049E-2</v>
      </c>
      <c r="AZ300" s="1">
        <v>0.72387425658453697</v>
      </c>
      <c r="BJ300"/>
    </row>
    <row r="301" spans="1:62" ht="15.75">
      <c r="A301" s="1">
        <v>9104</v>
      </c>
      <c r="B301" s="1" t="s">
        <v>2086</v>
      </c>
      <c r="C301" s="1" t="s">
        <v>4339</v>
      </c>
      <c r="D301" s="1">
        <v>233</v>
      </c>
      <c r="E301" s="1">
        <v>33068</v>
      </c>
      <c r="F301" s="1">
        <v>1000</v>
      </c>
      <c r="H301" s="1">
        <v>4.9000000000000004</v>
      </c>
      <c r="I301" s="1">
        <v>26.48</v>
      </c>
      <c r="J301" s="1" t="s">
        <v>4509</v>
      </c>
      <c r="K301" s="1">
        <v>4.9000000000000004</v>
      </c>
      <c r="L301" s="1">
        <v>13.46</v>
      </c>
      <c r="M301" s="1" t="s">
        <v>4510</v>
      </c>
      <c r="N301" s="1">
        <v>4.8</v>
      </c>
      <c r="O301" s="1">
        <v>6.76</v>
      </c>
      <c r="P301" s="1" t="s">
        <v>4511</v>
      </c>
      <c r="Q301" s="1">
        <v>8.4</v>
      </c>
      <c r="R301" s="1">
        <v>3.79</v>
      </c>
      <c r="S301" s="1" t="s">
        <v>4512</v>
      </c>
      <c r="T301" s="1">
        <v>3.35</v>
      </c>
      <c r="U301" s="1">
        <v>2.42</v>
      </c>
      <c r="V301" s="1" t="s">
        <v>4513</v>
      </c>
      <c r="W301" s="1">
        <v>0</v>
      </c>
      <c r="X301" s="1">
        <v>0</v>
      </c>
      <c r="Y301" s="1" t="s">
        <v>4287</v>
      </c>
      <c r="Z301" s="1">
        <v>0</v>
      </c>
      <c r="AA301" s="1">
        <v>0</v>
      </c>
      <c r="AB301" s="1" t="s">
        <v>4284</v>
      </c>
      <c r="AC301" s="1">
        <v>99.84</v>
      </c>
      <c r="AD301" s="1">
        <v>98.94</v>
      </c>
      <c r="AE301" s="1" t="s">
        <v>6320</v>
      </c>
      <c r="AF301" s="1" t="s">
        <v>7658</v>
      </c>
      <c r="AG301" s="1" t="s">
        <v>7659</v>
      </c>
      <c r="AH301" s="21">
        <v>42352.408113425925</v>
      </c>
      <c r="AJ301" s="23">
        <v>0</v>
      </c>
      <c r="AK301" s="23">
        <f t="shared" si="60"/>
        <v>6</v>
      </c>
      <c r="AL301" s="1">
        <f t="shared" si="61"/>
        <v>1000</v>
      </c>
      <c r="AM301" s="1">
        <f t="shared" si="62"/>
        <v>33068</v>
      </c>
      <c r="AN301" s="25">
        <f t="shared" si="70"/>
        <v>19.72</v>
      </c>
      <c r="AO301" s="25">
        <f t="shared" si="71"/>
        <v>15.566666666666665</v>
      </c>
      <c r="AP301" s="1">
        <f t="shared" si="68"/>
        <v>8.4</v>
      </c>
      <c r="AQ301" s="25">
        <f t="shared" si="63"/>
        <v>2.2163588390501321</v>
      </c>
      <c r="AR301" s="1">
        <f t="shared" si="64"/>
        <v>3.35</v>
      </c>
      <c r="AS301" s="25">
        <f t="shared" si="65"/>
        <v>1.3842975206611572</v>
      </c>
      <c r="AT301" s="1">
        <f t="shared" si="66"/>
        <v>99.84</v>
      </c>
      <c r="AU301" s="1">
        <f t="shared" si="67"/>
        <v>98.94</v>
      </c>
      <c r="AV301" s="1" t="str">
        <f t="shared" si="69"/>
        <v>31</v>
      </c>
      <c r="AW301" s="1" t="str">
        <f t="shared" si="72"/>
        <v>97</v>
      </c>
      <c r="AX301" s="1" t="str">
        <f t="shared" si="73"/>
        <v>1014</v>
      </c>
      <c r="AY301" s="1">
        <v>1.3678350515463917</v>
      </c>
      <c r="AZ301" s="1">
        <v>0.57396449704142016</v>
      </c>
      <c r="BJ301"/>
    </row>
    <row r="302" spans="1:62" ht="15.75">
      <c r="A302" s="1">
        <v>8879</v>
      </c>
      <c r="B302" s="1" t="s">
        <v>1015</v>
      </c>
      <c r="C302" s="1" t="s">
        <v>4370</v>
      </c>
      <c r="D302" s="1">
        <v>85</v>
      </c>
      <c r="E302" s="1">
        <v>7979</v>
      </c>
      <c r="F302" s="1">
        <v>1088</v>
      </c>
      <c r="H302" s="1">
        <v>4.7</v>
      </c>
      <c r="I302" s="1">
        <v>-2.1800000000000002</v>
      </c>
      <c r="J302" s="1" t="s">
        <v>7663</v>
      </c>
      <c r="K302" s="1">
        <v>4.7</v>
      </c>
      <c r="L302" s="1">
        <v>-2.85</v>
      </c>
      <c r="M302" s="1" t="s">
        <v>7664</v>
      </c>
      <c r="N302" s="1">
        <v>4.7</v>
      </c>
      <c r="O302" s="1">
        <v>-1.3</v>
      </c>
      <c r="P302" s="1" t="s">
        <v>7665</v>
      </c>
      <c r="Q302" s="1">
        <v>3.87</v>
      </c>
      <c r="R302" s="1">
        <v>3.42</v>
      </c>
      <c r="S302" s="1" t="s">
        <v>7666</v>
      </c>
      <c r="T302" s="1">
        <v>1.24</v>
      </c>
      <c r="U302" s="1">
        <v>1.48</v>
      </c>
      <c r="V302" s="1" t="s">
        <v>7667</v>
      </c>
      <c r="W302" s="1">
        <v>0</v>
      </c>
      <c r="X302" s="1">
        <v>0.01</v>
      </c>
      <c r="Y302" s="1" t="s">
        <v>4295</v>
      </c>
      <c r="Z302" s="1">
        <v>0</v>
      </c>
      <c r="AA302" s="1">
        <v>0</v>
      </c>
      <c r="AB302" s="1" t="s">
        <v>4284</v>
      </c>
      <c r="AC302" s="1">
        <v>99.66</v>
      </c>
      <c r="AD302" s="1">
        <v>97.64</v>
      </c>
      <c r="AE302" s="1" t="s">
        <v>4363</v>
      </c>
      <c r="AF302" s="1" t="s">
        <v>7668</v>
      </c>
      <c r="AG302" s="1" t="s">
        <v>7669</v>
      </c>
      <c r="AH302" s="21">
        <v>42352.383703703701</v>
      </c>
      <c r="AJ302" s="23">
        <v>0</v>
      </c>
      <c r="AK302" s="23">
        <f t="shared" si="60"/>
        <v>11</v>
      </c>
      <c r="AL302" s="1">
        <f t="shared" si="61"/>
        <v>1088</v>
      </c>
      <c r="AM302" s="1">
        <f t="shared" si="62"/>
        <v>7979</v>
      </c>
      <c r="AN302" s="25">
        <f t="shared" si="70"/>
        <v>1.55</v>
      </c>
      <c r="AO302" s="25">
        <f t="shared" si="71"/>
        <v>-2.11</v>
      </c>
      <c r="AP302" s="1">
        <f t="shared" si="68"/>
        <v>3.87</v>
      </c>
      <c r="AQ302" s="25">
        <f t="shared" si="63"/>
        <v>1.131578947368421</v>
      </c>
      <c r="AR302" s="1">
        <f t="shared" si="64"/>
        <v>1.24</v>
      </c>
      <c r="AS302" s="25">
        <f t="shared" si="65"/>
        <v>0.83783783783783783</v>
      </c>
      <c r="AT302" s="1">
        <f t="shared" si="66"/>
        <v>99.66</v>
      </c>
      <c r="AU302" s="1">
        <f t="shared" si="67"/>
        <v>97.64</v>
      </c>
      <c r="AV302" s="1" t="str">
        <f t="shared" si="69"/>
        <v>17</v>
      </c>
      <c r="AW302" s="1" t="str">
        <f t="shared" si="72"/>
        <v>199</v>
      </c>
      <c r="AX302" s="1" t="str">
        <f t="shared" si="73"/>
        <v>1699</v>
      </c>
      <c r="AY302" s="1">
        <v>0.36562814070351757</v>
      </c>
      <c r="AZ302" s="1">
        <v>0.70276633313713954</v>
      </c>
      <c r="BJ302"/>
    </row>
    <row r="303" spans="1:62" ht="15.75">
      <c r="A303" s="1">
        <v>8654</v>
      </c>
      <c r="B303" s="1" t="s">
        <v>1491</v>
      </c>
      <c r="C303" s="1" t="s">
        <v>4339</v>
      </c>
      <c r="D303" s="1">
        <v>159</v>
      </c>
      <c r="E303" s="1">
        <v>3413</v>
      </c>
      <c r="F303" s="1">
        <v>1000</v>
      </c>
      <c r="H303" s="1">
        <v>4.9000000000000004</v>
      </c>
      <c r="I303" s="1">
        <v>62.8</v>
      </c>
      <c r="J303" s="1" t="s">
        <v>7672</v>
      </c>
      <c r="K303" s="1">
        <v>4.9000000000000004</v>
      </c>
      <c r="L303" s="1">
        <v>14.84</v>
      </c>
      <c r="M303" s="1" t="s">
        <v>7673</v>
      </c>
      <c r="N303" s="1">
        <v>4.8</v>
      </c>
      <c r="O303" s="1">
        <v>-0.91</v>
      </c>
      <c r="P303" s="1" t="s">
        <v>7674</v>
      </c>
      <c r="Q303" s="1">
        <v>27.27</v>
      </c>
      <c r="R303" s="1">
        <v>3.79</v>
      </c>
      <c r="S303" s="1" t="s">
        <v>7675</v>
      </c>
      <c r="T303" s="1">
        <v>9.86</v>
      </c>
      <c r="U303" s="1">
        <v>2.42</v>
      </c>
      <c r="V303" s="1" t="s">
        <v>7676</v>
      </c>
      <c r="W303" s="1">
        <v>0</v>
      </c>
      <c r="X303" s="1">
        <v>0.01</v>
      </c>
      <c r="Y303" s="1" t="s">
        <v>4295</v>
      </c>
      <c r="Z303" s="1">
        <v>0</v>
      </c>
      <c r="AA303" s="1">
        <v>0</v>
      </c>
      <c r="AB303" s="1" t="s">
        <v>4284</v>
      </c>
      <c r="AC303" s="1">
        <v>97.07</v>
      </c>
      <c r="AD303" s="1">
        <v>99.8</v>
      </c>
      <c r="AE303" s="1" t="s">
        <v>4293</v>
      </c>
      <c r="AF303" s="1" t="s">
        <v>4318</v>
      </c>
      <c r="AG303" s="1" t="s">
        <v>7677</v>
      </c>
      <c r="AH303" s="21">
        <v>42352.384131944447</v>
      </c>
      <c r="AJ303" s="23">
        <v>0</v>
      </c>
      <c r="AK303" s="23">
        <f t="shared" si="60"/>
        <v>6</v>
      </c>
      <c r="AL303" s="1">
        <f t="shared" si="61"/>
        <v>1000</v>
      </c>
      <c r="AM303" s="1">
        <f t="shared" si="62"/>
        <v>3413</v>
      </c>
      <c r="AN303" s="25">
        <f t="shared" si="70"/>
        <v>63.709999999999994</v>
      </c>
      <c r="AO303" s="25">
        <f t="shared" si="71"/>
        <v>25.576666666666668</v>
      </c>
      <c r="AP303" s="1">
        <f t="shared" si="68"/>
        <v>27.27</v>
      </c>
      <c r="AQ303" s="25">
        <f t="shared" si="63"/>
        <v>7.1952506596306067</v>
      </c>
      <c r="AR303" s="1">
        <f t="shared" si="64"/>
        <v>9.86</v>
      </c>
      <c r="AS303" s="25">
        <f t="shared" si="65"/>
        <v>4.0743801652892557</v>
      </c>
      <c r="AT303" s="1">
        <f t="shared" si="66"/>
        <v>97.07</v>
      </c>
      <c r="AU303" s="1">
        <f t="shared" si="67"/>
        <v>99.8</v>
      </c>
      <c r="AV303" s="1" t="str">
        <f t="shared" si="69"/>
        <v>0</v>
      </c>
      <c r="AW303" s="1" t="str">
        <f t="shared" si="72"/>
        <v>2</v>
      </c>
      <c r="AX303" s="1" t="str">
        <f t="shared" si="73"/>
        <v>43</v>
      </c>
      <c r="AY303" s="1">
        <v>0</v>
      </c>
      <c r="AZ303" s="1">
        <v>0.27906976744186046</v>
      </c>
      <c r="BJ303"/>
    </row>
    <row r="304" spans="1:62" ht="15.75">
      <c r="A304" s="1">
        <v>9150</v>
      </c>
      <c r="B304" s="1" t="s">
        <v>2137</v>
      </c>
      <c r="C304" s="1" t="s">
        <v>4334</v>
      </c>
      <c r="D304" s="1">
        <v>40</v>
      </c>
      <c r="E304" s="1">
        <v>16052</v>
      </c>
      <c r="F304" s="1">
        <v>659.74</v>
      </c>
      <c r="H304" s="1">
        <v>4.9000000000000004</v>
      </c>
      <c r="I304" s="1">
        <v>58.63</v>
      </c>
      <c r="J304" s="1" t="s">
        <v>5723</v>
      </c>
      <c r="K304" s="1">
        <v>4.9000000000000004</v>
      </c>
      <c r="L304" s="1">
        <v>59.91</v>
      </c>
      <c r="M304" s="1" t="s">
        <v>5724</v>
      </c>
      <c r="N304" s="1">
        <v>4.9000000000000004</v>
      </c>
      <c r="O304" s="1">
        <v>61.24</v>
      </c>
      <c r="P304" s="1" t="s">
        <v>5725</v>
      </c>
      <c r="Q304" s="1">
        <v>33.1</v>
      </c>
      <c r="R304" s="1">
        <v>14.39</v>
      </c>
      <c r="S304" s="1" t="s">
        <v>5726</v>
      </c>
      <c r="T304" s="1">
        <v>6</v>
      </c>
      <c r="U304" s="1">
        <v>3.69</v>
      </c>
      <c r="V304" s="1" t="s">
        <v>5727</v>
      </c>
      <c r="W304" s="1">
        <v>0</v>
      </c>
      <c r="X304" s="1">
        <v>0.01</v>
      </c>
      <c r="Y304" s="1" t="s">
        <v>5728</v>
      </c>
      <c r="Z304" s="1">
        <v>0</v>
      </c>
      <c r="AA304" s="1">
        <v>0</v>
      </c>
      <c r="AB304" s="1" t="s">
        <v>4284</v>
      </c>
      <c r="AC304" s="1">
        <v>100</v>
      </c>
      <c r="AD304" s="1">
        <v>98.89</v>
      </c>
      <c r="AE304" s="1" t="s">
        <v>8274</v>
      </c>
      <c r="AF304" s="1" t="s">
        <v>8275</v>
      </c>
      <c r="AG304" s="1" t="s">
        <v>8276</v>
      </c>
      <c r="AH304" s="21">
        <v>42352.426469907405</v>
      </c>
      <c r="AJ304" s="23">
        <v>0</v>
      </c>
      <c r="AK304" s="23">
        <f t="shared" si="60"/>
        <v>4</v>
      </c>
      <c r="AL304" s="1">
        <f t="shared" si="61"/>
        <v>659.74</v>
      </c>
      <c r="AM304" s="1">
        <f t="shared" si="62"/>
        <v>16052</v>
      </c>
      <c r="AN304" s="25">
        <f t="shared" si="70"/>
        <v>2.6099999999999994</v>
      </c>
      <c r="AO304" s="25">
        <f t="shared" si="71"/>
        <v>59.926666666666669</v>
      </c>
      <c r="AP304" s="1">
        <f t="shared" si="68"/>
        <v>33.1</v>
      </c>
      <c r="AQ304" s="25">
        <f t="shared" si="63"/>
        <v>2.3002084781097984</v>
      </c>
      <c r="AR304" s="1">
        <f t="shared" si="64"/>
        <v>6</v>
      </c>
      <c r="AS304" s="25">
        <f t="shared" si="65"/>
        <v>1.6260162601626016</v>
      </c>
      <c r="AT304" s="1">
        <f t="shared" si="66"/>
        <v>100</v>
      </c>
      <c r="AU304" s="1">
        <f t="shared" si="67"/>
        <v>98.89</v>
      </c>
      <c r="AV304" s="1" t="str">
        <f t="shared" si="69"/>
        <v>114</v>
      </c>
      <c r="AW304" s="1" t="str">
        <f t="shared" si="72"/>
        <v>560</v>
      </c>
      <c r="AX304" s="1" t="str">
        <f t="shared" si="73"/>
        <v>3328</v>
      </c>
      <c r="AY304" s="1">
        <v>0.87128571428571433</v>
      </c>
      <c r="AZ304" s="1">
        <v>1.0096153846153846</v>
      </c>
      <c r="BJ304"/>
    </row>
    <row r="305" spans="1:62" ht="15.75">
      <c r="A305" s="1">
        <v>9088</v>
      </c>
      <c r="B305" s="1" t="s">
        <v>1013</v>
      </c>
      <c r="C305" s="1" t="s">
        <v>4378</v>
      </c>
      <c r="D305" s="1">
        <v>619</v>
      </c>
      <c r="E305" s="1">
        <v>4630</v>
      </c>
      <c r="F305" s="1">
        <v>1000</v>
      </c>
      <c r="H305" s="1">
        <v>4.9000000000000004</v>
      </c>
      <c r="I305" s="1">
        <v>65.34</v>
      </c>
      <c r="J305" s="1" t="s">
        <v>5215</v>
      </c>
      <c r="K305" s="1">
        <v>4.9000000000000004</v>
      </c>
      <c r="L305" s="1">
        <v>53.71</v>
      </c>
      <c r="M305" s="1" t="s">
        <v>5216</v>
      </c>
      <c r="N305" s="1">
        <v>4.9000000000000004</v>
      </c>
      <c r="O305" s="1">
        <v>58.02</v>
      </c>
      <c r="P305" s="1" t="s">
        <v>5217</v>
      </c>
      <c r="Q305" s="1">
        <v>6.09</v>
      </c>
      <c r="R305" s="1">
        <v>3.51</v>
      </c>
      <c r="S305" s="1" t="s">
        <v>5218</v>
      </c>
      <c r="T305" s="1">
        <v>0.31</v>
      </c>
      <c r="U305" s="1">
        <v>1.81</v>
      </c>
      <c r="V305" s="1" t="s">
        <v>5219</v>
      </c>
      <c r="W305" s="1">
        <v>0</v>
      </c>
      <c r="X305" s="1">
        <v>0</v>
      </c>
      <c r="Y305" s="1" t="s">
        <v>5220</v>
      </c>
      <c r="Z305" s="1">
        <v>0</v>
      </c>
      <c r="AA305" s="1">
        <v>0</v>
      </c>
      <c r="AB305" s="1" t="s">
        <v>4284</v>
      </c>
      <c r="AC305" s="1">
        <v>69.180000000000007</v>
      </c>
      <c r="AD305" s="1">
        <v>99.57</v>
      </c>
      <c r="AE305" s="1" t="s">
        <v>5099</v>
      </c>
      <c r="AF305" s="1" t="s">
        <v>5221</v>
      </c>
      <c r="AG305" s="1" t="s">
        <v>5222</v>
      </c>
      <c r="AH305" s="21">
        <v>42352.390196759261</v>
      </c>
      <c r="AJ305" s="23">
        <v>0</v>
      </c>
      <c r="AK305" s="23">
        <f t="shared" si="60"/>
        <v>7</v>
      </c>
      <c r="AL305" s="1">
        <f t="shared" si="61"/>
        <v>1000</v>
      </c>
      <c r="AM305" s="1">
        <f t="shared" si="62"/>
        <v>4630</v>
      </c>
      <c r="AN305" s="25">
        <f t="shared" si="70"/>
        <v>11.630000000000003</v>
      </c>
      <c r="AO305" s="25">
        <f t="shared" si="71"/>
        <v>59.023333333333341</v>
      </c>
      <c r="AP305" s="1">
        <f t="shared" si="68"/>
        <v>6.09</v>
      </c>
      <c r="AQ305" s="25">
        <f t="shared" si="63"/>
        <v>1.7350427350427351</v>
      </c>
      <c r="AR305" s="1">
        <f t="shared" si="64"/>
        <v>0.31</v>
      </c>
      <c r="AS305" s="25">
        <f t="shared" si="65"/>
        <v>0.17127071823204421</v>
      </c>
      <c r="AT305" s="1">
        <f t="shared" si="66"/>
        <v>69.180000000000007</v>
      </c>
      <c r="AU305" s="1">
        <f t="shared" si="67"/>
        <v>99.57</v>
      </c>
      <c r="AV305" s="1" t="str">
        <f t="shared" si="69"/>
        <v>18</v>
      </c>
      <c r="AW305" s="1" t="str">
        <f t="shared" si="72"/>
        <v>170</v>
      </c>
      <c r="AX305" s="1" t="str">
        <f t="shared" si="73"/>
        <v>1226</v>
      </c>
      <c r="AY305" s="1">
        <v>0.45317647058823529</v>
      </c>
      <c r="AZ305" s="1">
        <v>0.83197389885807504</v>
      </c>
      <c r="BJ305"/>
    </row>
    <row r="306" spans="1:62" ht="15.75">
      <c r="A306" s="1">
        <v>8905</v>
      </c>
      <c r="B306" s="1" t="s">
        <v>396</v>
      </c>
      <c r="C306" s="1" t="s">
        <v>4286</v>
      </c>
      <c r="D306" s="1">
        <v>10</v>
      </c>
      <c r="E306" s="1">
        <v>29813</v>
      </c>
      <c r="F306" s="1">
        <v>2000</v>
      </c>
      <c r="H306" s="1">
        <v>4.7</v>
      </c>
      <c r="I306" s="1">
        <v>-0.52</v>
      </c>
      <c r="J306" s="1" t="s">
        <v>7678</v>
      </c>
      <c r="K306" s="1">
        <v>4.8</v>
      </c>
      <c r="L306" s="1">
        <v>0</v>
      </c>
      <c r="M306" s="1" t="s">
        <v>7679</v>
      </c>
      <c r="N306" s="1">
        <v>4.8</v>
      </c>
      <c r="O306" s="1">
        <v>0</v>
      </c>
      <c r="P306" s="1" t="s">
        <v>7680</v>
      </c>
      <c r="Q306" s="1">
        <v>5.83</v>
      </c>
      <c r="R306" s="1">
        <v>6.32</v>
      </c>
      <c r="S306" s="1" t="s">
        <v>7681</v>
      </c>
      <c r="T306" s="1">
        <v>4.46</v>
      </c>
      <c r="U306" s="1">
        <v>3.25</v>
      </c>
      <c r="V306" s="1" t="s">
        <v>7682</v>
      </c>
      <c r="W306" s="1">
        <v>0</v>
      </c>
      <c r="X306" s="1">
        <v>0</v>
      </c>
      <c r="Y306" s="1" t="s">
        <v>7683</v>
      </c>
      <c r="Z306" s="1">
        <v>0</v>
      </c>
      <c r="AA306" s="1">
        <v>0</v>
      </c>
      <c r="AB306" s="1" t="s">
        <v>4284</v>
      </c>
      <c r="AC306" s="1">
        <v>75.23</v>
      </c>
      <c r="AD306" s="1">
        <v>98.97</v>
      </c>
      <c r="AE306" s="1" t="s">
        <v>7684</v>
      </c>
      <c r="AF306" s="1" t="s">
        <v>7685</v>
      </c>
      <c r="AG306" s="1" t="s">
        <v>7686</v>
      </c>
      <c r="AH306" s="21">
        <v>42352.384768518517</v>
      </c>
      <c r="AJ306" s="23">
        <v>0</v>
      </c>
      <c r="AK306" s="23">
        <f t="shared" si="60"/>
        <v>8</v>
      </c>
      <c r="AL306" s="1">
        <f t="shared" si="61"/>
        <v>2000</v>
      </c>
      <c r="AM306" s="1">
        <f t="shared" si="62"/>
        <v>29813</v>
      </c>
      <c r="AN306" s="25">
        <f t="shared" si="70"/>
        <v>0.52</v>
      </c>
      <c r="AO306" s="25">
        <f t="shared" si="71"/>
        <v>-0.17333333333333334</v>
      </c>
      <c r="AP306" s="1">
        <f t="shared" si="68"/>
        <v>5.83</v>
      </c>
      <c r="AQ306" s="25">
        <f t="shared" si="63"/>
        <v>0.92246835443037967</v>
      </c>
      <c r="AR306" s="1">
        <f t="shared" si="64"/>
        <v>4.46</v>
      </c>
      <c r="AS306" s="25">
        <f t="shared" si="65"/>
        <v>1.3723076923076922</v>
      </c>
      <c r="AT306" s="1">
        <f t="shared" si="66"/>
        <v>75.23</v>
      </c>
      <c r="AU306" s="1">
        <f t="shared" si="67"/>
        <v>98.97</v>
      </c>
      <c r="AV306" s="1" t="str">
        <f t="shared" si="69"/>
        <v>268</v>
      </c>
      <c r="AW306" s="1" t="str">
        <f t="shared" si="72"/>
        <v>1298</v>
      </c>
      <c r="AX306" s="1" t="str">
        <f t="shared" si="73"/>
        <v>9289</v>
      </c>
      <c r="AY306" s="1">
        <v>0.88369799691833595</v>
      </c>
      <c r="AZ306" s="1">
        <v>0.83841102379158139</v>
      </c>
      <c r="BJ306"/>
    </row>
    <row r="307" spans="1:62" ht="15.75">
      <c r="A307" s="1">
        <v>8552</v>
      </c>
      <c r="B307" s="1" t="s">
        <v>222</v>
      </c>
      <c r="C307" s="1" t="s">
        <v>4334</v>
      </c>
      <c r="D307" s="1">
        <v>6</v>
      </c>
      <c r="E307" s="1">
        <v>39520</v>
      </c>
      <c r="F307" s="1">
        <v>1000</v>
      </c>
      <c r="H307" s="1">
        <v>4.8</v>
      </c>
      <c r="I307" s="1">
        <v>23.22</v>
      </c>
      <c r="J307" s="1" t="s">
        <v>5437</v>
      </c>
      <c r="K307" s="1">
        <v>4.8</v>
      </c>
      <c r="L307" s="1">
        <v>29.78</v>
      </c>
      <c r="M307" s="1" t="s">
        <v>5438</v>
      </c>
      <c r="N307" s="1">
        <v>4.8</v>
      </c>
      <c r="O307" s="1">
        <v>30.74</v>
      </c>
      <c r="P307" s="1" t="s">
        <v>5439</v>
      </c>
      <c r="Q307" s="1">
        <v>12.96</v>
      </c>
      <c r="R307" s="1">
        <v>14.39</v>
      </c>
      <c r="S307" s="1" t="s">
        <v>5440</v>
      </c>
      <c r="T307" s="1">
        <v>4.08</v>
      </c>
      <c r="U307" s="1">
        <v>3.69</v>
      </c>
      <c r="V307" s="1" t="s">
        <v>5441</v>
      </c>
      <c r="W307" s="1">
        <v>0</v>
      </c>
      <c r="X307" s="1">
        <v>0.01</v>
      </c>
      <c r="Y307" s="1" t="s">
        <v>5442</v>
      </c>
      <c r="Z307" s="1">
        <v>0</v>
      </c>
      <c r="AA307" s="1">
        <v>0</v>
      </c>
      <c r="AB307" s="1" t="s">
        <v>4284</v>
      </c>
      <c r="AC307" s="1">
        <v>100</v>
      </c>
      <c r="AD307" s="1">
        <v>99.19</v>
      </c>
      <c r="AE307" s="1" t="s">
        <v>8277</v>
      </c>
      <c r="AF307" s="1" t="s">
        <v>8278</v>
      </c>
      <c r="AG307" s="1" t="s">
        <v>8279</v>
      </c>
      <c r="AH307" s="21">
        <v>42352.410590277781</v>
      </c>
      <c r="AJ307" s="23">
        <v>0</v>
      </c>
      <c r="AK307" s="23">
        <f t="shared" si="60"/>
        <v>4</v>
      </c>
      <c r="AL307" s="1">
        <f t="shared" si="61"/>
        <v>1000</v>
      </c>
      <c r="AM307" s="1">
        <f t="shared" si="62"/>
        <v>39520</v>
      </c>
      <c r="AN307" s="25">
        <f t="shared" si="70"/>
        <v>7.52</v>
      </c>
      <c r="AO307" s="25">
        <f t="shared" si="71"/>
        <v>27.91333333333333</v>
      </c>
      <c r="AP307" s="1">
        <f t="shared" si="68"/>
        <v>12.96</v>
      </c>
      <c r="AQ307" s="25">
        <f t="shared" si="63"/>
        <v>0.90062543432939546</v>
      </c>
      <c r="AR307" s="1">
        <f t="shared" si="64"/>
        <v>4.08</v>
      </c>
      <c r="AS307" s="25">
        <f t="shared" si="65"/>
        <v>1.1056910569105691</v>
      </c>
      <c r="AT307" s="1">
        <f t="shared" si="66"/>
        <v>100</v>
      </c>
      <c r="AU307" s="1">
        <f t="shared" si="67"/>
        <v>99.19</v>
      </c>
      <c r="AV307" s="1" t="str">
        <f t="shared" si="69"/>
        <v>367</v>
      </c>
      <c r="AW307" s="1" t="str">
        <f t="shared" si="72"/>
        <v>2945</v>
      </c>
      <c r="AX307" s="1" t="str">
        <f t="shared" si="73"/>
        <v>26413</v>
      </c>
      <c r="AY307" s="1">
        <v>0.53336502546689313</v>
      </c>
      <c r="AZ307" s="1">
        <v>0.66898875553704618</v>
      </c>
      <c r="BJ307"/>
    </row>
    <row r="308" spans="1:62" ht="15.75">
      <c r="A308" s="1">
        <v>9128</v>
      </c>
      <c r="B308" s="1" t="s">
        <v>1078</v>
      </c>
      <c r="C308" s="1" t="s">
        <v>4339</v>
      </c>
      <c r="D308" s="1">
        <v>69</v>
      </c>
      <c r="E308" s="1">
        <v>3367</v>
      </c>
      <c r="F308" s="1">
        <v>1000</v>
      </c>
      <c r="H308" s="1">
        <v>4.9000000000000004</v>
      </c>
      <c r="I308" s="1">
        <v>85.87</v>
      </c>
      <c r="J308" s="1" t="s">
        <v>7705</v>
      </c>
      <c r="K308" s="1">
        <v>4.9000000000000004</v>
      </c>
      <c r="L308" s="1">
        <v>86.09</v>
      </c>
      <c r="M308" s="1" t="s">
        <v>7706</v>
      </c>
      <c r="N308" s="1">
        <v>4.9000000000000004</v>
      </c>
      <c r="O308" s="1">
        <v>85.23</v>
      </c>
      <c r="P308" s="1" t="s">
        <v>7707</v>
      </c>
      <c r="Q308" s="1">
        <v>3.45</v>
      </c>
      <c r="R308" s="1">
        <v>3.3</v>
      </c>
      <c r="S308" s="1" t="s">
        <v>7708</v>
      </c>
      <c r="T308" s="1">
        <v>9.0500000000000007</v>
      </c>
      <c r="U308" s="1">
        <v>2.79</v>
      </c>
      <c r="V308" s="1" t="s">
        <v>7709</v>
      </c>
      <c r="W308" s="1">
        <v>0</v>
      </c>
      <c r="X308" s="1">
        <v>0.01</v>
      </c>
      <c r="Y308" s="1" t="s">
        <v>4406</v>
      </c>
      <c r="Z308" s="1">
        <v>0</v>
      </c>
      <c r="AA308" s="1">
        <v>0</v>
      </c>
      <c r="AB308" s="1" t="s">
        <v>4284</v>
      </c>
      <c r="AC308" s="1">
        <v>100</v>
      </c>
      <c r="AD308" s="1">
        <v>99.7</v>
      </c>
      <c r="AE308" s="1" t="s">
        <v>4369</v>
      </c>
      <c r="AF308" s="1" t="s">
        <v>7710</v>
      </c>
      <c r="AG308" s="1" t="s">
        <v>7711</v>
      </c>
      <c r="AH308" s="21">
        <v>42352.386701388888</v>
      </c>
      <c r="AJ308" s="23">
        <v>0</v>
      </c>
      <c r="AK308" s="23">
        <f t="shared" si="60"/>
        <v>6</v>
      </c>
      <c r="AL308" s="1">
        <f t="shared" si="61"/>
        <v>1000</v>
      </c>
      <c r="AM308" s="1">
        <f t="shared" si="62"/>
        <v>3367</v>
      </c>
      <c r="AN308" s="25">
        <f t="shared" si="70"/>
        <v>0.85999999999999943</v>
      </c>
      <c r="AO308" s="25">
        <f t="shared" si="71"/>
        <v>85.73</v>
      </c>
      <c r="AP308" s="1">
        <f t="shared" si="68"/>
        <v>3.45</v>
      </c>
      <c r="AQ308" s="25">
        <f t="shared" si="63"/>
        <v>1.0454545454545456</v>
      </c>
      <c r="AR308" s="1">
        <f t="shared" si="64"/>
        <v>9.0500000000000007</v>
      </c>
      <c r="AS308" s="25">
        <f t="shared" si="65"/>
        <v>3.2437275985663083</v>
      </c>
      <c r="AT308" s="1">
        <f t="shared" si="66"/>
        <v>100</v>
      </c>
      <c r="AU308" s="1">
        <f t="shared" si="67"/>
        <v>99.7</v>
      </c>
      <c r="AV308" s="1" t="str">
        <f t="shared" si="69"/>
        <v>2</v>
      </c>
      <c r="AW308" s="1" t="str">
        <f t="shared" si="72"/>
        <v>80</v>
      </c>
      <c r="AX308" s="1" t="str">
        <f t="shared" si="73"/>
        <v>962</v>
      </c>
      <c r="AY308" s="1">
        <v>0.10700000000000001</v>
      </c>
      <c r="AZ308" s="1">
        <v>0.49896049896049899</v>
      </c>
      <c r="BJ308"/>
    </row>
    <row r="309" spans="1:62" ht="15.75">
      <c r="A309" s="1">
        <v>8898</v>
      </c>
      <c r="B309" s="1" t="s">
        <v>2021</v>
      </c>
      <c r="C309" s="1" t="s">
        <v>4286</v>
      </c>
      <c r="D309" s="1">
        <v>291</v>
      </c>
      <c r="E309" s="1">
        <v>14814</v>
      </c>
      <c r="F309" s="1">
        <v>1000</v>
      </c>
      <c r="H309" s="1">
        <v>4.9000000000000004</v>
      </c>
      <c r="I309" s="1">
        <v>80.849999999999994</v>
      </c>
      <c r="J309" s="1" t="s">
        <v>7642</v>
      </c>
      <c r="K309" s="1">
        <v>4.9000000000000004</v>
      </c>
      <c r="L309" s="1">
        <v>83.03</v>
      </c>
      <c r="M309" s="1" t="s">
        <v>7643</v>
      </c>
      <c r="N309" s="1">
        <v>4.9000000000000004</v>
      </c>
      <c r="O309" s="1">
        <v>81.709999999999994</v>
      </c>
      <c r="P309" s="1" t="s">
        <v>7644</v>
      </c>
      <c r="Q309" s="1">
        <v>1.1000000000000001</v>
      </c>
      <c r="R309" s="1">
        <v>6.81</v>
      </c>
      <c r="S309" s="1" t="s">
        <v>7645</v>
      </c>
      <c r="T309" s="1">
        <v>3.33</v>
      </c>
      <c r="U309" s="1">
        <v>3.26</v>
      </c>
      <c r="V309" s="1" t="s">
        <v>7646</v>
      </c>
      <c r="W309" s="1">
        <v>0</v>
      </c>
      <c r="X309" s="1">
        <v>0</v>
      </c>
      <c r="Y309" s="1" t="s">
        <v>4287</v>
      </c>
      <c r="Z309" s="1">
        <v>0</v>
      </c>
      <c r="AA309" s="1">
        <v>0</v>
      </c>
      <c r="AB309" s="1" t="s">
        <v>4284</v>
      </c>
      <c r="AC309" s="1">
        <v>87.15</v>
      </c>
      <c r="AD309" s="1">
        <v>99.56</v>
      </c>
      <c r="AE309" s="1" t="s">
        <v>7428</v>
      </c>
      <c r="AF309" s="1" t="s">
        <v>7647</v>
      </c>
      <c r="AG309" s="1" t="s">
        <v>7648</v>
      </c>
      <c r="AH309" s="21">
        <v>42352.309560185182</v>
      </c>
      <c r="AJ309" s="23">
        <v>0</v>
      </c>
      <c r="AK309" s="23">
        <f t="shared" si="60"/>
        <v>8</v>
      </c>
      <c r="AL309" s="1">
        <f t="shared" si="61"/>
        <v>1000</v>
      </c>
      <c r="AM309" s="1">
        <f t="shared" si="62"/>
        <v>14814</v>
      </c>
      <c r="AN309" s="25">
        <f t="shared" si="70"/>
        <v>2.1800000000000068</v>
      </c>
      <c r="AO309" s="25">
        <f t="shared" si="71"/>
        <v>81.86333333333333</v>
      </c>
      <c r="AP309" s="1">
        <f t="shared" si="68"/>
        <v>1.1000000000000001</v>
      </c>
      <c r="AQ309" s="25">
        <f t="shared" si="63"/>
        <v>0.16152716593245231</v>
      </c>
      <c r="AR309" s="1">
        <f t="shared" si="64"/>
        <v>3.33</v>
      </c>
      <c r="AS309" s="25">
        <f t="shared" si="65"/>
        <v>1.0214723926380369</v>
      </c>
      <c r="AT309" s="1">
        <f t="shared" si="66"/>
        <v>87.15</v>
      </c>
      <c r="AU309" s="1">
        <f t="shared" si="67"/>
        <v>99.56</v>
      </c>
      <c r="AV309" s="1" t="str">
        <f t="shared" si="69"/>
        <v>91</v>
      </c>
      <c r="AW309" s="1" t="str">
        <f t="shared" si="72"/>
        <v>395</v>
      </c>
      <c r="AX309" s="1" t="str">
        <f t="shared" si="73"/>
        <v>4595</v>
      </c>
      <c r="AY309" s="1">
        <v>0.98602531645569624</v>
      </c>
      <c r="AZ309" s="1">
        <v>0.51577801958650704</v>
      </c>
      <c r="BJ309"/>
    </row>
    <row r="310" spans="1:62" ht="15.75">
      <c r="A310" s="1">
        <v>9470</v>
      </c>
      <c r="B310" s="1" t="s">
        <v>3959</v>
      </c>
      <c r="C310" s="1" t="s">
        <v>4334</v>
      </c>
      <c r="D310" s="1">
        <v>1280</v>
      </c>
      <c r="E310" s="1">
        <v>46499</v>
      </c>
      <c r="F310" s="1">
        <v>1000</v>
      </c>
      <c r="H310" s="1">
        <v>4.8</v>
      </c>
      <c r="I310" s="1">
        <v>10.44</v>
      </c>
      <c r="J310" s="1" t="s">
        <v>4917</v>
      </c>
      <c r="K310" s="1">
        <v>4.8</v>
      </c>
      <c r="L310" s="1">
        <v>17.71</v>
      </c>
      <c r="M310" s="1" t="s">
        <v>4918</v>
      </c>
      <c r="N310" s="1">
        <v>4.8</v>
      </c>
      <c r="O310" s="1">
        <v>27.05</v>
      </c>
      <c r="P310" s="1" t="s">
        <v>4919</v>
      </c>
      <c r="Q310" s="1">
        <v>20.85</v>
      </c>
      <c r="R310" s="1">
        <v>14.39</v>
      </c>
      <c r="S310" s="1" t="s">
        <v>4920</v>
      </c>
      <c r="T310" s="1">
        <v>3.45</v>
      </c>
      <c r="U310" s="1">
        <v>3.69</v>
      </c>
      <c r="V310" s="1" t="s">
        <v>4921</v>
      </c>
      <c r="W310" s="1">
        <v>0</v>
      </c>
      <c r="X310" s="1">
        <v>0.01</v>
      </c>
      <c r="Y310" s="1" t="s">
        <v>4922</v>
      </c>
      <c r="Z310" s="1">
        <v>0</v>
      </c>
      <c r="AA310" s="1">
        <v>0</v>
      </c>
      <c r="AB310" s="1" t="s">
        <v>4284</v>
      </c>
      <c r="AC310" s="1">
        <v>98.28</v>
      </c>
      <c r="AD310" s="1">
        <v>98.98</v>
      </c>
      <c r="AE310" s="1" t="s">
        <v>5285</v>
      </c>
      <c r="AF310" s="1" t="s">
        <v>7703</v>
      </c>
      <c r="AG310" s="1" t="s">
        <v>7704</v>
      </c>
      <c r="AH310" s="21">
        <v>42352.315798611111</v>
      </c>
      <c r="AJ310" s="23">
        <v>0</v>
      </c>
      <c r="AK310" s="23">
        <f t="shared" si="60"/>
        <v>4</v>
      </c>
      <c r="AL310" s="1">
        <f t="shared" si="61"/>
        <v>1000</v>
      </c>
      <c r="AM310" s="1">
        <f t="shared" si="62"/>
        <v>46499</v>
      </c>
      <c r="AN310" s="25">
        <f t="shared" si="70"/>
        <v>16.61</v>
      </c>
      <c r="AO310" s="25">
        <f t="shared" si="71"/>
        <v>18.400000000000002</v>
      </c>
      <c r="AP310" s="1">
        <f t="shared" si="68"/>
        <v>20.85</v>
      </c>
      <c r="AQ310" s="25">
        <f t="shared" si="63"/>
        <v>1.4489228630993747</v>
      </c>
      <c r="AR310" s="1">
        <f t="shared" si="64"/>
        <v>3.45</v>
      </c>
      <c r="AS310" s="25">
        <f t="shared" si="65"/>
        <v>0.93495934959349603</v>
      </c>
      <c r="AT310" s="1">
        <f t="shared" si="66"/>
        <v>98.28</v>
      </c>
      <c r="AU310" s="1">
        <f t="shared" si="67"/>
        <v>98.98</v>
      </c>
      <c r="AV310" s="1" t="str">
        <f t="shared" si="69"/>
        <v>67</v>
      </c>
      <c r="AW310" s="1" t="str">
        <f t="shared" si="72"/>
        <v>325</v>
      </c>
      <c r="AX310" s="1" t="str">
        <f t="shared" si="73"/>
        <v>5416</v>
      </c>
      <c r="AY310" s="1">
        <v>0.88233846153846163</v>
      </c>
      <c r="AZ310" s="1">
        <v>0.36004431314623336</v>
      </c>
      <c r="BJ310"/>
    </row>
    <row r="311" spans="1:62" ht="15.75">
      <c r="A311" s="1">
        <v>9200</v>
      </c>
      <c r="B311" s="1" t="s">
        <v>591</v>
      </c>
      <c r="C311" s="1" t="s">
        <v>4334</v>
      </c>
      <c r="D311" s="1">
        <v>306</v>
      </c>
      <c r="E311" s="1">
        <v>49646</v>
      </c>
      <c r="F311" s="1">
        <v>1000</v>
      </c>
      <c r="H311" s="1">
        <v>4.8</v>
      </c>
      <c r="I311" s="1">
        <v>45.89</v>
      </c>
      <c r="J311" s="1" t="s">
        <v>7649</v>
      </c>
      <c r="K311" s="1">
        <v>4.9000000000000004</v>
      </c>
      <c r="L311" s="1">
        <v>45.38</v>
      </c>
      <c r="M311" s="1" t="s">
        <v>7650</v>
      </c>
      <c r="N311" s="1">
        <v>4.9000000000000004</v>
      </c>
      <c r="O311" s="1">
        <v>49.51</v>
      </c>
      <c r="P311" s="1" t="s">
        <v>7651</v>
      </c>
      <c r="Q311" s="1">
        <v>5.27</v>
      </c>
      <c r="R311" s="1">
        <v>14.39</v>
      </c>
      <c r="S311" s="1" t="s">
        <v>7652</v>
      </c>
      <c r="T311" s="1">
        <v>3.31</v>
      </c>
      <c r="U311" s="1">
        <v>3.69</v>
      </c>
      <c r="V311" s="1" t="s">
        <v>7653</v>
      </c>
      <c r="W311" s="1">
        <v>0</v>
      </c>
      <c r="X311" s="1">
        <v>0.01</v>
      </c>
      <c r="Y311" s="1" t="s">
        <v>7654</v>
      </c>
      <c r="Z311" s="1">
        <v>0</v>
      </c>
      <c r="AA311" s="1">
        <v>0</v>
      </c>
      <c r="AB311" s="1" t="s">
        <v>4284</v>
      </c>
      <c r="AC311" s="1">
        <v>95.38</v>
      </c>
      <c r="AD311" s="1">
        <v>98.71</v>
      </c>
      <c r="AE311" s="1" t="s">
        <v>7655</v>
      </c>
      <c r="AF311" s="1" t="s">
        <v>7656</v>
      </c>
      <c r="AG311" s="1" t="s">
        <v>7657</v>
      </c>
      <c r="AH311" s="21">
        <v>42352.309606481482</v>
      </c>
      <c r="AJ311" s="23">
        <v>0</v>
      </c>
      <c r="AK311" s="23">
        <f t="shared" si="60"/>
        <v>4</v>
      </c>
      <c r="AL311" s="1">
        <f t="shared" si="61"/>
        <v>1000</v>
      </c>
      <c r="AM311" s="1">
        <f t="shared" si="62"/>
        <v>49646</v>
      </c>
      <c r="AN311" s="25">
        <f t="shared" si="70"/>
        <v>4.1299999999999955</v>
      </c>
      <c r="AO311" s="25">
        <f t="shared" si="71"/>
        <v>46.926666666666669</v>
      </c>
      <c r="AP311" s="1">
        <f t="shared" si="68"/>
        <v>5.27</v>
      </c>
      <c r="AQ311" s="25">
        <f t="shared" si="63"/>
        <v>0.36622654621264761</v>
      </c>
      <c r="AR311" s="1">
        <f t="shared" si="64"/>
        <v>3.31</v>
      </c>
      <c r="AS311" s="25">
        <f t="shared" si="65"/>
        <v>0.89701897018970189</v>
      </c>
      <c r="AT311" s="1">
        <f t="shared" si="66"/>
        <v>95.38</v>
      </c>
      <c r="AU311" s="1">
        <f t="shared" si="67"/>
        <v>98.71</v>
      </c>
      <c r="AV311" s="1" t="str">
        <f t="shared" si="69"/>
        <v>548</v>
      </c>
      <c r="AW311" s="1" t="str">
        <f t="shared" si="72"/>
        <v>2302</v>
      </c>
      <c r="AX311" s="1" t="str">
        <f t="shared" si="73"/>
        <v>3221</v>
      </c>
      <c r="AY311" s="1">
        <v>1.0188705473501305</v>
      </c>
      <c r="AZ311" s="1">
        <v>4.2881092828314191</v>
      </c>
      <c r="BJ311"/>
    </row>
    <row r="312" spans="1:62" ht="15.75">
      <c r="A312" s="1">
        <v>9113</v>
      </c>
      <c r="B312" s="1" t="s">
        <v>365</v>
      </c>
      <c r="C312" s="1" t="s">
        <v>4370</v>
      </c>
      <c r="D312" s="1">
        <v>536</v>
      </c>
      <c r="E312" s="1">
        <v>72045</v>
      </c>
      <c r="H312" s="1">
        <v>4.8</v>
      </c>
      <c r="I312" s="1">
        <v>0</v>
      </c>
      <c r="J312" s="1" t="s">
        <v>7687</v>
      </c>
      <c r="K312" s="1">
        <v>4.8</v>
      </c>
      <c r="L312" s="1">
        <v>0</v>
      </c>
      <c r="M312" s="1" t="s">
        <v>7688</v>
      </c>
      <c r="N312" s="1">
        <v>4.8</v>
      </c>
      <c r="O312" s="1">
        <v>0</v>
      </c>
      <c r="P312" s="1" t="s">
        <v>7689</v>
      </c>
      <c r="Q312" s="1">
        <v>2.65</v>
      </c>
      <c r="R312" s="1">
        <v>3.22</v>
      </c>
      <c r="S312" s="1" t="s">
        <v>7690</v>
      </c>
      <c r="T312" s="1">
        <v>1.37</v>
      </c>
      <c r="U312" s="1">
        <v>1.59</v>
      </c>
      <c r="V312" s="1" t="s">
        <v>7691</v>
      </c>
      <c r="W312" s="1">
        <v>0</v>
      </c>
      <c r="X312" s="1">
        <v>0.01</v>
      </c>
      <c r="Y312" s="1" t="s">
        <v>4935</v>
      </c>
      <c r="Z312" s="1">
        <v>0</v>
      </c>
      <c r="AA312" s="1">
        <v>0</v>
      </c>
      <c r="AB312" s="1" t="s">
        <v>4284</v>
      </c>
      <c r="AC312" s="1">
        <v>81.150000000000006</v>
      </c>
      <c r="AD312" s="1">
        <v>99.02</v>
      </c>
      <c r="AE312" s="1" t="s">
        <v>7692</v>
      </c>
      <c r="AF312" s="1" t="s">
        <v>7693</v>
      </c>
      <c r="AG312" s="1" t="s">
        <v>7694</v>
      </c>
      <c r="AH312" s="21">
        <v>42352.310833333337</v>
      </c>
      <c r="AJ312" s="23">
        <v>0</v>
      </c>
      <c r="AK312" s="23">
        <f t="shared" si="60"/>
        <v>11</v>
      </c>
      <c r="AL312" s="1">
        <f t="shared" si="61"/>
        <v>0</v>
      </c>
      <c r="AM312" s="1">
        <f t="shared" si="62"/>
        <v>72045</v>
      </c>
      <c r="AN312" s="25">
        <f t="shared" si="70"/>
        <v>0</v>
      </c>
      <c r="AO312" s="25">
        <f t="shared" si="71"/>
        <v>0</v>
      </c>
      <c r="AP312" s="1">
        <f t="shared" si="68"/>
        <v>2.65</v>
      </c>
      <c r="AQ312" s="25">
        <f t="shared" si="63"/>
        <v>0.82298136645962727</v>
      </c>
      <c r="AR312" s="1">
        <f t="shared" si="64"/>
        <v>1.37</v>
      </c>
      <c r="AS312" s="25">
        <f t="shared" si="65"/>
        <v>0.86163522012578619</v>
      </c>
      <c r="AT312" s="1">
        <f t="shared" si="66"/>
        <v>81.150000000000006</v>
      </c>
      <c r="AU312" s="1">
        <f t="shared" si="67"/>
        <v>99.02</v>
      </c>
      <c r="AV312" s="1" t="str">
        <f t="shared" si="69"/>
        <v>331</v>
      </c>
      <c r="AW312" s="1" t="str">
        <f t="shared" si="72"/>
        <v>1559</v>
      </c>
      <c r="AX312" s="1" t="str">
        <f t="shared" si="73"/>
        <v>8529</v>
      </c>
      <c r="AY312" s="1">
        <v>0.90871071199486864</v>
      </c>
      <c r="AZ312" s="1">
        <v>1.0967288075976083</v>
      </c>
      <c r="BJ312"/>
    </row>
    <row r="313" spans="1:62" ht="15.75">
      <c r="A313" s="1">
        <v>8883</v>
      </c>
      <c r="B313" s="1" t="s">
        <v>2107</v>
      </c>
      <c r="C313" s="1" t="s">
        <v>4286</v>
      </c>
      <c r="D313" s="1">
        <v>1083</v>
      </c>
      <c r="E313" s="1">
        <v>486915</v>
      </c>
      <c r="F313" s="1">
        <v>1000</v>
      </c>
      <c r="H313" s="1">
        <v>4.7</v>
      </c>
      <c r="I313" s="1">
        <v>-0.7</v>
      </c>
      <c r="J313" s="1" t="s">
        <v>4821</v>
      </c>
      <c r="K313" s="1">
        <v>4.8</v>
      </c>
      <c r="L313" s="1">
        <v>0</v>
      </c>
      <c r="M313" s="1" t="s">
        <v>4822</v>
      </c>
      <c r="N313" s="1">
        <v>4.8</v>
      </c>
      <c r="O313" s="1">
        <v>0</v>
      </c>
      <c r="P313" s="1" t="s">
        <v>4823</v>
      </c>
      <c r="Q313" s="1">
        <v>2.5</v>
      </c>
      <c r="R313" s="1">
        <v>6.32</v>
      </c>
      <c r="S313" s="1" t="s">
        <v>4824</v>
      </c>
      <c r="T313" s="1">
        <v>3.25</v>
      </c>
      <c r="U313" s="1">
        <v>3.25</v>
      </c>
      <c r="V313" s="1" t="s">
        <v>4825</v>
      </c>
      <c r="W313" s="1">
        <v>0</v>
      </c>
      <c r="X313" s="1">
        <v>0</v>
      </c>
      <c r="Y313" s="1" t="s">
        <v>4826</v>
      </c>
      <c r="Z313" s="1">
        <v>0</v>
      </c>
      <c r="AA313" s="1">
        <v>0</v>
      </c>
      <c r="AB313" s="1" t="s">
        <v>4284</v>
      </c>
      <c r="AC313" s="1">
        <v>98.36</v>
      </c>
      <c r="AD313" s="1">
        <v>99.03</v>
      </c>
      <c r="AE313" s="1" t="s">
        <v>7695</v>
      </c>
      <c r="AF313" s="1" t="s">
        <v>7696</v>
      </c>
      <c r="AG313" s="1" t="s">
        <v>7697</v>
      </c>
      <c r="AH313" s="21">
        <v>42352.310868055552</v>
      </c>
      <c r="AJ313" s="23">
        <v>0</v>
      </c>
      <c r="AK313" s="23">
        <f t="shared" si="60"/>
        <v>8</v>
      </c>
      <c r="AL313" s="1">
        <f t="shared" si="61"/>
        <v>1000</v>
      </c>
      <c r="AM313" s="1">
        <f t="shared" si="62"/>
        <v>486915</v>
      </c>
      <c r="AN313" s="25">
        <f t="shared" si="70"/>
        <v>0.7</v>
      </c>
      <c r="AO313" s="25">
        <f t="shared" si="71"/>
        <v>-0.23333333333333331</v>
      </c>
      <c r="AP313" s="1">
        <f t="shared" si="68"/>
        <v>2.5</v>
      </c>
      <c r="AQ313" s="25">
        <f t="shared" si="63"/>
        <v>0.39556962025316456</v>
      </c>
      <c r="AR313" s="1">
        <f t="shared" si="64"/>
        <v>3.25</v>
      </c>
      <c r="AS313" s="25">
        <f t="shared" si="65"/>
        <v>1</v>
      </c>
      <c r="AT313" s="1">
        <f t="shared" si="66"/>
        <v>98.36</v>
      </c>
      <c r="AU313" s="1">
        <f t="shared" si="67"/>
        <v>99.03</v>
      </c>
      <c r="AV313" s="1" t="str">
        <f t="shared" si="69"/>
        <v>486</v>
      </c>
      <c r="AW313" s="1" t="str">
        <f t="shared" si="72"/>
        <v>2353</v>
      </c>
      <c r="AX313" s="1" t="str">
        <f t="shared" si="73"/>
        <v>20714</v>
      </c>
      <c r="AY313" s="1">
        <v>0.88401189970250749</v>
      </c>
      <c r="AZ313" s="1">
        <v>0.68156802162788455</v>
      </c>
      <c r="BJ313"/>
    </row>
    <row r="314" spans="1:62" ht="15.75">
      <c r="A314" s="1">
        <v>8873</v>
      </c>
      <c r="B314" s="1" t="s">
        <v>2112</v>
      </c>
      <c r="C314" s="1" t="s">
        <v>4350</v>
      </c>
      <c r="D314" s="1">
        <v>8540</v>
      </c>
      <c r="E314" s="1">
        <v>313550</v>
      </c>
      <c r="F314" s="1">
        <v>1000</v>
      </c>
      <c r="H314" s="1">
        <v>4.5999999999999996</v>
      </c>
      <c r="I314" s="1">
        <v>-3.42</v>
      </c>
      <c r="J314" s="1" t="s">
        <v>4815</v>
      </c>
      <c r="K314" s="1">
        <v>4.7</v>
      </c>
      <c r="L314" s="1">
        <v>-2.52</v>
      </c>
      <c r="M314" s="1" t="s">
        <v>4816</v>
      </c>
      <c r="N314" s="1">
        <v>4.7</v>
      </c>
      <c r="O314" s="1">
        <v>-1.91</v>
      </c>
      <c r="P314" s="1" t="s">
        <v>4817</v>
      </c>
      <c r="Q314" s="1">
        <v>1.92</v>
      </c>
      <c r="R314" s="1">
        <v>3.12</v>
      </c>
      <c r="S314" s="1" t="s">
        <v>4818</v>
      </c>
      <c r="T314" s="1">
        <v>3.07</v>
      </c>
      <c r="U314" s="1">
        <v>2.64</v>
      </c>
      <c r="V314" s="1" t="s">
        <v>4819</v>
      </c>
      <c r="W314" s="1">
        <v>0</v>
      </c>
      <c r="X314" s="1">
        <v>0.01</v>
      </c>
      <c r="Y314" s="1" t="s">
        <v>4820</v>
      </c>
      <c r="Z314" s="1">
        <v>0</v>
      </c>
      <c r="AA314" s="1">
        <v>0</v>
      </c>
      <c r="AB314" s="1" t="s">
        <v>4284</v>
      </c>
      <c r="AC314" s="1">
        <v>96.16</v>
      </c>
      <c r="AD314" s="1">
        <v>98.38</v>
      </c>
      <c r="AE314" s="1" t="s">
        <v>7660</v>
      </c>
      <c r="AF314" s="1" t="s">
        <v>7661</v>
      </c>
      <c r="AG314" s="1" t="s">
        <v>7662</v>
      </c>
      <c r="AH314" s="21">
        <v>42352.309756944444</v>
      </c>
      <c r="AJ314" s="23">
        <v>0</v>
      </c>
      <c r="AK314" s="23">
        <f t="shared" si="60"/>
        <v>15</v>
      </c>
      <c r="AL314" s="1">
        <f t="shared" si="61"/>
        <v>1000</v>
      </c>
      <c r="AM314" s="1">
        <f t="shared" si="62"/>
        <v>313550</v>
      </c>
      <c r="AN314" s="25">
        <f t="shared" si="70"/>
        <v>1.51</v>
      </c>
      <c r="AO314" s="25">
        <f t="shared" si="71"/>
        <v>-2.6166666666666667</v>
      </c>
      <c r="AP314" s="1">
        <f t="shared" si="68"/>
        <v>1.92</v>
      </c>
      <c r="AQ314" s="25">
        <f t="shared" si="63"/>
        <v>0.61538461538461531</v>
      </c>
      <c r="AR314" s="1">
        <f t="shared" si="64"/>
        <v>3.07</v>
      </c>
      <c r="AS314" s="25">
        <f t="shared" si="65"/>
        <v>1.1628787878787878</v>
      </c>
      <c r="AT314" s="1">
        <f t="shared" si="66"/>
        <v>96.16</v>
      </c>
      <c r="AU314" s="1">
        <f t="shared" si="67"/>
        <v>98.38</v>
      </c>
      <c r="AV314" s="1" t="str">
        <f t="shared" si="69"/>
        <v>1352</v>
      </c>
      <c r="AW314" s="1" t="str">
        <f t="shared" si="72"/>
        <v>5836</v>
      </c>
      <c r="AX314" s="1" t="str">
        <f t="shared" si="73"/>
        <v>30084</v>
      </c>
      <c r="AY314" s="1">
        <v>0.99152844413982189</v>
      </c>
      <c r="AZ314" s="1">
        <v>1.163940965297168</v>
      </c>
      <c r="BJ314"/>
    </row>
    <row r="315" spans="1:62" ht="15.75">
      <c r="A315" s="1">
        <v>9139</v>
      </c>
      <c r="B315" s="1" t="s">
        <v>2129</v>
      </c>
      <c r="C315" s="1" t="s">
        <v>4334</v>
      </c>
      <c r="D315" s="1">
        <v>136</v>
      </c>
      <c r="E315" s="1">
        <v>3057</v>
      </c>
      <c r="F315" s="1">
        <v>1000</v>
      </c>
      <c r="H315" s="1">
        <v>4.8</v>
      </c>
      <c r="I315" s="1">
        <v>33.53</v>
      </c>
      <c r="J315" s="1" t="s">
        <v>4459</v>
      </c>
      <c r="K315" s="1">
        <v>4.8</v>
      </c>
      <c r="L315" s="1">
        <v>28.18</v>
      </c>
      <c r="M315" s="1" t="s">
        <v>4460</v>
      </c>
      <c r="N315" s="1">
        <v>4.8</v>
      </c>
      <c r="O315" s="1">
        <v>28.74</v>
      </c>
      <c r="P315" s="1" t="s">
        <v>4461</v>
      </c>
      <c r="Q315" s="1">
        <v>7.69</v>
      </c>
      <c r="R315" s="1">
        <v>14.39</v>
      </c>
      <c r="S315" s="1" t="s">
        <v>4462</v>
      </c>
      <c r="T315" s="1">
        <v>15.78</v>
      </c>
      <c r="U315" s="1">
        <v>3.69</v>
      </c>
      <c r="V315" s="1" t="s">
        <v>4463</v>
      </c>
      <c r="W315" s="1">
        <v>0</v>
      </c>
      <c r="X315" s="1">
        <v>0.01</v>
      </c>
      <c r="Y315" s="1" t="s">
        <v>4406</v>
      </c>
      <c r="Z315" s="1">
        <v>0</v>
      </c>
      <c r="AA315" s="1">
        <v>0</v>
      </c>
      <c r="AB315" s="1" t="s">
        <v>4284</v>
      </c>
      <c r="AC315" s="1">
        <v>100</v>
      </c>
      <c r="AD315" s="1">
        <v>96.68</v>
      </c>
      <c r="AE315" s="1" t="s">
        <v>4326</v>
      </c>
      <c r="AF315" s="1" t="s">
        <v>7670</v>
      </c>
      <c r="AG315" s="1" t="s">
        <v>7671</v>
      </c>
      <c r="AH315" s="21">
        <v>42352.309837962966</v>
      </c>
      <c r="AJ315" s="23">
        <v>0</v>
      </c>
      <c r="AK315" s="23">
        <f t="shared" si="60"/>
        <v>4</v>
      </c>
      <c r="AL315" s="1">
        <f t="shared" si="61"/>
        <v>1000</v>
      </c>
      <c r="AM315" s="1">
        <f t="shared" si="62"/>
        <v>3057</v>
      </c>
      <c r="AN315" s="25">
        <f t="shared" si="70"/>
        <v>5.3500000000000014</v>
      </c>
      <c r="AO315" s="25">
        <f t="shared" si="71"/>
        <v>30.150000000000002</v>
      </c>
      <c r="AP315" s="1">
        <f t="shared" si="68"/>
        <v>7.69</v>
      </c>
      <c r="AQ315" s="25">
        <f t="shared" si="63"/>
        <v>0.53439888811674774</v>
      </c>
      <c r="AR315" s="1">
        <f t="shared" si="64"/>
        <v>15.78</v>
      </c>
      <c r="AS315" s="25">
        <f t="shared" si="65"/>
        <v>4.2764227642276422</v>
      </c>
      <c r="AT315" s="1">
        <f t="shared" si="66"/>
        <v>100</v>
      </c>
      <c r="AU315" s="1">
        <f t="shared" si="67"/>
        <v>96.68</v>
      </c>
      <c r="AV315" s="1" t="str">
        <f t="shared" si="69"/>
        <v>6</v>
      </c>
      <c r="AW315" s="1" t="str">
        <f t="shared" si="72"/>
        <v>31</v>
      </c>
      <c r="AX315" s="1" t="str">
        <f t="shared" si="73"/>
        <v>539</v>
      </c>
      <c r="AY315" s="1">
        <v>0.82838709677419353</v>
      </c>
      <c r="AZ315" s="1">
        <v>0.34508348794063082</v>
      </c>
      <c r="BJ315"/>
    </row>
    <row r="316" spans="1:62" ht="15.75">
      <c r="A316" s="1">
        <v>9051</v>
      </c>
      <c r="B316" s="1" t="s">
        <v>777</v>
      </c>
      <c r="C316" s="1" t="s">
        <v>4845</v>
      </c>
      <c r="D316" s="1">
        <v>973</v>
      </c>
      <c r="E316" s="1">
        <v>76784</v>
      </c>
      <c r="F316" s="1">
        <v>10000</v>
      </c>
      <c r="H316" s="1">
        <v>4.7</v>
      </c>
      <c r="I316" s="1">
        <v>-0.81</v>
      </c>
      <c r="J316" s="1" t="s">
        <v>4417</v>
      </c>
      <c r="K316" s="1">
        <v>4.8</v>
      </c>
      <c r="L316" s="1">
        <v>-1.05</v>
      </c>
      <c r="M316" s="1" t="s">
        <v>4418</v>
      </c>
      <c r="N316" s="1">
        <v>4.7</v>
      </c>
      <c r="O316" s="1">
        <v>-0.92</v>
      </c>
      <c r="P316" s="1" t="s">
        <v>4419</v>
      </c>
      <c r="Q316" s="1">
        <v>2.4300000000000002</v>
      </c>
      <c r="R316" s="1">
        <v>4.47</v>
      </c>
      <c r="S316" s="1" t="s">
        <v>4420</v>
      </c>
      <c r="T316" s="1">
        <v>1.55</v>
      </c>
      <c r="U316" s="1">
        <v>1.99</v>
      </c>
      <c r="V316" s="1" t="s">
        <v>4421</v>
      </c>
      <c r="W316" s="1">
        <v>0</v>
      </c>
      <c r="X316" s="1">
        <v>0.01</v>
      </c>
      <c r="Y316" s="1" t="s">
        <v>4422</v>
      </c>
      <c r="Z316" s="1">
        <v>0</v>
      </c>
      <c r="AA316" s="1">
        <v>0</v>
      </c>
      <c r="AB316" s="1" t="s">
        <v>4284</v>
      </c>
      <c r="AC316" s="1">
        <v>71.72</v>
      </c>
      <c r="AD316" s="1">
        <v>98.32</v>
      </c>
      <c r="AE316" s="1" t="s">
        <v>7712</v>
      </c>
      <c r="AF316" s="1" t="s">
        <v>7713</v>
      </c>
      <c r="AG316" s="1" t="s">
        <v>7714</v>
      </c>
      <c r="AH316" s="21">
        <v>42352.386203703703</v>
      </c>
      <c r="AJ316" s="23">
        <v>0</v>
      </c>
      <c r="AK316" s="23">
        <f t="shared" si="60"/>
        <v>9</v>
      </c>
      <c r="AL316" s="1">
        <f t="shared" si="61"/>
        <v>10000</v>
      </c>
      <c r="AM316" s="1">
        <f t="shared" si="62"/>
        <v>76784</v>
      </c>
      <c r="AN316" s="25">
        <f t="shared" si="70"/>
        <v>0.24</v>
      </c>
      <c r="AO316" s="25">
        <f t="shared" si="71"/>
        <v>-0.92666666666666675</v>
      </c>
      <c r="AP316" s="1">
        <f t="shared" si="68"/>
        <v>2.4300000000000002</v>
      </c>
      <c r="AQ316" s="25">
        <f t="shared" si="63"/>
        <v>0.54362416107382561</v>
      </c>
      <c r="AR316" s="1">
        <f t="shared" si="64"/>
        <v>1.55</v>
      </c>
      <c r="AS316" s="25">
        <f t="shared" si="65"/>
        <v>0.77889447236180909</v>
      </c>
      <c r="AT316" s="1">
        <f t="shared" si="66"/>
        <v>71.72</v>
      </c>
      <c r="AU316" s="1">
        <f t="shared" si="67"/>
        <v>98.32</v>
      </c>
      <c r="AV316" s="1" t="str">
        <f t="shared" si="69"/>
        <v>510</v>
      </c>
      <c r="AW316" s="1" t="str">
        <f t="shared" si="72"/>
        <v>2166</v>
      </c>
      <c r="AX316" s="1" t="str">
        <f t="shared" si="73"/>
        <v>12330</v>
      </c>
      <c r="AY316" s="1">
        <v>1.0077562326869807</v>
      </c>
      <c r="AZ316" s="1">
        <v>1.0540145985401459</v>
      </c>
      <c r="BJ316"/>
    </row>
    <row r="317" spans="1:62" ht="15.75">
      <c r="A317" s="1">
        <v>9481</v>
      </c>
      <c r="B317" s="1" t="s">
        <v>3065</v>
      </c>
      <c r="C317" s="1" t="s">
        <v>4286</v>
      </c>
      <c r="D317" s="1">
        <v>156</v>
      </c>
      <c r="E317" s="1">
        <v>67711</v>
      </c>
      <c r="F317" s="1">
        <v>0</v>
      </c>
      <c r="H317" s="1">
        <v>4.7</v>
      </c>
      <c r="I317" s="1">
        <v>-1.19</v>
      </c>
      <c r="J317" s="1" t="s">
        <v>5223</v>
      </c>
      <c r="K317" s="1">
        <v>4.7</v>
      </c>
      <c r="L317" s="1">
        <v>-3.15</v>
      </c>
      <c r="M317" s="1" t="s">
        <v>5224</v>
      </c>
      <c r="N317" s="1">
        <v>4.7</v>
      </c>
      <c r="O317" s="1">
        <v>-2.75</v>
      </c>
      <c r="P317" s="1" t="s">
        <v>5225</v>
      </c>
      <c r="Q317" s="1">
        <v>100</v>
      </c>
      <c r="R317" s="1">
        <v>6.81</v>
      </c>
      <c r="S317" s="1" t="s">
        <v>5226</v>
      </c>
      <c r="T317" s="1">
        <v>5.82</v>
      </c>
      <c r="U317" s="1">
        <v>3.26</v>
      </c>
      <c r="V317" s="1" t="s">
        <v>5227</v>
      </c>
      <c r="W317" s="1">
        <v>0</v>
      </c>
      <c r="X317" s="1">
        <v>0</v>
      </c>
      <c r="Y317" s="1" t="s">
        <v>4287</v>
      </c>
      <c r="Z317" s="1">
        <v>0</v>
      </c>
      <c r="AA317" s="1">
        <v>0</v>
      </c>
      <c r="AB317" s="1" t="s">
        <v>4284</v>
      </c>
      <c r="AC317" s="1">
        <v>99.99</v>
      </c>
      <c r="AD317" s="1">
        <v>98.9</v>
      </c>
      <c r="AE317" s="1" t="s">
        <v>4293</v>
      </c>
      <c r="AF317" s="1" t="s">
        <v>5228</v>
      </c>
      <c r="AG317" s="1" t="s">
        <v>5229</v>
      </c>
      <c r="AH317" s="21">
        <v>42352.411249999997</v>
      </c>
      <c r="AJ317" s="23">
        <v>0</v>
      </c>
      <c r="AK317" s="23">
        <f t="shared" si="60"/>
        <v>8</v>
      </c>
      <c r="AL317" s="1">
        <f t="shared" si="61"/>
        <v>0</v>
      </c>
      <c r="AM317" s="1">
        <f t="shared" si="62"/>
        <v>67711</v>
      </c>
      <c r="AN317" s="25">
        <f t="shared" si="70"/>
        <v>1.96</v>
      </c>
      <c r="AO317" s="25">
        <f t="shared" si="71"/>
        <v>-2.3633333333333333</v>
      </c>
      <c r="AP317" s="1">
        <f t="shared" si="68"/>
        <v>100</v>
      </c>
      <c r="AQ317" s="25">
        <f t="shared" si="63"/>
        <v>14.684287812041116</v>
      </c>
      <c r="AR317" s="1">
        <f t="shared" si="64"/>
        <v>5.82</v>
      </c>
      <c r="AS317" s="25">
        <f t="shared" si="65"/>
        <v>1.785276073619632</v>
      </c>
      <c r="AT317" s="1">
        <f t="shared" si="66"/>
        <v>99.99</v>
      </c>
      <c r="AU317" s="1">
        <f t="shared" si="67"/>
        <v>98.9</v>
      </c>
      <c r="AV317" s="1" t="str">
        <f t="shared" si="69"/>
        <v>0</v>
      </c>
      <c r="AW317" s="1" t="str">
        <f t="shared" si="72"/>
        <v>6</v>
      </c>
      <c r="AX317" s="1" t="str">
        <f t="shared" si="73"/>
        <v>83</v>
      </c>
      <c r="AY317" s="1">
        <v>0</v>
      </c>
      <c r="AZ317" s="1">
        <v>0.43373493975903615</v>
      </c>
      <c r="BJ317"/>
    </row>
    <row r="318" spans="1:62" ht="15.75">
      <c r="A318" s="1">
        <v>9494</v>
      </c>
      <c r="B318" s="1" t="s">
        <v>636</v>
      </c>
      <c r="C318" s="1" t="s">
        <v>4334</v>
      </c>
      <c r="D318" s="1">
        <v>249</v>
      </c>
      <c r="E318" s="1">
        <v>16653</v>
      </c>
      <c r="F318" s="1">
        <v>1000</v>
      </c>
      <c r="H318" s="1">
        <v>4.8</v>
      </c>
      <c r="I318" s="1">
        <v>32.74</v>
      </c>
      <c r="J318" s="1" t="s">
        <v>6299</v>
      </c>
      <c r="K318" s="1">
        <v>4.8</v>
      </c>
      <c r="L318" s="1">
        <v>42.33</v>
      </c>
      <c r="M318" s="1" t="s">
        <v>6300</v>
      </c>
      <c r="N318" s="1">
        <v>4.8</v>
      </c>
      <c r="O318" s="1">
        <v>35.799999999999997</v>
      </c>
      <c r="P318" s="1" t="s">
        <v>6301</v>
      </c>
      <c r="Q318" s="1">
        <v>16.11</v>
      </c>
      <c r="R318" s="1">
        <v>14.39</v>
      </c>
      <c r="S318" s="1" t="s">
        <v>6302</v>
      </c>
      <c r="T318" s="1">
        <v>4.38</v>
      </c>
      <c r="U318" s="1">
        <v>3.69</v>
      </c>
      <c r="V318" s="1" t="s">
        <v>6303</v>
      </c>
      <c r="W318" s="1">
        <v>0</v>
      </c>
      <c r="X318" s="1">
        <v>0.01</v>
      </c>
      <c r="Y318" s="1" t="s">
        <v>6304</v>
      </c>
      <c r="Z318" s="1">
        <v>0</v>
      </c>
      <c r="AA318" s="1">
        <v>0</v>
      </c>
      <c r="AB318" s="1" t="s">
        <v>4284</v>
      </c>
      <c r="AC318" s="1">
        <v>99.8</v>
      </c>
      <c r="AD318" s="1">
        <v>99.32</v>
      </c>
      <c r="AE318" s="1" t="s">
        <v>7084</v>
      </c>
      <c r="AF318" s="1" t="s">
        <v>8280</v>
      </c>
      <c r="AG318" s="1" t="s">
        <v>8281</v>
      </c>
      <c r="AH318" s="21">
        <v>42352.41170138889</v>
      </c>
      <c r="AJ318" s="23">
        <v>0</v>
      </c>
      <c r="AK318" s="23">
        <f t="shared" si="60"/>
        <v>4</v>
      </c>
      <c r="AL318" s="1">
        <f t="shared" si="61"/>
        <v>1000</v>
      </c>
      <c r="AM318" s="1">
        <f t="shared" si="62"/>
        <v>16653</v>
      </c>
      <c r="AN318" s="25">
        <f t="shared" si="70"/>
        <v>9.5899999999999963</v>
      </c>
      <c r="AO318" s="25">
        <f t="shared" si="71"/>
        <v>36.956666666666663</v>
      </c>
      <c r="AP318" s="1">
        <f t="shared" si="68"/>
        <v>16.11</v>
      </c>
      <c r="AQ318" s="25">
        <f t="shared" si="63"/>
        <v>1.11952744961779</v>
      </c>
      <c r="AR318" s="1">
        <f t="shared" si="64"/>
        <v>4.38</v>
      </c>
      <c r="AS318" s="25">
        <f t="shared" si="65"/>
        <v>1.1869918699186992</v>
      </c>
      <c r="AT318" s="1">
        <f t="shared" si="66"/>
        <v>99.8</v>
      </c>
      <c r="AU318" s="1">
        <f t="shared" si="67"/>
        <v>99.32</v>
      </c>
      <c r="AV318" s="1" t="str">
        <f t="shared" si="69"/>
        <v>109</v>
      </c>
      <c r="AW318" s="1" t="str">
        <f t="shared" si="72"/>
        <v>665</v>
      </c>
      <c r="AX318" s="1" t="str">
        <f t="shared" si="73"/>
        <v>6965</v>
      </c>
      <c r="AY318" s="1">
        <v>0.70153383458646623</v>
      </c>
      <c r="AZ318" s="1">
        <v>0.57286432160804024</v>
      </c>
      <c r="BJ318"/>
    </row>
    <row r="319" spans="1:62" ht="15.75">
      <c r="A319" s="1">
        <v>8855</v>
      </c>
      <c r="B319" s="1" t="s">
        <v>2047</v>
      </c>
      <c r="C319" s="1" t="s">
        <v>4335</v>
      </c>
      <c r="D319" s="1">
        <v>367</v>
      </c>
      <c r="E319" s="1">
        <v>22530</v>
      </c>
      <c r="F319" s="1">
        <v>500</v>
      </c>
      <c r="H319" s="1">
        <v>4.8</v>
      </c>
      <c r="I319" s="1">
        <v>0</v>
      </c>
      <c r="J319" s="1" t="s">
        <v>4502</v>
      </c>
      <c r="K319" s="1">
        <v>4.8</v>
      </c>
      <c r="L319" s="1">
        <v>2.99</v>
      </c>
      <c r="M319" s="1" t="s">
        <v>4503</v>
      </c>
      <c r="N319" s="1">
        <v>4.8</v>
      </c>
      <c r="O319" s="1">
        <v>0</v>
      </c>
      <c r="P319" s="1" t="s">
        <v>4504</v>
      </c>
      <c r="Q319" s="1">
        <v>10.15</v>
      </c>
      <c r="R319" s="1">
        <v>3.93</v>
      </c>
      <c r="S319" s="1" t="s">
        <v>4505</v>
      </c>
      <c r="T319" s="1">
        <v>5.17</v>
      </c>
      <c r="U319" s="1">
        <v>2.4300000000000002</v>
      </c>
      <c r="V319" s="1" t="s">
        <v>4506</v>
      </c>
      <c r="W319" s="1">
        <v>0</v>
      </c>
      <c r="X319" s="1">
        <v>0</v>
      </c>
      <c r="Y319" s="1" t="s">
        <v>4287</v>
      </c>
      <c r="Z319" s="1">
        <v>0</v>
      </c>
      <c r="AA319" s="1">
        <v>0</v>
      </c>
      <c r="AB319" s="1" t="s">
        <v>4284</v>
      </c>
      <c r="AC319" s="1">
        <v>76.63</v>
      </c>
      <c r="AD319" s="1">
        <v>98.95</v>
      </c>
      <c r="AE319" s="1" t="s">
        <v>4307</v>
      </c>
      <c r="AF319" s="1" t="s">
        <v>4507</v>
      </c>
      <c r="AG319" s="1" t="s">
        <v>4508</v>
      </c>
      <c r="AH319" s="21">
        <v>42352.390428240738</v>
      </c>
      <c r="AJ319" s="23">
        <v>0</v>
      </c>
      <c r="AK319" s="23">
        <f t="shared" si="60"/>
        <v>5</v>
      </c>
      <c r="AL319" s="1">
        <f t="shared" si="61"/>
        <v>500</v>
      </c>
      <c r="AM319" s="1">
        <f t="shared" si="62"/>
        <v>22530</v>
      </c>
      <c r="AN319" s="25">
        <f t="shared" si="70"/>
        <v>2.99</v>
      </c>
      <c r="AO319" s="25">
        <f t="shared" si="71"/>
        <v>0.9966666666666667</v>
      </c>
      <c r="AP319" s="1">
        <f t="shared" si="68"/>
        <v>10.15</v>
      </c>
      <c r="AQ319" s="25">
        <f t="shared" si="63"/>
        <v>2.5826972010178118</v>
      </c>
      <c r="AR319" s="1">
        <f t="shared" si="64"/>
        <v>5.17</v>
      </c>
      <c r="AS319" s="25">
        <f t="shared" si="65"/>
        <v>2.1275720164609053</v>
      </c>
      <c r="AT319" s="1">
        <f t="shared" si="66"/>
        <v>76.63</v>
      </c>
      <c r="AU319" s="1">
        <f t="shared" si="67"/>
        <v>98.95</v>
      </c>
      <c r="AV319" s="1" t="str">
        <f t="shared" si="69"/>
        <v>13</v>
      </c>
      <c r="AW319" s="1" t="str">
        <f t="shared" si="72"/>
        <v>160</v>
      </c>
      <c r="AX319" s="1" t="str">
        <f t="shared" si="73"/>
        <v>1271</v>
      </c>
      <c r="AY319" s="1">
        <v>0.34775000000000006</v>
      </c>
      <c r="AZ319" s="1">
        <v>0.75531077891424081</v>
      </c>
      <c r="BJ319"/>
    </row>
    <row r="320" spans="1:62" ht="15.75">
      <c r="A320" s="1">
        <v>9137</v>
      </c>
      <c r="B320" s="1" t="s">
        <v>966</v>
      </c>
      <c r="C320" s="1" t="s">
        <v>4286</v>
      </c>
      <c r="D320" s="1">
        <v>460</v>
      </c>
      <c r="E320" s="1">
        <v>19228</v>
      </c>
      <c r="F320" s="1">
        <v>1000</v>
      </c>
      <c r="H320" s="1">
        <v>4.8</v>
      </c>
      <c r="I320" s="1">
        <v>38.159999999999997</v>
      </c>
      <c r="J320" s="1" t="s">
        <v>7740</v>
      </c>
      <c r="K320" s="1">
        <v>4.8</v>
      </c>
      <c r="L320" s="1">
        <v>23.72</v>
      </c>
      <c r="M320" s="1" t="s">
        <v>7741</v>
      </c>
      <c r="N320" s="1">
        <v>4.8</v>
      </c>
      <c r="O320" s="1">
        <v>11.53</v>
      </c>
      <c r="P320" s="1" t="s">
        <v>7742</v>
      </c>
      <c r="Q320" s="1">
        <v>2.04</v>
      </c>
      <c r="R320" s="1">
        <v>6.81</v>
      </c>
      <c r="S320" s="1" t="s">
        <v>7743</v>
      </c>
      <c r="T320" s="1">
        <v>1.94</v>
      </c>
      <c r="U320" s="1">
        <v>3.26</v>
      </c>
      <c r="V320" s="1" t="s">
        <v>7744</v>
      </c>
      <c r="W320" s="1">
        <v>0</v>
      </c>
      <c r="X320" s="1">
        <v>0</v>
      </c>
      <c r="Y320" s="1" t="s">
        <v>4287</v>
      </c>
      <c r="Z320" s="1">
        <v>0</v>
      </c>
      <c r="AA320" s="1">
        <v>0</v>
      </c>
      <c r="AB320" s="1" t="s">
        <v>4284</v>
      </c>
      <c r="AC320" s="1">
        <v>95.9</v>
      </c>
      <c r="AD320" s="1">
        <v>99.45</v>
      </c>
      <c r="AE320" s="1" t="s">
        <v>8282</v>
      </c>
      <c r="AF320" s="1" t="s">
        <v>8283</v>
      </c>
      <c r="AG320" s="1" t="s">
        <v>8284</v>
      </c>
      <c r="AH320" s="21">
        <v>42352.414479166669</v>
      </c>
      <c r="AJ320" s="23">
        <v>0</v>
      </c>
      <c r="AK320" s="23">
        <f t="shared" si="60"/>
        <v>8</v>
      </c>
      <c r="AL320" s="1">
        <f t="shared" si="61"/>
        <v>1000</v>
      </c>
      <c r="AM320" s="1">
        <f t="shared" si="62"/>
        <v>19228</v>
      </c>
      <c r="AN320" s="25">
        <f t="shared" si="70"/>
        <v>26.629999999999995</v>
      </c>
      <c r="AO320" s="25">
        <f t="shared" si="71"/>
        <v>24.47</v>
      </c>
      <c r="AP320" s="1">
        <f t="shared" si="68"/>
        <v>2.04</v>
      </c>
      <c r="AQ320" s="25">
        <f t="shared" si="63"/>
        <v>0.29955947136563876</v>
      </c>
      <c r="AR320" s="1">
        <f t="shared" si="64"/>
        <v>1.94</v>
      </c>
      <c r="AS320" s="25">
        <f t="shared" si="65"/>
        <v>0.59509202453987731</v>
      </c>
      <c r="AT320" s="1">
        <f t="shared" si="66"/>
        <v>95.9</v>
      </c>
      <c r="AU320" s="1">
        <f t="shared" si="67"/>
        <v>99.45</v>
      </c>
      <c r="AV320" s="1" t="str">
        <f t="shared" si="69"/>
        <v>241</v>
      </c>
      <c r="AW320" s="1" t="str">
        <f t="shared" si="72"/>
        <v>1165</v>
      </c>
      <c r="AX320" s="1" t="str">
        <f t="shared" si="73"/>
        <v>6465</v>
      </c>
      <c r="AY320" s="1">
        <v>0.88539055793991428</v>
      </c>
      <c r="AZ320" s="1">
        <v>1.0812064965197217</v>
      </c>
      <c r="BJ320"/>
    </row>
    <row r="321" spans="1:62" ht="15.75">
      <c r="A321" s="1">
        <v>9027</v>
      </c>
      <c r="B321" s="1" t="s">
        <v>231</v>
      </c>
      <c r="C321" s="1" t="s">
        <v>4358</v>
      </c>
      <c r="D321" s="1">
        <v>2626</v>
      </c>
      <c r="E321" s="1">
        <v>9445</v>
      </c>
      <c r="F321" s="1">
        <v>1000</v>
      </c>
      <c r="H321" s="1">
        <v>4.9000000000000004</v>
      </c>
      <c r="I321" s="1">
        <v>89.44</v>
      </c>
      <c r="J321" s="1" t="s">
        <v>7749</v>
      </c>
      <c r="K321" s="1">
        <v>4.9000000000000004</v>
      </c>
      <c r="L321" s="1">
        <v>90.78</v>
      </c>
      <c r="M321" s="1" t="s">
        <v>7750</v>
      </c>
      <c r="N321" s="1">
        <v>4.9000000000000004</v>
      </c>
      <c r="O321" s="1">
        <v>91.21</v>
      </c>
      <c r="P321" s="1" t="s">
        <v>7751</v>
      </c>
      <c r="Q321" s="1">
        <v>3.28</v>
      </c>
      <c r="R321" s="1">
        <v>4.22</v>
      </c>
      <c r="S321" s="1" t="s">
        <v>7752</v>
      </c>
      <c r="T321" s="1">
        <v>4.03</v>
      </c>
      <c r="U321" s="1">
        <v>3.03</v>
      </c>
      <c r="V321" s="1" t="s">
        <v>7753</v>
      </c>
      <c r="W321" s="1">
        <v>0</v>
      </c>
      <c r="X321" s="1">
        <v>0.02</v>
      </c>
      <c r="Y321" s="1" t="s">
        <v>4325</v>
      </c>
      <c r="Z321" s="1">
        <v>0</v>
      </c>
      <c r="AA321" s="1">
        <v>0</v>
      </c>
      <c r="AB321" s="1" t="s">
        <v>4284</v>
      </c>
      <c r="AC321" s="1">
        <v>47.07</v>
      </c>
      <c r="AD321" s="1">
        <v>99.79</v>
      </c>
      <c r="AE321" s="1" t="s">
        <v>4648</v>
      </c>
      <c r="AF321" s="1" t="s">
        <v>8285</v>
      </c>
      <c r="AG321" s="1" t="s">
        <v>8286</v>
      </c>
      <c r="AH321" s="21">
        <v>42352.408877314818</v>
      </c>
      <c r="AJ321" s="23">
        <v>0</v>
      </c>
      <c r="AK321" s="23">
        <f t="shared" si="60"/>
        <v>1</v>
      </c>
      <c r="AL321" s="1">
        <f t="shared" si="61"/>
        <v>1000</v>
      </c>
      <c r="AM321" s="1">
        <f t="shared" si="62"/>
        <v>9445</v>
      </c>
      <c r="AN321" s="25">
        <f t="shared" si="70"/>
        <v>1.769999999999996</v>
      </c>
      <c r="AO321" s="25">
        <f t="shared" si="71"/>
        <v>90.476666666666674</v>
      </c>
      <c r="AP321" s="1">
        <f t="shared" si="68"/>
        <v>3.28</v>
      </c>
      <c r="AQ321" s="25">
        <f t="shared" si="63"/>
        <v>0.77725118483412325</v>
      </c>
      <c r="AR321" s="1">
        <f t="shared" si="64"/>
        <v>4.03</v>
      </c>
      <c r="AS321" s="25">
        <f t="shared" si="65"/>
        <v>1.3300330033003303</v>
      </c>
      <c r="AT321" s="1">
        <f t="shared" si="66"/>
        <v>47.07</v>
      </c>
      <c r="AU321" s="1">
        <f t="shared" si="67"/>
        <v>99.79</v>
      </c>
      <c r="AV321" s="1" t="str">
        <f t="shared" si="69"/>
        <v>26</v>
      </c>
      <c r="AW321" s="1" t="str">
        <f t="shared" si="72"/>
        <v>72</v>
      </c>
      <c r="AX321" s="1" t="str">
        <f t="shared" si="73"/>
        <v>1408</v>
      </c>
      <c r="AY321" s="1">
        <v>1.5455555555555556</v>
      </c>
      <c r="AZ321" s="1">
        <v>0.30681818181818182</v>
      </c>
      <c r="BJ321"/>
    </row>
    <row r="322" spans="1:62" ht="15.75">
      <c r="A322" s="1">
        <v>8995</v>
      </c>
      <c r="B322" s="1" t="s">
        <v>981</v>
      </c>
      <c r="C322" s="1" t="s">
        <v>4286</v>
      </c>
      <c r="D322" s="1">
        <v>68</v>
      </c>
      <c r="E322" s="1">
        <v>67285</v>
      </c>
      <c r="F322" s="1">
        <v>1000</v>
      </c>
      <c r="H322" s="1">
        <v>4.7</v>
      </c>
      <c r="I322" s="1">
        <v>-1.06</v>
      </c>
      <c r="J322" s="1" t="s">
        <v>7755</v>
      </c>
      <c r="K322" s="1">
        <v>4.8</v>
      </c>
      <c r="L322" s="1">
        <v>-0.86</v>
      </c>
      <c r="M322" s="1" t="s">
        <v>7756</v>
      </c>
      <c r="N322" s="1">
        <v>4.7</v>
      </c>
      <c r="O322" s="1">
        <v>-0.9</v>
      </c>
      <c r="P322" s="1" t="s">
        <v>7757</v>
      </c>
      <c r="Q322" s="1">
        <v>6.7</v>
      </c>
      <c r="R322" s="1">
        <v>6.32</v>
      </c>
      <c r="S322" s="1" t="s">
        <v>7758</v>
      </c>
      <c r="T322" s="1">
        <v>3.12</v>
      </c>
      <c r="U322" s="1">
        <v>3.25</v>
      </c>
      <c r="V322" s="1" t="s">
        <v>7759</v>
      </c>
      <c r="W322" s="1">
        <v>0</v>
      </c>
      <c r="X322" s="1">
        <v>0</v>
      </c>
      <c r="Y322" s="1" t="s">
        <v>7760</v>
      </c>
      <c r="Z322" s="1">
        <v>0</v>
      </c>
      <c r="AA322" s="1">
        <v>0</v>
      </c>
      <c r="AB322" s="1" t="s">
        <v>4284</v>
      </c>
      <c r="AC322" s="1">
        <v>100</v>
      </c>
      <c r="AD322" s="1">
        <v>99.24</v>
      </c>
      <c r="AE322" s="1" t="s">
        <v>8287</v>
      </c>
      <c r="AF322" s="1" t="s">
        <v>8288</v>
      </c>
      <c r="AG322" s="1" t="s">
        <v>8289</v>
      </c>
      <c r="AH322" s="21">
        <v>42352.389780092592</v>
      </c>
      <c r="AJ322" s="23">
        <v>0</v>
      </c>
      <c r="AK322" s="23">
        <f t="shared" ref="AK322:AK385" si="74">VLOOKUP(C322,BJ:BK,2,0)</f>
        <v>8</v>
      </c>
      <c r="AL322" s="1">
        <f t="shared" si="61"/>
        <v>1000</v>
      </c>
      <c r="AM322" s="1">
        <f t="shared" si="62"/>
        <v>67285</v>
      </c>
      <c r="AN322" s="25">
        <f t="shared" si="70"/>
        <v>0.20000000000000007</v>
      </c>
      <c r="AO322" s="25">
        <f t="shared" si="71"/>
        <v>-0.94</v>
      </c>
      <c r="AP322" s="1">
        <f t="shared" si="68"/>
        <v>6.7</v>
      </c>
      <c r="AQ322" s="25">
        <f t="shared" si="63"/>
        <v>1.0601265822784809</v>
      </c>
      <c r="AR322" s="1">
        <f t="shared" si="64"/>
        <v>3.12</v>
      </c>
      <c r="AS322" s="25">
        <f t="shared" si="65"/>
        <v>0.96000000000000008</v>
      </c>
      <c r="AT322" s="1">
        <f t="shared" si="66"/>
        <v>100</v>
      </c>
      <c r="AU322" s="1">
        <f t="shared" si="67"/>
        <v>99.24</v>
      </c>
      <c r="AV322" s="1" t="str">
        <f t="shared" si="69"/>
        <v>1545</v>
      </c>
      <c r="AW322" s="1" t="str">
        <f t="shared" si="72"/>
        <v>6076</v>
      </c>
      <c r="AX322" s="1" t="str">
        <f t="shared" si="73"/>
        <v>42059</v>
      </c>
      <c r="AY322" s="1">
        <v>1.088314680710994</v>
      </c>
      <c r="AZ322" s="1">
        <v>0.86678237713687911</v>
      </c>
      <c r="BJ322"/>
    </row>
    <row r="323" spans="1:62" ht="15.75">
      <c r="A323" s="1">
        <v>9022</v>
      </c>
      <c r="B323" s="1" t="s">
        <v>917</v>
      </c>
      <c r="C323" s="1" t="s">
        <v>4335</v>
      </c>
      <c r="D323" s="1">
        <v>482</v>
      </c>
      <c r="E323" s="1">
        <v>84139</v>
      </c>
      <c r="F323" s="1">
        <v>4000</v>
      </c>
      <c r="H323" s="1">
        <v>4.8</v>
      </c>
      <c r="I323" s="1">
        <v>34.83</v>
      </c>
      <c r="J323" s="1" t="s">
        <v>7761</v>
      </c>
      <c r="K323" s="1">
        <v>4.9000000000000004</v>
      </c>
      <c r="L323" s="1">
        <v>36.39</v>
      </c>
      <c r="M323" s="1" t="s">
        <v>7762</v>
      </c>
      <c r="N323" s="1">
        <v>4.8</v>
      </c>
      <c r="O323" s="1">
        <v>27.07</v>
      </c>
      <c r="P323" s="1" t="s">
        <v>7763</v>
      </c>
      <c r="Q323" s="1">
        <v>2.35</v>
      </c>
      <c r="R323" s="1">
        <v>3.51</v>
      </c>
      <c r="S323" s="1" t="s">
        <v>7764</v>
      </c>
      <c r="T323" s="1">
        <v>2.12</v>
      </c>
      <c r="U323" s="1">
        <v>1.81</v>
      </c>
      <c r="V323" s="1" t="s">
        <v>7765</v>
      </c>
      <c r="W323" s="1">
        <v>0</v>
      </c>
      <c r="X323" s="1">
        <v>0</v>
      </c>
      <c r="Y323" s="1" t="s">
        <v>7766</v>
      </c>
      <c r="Z323" s="1">
        <v>0</v>
      </c>
      <c r="AA323" s="1">
        <v>0</v>
      </c>
      <c r="AB323" s="1" t="s">
        <v>4284</v>
      </c>
      <c r="AC323" s="1">
        <v>86.58</v>
      </c>
      <c r="AD323" s="1">
        <v>99.82</v>
      </c>
      <c r="AE323" s="1" t="s">
        <v>8290</v>
      </c>
      <c r="AF323" s="1" t="s">
        <v>8291</v>
      </c>
      <c r="AG323" s="1" t="s">
        <v>8292</v>
      </c>
      <c r="AH323" s="21">
        <v>42352.408229166664</v>
      </c>
      <c r="AJ323" s="23">
        <v>0</v>
      </c>
      <c r="AK323" s="23">
        <f t="shared" si="74"/>
        <v>5</v>
      </c>
      <c r="AL323" s="1">
        <f t="shared" ref="AL323:AL386" si="75">F323</f>
        <v>4000</v>
      </c>
      <c r="AM323" s="1">
        <f t="shared" ref="AM323:AM386" si="76">E323</f>
        <v>84139</v>
      </c>
      <c r="AN323" s="25">
        <f t="shared" si="70"/>
        <v>9.32</v>
      </c>
      <c r="AO323" s="25">
        <f t="shared" si="71"/>
        <v>32.763333333333328</v>
      </c>
      <c r="AP323" s="1">
        <f t="shared" si="68"/>
        <v>2.35</v>
      </c>
      <c r="AQ323" s="25">
        <f t="shared" ref="AQ323:AQ386" si="77">AP323/R323</f>
        <v>0.66951566951566954</v>
      </c>
      <c r="AR323" s="1">
        <f t="shared" ref="AR323:AR386" si="78">T323</f>
        <v>2.12</v>
      </c>
      <c r="AS323" s="25">
        <f t="shared" ref="AS323:AS386" si="79">AR323/U323</f>
        <v>1.1712707182320443</v>
      </c>
      <c r="AT323" s="1">
        <f t="shared" ref="AT323:AT386" si="80">AC323</f>
        <v>86.58</v>
      </c>
      <c r="AU323" s="1">
        <f t="shared" ref="AU323:AU386" si="81">AD323</f>
        <v>99.82</v>
      </c>
      <c r="AV323" s="1" t="str">
        <f t="shared" si="69"/>
        <v>1117</v>
      </c>
      <c r="AW323" s="1" t="str">
        <f t="shared" si="72"/>
        <v>4000</v>
      </c>
      <c r="AX323" s="1" t="str">
        <f t="shared" si="73"/>
        <v>13847</v>
      </c>
      <c r="AY323" s="1">
        <v>1.19519</v>
      </c>
      <c r="AZ323" s="1">
        <v>1.7332274138802628</v>
      </c>
      <c r="BJ323"/>
    </row>
    <row r="324" spans="1:62" ht="15.75">
      <c r="A324" s="1">
        <v>9019</v>
      </c>
      <c r="B324" s="1" t="s">
        <v>1624</v>
      </c>
      <c r="C324" s="1" t="s">
        <v>4339</v>
      </c>
      <c r="D324" s="1">
        <v>255</v>
      </c>
      <c r="E324" s="1">
        <v>3714</v>
      </c>
      <c r="F324" s="1">
        <v>2000</v>
      </c>
      <c r="H324" s="1">
        <v>4.9000000000000004</v>
      </c>
      <c r="I324" s="1">
        <v>92.59</v>
      </c>
      <c r="J324" s="1" t="s">
        <v>7767</v>
      </c>
      <c r="K324" s="1">
        <v>4.9000000000000004</v>
      </c>
      <c r="L324" s="1">
        <v>91.52</v>
      </c>
      <c r="M324" s="1" t="s">
        <v>7768</v>
      </c>
      <c r="N324" s="1">
        <v>5</v>
      </c>
      <c r="O324" s="1">
        <v>100</v>
      </c>
      <c r="P324" s="1" t="s">
        <v>7769</v>
      </c>
      <c r="Q324" s="1">
        <v>0</v>
      </c>
      <c r="R324" s="1">
        <v>3.79</v>
      </c>
      <c r="S324" s="1" t="s">
        <v>4978</v>
      </c>
      <c r="T324" s="1">
        <v>0</v>
      </c>
      <c r="U324" s="1">
        <v>2.42</v>
      </c>
      <c r="V324" s="1" t="s">
        <v>4979</v>
      </c>
      <c r="W324" s="1">
        <v>0</v>
      </c>
      <c r="X324" s="1">
        <v>0</v>
      </c>
      <c r="Y324" s="1" t="s">
        <v>4287</v>
      </c>
      <c r="Z324" s="1">
        <v>0</v>
      </c>
      <c r="AA324" s="1">
        <v>0</v>
      </c>
      <c r="AB324" s="1" t="s">
        <v>4284</v>
      </c>
      <c r="AC324" s="1">
        <v>99.95</v>
      </c>
      <c r="AD324" s="1">
        <v>99.46</v>
      </c>
      <c r="AE324" s="1" t="s">
        <v>4291</v>
      </c>
      <c r="AF324" s="1" t="s">
        <v>7770</v>
      </c>
      <c r="AG324" s="1" t="s">
        <v>7771</v>
      </c>
      <c r="AH324" s="21">
        <v>42352.383877314816</v>
      </c>
      <c r="AJ324" s="23">
        <v>0</v>
      </c>
      <c r="AK324" s="23">
        <f t="shared" si="74"/>
        <v>6</v>
      </c>
      <c r="AL324" s="1">
        <f t="shared" si="75"/>
        <v>2000</v>
      </c>
      <c r="AM324" s="1">
        <f t="shared" si="76"/>
        <v>3714</v>
      </c>
      <c r="AN324" s="25">
        <f t="shared" si="70"/>
        <v>8.480000000000004</v>
      </c>
      <c r="AO324" s="25">
        <f t="shared" si="71"/>
        <v>94.703333333333333</v>
      </c>
      <c r="AP324" s="1">
        <f t="shared" ref="AP324:AP387" si="82">Q324</f>
        <v>0</v>
      </c>
      <c r="AQ324" s="25">
        <f t="shared" si="77"/>
        <v>0</v>
      </c>
      <c r="AR324" s="1">
        <f t="shared" si="78"/>
        <v>0</v>
      </c>
      <c r="AS324" s="25">
        <f t="shared" si="79"/>
        <v>0</v>
      </c>
      <c r="AT324" s="1">
        <f t="shared" si="80"/>
        <v>99.95</v>
      </c>
      <c r="AU324" s="1">
        <f t="shared" si="81"/>
        <v>99.46</v>
      </c>
      <c r="AV324" s="1" t="str">
        <f t="shared" ref="AV324:AV387" si="83">IFERROR(MID(AE324,3,FIND(",",AE324)-3),"")</f>
        <v>5</v>
      </c>
      <c r="AW324" s="1" t="str">
        <f t="shared" si="72"/>
        <v>16</v>
      </c>
      <c r="AX324" s="1" t="str">
        <f t="shared" si="73"/>
        <v>345</v>
      </c>
      <c r="AY324" s="1">
        <v>1.3375000000000001</v>
      </c>
      <c r="AZ324" s="1">
        <v>0.27826086956521739</v>
      </c>
      <c r="BJ324"/>
    </row>
    <row r="325" spans="1:62" ht="15.75">
      <c r="A325" s="1">
        <v>9043</v>
      </c>
      <c r="B325" s="1" t="s">
        <v>1021</v>
      </c>
      <c r="C325" s="1" t="s">
        <v>4378</v>
      </c>
      <c r="D325" s="1">
        <v>1724</v>
      </c>
      <c r="E325" s="1">
        <v>57926</v>
      </c>
      <c r="F325" s="1">
        <v>1000</v>
      </c>
      <c r="H325" s="1">
        <v>4.8</v>
      </c>
      <c r="I325" s="1">
        <v>0</v>
      </c>
      <c r="J325" s="1" t="s">
        <v>7772</v>
      </c>
      <c r="K325" s="1">
        <v>4.8</v>
      </c>
      <c r="L325" s="1">
        <v>-0.9</v>
      </c>
      <c r="M325" s="1" t="s">
        <v>7773</v>
      </c>
      <c r="N325" s="1">
        <v>4.8</v>
      </c>
      <c r="O325" s="1">
        <v>-0.73</v>
      </c>
      <c r="P325" s="1" t="s">
        <v>7774</v>
      </c>
      <c r="Q325" s="1">
        <v>1.84</v>
      </c>
      <c r="R325" s="1">
        <v>4.76</v>
      </c>
      <c r="S325" s="1" t="s">
        <v>7775</v>
      </c>
      <c r="T325" s="1">
        <v>3.09</v>
      </c>
      <c r="U325" s="1">
        <v>2.99</v>
      </c>
      <c r="V325" s="1" t="s">
        <v>7776</v>
      </c>
      <c r="W325" s="1">
        <v>0</v>
      </c>
      <c r="X325" s="1">
        <v>0.01</v>
      </c>
      <c r="Y325" s="1" t="s">
        <v>4322</v>
      </c>
      <c r="Z325" s="1">
        <v>0</v>
      </c>
      <c r="AA325" s="1">
        <v>0</v>
      </c>
      <c r="AB325" s="1" t="s">
        <v>4284</v>
      </c>
      <c r="AC325" s="1">
        <v>83.03</v>
      </c>
      <c r="AD325" s="1">
        <v>97.72</v>
      </c>
      <c r="AE325" s="1" t="s">
        <v>5499</v>
      </c>
      <c r="AF325" s="1" t="s">
        <v>8293</v>
      </c>
      <c r="AG325" s="1" t="s">
        <v>8294</v>
      </c>
      <c r="AH325" s="21">
        <v>42352.390150462961</v>
      </c>
      <c r="AJ325" s="23">
        <v>0</v>
      </c>
      <c r="AK325" s="23">
        <f t="shared" si="74"/>
        <v>7</v>
      </c>
      <c r="AL325" s="1">
        <f t="shared" si="75"/>
        <v>1000</v>
      </c>
      <c r="AM325" s="1">
        <f t="shared" si="76"/>
        <v>57926</v>
      </c>
      <c r="AN325" s="25">
        <f t="shared" si="70"/>
        <v>0.9</v>
      </c>
      <c r="AO325" s="25">
        <f t="shared" si="71"/>
        <v>-0.54333333333333333</v>
      </c>
      <c r="AP325" s="1">
        <f t="shared" si="82"/>
        <v>1.84</v>
      </c>
      <c r="AQ325" s="25">
        <f t="shared" si="77"/>
        <v>0.38655462184873951</v>
      </c>
      <c r="AR325" s="1">
        <f t="shared" si="78"/>
        <v>3.09</v>
      </c>
      <c r="AS325" s="25">
        <f t="shared" si="79"/>
        <v>1.0334448160535117</v>
      </c>
      <c r="AT325" s="1">
        <f t="shared" si="80"/>
        <v>83.03</v>
      </c>
      <c r="AU325" s="1">
        <f t="shared" si="81"/>
        <v>97.72</v>
      </c>
      <c r="AV325" s="1" t="str">
        <f t="shared" si="83"/>
        <v>56</v>
      </c>
      <c r="AW325" s="1" t="str">
        <f t="shared" si="72"/>
        <v>335</v>
      </c>
      <c r="AX325" s="1" t="str">
        <f t="shared" si="73"/>
        <v>5854</v>
      </c>
      <c r="AY325" s="1">
        <v>0.71546268656716427</v>
      </c>
      <c r="AZ325" s="1">
        <v>0.34335497096002732</v>
      </c>
      <c r="BJ325"/>
    </row>
    <row r="326" spans="1:62" ht="15.75">
      <c r="A326" s="1">
        <v>9114</v>
      </c>
      <c r="B326" s="1" t="s">
        <v>508</v>
      </c>
      <c r="C326" s="1" t="s">
        <v>4334</v>
      </c>
      <c r="D326" s="1">
        <v>199</v>
      </c>
      <c r="E326" s="1">
        <v>5921</v>
      </c>
      <c r="F326" s="1">
        <v>1030</v>
      </c>
      <c r="H326" s="1">
        <v>4.8</v>
      </c>
      <c r="I326" s="1">
        <v>39.01</v>
      </c>
      <c r="J326" s="1" t="s">
        <v>7725</v>
      </c>
      <c r="K326" s="1">
        <v>4.8</v>
      </c>
      <c r="L326" s="1">
        <v>40.99</v>
      </c>
      <c r="M326" s="1" t="s">
        <v>7726</v>
      </c>
      <c r="N326" s="1">
        <v>4.8</v>
      </c>
      <c r="O326" s="1">
        <v>38.04</v>
      </c>
      <c r="P326" s="1" t="s">
        <v>7727</v>
      </c>
      <c r="Q326" s="1">
        <v>16.98</v>
      </c>
      <c r="R326" s="1">
        <v>14.39</v>
      </c>
      <c r="S326" s="1" t="s">
        <v>7728</v>
      </c>
      <c r="T326" s="1">
        <v>4.57</v>
      </c>
      <c r="U326" s="1">
        <v>3.69</v>
      </c>
      <c r="V326" s="1" t="s">
        <v>4942</v>
      </c>
      <c r="W326" s="1">
        <v>0</v>
      </c>
      <c r="X326" s="1">
        <v>0.01</v>
      </c>
      <c r="Y326" s="1" t="s">
        <v>7729</v>
      </c>
      <c r="Z326" s="1">
        <v>0</v>
      </c>
      <c r="AA326" s="1">
        <v>0</v>
      </c>
      <c r="AB326" s="1" t="s">
        <v>4284</v>
      </c>
      <c r="AC326" s="1">
        <v>99.95</v>
      </c>
      <c r="AD326" s="1">
        <v>98.08</v>
      </c>
      <c r="AE326" s="1" t="s">
        <v>4288</v>
      </c>
      <c r="AF326" s="1" t="s">
        <v>7730</v>
      </c>
      <c r="AG326" s="1" t="s">
        <v>7731</v>
      </c>
      <c r="AH326" s="21">
        <v>42352.316365740742</v>
      </c>
      <c r="AJ326" s="23">
        <v>0</v>
      </c>
      <c r="AK326" s="23">
        <f t="shared" si="74"/>
        <v>4</v>
      </c>
      <c r="AL326" s="1">
        <f t="shared" si="75"/>
        <v>1030</v>
      </c>
      <c r="AM326" s="1">
        <f t="shared" si="76"/>
        <v>5921</v>
      </c>
      <c r="AN326" s="25">
        <f t="shared" si="70"/>
        <v>2.9500000000000028</v>
      </c>
      <c r="AO326" s="25">
        <f t="shared" si="71"/>
        <v>39.346666666666664</v>
      </c>
      <c r="AP326" s="1">
        <f t="shared" si="82"/>
        <v>16.98</v>
      </c>
      <c r="AQ326" s="25">
        <f t="shared" si="77"/>
        <v>1.1799861014593467</v>
      </c>
      <c r="AR326" s="1">
        <f t="shared" si="78"/>
        <v>4.57</v>
      </c>
      <c r="AS326" s="25">
        <f t="shared" si="79"/>
        <v>1.2384823848238484</v>
      </c>
      <c r="AT326" s="1">
        <f t="shared" si="80"/>
        <v>99.95</v>
      </c>
      <c r="AU326" s="1">
        <f t="shared" si="81"/>
        <v>98.08</v>
      </c>
      <c r="AV326" s="1" t="str">
        <f t="shared" si="83"/>
        <v>68</v>
      </c>
      <c r="AW326" s="1" t="str">
        <f t="shared" si="72"/>
        <v>434</v>
      </c>
      <c r="AX326" s="1" t="str">
        <f t="shared" si="73"/>
        <v>1479</v>
      </c>
      <c r="AY326" s="1">
        <v>0.67059907834101384</v>
      </c>
      <c r="AZ326" s="1">
        <v>1.7606490872210954</v>
      </c>
      <c r="BJ326"/>
    </row>
    <row r="327" spans="1:62" ht="15.75">
      <c r="A327" s="1">
        <v>8881</v>
      </c>
      <c r="B327" s="1" t="s">
        <v>2140</v>
      </c>
      <c r="C327" s="1" t="s">
        <v>4339</v>
      </c>
      <c r="D327" s="1">
        <v>0</v>
      </c>
      <c r="E327" s="1">
        <v>39679</v>
      </c>
      <c r="F327" s="1">
        <v>6393.6</v>
      </c>
      <c r="H327" s="1">
        <v>4.9000000000000004</v>
      </c>
      <c r="I327" s="1">
        <v>83.59</v>
      </c>
      <c r="J327" s="1" t="s">
        <v>4551</v>
      </c>
      <c r="K327" s="1">
        <v>4.9000000000000004</v>
      </c>
      <c r="L327" s="1">
        <v>80.87</v>
      </c>
      <c r="M327" s="1" t="s">
        <v>4552</v>
      </c>
      <c r="N327" s="1">
        <v>4.9000000000000004</v>
      </c>
      <c r="O327" s="1">
        <v>81.260000000000005</v>
      </c>
      <c r="P327" s="1" t="s">
        <v>4553</v>
      </c>
      <c r="Q327" s="1">
        <v>1.82</v>
      </c>
      <c r="R327" s="1">
        <v>3.79</v>
      </c>
      <c r="S327" s="1" t="s">
        <v>4554</v>
      </c>
      <c r="T327" s="1">
        <v>1.18</v>
      </c>
      <c r="U327" s="1">
        <v>2.42</v>
      </c>
      <c r="V327" s="1" t="s">
        <v>4555</v>
      </c>
      <c r="W327" s="1">
        <v>0.04</v>
      </c>
      <c r="X327" s="1">
        <v>0.01</v>
      </c>
      <c r="Y327" s="1" t="s">
        <v>7745</v>
      </c>
      <c r="Z327" s="1">
        <v>0</v>
      </c>
      <c r="AA327" s="1">
        <v>0</v>
      </c>
      <c r="AB327" s="1" t="s">
        <v>4284</v>
      </c>
      <c r="AC327" s="1">
        <v>100</v>
      </c>
      <c r="AD327" s="1">
        <v>99.83</v>
      </c>
      <c r="AE327" s="1" t="s">
        <v>7746</v>
      </c>
      <c r="AF327" s="1" t="s">
        <v>7747</v>
      </c>
      <c r="AG327" s="1" t="s">
        <v>7748</v>
      </c>
      <c r="AH327" s="21">
        <v>42352.332129629627</v>
      </c>
      <c r="AJ327" s="23">
        <v>0</v>
      </c>
      <c r="AK327" s="23">
        <f t="shared" si="74"/>
        <v>6</v>
      </c>
      <c r="AL327" s="1">
        <f t="shared" si="75"/>
        <v>6393.6</v>
      </c>
      <c r="AM327" s="1">
        <f t="shared" si="76"/>
        <v>39679</v>
      </c>
      <c r="AN327" s="25">
        <f t="shared" ref="AN327:AN390" si="84">MAX(I327,L327,O327)-MIN(I327,L327,O327)</f>
        <v>2.7199999999999989</v>
      </c>
      <c r="AO327" s="25">
        <f t="shared" ref="AO327:AO390" si="85">AVERAGE(I327,L327,O327)</f>
        <v>81.90666666666668</v>
      </c>
      <c r="AP327" s="1">
        <f t="shared" si="82"/>
        <v>1.82</v>
      </c>
      <c r="AQ327" s="25">
        <f t="shared" si="77"/>
        <v>0.48021108179419525</v>
      </c>
      <c r="AR327" s="1">
        <f t="shared" si="78"/>
        <v>1.18</v>
      </c>
      <c r="AS327" s="25">
        <f t="shared" si="79"/>
        <v>0.48760330578512395</v>
      </c>
      <c r="AT327" s="1">
        <f t="shared" si="80"/>
        <v>100</v>
      </c>
      <c r="AU327" s="1">
        <f t="shared" si="81"/>
        <v>99.83</v>
      </c>
      <c r="AV327" s="1" t="str">
        <f t="shared" si="83"/>
        <v>1390</v>
      </c>
      <c r="AW327" s="1" t="str">
        <f t="shared" si="72"/>
        <v>6368</v>
      </c>
      <c r="AX327" s="1" t="str">
        <f t="shared" si="73"/>
        <v>20135</v>
      </c>
      <c r="AY327" s="1">
        <v>0.93423366834170862</v>
      </c>
      <c r="AZ327" s="1">
        <v>1.8975912590017383</v>
      </c>
      <c r="BJ327"/>
    </row>
    <row r="328" spans="1:62" ht="15.75">
      <c r="A328" s="1">
        <v>8594</v>
      </c>
      <c r="B328" s="1" t="s">
        <v>3097</v>
      </c>
      <c r="C328" s="1" t="s">
        <v>4334</v>
      </c>
      <c r="D328" s="1">
        <v>232</v>
      </c>
      <c r="E328" s="1">
        <v>4474</v>
      </c>
      <c r="F328" s="1">
        <v>1200</v>
      </c>
      <c r="H328" s="1">
        <v>4.8</v>
      </c>
      <c r="I328" s="1">
        <v>34.700000000000003</v>
      </c>
      <c r="J328" s="1" t="s">
        <v>6305</v>
      </c>
      <c r="K328" s="1">
        <v>4.8</v>
      </c>
      <c r="L328" s="1">
        <v>36.4</v>
      </c>
      <c r="M328" s="1" t="s">
        <v>6306</v>
      </c>
      <c r="N328" s="1">
        <v>4.8</v>
      </c>
      <c r="O328" s="1">
        <v>42.88</v>
      </c>
      <c r="P328" s="1" t="s">
        <v>6307</v>
      </c>
      <c r="Q328" s="1">
        <v>13.97</v>
      </c>
      <c r="R328" s="1">
        <v>14.39</v>
      </c>
      <c r="S328" s="1" t="s">
        <v>6308</v>
      </c>
      <c r="T328" s="1">
        <v>4.59</v>
      </c>
      <c r="U328" s="1">
        <v>3.69</v>
      </c>
      <c r="V328" s="1" t="s">
        <v>6309</v>
      </c>
      <c r="W328" s="1">
        <v>0</v>
      </c>
      <c r="X328" s="1">
        <v>0.01</v>
      </c>
      <c r="Y328" s="1" t="s">
        <v>6310</v>
      </c>
      <c r="Z328" s="1">
        <v>0</v>
      </c>
      <c r="AA328" s="1">
        <v>0</v>
      </c>
      <c r="AB328" s="1" t="s">
        <v>4284</v>
      </c>
      <c r="AC328" s="1">
        <v>94.97</v>
      </c>
      <c r="AD328" s="1">
        <v>99.07</v>
      </c>
      <c r="AE328" s="1" t="s">
        <v>6311</v>
      </c>
      <c r="AF328" s="1" t="s">
        <v>6312</v>
      </c>
      <c r="AG328" s="1" t="s">
        <v>6313</v>
      </c>
      <c r="AH328" s="21">
        <v>42352.316631944443</v>
      </c>
      <c r="AJ328" s="23">
        <v>0</v>
      </c>
      <c r="AK328" s="23">
        <f t="shared" si="74"/>
        <v>4</v>
      </c>
      <c r="AL328" s="1">
        <f t="shared" si="75"/>
        <v>1200</v>
      </c>
      <c r="AM328" s="1">
        <f t="shared" si="76"/>
        <v>4474</v>
      </c>
      <c r="AN328" s="25">
        <f t="shared" si="84"/>
        <v>8.18</v>
      </c>
      <c r="AO328" s="25">
        <f t="shared" si="85"/>
        <v>37.993333333333332</v>
      </c>
      <c r="AP328" s="1">
        <f t="shared" si="82"/>
        <v>13.97</v>
      </c>
      <c r="AQ328" s="25">
        <f t="shared" si="77"/>
        <v>0.97081306462821404</v>
      </c>
      <c r="AR328" s="1">
        <f t="shared" si="78"/>
        <v>4.59</v>
      </c>
      <c r="AS328" s="25">
        <f t="shared" si="79"/>
        <v>1.2439024390243902</v>
      </c>
      <c r="AT328" s="1">
        <f t="shared" si="80"/>
        <v>94.97</v>
      </c>
      <c r="AU328" s="1">
        <f t="shared" si="81"/>
        <v>99.07</v>
      </c>
      <c r="AV328" s="1" t="str">
        <f t="shared" si="83"/>
        <v>14</v>
      </c>
      <c r="AW328" s="1" t="str">
        <f t="shared" si="72"/>
        <v>72</v>
      </c>
      <c r="AX328" s="1" t="str">
        <f t="shared" si="73"/>
        <v>4213</v>
      </c>
      <c r="AY328" s="1">
        <v>0.83222222222222231</v>
      </c>
      <c r="AZ328" s="1">
        <v>0.10253975789223831</v>
      </c>
      <c r="BJ328"/>
    </row>
    <row r="329" spans="1:62" ht="15.75">
      <c r="A329" s="1">
        <v>9158</v>
      </c>
      <c r="B329" s="1" t="s">
        <v>906</v>
      </c>
      <c r="C329" s="1" t="s">
        <v>4334</v>
      </c>
      <c r="D329" s="1">
        <v>889</v>
      </c>
      <c r="E329" s="1">
        <v>16480</v>
      </c>
      <c r="F329" s="1">
        <v>2000</v>
      </c>
      <c r="H329" s="1">
        <v>4.5999999999999996</v>
      </c>
      <c r="I329" s="1">
        <v>-2.36</v>
      </c>
      <c r="J329" s="1" t="s">
        <v>4678</v>
      </c>
      <c r="K329" s="1">
        <v>4.7</v>
      </c>
      <c r="L329" s="1">
        <v>-2.2200000000000002</v>
      </c>
      <c r="M329" s="1" t="s">
        <v>4679</v>
      </c>
      <c r="N329" s="1">
        <v>4.7</v>
      </c>
      <c r="O329" s="1">
        <v>-1.86</v>
      </c>
      <c r="P329" s="1" t="s">
        <v>4680</v>
      </c>
      <c r="Q329" s="1">
        <v>24.2</v>
      </c>
      <c r="R329" s="1">
        <v>14.39</v>
      </c>
      <c r="S329" s="1" t="s">
        <v>4681</v>
      </c>
      <c r="T329" s="1">
        <v>4.07</v>
      </c>
      <c r="U329" s="1">
        <v>3.69</v>
      </c>
      <c r="V329" s="1" t="s">
        <v>4682</v>
      </c>
      <c r="W329" s="1">
        <v>0.15</v>
      </c>
      <c r="X329" s="1">
        <v>0.01</v>
      </c>
      <c r="Y329" s="1" t="s">
        <v>4683</v>
      </c>
      <c r="Z329" s="1">
        <v>0</v>
      </c>
      <c r="AA329" s="1">
        <v>0</v>
      </c>
      <c r="AB329" s="1" t="s">
        <v>4284</v>
      </c>
      <c r="AC329" s="1">
        <v>99.22</v>
      </c>
      <c r="AD329" s="1">
        <v>97.5</v>
      </c>
      <c r="AE329" s="1" t="s">
        <v>7786</v>
      </c>
      <c r="AF329" s="1" t="s">
        <v>7787</v>
      </c>
      <c r="AG329" s="1" t="s">
        <v>7788</v>
      </c>
      <c r="AH329" s="21">
        <v>42352.385000000002</v>
      </c>
      <c r="AJ329" s="23">
        <v>0</v>
      </c>
      <c r="AK329" s="23">
        <f t="shared" si="74"/>
        <v>4</v>
      </c>
      <c r="AL329" s="1">
        <f t="shared" si="75"/>
        <v>2000</v>
      </c>
      <c r="AM329" s="1">
        <f t="shared" si="76"/>
        <v>16480</v>
      </c>
      <c r="AN329" s="25">
        <f t="shared" si="84"/>
        <v>0.49999999999999978</v>
      </c>
      <c r="AO329" s="25">
        <f t="shared" si="85"/>
        <v>-2.1466666666666669</v>
      </c>
      <c r="AP329" s="1">
        <f t="shared" si="82"/>
        <v>24.2</v>
      </c>
      <c r="AQ329" s="25">
        <f t="shared" si="77"/>
        <v>1.6817234190410006</v>
      </c>
      <c r="AR329" s="1">
        <f t="shared" si="78"/>
        <v>4.07</v>
      </c>
      <c r="AS329" s="25">
        <f t="shared" si="79"/>
        <v>1.1029810298102982</v>
      </c>
      <c r="AT329" s="1">
        <f t="shared" si="80"/>
        <v>99.22</v>
      </c>
      <c r="AU329" s="1">
        <f t="shared" si="81"/>
        <v>97.5</v>
      </c>
      <c r="AV329" s="1" t="str">
        <f t="shared" si="83"/>
        <v>196</v>
      </c>
      <c r="AW329" s="1" t="str">
        <f t="shared" ref="AW329:AW392" si="86">IFERROR(MID(AF329,3,FIND(",",AF329)-3),"")</f>
        <v>968</v>
      </c>
      <c r="AX329" s="1" t="str">
        <f t="shared" ref="AX329:AX392" si="87">IFERROR(MID(AG329,3,FIND(",",AG329)-3),"")</f>
        <v>2498</v>
      </c>
      <c r="AY329" s="1">
        <v>0.86661157024793389</v>
      </c>
      <c r="AZ329" s="1">
        <v>2.3250600480384307</v>
      </c>
      <c r="BJ329"/>
    </row>
    <row r="330" spans="1:62" ht="15.75">
      <c r="A330" s="1">
        <v>8848</v>
      </c>
      <c r="B330" s="1" t="s">
        <v>357</v>
      </c>
      <c r="C330" s="1" t="s">
        <v>4378</v>
      </c>
      <c r="D330" s="1">
        <v>27</v>
      </c>
      <c r="E330" s="1">
        <v>187819</v>
      </c>
      <c r="F330" s="1">
        <v>1000</v>
      </c>
      <c r="H330" s="1">
        <v>4.7</v>
      </c>
      <c r="I330" s="1">
        <v>-1.55</v>
      </c>
      <c r="J330" s="1" t="s">
        <v>5188</v>
      </c>
      <c r="K330" s="1">
        <v>4.7</v>
      </c>
      <c r="L330" s="1">
        <v>-1.45</v>
      </c>
      <c r="M330" s="1" t="s">
        <v>5189</v>
      </c>
      <c r="N330" s="1">
        <v>4.7</v>
      </c>
      <c r="O330" s="1">
        <v>-1.52</v>
      </c>
      <c r="P330" s="1" t="s">
        <v>5190</v>
      </c>
      <c r="Q330" s="1">
        <v>2.95</v>
      </c>
      <c r="R330" s="1">
        <v>3.51</v>
      </c>
      <c r="S330" s="1" t="s">
        <v>5191</v>
      </c>
      <c r="T330" s="1">
        <v>2.1</v>
      </c>
      <c r="U330" s="1">
        <v>1.81</v>
      </c>
      <c r="V330" s="1" t="s">
        <v>5192</v>
      </c>
      <c r="W330" s="1">
        <v>0</v>
      </c>
      <c r="X330" s="1">
        <v>0</v>
      </c>
      <c r="Y330" s="1" t="s">
        <v>5193</v>
      </c>
      <c r="Z330" s="1">
        <v>0</v>
      </c>
      <c r="AA330" s="1">
        <v>0</v>
      </c>
      <c r="AB330" s="1" t="s">
        <v>4284</v>
      </c>
      <c r="AC330" s="1">
        <v>98.86</v>
      </c>
      <c r="AD330" s="1">
        <v>98.27</v>
      </c>
      <c r="AE330" s="1" t="s">
        <v>7789</v>
      </c>
      <c r="AF330" s="1" t="s">
        <v>7790</v>
      </c>
      <c r="AG330" s="1" t="s">
        <v>7791</v>
      </c>
      <c r="AH330" s="21">
        <v>42352.389374999999</v>
      </c>
      <c r="AJ330" s="23">
        <v>0</v>
      </c>
      <c r="AK330" s="23">
        <f t="shared" si="74"/>
        <v>7</v>
      </c>
      <c r="AL330" s="1">
        <f t="shared" si="75"/>
        <v>1000</v>
      </c>
      <c r="AM330" s="1">
        <f t="shared" si="76"/>
        <v>187819</v>
      </c>
      <c r="AN330" s="25">
        <f t="shared" si="84"/>
        <v>0.10000000000000009</v>
      </c>
      <c r="AO330" s="25">
        <f t="shared" si="85"/>
        <v>-1.5066666666666666</v>
      </c>
      <c r="AP330" s="1">
        <f t="shared" si="82"/>
        <v>2.95</v>
      </c>
      <c r="AQ330" s="25">
        <f t="shared" si="77"/>
        <v>0.84045584045584054</v>
      </c>
      <c r="AR330" s="1">
        <f t="shared" si="78"/>
        <v>2.1</v>
      </c>
      <c r="AS330" s="25">
        <f t="shared" si="79"/>
        <v>1.160220994475138</v>
      </c>
      <c r="AT330" s="1">
        <f t="shared" si="80"/>
        <v>98.86</v>
      </c>
      <c r="AU330" s="1">
        <f t="shared" si="81"/>
        <v>98.27</v>
      </c>
      <c r="AV330" s="1" t="str">
        <f t="shared" si="83"/>
        <v>574</v>
      </c>
      <c r="AW330" s="1" t="str">
        <f t="shared" si="86"/>
        <v>3323</v>
      </c>
      <c r="AX330" s="1" t="str">
        <f t="shared" si="87"/>
        <v>11721</v>
      </c>
      <c r="AY330" s="1">
        <v>0.73930785434848034</v>
      </c>
      <c r="AZ330" s="1">
        <v>1.7010493985154851</v>
      </c>
      <c r="BJ330"/>
    </row>
    <row r="331" spans="1:62" ht="15.75">
      <c r="A331" s="1">
        <v>9210</v>
      </c>
      <c r="B331" s="1" t="s">
        <v>3178</v>
      </c>
      <c r="C331" s="1" t="s">
        <v>4358</v>
      </c>
      <c r="D331" s="1">
        <v>19</v>
      </c>
      <c r="E331" s="1">
        <v>5879</v>
      </c>
      <c r="F331" s="1">
        <v>2000</v>
      </c>
      <c r="H331" s="1">
        <v>4.9000000000000004</v>
      </c>
      <c r="I331" s="1">
        <v>62</v>
      </c>
      <c r="J331" s="1" t="s">
        <v>4701</v>
      </c>
      <c r="K331" s="1">
        <v>4.9000000000000004</v>
      </c>
      <c r="L331" s="1">
        <v>72.989999999999995</v>
      </c>
      <c r="M331" s="1" t="s">
        <v>4702</v>
      </c>
      <c r="N331" s="1">
        <v>4.9000000000000004</v>
      </c>
      <c r="O331" s="1">
        <v>73.14</v>
      </c>
      <c r="P331" s="1" t="s">
        <v>4703</v>
      </c>
      <c r="Q331" s="1">
        <v>0</v>
      </c>
      <c r="R331" s="1">
        <v>4.04</v>
      </c>
      <c r="S331" s="1" t="s">
        <v>4704</v>
      </c>
      <c r="T331" s="1">
        <v>0.01</v>
      </c>
      <c r="U331" s="1">
        <v>2.79</v>
      </c>
      <c r="V331" s="1" t="s">
        <v>4705</v>
      </c>
      <c r="W331" s="1">
        <v>0</v>
      </c>
      <c r="X331" s="1">
        <v>0</v>
      </c>
      <c r="Y331" s="1" t="s">
        <v>4287</v>
      </c>
      <c r="Z331" s="1">
        <v>0</v>
      </c>
      <c r="AA331" s="1">
        <v>0</v>
      </c>
      <c r="AB331" s="1" t="s">
        <v>4284</v>
      </c>
      <c r="AC331" s="1">
        <v>99.97</v>
      </c>
      <c r="AD331" s="1">
        <v>99.61</v>
      </c>
      <c r="AE331" s="1" t="s">
        <v>4407</v>
      </c>
      <c r="AF331" s="1" t="s">
        <v>4706</v>
      </c>
      <c r="AG331" s="1" t="s">
        <v>4707</v>
      </c>
      <c r="AH331" s="21">
        <v>42352.316979166666</v>
      </c>
      <c r="AJ331" s="23">
        <v>0</v>
      </c>
      <c r="AK331" s="23">
        <f t="shared" si="74"/>
        <v>1</v>
      </c>
      <c r="AL331" s="1">
        <f t="shared" si="75"/>
        <v>2000</v>
      </c>
      <c r="AM331" s="1">
        <f t="shared" si="76"/>
        <v>5879</v>
      </c>
      <c r="AN331" s="25">
        <f t="shared" si="84"/>
        <v>11.14</v>
      </c>
      <c r="AO331" s="25">
        <f t="shared" si="85"/>
        <v>69.376666666666665</v>
      </c>
      <c r="AP331" s="1">
        <f t="shared" si="82"/>
        <v>0</v>
      </c>
      <c r="AQ331" s="25">
        <f t="shared" si="77"/>
        <v>0</v>
      </c>
      <c r="AR331" s="1">
        <f t="shared" si="78"/>
        <v>0.01</v>
      </c>
      <c r="AS331" s="25">
        <f t="shared" si="79"/>
        <v>3.5842293906810036E-3</v>
      </c>
      <c r="AT331" s="1">
        <f t="shared" si="80"/>
        <v>99.97</v>
      </c>
      <c r="AU331" s="1">
        <f t="shared" si="81"/>
        <v>99.61</v>
      </c>
      <c r="AV331" s="1" t="str">
        <f t="shared" si="83"/>
        <v>20</v>
      </c>
      <c r="AW331" s="1" t="str">
        <f t="shared" si="86"/>
        <v>48</v>
      </c>
      <c r="AX331" s="1" t="str">
        <f t="shared" si="87"/>
        <v>876</v>
      </c>
      <c r="AY331" s="1">
        <v>1.7833333333333334</v>
      </c>
      <c r="AZ331" s="1">
        <v>0.32876712328767121</v>
      </c>
      <c r="BJ331"/>
    </row>
    <row r="332" spans="1:62" ht="15.75">
      <c r="A332" s="1">
        <v>8891</v>
      </c>
      <c r="B332" s="1" t="s">
        <v>47</v>
      </c>
      <c r="C332" s="1" t="s">
        <v>4339</v>
      </c>
      <c r="D332" s="1">
        <v>547</v>
      </c>
      <c r="E332" s="1">
        <v>9200</v>
      </c>
      <c r="F332" s="1">
        <v>1000</v>
      </c>
      <c r="H332" s="1">
        <v>4.9000000000000004</v>
      </c>
      <c r="I332" s="1">
        <v>90.08</v>
      </c>
      <c r="J332" s="1" t="s">
        <v>7804</v>
      </c>
      <c r="K332" s="1">
        <v>4.9000000000000004</v>
      </c>
      <c r="L332" s="1">
        <v>89.14</v>
      </c>
      <c r="M332" s="1" t="s">
        <v>7805</v>
      </c>
      <c r="N332" s="1">
        <v>4.9000000000000004</v>
      </c>
      <c r="O332" s="1">
        <v>82.72</v>
      </c>
      <c r="P332" s="1" t="s">
        <v>7806</v>
      </c>
      <c r="Q332" s="1">
        <v>3.44</v>
      </c>
      <c r="R332" s="1">
        <v>3.92</v>
      </c>
      <c r="S332" s="1" t="s">
        <v>7807</v>
      </c>
      <c r="T332" s="1">
        <v>0.61</v>
      </c>
      <c r="U332" s="1">
        <v>3.02</v>
      </c>
      <c r="V332" s="1" t="s">
        <v>7808</v>
      </c>
      <c r="W332" s="1">
        <v>0</v>
      </c>
      <c r="X332" s="1">
        <v>0.01</v>
      </c>
      <c r="Y332" s="1" t="s">
        <v>5206</v>
      </c>
      <c r="Z332" s="1">
        <v>0</v>
      </c>
      <c r="AA332" s="1">
        <v>0</v>
      </c>
      <c r="AB332" s="1" t="s">
        <v>4284</v>
      </c>
      <c r="AC332" s="1">
        <v>99.21</v>
      </c>
      <c r="AD332" s="1">
        <v>99.76</v>
      </c>
      <c r="AE332" s="1" t="s">
        <v>5099</v>
      </c>
      <c r="AF332" s="1" t="s">
        <v>7809</v>
      </c>
      <c r="AG332" s="1" t="s">
        <v>7810</v>
      </c>
      <c r="AH332" s="21">
        <v>42352.389340277776</v>
      </c>
      <c r="AJ332" s="23">
        <v>0</v>
      </c>
      <c r="AK332" s="23">
        <f t="shared" si="74"/>
        <v>6</v>
      </c>
      <c r="AL332" s="1">
        <f t="shared" si="75"/>
        <v>1000</v>
      </c>
      <c r="AM332" s="1">
        <f t="shared" si="76"/>
        <v>9200</v>
      </c>
      <c r="AN332" s="25">
        <f t="shared" si="84"/>
        <v>7.3599999999999994</v>
      </c>
      <c r="AO332" s="25">
        <f t="shared" si="85"/>
        <v>87.313333333333333</v>
      </c>
      <c r="AP332" s="1">
        <f t="shared" si="82"/>
        <v>3.44</v>
      </c>
      <c r="AQ332" s="25">
        <f t="shared" si="77"/>
        <v>0.87755102040816324</v>
      </c>
      <c r="AR332" s="1">
        <f t="shared" si="78"/>
        <v>0.61</v>
      </c>
      <c r="AS332" s="25">
        <f t="shared" si="79"/>
        <v>0.20198675496688742</v>
      </c>
      <c r="AT332" s="1">
        <f t="shared" si="80"/>
        <v>99.21</v>
      </c>
      <c r="AU332" s="1">
        <f t="shared" si="81"/>
        <v>99.76</v>
      </c>
      <c r="AV332" s="1" t="str">
        <f t="shared" si="83"/>
        <v>18</v>
      </c>
      <c r="AW332" s="1" t="str">
        <f t="shared" si="86"/>
        <v>601</v>
      </c>
      <c r="AX332" s="1" t="str">
        <f t="shared" si="87"/>
        <v>2277</v>
      </c>
      <c r="AY332" s="1">
        <v>0.12818635607321133</v>
      </c>
      <c r="AZ332" s="1">
        <v>1.5836627140974968</v>
      </c>
      <c r="BJ332"/>
    </row>
    <row r="333" spans="1:62" ht="15.75">
      <c r="A333" s="1">
        <v>8872</v>
      </c>
      <c r="B333" s="1" t="s">
        <v>1191</v>
      </c>
      <c r="C333" s="1" t="s">
        <v>4334</v>
      </c>
      <c r="D333" s="1">
        <v>184</v>
      </c>
      <c r="E333" s="1">
        <v>33100</v>
      </c>
      <c r="F333" s="1">
        <v>4008</v>
      </c>
      <c r="H333" s="1">
        <v>4.8</v>
      </c>
      <c r="I333" s="1">
        <v>48.8</v>
      </c>
      <c r="J333" s="1" t="s">
        <v>7811</v>
      </c>
      <c r="K333" s="1">
        <v>4.8</v>
      </c>
      <c r="L333" s="1">
        <v>43.07</v>
      </c>
      <c r="M333" s="1" t="s">
        <v>7812</v>
      </c>
      <c r="N333" s="1">
        <v>4.8</v>
      </c>
      <c r="O333" s="1">
        <v>38.75</v>
      </c>
      <c r="P333" s="1" t="s">
        <v>7813</v>
      </c>
      <c r="Q333" s="1">
        <v>98.77</v>
      </c>
      <c r="R333" s="1">
        <v>7.64</v>
      </c>
      <c r="S333" s="1" t="s">
        <v>7814</v>
      </c>
      <c r="T333" s="1">
        <v>1.99</v>
      </c>
      <c r="U333" s="1">
        <v>3.4</v>
      </c>
      <c r="V333" s="1" t="s">
        <v>7815</v>
      </c>
      <c r="W333" s="1">
        <v>0</v>
      </c>
      <c r="X333" s="1">
        <v>0.02</v>
      </c>
      <c r="Y333" s="1" t="s">
        <v>7816</v>
      </c>
      <c r="Z333" s="1">
        <v>0</v>
      </c>
      <c r="AA333" s="1">
        <v>0</v>
      </c>
      <c r="AB333" s="1" t="s">
        <v>4284</v>
      </c>
      <c r="AC333" s="1">
        <v>98.37</v>
      </c>
      <c r="AD333" s="1">
        <v>98.27</v>
      </c>
      <c r="AE333" s="1" t="s">
        <v>7817</v>
      </c>
      <c r="AF333" s="1" t="s">
        <v>7818</v>
      </c>
      <c r="AG333" s="1" t="s">
        <v>7819</v>
      </c>
      <c r="AH333" s="21">
        <v>42352.389849537038</v>
      </c>
      <c r="AJ333" s="23">
        <v>0</v>
      </c>
      <c r="AK333" s="23">
        <f t="shared" si="74"/>
        <v>4</v>
      </c>
      <c r="AL333" s="1">
        <f t="shared" si="75"/>
        <v>4008</v>
      </c>
      <c r="AM333" s="1">
        <f t="shared" si="76"/>
        <v>33100</v>
      </c>
      <c r="AN333" s="25">
        <f t="shared" si="84"/>
        <v>10.049999999999997</v>
      </c>
      <c r="AO333" s="25">
        <f t="shared" si="85"/>
        <v>43.54</v>
      </c>
      <c r="AP333" s="1">
        <f t="shared" si="82"/>
        <v>98.77</v>
      </c>
      <c r="AQ333" s="25">
        <f t="shared" si="77"/>
        <v>12.928010471204189</v>
      </c>
      <c r="AR333" s="1">
        <f t="shared" si="78"/>
        <v>1.99</v>
      </c>
      <c r="AS333" s="25">
        <f t="shared" si="79"/>
        <v>0.58529411764705885</v>
      </c>
      <c r="AT333" s="1">
        <f t="shared" si="80"/>
        <v>98.37</v>
      </c>
      <c r="AU333" s="1">
        <f t="shared" si="81"/>
        <v>98.27</v>
      </c>
      <c r="AV333" s="1" t="str">
        <f t="shared" si="83"/>
        <v>185</v>
      </c>
      <c r="AW333" s="1" t="str">
        <f t="shared" si="86"/>
        <v>1066</v>
      </c>
      <c r="AX333" s="1" t="str">
        <f t="shared" si="87"/>
        <v>4280</v>
      </c>
      <c r="AY333" s="1">
        <v>0.74277673545966238</v>
      </c>
      <c r="AZ333" s="1">
        <v>1.4943925233644859</v>
      </c>
      <c r="BJ333"/>
    </row>
    <row r="334" spans="1:62" ht="15.75">
      <c r="A334" s="1">
        <v>8882</v>
      </c>
      <c r="B334" s="1" t="s">
        <v>2099</v>
      </c>
      <c r="C334" s="1" t="s">
        <v>4334</v>
      </c>
      <c r="D334" s="1">
        <v>95</v>
      </c>
      <c r="E334" s="1">
        <v>62574</v>
      </c>
      <c r="F334" s="1">
        <v>1000</v>
      </c>
      <c r="H334" s="1">
        <v>4.8</v>
      </c>
      <c r="I334" s="1">
        <v>19.46</v>
      </c>
      <c r="J334" s="1" t="s">
        <v>4453</v>
      </c>
      <c r="K334" s="1">
        <v>4.8</v>
      </c>
      <c r="L334" s="1">
        <v>29.04</v>
      </c>
      <c r="M334" s="1" t="s">
        <v>4454</v>
      </c>
      <c r="N334" s="1">
        <v>4.8</v>
      </c>
      <c r="O334" s="1">
        <v>11.03</v>
      </c>
      <c r="P334" s="1" t="s">
        <v>4455</v>
      </c>
      <c r="Q334" s="1">
        <v>20.55</v>
      </c>
      <c r="R334" s="1">
        <v>14.39</v>
      </c>
      <c r="S334" s="1" t="s">
        <v>4456</v>
      </c>
      <c r="T334" s="1">
        <v>2.06</v>
      </c>
      <c r="U334" s="1">
        <v>3.69</v>
      </c>
      <c r="V334" s="1" t="s">
        <v>4457</v>
      </c>
      <c r="W334" s="1">
        <v>0</v>
      </c>
      <c r="X334" s="1">
        <v>0.01</v>
      </c>
      <c r="Y334" s="1" t="s">
        <v>4458</v>
      </c>
      <c r="Z334" s="1">
        <v>0</v>
      </c>
      <c r="AA334" s="1">
        <v>0</v>
      </c>
      <c r="AB334" s="1" t="s">
        <v>4284</v>
      </c>
      <c r="AC334" s="1">
        <v>98.07</v>
      </c>
      <c r="AD334" s="1">
        <v>99.13</v>
      </c>
      <c r="AE334" s="1" t="s">
        <v>7823</v>
      </c>
      <c r="AF334" s="1" t="s">
        <v>7824</v>
      </c>
      <c r="AG334" s="1" t="s">
        <v>7825</v>
      </c>
      <c r="AH334" s="21">
        <v>42352.414375</v>
      </c>
      <c r="AJ334" s="23">
        <v>0</v>
      </c>
      <c r="AK334" s="23">
        <f t="shared" si="74"/>
        <v>4</v>
      </c>
      <c r="AL334" s="1">
        <f t="shared" si="75"/>
        <v>1000</v>
      </c>
      <c r="AM334" s="1">
        <f t="shared" si="76"/>
        <v>62574</v>
      </c>
      <c r="AN334" s="25">
        <f t="shared" si="84"/>
        <v>18.009999999999998</v>
      </c>
      <c r="AO334" s="25">
        <f t="shared" si="85"/>
        <v>19.843333333333334</v>
      </c>
      <c r="AP334" s="1">
        <f t="shared" si="82"/>
        <v>20.55</v>
      </c>
      <c r="AQ334" s="25">
        <f t="shared" si="77"/>
        <v>1.4280750521195273</v>
      </c>
      <c r="AR334" s="1">
        <f t="shared" si="78"/>
        <v>2.06</v>
      </c>
      <c r="AS334" s="25">
        <f t="shared" si="79"/>
        <v>0.5582655826558266</v>
      </c>
      <c r="AT334" s="1">
        <f t="shared" si="80"/>
        <v>98.07</v>
      </c>
      <c r="AU334" s="1">
        <f t="shared" si="81"/>
        <v>99.13</v>
      </c>
      <c r="AV334" s="1" t="str">
        <f t="shared" si="83"/>
        <v>441</v>
      </c>
      <c r="AW334" s="1" t="str">
        <f t="shared" si="86"/>
        <v>2195</v>
      </c>
      <c r="AX334" s="1" t="str">
        <f t="shared" si="87"/>
        <v>15554</v>
      </c>
      <c r="AY334" s="1">
        <v>0.85989977220956726</v>
      </c>
      <c r="AZ334" s="1">
        <v>0.84672752989584676</v>
      </c>
      <c r="BJ334"/>
    </row>
    <row r="335" spans="1:62" ht="15.75">
      <c r="A335" s="1">
        <v>8870</v>
      </c>
      <c r="B335" s="1" t="s">
        <v>2133</v>
      </c>
      <c r="C335" s="1" t="s">
        <v>4339</v>
      </c>
      <c r="D335" s="1">
        <v>950</v>
      </c>
      <c r="E335" s="1">
        <v>26024</v>
      </c>
      <c r="F335" s="1">
        <v>1000</v>
      </c>
      <c r="H335" s="1">
        <v>4.7</v>
      </c>
      <c r="I335" s="1">
        <v>-2.2599999999999998</v>
      </c>
      <c r="J335" s="1" t="s">
        <v>7826</v>
      </c>
      <c r="K335" s="1">
        <v>4.7</v>
      </c>
      <c r="L335" s="1">
        <v>-3.2</v>
      </c>
      <c r="M335" s="1" t="s">
        <v>7827</v>
      </c>
      <c r="N335" s="1">
        <v>4.7</v>
      </c>
      <c r="O335" s="1">
        <v>-2.65</v>
      </c>
      <c r="P335" s="1" t="s">
        <v>7828</v>
      </c>
      <c r="Q335" s="1">
        <v>5.51</v>
      </c>
      <c r="R335" s="1">
        <v>3.16</v>
      </c>
      <c r="S335" s="1" t="s">
        <v>7829</v>
      </c>
      <c r="T335" s="1">
        <v>2.68</v>
      </c>
      <c r="U335" s="1">
        <v>2.4300000000000002</v>
      </c>
      <c r="V335" s="1" t="s">
        <v>7830</v>
      </c>
      <c r="W335" s="1">
        <v>0</v>
      </c>
      <c r="X335" s="1">
        <v>0.01</v>
      </c>
      <c r="Y335" s="1" t="s">
        <v>5187</v>
      </c>
      <c r="Z335" s="1">
        <v>1</v>
      </c>
      <c r="AA335" s="1">
        <v>0</v>
      </c>
      <c r="AB335" s="1" t="s">
        <v>4329</v>
      </c>
      <c r="AC335" s="1">
        <v>98.44</v>
      </c>
      <c r="AD335" s="1">
        <v>98.58</v>
      </c>
      <c r="AE335" s="1" t="s">
        <v>4299</v>
      </c>
      <c r="AF335" s="1" t="s">
        <v>8295</v>
      </c>
      <c r="AG335" s="1" t="s">
        <v>8296</v>
      </c>
      <c r="AH335" s="21">
        <v>42352.39</v>
      </c>
      <c r="AJ335" s="23">
        <v>0</v>
      </c>
      <c r="AK335" s="23">
        <f t="shared" si="74"/>
        <v>6</v>
      </c>
      <c r="AL335" s="1">
        <f t="shared" si="75"/>
        <v>1000</v>
      </c>
      <c r="AM335" s="1">
        <f t="shared" si="76"/>
        <v>26024</v>
      </c>
      <c r="AN335" s="25">
        <f t="shared" si="84"/>
        <v>0.94000000000000039</v>
      </c>
      <c r="AO335" s="25">
        <f t="shared" si="85"/>
        <v>-2.7033333333333331</v>
      </c>
      <c r="AP335" s="1">
        <f t="shared" si="82"/>
        <v>5.51</v>
      </c>
      <c r="AQ335" s="25">
        <f t="shared" si="77"/>
        <v>1.7436708860759491</v>
      </c>
      <c r="AR335" s="1">
        <f t="shared" si="78"/>
        <v>2.68</v>
      </c>
      <c r="AS335" s="25">
        <f t="shared" si="79"/>
        <v>1.1028806584362141</v>
      </c>
      <c r="AT335" s="1">
        <f t="shared" si="80"/>
        <v>98.44</v>
      </c>
      <c r="AU335" s="1">
        <f t="shared" si="81"/>
        <v>98.58</v>
      </c>
      <c r="AV335" s="1" t="str">
        <f t="shared" si="83"/>
        <v>3</v>
      </c>
      <c r="AW335" s="1" t="str">
        <f t="shared" si="86"/>
        <v>455</v>
      </c>
      <c r="AX335" s="1" t="str">
        <f t="shared" si="87"/>
        <v>2950</v>
      </c>
      <c r="AY335" s="1">
        <v>2.8219780219780222E-2</v>
      </c>
      <c r="AZ335" s="1">
        <v>0.92542372881355928</v>
      </c>
      <c r="BJ335"/>
    </row>
    <row r="336" spans="1:62" ht="15.75">
      <c r="A336" s="1">
        <v>9171</v>
      </c>
      <c r="B336" s="1" t="s">
        <v>1056</v>
      </c>
      <c r="C336" s="1" t="s">
        <v>4335</v>
      </c>
      <c r="D336" s="1">
        <v>1812</v>
      </c>
      <c r="E336" s="1">
        <v>20142</v>
      </c>
      <c r="F336" s="1">
        <v>1000</v>
      </c>
      <c r="H336" s="1">
        <v>4.9000000000000004</v>
      </c>
      <c r="I336" s="1">
        <v>68.23</v>
      </c>
      <c r="J336" s="1" t="s">
        <v>4863</v>
      </c>
      <c r="K336" s="1">
        <v>4.9000000000000004</v>
      </c>
      <c r="L336" s="1">
        <v>62.74</v>
      </c>
      <c r="M336" s="1" t="s">
        <v>4864</v>
      </c>
      <c r="N336" s="1">
        <v>4.9000000000000004</v>
      </c>
      <c r="O336" s="1">
        <v>57.15</v>
      </c>
      <c r="P336" s="1" t="s">
        <v>4865</v>
      </c>
      <c r="Q336" s="1">
        <v>1.69</v>
      </c>
      <c r="R336" s="1">
        <v>3.39</v>
      </c>
      <c r="S336" s="1" t="s">
        <v>4866</v>
      </c>
      <c r="T336" s="1">
        <v>0.9</v>
      </c>
      <c r="U336" s="1">
        <v>2.17</v>
      </c>
      <c r="V336" s="1" t="s">
        <v>4867</v>
      </c>
      <c r="W336" s="1">
        <v>0</v>
      </c>
      <c r="X336" s="1">
        <v>0</v>
      </c>
      <c r="Y336" s="1" t="s">
        <v>4868</v>
      </c>
      <c r="Z336" s="1">
        <v>0</v>
      </c>
      <c r="AA336" s="1">
        <v>0</v>
      </c>
      <c r="AB336" s="1" t="s">
        <v>4284</v>
      </c>
      <c r="AC336" s="1">
        <v>88.35</v>
      </c>
      <c r="AD336" s="1">
        <v>99.79</v>
      </c>
      <c r="AE336" s="1" t="s">
        <v>6689</v>
      </c>
      <c r="AF336" s="1" t="s">
        <v>7846</v>
      </c>
      <c r="AG336" s="1" t="s">
        <v>7847</v>
      </c>
      <c r="AH336" s="21">
        <v>42352.390011574076</v>
      </c>
      <c r="AJ336" s="23">
        <v>0</v>
      </c>
      <c r="AK336" s="23">
        <f t="shared" si="74"/>
        <v>5</v>
      </c>
      <c r="AL336" s="1">
        <f t="shared" si="75"/>
        <v>1000</v>
      </c>
      <c r="AM336" s="1">
        <f t="shared" si="76"/>
        <v>20142</v>
      </c>
      <c r="AN336" s="25">
        <f t="shared" si="84"/>
        <v>11.080000000000005</v>
      </c>
      <c r="AO336" s="25">
        <f t="shared" si="85"/>
        <v>62.706666666666671</v>
      </c>
      <c r="AP336" s="1">
        <f t="shared" si="82"/>
        <v>1.69</v>
      </c>
      <c r="AQ336" s="25">
        <f t="shared" si="77"/>
        <v>0.49852507374631266</v>
      </c>
      <c r="AR336" s="1">
        <f t="shared" si="78"/>
        <v>0.9</v>
      </c>
      <c r="AS336" s="25">
        <f t="shared" si="79"/>
        <v>0.41474654377880188</v>
      </c>
      <c r="AT336" s="1">
        <f t="shared" si="80"/>
        <v>88.35</v>
      </c>
      <c r="AU336" s="1">
        <f t="shared" si="81"/>
        <v>99.79</v>
      </c>
      <c r="AV336" s="1" t="str">
        <f t="shared" si="83"/>
        <v>215</v>
      </c>
      <c r="AW336" s="1" t="str">
        <f t="shared" si="86"/>
        <v>820</v>
      </c>
      <c r="AX336" s="1" t="str">
        <f t="shared" si="87"/>
        <v>4681</v>
      </c>
      <c r="AY336" s="1">
        <v>1.1221951219512196</v>
      </c>
      <c r="AZ336" s="1">
        <v>1.0510574663533434</v>
      </c>
      <c r="BJ336"/>
    </row>
    <row r="337" spans="1:62" ht="15.75">
      <c r="A337" s="1">
        <v>8884</v>
      </c>
      <c r="B337" s="1" t="s">
        <v>494</v>
      </c>
      <c r="C337" s="1" t="s">
        <v>4335</v>
      </c>
      <c r="D337" s="1">
        <v>804</v>
      </c>
      <c r="E337" s="1">
        <v>17784</v>
      </c>
      <c r="F337" s="1">
        <v>1000</v>
      </c>
      <c r="H337" s="1">
        <v>4.9000000000000004</v>
      </c>
      <c r="I337" s="1">
        <v>67.94</v>
      </c>
      <c r="J337" s="1" t="s">
        <v>7838</v>
      </c>
      <c r="K337" s="1">
        <v>4.9000000000000004</v>
      </c>
      <c r="L337" s="1">
        <v>63.55</v>
      </c>
      <c r="M337" s="1" t="s">
        <v>7839</v>
      </c>
      <c r="N337" s="1">
        <v>4.9000000000000004</v>
      </c>
      <c r="O337" s="1">
        <v>61.7</v>
      </c>
      <c r="P337" s="1" t="s">
        <v>7840</v>
      </c>
      <c r="Q337" s="1">
        <v>2.88</v>
      </c>
      <c r="R337" s="1">
        <v>3.92</v>
      </c>
      <c r="S337" s="1" t="s">
        <v>7841</v>
      </c>
      <c r="T337" s="1">
        <v>2.34</v>
      </c>
      <c r="U337" s="1">
        <v>3.02</v>
      </c>
      <c r="V337" s="1" t="s">
        <v>7842</v>
      </c>
      <c r="W337" s="1">
        <v>0</v>
      </c>
      <c r="X337" s="1">
        <v>0.01</v>
      </c>
      <c r="Y337" s="1" t="s">
        <v>5187</v>
      </c>
      <c r="Z337" s="1">
        <v>0</v>
      </c>
      <c r="AA337" s="1">
        <v>0</v>
      </c>
      <c r="AB337" s="1" t="s">
        <v>4284</v>
      </c>
      <c r="AC337" s="1">
        <v>99.67</v>
      </c>
      <c r="AD337" s="1">
        <v>97.89</v>
      </c>
      <c r="AE337" s="1" t="s">
        <v>7843</v>
      </c>
      <c r="AF337" s="1" t="s">
        <v>7844</v>
      </c>
      <c r="AG337" s="1" t="s">
        <v>7845</v>
      </c>
      <c r="AH337" s="21">
        <v>42352.317986111113</v>
      </c>
      <c r="AJ337" s="23">
        <v>0</v>
      </c>
      <c r="AK337" s="23">
        <f t="shared" si="74"/>
        <v>5</v>
      </c>
      <c r="AL337" s="1">
        <f t="shared" si="75"/>
        <v>1000</v>
      </c>
      <c r="AM337" s="1">
        <f t="shared" si="76"/>
        <v>17784</v>
      </c>
      <c r="AN337" s="25">
        <f t="shared" si="84"/>
        <v>6.2399999999999949</v>
      </c>
      <c r="AO337" s="25">
        <f t="shared" si="85"/>
        <v>64.396666666666661</v>
      </c>
      <c r="AP337" s="1">
        <f t="shared" si="82"/>
        <v>2.88</v>
      </c>
      <c r="AQ337" s="25">
        <f t="shared" si="77"/>
        <v>0.73469387755102045</v>
      </c>
      <c r="AR337" s="1">
        <f t="shared" si="78"/>
        <v>2.34</v>
      </c>
      <c r="AS337" s="25">
        <f t="shared" si="79"/>
        <v>0.77483443708609268</v>
      </c>
      <c r="AT337" s="1">
        <f t="shared" si="80"/>
        <v>99.67</v>
      </c>
      <c r="AU337" s="1">
        <f t="shared" si="81"/>
        <v>97.89</v>
      </c>
      <c r="AV337" s="1" t="str">
        <f t="shared" si="83"/>
        <v>383</v>
      </c>
      <c r="AW337" s="1" t="str">
        <f t="shared" si="86"/>
        <v>1586</v>
      </c>
      <c r="AX337" s="1" t="str">
        <f t="shared" si="87"/>
        <v>4949</v>
      </c>
      <c r="AY337" s="1">
        <v>1.0335687263556117</v>
      </c>
      <c r="AZ337" s="1">
        <v>1.9228126894322086</v>
      </c>
      <c r="BJ337"/>
    </row>
    <row r="338" spans="1:62" ht="15.75">
      <c r="A338" s="1">
        <v>9157</v>
      </c>
      <c r="B338" s="1" t="s">
        <v>2164</v>
      </c>
      <c r="C338" s="1" t="s">
        <v>4286</v>
      </c>
      <c r="D338" s="1">
        <v>416</v>
      </c>
      <c r="E338" s="1">
        <v>139719</v>
      </c>
      <c r="F338" s="1">
        <v>1000</v>
      </c>
      <c r="H338" s="1">
        <v>4.9000000000000004</v>
      </c>
      <c r="I338" s="1">
        <v>53.26</v>
      </c>
      <c r="J338" s="1" t="s">
        <v>7848</v>
      </c>
      <c r="K338" s="1">
        <v>4.9000000000000004</v>
      </c>
      <c r="L338" s="1">
        <v>48.27</v>
      </c>
      <c r="M338" s="1" t="s">
        <v>7849</v>
      </c>
      <c r="N338" s="1">
        <v>4.9000000000000004</v>
      </c>
      <c r="O338" s="1">
        <v>53</v>
      </c>
      <c r="P338" s="1" t="s">
        <v>7850</v>
      </c>
      <c r="Q338" s="1">
        <v>12.29</v>
      </c>
      <c r="R338" s="1">
        <v>6.32</v>
      </c>
      <c r="S338" s="1" t="s">
        <v>7851</v>
      </c>
      <c r="T338" s="1">
        <v>4.0199999999999996</v>
      </c>
      <c r="U338" s="1">
        <v>3.25</v>
      </c>
      <c r="V338" s="1" t="s">
        <v>7852</v>
      </c>
      <c r="W338" s="1">
        <v>0.06</v>
      </c>
      <c r="X338" s="1">
        <v>0</v>
      </c>
      <c r="Y338" s="1" t="s">
        <v>7853</v>
      </c>
      <c r="Z338" s="1">
        <v>0</v>
      </c>
      <c r="AA338" s="1">
        <v>0</v>
      </c>
      <c r="AB338" s="1" t="s">
        <v>4284</v>
      </c>
      <c r="AC338" s="1">
        <v>97.57</v>
      </c>
      <c r="AD338" s="1">
        <v>99.7</v>
      </c>
      <c r="AE338" s="1" t="s">
        <v>7854</v>
      </c>
      <c r="AF338" s="1" t="s">
        <v>7855</v>
      </c>
      <c r="AG338" s="1" t="s">
        <v>7856</v>
      </c>
      <c r="AH338" s="21">
        <v>42352.319837962961</v>
      </c>
      <c r="AJ338" s="23">
        <v>0</v>
      </c>
      <c r="AK338" s="23">
        <f t="shared" si="74"/>
        <v>8</v>
      </c>
      <c r="AL338" s="1">
        <f t="shared" si="75"/>
        <v>1000</v>
      </c>
      <c r="AM338" s="1">
        <f t="shared" si="76"/>
        <v>139719</v>
      </c>
      <c r="AN338" s="25">
        <f t="shared" si="84"/>
        <v>4.9899999999999949</v>
      </c>
      <c r="AO338" s="25">
        <f t="shared" si="85"/>
        <v>51.51</v>
      </c>
      <c r="AP338" s="1">
        <f t="shared" si="82"/>
        <v>12.29</v>
      </c>
      <c r="AQ338" s="25">
        <f t="shared" si="77"/>
        <v>1.9446202531645567</v>
      </c>
      <c r="AR338" s="1">
        <f t="shared" si="78"/>
        <v>4.0199999999999996</v>
      </c>
      <c r="AS338" s="25">
        <f t="shared" si="79"/>
        <v>1.2369230769230768</v>
      </c>
      <c r="AT338" s="1">
        <f t="shared" si="80"/>
        <v>97.57</v>
      </c>
      <c r="AU338" s="1">
        <f t="shared" si="81"/>
        <v>99.7</v>
      </c>
      <c r="AV338" s="1" t="str">
        <f t="shared" si="83"/>
        <v>276</v>
      </c>
      <c r="AW338" s="1" t="str">
        <f t="shared" si="86"/>
        <v>1687</v>
      </c>
      <c r="AX338" s="1" t="str">
        <f t="shared" si="87"/>
        <v>10787</v>
      </c>
      <c r="AY338" s="1">
        <v>0.70022525192649676</v>
      </c>
      <c r="AZ338" s="1">
        <v>0.93835171966255682</v>
      </c>
      <c r="BJ338"/>
    </row>
    <row r="339" spans="1:62" ht="15.75">
      <c r="A339" s="1">
        <v>9255</v>
      </c>
      <c r="B339" s="1" t="s">
        <v>1199</v>
      </c>
      <c r="C339" s="1" t="s">
        <v>4332</v>
      </c>
      <c r="D339" s="1">
        <v>134</v>
      </c>
      <c r="E339" s="1">
        <v>35516</v>
      </c>
      <c r="F339" s="1">
        <v>10000</v>
      </c>
      <c r="H339" s="1">
        <v>4.8</v>
      </c>
      <c r="I339" s="1">
        <v>30.69</v>
      </c>
      <c r="J339" s="1" t="s">
        <v>5234</v>
      </c>
      <c r="K339" s="1">
        <v>4.9000000000000004</v>
      </c>
      <c r="L339" s="1">
        <v>39.35</v>
      </c>
      <c r="M339" s="1" t="s">
        <v>5235</v>
      </c>
      <c r="N339" s="1">
        <v>4.8</v>
      </c>
      <c r="O339" s="1">
        <v>44.81</v>
      </c>
      <c r="P339" s="1" t="s">
        <v>5236</v>
      </c>
      <c r="Q339" s="1">
        <v>9.25</v>
      </c>
      <c r="R339" s="1">
        <v>4.8600000000000003</v>
      </c>
      <c r="S339" s="1" t="s">
        <v>5237</v>
      </c>
      <c r="T339" s="1">
        <v>5.04</v>
      </c>
      <c r="U339" s="1">
        <v>2.95</v>
      </c>
      <c r="V339" s="1" t="s">
        <v>5238</v>
      </c>
      <c r="W339" s="1">
        <v>0.04</v>
      </c>
      <c r="X339" s="1">
        <v>0.02</v>
      </c>
      <c r="Y339" s="1" t="s">
        <v>5239</v>
      </c>
      <c r="Z339" s="1">
        <v>0</v>
      </c>
      <c r="AA339" s="1">
        <v>0</v>
      </c>
      <c r="AB339" s="1" t="s">
        <v>4284</v>
      </c>
      <c r="AC339" s="1">
        <v>94.21</v>
      </c>
      <c r="AD339" s="1">
        <v>99.64</v>
      </c>
      <c r="AE339" s="1" t="s">
        <v>8297</v>
      </c>
      <c r="AF339" s="1" t="s">
        <v>8298</v>
      </c>
      <c r="AG339" s="1" t="s">
        <v>8299</v>
      </c>
      <c r="AH339" s="21">
        <v>42352.41101851852</v>
      </c>
      <c r="AJ339" s="23">
        <v>0</v>
      </c>
      <c r="AK339" s="23">
        <f t="shared" si="74"/>
        <v>3</v>
      </c>
      <c r="AL339" s="1">
        <f t="shared" si="75"/>
        <v>10000</v>
      </c>
      <c r="AM339" s="1">
        <f t="shared" si="76"/>
        <v>35516</v>
      </c>
      <c r="AN339" s="25">
        <f t="shared" si="84"/>
        <v>14.120000000000001</v>
      </c>
      <c r="AO339" s="25">
        <f t="shared" si="85"/>
        <v>38.283333333333339</v>
      </c>
      <c r="AP339" s="1">
        <f t="shared" si="82"/>
        <v>9.25</v>
      </c>
      <c r="AQ339" s="25">
        <f t="shared" si="77"/>
        <v>1.9032921810699588</v>
      </c>
      <c r="AR339" s="1">
        <f t="shared" si="78"/>
        <v>5.04</v>
      </c>
      <c r="AS339" s="25">
        <f t="shared" si="79"/>
        <v>1.7084745762711864</v>
      </c>
      <c r="AT339" s="1">
        <f t="shared" si="80"/>
        <v>94.21</v>
      </c>
      <c r="AU339" s="1">
        <f t="shared" si="81"/>
        <v>99.64</v>
      </c>
      <c r="AV339" s="1" t="str">
        <f t="shared" si="83"/>
        <v>305</v>
      </c>
      <c r="AW339" s="1" t="str">
        <f t="shared" si="86"/>
        <v>1940</v>
      </c>
      <c r="AX339" s="1" t="str">
        <f t="shared" si="87"/>
        <v>10087</v>
      </c>
      <c r="AY339" s="1">
        <v>0.67288659793814432</v>
      </c>
      <c r="AZ339" s="1">
        <v>1.1539605432735203</v>
      </c>
      <c r="BJ339"/>
    </row>
    <row r="340" spans="1:62" ht="15.75">
      <c r="A340" s="1">
        <v>9271</v>
      </c>
      <c r="B340" s="1" t="s">
        <v>2348</v>
      </c>
      <c r="C340" s="1" t="s">
        <v>4332</v>
      </c>
      <c r="D340" s="1">
        <v>1260</v>
      </c>
      <c r="E340" s="1">
        <v>183812</v>
      </c>
      <c r="F340" s="1">
        <v>10000</v>
      </c>
      <c r="H340" s="1">
        <v>4.8</v>
      </c>
      <c r="I340" s="1">
        <v>8.7200000000000006</v>
      </c>
      <c r="J340" s="1" t="s">
        <v>4579</v>
      </c>
      <c r="K340" s="1">
        <v>4.8</v>
      </c>
      <c r="L340" s="1">
        <v>0</v>
      </c>
      <c r="M340" s="1" t="s">
        <v>4580</v>
      </c>
      <c r="N340" s="1">
        <v>4.8</v>
      </c>
      <c r="O340" s="1">
        <v>1.96</v>
      </c>
      <c r="P340" s="1" t="s">
        <v>4581</v>
      </c>
      <c r="Q340" s="1">
        <v>18.57</v>
      </c>
      <c r="R340" s="1">
        <v>11.17</v>
      </c>
      <c r="S340" s="1" t="s">
        <v>4582</v>
      </c>
      <c r="T340" s="1">
        <v>1.58</v>
      </c>
      <c r="U340" s="1">
        <v>3.54</v>
      </c>
      <c r="V340" s="1" t="s">
        <v>4583</v>
      </c>
      <c r="W340" s="1">
        <v>0</v>
      </c>
      <c r="X340" s="1">
        <v>0.08</v>
      </c>
      <c r="Y340" s="1" t="s">
        <v>4584</v>
      </c>
      <c r="Z340" s="1">
        <v>0</v>
      </c>
      <c r="AA340" s="1">
        <v>0</v>
      </c>
      <c r="AB340" s="1" t="s">
        <v>4284</v>
      </c>
      <c r="AC340" s="1">
        <v>94.34</v>
      </c>
      <c r="AD340" s="1">
        <v>99.88</v>
      </c>
      <c r="AE340" s="1" t="s">
        <v>8300</v>
      </c>
      <c r="AF340" s="1" t="s">
        <v>8301</v>
      </c>
      <c r="AG340" s="1" t="s">
        <v>8302</v>
      </c>
      <c r="AH340" s="21">
        <v>42352.418043981481</v>
      </c>
      <c r="AJ340" s="23">
        <v>0</v>
      </c>
      <c r="AK340" s="23">
        <f t="shared" si="74"/>
        <v>3</v>
      </c>
      <c r="AL340" s="1">
        <f t="shared" si="75"/>
        <v>10000</v>
      </c>
      <c r="AM340" s="1">
        <f t="shared" si="76"/>
        <v>183812</v>
      </c>
      <c r="AN340" s="25">
        <f t="shared" si="84"/>
        <v>8.7200000000000006</v>
      </c>
      <c r="AO340" s="25">
        <f t="shared" si="85"/>
        <v>3.56</v>
      </c>
      <c r="AP340" s="1">
        <f t="shared" si="82"/>
        <v>18.57</v>
      </c>
      <c r="AQ340" s="25">
        <f t="shared" si="77"/>
        <v>1.6624888093106536</v>
      </c>
      <c r="AR340" s="1">
        <f t="shared" si="78"/>
        <v>1.58</v>
      </c>
      <c r="AS340" s="25">
        <f t="shared" si="79"/>
        <v>0.4463276836158192</v>
      </c>
      <c r="AT340" s="1">
        <f t="shared" si="80"/>
        <v>94.34</v>
      </c>
      <c r="AU340" s="1">
        <f t="shared" si="81"/>
        <v>99.88</v>
      </c>
      <c r="AV340" s="1" t="str">
        <f t="shared" si="83"/>
        <v>597</v>
      </c>
      <c r="AW340" s="1" t="str">
        <f t="shared" si="86"/>
        <v>2292</v>
      </c>
      <c r="AX340" s="1" t="str">
        <f t="shared" si="87"/>
        <v>8619</v>
      </c>
      <c r="AY340" s="1">
        <v>1.1148167539267018</v>
      </c>
      <c r="AZ340" s="1">
        <v>1.5955447267664462</v>
      </c>
      <c r="BJ340"/>
    </row>
    <row r="341" spans="1:62" ht="15.75">
      <c r="A341" s="1">
        <v>9246</v>
      </c>
      <c r="B341" s="1" t="s">
        <v>1138</v>
      </c>
      <c r="C341" s="1" t="s">
        <v>4334</v>
      </c>
      <c r="D341" s="1">
        <v>1014</v>
      </c>
      <c r="E341" s="1">
        <v>169342</v>
      </c>
      <c r="F341" s="1">
        <v>2000</v>
      </c>
      <c r="H341" s="1">
        <v>4.8</v>
      </c>
      <c r="I341" s="1">
        <v>40.33</v>
      </c>
      <c r="J341" s="1" t="s">
        <v>4545</v>
      </c>
      <c r="K341" s="1">
        <v>4.8</v>
      </c>
      <c r="L341" s="1">
        <v>40.56</v>
      </c>
      <c r="M341" s="1" t="s">
        <v>4546</v>
      </c>
      <c r="N341" s="1">
        <v>4.8</v>
      </c>
      <c r="O341" s="1">
        <v>22.92</v>
      </c>
      <c r="P341" s="1" t="s">
        <v>4547</v>
      </c>
      <c r="Q341" s="1">
        <v>29.2</v>
      </c>
      <c r="R341" s="1">
        <v>14.39</v>
      </c>
      <c r="S341" s="1" t="s">
        <v>4548</v>
      </c>
      <c r="T341" s="1">
        <v>3.85</v>
      </c>
      <c r="U341" s="1">
        <v>3.69</v>
      </c>
      <c r="V341" s="1" t="s">
        <v>4549</v>
      </c>
      <c r="W341" s="1">
        <v>0</v>
      </c>
      <c r="X341" s="1">
        <v>0.01</v>
      </c>
      <c r="Y341" s="1" t="s">
        <v>4550</v>
      </c>
      <c r="Z341" s="1">
        <v>0</v>
      </c>
      <c r="AA341" s="1">
        <v>0</v>
      </c>
      <c r="AB341" s="1" t="s">
        <v>4284</v>
      </c>
      <c r="AC341" s="1">
        <v>99.46</v>
      </c>
      <c r="AD341" s="1">
        <v>99.11</v>
      </c>
      <c r="AE341" s="1" t="s">
        <v>8303</v>
      </c>
      <c r="AF341" s="1" t="s">
        <v>8304</v>
      </c>
      <c r="AG341" s="1" t="s">
        <v>8305</v>
      </c>
      <c r="AH341" s="21">
        <v>42352.390925925924</v>
      </c>
      <c r="AJ341" s="23">
        <v>0</v>
      </c>
      <c r="AK341" s="23">
        <f t="shared" si="74"/>
        <v>4</v>
      </c>
      <c r="AL341" s="1">
        <f t="shared" si="75"/>
        <v>2000</v>
      </c>
      <c r="AM341" s="1">
        <f t="shared" si="76"/>
        <v>169342</v>
      </c>
      <c r="AN341" s="25">
        <f t="shared" si="84"/>
        <v>17.64</v>
      </c>
      <c r="AO341" s="25">
        <f t="shared" si="85"/>
        <v>34.603333333333332</v>
      </c>
      <c r="AP341" s="1">
        <f t="shared" si="82"/>
        <v>29.2</v>
      </c>
      <c r="AQ341" s="25">
        <f t="shared" si="77"/>
        <v>2.029186935371786</v>
      </c>
      <c r="AR341" s="1">
        <f t="shared" si="78"/>
        <v>3.85</v>
      </c>
      <c r="AS341" s="25">
        <f t="shared" si="79"/>
        <v>1.0433604336043361</v>
      </c>
      <c r="AT341" s="1">
        <f t="shared" si="80"/>
        <v>99.46</v>
      </c>
      <c r="AU341" s="1">
        <f t="shared" si="81"/>
        <v>99.11</v>
      </c>
      <c r="AV341" s="1" t="str">
        <f t="shared" si="83"/>
        <v>2517</v>
      </c>
      <c r="AW341" s="1" t="str">
        <f t="shared" si="86"/>
        <v>15557</v>
      </c>
      <c r="AX341" s="1" t="str">
        <f t="shared" si="87"/>
        <v>61317</v>
      </c>
      <c r="AY341" s="1">
        <v>0.69247027061772837</v>
      </c>
      <c r="AZ341" s="1">
        <v>1.5222858261167376</v>
      </c>
      <c r="BJ341"/>
    </row>
    <row r="342" spans="1:62" ht="15.75">
      <c r="A342" s="1">
        <v>9290</v>
      </c>
      <c r="B342" s="1" t="s">
        <v>2481</v>
      </c>
      <c r="C342" s="1" t="s">
        <v>4286</v>
      </c>
      <c r="D342" s="1">
        <v>362</v>
      </c>
      <c r="E342" s="1">
        <v>17720</v>
      </c>
      <c r="F342" s="1">
        <v>870.38</v>
      </c>
      <c r="H342" s="1">
        <v>4.9000000000000004</v>
      </c>
      <c r="I342" s="1">
        <v>61.48</v>
      </c>
      <c r="J342" s="1" t="s">
        <v>4968</v>
      </c>
      <c r="K342" s="1">
        <v>4.9000000000000004</v>
      </c>
      <c r="L342" s="1">
        <v>52.01</v>
      </c>
      <c r="M342" s="1" t="s">
        <v>4969</v>
      </c>
      <c r="N342" s="1">
        <v>4.9000000000000004</v>
      </c>
      <c r="O342" s="1">
        <v>63.63</v>
      </c>
      <c r="P342" s="1" t="s">
        <v>4970</v>
      </c>
      <c r="Q342" s="1">
        <v>5.88</v>
      </c>
      <c r="R342" s="1">
        <v>6.81</v>
      </c>
      <c r="S342" s="1" t="s">
        <v>4971</v>
      </c>
      <c r="T342" s="1">
        <v>8.06</v>
      </c>
      <c r="U342" s="1">
        <v>3.26</v>
      </c>
      <c r="V342" s="1" t="s">
        <v>4972</v>
      </c>
      <c r="W342" s="1">
        <v>0</v>
      </c>
      <c r="X342" s="1">
        <v>0</v>
      </c>
      <c r="Y342" s="1" t="s">
        <v>4287</v>
      </c>
      <c r="Z342" s="1">
        <v>0</v>
      </c>
      <c r="AA342" s="1">
        <v>0</v>
      </c>
      <c r="AB342" s="1" t="s">
        <v>4284</v>
      </c>
      <c r="AC342" s="1">
        <v>97.08</v>
      </c>
      <c r="AD342" s="1">
        <v>99.46</v>
      </c>
      <c r="AE342" s="1" t="s">
        <v>4357</v>
      </c>
      <c r="AF342" s="1" t="s">
        <v>4973</v>
      </c>
      <c r="AG342" s="1" t="s">
        <v>4974</v>
      </c>
      <c r="AH342" s="21">
        <v>42352.415451388886</v>
      </c>
      <c r="AJ342" s="23">
        <v>0</v>
      </c>
      <c r="AK342" s="23">
        <f t="shared" si="74"/>
        <v>8</v>
      </c>
      <c r="AL342" s="1">
        <f t="shared" si="75"/>
        <v>870.38</v>
      </c>
      <c r="AM342" s="1">
        <f t="shared" si="76"/>
        <v>17720</v>
      </c>
      <c r="AN342" s="25">
        <f t="shared" si="84"/>
        <v>11.620000000000005</v>
      </c>
      <c r="AO342" s="25">
        <f t="shared" si="85"/>
        <v>59.04</v>
      </c>
      <c r="AP342" s="1">
        <f t="shared" si="82"/>
        <v>5.88</v>
      </c>
      <c r="AQ342" s="25">
        <f t="shared" si="77"/>
        <v>0.86343612334801767</v>
      </c>
      <c r="AR342" s="1">
        <f t="shared" si="78"/>
        <v>8.06</v>
      </c>
      <c r="AS342" s="25">
        <f t="shared" si="79"/>
        <v>2.4723926380368102</v>
      </c>
      <c r="AT342" s="1">
        <f t="shared" si="80"/>
        <v>97.08</v>
      </c>
      <c r="AU342" s="1">
        <f t="shared" si="81"/>
        <v>99.46</v>
      </c>
      <c r="AV342" s="1" t="str">
        <f t="shared" si="83"/>
        <v>46</v>
      </c>
      <c r="AW342" s="1" t="str">
        <f t="shared" si="86"/>
        <v>311</v>
      </c>
      <c r="AX342" s="1" t="str">
        <f t="shared" si="87"/>
        <v>2523</v>
      </c>
      <c r="AY342" s="1">
        <v>0.63305466237942121</v>
      </c>
      <c r="AZ342" s="1">
        <v>0.73959571938168844</v>
      </c>
      <c r="BJ342"/>
    </row>
    <row r="343" spans="1:62" ht="15.75">
      <c r="A343" s="1">
        <v>9230</v>
      </c>
      <c r="B343" s="1" t="s">
        <v>652</v>
      </c>
      <c r="C343" s="1" t="s">
        <v>4370</v>
      </c>
      <c r="D343" s="1">
        <v>344</v>
      </c>
      <c r="E343" s="1">
        <v>38460</v>
      </c>
      <c r="F343" s="1">
        <v>1000</v>
      </c>
      <c r="H343" s="1">
        <v>4.8</v>
      </c>
      <c r="I343" s="1">
        <v>24.52</v>
      </c>
      <c r="J343" s="1" t="s">
        <v>7872</v>
      </c>
      <c r="K343" s="1">
        <v>4.9000000000000004</v>
      </c>
      <c r="L343" s="1">
        <v>28.43</v>
      </c>
      <c r="M343" s="1" t="s">
        <v>7873</v>
      </c>
      <c r="N343" s="1">
        <v>4.8</v>
      </c>
      <c r="O343" s="1">
        <v>27.82</v>
      </c>
      <c r="P343" s="1" t="s">
        <v>7874</v>
      </c>
      <c r="Q343" s="1">
        <v>1.47</v>
      </c>
      <c r="R343" s="1">
        <v>3.22</v>
      </c>
      <c r="S343" s="1" t="s">
        <v>7875</v>
      </c>
      <c r="T343" s="1">
        <v>0.13</v>
      </c>
      <c r="U343" s="1">
        <v>1.59</v>
      </c>
      <c r="V343" s="1" t="s">
        <v>7398</v>
      </c>
      <c r="W343" s="1">
        <v>0</v>
      </c>
      <c r="X343" s="1">
        <v>0.01</v>
      </c>
      <c r="Y343" s="1" t="s">
        <v>4403</v>
      </c>
      <c r="Z343" s="1">
        <v>0</v>
      </c>
      <c r="AA343" s="1">
        <v>0</v>
      </c>
      <c r="AB343" s="1" t="s">
        <v>4284</v>
      </c>
      <c r="AC343" s="1">
        <v>100</v>
      </c>
      <c r="AD343" s="1">
        <v>99.72</v>
      </c>
      <c r="AE343" s="1" t="s">
        <v>7876</v>
      </c>
      <c r="AF343" s="1" t="s">
        <v>7877</v>
      </c>
      <c r="AG343" s="1" t="s">
        <v>7878</v>
      </c>
      <c r="AH343" s="21">
        <v>42352.417962962965</v>
      </c>
      <c r="AJ343" s="23">
        <v>0</v>
      </c>
      <c r="AK343" s="23">
        <f t="shared" si="74"/>
        <v>11</v>
      </c>
      <c r="AL343" s="1">
        <f t="shared" si="75"/>
        <v>1000</v>
      </c>
      <c r="AM343" s="1">
        <f t="shared" si="76"/>
        <v>38460</v>
      </c>
      <c r="AN343" s="25">
        <f t="shared" si="84"/>
        <v>3.91</v>
      </c>
      <c r="AO343" s="25">
        <f t="shared" si="85"/>
        <v>26.923333333333336</v>
      </c>
      <c r="AP343" s="1">
        <f t="shared" si="82"/>
        <v>1.47</v>
      </c>
      <c r="AQ343" s="25">
        <f t="shared" si="77"/>
        <v>0.45652173913043476</v>
      </c>
      <c r="AR343" s="1">
        <f t="shared" si="78"/>
        <v>0.13</v>
      </c>
      <c r="AS343" s="25">
        <f t="shared" si="79"/>
        <v>8.1761006289308172E-2</v>
      </c>
      <c r="AT343" s="1">
        <f t="shared" si="80"/>
        <v>100</v>
      </c>
      <c r="AU343" s="1">
        <f t="shared" si="81"/>
        <v>99.72</v>
      </c>
      <c r="AV343" s="1" t="str">
        <f t="shared" si="83"/>
        <v>560</v>
      </c>
      <c r="AW343" s="1" t="str">
        <f t="shared" si="86"/>
        <v>2352</v>
      </c>
      <c r="AX343" s="1" t="str">
        <f t="shared" si="87"/>
        <v>11380</v>
      </c>
      <c r="AY343" s="1">
        <v>1.019047619047619</v>
      </c>
      <c r="AZ343" s="1">
        <v>1.2400702987697716</v>
      </c>
      <c r="BJ343"/>
    </row>
    <row r="344" spans="1:62" ht="15.75">
      <c r="A344" s="1">
        <v>9232</v>
      </c>
      <c r="B344" s="1" t="s">
        <v>2377</v>
      </c>
      <c r="C344" s="1" t="s">
        <v>4352</v>
      </c>
      <c r="D344" s="1">
        <v>61</v>
      </c>
      <c r="E344" s="1">
        <v>67231</v>
      </c>
      <c r="F344" s="1">
        <v>11000</v>
      </c>
      <c r="H344" s="1">
        <v>4.8</v>
      </c>
      <c r="I344" s="1">
        <v>35.69</v>
      </c>
      <c r="J344" s="1" t="s">
        <v>4601</v>
      </c>
      <c r="K344" s="1">
        <v>4.9000000000000004</v>
      </c>
      <c r="L344" s="1">
        <v>30.84</v>
      </c>
      <c r="M344" s="1" t="s">
        <v>4602</v>
      </c>
      <c r="N344" s="1">
        <v>4.9000000000000004</v>
      </c>
      <c r="O344" s="1">
        <v>39.549999999999997</v>
      </c>
      <c r="P344" s="1" t="s">
        <v>4603</v>
      </c>
      <c r="Q344" s="1">
        <v>18.23</v>
      </c>
      <c r="R344" s="1">
        <v>5.4</v>
      </c>
      <c r="S344" s="1" t="s">
        <v>4604</v>
      </c>
      <c r="T344" s="1">
        <v>3.88</v>
      </c>
      <c r="U344" s="1">
        <v>3.32</v>
      </c>
      <c r="V344" s="1" t="s">
        <v>4605</v>
      </c>
      <c r="W344" s="1">
        <v>0</v>
      </c>
      <c r="X344" s="1">
        <v>0.01</v>
      </c>
      <c r="Y344" s="1" t="s">
        <v>4316</v>
      </c>
      <c r="Z344" s="1">
        <v>0</v>
      </c>
      <c r="AA344" s="1">
        <v>0</v>
      </c>
      <c r="AB344" s="1" t="s">
        <v>4284</v>
      </c>
      <c r="AC344" s="1">
        <v>0.21</v>
      </c>
      <c r="AD344" s="1">
        <v>98.3</v>
      </c>
      <c r="AE344" s="1" t="s">
        <v>4377</v>
      </c>
      <c r="AF344" s="1" t="s">
        <v>7887</v>
      </c>
      <c r="AG344" s="1" t="s">
        <v>7888</v>
      </c>
      <c r="AH344" s="21">
        <v>42352.411273148151</v>
      </c>
      <c r="AJ344" s="23">
        <v>0</v>
      </c>
      <c r="AK344" s="23">
        <f t="shared" si="74"/>
        <v>14</v>
      </c>
      <c r="AL344" s="1">
        <f t="shared" si="75"/>
        <v>11000</v>
      </c>
      <c r="AM344" s="1">
        <f t="shared" si="76"/>
        <v>67231</v>
      </c>
      <c r="AN344" s="25">
        <f t="shared" si="84"/>
        <v>8.7099999999999973</v>
      </c>
      <c r="AO344" s="25">
        <f t="shared" si="85"/>
        <v>35.36</v>
      </c>
      <c r="AP344" s="1">
        <f t="shared" si="82"/>
        <v>18.23</v>
      </c>
      <c r="AQ344" s="25">
        <f t="shared" si="77"/>
        <v>3.3759259259259258</v>
      </c>
      <c r="AR344" s="1">
        <f t="shared" si="78"/>
        <v>3.88</v>
      </c>
      <c r="AS344" s="25">
        <f t="shared" si="79"/>
        <v>1.1686746987951808</v>
      </c>
      <c r="AT344" s="1">
        <f t="shared" si="80"/>
        <v>0.21</v>
      </c>
      <c r="AU344" s="1">
        <f t="shared" si="81"/>
        <v>98.3</v>
      </c>
      <c r="AV344" s="1" t="str">
        <f t="shared" si="83"/>
        <v>27</v>
      </c>
      <c r="AW344" s="1" t="str">
        <f t="shared" si="86"/>
        <v>147</v>
      </c>
      <c r="AX344" s="1" t="str">
        <f t="shared" si="87"/>
        <v>3068</v>
      </c>
      <c r="AY344" s="1">
        <v>0.78612244897959194</v>
      </c>
      <c r="AZ344" s="1">
        <v>0.28748370273794005</v>
      </c>
      <c r="BJ344"/>
    </row>
    <row r="345" spans="1:62" ht="15.75">
      <c r="A345" s="1">
        <v>9277</v>
      </c>
      <c r="B345" s="1" t="s">
        <v>2443</v>
      </c>
      <c r="C345" s="1" t="s">
        <v>4339</v>
      </c>
      <c r="D345" s="1">
        <v>540</v>
      </c>
      <c r="E345" s="1">
        <v>14692</v>
      </c>
      <c r="F345" s="1">
        <v>25000</v>
      </c>
      <c r="H345" s="1">
        <v>4.9000000000000004</v>
      </c>
      <c r="I345" s="1">
        <v>34.200000000000003</v>
      </c>
      <c r="J345" s="1" t="s">
        <v>5016</v>
      </c>
      <c r="K345" s="1">
        <v>4.9000000000000004</v>
      </c>
      <c r="L345" s="1">
        <v>28.85</v>
      </c>
      <c r="M345" s="1" t="s">
        <v>5017</v>
      </c>
      <c r="N345" s="1">
        <v>4.8</v>
      </c>
      <c r="O345" s="1">
        <v>6.58</v>
      </c>
      <c r="P345" s="1" t="s">
        <v>5018</v>
      </c>
      <c r="Q345" s="1">
        <v>6.9</v>
      </c>
      <c r="R345" s="1">
        <v>3.92</v>
      </c>
      <c r="S345" s="1" t="s">
        <v>5019</v>
      </c>
      <c r="T345" s="1">
        <v>1.68</v>
      </c>
      <c r="U345" s="1">
        <v>3.02</v>
      </c>
      <c r="V345" s="1" t="s">
        <v>5020</v>
      </c>
      <c r="W345" s="1">
        <v>0</v>
      </c>
      <c r="X345" s="1">
        <v>0.01</v>
      </c>
      <c r="Y345" s="1" t="s">
        <v>4356</v>
      </c>
      <c r="Z345" s="1">
        <v>0</v>
      </c>
      <c r="AA345" s="1">
        <v>0</v>
      </c>
      <c r="AB345" s="1" t="s">
        <v>4284</v>
      </c>
      <c r="AC345" s="1">
        <v>97.06</v>
      </c>
      <c r="AD345" s="1">
        <v>99.48</v>
      </c>
      <c r="AE345" s="1" t="s">
        <v>6285</v>
      </c>
      <c r="AF345" s="1" t="s">
        <v>8306</v>
      </c>
      <c r="AG345" s="1" t="s">
        <v>8307</v>
      </c>
      <c r="AH345" s="21">
        <v>42352.408599537041</v>
      </c>
      <c r="AJ345" s="23">
        <v>0</v>
      </c>
      <c r="AK345" s="23">
        <f t="shared" si="74"/>
        <v>6</v>
      </c>
      <c r="AL345" s="1">
        <f t="shared" si="75"/>
        <v>25000</v>
      </c>
      <c r="AM345" s="1">
        <f t="shared" si="76"/>
        <v>14692</v>
      </c>
      <c r="AN345" s="25">
        <f t="shared" si="84"/>
        <v>27.620000000000005</v>
      </c>
      <c r="AO345" s="25">
        <f t="shared" si="85"/>
        <v>23.210000000000004</v>
      </c>
      <c r="AP345" s="1">
        <f t="shared" si="82"/>
        <v>6.9</v>
      </c>
      <c r="AQ345" s="25">
        <f t="shared" si="77"/>
        <v>1.7602040816326532</v>
      </c>
      <c r="AR345" s="1">
        <f t="shared" si="78"/>
        <v>1.68</v>
      </c>
      <c r="AS345" s="25">
        <f t="shared" si="79"/>
        <v>0.55629139072847678</v>
      </c>
      <c r="AT345" s="1">
        <f t="shared" si="80"/>
        <v>97.06</v>
      </c>
      <c r="AU345" s="1">
        <f t="shared" si="81"/>
        <v>99.48</v>
      </c>
      <c r="AV345" s="1" t="str">
        <f t="shared" si="83"/>
        <v>140</v>
      </c>
      <c r="AW345" s="1" t="str">
        <f t="shared" si="86"/>
        <v>589</v>
      </c>
      <c r="AX345" s="1" t="str">
        <f t="shared" si="87"/>
        <v>2221</v>
      </c>
      <c r="AY345" s="1">
        <v>1.0173174872665536</v>
      </c>
      <c r="AZ345" s="1">
        <v>1.5911751463304817</v>
      </c>
      <c r="BJ345"/>
    </row>
    <row r="346" spans="1:62" ht="15.75">
      <c r="A346" s="1">
        <v>9347</v>
      </c>
      <c r="B346" s="1" t="s">
        <v>1042</v>
      </c>
      <c r="C346" s="1" t="s">
        <v>8071</v>
      </c>
      <c r="D346" s="1">
        <v>4991</v>
      </c>
      <c r="E346" s="1">
        <v>42630</v>
      </c>
      <c r="F346" s="1">
        <v>1002</v>
      </c>
      <c r="H346" s="1">
        <v>4.8</v>
      </c>
      <c r="I346" s="1">
        <v>0</v>
      </c>
      <c r="J346" s="1" t="s">
        <v>5376</v>
      </c>
      <c r="K346" s="1">
        <v>4.8</v>
      </c>
      <c r="L346" s="1">
        <v>-0.52</v>
      </c>
      <c r="M346" s="1" t="s">
        <v>5377</v>
      </c>
      <c r="N346" s="1">
        <v>4.8</v>
      </c>
      <c r="O346" s="1">
        <v>-0.59</v>
      </c>
      <c r="P346" s="1" t="s">
        <v>5378</v>
      </c>
      <c r="Q346" s="1">
        <v>3.87</v>
      </c>
      <c r="R346" s="1">
        <v>4.47</v>
      </c>
      <c r="S346" s="1" t="s">
        <v>5379</v>
      </c>
      <c r="T346" s="1">
        <v>2.04</v>
      </c>
      <c r="U346" s="1">
        <v>1.99</v>
      </c>
      <c r="V346" s="1" t="s">
        <v>5380</v>
      </c>
      <c r="W346" s="1">
        <v>0</v>
      </c>
      <c r="X346" s="1">
        <v>0.01</v>
      </c>
      <c r="Y346" s="1" t="s">
        <v>4382</v>
      </c>
      <c r="Z346" s="1">
        <v>0</v>
      </c>
      <c r="AA346" s="1">
        <v>0</v>
      </c>
      <c r="AB346" s="1" t="s">
        <v>4284</v>
      </c>
      <c r="AC346" s="1">
        <v>99.77</v>
      </c>
      <c r="AD346" s="1">
        <v>99.2</v>
      </c>
      <c r="AE346" s="1" t="s">
        <v>7889</v>
      </c>
      <c r="AF346" s="1" t="s">
        <v>7890</v>
      </c>
      <c r="AG346" s="1" t="s">
        <v>7891</v>
      </c>
      <c r="AH346" s="21">
        <v>42352.415810185186</v>
      </c>
      <c r="AJ346" s="23">
        <v>0</v>
      </c>
      <c r="AK346" s="23">
        <f t="shared" si="74"/>
        <v>10</v>
      </c>
      <c r="AL346" s="1">
        <f t="shared" si="75"/>
        <v>1002</v>
      </c>
      <c r="AM346" s="1">
        <f t="shared" si="76"/>
        <v>42630</v>
      </c>
      <c r="AN346" s="25">
        <f t="shared" si="84"/>
        <v>0.59</v>
      </c>
      <c r="AO346" s="25">
        <f t="shared" si="85"/>
        <v>-0.36999999999999994</v>
      </c>
      <c r="AP346" s="1">
        <f t="shared" si="82"/>
        <v>3.87</v>
      </c>
      <c r="AQ346" s="25">
        <f t="shared" si="77"/>
        <v>0.865771812080537</v>
      </c>
      <c r="AR346" s="1">
        <f t="shared" si="78"/>
        <v>2.04</v>
      </c>
      <c r="AS346" s="25">
        <f t="shared" si="79"/>
        <v>1.0251256281407035</v>
      </c>
      <c r="AT346" s="1">
        <f t="shared" si="80"/>
        <v>99.77</v>
      </c>
      <c r="AU346" s="1">
        <f t="shared" si="81"/>
        <v>99.2</v>
      </c>
      <c r="AV346" s="1" t="str">
        <f t="shared" si="83"/>
        <v>259</v>
      </c>
      <c r="AW346" s="1" t="str">
        <f t="shared" si="86"/>
        <v>1135</v>
      </c>
      <c r="AX346" s="1" t="str">
        <f t="shared" si="87"/>
        <v>5719</v>
      </c>
      <c r="AY346" s="1">
        <v>0.97666960352422905</v>
      </c>
      <c r="AZ346" s="1">
        <v>1.1907676167162091</v>
      </c>
      <c r="BJ346"/>
    </row>
    <row r="347" spans="1:62" ht="15.75">
      <c r="A347" s="1">
        <v>9281</v>
      </c>
      <c r="B347" s="1" t="s">
        <v>360</v>
      </c>
      <c r="C347" s="1" t="s">
        <v>4370</v>
      </c>
      <c r="D347" s="1">
        <v>576</v>
      </c>
      <c r="E347" s="1">
        <v>6273</v>
      </c>
      <c r="F347" s="1">
        <v>3000</v>
      </c>
      <c r="H347" s="1">
        <v>4.8</v>
      </c>
      <c r="I347" s="1">
        <v>31.86</v>
      </c>
      <c r="J347" s="1" t="s">
        <v>5365</v>
      </c>
      <c r="K347" s="1">
        <v>4.8</v>
      </c>
      <c r="L347" s="1">
        <v>0</v>
      </c>
      <c r="M347" s="1" t="s">
        <v>5366</v>
      </c>
      <c r="N347" s="1">
        <v>4.8</v>
      </c>
      <c r="O347" s="1">
        <v>32.409999999999997</v>
      </c>
      <c r="P347" s="1" t="s">
        <v>5367</v>
      </c>
      <c r="Q347" s="1">
        <v>0.36</v>
      </c>
      <c r="R347" s="1">
        <v>6.93</v>
      </c>
      <c r="S347" s="1" t="s">
        <v>5368</v>
      </c>
      <c r="T347" s="1">
        <v>0</v>
      </c>
      <c r="U347" s="1">
        <v>1.31</v>
      </c>
      <c r="V347" s="1" t="s">
        <v>5369</v>
      </c>
      <c r="W347" s="1">
        <v>0</v>
      </c>
      <c r="X347" s="1">
        <v>0.01</v>
      </c>
      <c r="Y347" s="1" t="s">
        <v>4304</v>
      </c>
      <c r="Z347" s="1">
        <v>0</v>
      </c>
      <c r="AA347" s="1">
        <v>0</v>
      </c>
      <c r="AB347" s="1" t="s">
        <v>4284</v>
      </c>
      <c r="AC347" s="1">
        <v>42.79</v>
      </c>
      <c r="AD347" s="1">
        <v>99.2</v>
      </c>
      <c r="AE347" s="1" t="s">
        <v>4393</v>
      </c>
      <c r="AF347" s="1" t="s">
        <v>7892</v>
      </c>
      <c r="AG347" s="1" t="s">
        <v>7893</v>
      </c>
      <c r="AH347" s="21">
        <v>42352.409351851849</v>
      </c>
      <c r="AJ347" s="23">
        <v>0</v>
      </c>
      <c r="AK347" s="23">
        <f t="shared" si="74"/>
        <v>11</v>
      </c>
      <c r="AL347" s="1">
        <f t="shared" si="75"/>
        <v>3000</v>
      </c>
      <c r="AM347" s="1">
        <f t="shared" si="76"/>
        <v>6273</v>
      </c>
      <c r="AN347" s="25">
        <f t="shared" si="84"/>
        <v>32.409999999999997</v>
      </c>
      <c r="AO347" s="25">
        <f t="shared" si="85"/>
        <v>21.423333333333332</v>
      </c>
      <c r="AP347" s="1">
        <f t="shared" si="82"/>
        <v>0.36</v>
      </c>
      <c r="AQ347" s="25">
        <f t="shared" si="77"/>
        <v>5.1948051948051951E-2</v>
      </c>
      <c r="AR347" s="1">
        <f t="shared" si="78"/>
        <v>0</v>
      </c>
      <c r="AS347" s="25">
        <f t="shared" si="79"/>
        <v>0</v>
      </c>
      <c r="AT347" s="1">
        <f t="shared" si="80"/>
        <v>42.79</v>
      </c>
      <c r="AU347" s="1">
        <f t="shared" si="81"/>
        <v>99.2</v>
      </c>
      <c r="AV347" s="1" t="str">
        <f t="shared" si="83"/>
        <v>70</v>
      </c>
      <c r="AW347" s="1" t="str">
        <f t="shared" si="86"/>
        <v>228</v>
      </c>
      <c r="AX347" s="1" t="str">
        <f t="shared" si="87"/>
        <v>1963</v>
      </c>
      <c r="AY347" s="1">
        <v>1.3140350877192983</v>
      </c>
      <c r="AZ347" s="1">
        <v>0.69689251146204789</v>
      </c>
      <c r="BJ347"/>
    </row>
    <row r="348" spans="1:62" ht="15.75">
      <c r="A348" s="1">
        <v>9225</v>
      </c>
      <c r="B348" s="1" t="s">
        <v>2247</v>
      </c>
      <c r="C348" s="1" t="s">
        <v>4370</v>
      </c>
      <c r="D348" s="1">
        <v>28</v>
      </c>
      <c r="E348" s="1">
        <v>51823</v>
      </c>
      <c r="F348" s="1">
        <v>10000</v>
      </c>
      <c r="H348" s="1">
        <v>4.8</v>
      </c>
      <c r="I348" s="1">
        <v>-0.73</v>
      </c>
      <c r="J348" s="1" t="s">
        <v>4911</v>
      </c>
      <c r="K348" s="1">
        <v>4.8</v>
      </c>
      <c r="L348" s="1">
        <v>-1.26</v>
      </c>
      <c r="M348" s="1" t="s">
        <v>4912</v>
      </c>
      <c r="N348" s="1">
        <v>4.7</v>
      </c>
      <c r="O348" s="1">
        <v>-2.23</v>
      </c>
      <c r="P348" s="1" t="s">
        <v>4913</v>
      </c>
      <c r="Q348" s="1">
        <v>2.86</v>
      </c>
      <c r="R348" s="1">
        <v>3.22</v>
      </c>
      <c r="S348" s="1" t="s">
        <v>4914</v>
      </c>
      <c r="T348" s="1">
        <v>1.69</v>
      </c>
      <c r="U348" s="1">
        <v>1.59</v>
      </c>
      <c r="V348" s="1" t="s">
        <v>4915</v>
      </c>
      <c r="W348" s="1">
        <v>0</v>
      </c>
      <c r="X348" s="1">
        <v>0.01</v>
      </c>
      <c r="Y348" s="1" t="s">
        <v>4916</v>
      </c>
      <c r="Z348" s="1">
        <v>0</v>
      </c>
      <c r="AA348" s="1">
        <v>0</v>
      </c>
      <c r="AB348" s="1" t="s">
        <v>4284</v>
      </c>
      <c r="AC348" s="1">
        <v>99.01</v>
      </c>
      <c r="AD348" s="1">
        <v>98.29</v>
      </c>
      <c r="AE348" s="1" t="s">
        <v>7862</v>
      </c>
      <c r="AF348" s="1" t="s">
        <v>7863</v>
      </c>
      <c r="AG348" s="1" t="s">
        <v>7864</v>
      </c>
      <c r="AH348" s="21">
        <v>42352.320567129631</v>
      </c>
      <c r="AJ348" s="23">
        <v>0</v>
      </c>
      <c r="AK348" s="23">
        <f t="shared" si="74"/>
        <v>11</v>
      </c>
      <c r="AL348" s="1">
        <f t="shared" si="75"/>
        <v>10000</v>
      </c>
      <c r="AM348" s="1">
        <f t="shared" si="76"/>
        <v>51823</v>
      </c>
      <c r="AN348" s="25">
        <f t="shared" si="84"/>
        <v>1.5</v>
      </c>
      <c r="AO348" s="25">
        <f t="shared" si="85"/>
        <v>-1.4066666666666665</v>
      </c>
      <c r="AP348" s="1">
        <f t="shared" si="82"/>
        <v>2.86</v>
      </c>
      <c r="AQ348" s="25">
        <f t="shared" si="77"/>
        <v>0.88819875776397506</v>
      </c>
      <c r="AR348" s="1">
        <f t="shared" si="78"/>
        <v>1.69</v>
      </c>
      <c r="AS348" s="25">
        <f t="shared" si="79"/>
        <v>1.0628930817610063</v>
      </c>
      <c r="AT348" s="1">
        <f t="shared" si="80"/>
        <v>99.01</v>
      </c>
      <c r="AU348" s="1">
        <f t="shared" si="81"/>
        <v>98.29</v>
      </c>
      <c r="AV348" s="1" t="str">
        <f t="shared" si="83"/>
        <v>733</v>
      </c>
      <c r="AW348" s="1" t="str">
        <f t="shared" si="86"/>
        <v>3388</v>
      </c>
      <c r="AX348" s="1" t="str">
        <f t="shared" si="87"/>
        <v>15250</v>
      </c>
      <c r="AY348" s="1">
        <v>0.92598583234946885</v>
      </c>
      <c r="AZ348" s="1">
        <v>1.332983606557377</v>
      </c>
      <c r="BJ348"/>
    </row>
    <row r="349" spans="1:62" ht="15.75">
      <c r="A349" s="1">
        <v>9195</v>
      </c>
      <c r="B349" s="1" t="s">
        <v>403</v>
      </c>
      <c r="C349" s="1" t="s">
        <v>4332</v>
      </c>
      <c r="D349" s="1">
        <v>246</v>
      </c>
      <c r="E349" s="1">
        <v>18325</v>
      </c>
      <c r="F349" s="1">
        <v>1000</v>
      </c>
      <c r="H349" s="1">
        <v>4.8</v>
      </c>
      <c r="I349" s="1">
        <v>25.83</v>
      </c>
      <c r="J349" s="1" t="s">
        <v>5326</v>
      </c>
      <c r="K349" s="1">
        <v>4.8</v>
      </c>
      <c r="L349" s="1">
        <v>15.14</v>
      </c>
      <c r="M349" s="1" t="s">
        <v>5327</v>
      </c>
      <c r="N349" s="1">
        <v>4.8</v>
      </c>
      <c r="O349" s="1">
        <v>13.99</v>
      </c>
      <c r="P349" s="1" t="s">
        <v>5328</v>
      </c>
      <c r="Q349" s="1">
        <v>3.84</v>
      </c>
      <c r="R349" s="1">
        <v>4.51</v>
      </c>
      <c r="S349" s="1" t="s">
        <v>5329</v>
      </c>
      <c r="T349" s="1">
        <v>2.44</v>
      </c>
      <c r="U349" s="1">
        <v>2.6</v>
      </c>
      <c r="V349" s="1" t="s">
        <v>5330</v>
      </c>
      <c r="W349" s="1">
        <v>0</v>
      </c>
      <c r="X349" s="1">
        <v>0.01</v>
      </c>
      <c r="Y349" s="1" t="s">
        <v>4295</v>
      </c>
      <c r="Z349" s="1">
        <v>0</v>
      </c>
      <c r="AA349" s="1">
        <v>0</v>
      </c>
      <c r="AB349" s="1" t="s">
        <v>4284</v>
      </c>
      <c r="AC349" s="1">
        <v>99.51</v>
      </c>
      <c r="AD349" s="1">
        <v>98.66</v>
      </c>
      <c r="AE349" s="1" t="s">
        <v>7857</v>
      </c>
      <c r="AF349" s="1" t="s">
        <v>7858</v>
      </c>
      <c r="AG349" s="1" t="s">
        <v>7859</v>
      </c>
      <c r="AH349" s="21">
        <v>42352.320370370369</v>
      </c>
      <c r="AJ349" s="23">
        <v>0</v>
      </c>
      <c r="AK349" s="23">
        <f t="shared" si="74"/>
        <v>3</v>
      </c>
      <c r="AL349" s="1">
        <f t="shared" si="75"/>
        <v>1000</v>
      </c>
      <c r="AM349" s="1">
        <f t="shared" si="76"/>
        <v>18325</v>
      </c>
      <c r="AN349" s="25">
        <f t="shared" si="84"/>
        <v>11.839999999999998</v>
      </c>
      <c r="AO349" s="25">
        <f t="shared" si="85"/>
        <v>18.32</v>
      </c>
      <c r="AP349" s="1">
        <f t="shared" si="82"/>
        <v>3.84</v>
      </c>
      <c r="AQ349" s="25">
        <f t="shared" si="77"/>
        <v>0.85144124168514412</v>
      </c>
      <c r="AR349" s="1">
        <f t="shared" si="78"/>
        <v>2.44</v>
      </c>
      <c r="AS349" s="25">
        <f t="shared" si="79"/>
        <v>0.93846153846153846</v>
      </c>
      <c r="AT349" s="1">
        <f t="shared" si="80"/>
        <v>99.51</v>
      </c>
      <c r="AU349" s="1">
        <f t="shared" si="81"/>
        <v>98.66</v>
      </c>
      <c r="AV349" s="1" t="str">
        <f t="shared" si="83"/>
        <v>115</v>
      </c>
      <c r="AW349" s="1" t="str">
        <f t="shared" si="86"/>
        <v>416</v>
      </c>
      <c r="AX349" s="1" t="str">
        <f t="shared" si="87"/>
        <v>2164</v>
      </c>
      <c r="AY349" s="1">
        <v>1.183173076923077</v>
      </c>
      <c r="AZ349" s="1">
        <v>1.1534195933456561</v>
      </c>
      <c r="BJ349"/>
    </row>
    <row r="350" spans="1:62" ht="15.75">
      <c r="A350" s="1">
        <v>8923</v>
      </c>
      <c r="B350" s="1" t="s">
        <v>2219</v>
      </c>
      <c r="C350" s="1" t="s">
        <v>4350</v>
      </c>
      <c r="D350" s="1">
        <v>1425</v>
      </c>
      <c r="E350" s="1">
        <v>427070</v>
      </c>
      <c r="F350" s="1">
        <v>9936</v>
      </c>
      <c r="H350" s="1">
        <v>4.8</v>
      </c>
      <c r="I350" s="1">
        <v>21.03</v>
      </c>
      <c r="J350" s="1" t="s">
        <v>4893</v>
      </c>
      <c r="K350" s="1">
        <v>4.8</v>
      </c>
      <c r="L350" s="1">
        <v>22.47</v>
      </c>
      <c r="M350" s="1" t="s">
        <v>4894</v>
      </c>
      <c r="N350" s="1">
        <v>4.8</v>
      </c>
      <c r="O350" s="1">
        <v>13.1</v>
      </c>
      <c r="P350" s="1" t="s">
        <v>4895</v>
      </c>
      <c r="Q350" s="1">
        <v>3.85</v>
      </c>
      <c r="R350" s="1">
        <v>3.12</v>
      </c>
      <c r="S350" s="1" t="s">
        <v>4896</v>
      </c>
      <c r="T350" s="1">
        <v>2.23</v>
      </c>
      <c r="U350" s="1">
        <v>2.64</v>
      </c>
      <c r="V350" s="1" t="s">
        <v>4897</v>
      </c>
      <c r="W350" s="1">
        <v>0</v>
      </c>
      <c r="X350" s="1">
        <v>0.01</v>
      </c>
      <c r="Y350" s="1" t="s">
        <v>4898</v>
      </c>
      <c r="Z350" s="1">
        <v>0</v>
      </c>
      <c r="AA350" s="1">
        <v>0</v>
      </c>
      <c r="AB350" s="1" t="s">
        <v>4284</v>
      </c>
      <c r="AC350" s="1">
        <v>99.25</v>
      </c>
      <c r="AD350" s="1">
        <v>98.72</v>
      </c>
      <c r="AE350" s="1" t="s">
        <v>4399</v>
      </c>
      <c r="AF350" s="1" t="s">
        <v>7860</v>
      </c>
      <c r="AG350" s="1" t="s">
        <v>7861</v>
      </c>
      <c r="AH350" s="21">
        <v>42352.320428240739</v>
      </c>
      <c r="AJ350" s="23">
        <v>0</v>
      </c>
      <c r="AK350" s="23">
        <f t="shared" si="74"/>
        <v>15</v>
      </c>
      <c r="AL350" s="1">
        <f t="shared" si="75"/>
        <v>9936</v>
      </c>
      <c r="AM350" s="1">
        <f t="shared" si="76"/>
        <v>427070</v>
      </c>
      <c r="AN350" s="25">
        <f t="shared" si="84"/>
        <v>9.3699999999999992</v>
      </c>
      <c r="AO350" s="25">
        <f t="shared" si="85"/>
        <v>18.866666666666667</v>
      </c>
      <c r="AP350" s="1">
        <f t="shared" si="82"/>
        <v>3.85</v>
      </c>
      <c r="AQ350" s="25">
        <f t="shared" si="77"/>
        <v>1.233974358974359</v>
      </c>
      <c r="AR350" s="1">
        <f t="shared" si="78"/>
        <v>2.23</v>
      </c>
      <c r="AS350" s="25">
        <f t="shared" si="79"/>
        <v>0.84469696969696961</v>
      </c>
      <c r="AT350" s="1">
        <f t="shared" si="80"/>
        <v>99.25</v>
      </c>
      <c r="AU350" s="1">
        <f t="shared" si="81"/>
        <v>98.72</v>
      </c>
      <c r="AV350" s="1" t="str">
        <f t="shared" si="83"/>
        <v>36</v>
      </c>
      <c r="AW350" s="1" t="str">
        <f t="shared" si="86"/>
        <v>2380</v>
      </c>
      <c r="AX350" s="1" t="str">
        <f t="shared" si="87"/>
        <v>24313</v>
      </c>
      <c r="AY350" s="1">
        <v>6.4739495798319335E-2</v>
      </c>
      <c r="AZ350" s="1">
        <v>0.58734010611606957</v>
      </c>
      <c r="BJ350"/>
    </row>
    <row r="351" spans="1:62" ht="15.75">
      <c r="A351" s="1">
        <v>9242</v>
      </c>
      <c r="B351" s="1" t="s">
        <v>2362</v>
      </c>
      <c r="C351" s="1" t="s">
        <v>4334</v>
      </c>
      <c r="D351" s="1">
        <v>840</v>
      </c>
      <c r="E351" s="1">
        <v>86130</v>
      </c>
      <c r="F351" s="1">
        <v>1000</v>
      </c>
      <c r="H351" s="1">
        <v>4.7</v>
      </c>
      <c r="I351" s="1">
        <v>0</v>
      </c>
      <c r="J351" s="1" t="s">
        <v>7879</v>
      </c>
      <c r="K351" s="1">
        <v>4.8</v>
      </c>
      <c r="L351" s="1">
        <v>0</v>
      </c>
      <c r="M351" s="1" t="s">
        <v>7880</v>
      </c>
      <c r="N351" s="1">
        <v>4.7</v>
      </c>
      <c r="O351" s="1">
        <v>-1.03</v>
      </c>
      <c r="P351" s="1" t="s">
        <v>7881</v>
      </c>
      <c r="Q351" s="1">
        <v>65</v>
      </c>
      <c r="R351" s="1">
        <v>14.39</v>
      </c>
      <c r="S351" s="1" t="s">
        <v>7882</v>
      </c>
      <c r="T351" s="1">
        <v>10.84</v>
      </c>
      <c r="U351" s="1">
        <v>3.69</v>
      </c>
      <c r="V351" s="1" t="s">
        <v>7883</v>
      </c>
      <c r="W351" s="1">
        <v>0</v>
      </c>
      <c r="X351" s="1">
        <v>0.01</v>
      </c>
      <c r="Y351" s="1" t="s">
        <v>7884</v>
      </c>
      <c r="Z351" s="1">
        <v>0</v>
      </c>
      <c r="AA351" s="1">
        <v>0</v>
      </c>
      <c r="AB351" s="1" t="s">
        <v>4284</v>
      </c>
      <c r="AC351" s="1">
        <v>99.28</v>
      </c>
      <c r="AD351" s="1">
        <v>97.43</v>
      </c>
      <c r="AE351" s="1" t="s">
        <v>4293</v>
      </c>
      <c r="AF351" s="1" t="s">
        <v>7885</v>
      </c>
      <c r="AG351" s="1" t="s">
        <v>7886</v>
      </c>
      <c r="AH351" s="21">
        <v>42352.32135416667</v>
      </c>
      <c r="AJ351" s="23">
        <v>0</v>
      </c>
      <c r="AK351" s="23">
        <f t="shared" si="74"/>
        <v>4</v>
      </c>
      <c r="AL351" s="1">
        <f t="shared" si="75"/>
        <v>1000</v>
      </c>
      <c r="AM351" s="1">
        <f t="shared" si="76"/>
        <v>86130</v>
      </c>
      <c r="AN351" s="25">
        <f t="shared" si="84"/>
        <v>1.03</v>
      </c>
      <c r="AO351" s="25">
        <f t="shared" si="85"/>
        <v>-0.34333333333333332</v>
      </c>
      <c r="AP351" s="1">
        <f t="shared" si="82"/>
        <v>65</v>
      </c>
      <c r="AQ351" s="25">
        <f t="shared" si="77"/>
        <v>4.5170257123002084</v>
      </c>
      <c r="AR351" s="1">
        <f t="shared" si="78"/>
        <v>10.84</v>
      </c>
      <c r="AS351" s="25">
        <f t="shared" si="79"/>
        <v>2.9376693766937669</v>
      </c>
      <c r="AT351" s="1">
        <f t="shared" si="80"/>
        <v>99.28</v>
      </c>
      <c r="AU351" s="1">
        <f t="shared" si="81"/>
        <v>97.43</v>
      </c>
      <c r="AV351" s="1" t="str">
        <f t="shared" si="83"/>
        <v>0</v>
      </c>
      <c r="AW351" s="1" t="str">
        <f t="shared" si="86"/>
        <v>40</v>
      </c>
      <c r="AX351" s="1" t="str">
        <f t="shared" si="87"/>
        <v>901</v>
      </c>
      <c r="AY351" s="1">
        <v>0</v>
      </c>
      <c r="AZ351" s="1">
        <v>0.26637069922308548</v>
      </c>
      <c r="BJ351"/>
    </row>
    <row r="352" spans="1:62" ht="15.75">
      <c r="A352" s="1">
        <v>9446</v>
      </c>
      <c r="B352" s="1" t="s">
        <v>3864</v>
      </c>
      <c r="C352" s="1" t="s">
        <v>4334</v>
      </c>
      <c r="D352" s="1">
        <v>204</v>
      </c>
      <c r="E352" s="1">
        <v>50957</v>
      </c>
      <c r="F352" s="1">
        <v>1910.6</v>
      </c>
      <c r="H352" s="1">
        <v>4.5</v>
      </c>
      <c r="I352" s="1">
        <v>-4.1100000000000003</v>
      </c>
      <c r="J352" s="1" t="s">
        <v>5995</v>
      </c>
      <c r="K352" s="1">
        <v>4.5999999999999996</v>
      </c>
      <c r="L352" s="1">
        <v>-3.95</v>
      </c>
      <c r="M352" s="1" t="s">
        <v>5996</v>
      </c>
      <c r="N352" s="1">
        <v>4.5999999999999996</v>
      </c>
      <c r="O352" s="1">
        <v>-2.97</v>
      </c>
      <c r="P352" s="1" t="s">
        <v>5997</v>
      </c>
      <c r="Q352" s="1">
        <v>33.33</v>
      </c>
      <c r="R352" s="1">
        <v>7.64</v>
      </c>
      <c r="S352" s="1" t="s">
        <v>5998</v>
      </c>
      <c r="T352" s="1">
        <v>2.58</v>
      </c>
      <c r="U352" s="1">
        <v>3.4</v>
      </c>
      <c r="V352" s="1" t="s">
        <v>5999</v>
      </c>
      <c r="W352" s="1">
        <v>0.47</v>
      </c>
      <c r="X352" s="1">
        <v>0.02</v>
      </c>
      <c r="Y352" s="1" t="s">
        <v>6000</v>
      </c>
      <c r="Z352" s="1">
        <v>0</v>
      </c>
      <c r="AA352" s="1">
        <v>0</v>
      </c>
      <c r="AB352" s="1" t="s">
        <v>4284</v>
      </c>
      <c r="AC352" s="1">
        <v>97.26</v>
      </c>
      <c r="AD352" s="1">
        <v>97.38</v>
      </c>
      <c r="AE352" s="1" t="s">
        <v>7918</v>
      </c>
      <c r="AF352" s="1" t="s">
        <v>7919</v>
      </c>
      <c r="AG352" s="1" t="s">
        <v>7920</v>
      </c>
      <c r="AH352" s="21">
        <v>42352.423715277779</v>
      </c>
      <c r="AJ352" s="23">
        <v>0</v>
      </c>
      <c r="AK352" s="23">
        <f t="shared" si="74"/>
        <v>4</v>
      </c>
      <c r="AL352" s="1">
        <f t="shared" si="75"/>
        <v>1910.6</v>
      </c>
      <c r="AM352" s="1">
        <f t="shared" si="76"/>
        <v>50957</v>
      </c>
      <c r="AN352" s="25">
        <f t="shared" si="84"/>
        <v>1.1400000000000001</v>
      </c>
      <c r="AO352" s="25">
        <f t="shared" si="85"/>
        <v>-3.6766666666666672</v>
      </c>
      <c r="AP352" s="1">
        <f t="shared" si="82"/>
        <v>33.33</v>
      </c>
      <c r="AQ352" s="25">
        <f t="shared" si="77"/>
        <v>4.3625654450261777</v>
      </c>
      <c r="AR352" s="1">
        <f t="shared" si="78"/>
        <v>2.58</v>
      </c>
      <c r="AS352" s="25">
        <f t="shared" si="79"/>
        <v>0.75882352941176479</v>
      </c>
      <c r="AT352" s="1">
        <f t="shared" si="80"/>
        <v>97.26</v>
      </c>
      <c r="AU352" s="1">
        <f t="shared" si="81"/>
        <v>97.38</v>
      </c>
      <c r="AV352" s="1" t="str">
        <f t="shared" si="83"/>
        <v>72</v>
      </c>
      <c r="AW352" s="1" t="str">
        <f t="shared" si="86"/>
        <v>252</v>
      </c>
      <c r="AX352" s="1" t="str">
        <f t="shared" si="87"/>
        <v>3417</v>
      </c>
      <c r="AY352" s="1">
        <v>1.2228571428571429</v>
      </c>
      <c r="AZ352" s="1">
        <v>0.44249341527655839</v>
      </c>
      <c r="BJ352"/>
    </row>
    <row r="353" spans="1:62" ht="15.75">
      <c r="A353" s="1">
        <v>9318</v>
      </c>
      <c r="B353" s="1" t="s">
        <v>2555</v>
      </c>
      <c r="C353" s="1" t="s">
        <v>4286</v>
      </c>
      <c r="D353" s="1">
        <v>1045</v>
      </c>
      <c r="E353" s="1">
        <v>19016</v>
      </c>
      <c r="F353" s="1">
        <v>2000</v>
      </c>
      <c r="H353" s="1">
        <v>4.8</v>
      </c>
      <c r="I353" s="1">
        <v>4.83</v>
      </c>
      <c r="J353" s="1" t="s">
        <v>5468</v>
      </c>
      <c r="K353" s="1">
        <v>4.8</v>
      </c>
      <c r="L353" s="1">
        <v>4.97</v>
      </c>
      <c r="M353" s="1" t="s">
        <v>5469</v>
      </c>
      <c r="N353" s="1">
        <v>4.8</v>
      </c>
      <c r="O353" s="1">
        <v>14.54</v>
      </c>
      <c r="P353" s="1" t="s">
        <v>5470</v>
      </c>
      <c r="Q353" s="1">
        <v>1.92</v>
      </c>
      <c r="R353" s="1">
        <v>6.32</v>
      </c>
      <c r="S353" s="1" t="s">
        <v>5471</v>
      </c>
      <c r="T353" s="1">
        <v>4.53</v>
      </c>
      <c r="U353" s="1">
        <v>3.25</v>
      </c>
      <c r="V353" s="1" t="s">
        <v>5472</v>
      </c>
      <c r="W353" s="1">
        <v>0</v>
      </c>
      <c r="X353" s="1">
        <v>0</v>
      </c>
      <c r="Y353" s="1" t="s">
        <v>5473</v>
      </c>
      <c r="Z353" s="1">
        <v>0</v>
      </c>
      <c r="AA353" s="1">
        <v>0</v>
      </c>
      <c r="AB353" s="1" t="s">
        <v>4284</v>
      </c>
      <c r="AC353" s="1">
        <v>88.75</v>
      </c>
      <c r="AD353" s="1">
        <v>98.72</v>
      </c>
      <c r="AE353" s="1" t="s">
        <v>4441</v>
      </c>
      <c r="AF353" s="1" t="s">
        <v>7928</v>
      </c>
      <c r="AG353" s="1" t="s">
        <v>7929</v>
      </c>
      <c r="AH353" s="21">
        <v>42352.416516203702</v>
      </c>
      <c r="AJ353" s="23">
        <v>0</v>
      </c>
      <c r="AK353" s="23">
        <f t="shared" si="74"/>
        <v>8</v>
      </c>
      <c r="AL353" s="1">
        <f t="shared" si="75"/>
        <v>2000</v>
      </c>
      <c r="AM353" s="1">
        <f t="shared" si="76"/>
        <v>19016</v>
      </c>
      <c r="AN353" s="25">
        <f t="shared" si="84"/>
        <v>9.7099999999999991</v>
      </c>
      <c r="AO353" s="25">
        <f t="shared" si="85"/>
        <v>8.1133333333333333</v>
      </c>
      <c r="AP353" s="1">
        <f t="shared" si="82"/>
        <v>1.92</v>
      </c>
      <c r="AQ353" s="25">
        <f t="shared" si="77"/>
        <v>0.30379746835443033</v>
      </c>
      <c r="AR353" s="1">
        <f t="shared" si="78"/>
        <v>4.53</v>
      </c>
      <c r="AS353" s="25">
        <f t="shared" si="79"/>
        <v>1.393846153846154</v>
      </c>
      <c r="AT353" s="1">
        <f t="shared" si="80"/>
        <v>88.75</v>
      </c>
      <c r="AU353" s="1">
        <f t="shared" si="81"/>
        <v>98.72</v>
      </c>
      <c r="AV353" s="1" t="str">
        <f t="shared" si="83"/>
        <v>183</v>
      </c>
      <c r="AW353" s="1" t="str">
        <f t="shared" si="86"/>
        <v>660</v>
      </c>
      <c r="AX353" s="1" t="str">
        <f t="shared" si="87"/>
        <v>4264</v>
      </c>
      <c r="AY353" s="1">
        <v>1.1867272727272729</v>
      </c>
      <c r="AZ353" s="1">
        <v>0.92870544090056284</v>
      </c>
      <c r="BJ353"/>
    </row>
    <row r="354" spans="1:62" ht="15.75">
      <c r="A354" s="1">
        <v>9384</v>
      </c>
      <c r="B354" s="1" t="s">
        <v>3608</v>
      </c>
      <c r="C354" s="1" t="s">
        <v>4286</v>
      </c>
      <c r="D354" s="1">
        <v>8</v>
      </c>
      <c r="E354" s="1">
        <v>24162</v>
      </c>
      <c r="F354" s="1">
        <v>300</v>
      </c>
      <c r="H354" s="1">
        <v>4.7</v>
      </c>
      <c r="I354" s="1">
        <v>-0.78</v>
      </c>
      <c r="J354" s="1" t="s">
        <v>4846</v>
      </c>
      <c r="K354" s="1">
        <v>4.7</v>
      </c>
      <c r="L354" s="1">
        <v>-2.17</v>
      </c>
      <c r="M354" s="1" t="s">
        <v>4847</v>
      </c>
      <c r="N354" s="1">
        <v>4.7</v>
      </c>
      <c r="O354" s="1">
        <v>-1.97</v>
      </c>
      <c r="P354" s="1" t="s">
        <v>4848</v>
      </c>
      <c r="Q354" s="1">
        <v>4.6900000000000004</v>
      </c>
      <c r="R354" s="1">
        <v>4.32</v>
      </c>
      <c r="S354" s="1" t="s">
        <v>4849</v>
      </c>
      <c r="T354" s="1">
        <v>2.69</v>
      </c>
      <c r="U354" s="1">
        <v>2.92</v>
      </c>
      <c r="V354" s="1" t="s">
        <v>4850</v>
      </c>
      <c r="W354" s="1">
        <v>0</v>
      </c>
      <c r="X354" s="1">
        <v>0</v>
      </c>
      <c r="Y354" s="1" t="s">
        <v>4851</v>
      </c>
      <c r="Z354" s="1">
        <v>0</v>
      </c>
      <c r="AA354" s="1">
        <v>0</v>
      </c>
      <c r="AB354" s="1" t="s">
        <v>4284</v>
      </c>
      <c r="AC354" s="1">
        <v>89.94</v>
      </c>
      <c r="AD354" s="1">
        <v>98.08</v>
      </c>
      <c r="AE354" s="1" t="s">
        <v>7592</v>
      </c>
      <c r="AF354" s="1" t="s">
        <v>7926</v>
      </c>
      <c r="AG354" s="1" t="s">
        <v>7927</v>
      </c>
      <c r="AH354" s="21">
        <v>42352.325729166667</v>
      </c>
      <c r="AJ354" s="23">
        <v>0</v>
      </c>
      <c r="AK354" s="23">
        <f t="shared" si="74"/>
        <v>8</v>
      </c>
      <c r="AL354" s="1">
        <f t="shared" si="75"/>
        <v>300</v>
      </c>
      <c r="AM354" s="1">
        <f t="shared" si="76"/>
        <v>24162</v>
      </c>
      <c r="AN354" s="25">
        <f t="shared" si="84"/>
        <v>1.39</v>
      </c>
      <c r="AO354" s="25">
        <f t="shared" si="85"/>
        <v>-1.64</v>
      </c>
      <c r="AP354" s="1">
        <f t="shared" si="82"/>
        <v>4.6900000000000004</v>
      </c>
      <c r="AQ354" s="25">
        <f t="shared" si="77"/>
        <v>1.0856481481481481</v>
      </c>
      <c r="AR354" s="1">
        <f t="shared" si="78"/>
        <v>2.69</v>
      </c>
      <c r="AS354" s="25">
        <f t="shared" si="79"/>
        <v>0.92123287671232879</v>
      </c>
      <c r="AT354" s="1">
        <f t="shared" si="80"/>
        <v>89.94</v>
      </c>
      <c r="AU354" s="1">
        <f t="shared" si="81"/>
        <v>98.08</v>
      </c>
      <c r="AV354" s="1" t="str">
        <f t="shared" si="83"/>
        <v>64</v>
      </c>
      <c r="AW354" s="1" t="str">
        <f t="shared" si="86"/>
        <v>350</v>
      </c>
      <c r="AX354" s="1" t="str">
        <f t="shared" si="87"/>
        <v>4542</v>
      </c>
      <c r="AY354" s="1">
        <v>0.78262857142857145</v>
      </c>
      <c r="AZ354" s="1">
        <v>0.46235138705416118</v>
      </c>
      <c r="BJ354"/>
    </row>
    <row r="355" spans="1:62" ht="15.75">
      <c r="A355" s="1">
        <v>8770</v>
      </c>
      <c r="B355" s="1" t="s">
        <v>3809</v>
      </c>
      <c r="C355" s="1" t="s">
        <v>4286</v>
      </c>
      <c r="D355" s="1">
        <v>1371</v>
      </c>
      <c r="E355" s="1">
        <v>27317</v>
      </c>
      <c r="F355" s="1">
        <v>1000</v>
      </c>
      <c r="H355" s="1">
        <v>4.8</v>
      </c>
      <c r="I355" s="1">
        <v>33.28</v>
      </c>
      <c r="J355" s="1" t="s">
        <v>6418</v>
      </c>
      <c r="K355" s="1">
        <v>4.9000000000000004</v>
      </c>
      <c r="L355" s="1">
        <v>36.03</v>
      </c>
      <c r="M355" s="1" t="s">
        <v>6419</v>
      </c>
      <c r="N355" s="1">
        <v>4.8</v>
      </c>
      <c r="O355" s="1">
        <v>32.369999999999997</v>
      </c>
      <c r="P355" s="1" t="s">
        <v>6420</v>
      </c>
      <c r="Q355" s="1">
        <v>2.23</v>
      </c>
      <c r="R355" s="1">
        <v>6.32</v>
      </c>
      <c r="S355" s="1" t="s">
        <v>6421</v>
      </c>
      <c r="T355" s="1">
        <v>0.63</v>
      </c>
      <c r="U355" s="1">
        <v>3.25</v>
      </c>
      <c r="V355" s="1" t="s">
        <v>6422</v>
      </c>
      <c r="W355" s="1">
        <v>0</v>
      </c>
      <c r="X355" s="1">
        <v>0</v>
      </c>
      <c r="Y355" s="1" t="s">
        <v>4868</v>
      </c>
      <c r="Z355" s="1">
        <v>0</v>
      </c>
      <c r="AA355" s="1">
        <v>0</v>
      </c>
      <c r="AB355" s="1" t="s">
        <v>4284</v>
      </c>
      <c r="AC355" s="1">
        <v>99.85</v>
      </c>
      <c r="AD355" s="1">
        <v>99.25</v>
      </c>
      <c r="AE355" s="1" t="s">
        <v>6423</v>
      </c>
      <c r="AF355" s="1" t="s">
        <v>6424</v>
      </c>
      <c r="AG355" s="1" t="s">
        <v>6425</v>
      </c>
      <c r="AH355" s="21">
        <v>42352.325162037036</v>
      </c>
      <c r="AJ355" s="23">
        <v>0</v>
      </c>
      <c r="AK355" s="23">
        <f t="shared" si="74"/>
        <v>8</v>
      </c>
      <c r="AL355" s="1">
        <f t="shared" si="75"/>
        <v>1000</v>
      </c>
      <c r="AM355" s="1">
        <f t="shared" si="76"/>
        <v>27317</v>
      </c>
      <c r="AN355" s="25">
        <f t="shared" si="84"/>
        <v>3.6600000000000037</v>
      </c>
      <c r="AO355" s="25">
        <f t="shared" si="85"/>
        <v>33.893333333333338</v>
      </c>
      <c r="AP355" s="1">
        <f t="shared" si="82"/>
        <v>2.23</v>
      </c>
      <c r="AQ355" s="25">
        <f t="shared" si="77"/>
        <v>0.35284810126582278</v>
      </c>
      <c r="AR355" s="1">
        <f t="shared" si="78"/>
        <v>0.63</v>
      </c>
      <c r="AS355" s="25">
        <f t="shared" si="79"/>
        <v>0.19384615384615383</v>
      </c>
      <c r="AT355" s="1">
        <f t="shared" si="80"/>
        <v>99.85</v>
      </c>
      <c r="AU355" s="1">
        <f t="shared" si="81"/>
        <v>99.25</v>
      </c>
      <c r="AV355" s="1" t="str">
        <f t="shared" si="83"/>
        <v>95</v>
      </c>
      <c r="AW355" s="1" t="str">
        <f t="shared" si="86"/>
        <v>456</v>
      </c>
      <c r="AX355" s="1" t="str">
        <f t="shared" si="87"/>
        <v>3172</v>
      </c>
      <c r="AY355" s="1">
        <v>0.89166666666666672</v>
      </c>
      <c r="AZ355" s="1">
        <v>0.86254728877679698</v>
      </c>
      <c r="BJ355"/>
    </row>
    <row r="356" spans="1:62" ht="15.75">
      <c r="A356" s="1">
        <v>8745</v>
      </c>
      <c r="B356" s="1" t="s">
        <v>3673</v>
      </c>
      <c r="C356" s="1" t="s">
        <v>4334</v>
      </c>
      <c r="D356" s="1">
        <v>63</v>
      </c>
      <c r="E356" s="1">
        <v>23986</v>
      </c>
      <c r="F356" s="1">
        <v>1000</v>
      </c>
      <c r="H356" s="1">
        <v>4.7</v>
      </c>
      <c r="I356" s="1">
        <v>0</v>
      </c>
      <c r="J356" s="1" t="s">
        <v>5703</v>
      </c>
      <c r="K356" s="1">
        <v>4.7</v>
      </c>
      <c r="L356" s="1">
        <v>-0.65</v>
      </c>
      <c r="M356" s="1" t="s">
        <v>5704</v>
      </c>
      <c r="N356" s="1">
        <v>4.7</v>
      </c>
      <c r="O356" s="1">
        <v>0</v>
      </c>
      <c r="P356" s="1" t="s">
        <v>5705</v>
      </c>
      <c r="Q356" s="1">
        <v>6.58</v>
      </c>
      <c r="R356" s="1">
        <v>7.64</v>
      </c>
      <c r="S356" s="1" t="s">
        <v>5706</v>
      </c>
      <c r="T356" s="1">
        <v>2.48</v>
      </c>
      <c r="U356" s="1">
        <v>3.4</v>
      </c>
      <c r="V356" s="1" t="s">
        <v>5707</v>
      </c>
      <c r="W356" s="1">
        <v>0</v>
      </c>
      <c r="X356" s="1">
        <v>0.02</v>
      </c>
      <c r="Y356" s="1" t="s">
        <v>5708</v>
      </c>
      <c r="Z356" s="1">
        <v>0</v>
      </c>
      <c r="AA356" s="1">
        <v>0</v>
      </c>
      <c r="AB356" s="1" t="s">
        <v>4284</v>
      </c>
      <c r="AC356" s="1">
        <v>67.11</v>
      </c>
      <c r="AD356" s="1">
        <v>98.23</v>
      </c>
      <c r="AE356" s="1" t="s">
        <v>7906</v>
      </c>
      <c r="AF356" s="1" t="s">
        <v>7907</v>
      </c>
      <c r="AG356" s="1" t="s">
        <v>7908</v>
      </c>
      <c r="AH356" s="21">
        <v>42352.323495370372</v>
      </c>
      <c r="AJ356" s="23">
        <v>0</v>
      </c>
      <c r="AK356" s="23">
        <f t="shared" si="74"/>
        <v>4</v>
      </c>
      <c r="AL356" s="1">
        <f t="shared" si="75"/>
        <v>1000</v>
      </c>
      <c r="AM356" s="1">
        <f t="shared" si="76"/>
        <v>23986</v>
      </c>
      <c r="AN356" s="25">
        <f t="shared" si="84"/>
        <v>0.65</v>
      </c>
      <c r="AO356" s="25">
        <f t="shared" si="85"/>
        <v>-0.21666666666666667</v>
      </c>
      <c r="AP356" s="1">
        <f t="shared" si="82"/>
        <v>6.58</v>
      </c>
      <c r="AQ356" s="25">
        <f t="shared" si="77"/>
        <v>0.86125654450261779</v>
      </c>
      <c r="AR356" s="1">
        <f t="shared" si="78"/>
        <v>2.48</v>
      </c>
      <c r="AS356" s="25">
        <f t="shared" si="79"/>
        <v>0.72941176470588232</v>
      </c>
      <c r="AT356" s="1">
        <f t="shared" si="80"/>
        <v>67.11</v>
      </c>
      <c r="AU356" s="1">
        <f t="shared" si="81"/>
        <v>98.23</v>
      </c>
      <c r="AV356" s="1" t="str">
        <f t="shared" si="83"/>
        <v>92</v>
      </c>
      <c r="AW356" s="1" t="str">
        <f t="shared" si="86"/>
        <v>470</v>
      </c>
      <c r="AX356" s="1" t="str">
        <f t="shared" si="87"/>
        <v>2937</v>
      </c>
      <c r="AY356" s="1">
        <v>0.83778723404255329</v>
      </c>
      <c r="AZ356" s="1">
        <v>0.96016343207354449</v>
      </c>
      <c r="BJ356"/>
    </row>
    <row r="357" spans="1:62" ht="15.75">
      <c r="A357" s="1">
        <v>8755</v>
      </c>
      <c r="B357" s="1" t="s">
        <v>3733</v>
      </c>
      <c r="C357" s="1" t="s">
        <v>4332</v>
      </c>
      <c r="D357" s="1">
        <v>90</v>
      </c>
      <c r="E357" s="1">
        <v>19743</v>
      </c>
      <c r="F357" s="1">
        <v>1000</v>
      </c>
      <c r="H357" s="1">
        <v>4.9000000000000004</v>
      </c>
      <c r="I357" s="1">
        <v>82.33</v>
      </c>
      <c r="J357" s="1" t="s">
        <v>5846</v>
      </c>
      <c r="K357" s="1">
        <v>4.9000000000000004</v>
      </c>
      <c r="L357" s="1">
        <v>81.430000000000007</v>
      </c>
      <c r="M357" s="1" t="s">
        <v>5847</v>
      </c>
      <c r="N357" s="1">
        <v>4.9000000000000004</v>
      </c>
      <c r="O357" s="1">
        <v>84.19</v>
      </c>
      <c r="P357" s="1" t="s">
        <v>5848</v>
      </c>
      <c r="Q357" s="1">
        <v>5.69</v>
      </c>
      <c r="R357" s="1">
        <v>6.3</v>
      </c>
      <c r="S357" s="1" t="s">
        <v>5849</v>
      </c>
      <c r="T357" s="1">
        <v>4.4400000000000004</v>
      </c>
      <c r="U357" s="1">
        <v>3.49</v>
      </c>
      <c r="V357" s="1" t="s">
        <v>5850</v>
      </c>
      <c r="W357" s="1">
        <v>0</v>
      </c>
      <c r="X357" s="1">
        <v>0.03</v>
      </c>
      <c r="Y357" s="1" t="s">
        <v>5851</v>
      </c>
      <c r="Z357" s="1">
        <v>0</v>
      </c>
      <c r="AA357" s="1">
        <v>0</v>
      </c>
      <c r="AB357" s="1" t="s">
        <v>4284</v>
      </c>
      <c r="AC357" s="1">
        <v>99.99</v>
      </c>
      <c r="AD357" s="1">
        <v>99.89</v>
      </c>
      <c r="AE357" s="1" t="s">
        <v>4349</v>
      </c>
      <c r="AF357" s="1" t="s">
        <v>7904</v>
      </c>
      <c r="AG357" s="1" t="s">
        <v>7905</v>
      </c>
      <c r="AH357" s="21">
        <v>42352.323136574072</v>
      </c>
      <c r="AJ357" s="23">
        <v>0</v>
      </c>
      <c r="AK357" s="23">
        <f t="shared" si="74"/>
        <v>3</v>
      </c>
      <c r="AL357" s="1">
        <f t="shared" si="75"/>
        <v>1000</v>
      </c>
      <c r="AM357" s="1">
        <f t="shared" si="76"/>
        <v>19743</v>
      </c>
      <c r="AN357" s="25">
        <f t="shared" si="84"/>
        <v>2.7599999999999909</v>
      </c>
      <c r="AO357" s="25">
        <f t="shared" si="85"/>
        <v>82.649999999999991</v>
      </c>
      <c r="AP357" s="1">
        <f t="shared" si="82"/>
        <v>5.69</v>
      </c>
      <c r="AQ357" s="25">
        <f t="shared" si="77"/>
        <v>0.9031746031746033</v>
      </c>
      <c r="AR357" s="1">
        <f t="shared" si="78"/>
        <v>4.4400000000000004</v>
      </c>
      <c r="AS357" s="25">
        <f t="shared" si="79"/>
        <v>1.2722063037249285</v>
      </c>
      <c r="AT357" s="1">
        <f t="shared" si="80"/>
        <v>99.99</v>
      </c>
      <c r="AU357" s="1">
        <f t="shared" si="81"/>
        <v>99.89</v>
      </c>
      <c r="AV357" s="1" t="str">
        <f t="shared" si="83"/>
        <v>4</v>
      </c>
      <c r="AW357" s="1" t="str">
        <f t="shared" si="86"/>
        <v>156</v>
      </c>
      <c r="AX357" s="1" t="str">
        <f t="shared" si="87"/>
        <v>7677</v>
      </c>
      <c r="AY357" s="1">
        <v>0.10974358974358975</v>
      </c>
      <c r="AZ357" s="1">
        <v>0.12192262602579132</v>
      </c>
      <c r="BJ357"/>
    </row>
    <row r="358" spans="1:62" ht="15.75">
      <c r="A358" s="1">
        <v>9464</v>
      </c>
      <c r="B358" s="1" t="s">
        <v>3844</v>
      </c>
      <c r="C358" s="1" t="s">
        <v>4334</v>
      </c>
      <c r="D358" s="1">
        <v>239</v>
      </c>
      <c r="E358" s="1">
        <v>31847</v>
      </c>
      <c r="F358" s="1">
        <v>1000</v>
      </c>
      <c r="H358" s="1">
        <v>4.9000000000000004</v>
      </c>
      <c r="I358" s="1">
        <v>73.44</v>
      </c>
      <c r="J358" s="1" t="s">
        <v>5965</v>
      </c>
      <c r="K358" s="1">
        <v>4.9000000000000004</v>
      </c>
      <c r="L358" s="1">
        <v>80.400000000000006</v>
      </c>
      <c r="M358" s="1" t="s">
        <v>5966</v>
      </c>
      <c r="N358" s="1">
        <v>4.9000000000000004</v>
      </c>
      <c r="O358" s="1">
        <v>71.48</v>
      </c>
      <c r="P358" s="1" t="s">
        <v>5967</v>
      </c>
      <c r="Q358" s="1">
        <v>17.27</v>
      </c>
      <c r="R358" s="1">
        <v>14.39</v>
      </c>
      <c r="S358" s="1" t="s">
        <v>5968</v>
      </c>
      <c r="T358" s="1">
        <v>2.21</v>
      </c>
      <c r="U358" s="1">
        <v>3.69</v>
      </c>
      <c r="V358" s="1" t="s">
        <v>5969</v>
      </c>
      <c r="W358" s="1">
        <v>0</v>
      </c>
      <c r="X358" s="1">
        <v>0.01</v>
      </c>
      <c r="Y358" s="1" t="s">
        <v>4290</v>
      </c>
      <c r="Z358" s="1">
        <v>0</v>
      </c>
      <c r="AA358" s="1">
        <v>0</v>
      </c>
      <c r="AB358" s="1" t="s">
        <v>4284</v>
      </c>
      <c r="AC358" s="1">
        <v>92.11</v>
      </c>
      <c r="AD358" s="1">
        <v>99.8</v>
      </c>
      <c r="AE358" s="1" t="s">
        <v>7915</v>
      </c>
      <c r="AF358" s="1" t="s">
        <v>7916</v>
      </c>
      <c r="AG358" s="1" t="s">
        <v>7917</v>
      </c>
      <c r="AH358" s="21">
        <v>42352.323807870373</v>
      </c>
      <c r="AJ358" s="23">
        <v>0</v>
      </c>
      <c r="AK358" s="23">
        <f t="shared" si="74"/>
        <v>4</v>
      </c>
      <c r="AL358" s="1">
        <f t="shared" si="75"/>
        <v>1000</v>
      </c>
      <c r="AM358" s="1">
        <f t="shared" si="76"/>
        <v>31847</v>
      </c>
      <c r="AN358" s="25">
        <f t="shared" si="84"/>
        <v>8.9200000000000017</v>
      </c>
      <c r="AO358" s="25">
        <f t="shared" si="85"/>
        <v>75.106666666666669</v>
      </c>
      <c r="AP358" s="1">
        <f t="shared" si="82"/>
        <v>17.27</v>
      </c>
      <c r="AQ358" s="25">
        <f t="shared" si="77"/>
        <v>1.2001389854065323</v>
      </c>
      <c r="AR358" s="1">
        <f t="shared" si="78"/>
        <v>2.21</v>
      </c>
      <c r="AS358" s="25">
        <f t="shared" si="79"/>
        <v>0.59891598915989164</v>
      </c>
      <c r="AT358" s="1">
        <f t="shared" si="80"/>
        <v>92.11</v>
      </c>
      <c r="AU358" s="1">
        <f t="shared" si="81"/>
        <v>99.8</v>
      </c>
      <c r="AV358" s="1" t="str">
        <f t="shared" si="83"/>
        <v>39</v>
      </c>
      <c r="AW358" s="1" t="str">
        <f t="shared" si="86"/>
        <v>172</v>
      </c>
      <c r="AX358" s="1" t="str">
        <f t="shared" si="87"/>
        <v>1561</v>
      </c>
      <c r="AY358" s="1">
        <v>0.97046511627906973</v>
      </c>
      <c r="AZ358" s="1">
        <v>0.66111467008327995</v>
      </c>
      <c r="BJ358"/>
    </row>
    <row r="359" spans="1:62" ht="15.75">
      <c r="A359" s="1">
        <v>9291</v>
      </c>
      <c r="B359" s="1" t="s">
        <v>1059</v>
      </c>
      <c r="C359" s="1" t="s">
        <v>4845</v>
      </c>
      <c r="D359" s="1">
        <v>307</v>
      </c>
      <c r="E359" s="1">
        <v>15792</v>
      </c>
      <c r="F359" s="1">
        <v>1000</v>
      </c>
      <c r="H359" s="1">
        <v>4.9000000000000004</v>
      </c>
      <c r="I359" s="1">
        <v>58.05</v>
      </c>
      <c r="J359" s="1" t="s">
        <v>4394</v>
      </c>
      <c r="K359" s="1">
        <v>4.9000000000000004</v>
      </c>
      <c r="L359" s="1">
        <v>47.42</v>
      </c>
      <c r="M359" s="1" t="s">
        <v>4395</v>
      </c>
      <c r="N359" s="1">
        <v>4.9000000000000004</v>
      </c>
      <c r="O359" s="1">
        <v>44.39</v>
      </c>
      <c r="P359" s="1" t="s">
        <v>4396</v>
      </c>
      <c r="Q359" s="1">
        <v>2.96</v>
      </c>
      <c r="R359" s="1">
        <v>7.28</v>
      </c>
      <c r="S359" s="1" t="s">
        <v>4397</v>
      </c>
      <c r="T359" s="1">
        <v>0.27</v>
      </c>
      <c r="U359" s="1">
        <v>2.0299999999999998</v>
      </c>
      <c r="V359" s="1" t="s">
        <v>4398</v>
      </c>
      <c r="W359" s="1">
        <v>0</v>
      </c>
      <c r="X359" s="1">
        <v>0</v>
      </c>
      <c r="Y359" s="1" t="s">
        <v>4287</v>
      </c>
      <c r="Z359" s="1">
        <v>0</v>
      </c>
      <c r="AA359" s="1">
        <v>0</v>
      </c>
      <c r="AB359" s="1" t="s">
        <v>4284</v>
      </c>
      <c r="AC359" s="1">
        <v>98.43</v>
      </c>
      <c r="AD359" s="1">
        <v>99.8</v>
      </c>
      <c r="AE359" s="1" t="s">
        <v>4345</v>
      </c>
      <c r="AF359" s="1" t="s">
        <v>7894</v>
      </c>
      <c r="AG359" s="1" t="s">
        <v>7895</v>
      </c>
      <c r="AH359" s="21">
        <v>42352.323703703703</v>
      </c>
      <c r="AJ359" s="23">
        <v>0</v>
      </c>
      <c r="AK359" s="23">
        <f t="shared" si="74"/>
        <v>9</v>
      </c>
      <c r="AL359" s="1">
        <f t="shared" si="75"/>
        <v>1000</v>
      </c>
      <c r="AM359" s="1">
        <f t="shared" si="76"/>
        <v>15792</v>
      </c>
      <c r="AN359" s="25">
        <f t="shared" si="84"/>
        <v>13.659999999999997</v>
      </c>
      <c r="AO359" s="25">
        <f t="shared" si="85"/>
        <v>49.95333333333334</v>
      </c>
      <c r="AP359" s="1">
        <f t="shared" si="82"/>
        <v>2.96</v>
      </c>
      <c r="AQ359" s="25">
        <f t="shared" si="77"/>
        <v>0.40659340659340659</v>
      </c>
      <c r="AR359" s="1">
        <f t="shared" si="78"/>
        <v>0.27</v>
      </c>
      <c r="AS359" s="25">
        <f t="shared" si="79"/>
        <v>0.13300492610837442</v>
      </c>
      <c r="AT359" s="1">
        <f t="shared" si="80"/>
        <v>98.43</v>
      </c>
      <c r="AU359" s="1">
        <f t="shared" si="81"/>
        <v>99.8</v>
      </c>
      <c r="AV359" s="1" t="str">
        <f t="shared" si="83"/>
        <v>60</v>
      </c>
      <c r="AW359" s="1" t="str">
        <f t="shared" si="86"/>
        <v>289</v>
      </c>
      <c r="AX359" s="1" t="str">
        <f t="shared" si="87"/>
        <v>1861</v>
      </c>
      <c r="AY359" s="1">
        <v>0.88858131487889269</v>
      </c>
      <c r="AZ359" s="1">
        <v>0.93175711982804943</v>
      </c>
      <c r="BJ359"/>
    </row>
    <row r="360" spans="1:62" ht="15.75">
      <c r="A360" s="1">
        <v>8702</v>
      </c>
      <c r="B360" s="1" t="s">
        <v>3685</v>
      </c>
      <c r="C360" s="1" t="s">
        <v>4334</v>
      </c>
      <c r="D360" s="1">
        <v>58</v>
      </c>
      <c r="E360" s="1">
        <v>10138</v>
      </c>
      <c r="F360" s="1">
        <v>1000</v>
      </c>
      <c r="H360" s="1">
        <v>4.9000000000000004</v>
      </c>
      <c r="I360" s="1">
        <v>61.73</v>
      </c>
      <c r="J360" s="1" t="s">
        <v>7896</v>
      </c>
      <c r="K360" s="1">
        <v>4.9000000000000004</v>
      </c>
      <c r="L360" s="1">
        <v>63.06</v>
      </c>
      <c r="M360" s="1" t="s">
        <v>7897</v>
      </c>
      <c r="N360" s="1">
        <v>4.9000000000000004</v>
      </c>
      <c r="O360" s="1">
        <v>66.64</v>
      </c>
      <c r="P360" s="1" t="s">
        <v>7898</v>
      </c>
      <c r="Q360" s="1">
        <v>20.98</v>
      </c>
      <c r="R360" s="1">
        <v>14.39</v>
      </c>
      <c r="S360" s="1" t="s">
        <v>7899</v>
      </c>
      <c r="T360" s="1">
        <v>3.49</v>
      </c>
      <c r="U360" s="1">
        <v>3.69</v>
      </c>
      <c r="V360" s="1" t="s">
        <v>7900</v>
      </c>
      <c r="W360" s="1">
        <v>0</v>
      </c>
      <c r="X360" s="1">
        <v>0.01</v>
      </c>
      <c r="Y360" s="1" t="s">
        <v>7901</v>
      </c>
      <c r="Z360" s="1">
        <v>0</v>
      </c>
      <c r="AA360" s="1">
        <v>0</v>
      </c>
      <c r="AB360" s="1" t="s">
        <v>4284</v>
      </c>
      <c r="AC360" s="1">
        <v>99.98</v>
      </c>
      <c r="AD360" s="1">
        <v>98.82</v>
      </c>
      <c r="AE360" s="1" t="s">
        <v>5690</v>
      </c>
      <c r="AF360" s="1" t="s">
        <v>7902</v>
      </c>
      <c r="AG360" s="1" t="s">
        <v>7903</v>
      </c>
      <c r="AH360" s="21">
        <v>42352.32309027778</v>
      </c>
      <c r="AJ360" s="23">
        <v>0</v>
      </c>
      <c r="AK360" s="23">
        <f t="shared" si="74"/>
        <v>4</v>
      </c>
      <c r="AL360" s="1">
        <f t="shared" si="75"/>
        <v>1000</v>
      </c>
      <c r="AM360" s="1">
        <f t="shared" si="76"/>
        <v>10138</v>
      </c>
      <c r="AN360" s="25">
        <f t="shared" si="84"/>
        <v>4.9100000000000037</v>
      </c>
      <c r="AO360" s="25">
        <f t="shared" si="85"/>
        <v>63.81</v>
      </c>
      <c r="AP360" s="1">
        <f t="shared" si="82"/>
        <v>20.98</v>
      </c>
      <c r="AQ360" s="25">
        <f t="shared" si="77"/>
        <v>1.457956914523975</v>
      </c>
      <c r="AR360" s="1">
        <f t="shared" si="78"/>
        <v>3.49</v>
      </c>
      <c r="AS360" s="25">
        <f t="shared" si="79"/>
        <v>0.94579945799457998</v>
      </c>
      <c r="AT360" s="1">
        <f t="shared" si="80"/>
        <v>99.98</v>
      </c>
      <c r="AU360" s="1">
        <f t="shared" si="81"/>
        <v>98.82</v>
      </c>
      <c r="AV360" s="1" t="str">
        <f t="shared" si="83"/>
        <v>41</v>
      </c>
      <c r="AW360" s="1" t="str">
        <f t="shared" si="86"/>
        <v>333</v>
      </c>
      <c r="AX360" s="1" t="str">
        <f t="shared" si="87"/>
        <v>2250</v>
      </c>
      <c r="AY360" s="1">
        <v>0.52696696696696699</v>
      </c>
      <c r="AZ360" s="1">
        <v>0.88800000000000001</v>
      </c>
      <c r="BJ360"/>
    </row>
    <row r="361" spans="1:62" ht="15.75">
      <c r="A361" s="1">
        <v>9445</v>
      </c>
      <c r="B361" s="1" t="s">
        <v>3799</v>
      </c>
      <c r="C361" s="1" t="s">
        <v>4350</v>
      </c>
      <c r="D361" s="1">
        <v>150</v>
      </c>
      <c r="E361" s="1">
        <v>32198</v>
      </c>
      <c r="F361" s="1">
        <v>2000</v>
      </c>
      <c r="H361" s="1">
        <v>4.8</v>
      </c>
      <c r="I361" s="1">
        <v>45.48</v>
      </c>
      <c r="J361" s="1" t="s">
        <v>6178</v>
      </c>
      <c r="K361" s="1">
        <v>4.9000000000000004</v>
      </c>
      <c r="L361" s="1">
        <v>43.93</v>
      </c>
      <c r="M361" s="1" t="s">
        <v>6179</v>
      </c>
      <c r="N361" s="1">
        <v>4.9000000000000004</v>
      </c>
      <c r="O361" s="1">
        <v>44.21</v>
      </c>
      <c r="P361" s="1" t="s">
        <v>6180</v>
      </c>
      <c r="Q361" s="1">
        <v>1.94</v>
      </c>
      <c r="R361" s="1">
        <v>3.12</v>
      </c>
      <c r="S361" s="1" t="s">
        <v>6181</v>
      </c>
      <c r="T361" s="1">
        <v>0.95</v>
      </c>
      <c r="U361" s="1">
        <v>2.64</v>
      </c>
      <c r="V361" s="1" t="s">
        <v>6182</v>
      </c>
      <c r="W361" s="1">
        <v>0</v>
      </c>
      <c r="X361" s="1">
        <v>0.01</v>
      </c>
      <c r="Y361" s="1" t="s">
        <v>4371</v>
      </c>
      <c r="Z361" s="1">
        <v>0</v>
      </c>
      <c r="AA361" s="1">
        <v>0</v>
      </c>
      <c r="AB361" s="1" t="s">
        <v>4284</v>
      </c>
      <c r="AC361" s="1">
        <v>55.41</v>
      </c>
      <c r="AD361" s="1">
        <v>99.58</v>
      </c>
      <c r="AE361" s="1" t="s">
        <v>7912</v>
      </c>
      <c r="AF361" s="1" t="s">
        <v>7913</v>
      </c>
      <c r="AG361" s="1" t="s">
        <v>7914</v>
      </c>
      <c r="AH361" s="21">
        <v>42352.323761574073</v>
      </c>
      <c r="AJ361" s="23">
        <v>0</v>
      </c>
      <c r="AK361" s="23">
        <f t="shared" si="74"/>
        <v>15</v>
      </c>
      <c r="AL361" s="1">
        <f t="shared" si="75"/>
        <v>2000</v>
      </c>
      <c r="AM361" s="1">
        <f t="shared" si="76"/>
        <v>32198</v>
      </c>
      <c r="AN361" s="25">
        <f t="shared" si="84"/>
        <v>1.5499999999999972</v>
      </c>
      <c r="AO361" s="25">
        <f t="shared" si="85"/>
        <v>44.54</v>
      </c>
      <c r="AP361" s="1">
        <f t="shared" si="82"/>
        <v>1.94</v>
      </c>
      <c r="AQ361" s="25">
        <f t="shared" si="77"/>
        <v>0.62179487179487181</v>
      </c>
      <c r="AR361" s="1">
        <f t="shared" si="78"/>
        <v>0.95</v>
      </c>
      <c r="AS361" s="25">
        <f t="shared" si="79"/>
        <v>0.35984848484848481</v>
      </c>
      <c r="AT361" s="1">
        <f t="shared" si="80"/>
        <v>55.41</v>
      </c>
      <c r="AU361" s="1">
        <f t="shared" si="81"/>
        <v>99.58</v>
      </c>
      <c r="AV361" s="1" t="str">
        <f t="shared" si="83"/>
        <v>488</v>
      </c>
      <c r="AW361" s="1" t="str">
        <f t="shared" si="86"/>
        <v>2030</v>
      </c>
      <c r="AX361" s="1" t="str">
        <f t="shared" si="87"/>
        <v>16503</v>
      </c>
      <c r="AY361" s="1">
        <v>1.0288866995073893</v>
      </c>
      <c r="AZ361" s="1">
        <v>0.73804762770405385</v>
      </c>
      <c r="BJ361"/>
    </row>
    <row r="362" spans="1:62" ht="15.75">
      <c r="A362" s="1">
        <v>8769</v>
      </c>
      <c r="B362" s="1" t="s">
        <v>3775</v>
      </c>
      <c r="C362" s="1" t="s">
        <v>4334</v>
      </c>
      <c r="D362" s="1">
        <v>79</v>
      </c>
      <c r="E362" s="1">
        <v>5298</v>
      </c>
      <c r="F362" s="1">
        <v>1200</v>
      </c>
      <c r="H362" s="1">
        <v>4.8</v>
      </c>
      <c r="I362" s="1">
        <v>29.29</v>
      </c>
      <c r="J362" s="1" t="s">
        <v>5869</v>
      </c>
      <c r="K362" s="1">
        <v>4.8</v>
      </c>
      <c r="L362" s="1">
        <v>28.49</v>
      </c>
      <c r="M362" s="1" t="s">
        <v>5870</v>
      </c>
      <c r="N362" s="1">
        <v>4.8</v>
      </c>
      <c r="O362" s="1">
        <v>39.71</v>
      </c>
      <c r="P362" s="1" t="s">
        <v>5871</v>
      </c>
      <c r="Q362" s="1">
        <v>20.76</v>
      </c>
      <c r="R362" s="1">
        <v>14.39</v>
      </c>
      <c r="S362" s="1" t="s">
        <v>5872</v>
      </c>
      <c r="T362" s="1">
        <v>4.17</v>
      </c>
      <c r="U362" s="1">
        <v>3.69</v>
      </c>
      <c r="V362" s="1" t="s">
        <v>5873</v>
      </c>
      <c r="W362" s="1">
        <v>0.16</v>
      </c>
      <c r="X362" s="1">
        <v>0.01</v>
      </c>
      <c r="Y362" s="1" t="s">
        <v>5874</v>
      </c>
      <c r="Z362" s="1">
        <v>1</v>
      </c>
      <c r="AA362" s="1">
        <v>0</v>
      </c>
      <c r="AB362" s="1" t="s">
        <v>5279</v>
      </c>
      <c r="AC362" s="1">
        <v>99.77</v>
      </c>
      <c r="AD362" s="1">
        <v>98.57</v>
      </c>
      <c r="AE362" s="1" t="s">
        <v>4387</v>
      </c>
      <c r="AF362" s="1" t="s">
        <v>5875</v>
      </c>
      <c r="AG362" s="1" t="s">
        <v>5876</v>
      </c>
      <c r="AH362" s="21">
        <v>42352.32304398148</v>
      </c>
      <c r="AJ362" s="23">
        <v>0</v>
      </c>
      <c r="AK362" s="23">
        <f t="shared" si="74"/>
        <v>4</v>
      </c>
      <c r="AL362" s="1">
        <f t="shared" si="75"/>
        <v>1200</v>
      </c>
      <c r="AM362" s="1">
        <f t="shared" si="76"/>
        <v>5298</v>
      </c>
      <c r="AN362" s="25">
        <f t="shared" si="84"/>
        <v>11.220000000000002</v>
      </c>
      <c r="AO362" s="25">
        <f t="shared" si="85"/>
        <v>32.49666666666667</v>
      </c>
      <c r="AP362" s="1">
        <f t="shared" si="82"/>
        <v>20.76</v>
      </c>
      <c r="AQ362" s="25">
        <f t="shared" si="77"/>
        <v>1.4426685198054205</v>
      </c>
      <c r="AR362" s="1">
        <f t="shared" si="78"/>
        <v>4.17</v>
      </c>
      <c r="AS362" s="25">
        <f t="shared" si="79"/>
        <v>1.1300813008130082</v>
      </c>
      <c r="AT362" s="1">
        <f t="shared" si="80"/>
        <v>99.77</v>
      </c>
      <c r="AU362" s="1">
        <f t="shared" si="81"/>
        <v>98.57</v>
      </c>
      <c r="AV362" s="1" t="str">
        <f t="shared" si="83"/>
        <v>42</v>
      </c>
      <c r="AW362" s="1" t="str">
        <f t="shared" si="86"/>
        <v>419</v>
      </c>
      <c r="AX362" s="1" t="str">
        <f t="shared" si="87"/>
        <v>1894</v>
      </c>
      <c r="AY362" s="1">
        <v>0.42902147971360383</v>
      </c>
      <c r="AZ362" s="1">
        <v>1.3273495248152059</v>
      </c>
      <c r="BJ362"/>
    </row>
    <row r="363" spans="1:62" ht="15.75">
      <c r="A363" s="1">
        <v>9307</v>
      </c>
      <c r="B363" s="1" t="s">
        <v>948</v>
      </c>
      <c r="C363" s="1" t="s">
        <v>4332</v>
      </c>
      <c r="D363" s="1">
        <v>913</v>
      </c>
      <c r="E363" s="1">
        <v>2273</v>
      </c>
      <c r="F363" s="1">
        <v>1001</v>
      </c>
      <c r="H363" s="1">
        <v>4.9000000000000004</v>
      </c>
      <c r="I363" s="1">
        <v>88.31</v>
      </c>
      <c r="J363" s="1" t="s">
        <v>5043</v>
      </c>
      <c r="K363" s="1">
        <v>4.9000000000000004</v>
      </c>
      <c r="L363" s="1">
        <v>45.31</v>
      </c>
      <c r="M363" s="1" t="s">
        <v>5044</v>
      </c>
      <c r="N363" s="1">
        <v>4.8</v>
      </c>
      <c r="O363" s="1">
        <v>28.7</v>
      </c>
      <c r="P363" s="1" t="s">
        <v>5045</v>
      </c>
      <c r="Q363" s="1">
        <v>4.6500000000000004</v>
      </c>
      <c r="R363" s="1">
        <v>4.51</v>
      </c>
      <c r="S363" s="1" t="s">
        <v>5046</v>
      </c>
      <c r="T363" s="1">
        <v>0.06</v>
      </c>
      <c r="U363" s="1">
        <v>2.6</v>
      </c>
      <c r="V363" s="1" t="s">
        <v>5047</v>
      </c>
      <c r="W363" s="1">
        <v>0</v>
      </c>
      <c r="X363" s="1">
        <v>0</v>
      </c>
      <c r="Y363" s="1" t="s">
        <v>4287</v>
      </c>
      <c r="Z363" s="1">
        <v>0</v>
      </c>
      <c r="AA363" s="1">
        <v>0</v>
      </c>
      <c r="AB363" s="1" t="s">
        <v>4284</v>
      </c>
      <c r="AC363" s="1">
        <v>83.5</v>
      </c>
      <c r="AD363" s="1">
        <v>99.17</v>
      </c>
      <c r="AE363" s="1" t="s">
        <v>4349</v>
      </c>
      <c r="AF363" s="1" t="s">
        <v>5048</v>
      </c>
      <c r="AG363" s="1" t="s">
        <v>5049</v>
      </c>
      <c r="AH363" s="21">
        <v>42352.409409722219</v>
      </c>
      <c r="AJ363" s="23">
        <v>0</v>
      </c>
      <c r="AK363" s="23">
        <f t="shared" si="74"/>
        <v>3</v>
      </c>
      <c r="AL363" s="1">
        <f t="shared" si="75"/>
        <v>1001</v>
      </c>
      <c r="AM363" s="1">
        <f t="shared" si="76"/>
        <v>2273</v>
      </c>
      <c r="AN363" s="25">
        <f t="shared" si="84"/>
        <v>59.61</v>
      </c>
      <c r="AO363" s="25">
        <f t="shared" si="85"/>
        <v>54.106666666666662</v>
      </c>
      <c r="AP363" s="1">
        <f t="shared" si="82"/>
        <v>4.6500000000000004</v>
      </c>
      <c r="AQ363" s="25">
        <f t="shared" si="77"/>
        <v>1.0310421286031044</v>
      </c>
      <c r="AR363" s="1">
        <f t="shared" si="78"/>
        <v>0.06</v>
      </c>
      <c r="AS363" s="25">
        <f t="shared" si="79"/>
        <v>2.3076923076923075E-2</v>
      </c>
      <c r="AT363" s="1">
        <f t="shared" si="80"/>
        <v>83.5</v>
      </c>
      <c r="AU363" s="1">
        <f t="shared" si="81"/>
        <v>99.17</v>
      </c>
      <c r="AV363" s="1" t="str">
        <f t="shared" si="83"/>
        <v>4</v>
      </c>
      <c r="AW363" s="1" t="str">
        <f t="shared" si="86"/>
        <v>49</v>
      </c>
      <c r="AX363" s="1" t="str">
        <f t="shared" si="87"/>
        <v>245</v>
      </c>
      <c r="AY363" s="1">
        <v>0.34938775510204079</v>
      </c>
      <c r="AZ363" s="1">
        <v>1.2</v>
      </c>
      <c r="BJ363"/>
    </row>
    <row r="364" spans="1:62" ht="15.75">
      <c r="A364" s="1">
        <v>8863</v>
      </c>
      <c r="B364" s="1" t="s">
        <v>3995</v>
      </c>
      <c r="C364" s="1" t="s">
        <v>4334</v>
      </c>
      <c r="D364" s="1">
        <v>446</v>
      </c>
      <c r="E364" s="1">
        <v>7110</v>
      </c>
      <c r="F364" s="1">
        <v>1000</v>
      </c>
      <c r="H364" s="1">
        <v>4.5999999999999996</v>
      </c>
      <c r="I364" s="1">
        <v>-2.58</v>
      </c>
      <c r="J364" s="1" t="s">
        <v>7932</v>
      </c>
      <c r="K364" s="1">
        <v>4.7</v>
      </c>
      <c r="L364" s="1">
        <v>-1.33</v>
      </c>
      <c r="M364" s="1" t="s">
        <v>7933</v>
      </c>
      <c r="N364" s="1">
        <v>4.7</v>
      </c>
      <c r="O364" s="1">
        <v>-1.46</v>
      </c>
      <c r="P364" s="1" t="s">
        <v>7934</v>
      </c>
      <c r="Q364" s="1">
        <v>10.32</v>
      </c>
      <c r="R364" s="1">
        <v>14.39</v>
      </c>
      <c r="S364" s="1" t="s">
        <v>7935</v>
      </c>
      <c r="T364" s="1">
        <v>3.08</v>
      </c>
      <c r="U364" s="1">
        <v>3.69</v>
      </c>
      <c r="V364" s="1" t="s">
        <v>7936</v>
      </c>
      <c r="W364" s="1">
        <v>0</v>
      </c>
      <c r="X364" s="1">
        <v>0.01</v>
      </c>
      <c r="Y364" s="1" t="s">
        <v>4346</v>
      </c>
      <c r="Z364" s="1">
        <v>0</v>
      </c>
      <c r="AA364" s="1">
        <v>0</v>
      </c>
      <c r="AB364" s="1" t="s">
        <v>4284</v>
      </c>
      <c r="AC364" s="1">
        <v>97.89</v>
      </c>
      <c r="AD364" s="1">
        <v>97.31</v>
      </c>
      <c r="AE364" s="1" t="s">
        <v>4326</v>
      </c>
      <c r="AF364" s="1" t="s">
        <v>7937</v>
      </c>
      <c r="AG364" s="1" t="s">
        <v>7938</v>
      </c>
      <c r="AH364" s="21">
        <v>42352.421585648146</v>
      </c>
      <c r="AJ364" s="23">
        <v>0</v>
      </c>
      <c r="AK364" s="23">
        <f t="shared" si="74"/>
        <v>4</v>
      </c>
      <c r="AL364" s="1">
        <f t="shared" si="75"/>
        <v>1000</v>
      </c>
      <c r="AM364" s="1">
        <f t="shared" si="76"/>
        <v>7110</v>
      </c>
      <c r="AN364" s="25">
        <f t="shared" si="84"/>
        <v>1.25</v>
      </c>
      <c r="AO364" s="25">
        <f t="shared" si="85"/>
        <v>-1.79</v>
      </c>
      <c r="AP364" s="1">
        <f t="shared" si="82"/>
        <v>10.32</v>
      </c>
      <c r="AQ364" s="25">
        <f t="shared" si="77"/>
        <v>0.71716469770674074</v>
      </c>
      <c r="AR364" s="1">
        <f t="shared" si="78"/>
        <v>3.08</v>
      </c>
      <c r="AS364" s="25">
        <f t="shared" si="79"/>
        <v>0.83468834688346882</v>
      </c>
      <c r="AT364" s="1">
        <f t="shared" si="80"/>
        <v>97.89</v>
      </c>
      <c r="AU364" s="1">
        <f t="shared" si="81"/>
        <v>97.31</v>
      </c>
      <c r="AV364" s="1" t="str">
        <f t="shared" si="83"/>
        <v>6</v>
      </c>
      <c r="AW364" s="1" t="str">
        <f t="shared" si="86"/>
        <v>146</v>
      </c>
      <c r="AX364" s="1" t="str">
        <f t="shared" si="87"/>
        <v>701</v>
      </c>
      <c r="AY364" s="1">
        <v>0.17589041095890412</v>
      </c>
      <c r="AZ364" s="1">
        <v>1.2496433666191156</v>
      </c>
      <c r="BJ364"/>
    </row>
    <row r="365" spans="1:62" ht="15.75">
      <c r="A365" s="1">
        <v>9629</v>
      </c>
      <c r="B365" s="1" t="s">
        <v>4152</v>
      </c>
      <c r="C365" s="1" t="s">
        <v>4334</v>
      </c>
      <c r="D365" s="1">
        <v>160</v>
      </c>
      <c r="E365" s="1">
        <v>53341</v>
      </c>
      <c r="F365" s="1">
        <v>1000</v>
      </c>
      <c r="H365" s="1">
        <v>4.8</v>
      </c>
      <c r="I365" s="1">
        <v>16.690000000000001</v>
      </c>
      <c r="J365" s="1" t="s">
        <v>6205</v>
      </c>
      <c r="K365" s="1">
        <v>4.8</v>
      </c>
      <c r="L365" s="1">
        <v>25.53</v>
      </c>
      <c r="M365" s="1" t="s">
        <v>6206</v>
      </c>
      <c r="N365" s="1">
        <v>4.8</v>
      </c>
      <c r="O365" s="1">
        <v>37.11</v>
      </c>
      <c r="P365" s="1" t="s">
        <v>6207</v>
      </c>
      <c r="Q365" s="1">
        <v>52.94</v>
      </c>
      <c r="R365" s="1">
        <v>12.87</v>
      </c>
      <c r="S365" s="1" t="s">
        <v>6208</v>
      </c>
      <c r="T365" s="1">
        <v>6.24</v>
      </c>
      <c r="U365" s="1">
        <v>3.66</v>
      </c>
      <c r="V365" s="1" t="s">
        <v>6209</v>
      </c>
      <c r="W365" s="1">
        <v>0</v>
      </c>
      <c r="X365" s="1">
        <v>0.01</v>
      </c>
      <c r="Y365" s="1" t="s">
        <v>4295</v>
      </c>
      <c r="Z365" s="1">
        <v>0</v>
      </c>
      <c r="AA365" s="1">
        <v>0</v>
      </c>
      <c r="AB365" s="1" t="s">
        <v>4284</v>
      </c>
      <c r="AC365" s="1">
        <v>72.39</v>
      </c>
      <c r="AD365" s="1">
        <v>99.27</v>
      </c>
      <c r="AE365" s="1" t="s">
        <v>4293</v>
      </c>
      <c r="AF365" s="1" t="s">
        <v>4342</v>
      </c>
      <c r="AG365" s="1" t="s">
        <v>6210</v>
      </c>
      <c r="AH365" s="21">
        <v>42352.427719907406</v>
      </c>
      <c r="AJ365" s="23">
        <v>0</v>
      </c>
      <c r="AK365" s="23">
        <f t="shared" si="74"/>
        <v>4</v>
      </c>
      <c r="AL365" s="1">
        <f t="shared" si="75"/>
        <v>1000</v>
      </c>
      <c r="AM365" s="1">
        <f t="shared" si="76"/>
        <v>53341</v>
      </c>
      <c r="AN365" s="25">
        <f t="shared" si="84"/>
        <v>20.419999999999998</v>
      </c>
      <c r="AO365" s="25">
        <f t="shared" si="85"/>
        <v>26.443333333333332</v>
      </c>
      <c r="AP365" s="1">
        <f t="shared" si="82"/>
        <v>52.94</v>
      </c>
      <c r="AQ365" s="25">
        <f t="shared" si="77"/>
        <v>4.1134421134421135</v>
      </c>
      <c r="AR365" s="1">
        <f t="shared" si="78"/>
        <v>6.24</v>
      </c>
      <c r="AS365" s="25">
        <f t="shared" si="79"/>
        <v>1.7049180327868851</v>
      </c>
      <c r="AT365" s="1">
        <f t="shared" si="80"/>
        <v>72.39</v>
      </c>
      <c r="AU365" s="1">
        <f t="shared" si="81"/>
        <v>99.27</v>
      </c>
      <c r="AV365" s="1" t="str">
        <f t="shared" si="83"/>
        <v>0</v>
      </c>
      <c r="AW365" s="1" t="str">
        <f t="shared" si="86"/>
        <v>0</v>
      </c>
      <c r="AX365" s="1" t="str">
        <f t="shared" si="87"/>
        <v>807</v>
      </c>
      <c r="AY365" s="1" t="e">
        <v>#DIV/0!</v>
      </c>
      <c r="AZ365" s="1">
        <v>0</v>
      </c>
      <c r="BJ365"/>
    </row>
    <row r="366" spans="1:62" ht="15.75">
      <c r="A366" s="1">
        <v>9632</v>
      </c>
      <c r="B366" s="1" t="s">
        <v>4164</v>
      </c>
      <c r="C366" s="1" t="s">
        <v>4334</v>
      </c>
      <c r="D366" s="1">
        <v>290</v>
      </c>
      <c r="E366" s="1">
        <v>32507</v>
      </c>
      <c r="F366" s="1">
        <v>1000</v>
      </c>
      <c r="H366" s="1">
        <v>4.8</v>
      </c>
      <c r="I366" s="1">
        <v>29.03</v>
      </c>
      <c r="J366" s="1" t="s">
        <v>7950</v>
      </c>
      <c r="K366" s="1">
        <v>4.8</v>
      </c>
      <c r="L366" s="1">
        <v>28.57</v>
      </c>
      <c r="M366" s="1" t="s">
        <v>7951</v>
      </c>
      <c r="N366" s="1">
        <v>4.8</v>
      </c>
      <c r="O366" s="1">
        <v>0</v>
      </c>
      <c r="P366" s="1" t="s">
        <v>7952</v>
      </c>
      <c r="Q366" s="1">
        <v>34.04</v>
      </c>
      <c r="R366" s="1">
        <v>12.87</v>
      </c>
      <c r="S366" s="1" t="s">
        <v>7953</v>
      </c>
      <c r="T366" s="1">
        <v>1.33</v>
      </c>
      <c r="U366" s="1">
        <v>3.66</v>
      </c>
      <c r="V366" s="1" t="s">
        <v>7954</v>
      </c>
      <c r="W366" s="1">
        <v>0</v>
      </c>
      <c r="X366" s="1">
        <v>0</v>
      </c>
      <c r="Y366" s="1" t="s">
        <v>4287</v>
      </c>
      <c r="Z366" s="1">
        <v>0</v>
      </c>
      <c r="AA366" s="1">
        <v>0</v>
      </c>
      <c r="AB366" s="1" t="s">
        <v>4284</v>
      </c>
      <c r="AC366" s="1">
        <v>99.28</v>
      </c>
      <c r="AD366" s="1">
        <v>98.43</v>
      </c>
      <c r="AE366" s="1" t="s">
        <v>4372</v>
      </c>
      <c r="AF366" s="1" t="s">
        <v>7955</v>
      </c>
      <c r="AG366" s="1" t="s">
        <v>7956</v>
      </c>
      <c r="AH366" s="21">
        <v>42352.422048611108</v>
      </c>
      <c r="AJ366" s="23">
        <v>0</v>
      </c>
      <c r="AK366" s="23">
        <f t="shared" si="74"/>
        <v>4</v>
      </c>
      <c r="AL366" s="1">
        <f t="shared" si="75"/>
        <v>1000</v>
      </c>
      <c r="AM366" s="1">
        <f t="shared" si="76"/>
        <v>32507</v>
      </c>
      <c r="AN366" s="25">
        <f t="shared" si="84"/>
        <v>29.03</v>
      </c>
      <c r="AO366" s="25">
        <f t="shared" si="85"/>
        <v>19.2</v>
      </c>
      <c r="AP366" s="1">
        <f t="shared" si="82"/>
        <v>34.04</v>
      </c>
      <c r="AQ366" s="25">
        <f t="shared" si="77"/>
        <v>2.6449106449106452</v>
      </c>
      <c r="AR366" s="1">
        <f t="shared" si="78"/>
        <v>1.33</v>
      </c>
      <c r="AS366" s="25">
        <f t="shared" si="79"/>
        <v>0.36338797814207652</v>
      </c>
      <c r="AT366" s="1">
        <f t="shared" si="80"/>
        <v>99.28</v>
      </c>
      <c r="AU366" s="1">
        <f t="shared" si="81"/>
        <v>98.43</v>
      </c>
      <c r="AV366" s="1" t="str">
        <f t="shared" si="83"/>
        <v>7</v>
      </c>
      <c r="AW366" s="1" t="str">
        <f t="shared" si="86"/>
        <v>107</v>
      </c>
      <c r="AX366" s="1" t="str">
        <f t="shared" si="87"/>
        <v>10260</v>
      </c>
      <c r="AY366" s="1">
        <v>0.27999999999999997</v>
      </c>
      <c r="AZ366" s="1">
        <v>6.2573099415204683E-2</v>
      </c>
      <c r="BJ366"/>
    </row>
    <row r="367" spans="1:62" ht="15.75">
      <c r="A367" s="1">
        <v>8810</v>
      </c>
      <c r="B367" s="1" t="s">
        <v>2610</v>
      </c>
      <c r="C367" s="1" t="s">
        <v>4334</v>
      </c>
      <c r="D367" s="1">
        <v>49</v>
      </c>
      <c r="E367" s="1">
        <v>12806</v>
      </c>
      <c r="F367" s="1">
        <v>3000</v>
      </c>
      <c r="H367" s="1">
        <v>4.9000000000000004</v>
      </c>
      <c r="I367" s="1">
        <v>77.84</v>
      </c>
      <c r="J367" s="1" t="s">
        <v>7968</v>
      </c>
      <c r="K367" s="1">
        <v>4.9000000000000004</v>
      </c>
      <c r="L367" s="1">
        <v>75.010000000000005</v>
      </c>
      <c r="M367" s="1" t="s">
        <v>7969</v>
      </c>
      <c r="N367" s="1">
        <v>4.9000000000000004</v>
      </c>
      <c r="O367" s="1">
        <v>68.34</v>
      </c>
      <c r="P367" s="1" t="s">
        <v>7970</v>
      </c>
      <c r="Q367" s="1">
        <v>3.12</v>
      </c>
      <c r="R367" s="1">
        <v>12.87</v>
      </c>
      <c r="S367" s="1" t="s">
        <v>7971</v>
      </c>
      <c r="T367" s="1">
        <v>2.7</v>
      </c>
      <c r="U367" s="1">
        <v>3.66</v>
      </c>
      <c r="V367" s="1" t="s">
        <v>7972</v>
      </c>
      <c r="W367" s="1">
        <v>0</v>
      </c>
      <c r="X367" s="1">
        <v>0.02</v>
      </c>
      <c r="Y367" s="1" t="s">
        <v>4324</v>
      </c>
      <c r="Z367" s="1">
        <v>0</v>
      </c>
      <c r="AA367" s="1">
        <v>0</v>
      </c>
      <c r="AB367" s="1" t="s">
        <v>4284</v>
      </c>
      <c r="AC367" s="1">
        <v>87.45</v>
      </c>
      <c r="AD367" s="1">
        <v>99.79</v>
      </c>
      <c r="AE367" s="1" t="s">
        <v>4487</v>
      </c>
      <c r="AF367" s="1" t="s">
        <v>7973</v>
      </c>
      <c r="AG367" s="1" t="s">
        <v>7974</v>
      </c>
      <c r="AH367" s="21">
        <v>42352.417060185187</v>
      </c>
      <c r="AJ367" s="23">
        <v>0</v>
      </c>
      <c r="AK367" s="23">
        <f t="shared" si="74"/>
        <v>4</v>
      </c>
      <c r="AL367" s="1">
        <f t="shared" si="75"/>
        <v>3000</v>
      </c>
      <c r="AM367" s="1">
        <f t="shared" si="76"/>
        <v>12806</v>
      </c>
      <c r="AN367" s="25">
        <f t="shared" si="84"/>
        <v>9.5</v>
      </c>
      <c r="AO367" s="25">
        <f t="shared" si="85"/>
        <v>73.73</v>
      </c>
      <c r="AP367" s="1">
        <f t="shared" si="82"/>
        <v>3.12</v>
      </c>
      <c r="AQ367" s="25">
        <f t="shared" si="77"/>
        <v>0.24242424242424246</v>
      </c>
      <c r="AR367" s="1">
        <f t="shared" si="78"/>
        <v>2.7</v>
      </c>
      <c r="AS367" s="25">
        <f t="shared" si="79"/>
        <v>0.73770491803278693</v>
      </c>
      <c r="AT367" s="1">
        <f t="shared" si="80"/>
        <v>87.45</v>
      </c>
      <c r="AU367" s="1">
        <f t="shared" si="81"/>
        <v>99.79</v>
      </c>
      <c r="AV367" s="1" t="str">
        <f t="shared" si="83"/>
        <v>59</v>
      </c>
      <c r="AW367" s="1" t="str">
        <f t="shared" si="86"/>
        <v>209</v>
      </c>
      <c r="AX367" s="1" t="str">
        <f t="shared" si="87"/>
        <v>1771</v>
      </c>
      <c r="AY367" s="1">
        <v>1.2082296650717703</v>
      </c>
      <c r="AZ367" s="1">
        <v>0.70807453416149069</v>
      </c>
      <c r="BJ367"/>
    </row>
    <row r="368" spans="1:62" ht="15.75">
      <c r="A368" s="1">
        <v>8701</v>
      </c>
      <c r="B368" s="1" t="s">
        <v>3662</v>
      </c>
      <c r="C368" s="1" t="s">
        <v>4378</v>
      </c>
      <c r="D368" s="1">
        <v>422</v>
      </c>
      <c r="E368" s="1">
        <v>1013096</v>
      </c>
      <c r="F368" s="1">
        <v>5000</v>
      </c>
      <c r="H368" s="1">
        <v>4.8</v>
      </c>
      <c r="I368" s="1">
        <v>4.03</v>
      </c>
      <c r="J368" s="1" t="s">
        <v>5697</v>
      </c>
      <c r="K368" s="1">
        <v>4.8</v>
      </c>
      <c r="L368" s="1">
        <v>14</v>
      </c>
      <c r="M368" s="1" t="s">
        <v>5698</v>
      </c>
      <c r="N368" s="1">
        <v>4.8</v>
      </c>
      <c r="O368" s="1">
        <v>13.87</v>
      </c>
      <c r="P368" s="1" t="s">
        <v>5699</v>
      </c>
      <c r="Q368" s="1">
        <v>2.31</v>
      </c>
      <c r="R368" s="1">
        <v>3.51</v>
      </c>
      <c r="S368" s="1" t="s">
        <v>5700</v>
      </c>
      <c r="T368" s="1">
        <v>1.07</v>
      </c>
      <c r="U368" s="1">
        <v>1.81</v>
      </c>
      <c r="V368" s="1" t="s">
        <v>5701</v>
      </c>
      <c r="W368" s="1">
        <v>0</v>
      </c>
      <c r="X368" s="1">
        <v>0</v>
      </c>
      <c r="Y368" s="1" t="s">
        <v>5702</v>
      </c>
      <c r="Z368" s="1">
        <v>0</v>
      </c>
      <c r="AA368" s="1">
        <v>0</v>
      </c>
      <c r="AB368" s="1" t="s">
        <v>4284</v>
      </c>
      <c r="AC368" s="1">
        <v>98.91</v>
      </c>
      <c r="AD368" s="1">
        <v>99.65</v>
      </c>
      <c r="AE368" s="1" t="s">
        <v>7957</v>
      </c>
      <c r="AF368" s="1" t="s">
        <v>7958</v>
      </c>
      <c r="AG368" s="1" t="s">
        <v>7959</v>
      </c>
      <c r="AH368" s="21">
        <v>42352.326377314814</v>
      </c>
      <c r="AJ368" s="23">
        <v>0</v>
      </c>
      <c r="AK368" s="23">
        <f t="shared" si="74"/>
        <v>7</v>
      </c>
      <c r="AL368" s="1">
        <f t="shared" si="75"/>
        <v>5000</v>
      </c>
      <c r="AM368" s="1">
        <f t="shared" si="76"/>
        <v>1013096</v>
      </c>
      <c r="AN368" s="25">
        <f t="shared" si="84"/>
        <v>9.9699999999999989</v>
      </c>
      <c r="AO368" s="25">
        <f t="shared" si="85"/>
        <v>10.633333333333333</v>
      </c>
      <c r="AP368" s="1">
        <f t="shared" si="82"/>
        <v>2.31</v>
      </c>
      <c r="AQ368" s="25">
        <f t="shared" si="77"/>
        <v>0.65811965811965822</v>
      </c>
      <c r="AR368" s="1">
        <f t="shared" si="78"/>
        <v>1.07</v>
      </c>
      <c r="AS368" s="25">
        <f t="shared" si="79"/>
        <v>0.59116022099447518</v>
      </c>
      <c r="AT368" s="1">
        <f t="shared" si="80"/>
        <v>98.91</v>
      </c>
      <c r="AU368" s="1">
        <f t="shared" si="81"/>
        <v>99.65</v>
      </c>
      <c r="AV368" s="1" t="str">
        <f t="shared" si="83"/>
        <v>15591</v>
      </c>
      <c r="AW368" s="1" t="str">
        <f t="shared" si="86"/>
        <v>72548</v>
      </c>
      <c r="AX368" s="1" t="str">
        <f t="shared" si="87"/>
        <v>344109</v>
      </c>
      <c r="AY368" s="1">
        <v>0.91979765121023327</v>
      </c>
      <c r="AZ368" s="1">
        <v>1.2649712736371324</v>
      </c>
      <c r="BJ368"/>
    </row>
    <row r="369" spans="1:62" ht="15.75">
      <c r="A369" s="1">
        <v>8801</v>
      </c>
      <c r="B369" s="1" t="s">
        <v>4128</v>
      </c>
      <c r="C369" s="1" t="s">
        <v>4334</v>
      </c>
      <c r="D369" s="1">
        <v>82</v>
      </c>
      <c r="E369" s="1">
        <v>47812</v>
      </c>
      <c r="F369" s="1">
        <v>1000</v>
      </c>
      <c r="H369" s="1">
        <v>4.9000000000000004</v>
      </c>
      <c r="I369" s="1">
        <v>59.8</v>
      </c>
      <c r="J369" s="1" t="s">
        <v>6200</v>
      </c>
      <c r="K369" s="1">
        <v>4.9000000000000004</v>
      </c>
      <c r="L369" s="1">
        <v>61.24</v>
      </c>
      <c r="M369" s="1" t="s">
        <v>6201</v>
      </c>
      <c r="N369" s="1">
        <v>4.9000000000000004</v>
      </c>
      <c r="O369" s="1">
        <v>61.02</v>
      </c>
      <c r="P369" s="1" t="s">
        <v>6202</v>
      </c>
      <c r="Q369" s="1">
        <v>13.22</v>
      </c>
      <c r="R369" s="1">
        <v>14.39</v>
      </c>
      <c r="S369" s="1" t="s">
        <v>6203</v>
      </c>
      <c r="T369" s="1">
        <v>4.71</v>
      </c>
      <c r="U369" s="1">
        <v>3.69</v>
      </c>
      <c r="V369" s="1" t="s">
        <v>6204</v>
      </c>
      <c r="W369" s="1">
        <v>0</v>
      </c>
      <c r="X369" s="1">
        <v>0.01</v>
      </c>
      <c r="Y369" s="1" t="s">
        <v>5907</v>
      </c>
      <c r="Z369" s="1">
        <v>0</v>
      </c>
      <c r="AA369" s="1">
        <v>0</v>
      </c>
      <c r="AB369" s="1" t="s">
        <v>4284</v>
      </c>
      <c r="AC369" s="1">
        <v>99.63</v>
      </c>
      <c r="AD369" s="1">
        <v>98.53</v>
      </c>
      <c r="AE369" s="1" t="s">
        <v>6342</v>
      </c>
      <c r="AF369" s="1" t="s">
        <v>7945</v>
      </c>
      <c r="AG369" s="1" t="s">
        <v>7946</v>
      </c>
      <c r="AH369" s="21">
        <v>42352.326192129629</v>
      </c>
      <c r="AJ369" s="23">
        <v>0</v>
      </c>
      <c r="AK369" s="23">
        <f t="shared" si="74"/>
        <v>4</v>
      </c>
      <c r="AL369" s="1">
        <f t="shared" si="75"/>
        <v>1000</v>
      </c>
      <c r="AM369" s="1">
        <f t="shared" si="76"/>
        <v>47812</v>
      </c>
      <c r="AN369" s="25">
        <f t="shared" si="84"/>
        <v>1.4400000000000048</v>
      </c>
      <c r="AO369" s="25">
        <f t="shared" si="85"/>
        <v>60.686666666666667</v>
      </c>
      <c r="AP369" s="1">
        <f t="shared" si="82"/>
        <v>13.22</v>
      </c>
      <c r="AQ369" s="25">
        <f t="shared" si="77"/>
        <v>0.91869353717859625</v>
      </c>
      <c r="AR369" s="1">
        <f t="shared" si="78"/>
        <v>4.71</v>
      </c>
      <c r="AS369" s="25">
        <f t="shared" si="79"/>
        <v>1.2764227642276422</v>
      </c>
      <c r="AT369" s="1">
        <f t="shared" si="80"/>
        <v>99.63</v>
      </c>
      <c r="AU369" s="1">
        <f t="shared" si="81"/>
        <v>98.53</v>
      </c>
      <c r="AV369" s="1" t="str">
        <f t="shared" si="83"/>
        <v>88</v>
      </c>
      <c r="AW369" s="1" t="str">
        <f t="shared" si="86"/>
        <v>414</v>
      </c>
      <c r="AX369" s="1" t="str">
        <f t="shared" si="87"/>
        <v>2112</v>
      </c>
      <c r="AY369" s="1">
        <v>0.9097584541062802</v>
      </c>
      <c r="AZ369" s="1">
        <v>1.1761363636363635</v>
      </c>
      <c r="BJ369"/>
    </row>
    <row r="370" spans="1:62" ht="15.75">
      <c r="A370" s="1">
        <v>8934</v>
      </c>
      <c r="B370" s="1" t="s">
        <v>2576</v>
      </c>
      <c r="C370" s="1" t="s">
        <v>4334</v>
      </c>
      <c r="D370" s="1">
        <v>88</v>
      </c>
      <c r="E370" s="1">
        <v>15663</v>
      </c>
      <c r="F370" s="1">
        <v>1000</v>
      </c>
      <c r="H370" s="1">
        <v>4.9000000000000004</v>
      </c>
      <c r="I370" s="1">
        <v>78.83</v>
      </c>
      <c r="J370" s="1" t="s">
        <v>5359</v>
      </c>
      <c r="K370" s="1">
        <v>4.9000000000000004</v>
      </c>
      <c r="L370" s="1">
        <v>81.400000000000006</v>
      </c>
      <c r="M370" s="1" t="s">
        <v>5360</v>
      </c>
      <c r="N370" s="1">
        <v>4.9000000000000004</v>
      </c>
      <c r="O370" s="1">
        <v>78.239999999999995</v>
      </c>
      <c r="P370" s="1" t="s">
        <v>5361</v>
      </c>
      <c r="Q370" s="1">
        <v>7.22</v>
      </c>
      <c r="R370" s="1">
        <v>14.39</v>
      </c>
      <c r="S370" s="1" t="s">
        <v>5362</v>
      </c>
      <c r="T370" s="1">
        <v>3.86</v>
      </c>
      <c r="U370" s="1">
        <v>3.69</v>
      </c>
      <c r="V370" s="1" t="s">
        <v>5363</v>
      </c>
      <c r="W370" s="1">
        <v>0.18</v>
      </c>
      <c r="X370" s="1">
        <v>0.01</v>
      </c>
      <c r="Y370" s="1" t="s">
        <v>5364</v>
      </c>
      <c r="Z370" s="1">
        <v>0</v>
      </c>
      <c r="AA370" s="1">
        <v>0</v>
      </c>
      <c r="AB370" s="1" t="s">
        <v>4284</v>
      </c>
      <c r="AC370" s="1">
        <v>100</v>
      </c>
      <c r="AD370" s="1">
        <v>99.07</v>
      </c>
      <c r="AE370" s="1" t="s">
        <v>4297</v>
      </c>
      <c r="AF370" s="1" t="s">
        <v>7960</v>
      </c>
      <c r="AG370" s="1" t="s">
        <v>7961</v>
      </c>
      <c r="AH370" s="21">
        <v>42352.326435185183</v>
      </c>
      <c r="AJ370" s="23">
        <v>0</v>
      </c>
      <c r="AK370" s="23">
        <f t="shared" si="74"/>
        <v>4</v>
      </c>
      <c r="AL370" s="1">
        <f t="shared" si="75"/>
        <v>1000</v>
      </c>
      <c r="AM370" s="1">
        <f t="shared" si="76"/>
        <v>15663</v>
      </c>
      <c r="AN370" s="25">
        <f t="shared" si="84"/>
        <v>3.1600000000000108</v>
      </c>
      <c r="AO370" s="25">
        <f t="shared" si="85"/>
        <v>79.490000000000009</v>
      </c>
      <c r="AP370" s="1">
        <f t="shared" si="82"/>
        <v>7.22</v>
      </c>
      <c r="AQ370" s="25">
        <f t="shared" si="77"/>
        <v>0.50173731758165385</v>
      </c>
      <c r="AR370" s="1">
        <f t="shared" si="78"/>
        <v>3.86</v>
      </c>
      <c r="AS370" s="25">
        <f t="shared" si="79"/>
        <v>1.046070460704607</v>
      </c>
      <c r="AT370" s="1">
        <f t="shared" si="80"/>
        <v>100</v>
      </c>
      <c r="AU370" s="1">
        <f t="shared" si="81"/>
        <v>99.07</v>
      </c>
      <c r="AV370" s="1" t="str">
        <f t="shared" si="83"/>
        <v>1</v>
      </c>
      <c r="AW370" s="1" t="str">
        <f t="shared" si="86"/>
        <v>448</v>
      </c>
      <c r="AX370" s="1" t="str">
        <f t="shared" si="87"/>
        <v>5157</v>
      </c>
      <c r="AY370" s="1">
        <v>9.5535714285714286E-3</v>
      </c>
      <c r="AZ370" s="1">
        <v>0.52123327515997675</v>
      </c>
      <c r="BJ370"/>
    </row>
    <row r="371" spans="1:62" ht="15.75">
      <c r="A371" s="1">
        <v>8935</v>
      </c>
      <c r="B371" s="1" t="s">
        <v>1047</v>
      </c>
      <c r="C371" s="1" t="s">
        <v>4334</v>
      </c>
      <c r="D371" s="1">
        <v>144</v>
      </c>
      <c r="E371" s="1">
        <v>7862</v>
      </c>
      <c r="F371" s="1">
        <v>684</v>
      </c>
      <c r="H371" s="1">
        <v>4.7</v>
      </c>
      <c r="I371" s="1">
        <v>9.0500000000000007</v>
      </c>
      <c r="J371" s="1" t="s">
        <v>5479</v>
      </c>
      <c r="K371" s="1">
        <v>4.7</v>
      </c>
      <c r="L371" s="1">
        <v>-0.77</v>
      </c>
      <c r="M371" s="1" t="s">
        <v>5480</v>
      </c>
      <c r="N371" s="1">
        <v>4.7</v>
      </c>
      <c r="O371" s="1">
        <v>0</v>
      </c>
      <c r="P371" s="1" t="s">
        <v>5481</v>
      </c>
      <c r="Q371" s="1">
        <v>45</v>
      </c>
      <c r="R371" s="1">
        <v>12.87</v>
      </c>
      <c r="S371" s="1" t="s">
        <v>5482</v>
      </c>
      <c r="T371" s="1">
        <v>4.92</v>
      </c>
      <c r="U371" s="1">
        <v>3.66</v>
      </c>
      <c r="V371" s="1" t="s">
        <v>5483</v>
      </c>
      <c r="W371" s="1">
        <v>0.33</v>
      </c>
      <c r="X371" s="1">
        <v>0.01</v>
      </c>
      <c r="Y371" s="1" t="s">
        <v>5484</v>
      </c>
      <c r="Z371" s="1">
        <v>0</v>
      </c>
      <c r="AA371" s="1">
        <v>0</v>
      </c>
      <c r="AB371" s="1" t="s">
        <v>4284</v>
      </c>
      <c r="AC371" s="1">
        <v>99.89</v>
      </c>
      <c r="AD371" s="1">
        <v>98.42</v>
      </c>
      <c r="AE371" s="1" t="s">
        <v>5412</v>
      </c>
      <c r="AF371" s="1" t="s">
        <v>5485</v>
      </c>
      <c r="AG371" s="1" t="s">
        <v>5486</v>
      </c>
      <c r="AH371" s="21">
        <v>42352.326458333337</v>
      </c>
      <c r="AJ371" s="23">
        <v>0</v>
      </c>
      <c r="AK371" s="23">
        <f t="shared" si="74"/>
        <v>4</v>
      </c>
      <c r="AL371" s="1">
        <f t="shared" si="75"/>
        <v>684</v>
      </c>
      <c r="AM371" s="1">
        <f t="shared" si="76"/>
        <v>7862</v>
      </c>
      <c r="AN371" s="25">
        <f t="shared" si="84"/>
        <v>9.82</v>
      </c>
      <c r="AO371" s="25">
        <f t="shared" si="85"/>
        <v>2.7600000000000002</v>
      </c>
      <c r="AP371" s="1">
        <f t="shared" si="82"/>
        <v>45</v>
      </c>
      <c r="AQ371" s="25">
        <f t="shared" si="77"/>
        <v>3.4965034965034967</v>
      </c>
      <c r="AR371" s="1">
        <f t="shared" si="78"/>
        <v>4.92</v>
      </c>
      <c r="AS371" s="25">
        <f t="shared" si="79"/>
        <v>1.3442622950819672</v>
      </c>
      <c r="AT371" s="1">
        <f t="shared" si="80"/>
        <v>99.89</v>
      </c>
      <c r="AU371" s="1">
        <f t="shared" si="81"/>
        <v>98.42</v>
      </c>
      <c r="AV371" s="1" t="str">
        <f t="shared" si="83"/>
        <v>50</v>
      </c>
      <c r="AW371" s="1" t="str">
        <f t="shared" si="86"/>
        <v>259</v>
      </c>
      <c r="AX371" s="1" t="str">
        <f t="shared" si="87"/>
        <v>2127</v>
      </c>
      <c r="AY371" s="1">
        <v>0.82625482625482627</v>
      </c>
      <c r="AZ371" s="1">
        <v>0.73060648801128347</v>
      </c>
      <c r="BJ371"/>
    </row>
    <row r="372" spans="1:62" ht="15.75">
      <c r="A372" s="1">
        <v>8937</v>
      </c>
      <c r="B372" s="1" t="s">
        <v>2602</v>
      </c>
      <c r="C372" s="1" t="s">
        <v>4286</v>
      </c>
      <c r="D372" s="1">
        <v>1258</v>
      </c>
      <c r="E372" s="1">
        <v>6317</v>
      </c>
      <c r="F372" s="1">
        <v>2000</v>
      </c>
      <c r="H372" s="1">
        <v>4.9000000000000004</v>
      </c>
      <c r="I372" s="1">
        <v>68.08</v>
      </c>
      <c r="J372" s="1" t="s">
        <v>7962</v>
      </c>
      <c r="K372" s="1">
        <v>4.9000000000000004</v>
      </c>
      <c r="L372" s="1">
        <v>68.319999999999993</v>
      </c>
      <c r="M372" s="1" t="s">
        <v>7963</v>
      </c>
      <c r="N372" s="1">
        <v>4.9000000000000004</v>
      </c>
      <c r="O372" s="1">
        <v>65.12</v>
      </c>
      <c r="P372" s="1" t="s">
        <v>7964</v>
      </c>
      <c r="Q372" s="1">
        <v>1.72</v>
      </c>
      <c r="R372" s="1">
        <v>6.81</v>
      </c>
      <c r="S372" s="1" t="s">
        <v>7965</v>
      </c>
      <c r="T372" s="1">
        <v>0.01</v>
      </c>
      <c r="U372" s="1">
        <v>3.26</v>
      </c>
      <c r="V372" s="1" t="s">
        <v>7966</v>
      </c>
      <c r="W372" s="1">
        <v>0</v>
      </c>
      <c r="X372" s="1">
        <v>0</v>
      </c>
      <c r="Y372" s="1" t="s">
        <v>4287</v>
      </c>
      <c r="Z372" s="1">
        <v>0</v>
      </c>
      <c r="AA372" s="1">
        <v>0</v>
      </c>
      <c r="AB372" s="1" t="s">
        <v>4284</v>
      </c>
      <c r="AC372" s="1">
        <v>81.37</v>
      </c>
      <c r="AD372" s="1">
        <v>99.84</v>
      </c>
      <c r="AE372" s="1" t="s">
        <v>4297</v>
      </c>
      <c r="AF372" s="1" t="s">
        <v>5784</v>
      </c>
      <c r="AG372" s="1" t="s">
        <v>7967</v>
      </c>
      <c r="AH372" s="21">
        <v>42352.326527777775</v>
      </c>
      <c r="AJ372" s="23">
        <v>0</v>
      </c>
      <c r="AK372" s="23">
        <f t="shared" si="74"/>
        <v>8</v>
      </c>
      <c r="AL372" s="1">
        <f t="shared" si="75"/>
        <v>2000</v>
      </c>
      <c r="AM372" s="1">
        <f t="shared" si="76"/>
        <v>6317</v>
      </c>
      <c r="AN372" s="25">
        <f t="shared" si="84"/>
        <v>3.1999999999999886</v>
      </c>
      <c r="AO372" s="25">
        <f t="shared" si="85"/>
        <v>67.173333333333332</v>
      </c>
      <c r="AP372" s="1">
        <f t="shared" si="82"/>
        <v>1.72</v>
      </c>
      <c r="AQ372" s="25">
        <f t="shared" si="77"/>
        <v>0.25256975036710722</v>
      </c>
      <c r="AR372" s="1">
        <f t="shared" si="78"/>
        <v>0.01</v>
      </c>
      <c r="AS372" s="25">
        <f t="shared" si="79"/>
        <v>3.0674846625766872E-3</v>
      </c>
      <c r="AT372" s="1">
        <f t="shared" si="80"/>
        <v>81.37</v>
      </c>
      <c r="AU372" s="1">
        <f t="shared" si="81"/>
        <v>99.84</v>
      </c>
      <c r="AV372" s="1" t="str">
        <f t="shared" si="83"/>
        <v>1</v>
      </c>
      <c r="AW372" s="1" t="str">
        <f t="shared" si="86"/>
        <v>42</v>
      </c>
      <c r="AX372" s="1" t="str">
        <f t="shared" si="87"/>
        <v>812</v>
      </c>
      <c r="AY372" s="1">
        <v>0.1019047619047619</v>
      </c>
      <c r="AZ372" s="1">
        <v>0.31034482758620691</v>
      </c>
      <c r="BJ372"/>
    </row>
    <row r="373" spans="1:62" ht="15.75">
      <c r="A373" s="1">
        <v>9476</v>
      </c>
      <c r="B373" s="1" t="s">
        <v>4011</v>
      </c>
      <c r="C373" s="1" t="s">
        <v>4335</v>
      </c>
      <c r="D373" s="1">
        <v>385</v>
      </c>
      <c r="E373" s="1">
        <v>75258</v>
      </c>
      <c r="F373" s="1">
        <v>1000</v>
      </c>
      <c r="H373" s="1">
        <v>4.9000000000000004</v>
      </c>
      <c r="I373" s="1">
        <v>50.85</v>
      </c>
      <c r="J373" s="1" t="s">
        <v>6152</v>
      </c>
      <c r="K373" s="1">
        <v>4.9000000000000004</v>
      </c>
      <c r="L373" s="1">
        <v>43.98</v>
      </c>
      <c r="M373" s="1" t="s">
        <v>6153</v>
      </c>
      <c r="N373" s="1">
        <v>4.9000000000000004</v>
      </c>
      <c r="O373" s="1">
        <v>49.08</v>
      </c>
      <c r="P373" s="1" t="s">
        <v>6154</v>
      </c>
      <c r="Q373" s="1">
        <v>1.05</v>
      </c>
      <c r="R373" s="1">
        <v>3.93</v>
      </c>
      <c r="S373" s="1" t="s">
        <v>6155</v>
      </c>
      <c r="T373" s="1">
        <v>0.53</v>
      </c>
      <c r="U373" s="1">
        <v>2.4300000000000002</v>
      </c>
      <c r="V373" s="1" t="s">
        <v>6156</v>
      </c>
      <c r="W373" s="1">
        <v>0</v>
      </c>
      <c r="X373" s="1">
        <v>0.01</v>
      </c>
      <c r="Y373" s="1" t="s">
        <v>4295</v>
      </c>
      <c r="Z373" s="1">
        <v>0</v>
      </c>
      <c r="AA373" s="1">
        <v>0</v>
      </c>
      <c r="AB373" s="1" t="s">
        <v>4284</v>
      </c>
      <c r="AC373" s="1">
        <v>88.67</v>
      </c>
      <c r="AD373" s="1">
        <v>99.89</v>
      </c>
      <c r="AE373" s="1" t="s">
        <v>4317</v>
      </c>
      <c r="AF373" s="1" t="s">
        <v>7943</v>
      </c>
      <c r="AG373" s="1" t="s">
        <v>7944</v>
      </c>
      <c r="AH373" s="21">
        <v>42352.326157407406</v>
      </c>
      <c r="AJ373" s="23">
        <v>0</v>
      </c>
      <c r="AK373" s="23">
        <f t="shared" si="74"/>
        <v>5</v>
      </c>
      <c r="AL373" s="1">
        <f t="shared" si="75"/>
        <v>1000</v>
      </c>
      <c r="AM373" s="1">
        <f t="shared" si="76"/>
        <v>75258</v>
      </c>
      <c r="AN373" s="25">
        <f t="shared" si="84"/>
        <v>6.8700000000000045</v>
      </c>
      <c r="AO373" s="25">
        <f t="shared" si="85"/>
        <v>47.97</v>
      </c>
      <c r="AP373" s="1">
        <f t="shared" si="82"/>
        <v>1.05</v>
      </c>
      <c r="AQ373" s="25">
        <f t="shared" si="77"/>
        <v>0.26717557251908397</v>
      </c>
      <c r="AR373" s="1">
        <f t="shared" si="78"/>
        <v>0.53</v>
      </c>
      <c r="AS373" s="25">
        <f t="shared" si="79"/>
        <v>0.21810699588477367</v>
      </c>
      <c r="AT373" s="1">
        <f t="shared" si="80"/>
        <v>88.67</v>
      </c>
      <c r="AU373" s="1">
        <f t="shared" si="81"/>
        <v>99.89</v>
      </c>
      <c r="AV373" s="1" t="str">
        <f t="shared" si="83"/>
        <v>11</v>
      </c>
      <c r="AW373" s="1" t="str">
        <f t="shared" si="86"/>
        <v>76</v>
      </c>
      <c r="AX373" s="1" t="str">
        <f t="shared" si="87"/>
        <v>1884</v>
      </c>
      <c r="AY373" s="1">
        <v>0.6194736842105264</v>
      </c>
      <c r="AZ373" s="1">
        <v>0.24203821656050956</v>
      </c>
      <c r="BJ373"/>
    </row>
    <row r="374" spans="1:62" ht="15.75">
      <c r="A374" s="1">
        <v>8841</v>
      </c>
      <c r="B374" s="1" t="s">
        <v>3971</v>
      </c>
      <c r="C374" s="1" t="s">
        <v>4335</v>
      </c>
      <c r="D374" s="1">
        <v>178</v>
      </c>
      <c r="E374" s="1">
        <v>36498</v>
      </c>
      <c r="F374" s="1">
        <v>6000</v>
      </c>
      <c r="H374" s="1">
        <v>4.9000000000000004</v>
      </c>
      <c r="I374" s="1">
        <v>56.1</v>
      </c>
      <c r="J374" s="1" t="s">
        <v>6135</v>
      </c>
      <c r="K374" s="1">
        <v>4.9000000000000004</v>
      </c>
      <c r="L374" s="1">
        <v>59.89</v>
      </c>
      <c r="M374" s="1" t="s">
        <v>6136</v>
      </c>
      <c r="N374" s="1">
        <v>4.9000000000000004</v>
      </c>
      <c r="O374" s="1">
        <v>61.62</v>
      </c>
      <c r="P374" s="1" t="s">
        <v>6137</v>
      </c>
      <c r="Q374" s="1">
        <v>11.43</v>
      </c>
      <c r="R374" s="1">
        <v>3.51</v>
      </c>
      <c r="S374" s="1" t="s">
        <v>6138</v>
      </c>
      <c r="T374" s="1">
        <v>3.02</v>
      </c>
      <c r="U374" s="1">
        <v>1.81</v>
      </c>
      <c r="V374" s="1" t="s">
        <v>6139</v>
      </c>
      <c r="W374" s="1">
        <v>0</v>
      </c>
      <c r="X374" s="1">
        <v>0</v>
      </c>
      <c r="Y374" s="1" t="s">
        <v>6140</v>
      </c>
      <c r="Z374" s="1">
        <v>0</v>
      </c>
      <c r="AA374" s="1">
        <v>0</v>
      </c>
      <c r="AB374" s="1" t="s">
        <v>4284</v>
      </c>
      <c r="AC374" s="1">
        <v>62.28</v>
      </c>
      <c r="AD374" s="1">
        <v>99.26</v>
      </c>
      <c r="AE374" s="1" t="s">
        <v>4348</v>
      </c>
      <c r="AF374" s="1" t="s">
        <v>7930</v>
      </c>
      <c r="AG374" s="1" t="s">
        <v>7931</v>
      </c>
      <c r="AH374" s="21">
        <v>42352.325891203705</v>
      </c>
      <c r="AJ374" s="23">
        <v>0</v>
      </c>
      <c r="AK374" s="23">
        <f t="shared" si="74"/>
        <v>5</v>
      </c>
      <c r="AL374" s="1">
        <f t="shared" si="75"/>
        <v>6000</v>
      </c>
      <c r="AM374" s="1">
        <f t="shared" si="76"/>
        <v>36498</v>
      </c>
      <c r="AN374" s="25">
        <f t="shared" si="84"/>
        <v>5.519999999999996</v>
      </c>
      <c r="AO374" s="25">
        <f t="shared" si="85"/>
        <v>59.20333333333334</v>
      </c>
      <c r="AP374" s="1">
        <f t="shared" si="82"/>
        <v>11.43</v>
      </c>
      <c r="AQ374" s="25">
        <f t="shared" si="77"/>
        <v>3.2564102564102564</v>
      </c>
      <c r="AR374" s="1">
        <f t="shared" si="78"/>
        <v>3.02</v>
      </c>
      <c r="AS374" s="25">
        <f t="shared" si="79"/>
        <v>1.6685082872928176</v>
      </c>
      <c r="AT374" s="1">
        <f t="shared" si="80"/>
        <v>62.28</v>
      </c>
      <c r="AU374" s="1">
        <f t="shared" si="81"/>
        <v>99.26</v>
      </c>
      <c r="AV374" s="1" t="str">
        <f t="shared" si="83"/>
        <v>30</v>
      </c>
      <c r="AW374" s="1" t="str">
        <f t="shared" si="86"/>
        <v>83</v>
      </c>
      <c r="AX374" s="1" t="str">
        <f t="shared" si="87"/>
        <v>4459</v>
      </c>
      <c r="AY374" s="1">
        <v>1.5469879518072289</v>
      </c>
      <c r="AZ374" s="1">
        <v>0.11168423413321373</v>
      </c>
      <c r="BJ374"/>
    </row>
    <row r="375" spans="1:62" ht="15.75">
      <c r="A375" s="1">
        <v>9436</v>
      </c>
      <c r="B375" s="1" t="s">
        <v>3730</v>
      </c>
      <c r="C375" s="1" t="s">
        <v>4334</v>
      </c>
      <c r="D375" s="1">
        <v>0</v>
      </c>
      <c r="E375" s="1">
        <v>11725</v>
      </c>
      <c r="F375" s="1">
        <v>1000</v>
      </c>
      <c r="H375" s="1">
        <v>4.8</v>
      </c>
      <c r="I375" s="1">
        <v>27.98</v>
      </c>
      <c r="J375" s="1" t="s">
        <v>6412</v>
      </c>
      <c r="K375" s="1">
        <v>4.8</v>
      </c>
      <c r="L375" s="1">
        <v>29.39</v>
      </c>
      <c r="M375" s="1" t="s">
        <v>6413</v>
      </c>
      <c r="N375" s="1">
        <v>4.8</v>
      </c>
      <c r="O375" s="1">
        <v>13.16</v>
      </c>
      <c r="P375" s="1" t="s">
        <v>6414</v>
      </c>
      <c r="Q375" s="1">
        <v>5.28</v>
      </c>
      <c r="R375" s="1">
        <v>12.87</v>
      </c>
      <c r="S375" s="1" t="s">
        <v>6415</v>
      </c>
      <c r="T375" s="1">
        <v>4.2699999999999996</v>
      </c>
      <c r="U375" s="1">
        <v>3.66</v>
      </c>
      <c r="V375" s="1" t="s">
        <v>6416</v>
      </c>
      <c r="W375" s="1">
        <v>0</v>
      </c>
      <c r="X375" s="1">
        <v>0.02</v>
      </c>
      <c r="Y375" s="1" t="s">
        <v>6417</v>
      </c>
      <c r="Z375" s="1">
        <v>0</v>
      </c>
      <c r="AA375" s="1">
        <v>0</v>
      </c>
      <c r="AB375" s="1" t="s">
        <v>4284</v>
      </c>
      <c r="AC375" s="1">
        <v>98</v>
      </c>
      <c r="AD375" s="1">
        <v>98.75</v>
      </c>
      <c r="AE375" s="1" t="s">
        <v>4388</v>
      </c>
      <c r="AF375" s="1" t="s">
        <v>8308</v>
      </c>
      <c r="AG375" s="1" t="s">
        <v>8309</v>
      </c>
      <c r="AH375" s="21">
        <v>42352.427766203706</v>
      </c>
      <c r="AJ375" s="23">
        <v>0</v>
      </c>
      <c r="AK375" s="23">
        <f t="shared" si="74"/>
        <v>4</v>
      </c>
      <c r="AL375" s="1">
        <f t="shared" si="75"/>
        <v>1000</v>
      </c>
      <c r="AM375" s="1">
        <f t="shared" si="76"/>
        <v>11725</v>
      </c>
      <c r="AN375" s="25">
        <f t="shared" si="84"/>
        <v>16.23</v>
      </c>
      <c r="AO375" s="25">
        <f t="shared" si="85"/>
        <v>23.51</v>
      </c>
      <c r="AP375" s="1">
        <f t="shared" si="82"/>
        <v>5.28</v>
      </c>
      <c r="AQ375" s="25">
        <f t="shared" si="77"/>
        <v>0.4102564102564103</v>
      </c>
      <c r="AR375" s="1">
        <f t="shared" si="78"/>
        <v>4.2699999999999996</v>
      </c>
      <c r="AS375" s="25">
        <f t="shared" si="79"/>
        <v>1.1666666666666665</v>
      </c>
      <c r="AT375" s="1">
        <f t="shared" si="80"/>
        <v>98</v>
      </c>
      <c r="AU375" s="1">
        <f t="shared" si="81"/>
        <v>98.75</v>
      </c>
      <c r="AV375" s="1" t="str">
        <f t="shared" si="83"/>
        <v>85</v>
      </c>
      <c r="AW375" s="1" t="str">
        <f t="shared" si="86"/>
        <v>472</v>
      </c>
      <c r="AX375" s="1" t="str">
        <f t="shared" si="87"/>
        <v>3694</v>
      </c>
      <c r="AY375" s="1">
        <v>0.77076271186440681</v>
      </c>
      <c r="AZ375" s="1">
        <v>0.76664861938278284</v>
      </c>
      <c r="BJ375"/>
    </row>
    <row r="376" spans="1:62" ht="15.75">
      <c r="A376" s="1">
        <v>8715</v>
      </c>
      <c r="B376" s="1" t="s">
        <v>3666</v>
      </c>
      <c r="C376" s="1" t="s">
        <v>4335</v>
      </c>
      <c r="D376" s="1">
        <v>169</v>
      </c>
      <c r="E376" s="1">
        <v>17587</v>
      </c>
      <c r="F376" s="1">
        <v>1000</v>
      </c>
      <c r="H376" s="1">
        <v>4.7</v>
      </c>
      <c r="I376" s="1">
        <v>-2.2999999999999998</v>
      </c>
      <c r="J376" s="1" t="s">
        <v>5803</v>
      </c>
      <c r="K376" s="1">
        <v>4.7</v>
      </c>
      <c r="L376" s="1">
        <v>-2.91</v>
      </c>
      <c r="M376" s="1" t="s">
        <v>5804</v>
      </c>
      <c r="N376" s="1">
        <v>4.7</v>
      </c>
      <c r="O376" s="1">
        <v>-2.13</v>
      </c>
      <c r="P376" s="1" t="s">
        <v>5805</v>
      </c>
      <c r="Q376" s="1">
        <v>1.64</v>
      </c>
      <c r="R376" s="1">
        <v>3.93</v>
      </c>
      <c r="S376" s="1" t="s">
        <v>5806</v>
      </c>
      <c r="T376" s="1">
        <v>1.26</v>
      </c>
      <c r="U376" s="1">
        <v>2.4300000000000002</v>
      </c>
      <c r="V376" s="1" t="s">
        <v>5807</v>
      </c>
      <c r="W376" s="1">
        <v>0</v>
      </c>
      <c r="X376" s="1">
        <v>0</v>
      </c>
      <c r="Y376" s="1" t="s">
        <v>4287</v>
      </c>
      <c r="Z376" s="1">
        <v>0</v>
      </c>
      <c r="AA376" s="1">
        <v>0</v>
      </c>
      <c r="AB376" s="1" t="s">
        <v>4284</v>
      </c>
      <c r="AC376" s="1">
        <v>65.36</v>
      </c>
      <c r="AD376" s="1">
        <v>99.69</v>
      </c>
      <c r="AE376" s="1" t="s">
        <v>7975</v>
      </c>
      <c r="AF376" s="1" t="s">
        <v>7976</v>
      </c>
      <c r="AG376" s="1" t="s">
        <v>7977</v>
      </c>
      <c r="AH376" s="21">
        <v>42352.326585648145</v>
      </c>
      <c r="AJ376" s="23">
        <v>0</v>
      </c>
      <c r="AK376" s="23">
        <f t="shared" si="74"/>
        <v>5</v>
      </c>
      <c r="AL376" s="1">
        <f t="shared" si="75"/>
        <v>1000</v>
      </c>
      <c r="AM376" s="1">
        <f t="shared" si="76"/>
        <v>17587</v>
      </c>
      <c r="AN376" s="25">
        <f t="shared" si="84"/>
        <v>0.78000000000000025</v>
      </c>
      <c r="AO376" s="25">
        <f t="shared" si="85"/>
        <v>-2.4466666666666668</v>
      </c>
      <c r="AP376" s="1">
        <f t="shared" si="82"/>
        <v>1.64</v>
      </c>
      <c r="AQ376" s="25">
        <f t="shared" si="77"/>
        <v>0.41730279898218825</v>
      </c>
      <c r="AR376" s="1">
        <f t="shared" si="78"/>
        <v>1.26</v>
      </c>
      <c r="AS376" s="25">
        <f t="shared" si="79"/>
        <v>0.51851851851851849</v>
      </c>
      <c r="AT376" s="1">
        <f t="shared" si="80"/>
        <v>65.36</v>
      </c>
      <c r="AU376" s="1">
        <f t="shared" si="81"/>
        <v>99.69</v>
      </c>
      <c r="AV376" s="1" t="str">
        <f t="shared" si="83"/>
        <v>212</v>
      </c>
      <c r="AW376" s="1" t="str">
        <f t="shared" si="86"/>
        <v>1242</v>
      </c>
      <c r="AX376" s="1" t="str">
        <f t="shared" si="87"/>
        <v>9419</v>
      </c>
      <c r="AY376" s="1">
        <v>0.73056360708534629</v>
      </c>
      <c r="AZ376" s="1">
        <v>0.79116679052978023</v>
      </c>
      <c r="BJ376"/>
    </row>
    <row r="377" spans="1:62" ht="15.75">
      <c r="A377" s="1">
        <v>8938</v>
      </c>
      <c r="B377" s="1" t="s">
        <v>308</v>
      </c>
      <c r="C377" s="1" t="s">
        <v>4350</v>
      </c>
      <c r="D377" s="1">
        <v>143</v>
      </c>
      <c r="E377" s="1">
        <v>149266</v>
      </c>
      <c r="F377" s="1">
        <v>1000</v>
      </c>
      <c r="H377" s="1">
        <v>4.7</v>
      </c>
      <c r="I377" s="1">
        <v>0</v>
      </c>
      <c r="J377" s="1" t="s">
        <v>5370</v>
      </c>
      <c r="K377" s="1">
        <v>4.8</v>
      </c>
      <c r="L377" s="1">
        <v>0</v>
      </c>
      <c r="M377" s="1" t="s">
        <v>5371</v>
      </c>
      <c r="N377" s="1">
        <v>4.8</v>
      </c>
      <c r="O377" s="1">
        <v>0</v>
      </c>
      <c r="P377" s="1" t="s">
        <v>5372</v>
      </c>
      <c r="Q377" s="1">
        <v>1.7</v>
      </c>
      <c r="R377" s="1">
        <v>3.12</v>
      </c>
      <c r="S377" s="1" t="s">
        <v>5373</v>
      </c>
      <c r="T377" s="1">
        <v>1.56</v>
      </c>
      <c r="U377" s="1">
        <v>2.64</v>
      </c>
      <c r="V377" s="1" t="s">
        <v>5374</v>
      </c>
      <c r="W377" s="1">
        <v>0</v>
      </c>
      <c r="X377" s="1">
        <v>0.01</v>
      </c>
      <c r="Y377" s="1" t="s">
        <v>5375</v>
      </c>
      <c r="Z377" s="1">
        <v>0</v>
      </c>
      <c r="AA377" s="1">
        <v>0</v>
      </c>
      <c r="AB377" s="1" t="s">
        <v>4284</v>
      </c>
      <c r="AC377" s="1">
        <v>96.24</v>
      </c>
      <c r="AD377" s="1">
        <v>98.84</v>
      </c>
      <c r="AE377" s="1" t="s">
        <v>7876</v>
      </c>
      <c r="AF377" s="1" t="s">
        <v>7978</v>
      </c>
      <c r="AG377" s="1" t="s">
        <v>7979</v>
      </c>
      <c r="AH377" s="21">
        <v>42352.326620370368</v>
      </c>
      <c r="AJ377" s="23">
        <v>0</v>
      </c>
      <c r="AK377" s="23">
        <f t="shared" si="74"/>
        <v>15</v>
      </c>
      <c r="AL377" s="1">
        <f t="shared" si="75"/>
        <v>1000</v>
      </c>
      <c r="AM377" s="1">
        <f t="shared" si="76"/>
        <v>149266</v>
      </c>
      <c r="AN377" s="25">
        <f t="shared" si="84"/>
        <v>0</v>
      </c>
      <c r="AO377" s="25">
        <f t="shared" si="85"/>
        <v>0</v>
      </c>
      <c r="AP377" s="1">
        <f t="shared" si="82"/>
        <v>1.7</v>
      </c>
      <c r="AQ377" s="25">
        <f t="shared" si="77"/>
        <v>0.54487179487179482</v>
      </c>
      <c r="AR377" s="1">
        <f t="shared" si="78"/>
        <v>1.56</v>
      </c>
      <c r="AS377" s="25">
        <f t="shared" si="79"/>
        <v>0.59090909090909094</v>
      </c>
      <c r="AT377" s="1">
        <f t="shared" si="80"/>
        <v>96.24</v>
      </c>
      <c r="AU377" s="1">
        <f t="shared" si="81"/>
        <v>98.84</v>
      </c>
      <c r="AV377" s="1" t="str">
        <f t="shared" si="83"/>
        <v>560</v>
      </c>
      <c r="AW377" s="1" t="str">
        <f t="shared" si="86"/>
        <v>2081</v>
      </c>
      <c r="AX377" s="1" t="str">
        <f t="shared" si="87"/>
        <v>13647</v>
      </c>
      <c r="AY377" s="1">
        <v>1.1517539644401731</v>
      </c>
      <c r="AZ377" s="1">
        <v>0.91492635744119588</v>
      </c>
      <c r="BJ377"/>
    </row>
    <row r="378" spans="1:62" ht="15.75">
      <c r="A378" s="1">
        <v>9465</v>
      </c>
      <c r="B378" s="1" t="s">
        <v>3884</v>
      </c>
      <c r="C378" s="1" t="s">
        <v>4335</v>
      </c>
      <c r="D378" s="1">
        <v>90</v>
      </c>
      <c r="E378" s="1">
        <v>45266</v>
      </c>
      <c r="F378" s="1">
        <v>1000</v>
      </c>
      <c r="H378" s="1">
        <v>4.8</v>
      </c>
      <c r="I378" s="1">
        <v>44.08</v>
      </c>
      <c r="J378" s="1" t="s">
        <v>5744</v>
      </c>
      <c r="K378" s="1">
        <v>4.8</v>
      </c>
      <c r="L378" s="1">
        <v>-0.68</v>
      </c>
      <c r="M378" s="1" t="s">
        <v>5745</v>
      </c>
      <c r="N378" s="1">
        <v>4.8</v>
      </c>
      <c r="O378" s="1">
        <v>6.48</v>
      </c>
      <c r="P378" s="1" t="s">
        <v>5746</v>
      </c>
      <c r="Q378" s="1">
        <v>0</v>
      </c>
      <c r="R378" s="1">
        <v>3.93</v>
      </c>
      <c r="S378" s="1" t="s">
        <v>5747</v>
      </c>
      <c r="T378" s="1">
        <v>11.24</v>
      </c>
      <c r="U378" s="1">
        <v>2.4300000000000002</v>
      </c>
      <c r="V378" s="1" t="s">
        <v>5748</v>
      </c>
      <c r="W378" s="1">
        <v>0</v>
      </c>
      <c r="X378" s="1">
        <v>0</v>
      </c>
      <c r="Y378" s="1" t="s">
        <v>4287</v>
      </c>
      <c r="Z378" s="1">
        <v>0</v>
      </c>
      <c r="AA378" s="1">
        <v>0</v>
      </c>
      <c r="AB378" s="1" t="s">
        <v>4284</v>
      </c>
      <c r="AC378" s="1">
        <v>26.11</v>
      </c>
      <c r="AD378" s="1">
        <v>99.46</v>
      </c>
      <c r="AE378" s="1" t="s">
        <v>4293</v>
      </c>
      <c r="AF378" s="1" t="s">
        <v>4530</v>
      </c>
      <c r="AG378" s="1" t="s">
        <v>5749</v>
      </c>
      <c r="AH378" s="21">
        <v>42352.33017361111</v>
      </c>
      <c r="AJ378" s="23">
        <v>0</v>
      </c>
      <c r="AK378" s="23">
        <f t="shared" si="74"/>
        <v>5</v>
      </c>
      <c r="AL378" s="1">
        <f t="shared" si="75"/>
        <v>1000</v>
      </c>
      <c r="AM378" s="1">
        <f t="shared" si="76"/>
        <v>45266</v>
      </c>
      <c r="AN378" s="25">
        <f t="shared" si="84"/>
        <v>44.76</v>
      </c>
      <c r="AO378" s="25">
        <f t="shared" si="85"/>
        <v>16.626666666666665</v>
      </c>
      <c r="AP378" s="1">
        <f t="shared" si="82"/>
        <v>0</v>
      </c>
      <c r="AQ378" s="25">
        <f t="shared" si="77"/>
        <v>0</v>
      </c>
      <c r="AR378" s="1">
        <f t="shared" si="78"/>
        <v>11.24</v>
      </c>
      <c r="AS378" s="25">
        <f t="shared" si="79"/>
        <v>4.6255144032921809</v>
      </c>
      <c r="AT378" s="1">
        <f t="shared" si="80"/>
        <v>26.11</v>
      </c>
      <c r="AU378" s="1">
        <f t="shared" si="81"/>
        <v>99.46</v>
      </c>
      <c r="AV378" s="1" t="str">
        <f t="shared" si="83"/>
        <v>0</v>
      </c>
      <c r="AW378" s="1" t="str">
        <f t="shared" si="86"/>
        <v>4</v>
      </c>
      <c r="AX378" s="1" t="str">
        <f t="shared" si="87"/>
        <v>90</v>
      </c>
      <c r="AY378" s="1">
        <v>0</v>
      </c>
      <c r="AZ378" s="1">
        <v>0.26666666666666666</v>
      </c>
      <c r="BJ378"/>
    </row>
    <row r="379" spans="1:62" ht="15.75">
      <c r="A379" s="1">
        <v>8730</v>
      </c>
      <c r="B379" s="1" t="s">
        <v>3703</v>
      </c>
      <c r="C379" s="1" t="s">
        <v>4286</v>
      </c>
      <c r="D379" s="1">
        <v>810</v>
      </c>
      <c r="E379" s="1">
        <v>30279</v>
      </c>
      <c r="F379" s="1">
        <v>1000</v>
      </c>
      <c r="H379" s="1">
        <v>4.8</v>
      </c>
      <c r="I379" s="1">
        <v>15.15</v>
      </c>
      <c r="J379" s="1" t="s">
        <v>5835</v>
      </c>
      <c r="K379" s="1">
        <v>4.8</v>
      </c>
      <c r="L379" s="1">
        <v>22.5</v>
      </c>
      <c r="M379" s="1" t="s">
        <v>5836</v>
      </c>
      <c r="N379" s="1">
        <v>4.8</v>
      </c>
      <c r="O379" s="1">
        <v>21.97</v>
      </c>
      <c r="P379" s="1" t="s">
        <v>5837</v>
      </c>
      <c r="Q379" s="1">
        <v>19.260000000000002</v>
      </c>
      <c r="R379" s="1">
        <v>6.32</v>
      </c>
      <c r="S379" s="1" t="s">
        <v>5838</v>
      </c>
      <c r="T379" s="1">
        <v>3.18</v>
      </c>
      <c r="U379" s="1">
        <v>3.25</v>
      </c>
      <c r="V379" s="1" t="s">
        <v>5839</v>
      </c>
      <c r="W379" s="1">
        <v>0</v>
      </c>
      <c r="X379" s="1">
        <v>0</v>
      </c>
      <c r="Y379" s="1" t="s">
        <v>5840</v>
      </c>
      <c r="Z379" s="1">
        <v>0</v>
      </c>
      <c r="AA379" s="1">
        <v>0</v>
      </c>
      <c r="AB379" s="1" t="s">
        <v>4284</v>
      </c>
      <c r="AC379" s="1">
        <v>99.08</v>
      </c>
      <c r="AD379" s="1">
        <v>99.77</v>
      </c>
      <c r="AE379" s="1" t="s">
        <v>4393</v>
      </c>
      <c r="AF379" s="1" t="s">
        <v>7986</v>
      </c>
      <c r="AG379" s="1" t="s">
        <v>7987</v>
      </c>
      <c r="AH379" s="21">
        <v>42352.327013888891</v>
      </c>
      <c r="AJ379" s="23">
        <v>0</v>
      </c>
      <c r="AK379" s="23">
        <f t="shared" si="74"/>
        <v>8</v>
      </c>
      <c r="AL379" s="1">
        <f t="shared" si="75"/>
        <v>1000</v>
      </c>
      <c r="AM379" s="1">
        <f t="shared" si="76"/>
        <v>30279</v>
      </c>
      <c r="AN379" s="25">
        <f t="shared" si="84"/>
        <v>7.35</v>
      </c>
      <c r="AO379" s="25">
        <f t="shared" si="85"/>
        <v>19.873333333333331</v>
      </c>
      <c r="AP379" s="1">
        <f t="shared" si="82"/>
        <v>19.260000000000002</v>
      </c>
      <c r="AQ379" s="25">
        <f t="shared" si="77"/>
        <v>3.04746835443038</v>
      </c>
      <c r="AR379" s="1">
        <f t="shared" si="78"/>
        <v>3.18</v>
      </c>
      <c r="AS379" s="25">
        <f t="shared" si="79"/>
        <v>0.97846153846153849</v>
      </c>
      <c r="AT379" s="1">
        <f t="shared" si="80"/>
        <v>99.08</v>
      </c>
      <c r="AU379" s="1">
        <f t="shared" si="81"/>
        <v>99.77</v>
      </c>
      <c r="AV379" s="1" t="str">
        <f t="shared" si="83"/>
        <v>70</v>
      </c>
      <c r="AW379" s="1" t="str">
        <f t="shared" si="86"/>
        <v>376</v>
      </c>
      <c r="AX379" s="1" t="str">
        <f t="shared" si="87"/>
        <v>3192</v>
      </c>
      <c r="AY379" s="1">
        <v>0.79680851063829783</v>
      </c>
      <c r="AZ379" s="1">
        <v>0.70676691729323304</v>
      </c>
      <c r="BJ379"/>
    </row>
    <row r="380" spans="1:62" ht="15.75">
      <c r="A380" s="1">
        <v>9377</v>
      </c>
      <c r="B380" s="1" t="s">
        <v>245</v>
      </c>
      <c r="C380" s="1" t="s">
        <v>4334</v>
      </c>
      <c r="D380" s="1">
        <v>538</v>
      </c>
      <c r="E380" s="1">
        <v>81873</v>
      </c>
      <c r="F380" s="1">
        <v>1212</v>
      </c>
      <c r="H380" s="1">
        <v>4.9000000000000004</v>
      </c>
      <c r="I380" s="1">
        <v>73.81</v>
      </c>
      <c r="J380" s="1" t="s">
        <v>4661</v>
      </c>
      <c r="K380" s="1">
        <v>4.9000000000000004</v>
      </c>
      <c r="L380" s="1">
        <v>67.84</v>
      </c>
      <c r="M380" s="1" t="s">
        <v>4662</v>
      </c>
      <c r="N380" s="1">
        <v>4.9000000000000004</v>
      </c>
      <c r="O380" s="1">
        <v>75.959999999999994</v>
      </c>
      <c r="P380" s="1" t="s">
        <v>4663</v>
      </c>
      <c r="Q380" s="1">
        <v>9.8699999999999992</v>
      </c>
      <c r="R380" s="1">
        <v>14.39</v>
      </c>
      <c r="S380" s="1" t="s">
        <v>4664</v>
      </c>
      <c r="T380" s="1">
        <v>3.67</v>
      </c>
      <c r="U380" s="1">
        <v>3.69</v>
      </c>
      <c r="V380" s="1" t="s">
        <v>4665</v>
      </c>
      <c r="W380" s="1">
        <v>0</v>
      </c>
      <c r="X380" s="1">
        <v>0.01</v>
      </c>
      <c r="Y380" s="1" t="s">
        <v>4666</v>
      </c>
      <c r="Z380" s="1">
        <v>0</v>
      </c>
      <c r="AA380" s="1">
        <v>0</v>
      </c>
      <c r="AB380" s="1" t="s">
        <v>4284</v>
      </c>
      <c r="AC380" s="1">
        <v>99.37</v>
      </c>
      <c r="AD380" s="1">
        <v>99.21</v>
      </c>
      <c r="AE380" s="1" t="s">
        <v>4340</v>
      </c>
      <c r="AF380" s="1" t="s">
        <v>8310</v>
      </c>
      <c r="AG380" s="1" t="s">
        <v>8311</v>
      </c>
      <c r="AH380" s="21">
        <v>42352.423298611109</v>
      </c>
      <c r="AJ380" s="23">
        <v>0</v>
      </c>
      <c r="AK380" s="23">
        <f t="shared" si="74"/>
        <v>4</v>
      </c>
      <c r="AL380" s="1">
        <f t="shared" si="75"/>
        <v>1212</v>
      </c>
      <c r="AM380" s="1">
        <f t="shared" si="76"/>
        <v>81873</v>
      </c>
      <c r="AN380" s="25">
        <f t="shared" si="84"/>
        <v>8.1199999999999903</v>
      </c>
      <c r="AO380" s="25">
        <f t="shared" si="85"/>
        <v>72.536666666666676</v>
      </c>
      <c r="AP380" s="1">
        <f t="shared" si="82"/>
        <v>9.8699999999999992</v>
      </c>
      <c r="AQ380" s="25">
        <f t="shared" si="77"/>
        <v>0.68589298123697007</v>
      </c>
      <c r="AR380" s="1">
        <f t="shared" si="78"/>
        <v>3.67</v>
      </c>
      <c r="AS380" s="25">
        <f t="shared" si="79"/>
        <v>0.99457994579945797</v>
      </c>
      <c r="AT380" s="1">
        <f t="shared" si="80"/>
        <v>99.37</v>
      </c>
      <c r="AU380" s="1">
        <f t="shared" si="81"/>
        <v>99.21</v>
      </c>
      <c r="AV380" s="1" t="str">
        <f t="shared" si="83"/>
        <v>58</v>
      </c>
      <c r="AW380" s="1" t="str">
        <f t="shared" si="86"/>
        <v>455</v>
      </c>
      <c r="AX380" s="1" t="str">
        <f t="shared" si="87"/>
        <v>1765</v>
      </c>
      <c r="AY380" s="1">
        <v>0.54558241758241754</v>
      </c>
      <c r="AZ380" s="1">
        <v>1.546742209631728</v>
      </c>
      <c r="BJ380"/>
    </row>
    <row r="381" spans="1:62" ht="15.75">
      <c r="A381" s="1">
        <v>9420</v>
      </c>
      <c r="B381" s="1" t="s">
        <v>2950</v>
      </c>
      <c r="C381" s="1" t="s">
        <v>4350</v>
      </c>
      <c r="D381" s="1">
        <v>155</v>
      </c>
      <c r="E381" s="1">
        <v>11930</v>
      </c>
      <c r="F381" s="1">
        <v>1000</v>
      </c>
      <c r="H381" s="1">
        <v>4.9000000000000004</v>
      </c>
      <c r="I381" s="1">
        <v>67.260000000000005</v>
      </c>
      <c r="J381" s="1" t="s">
        <v>4673</v>
      </c>
      <c r="K381" s="1">
        <v>4.9000000000000004</v>
      </c>
      <c r="L381" s="1">
        <v>75.17</v>
      </c>
      <c r="M381" s="1" t="s">
        <v>4674</v>
      </c>
      <c r="N381" s="1">
        <v>4.9000000000000004</v>
      </c>
      <c r="O381" s="1">
        <v>81.86</v>
      </c>
      <c r="P381" s="1" t="s">
        <v>4675</v>
      </c>
      <c r="Q381" s="1">
        <v>0.5</v>
      </c>
      <c r="R381" s="1">
        <v>3.13</v>
      </c>
      <c r="S381" s="1" t="s">
        <v>4676</v>
      </c>
      <c r="T381" s="1">
        <v>2.31</v>
      </c>
      <c r="U381" s="1">
        <v>2.5499999999999998</v>
      </c>
      <c r="V381" s="1" t="s">
        <v>4677</v>
      </c>
      <c r="W381" s="1">
        <v>0</v>
      </c>
      <c r="X381" s="1">
        <v>0</v>
      </c>
      <c r="Y381" s="1" t="s">
        <v>4287</v>
      </c>
      <c r="Z381" s="1">
        <v>0</v>
      </c>
      <c r="AA381" s="1">
        <v>0</v>
      </c>
      <c r="AB381" s="1" t="s">
        <v>4284</v>
      </c>
      <c r="AC381" s="1">
        <v>14.21</v>
      </c>
      <c r="AD381" s="1">
        <v>99.92</v>
      </c>
      <c r="AE381" s="1" t="s">
        <v>5919</v>
      </c>
      <c r="AF381" s="1" t="s">
        <v>8027</v>
      </c>
      <c r="AG381" s="1" t="s">
        <v>8028</v>
      </c>
      <c r="AH381" s="21">
        <v>42352.410902777781</v>
      </c>
      <c r="AJ381" s="23">
        <v>0</v>
      </c>
      <c r="AK381" s="23">
        <f t="shared" si="74"/>
        <v>15</v>
      </c>
      <c r="AL381" s="1">
        <f t="shared" si="75"/>
        <v>1000</v>
      </c>
      <c r="AM381" s="1">
        <f t="shared" si="76"/>
        <v>11930</v>
      </c>
      <c r="AN381" s="25">
        <f t="shared" si="84"/>
        <v>14.599999999999994</v>
      </c>
      <c r="AO381" s="25">
        <f t="shared" si="85"/>
        <v>74.763333333333335</v>
      </c>
      <c r="AP381" s="1">
        <f t="shared" si="82"/>
        <v>0.5</v>
      </c>
      <c r="AQ381" s="25">
        <f t="shared" si="77"/>
        <v>0.15974440894568689</v>
      </c>
      <c r="AR381" s="1">
        <f t="shared" si="78"/>
        <v>2.31</v>
      </c>
      <c r="AS381" s="25">
        <f t="shared" si="79"/>
        <v>0.90588235294117658</v>
      </c>
      <c r="AT381" s="1">
        <f t="shared" si="80"/>
        <v>14.21</v>
      </c>
      <c r="AU381" s="1">
        <f t="shared" si="81"/>
        <v>99.92</v>
      </c>
      <c r="AV381" s="1" t="str">
        <f t="shared" si="83"/>
        <v>84</v>
      </c>
      <c r="AW381" s="1" t="str">
        <f t="shared" si="86"/>
        <v>384</v>
      </c>
      <c r="AX381" s="1" t="str">
        <f t="shared" si="87"/>
        <v>2130</v>
      </c>
      <c r="AY381" s="1">
        <v>0.93625000000000003</v>
      </c>
      <c r="AZ381" s="1">
        <v>1.0816901408450703</v>
      </c>
      <c r="BJ381"/>
    </row>
    <row r="382" spans="1:62" ht="15.75">
      <c r="A382" s="1">
        <v>9410</v>
      </c>
      <c r="B382" s="1" t="s">
        <v>2961</v>
      </c>
      <c r="C382" s="1" t="s">
        <v>4334</v>
      </c>
      <c r="D382" s="1">
        <v>90</v>
      </c>
      <c r="E382" s="1">
        <v>33631</v>
      </c>
      <c r="F382" s="1">
        <v>1000</v>
      </c>
      <c r="H382" s="1">
        <v>4.7</v>
      </c>
      <c r="I382" s="1">
        <v>-0.8</v>
      </c>
      <c r="J382" s="1" t="s">
        <v>5889</v>
      </c>
      <c r="K382" s="1">
        <v>4.8</v>
      </c>
      <c r="L382" s="1">
        <v>0</v>
      </c>
      <c r="M382" s="1" t="s">
        <v>5890</v>
      </c>
      <c r="N382" s="1">
        <v>4.7</v>
      </c>
      <c r="O382" s="1">
        <v>-1.1200000000000001</v>
      </c>
      <c r="P382" s="1" t="s">
        <v>5891</v>
      </c>
      <c r="Q382" s="1">
        <v>14.86</v>
      </c>
      <c r="R382" s="1">
        <v>14.39</v>
      </c>
      <c r="S382" s="1" t="s">
        <v>5892</v>
      </c>
      <c r="T382" s="1">
        <v>6.7</v>
      </c>
      <c r="U382" s="1">
        <v>3.69</v>
      </c>
      <c r="V382" s="1" t="s">
        <v>5893</v>
      </c>
      <c r="W382" s="1">
        <v>0</v>
      </c>
      <c r="X382" s="1">
        <v>0.01</v>
      </c>
      <c r="Y382" s="1" t="s">
        <v>4959</v>
      </c>
      <c r="Z382" s="1">
        <v>0</v>
      </c>
      <c r="AA382" s="1">
        <v>0</v>
      </c>
      <c r="AB382" s="1" t="s">
        <v>4284</v>
      </c>
      <c r="AC382" s="1">
        <v>100</v>
      </c>
      <c r="AD382" s="1">
        <v>97.79</v>
      </c>
      <c r="AE382" s="1" t="s">
        <v>4309</v>
      </c>
      <c r="AF382" s="1" t="s">
        <v>8312</v>
      </c>
      <c r="AG382" s="1" t="s">
        <v>8313</v>
      </c>
      <c r="AH382" s="21">
        <v>42352.4221412037</v>
      </c>
      <c r="AJ382" s="23">
        <v>0</v>
      </c>
      <c r="AK382" s="23">
        <f t="shared" si="74"/>
        <v>4</v>
      </c>
      <c r="AL382" s="1">
        <f t="shared" si="75"/>
        <v>1000</v>
      </c>
      <c r="AM382" s="1">
        <f t="shared" si="76"/>
        <v>33631</v>
      </c>
      <c r="AN382" s="25">
        <f t="shared" si="84"/>
        <v>1.1200000000000001</v>
      </c>
      <c r="AO382" s="25">
        <f t="shared" si="85"/>
        <v>-0.64</v>
      </c>
      <c r="AP382" s="1">
        <f t="shared" si="82"/>
        <v>14.86</v>
      </c>
      <c r="AQ382" s="25">
        <f t="shared" si="77"/>
        <v>1.0326615705350937</v>
      </c>
      <c r="AR382" s="1">
        <f t="shared" si="78"/>
        <v>6.7</v>
      </c>
      <c r="AS382" s="25">
        <f t="shared" si="79"/>
        <v>1.8157181571815719</v>
      </c>
      <c r="AT382" s="1">
        <f t="shared" si="80"/>
        <v>100</v>
      </c>
      <c r="AU382" s="1">
        <f t="shared" si="81"/>
        <v>97.79</v>
      </c>
      <c r="AV382" s="1" t="str">
        <f t="shared" si="83"/>
        <v>34</v>
      </c>
      <c r="AW382" s="1" t="str">
        <f t="shared" si="86"/>
        <v>199</v>
      </c>
      <c r="AX382" s="1" t="str">
        <f t="shared" si="87"/>
        <v>3372</v>
      </c>
      <c r="AY382" s="1">
        <v>0.73125628140703514</v>
      </c>
      <c r="AZ382" s="1">
        <v>0.35409252669039148</v>
      </c>
      <c r="BJ382"/>
    </row>
    <row r="383" spans="1:62" ht="15.75">
      <c r="A383" s="1">
        <v>9363</v>
      </c>
      <c r="B383" s="1" t="s">
        <v>2857</v>
      </c>
      <c r="C383" s="1" t="s">
        <v>4358</v>
      </c>
      <c r="D383" s="1">
        <v>598</v>
      </c>
      <c r="E383" s="1">
        <v>14481</v>
      </c>
      <c r="F383" s="1">
        <v>2000</v>
      </c>
      <c r="H383" s="1">
        <v>4.9000000000000004</v>
      </c>
      <c r="I383" s="1">
        <v>83.21</v>
      </c>
      <c r="J383" s="1" t="s">
        <v>5829</v>
      </c>
      <c r="K383" s="1">
        <v>4.9000000000000004</v>
      </c>
      <c r="L383" s="1">
        <v>86.34</v>
      </c>
      <c r="M383" s="1" t="s">
        <v>5830</v>
      </c>
      <c r="N383" s="1">
        <v>4.9000000000000004</v>
      </c>
      <c r="O383" s="1">
        <v>88.58</v>
      </c>
      <c r="P383" s="1" t="s">
        <v>5831</v>
      </c>
      <c r="Q383" s="1">
        <v>6.3</v>
      </c>
      <c r="R383" s="1">
        <v>4.22</v>
      </c>
      <c r="S383" s="1" t="s">
        <v>5832</v>
      </c>
      <c r="T383" s="1">
        <v>3.27</v>
      </c>
      <c r="U383" s="1">
        <v>3.03</v>
      </c>
      <c r="V383" s="1" t="s">
        <v>5833</v>
      </c>
      <c r="W383" s="1">
        <v>0</v>
      </c>
      <c r="X383" s="1">
        <v>0.02</v>
      </c>
      <c r="Y383" s="1" t="s">
        <v>5834</v>
      </c>
      <c r="Z383" s="1">
        <v>0</v>
      </c>
      <c r="AA383" s="1">
        <v>0</v>
      </c>
      <c r="AB383" s="1" t="s">
        <v>4284</v>
      </c>
      <c r="AC383" s="1">
        <v>89.75</v>
      </c>
      <c r="AD383" s="1">
        <v>99.87</v>
      </c>
      <c r="AE383" s="1" t="s">
        <v>8018</v>
      </c>
      <c r="AF383" s="1" t="s">
        <v>8019</v>
      </c>
      <c r="AG383" s="1" t="s">
        <v>8020</v>
      </c>
      <c r="AH383" s="21">
        <v>42352.331863425927</v>
      </c>
      <c r="AJ383" s="23">
        <v>0</v>
      </c>
      <c r="AK383" s="23">
        <f t="shared" si="74"/>
        <v>1</v>
      </c>
      <c r="AL383" s="1">
        <f t="shared" si="75"/>
        <v>2000</v>
      </c>
      <c r="AM383" s="1">
        <f t="shared" si="76"/>
        <v>14481</v>
      </c>
      <c r="AN383" s="25">
        <f t="shared" si="84"/>
        <v>5.3700000000000045</v>
      </c>
      <c r="AO383" s="25">
        <f t="shared" si="85"/>
        <v>86.043333333333337</v>
      </c>
      <c r="AP383" s="1">
        <f t="shared" si="82"/>
        <v>6.3</v>
      </c>
      <c r="AQ383" s="25">
        <f t="shared" si="77"/>
        <v>1.4928909952606635</v>
      </c>
      <c r="AR383" s="1">
        <f t="shared" si="78"/>
        <v>3.27</v>
      </c>
      <c r="AS383" s="25">
        <f t="shared" si="79"/>
        <v>1.0792079207920793</v>
      </c>
      <c r="AT383" s="1">
        <f t="shared" si="80"/>
        <v>89.75</v>
      </c>
      <c r="AU383" s="1">
        <f t="shared" si="81"/>
        <v>99.87</v>
      </c>
      <c r="AV383" s="1" t="str">
        <f t="shared" si="83"/>
        <v>117</v>
      </c>
      <c r="AW383" s="1" t="str">
        <f t="shared" si="86"/>
        <v>555</v>
      </c>
      <c r="AX383" s="1" t="str">
        <f t="shared" si="87"/>
        <v>3151</v>
      </c>
      <c r="AY383" s="1">
        <v>0.9022702702702704</v>
      </c>
      <c r="AZ383" s="1">
        <v>1.0568073627419867</v>
      </c>
      <c r="BJ383"/>
    </row>
    <row r="384" spans="1:62" ht="15.75">
      <c r="A384" s="1">
        <v>9100</v>
      </c>
      <c r="B384" s="1" t="s">
        <v>379</v>
      </c>
      <c r="C384" s="1" t="s">
        <v>4334</v>
      </c>
      <c r="D384" s="1">
        <v>253</v>
      </c>
      <c r="E384" s="1">
        <v>7230</v>
      </c>
      <c r="F384" s="1">
        <v>1000</v>
      </c>
      <c r="H384" s="1">
        <v>4.9000000000000004</v>
      </c>
      <c r="I384" s="1">
        <v>59.15</v>
      </c>
      <c r="J384" s="1" t="s">
        <v>5125</v>
      </c>
      <c r="K384" s="1">
        <v>4.9000000000000004</v>
      </c>
      <c r="L384" s="1">
        <v>51.48</v>
      </c>
      <c r="M384" s="1" t="s">
        <v>5126</v>
      </c>
      <c r="N384" s="1">
        <v>4.9000000000000004</v>
      </c>
      <c r="O384" s="1">
        <v>66</v>
      </c>
      <c r="P384" s="1" t="s">
        <v>5127</v>
      </c>
      <c r="Q384" s="1">
        <v>5.05</v>
      </c>
      <c r="R384" s="1">
        <v>12.87</v>
      </c>
      <c r="S384" s="1" t="s">
        <v>5128</v>
      </c>
      <c r="T384" s="1">
        <v>2.75</v>
      </c>
      <c r="U384" s="1">
        <v>3.66</v>
      </c>
      <c r="V384" s="1" t="s">
        <v>5129</v>
      </c>
      <c r="W384" s="1">
        <v>0</v>
      </c>
      <c r="X384" s="1">
        <v>0.01</v>
      </c>
      <c r="Y384" s="1" t="s">
        <v>4295</v>
      </c>
      <c r="Z384" s="1">
        <v>0</v>
      </c>
      <c r="AA384" s="1">
        <v>0</v>
      </c>
      <c r="AB384" s="1" t="s">
        <v>4284</v>
      </c>
      <c r="AC384" s="1">
        <v>60.82</v>
      </c>
      <c r="AD384" s="1">
        <v>99.47</v>
      </c>
      <c r="AE384" s="1" t="s">
        <v>4402</v>
      </c>
      <c r="AF384" s="1" t="s">
        <v>5130</v>
      </c>
      <c r="AG384" s="1" t="s">
        <v>5131</v>
      </c>
      <c r="AH384" s="21">
        <v>42352.332199074073</v>
      </c>
      <c r="AJ384" s="23">
        <v>0</v>
      </c>
      <c r="AK384" s="23">
        <f t="shared" si="74"/>
        <v>4</v>
      </c>
      <c r="AL384" s="1">
        <f t="shared" si="75"/>
        <v>1000</v>
      </c>
      <c r="AM384" s="1">
        <f t="shared" si="76"/>
        <v>7230</v>
      </c>
      <c r="AN384" s="25">
        <f t="shared" si="84"/>
        <v>14.520000000000003</v>
      </c>
      <c r="AO384" s="25">
        <f t="shared" si="85"/>
        <v>58.876666666666665</v>
      </c>
      <c r="AP384" s="1">
        <f t="shared" si="82"/>
        <v>5.05</v>
      </c>
      <c r="AQ384" s="25">
        <f t="shared" si="77"/>
        <v>0.39238539238539238</v>
      </c>
      <c r="AR384" s="1">
        <f t="shared" si="78"/>
        <v>2.75</v>
      </c>
      <c r="AS384" s="25">
        <f t="shared" si="79"/>
        <v>0.75136612021857918</v>
      </c>
      <c r="AT384" s="1">
        <f t="shared" si="80"/>
        <v>60.82</v>
      </c>
      <c r="AU384" s="1">
        <f t="shared" si="81"/>
        <v>99.47</v>
      </c>
      <c r="AV384" s="1" t="str">
        <f t="shared" si="83"/>
        <v>9</v>
      </c>
      <c r="AW384" s="1" t="str">
        <f t="shared" si="86"/>
        <v>74</v>
      </c>
      <c r="AX384" s="1" t="str">
        <f t="shared" si="87"/>
        <v>232</v>
      </c>
      <c r="AY384" s="1">
        <v>0.52054054054054055</v>
      </c>
      <c r="AZ384" s="1">
        <v>1.9137931034482758</v>
      </c>
      <c r="BJ384"/>
    </row>
    <row r="385" spans="1:62" ht="15.75">
      <c r="A385" s="1">
        <v>9107</v>
      </c>
      <c r="B385" s="1" t="s">
        <v>337</v>
      </c>
      <c r="C385" s="1" t="s">
        <v>4334</v>
      </c>
      <c r="D385" s="1">
        <v>716</v>
      </c>
      <c r="E385" s="1">
        <v>79356</v>
      </c>
      <c r="F385" s="1">
        <v>1000</v>
      </c>
      <c r="H385" s="1">
        <v>4.8</v>
      </c>
      <c r="I385" s="1">
        <v>17.190000000000001</v>
      </c>
      <c r="J385" s="1" t="s">
        <v>6237</v>
      </c>
      <c r="K385" s="1">
        <v>4.8</v>
      </c>
      <c r="L385" s="1">
        <v>19.149999999999999</v>
      </c>
      <c r="M385" s="1" t="s">
        <v>6238</v>
      </c>
      <c r="N385" s="1">
        <v>4.8</v>
      </c>
      <c r="O385" s="1">
        <v>13.14</v>
      </c>
      <c r="P385" s="1" t="s">
        <v>6239</v>
      </c>
      <c r="Q385" s="1">
        <v>53.24</v>
      </c>
      <c r="R385" s="1">
        <v>14.39</v>
      </c>
      <c r="S385" s="1" t="s">
        <v>6240</v>
      </c>
      <c r="T385" s="1">
        <v>5.16</v>
      </c>
      <c r="U385" s="1">
        <v>3.69</v>
      </c>
      <c r="V385" s="1" t="s">
        <v>6241</v>
      </c>
      <c r="W385" s="1">
        <v>0</v>
      </c>
      <c r="X385" s="1">
        <v>0.01</v>
      </c>
      <c r="Y385" s="1" t="s">
        <v>6242</v>
      </c>
      <c r="Z385" s="1">
        <v>0</v>
      </c>
      <c r="AA385" s="1">
        <v>0</v>
      </c>
      <c r="AB385" s="1" t="s">
        <v>4284</v>
      </c>
      <c r="AC385" s="1">
        <v>93.37</v>
      </c>
      <c r="AD385" s="1">
        <v>99.41</v>
      </c>
      <c r="AE385" s="1" t="s">
        <v>4369</v>
      </c>
      <c r="AF385" s="1" t="s">
        <v>6243</v>
      </c>
      <c r="AG385" s="1" t="s">
        <v>6244</v>
      </c>
      <c r="AH385" s="21">
        <v>42352.33222222222</v>
      </c>
      <c r="AJ385" s="23">
        <v>0</v>
      </c>
      <c r="AK385" s="23">
        <f t="shared" si="74"/>
        <v>4</v>
      </c>
      <c r="AL385" s="1">
        <f t="shared" si="75"/>
        <v>1000</v>
      </c>
      <c r="AM385" s="1">
        <f t="shared" si="76"/>
        <v>79356</v>
      </c>
      <c r="AN385" s="25">
        <f t="shared" si="84"/>
        <v>6.009999999999998</v>
      </c>
      <c r="AO385" s="25">
        <f t="shared" si="85"/>
        <v>16.493333333333336</v>
      </c>
      <c r="AP385" s="1">
        <f t="shared" si="82"/>
        <v>53.24</v>
      </c>
      <c r="AQ385" s="25">
        <f t="shared" si="77"/>
        <v>3.6997915218902016</v>
      </c>
      <c r="AR385" s="1">
        <f t="shared" si="78"/>
        <v>5.16</v>
      </c>
      <c r="AS385" s="25">
        <f t="shared" si="79"/>
        <v>1.3983739837398375</v>
      </c>
      <c r="AT385" s="1">
        <f t="shared" si="80"/>
        <v>93.37</v>
      </c>
      <c r="AU385" s="1">
        <f t="shared" si="81"/>
        <v>99.41</v>
      </c>
      <c r="AV385" s="1" t="str">
        <f t="shared" si="83"/>
        <v>2</v>
      </c>
      <c r="AW385" s="1" t="str">
        <f t="shared" si="86"/>
        <v>112</v>
      </c>
      <c r="AX385" s="1" t="str">
        <f t="shared" si="87"/>
        <v>2734</v>
      </c>
      <c r="AY385" s="1">
        <v>7.6428571428571429E-2</v>
      </c>
      <c r="AZ385" s="1">
        <v>0.24579370885149962</v>
      </c>
      <c r="BJ385"/>
    </row>
    <row r="386" spans="1:62" ht="15.75">
      <c r="A386" s="1">
        <v>9344</v>
      </c>
      <c r="B386" s="1" t="s">
        <v>2746</v>
      </c>
      <c r="C386" s="1" t="s">
        <v>4339</v>
      </c>
      <c r="D386" s="1">
        <v>193</v>
      </c>
      <c r="E386" s="1">
        <v>12996</v>
      </c>
      <c r="F386" s="1">
        <v>10000</v>
      </c>
      <c r="H386" s="1">
        <v>4.9000000000000004</v>
      </c>
      <c r="I386" s="1">
        <v>89.18</v>
      </c>
      <c r="J386" s="1" t="s">
        <v>6195</v>
      </c>
      <c r="K386" s="1">
        <v>4.9000000000000004</v>
      </c>
      <c r="L386" s="1">
        <v>87.8</v>
      </c>
      <c r="M386" s="1" t="s">
        <v>6196</v>
      </c>
      <c r="N386" s="1">
        <v>4.9000000000000004</v>
      </c>
      <c r="O386" s="1">
        <v>88.11</v>
      </c>
      <c r="P386" s="1" t="s">
        <v>6197</v>
      </c>
      <c r="Q386" s="1">
        <v>0.72</v>
      </c>
      <c r="R386" s="1">
        <v>3.79</v>
      </c>
      <c r="S386" s="1" t="s">
        <v>6198</v>
      </c>
      <c r="T386" s="1">
        <v>9.26</v>
      </c>
      <c r="U386" s="1">
        <v>2.42</v>
      </c>
      <c r="V386" s="1" t="s">
        <v>6199</v>
      </c>
      <c r="W386" s="1">
        <v>0</v>
      </c>
      <c r="X386" s="1">
        <v>0</v>
      </c>
      <c r="Y386" s="1" t="s">
        <v>4287</v>
      </c>
      <c r="Z386" s="1">
        <v>0</v>
      </c>
      <c r="AA386" s="1">
        <v>0</v>
      </c>
      <c r="AB386" s="1" t="s">
        <v>4284</v>
      </c>
      <c r="AC386" s="1">
        <v>98.17</v>
      </c>
      <c r="AD386" s="1">
        <v>99.86</v>
      </c>
      <c r="AE386" s="1" t="s">
        <v>8003</v>
      </c>
      <c r="AF386" s="1" t="s">
        <v>8004</v>
      </c>
      <c r="AG386" s="1" t="s">
        <v>8005</v>
      </c>
      <c r="AH386" s="21">
        <v>42352.331423611111</v>
      </c>
      <c r="AJ386" s="23">
        <v>0</v>
      </c>
      <c r="AK386" s="23">
        <f t="shared" ref="AK386:AK449" si="88">VLOOKUP(C386,BJ:BK,2,0)</f>
        <v>6</v>
      </c>
      <c r="AL386" s="1">
        <f t="shared" si="75"/>
        <v>10000</v>
      </c>
      <c r="AM386" s="1">
        <f t="shared" si="76"/>
        <v>12996</v>
      </c>
      <c r="AN386" s="25">
        <f t="shared" si="84"/>
        <v>1.3800000000000097</v>
      </c>
      <c r="AO386" s="25">
        <f t="shared" si="85"/>
        <v>88.363333333333344</v>
      </c>
      <c r="AP386" s="1">
        <f t="shared" si="82"/>
        <v>0.72</v>
      </c>
      <c r="AQ386" s="25">
        <f t="shared" si="77"/>
        <v>0.18997361477572558</v>
      </c>
      <c r="AR386" s="1">
        <f t="shared" si="78"/>
        <v>9.26</v>
      </c>
      <c r="AS386" s="25">
        <f t="shared" si="79"/>
        <v>3.8264462809917354</v>
      </c>
      <c r="AT386" s="1">
        <f t="shared" si="80"/>
        <v>98.17</v>
      </c>
      <c r="AU386" s="1">
        <f t="shared" si="81"/>
        <v>99.86</v>
      </c>
      <c r="AV386" s="1" t="str">
        <f t="shared" si="83"/>
        <v>143</v>
      </c>
      <c r="AW386" s="1" t="str">
        <f t="shared" si="86"/>
        <v>918</v>
      </c>
      <c r="AX386" s="1" t="str">
        <f t="shared" si="87"/>
        <v>6003</v>
      </c>
      <c r="AY386" s="1">
        <v>0.66671023965141618</v>
      </c>
      <c r="AZ386" s="1">
        <v>0.91754122938530736</v>
      </c>
      <c r="BJ386"/>
    </row>
    <row r="387" spans="1:62" ht="15.75">
      <c r="A387" s="1">
        <v>8789</v>
      </c>
      <c r="B387" s="1" t="s">
        <v>3991</v>
      </c>
      <c r="C387" s="1" t="s">
        <v>4334</v>
      </c>
      <c r="D387" s="1">
        <v>5175</v>
      </c>
      <c r="E387" s="1">
        <v>74917</v>
      </c>
      <c r="F387" s="1">
        <v>1000</v>
      </c>
      <c r="H387" s="1">
        <v>4.7</v>
      </c>
      <c r="I387" s="1">
        <v>0</v>
      </c>
      <c r="J387" s="1" t="s">
        <v>6146</v>
      </c>
      <c r="K387" s="1">
        <v>4.8</v>
      </c>
      <c r="L387" s="1">
        <v>0</v>
      </c>
      <c r="M387" s="1" t="s">
        <v>6147</v>
      </c>
      <c r="N387" s="1">
        <v>4.8</v>
      </c>
      <c r="O387" s="1">
        <v>13.83</v>
      </c>
      <c r="P387" s="1" t="s">
        <v>6148</v>
      </c>
      <c r="Q387" s="1">
        <v>19.13</v>
      </c>
      <c r="R387" s="1">
        <v>14.39</v>
      </c>
      <c r="S387" s="1" t="s">
        <v>6149</v>
      </c>
      <c r="T387" s="1">
        <v>2.4500000000000002</v>
      </c>
      <c r="U387" s="1">
        <v>3.69</v>
      </c>
      <c r="V387" s="1" t="s">
        <v>6150</v>
      </c>
      <c r="W387" s="1">
        <v>0</v>
      </c>
      <c r="X387" s="1">
        <v>0.01</v>
      </c>
      <c r="Y387" s="1" t="s">
        <v>6151</v>
      </c>
      <c r="Z387" s="1">
        <v>0</v>
      </c>
      <c r="AA387" s="1">
        <v>0</v>
      </c>
      <c r="AB387" s="1" t="s">
        <v>4284</v>
      </c>
      <c r="AC387" s="1">
        <v>94.21</v>
      </c>
      <c r="AD387" s="1">
        <v>98.74</v>
      </c>
      <c r="AE387" s="1" t="s">
        <v>7992</v>
      </c>
      <c r="AF387" s="1" t="s">
        <v>7993</v>
      </c>
      <c r="AG387" s="1" t="s">
        <v>7994</v>
      </c>
      <c r="AH387" s="21">
        <v>42352.331099537034</v>
      </c>
      <c r="AJ387" s="23">
        <v>0</v>
      </c>
      <c r="AK387" s="23">
        <f t="shared" si="88"/>
        <v>4</v>
      </c>
      <c r="AL387" s="1">
        <f t="shared" ref="AL387:AL450" si="89">F387</f>
        <v>1000</v>
      </c>
      <c r="AM387" s="1">
        <f t="shared" ref="AM387:AM450" si="90">E387</f>
        <v>74917</v>
      </c>
      <c r="AN387" s="25">
        <f t="shared" si="84"/>
        <v>13.83</v>
      </c>
      <c r="AO387" s="25">
        <f t="shared" si="85"/>
        <v>4.6100000000000003</v>
      </c>
      <c r="AP387" s="1">
        <f t="shared" si="82"/>
        <v>19.13</v>
      </c>
      <c r="AQ387" s="25">
        <f t="shared" ref="AQ387:AQ450" si="91">AP387/R387</f>
        <v>1.3293954134815844</v>
      </c>
      <c r="AR387" s="1">
        <f t="shared" ref="AR387:AR450" si="92">T387</f>
        <v>2.4500000000000002</v>
      </c>
      <c r="AS387" s="25">
        <f t="shared" ref="AS387:AS450" si="93">AR387/U387</f>
        <v>0.66395663956639572</v>
      </c>
      <c r="AT387" s="1">
        <f t="shared" ref="AT387:AT450" si="94">AC387</f>
        <v>94.21</v>
      </c>
      <c r="AU387" s="1">
        <f t="shared" ref="AU387:AU450" si="95">AD387</f>
        <v>98.74</v>
      </c>
      <c r="AV387" s="1" t="str">
        <f t="shared" si="83"/>
        <v>137</v>
      </c>
      <c r="AW387" s="1" t="str">
        <f t="shared" si="86"/>
        <v>859</v>
      </c>
      <c r="AX387" s="1" t="str">
        <f t="shared" si="87"/>
        <v>4278</v>
      </c>
      <c r="AY387" s="1">
        <v>0.68260768335273581</v>
      </c>
      <c r="AZ387" s="1">
        <v>1.2047685834502104</v>
      </c>
      <c r="BJ387"/>
    </row>
    <row r="388" spans="1:62" ht="15.75">
      <c r="A388" s="1">
        <v>9374</v>
      </c>
      <c r="B388" s="1" t="s">
        <v>2834</v>
      </c>
      <c r="C388" s="1" t="s">
        <v>4370</v>
      </c>
      <c r="D388" s="1">
        <v>2877</v>
      </c>
      <c r="E388" s="1">
        <v>336411</v>
      </c>
      <c r="F388" s="1">
        <v>1000</v>
      </c>
      <c r="H388" s="1">
        <v>4.8</v>
      </c>
      <c r="I388" s="1">
        <v>25.75</v>
      </c>
      <c r="J388" s="1" t="s">
        <v>4930</v>
      </c>
      <c r="K388" s="1">
        <v>4.9000000000000004</v>
      </c>
      <c r="L388" s="1">
        <v>32.42</v>
      </c>
      <c r="M388" s="1" t="s">
        <v>4931</v>
      </c>
      <c r="N388" s="1">
        <v>4.8</v>
      </c>
      <c r="O388" s="1">
        <v>20.87</v>
      </c>
      <c r="P388" s="1" t="s">
        <v>4932</v>
      </c>
      <c r="Q388" s="1">
        <v>1.1499999999999999</v>
      </c>
      <c r="R388" s="1">
        <v>3.22</v>
      </c>
      <c r="S388" s="1" t="s">
        <v>4933</v>
      </c>
      <c r="T388" s="1">
        <v>1.99</v>
      </c>
      <c r="U388" s="1">
        <v>1.59</v>
      </c>
      <c r="V388" s="1" t="s">
        <v>4934</v>
      </c>
      <c r="W388" s="1">
        <v>0</v>
      </c>
      <c r="X388" s="1">
        <v>0.01</v>
      </c>
      <c r="Y388" s="1" t="s">
        <v>4935</v>
      </c>
      <c r="Z388" s="1">
        <v>0</v>
      </c>
      <c r="AA388" s="1">
        <v>0</v>
      </c>
      <c r="AB388" s="1" t="s">
        <v>4284</v>
      </c>
      <c r="AC388" s="1">
        <v>99.88</v>
      </c>
      <c r="AD388" s="1">
        <v>99.4</v>
      </c>
      <c r="AE388" s="1" t="s">
        <v>8014</v>
      </c>
      <c r="AF388" s="1" t="s">
        <v>8015</v>
      </c>
      <c r="AG388" s="1" t="s">
        <v>8016</v>
      </c>
      <c r="AH388" s="21">
        <v>42352.331828703704</v>
      </c>
      <c r="AJ388" s="23">
        <v>0</v>
      </c>
      <c r="AK388" s="23">
        <f t="shared" si="88"/>
        <v>11</v>
      </c>
      <c r="AL388" s="1">
        <f t="shared" si="89"/>
        <v>1000</v>
      </c>
      <c r="AM388" s="1">
        <f t="shared" si="90"/>
        <v>336411</v>
      </c>
      <c r="AN388" s="25">
        <f t="shared" si="84"/>
        <v>11.55</v>
      </c>
      <c r="AO388" s="25">
        <f t="shared" si="85"/>
        <v>26.346666666666668</v>
      </c>
      <c r="AP388" s="1">
        <f t="shared" ref="AP388:AP451" si="96">Q388</f>
        <v>1.1499999999999999</v>
      </c>
      <c r="AQ388" s="25">
        <f t="shared" si="91"/>
        <v>0.3571428571428571</v>
      </c>
      <c r="AR388" s="1">
        <f t="shared" si="92"/>
        <v>1.99</v>
      </c>
      <c r="AS388" s="25">
        <f t="shared" si="93"/>
        <v>1.2515723270440251</v>
      </c>
      <c r="AT388" s="1">
        <f t="shared" si="94"/>
        <v>99.88</v>
      </c>
      <c r="AU388" s="1">
        <f t="shared" si="95"/>
        <v>99.4</v>
      </c>
      <c r="AV388" s="1" t="str">
        <f t="shared" ref="AV388:AV425" si="97">IFERROR(MID(AE388,3,FIND(",",AE388)-3),"")</f>
        <v>731</v>
      </c>
      <c r="AW388" s="1" t="str">
        <f t="shared" si="86"/>
        <v>3341</v>
      </c>
      <c r="AX388" s="1" t="str">
        <f t="shared" si="87"/>
        <v>16186</v>
      </c>
      <c r="AY388" s="1">
        <v>0.93645016462137087</v>
      </c>
      <c r="AZ388" s="1">
        <v>1.2384776967749906</v>
      </c>
      <c r="BJ388"/>
    </row>
    <row r="389" spans="1:62" ht="15.75">
      <c r="A389" s="1">
        <v>9389</v>
      </c>
      <c r="B389" s="1" t="s">
        <v>2866</v>
      </c>
      <c r="C389" s="1" t="s">
        <v>4339</v>
      </c>
      <c r="D389" s="1">
        <v>4</v>
      </c>
      <c r="E389" s="1">
        <v>8923</v>
      </c>
      <c r="F389" s="1">
        <v>10000</v>
      </c>
      <c r="H389" s="1">
        <v>4.9000000000000004</v>
      </c>
      <c r="I389" s="1">
        <v>6.09</v>
      </c>
      <c r="J389" s="1" t="s">
        <v>4924</v>
      </c>
      <c r="K389" s="1">
        <v>4.9000000000000004</v>
      </c>
      <c r="L389" s="1">
        <v>31.06</v>
      </c>
      <c r="M389" s="1" t="s">
        <v>4925</v>
      </c>
      <c r="N389" s="1">
        <v>4.8</v>
      </c>
      <c r="O389" s="1">
        <v>-0.94</v>
      </c>
      <c r="P389" s="1" t="s">
        <v>4926</v>
      </c>
      <c r="Q389" s="1">
        <v>5.67</v>
      </c>
      <c r="R389" s="1">
        <v>3.92</v>
      </c>
      <c r="S389" s="1" t="s">
        <v>4927</v>
      </c>
      <c r="T389" s="1">
        <v>2.68</v>
      </c>
      <c r="U389" s="1">
        <v>3.02</v>
      </c>
      <c r="V389" s="1" t="s">
        <v>4928</v>
      </c>
      <c r="W389" s="1">
        <v>0</v>
      </c>
      <c r="X389" s="1">
        <v>0.01</v>
      </c>
      <c r="Y389" s="1" t="s">
        <v>4389</v>
      </c>
      <c r="Z389" s="1">
        <v>0</v>
      </c>
      <c r="AA389" s="1">
        <v>0</v>
      </c>
      <c r="AB389" s="1" t="s">
        <v>4284</v>
      </c>
      <c r="AC389" s="1">
        <v>65.959999999999994</v>
      </c>
      <c r="AD389" s="1">
        <v>99.63</v>
      </c>
      <c r="AE389" s="1" t="s">
        <v>8024</v>
      </c>
      <c r="AF389" s="1" t="s">
        <v>8025</v>
      </c>
      <c r="AG389" s="1" t="s">
        <v>8026</v>
      </c>
      <c r="AH389" s="21">
        <v>42352.332025462965</v>
      </c>
      <c r="AJ389" s="23">
        <v>0</v>
      </c>
      <c r="AK389" s="23">
        <f t="shared" si="88"/>
        <v>6</v>
      </c>
      <c r="AL389" s="1">
        <f t="shared" si="89"/>
        <v>10000</v>
      </c>
      <c r="AM389" s="1">
        <f t="shared" si="90"/>
        <v>8923</v>
      </c>
      <c r="AN389" s="25">
        <f t="shared" si="84"/>
        <v>32</v>
      </c>
      <c r="AO389" s="25">
        <f t="shared" si="85"/>
        <v>12.07</v>
      </c>
      <c r="AP389" s="1">
        <f t="shared" si="96"/>
        <v>5.67</v>
      </c>
      <c r="AQ389" s="25">
        <f t="shared" si="91"/>
        <v>1.4464285714285714</v>
      </c>
      <c r="AR389" s="1">
        <f t="shared" si="92"/>
        <v>2.68</v>
      </c>
      <c r="AS389" s="25">
        <f t="shared" si="93"/>
        <v>0.88741721854304645</v>
      </c>
      <c r="AT389" s="1">
        <f t="shared" si="94"/>
        <v>65.959999999999994</v>
      </c>
      <c r="AU389" s="1">
        <f t="shared" si="95"/>
        <v>99.63</v>
      </c>
      <c r="AV389" s="1" t="str">
        <f t="shared" si="97"/>
        <v>100</v>
      </c>
      <c r="AW389" s="1" t="str">
        <f t="shared" si="86"/>
        <v>475</v>
      </c>
      <c r="AX389" s="1" t="str">
        <f t="shared" si="87"/>
        <v>2555</v>
      </c>
      <c r="AY389" s="1">
        <v>0.90105263157894733</v>
      </c>
      <c r="AZ389" s="1">
        <v>1.1154598825831703</v>
      </c>
      <c r="BJ389"/>
    </row>
    <row r="390" spans="1:62" ht="15.75">
      <c r="A390" s="1">
        <v>9466</v>
      </c>
      <c r="B390" s="1" t="s">
        <v>3952</v>
      </c>
      <c r="C390" s="1" t="s">
        <v>4286</v>
      </c>
      <c r="D390" s="1">
        <v>748</v>
      </c>
      <c r="E390" s="1">
        <v>10330</v>
      </c>
      <c r="F390" s="1">
        <v>1000</v>
      </c>
      <c r="H390" s="1">
        <v>4.9000000000000004</v>
      </c>
      <c r="I390" s="1">
        <v>66.53</v>
      </c>
      <c r="J390" s="1" t="s">
        <v>6128</v>
      </c>
      <c r="K390" s="1">
        <v>4.9000000000000004</v>
      </c>
      <c r="L390" s="1">
        <v>60.08</v>
      </c>
      <c r="M390" s="1" t="s">
        <v>6129</v>
      </c>
      <c r="N390" s="1">
        <v>4.9000000000000004</v>
      </c>
      <c r="O390" s="1">
        <v>64.78</v>
      </c>
      <c r="P390" s="1" t="s">
        <v>6130</v>
      </c>
      <c r="Q390" s="1">
        <v>3.45</v>
      </c>
      <c r="R390" s="1">
        <v>6.81</v>
      </c>
      <c r="S390" s="1" t="s">
        <v>6131</v>
      </c>
      <c r="T390" s="1">
        <v>5.98</v>
      </c>
      <c r="U390" s="1">
        <v>3.26</v>
      </c>
      <c r="V390" s="1" t="s">
        <v>6132</v>
      </c>
      <c r="W390" s="1">
        <v>0</v>
      </c>
      <c r="X390" s="1">
        <v>0</v>
      </c>
      <c r="Y390" s="1" t="s">
        <v>4287</v>
      </c>
      <c r="Z390" s="1">
        <v>0</v>
      </c>
      <c r="AA390" s="1">
        <v>0</v>
      </c>
      <c r="AB390" s="1" t="s">
        <v>4284</v>
      </c>
      <c r="AC390" s="1">
        <v>99.19</v>
      </c>
      <c r="AD390" s="1">
        <v>99.69</v>
      </c>
      <c r="AE390" s="1" t="s">
        <v>4372</v>
      </c>
      <c r="AF390" s="1" t="s">
        <v>6133</v>
      </c>
      <c r="AG390" s="1" t="s">
        <v>6134</v>
      </c>
      <c r="AH390" s="21">
        <v>42352.331145833334</v>
      </c>
      <c r="AJ390" s="23">
        <v>0</v>
      </c>
      <c r="AK390" s="23">
        <f t="shared" si="88"/>
        <v>8</v>
      </c>
      <c r="AL390" s="1">
        <f t="shared" si="89"/>
        <v>1000</v>
      </c>
      <c r="AM390" s="1">
        <f t="shared" si="90"/>
        <v>10330</v>
      </c>
      <c r="AN390" s="25">
        <f t="shared" si="84"/>
        <v>6.4500000000000028</v>
      </c>
      <c r="AO390" s="25">
        <f t="shared" si="85"/>
        <v>63.79666666666666</v>
      </c>
      <c r="AP390" s="1">
        <f t="shared" si="96"/>
        <v>3.45</v>
      </c>
      <c r="AQ390" s="25">
        <f t="shared" si="91"/>
        <v>0.50660792951541855</v>
      </c>
      <c r="AR390" s="1">
        <f t="shared" si="92"/>
        <v>5.98</v>
      </c>
      <c r="AS390" s="25">
        <f t="shared" si="93"/>
        <v>1.8343558282208592</v>
      </c>
      <c r="AT390" s="1">
        <f t="shared" si="94"/>
        <v>99.19</v>
      </c>
      <c r="AU390" s="1">
        <f t="shared" si="95"/>
        <v>99.69</v>
      </c>
      <c r="AV390" s="1" t="str">
        <f t="shared" si="97"/>
        <v>7</v>
      </c>
      <c r="AW390" s="1" t="str">
        <f t="shared" si="86"/>
        <v>24</v>
      </c>
      <c r="AX390" s="1" t="str">
        <f t="shared" si="87"/>
        <v>60</v>
      </c>
      <c r="AY390" s="1">
        <v>1.2483333333333335</v>
      </c>
      <c r="AZ390" s="1">
        <v>2.4</v>
      </c>
      <c r="BJ390"/>
    </row>
    <row r="391" spans="1:62" ht="15.75">
      <c r="A391" s="1">
        <v>9148</v>
      </c>
      <c r="B391" s="1" t="s">
        <v>373</v>
      </c>
      <c r="C391" s="1" t="s">
        <v>4334</v>
      </c>
      <c r="D391" s="1">
        <v>557</v>
      </c>
      <c r="E391" s="1">
        <v>55271</v>
      </c>
      <c r="F391" s="1">
        <v>1000</v>
      </c>
      <c r="H391" s="1">
        <v>4.9000000000000004</v>
      </c>
      <c r="I391" s="1">
        <v>64.599999999999994</v>
      </c>
      <c r="J391" s="1" t="s">
        <v>8029</v>
      </c>
      <c r="K391" s="1">
        <v>4.9000000000000004</v>
      </c>
      <c r="L391" s="1">
        <v>56.66</v>
      </c>
      <c r="M391" s="1" t="s">
        <v>8030</v>
      </c>
      <c r="N391" s="1">
        <v>4.9000000000000004</v>
      </c>
      <c r="O391" s="1">
        <v>52.2</v>
      </c>
      <c r="P391" s="1" t="s">
        <v>8031</v>
      </c>
      <c r="Q391" s="1">
        <v>10.79</v>
      </c>
      <c r="R391" s="1">
        <v>14.39</v>
      </c>
      <c r="S391" s="1" t="s">
        <v>8032</v>
      </c>
      <c r="T391" s="1">
        <v>1.33</v>
      </c>
      <c r="U391" s="1">
        <v>3.69</v>
      </c>
      <c r="V391" s="1" t="s">
        <v>8033</v>
      </c>
      <c r="W391" s="1">
        <v>0</v>
      </c>
      <c r="X391" s="1">
        <v>0.01</v>
      </c>
      <c r="Y391" s="1" t="s">
        <v>8034</v>
      </c>
      <c r="Z391" s="1">
        <v>0</v>
      </c>
      <c r="AA391" s="1">
        <v>0</v>
      </c>
      <c r="AB391" s="1" t="s">
        <v>4284</v>
      </c>
      <c r="AC391" s="1">
        <v>97.81</v>
      </c>
      <c r="AD391" s="1">
        <v>99.95</v>
      </c>
      <c r="AE391" s="1" t="s">
        <v>7820</v>
      </c>
      <c r="AF391" s="1" t="s">
        <v>8314</v>
      </c>
      <c r="AG391" s="1" t="s">
        <v>8315</v>
      </c>
      <c r="AH391" s="21">
        <v>42352.415752314817</v>
      </c>
      <c r="AJ391" s="23">
        <v>0</v>
      </c>
      <c r="AK391" s="23">
        <f t="shared" si="88"/>
        <v>4</v>
      </c>
      <c r="AL391" s="1">
        <f t="shared" si="89"/>
        <v>1000</v>
      </c>
      <c r="AM391" s="1">
        <f t="shared" si="90"/>
        <v>55271</v>
      </c>
      <c r="AN391" s="25">
        <f t="shared" ref="AN391:AN454" si="98">MAX(I391,L391,O391)-MIN(I391,L391,O391)</f>
        <v>12.399999999999991</v>
      </c>
      <c r="AO391" s="25">
        <f t="shared" ref="AO391:AO454" si="99">AVERAGE(I391,L391,O391)</f>
        <v>57.819999999999993</v>
      </c>
      <c r="AP391" s="1">
        <f t="shared" si="96"/>
        <v>10.79</v>
      </c>
      <c r="AQ391" s="25">
        <f t="shared" si="91"/>
        <v>0.74982626824183451</v>
      </c>
      <c r="AR391" s="1">
        <f t="shared" si="92"/>
        <v>1.33</v>
      </c>
      <c r="AS391" s="25">
        <f t="shared" si="93"/>
        <v>0.36043360433604338</v>
      </c>
      <c r="AT391" s="1">
        <f t="shared" si="94"/>
        <v>97.81</v>
      </c>
      <c r="AU391" s="1">
        <f t="shared" si="95"/>
        <v>99.95</v>
      </c>
      <c r="AV391" s="1" t="str">
        <f t="shared" si="97"/>
        <v>166</v>
      </c>
      <c r="AW391" s="1" t="str">
        <f t="shared" si="86"/>
        <v>770</v>
      </c>
      <c r="AX391" s="1" t="str">
        <f t="shared" si="87"/>
        <v>3082</v>
      </c>
      <c r="AY391" s="1">
        <v>0.92270129870129869</v>
      </c>
      <c r="AZ391" s="1">
        <v>1.4990266060999351</v>
      </c>
      <c r="BJ391"/>
    </row>
    <row r="392" spans="1:62" ht="15.75">
      <c r="A392" s="1">
        <v>8540</v>
      </c>
      <c r="B392" s="1" t="s">
        <v>718</v>
      </c>
      <c r="C392" s="1" t="s">
        <v>8071</v>
      </c>
      <c r="D392" s="1">
        <v>986</v>
      </c>
      <c r="E392" s="1">
        <v>16315</v>
      </c>
      <c r="F392" s="1">
        <v>1000</v>
      </c>
      <c r="H392" s="1">
        <v>4.9000000000000004</v>
      </c>
      <c r="I392" s="1">
        <v>44.62</v>
      </c>
      <c r="J392" s="1" t="s">
        <v>5182</v>
      </c>
      <c r="K392" s="1">
        <v>4.9000000000000004</v>
      </c>
      <c r="L392" s="1">
        <v>48.25</v>
      </c>
      <c r="M392" s="1" t="s">
        <v>5183</v>
      </c>
      <c r="N392" s="1">
        <v>4.9000000000000004</v>
      </c>
      <c r="O392" s="1">
        <v>31.96</v>
      </c>
      <c r="P392" s="1" t="s">
        <v>5184</v>
      </c>
      <c r="Q392" s="1">
        <v>1.99</v>
      </c>
      <c r="R392" s="1">
        <v>4.47</v>
      </c>
      <c r="S392" s="1" t="s">
        <v>5185</v>
      </c>
      <c r="T392" s="1">
        <v>1.53</v>
      </c>
      <c r="U392" s="1">
        <v>1.99</v>
      </c>
      <c r="V392" s="1" t="s">
        <v>5186</v>
      </c>
      <c r="W392" s="1">
        <v>0</v>
      </c>
      <c r="X392" s="1">
        <v>0.01</v>
      </c>
      <c r="Y392" s="1" t="s">
        <v>5187</v>
      </c>
      <c r="Z392" s="1">
        <v>0</v>
      </c>
      <c r="AA392" s="1">
        <v>0</v>
      </c>
      <c r="AB392" s="1" t="s">
        <v>4284</v>
      </c>
      <c r="AC392" s="1">
        <v>98.19</v>
      </c>
      <c r="AD392" s="1">
        <v>99.63</v>
      </c>
      <c r="AE392" s="1" t="s">
        <v>4402</v>
      </c>
      <c r="AF392" s="1" t="s">
        <v>8035</v>
      </c>
      <c r="AG392" s="1" t="s">
        <v>8036</v>
      </c>
      <c r="AH392" s="21">
        <v>42352.416192129633</v>
      </c>
      <c r="AJ392" s="23">
        <v>0</v>
      </c>
      <c r="AK392" s="23">
        <f t="shared" si="88"/>
        <v>10</v>
      </c>
      <c r="AL392" s="1">
        <f t="shared" si="89"/>
        <v>1000</v>
      </c>
      <c r="AM392" s="1">
        <f t="shared" si="90"/>
        <v>16315</v>
      </c>
      <c r="AN392" s="25">
        <f t="shared" si="98"/>
        <v>16.29</v>
      </c>
      <c r="AO392" s="25">
        <f t="shared" si="99"/>
        <v>41.610000000000007</v>
      </c>
      <c r="AP392" s="1">
        <f t="shared" si="96"/>
        <v>1.99</v>
      </c>
      <c r="AQ392" s="25">
        <f t="shared" si="91"/>
        <v>0.44519015659955258</v>
      </c>
      <c r="AR392" s="1">
        <f t="shared" si="92"/>
        <v>1.53</v>
      </c>
      <c r="AS392" s="25">
        <f t="shared" si="93"/>
        <v>0.76884422110552764</v>
      </c>
      <c r="AT392" s="1">
        <f t="shared" si="94"/>
        <v>98.19</v>
      </c>
      <c r="AU392" s="1">
        <f t="shared" si="95"/>
        <v>99.63</v>
      </c>
      <c r="AV392" s="1" t="str">
        <f t="shared" si="97"/>
        <v>9</v>
      </c>
      <c r="AW392" s="1" t="str">
        <f t="shared" si="86"/>
        <v>669</v>
      </c>
      <c r="AX392" s="1" t="str">
        <f t="shared" si="87"/>
        <v>7101</v>
      </c>
      <c r="AY392" s="1">
        <v>5.7578475336322876E-2</v>
      </c>
      <c r="AZ392" s="1">
        <v>0.56527249683143221</v>
      </c>
      <c r="BJ392"/>
    </row>
    <row r="393" spans="1:62" ht="15.75">
      <c r="A393" s="1">
        <v>9441</v>
      </c>
      <c r="B393" s="1" t="s">
        <v>741</v>
      </c>
      <c r="C393" s="1" t="s">
        <v>4286</v>
      </c>
      <c r="D393" s="1">
        <v>295</v>
      </c>
      <c r="E393" s="1">
        <v>43794</v>
      </c>
      <c r="F393" s="1">
        <v>1000</v>
      </c>
      <c r="H393" s="1">
        <v>4.8</v>
      </c>
      <c r="I393" s="1">
        <v>5.16</v>
      </c>
      <c r="J393" s="1" t="s">
        <v>6274</v>
      </c>
      <c r="K393" s="1">
        <v>4.8</v>
      </c>
      <c r="L393" s="1">
        <v>0</v>
      </c>
      <c r="M393" s="1" t="s">
        <v>6275</v>
      </c>
      <c r="N393" s="1">
        <v>4.8</v>
      </c>
      <c r="O393" s="1">
        <v>0</v>
      </c>
      <c r="P393" s="1" t="s">
        <v>6276</v>
      </c>
      <c r="Q393" s="1">
        <v>6.84</v>
      </c>
      <c r="R393" s="1">
        <v>6.32</v>
      </c>
      <c r="S393" s="1" t="s">
        <v>6277</v>
      </c>
      <c r="T393" s="1">
        <v>4.38</v>
      </c>
      <c r="U393" s="1">
        <v>3.25</v>
      </c>
      <c r="V393" s="1" t="s">
        <v>6278</v>
      </c>
      <c r="W393" s="1">
        <v>0</v>
      </c>
      <c r="X393" s="1">
        <v>0</v>
      </c>
      <c r="Y393" s="1" t="s">
        <v>6279</v>
      </c>
      <c r="Z393" s="1">
        <v>0</v>
      </c>
      <c r="AA393" s="1">
        <v>0</v>
      </c>
      <c r="AB393" s="1" t="s">
        <v>4284</v>
      </c>
      <c r="AC393" s="1">
        <v>37.49</v>
      </c>
      <c r="AD393" s="1">
        <v>98.12</v>
      </c>
      <c r="AE393" s="1" t="s">
        <v>8048</v>
      </c>
      <c r="AF393" s="1" t="s">
        <v>8049</v>
      </c>
      <c r="AG393" s="1" t="s">
        <v>8050</v>
      </c>
      <c r="AH393" s="21">
        <v>42352.411307870374</v>
      </c>
      <c r="AJ393" s="23">
        <v>0</v>
      </c>
      <c r="AK393" s="23">
        <f t="shared" si="88"/>
        <v>8</v>
      </c>
      <c r="AL393" s="1">
        <f t="shared" si="89"/>
        <v>1000</v>
      </c>
      <c r="AM393" s="1">
        <f t="shared" si="90"/>
        <v>43794</v>
      </c>
      <c r="AN393" s="25">
        <f t="shared" si="98"/>
        <v>5.16</v>
      </c>
      <c r="AO393" s="25">
        <f t="shared" si="99"/>
        <v>1.72</v>
      </c>
      <c r="AP393" s="1">
        <f t="shared" si="96"/>
        <v>6.84</v>
      </c>
      <c r="AQ393" s="25">
        <f t="shared" si="91"/>
        <v>1.0822784810126582</v>
      </c>
      <c r="AR393" s="1">
        <f t="shared" si="92"/>
        <v>4.38</v>
      </c>
      <c r="AS393" s="25">
        <f t="shared" si="93"/>
        <v>1.3476923076923077</v>
      </c>
      <c r="AT393" s="1">
        <f t="shared" si="94"/>
        <v>37.49</v>
      </c>
      <c r="AU393" s="1">
        <f t="shared" si="95"/>
        <v>98.12</v>
      </c>
      <c r="AV393" s="1" t="str">
        <f t="shared" si="97"/>
        <v>302</v>
      </c>
      <c r="AW393" s="1" t="str">
        <f t="shared" ref="AW393:AW425" si="100">IFERROR(MID(AF393,3,FIND(",",AF393)-3),"")</f>
        <v>939</v>
      </c>
      <c r="AX393" s="1" t="str">
        <f t="shared" ref="AX393:AX425" si="101">IFERROR(MID(AG393,3,FIND(",",AG393)-3),"")</f>
        <v>3902</v>
      </c>
      <c r="AY393" s="1">
        <v>1.376528221512247</v>
      </c>
      <c r="AZ393" s="1">
        <v>1.4438749359302923</v>
      </c>
      <c r="BJ393"/>
    </row>
    <row r="394" spans="1:62" ht="15.75">
      <c r="A394" s="1">
        <v>9443</v>
      </c>
      <c r="B394" s="1" t="s">
        <v>698</v>
      </c>
      <c r="C394" s="1" t="s">
        <v>4334</v>
      </c>
      <c r="D394" s="1">
        <v>212</v>
      </c>
      <c r="E394" s="1">
        <v>23182</v>
      </c>
      <c r="F394" s="1">
        <v>1000</v>
      </c>
      <c r="H394" s="1">
        <v>4.8</v>
      </c>
      <c r="I394" s="1">
        <v>27.15</v>
      </c>
      <c r="J394" s="1" t="s">
        <v>5949</v>
      </c>
      <c r="K394" s="1">
        <v>4.8</v>
      </c>
      <c r="L394" s="1">
        <v>29.59</v>
      </c>
      <c r="M394" s="1" t="s">
        <v>5950</v>
      </c>
      <c r="N394" s="1">
        <v>4.8</v>
      </c>
      <c r="O394" s="1">
        <v>13.03</v>
      </c>
      <c r="P394" s="1" t="s">
        <v>5951</v>
      </c>
      <c r="Q394" s="1">
        <v>10.029999999999999</v>
      </c>
      <c r="R394" s="1">
        <v>7.64</v>
      </c>
      <c r="S394" s="1" t="s">
        <v>5952</v>
      </c>
      <c r="T394" s="1">
        <v>2.72</v>
      </c>
      <c r="U394" s="1">
        <v>3.4</v>
      </c>
      <c r="V394" s="1" t="s">
        <v>5953</v>
      </c>
      <c r="W394" s="1">
        <v>0</v>
      </c>
      <c r="X394" s="1">
        <v>0.02</v>
      </c>
      <c r="Y394" s="1" t="s">
        <v>5954</v>
      </c>
      <c r="Z394" s="1">
        <v>0</v>
      </c>
      <c r="AA394" s="1">
        <v>0</v>
      </c>
      <c r="AB394" s="1" t="s">
        <v>4284</v>
      </c>
      <c r="AC394" s="1">
        <v>97.17</v>
      </c>
      <c r="AD394" s="1">
        <v>98.53</v>
      </c>
      <c r="AE394" s="1" t="s">
        <v>8051</v>
      </c>
      <c r="AF394" s="1" t="s">
        <v>8052</v>
      </c>
      <c r="AG394" s="1" t="s">
        <v>8053</v>
      </c>
      <c r="AH394" s="21">
        <v>42352.410451388889</v>
      </c>
      <c r="AJ394" s="23">
        <v>0</v>
      </c>
      <c r="AK394" s="23">
        <f t="shared" si="88"/>
        <v>4</v>
      </c>
      <c r="AL394" s="1">
        <f t="shared" si="89"/>
        <v>1000</v>
      </c>
      <c r="AM394" s="1">
        <f t="shared" si="90"/>
        <v>23182</v>
      </c>
      <c r="AN394" s="25">
        <f t="shared" si="98"/>
        <v>16.560000000000002</v>
      </c>
      <c r="AO394" s="25">
        <f t="shared" si="99"/>
        <v>23.256666666666664</v>
      </c>
      <c r="AP394" s="1">
        <f t="shared" si="96"/>
        <v>10.029999999999999</v>
      </c>
      <c r="AQ394" s="25">
        <f t="shared" si="91"/>
        <v>1.3128272251308901</v>
      </c>
      <c r="AR394" s="1">
        <f t="shared" si="92"/>
        <v>2.72</v>
      </c>
      <c r="AS394" s="25">
        <f t="shared" si="93"/>
        <v>0.8</v>
      </c>
      <c r="AT394" s="1">
        <f t="shared" si="94"/>
        <v>97.17</v>
      </c>
      <c r="AU394" s="1">
        <f t="shared" si="95"/>
        <v>98.53</v>
      </c>
      <c r="AV394" s="1" t="str">
        <f t="shared" si="97"/>
        <v>100</v>
      </c>
      <c r="AW394" s="1" t="str">
        <f t="shared" si="100"/>
        <v>473</v>
      </c>
      <c r="AX394" s="1" t="str">
        <f t="shared" si="101"/>
        <v>2016</v>
      </c>
      <c r="AY394" s="1">
        <v>0.90486257928118397</v>
      </c>
      <c r="AZ394" s="1">
        <v>1.4077380952380953</v>
      </c>
      <c r="BJ394"/>
    </row>
    <row r="395" spans="1:62" ht="15.75">
      <c r="A395" s="1">
        <v>9412</v>
      </c>
      <c r="B395" s="1" t="s">
        <v>2929</v>
      </c>
      <c r="C395" s="1" t="s">
        <v>4335</v>
      </c>
      <c r="D395" s="1">
        <v>253</v>
      </c>
      <c r="E395" s="1">
        <v>11513</v>
      </c>
      <c r="F395" s="1">
        <v>1000</v>
      </c>
      <c r="H395" s="1">
        <v>4.8</v>
      </c>
      <c r="I395" s="1">
        <v>10.19</v>
      </c>
      <c r="J395" s="1" t="s">
        <v>5032</v>
      </c>
      <c r="K395" s="1">
        <v>4.8</v>
      </c>
      <c r="L395" s="1">
        <v>12.01</v>
      </c>
      <c r="M395" s="1" t="s">
        <v>5033</v>
      </c>
      <c r="N395" s="1">
        <v>4.8</v>
      </c>
      <c r="O395" s="1">
        <v>8.65</v>
      </c>
      <c r="P395" s="1" t="s">
        <v>5034</v>
      </c>
      <c r="Q395" s="1">
        <v>3.33</v>
      </c>
      <c r="R395" s="1">
        <v>3.93</v>
      </c>
      <c r="S395" s="1" t="s">
        <v>5035</v>
      </c>
      <c r="T395" s="1">
        <v>4.46</v>
      </c>
      <c r="U395" s="1">
        <v>2.4300000000000002</v>
      </c>
      <c r="V395" s="1" t="s">
        <v>5036</v>
      </c>
      <c r="W395" s="1">
        <v>0</v>
      </c>
      <c r="X395" s="1">
        <v>0</v>
      </c>
      <c r="Y395" s="1" t="s">
        <v>4287</v>
      </c>
      <c r="Z395" s="1">
        <v>0</v>
      </c>
      <c r="AA395" s="1">
        <v>0</v>
      </c>
      <c r="AB395" s="1" t="s">
        <v>4284</v>
      </c>
      <c r="AC395" s="1">
        <v>79.010000000000005</v>
      </c>
      <c r="AD395" s="1">
        <v>98.5</v>
      </c>
      <c r="AE395" s="1" t="s">
        <v>5285</v>
      </c>
      <c r="AF395" s="1" t="s">
        <v>4381</v>
      </c>
      <c r="AG395" s="1" t="s">
        <v>8060</v>
      </c>
      <c r="AH395" s="21">
        <v>42352.334803240738</v>
      </c>
      <c r="AJ395" s="23">
        <v>0</v>
      </c>
      <c r="AK395" s="23">
        <f t="shared" si="88"/>
        <v>5</v>
      </c>
      <c r="AL395" s="1">
        <f t="shared" si="89"/>
        <v>1000</v>
      </c>
      <c r="AM395" s="1">
        <f t="shared" si="90"/>
        <v>11513</v>
      </c>
      <c r="AN395" s="25">
        <f t="shared" si="98"/>
        <v>3.3599999999999994</v>
      </c>
      <c r="AO395" s="25">
        <f t="shared" si="99"/>
        <v>10.283333333333333</v>
      </c>
      <c r="AP395" s="1">
        <f t="shared" si="96"/>
        <v>3.33</v>
      </c>
      <c r="AQ395" s="25">
        <f t="shared" si="91"/>
        <v>0.84732824427480913</v>
      </c>
      <c r="AR395" s="1">
        <f t="shared" si="92"/>
        <v>4.46</v>
      </c>
      <c r="AS395" s="25">
        <f t="shared" si="93"/>
        <v>1.8353909465020575</v>
      </c>
      <c r="AT395" s="1">
        <f t="shared" si="94"/>
        <v>79.010000000000005</v>
      </c>
      <c r="AU395" s="1">
        <f t="shared" si="95"/>
        <v>98.5</v>
      </c>
      <c r="AV395" s="1" t="str">
        <f t="shared" si="97"/>
        <v>67</v>
      </c>
      <c r="AW395" s="1" t="str">
        <f t="shared" si="100"/>
        <v>244</v>
      </c>
      <c r="AX395" s="1" t="str">
        <f t="shared" si="101"/>
        <v>2181</v>
      </c>
      <c r="AY395" s="1">
        <v>1.1752459016393444</v>
      </c>
      <c r="AZ395" s="1">
        <v>0.67125171939477302</v>
      </c>
      <c r="BJ395"/>
    </row>
    <row r="396" spans="1:62" ht="15.75">
      <c r="A396" s="1">
        <v>9124</v>
      </c>
      <c r="B396" s="1" t="s">
        <v>2946</v>
      </c>
      <c r="C396" s="1" t="s">
        <v>4339</v>
      </c>
      <c r="D396" s="1">
        <v>78</v>
      </c>
      <c r="E396" s="1">
        <v>16419</v>
      </c>
      <c r="F396" s="1">
        <v>1000</v>
      </c>
      <c r="H396" s="1">
        <v>4.9000000000000004</v>
      </c>
      <c r="I396" s="1">
        <v>52.83</v>
      </c>
      <c r="J396" s="1" t="s">
        <v>5885</v>
      </c>
      <c r="K396" s="1">
        <v>4.9000000000000004</v>
      </c>
      <c r="L396" s="1">
        <v>44.17</v>
      </c>
      <c r="M396" s="1" t="s">
        <v>5886</v>
      </c>
      <c r="N396" s="1">
        <v>4.9000000000000004</v>
      </c>
      <c r="O396" s="1">
        <v>55.6</v>
      </c>
      <c r="P396" s="1" t="s">
        <v>5887</v>
      </c>
      <c r="Q396" s="1">
        <v>0.41</v>
      </c>
      <c r="R396" s="1">
        <v>3.79</v>
      </c>
      <c r="S396" s="1" t="s">
        <v>5888</v>
      </c>
      <c r="T396" s="1">
        <v>0.01</v>
      </c>
      <c r="U396" s="1">
        <v>2.42</v>
      </c>
      <c r="V396" s="1" t="s">
        <v>5467</v>
      </c>
      <c r="W396" s="1">
        <v>0</v>
      </c>
      <c r="X396" s="1">
        <v>0.01</v>
      </c>
      <c r="Y396" s="1" t="s">
        <v>4295</v>
      </c>
      <c r="Z396" s="1">
        <v>0</v>
      </c>
      <c r="AA396" s="1">
        <v>0</v>
      </c>
      <c r="AB396" s="1" t="s">
        <v>4284</v>
      </c>
      <c r="AC396" s="1">
        <v>99.52</v>
      </c>
      <c r="AD396" s="1">
        <v>99.13</v>
      </c>
      <c r="AE396" s="1" t="s">
        <v>8061</v>
      </c>
      <c r="AF396" s="1" t="s">
        <v>8062</v>
      </c>
      <c r="AG396" s="1" t="s">
        <v>8063</v>
      </c>
      <c r="AH396" s="21">
        <v>42352.410694444443</v>
      </c>
      <c r="AJ396" s="23">
        <v>0</v>
      </c>
      <c r="AK396" s="23">
        <f t="shared" si="88"/>
        <v>6</v>
      </c>
      <c r="AL396" s="1">
        <f t="shared" si="89"/>
        <v>1000</v>
      </c>
      <c r="AM396" s="1">
        <f t="shared" si="90"/>
        <v>16419</v>
      </c>
      <c r="AN396" s="25">
        <f t="shared" si="98"/>
        <v>11.43</v>
      </c>
      <c r="AO396" s="25">
        <f t="shared" si="99"/>
        <v>50.866666666666667</v>
      </c>
      <c r="AP396" s="1">
        <f t="shared" si="96"/>
        <v>0.41</v>
      </c>
      <c r="AQ396" s="25">
        <f t="shared" si="91"/>
        <v>0.10817941952506596</v>
      </c>
      <c r="AR396" s="1">
        <f t="shared" si="92"/>
        <v>0.01</v>
      </c>
      <c r="AS396" s="25">
        <f t="shared" si="93"/>
        <v>4.1322314049586778E-3</v>
      </c>
      <c r="AT396" s="1">
        <f t="shared" si="94"/>
        <v>99.52</v>
      </c>
      <c r="AU396" s="1">
        <f t="shared" si="95"/>
        <v>99.13</v>
      </c>
      <c r="AV396" s="1" t="str">
        <f t="shared" si="97"/>
        <v>125</v>
      </c>
      <c r="AW396" s="1" t="str">
        <f t="shared" si="100"/>
        <v>382</v>
      </c>
      <c r="AX396" s="1" t="str">
        <f t="shared" si="101"/>
        <v>1428</v>
      </c>
      <c r="AY396" s="1">
        <v>1.4005235602094241</v>
      </c>
      <c r="AZ396" s="1">
        <v>1.6050420168067228</v>
      </c>
      <c r="BJ396"/>
    </row>
    <row r="397" spans="1:62" ht="15.75">
      <c r="A397" s="1">
        <v>9163</v>
      </c>
      <c r="B397" s="1" t="s">
        <v>832</v>
      </c>
      <c r="C397" s="1" t="s">
        <v>4339</v>
      </c>
      <c r="D397" s="1">
        <v>40</v>
      </c>
      <c r="E397" s="1">
        <v>11625</v>
      </c>
      <c r="F397" s="1">
        <v>6000</v>
      </c>
      <c r="H397" s="1">
        <v>4.9000000000000004</v>
      </c>
      <c r="I397" s="1">
        <v>80.94</v>
      </c>
      <c r="J397" s="1" t="s">
        <v>5161</v>
      </c>
      <c r="K397" s="1">
        <v>4.9000000000000004</v>
      </c>
      <c r="L397" s="1">
        <v>77.42</v>
      </c>
      <c r="M397" s="1" t="s">
        <v>5162</v>
      </c>
      <c r="N397" s="1">
        <v>4.9000000000000004</v>
      </c>
      <c r="O397" s="1">
        <v>82.02</v>
      </c>
      <c r="P397" s="1" t="s">
        <v>5163</v>
      </c>
      <c r="Q397" s="1">
        <v>1.05</v>
      </c>
      <c r="R397" s="1">
        <v>3.92</v>
      </c>
      <c r="S397" s="1" t="s">
        <v>5164</v>
      </c>
      <c r="T397" s="1">
        <v>2.33</v>
      </c>
      <c r="U397" s="1">
        <v>3.02</v>
      </c>
      <c r="V397" s="1" t="s">
        <v>5165</v>
      </c>
      <c r="W397" s="1">
        <v>0</v>
      </c>
      <c r="X397" s="1">
        <v>0.01</v>
      </c>
      <c r="Y397" s="1" t="s">
        <v>5166</v>
      </c>
      <c r="Z397" s="1">
        <v>0</v>
      </c>
      <c r="AA397" s="1">
        <v>0</v>
      </c>
      <c r="AB397" s="1" t="s">
        <v>4284</v>
      </c>
      <c r="AC397" s="1">
        <v>99.6</v>
      </c>
      <c r="AD397" s="1">
        <v>99.85</v>
      </c>
      <c r="AE397" s="1" t="s">
        <v>4362</v>
      </c>
      <c r="AF397" s="1" t="s">
        <v>8044</v>
      </c>
      <c r="AG397" s="1" t="s">
        <v>8045</v>
      </c>
      <c r="AH397" s="21">
        <v>42352.332789351851</v>
      </c>
      <c r="AJ397" s="23">
        <v>0</v>
      </c>
      <c r="AK397" s="23">
        <f t="shared" si="88"/>
        <v>6</v>
      </c>
      <c r="AL397" s="1">
        <f t="shared" si="89"/>
        <v>6000</v>
      </c>
      <c r="AM397" s="1">
        <f t="shared" si="90"/>
        <v>11625</v>
      </c>
      <c r="AN397" s="25">
        <f t="shared" si="98"/>
        <v>4.5999999999999943</v>
      </c>
      <c r="AO397" s="25">
        <f t="shared" si="99"/>
        <v>80.126666666666665</v>
      </c>
      <c r="AP397" s="1">
        <f t="shared" si="96"/>
        <v>1.05</v>
      </c>
      <c r="AQ397" s="25">
        <f t="shared" si="91"/>
        <v>0.26785714285714285</v>
      </c>
      <c r="AR397" s="1">
        <f t="shared" si="92"/>
        <v>2.33</v>
      </c>
      <c r="AS397" s="25">
        <f t="shared" si="93"/>
        <v>0.77152317880794707</v>
      </c>
      <c r="AT397" s="1">
        <f t="shared" si="94"/>
        <v>99.6</v>
      </c>
      <c r="AU397" s="1">
        <f t="shared" si="95"/>
        <v>99.85</v>
      </c>
      <c r="AV397" s="1" t="str">
        <f t="shared" si="97"/>
        <v>57</v>
      </c>
      <c r="AW397" s="1" t="str">
        <f t="shared" si="100"/>
        <v>620</v>
      </c>
      <c r="AX397" s="1" t="str">
        <f t="shared" si="101"/>
        <v>3335</v>
      </c>
      <c r="AY397" s="1">
        <v>0.39348387096774196</v>
      </c>
      <c r="AZ397" s="1">
        <v>1.1154422788605698</v>
      </c>
      <c r="BJ397"/>
    </row>
    <row r="398" spans="1:62" ht="15.75">
      <c r="A398" s="1">
        <v>9367</v>
      </c>
      <c r="B398" s="1" t="s">
        <v>2889</v>
      </c>
      <c r="C398" s="1" t="s">
        <v>4332</v>
      </c>
      <c r="D398" s="1">
        <v>64</v>
      </c>
      <c r="E398" s="1">
        <v>124938</v>
      </c>
      <c r="F398" s="1">
        <v>11258</v>
      </c>
      <c r="H398" s="1">
        <v>4.8</v>
      </c>
      <c r="I398" s="1">
        <v>24.03</v>
      </c>
      <c r="J398" s="1" t="s">
        <v>4962</v>
      </c>
      <c r="K398" s="1">
        <v>4.8</v>
      </c>
      <c r="L398" s="1">
        <v>0</v>
      </c>
      <c r="M398" s="1" t="s">
        <v>4963</v>
      </c>
      <c r="N398" s="1">
        <v>4.8</v>
      </c>
      <c r="O398" s="1">
        <v>6.72</v>
      </c>
      <c r="P398" s="1" t="s">
        <v>4964</v>
      </c>
      <c r="Q398" s="1">
        <v>11.21</v>
      </c>
      <c r="R398" s="1">
        <v>4.8600000000000003</v>
      </c>
      <c r="S398" s="1" t="s">
        <v>4965</v>
      </c>
      <c r="T398" s="1">
        <v>2.0499999999999998</v>
      </c>
      <c r="U398" s="1">
        <v>2.95</v>
      </c>
      <c r="V398" s="1" t="s">
        <v>4966</v>
      </c>
      <c r="W398" s="1">
        <v>0</v>
      </c>
      <c r="X398" s="1">
        <v>0.02</v>
      </c>
      <c r="Y398" s="1" t="s">
        <v>4967</v>
      </c>
      <c r="Z398" s="1">
        <v>0</v>
      </c>
      <c r="AA398" s="1">
        <v>0</v>
      </c>
      <c r="AB398" s="1" t="s">
        <v>4284</v>
      </c>
      <c r="AC398" s="1">
        <v>99.93</v>
      </c>
      <c r="AD398" s="1">
        <v>99.54</v>
      </c>
      <c r="AE398" s="1" t="s">
        <v>8057</v>
      </c>
      <c r="AF398" s="1" t="s">
        <v>8058</v>
      </c>
      <c r="AG398" s="1" t="s">
        <v>8059</v>
      </c>
      <c r="AH398" s="21">
        <v>42352.332974537036</v>
      </c>
      <c r="AJ398" s="23">
        <v>0</v>
      </c>
      <c r="AK398" s="23">
        <f t="shared" si="88"/>
        <v>3</v>
      </c>
      <c r="AL398" s="1">
        <f t="shared" si="89"/>
        <v>11258</v>
      </c>
      <c r="AM398" s="1">
        <f t="shared" si="90"/>
        <v>124938</v>
      </c>
      <c r="AN398" s="25">
        <f t="shared" si="98"/>
        <v>24.03</v>
      </c>
      <c r="AO398" s="25">
        <f t="shared" si="99"/>
        <v>10.25</v>
      </c>
      <c r="AP398" s="1">
        <f t="shared" si="96"/>
        <v>11.21</v>
      </c>
      <c r="AQ398" s="25">
        <f t="shared" si="91"/>
        <v>2.3065843621399176</v>
      </c>
      <c r="AR398" s="1">
        <f t="shared" si="92"/>
        <v>2.0499999999999998</v>
      </c>
      <c r="AS398" s="25">
        <f t="shared" si="93"/>
        <v>0.69491525423728806</v>
      </c>
      <c r="AT398" s="1">
        <f t="shared" si="94"/>
        <v>99.93</v>
      </c>
      <c r="AU398" s="1">
        <f t="shared" si="95"/>
        <v>99.54</v>
      </c>
      <c r="AV398" s="1" t="str">
        <f t="shared" si="97"/>
        <v>629</v>
      </c>
      <c r="AW398" s="1" t="str">
        <f t="shared" si="100"/>
        <v>3150</v>
      </c>
      <c r="AX398" s="1" t="str">
        <f t="shared" si="101"/>
        <v>15595</v>
      </c>
      <c r="AY398" s="1">
        <v>0.85464126984126987</v>
      </c>
      <c r="AZ398" s="1">
        <v>1.2119268996473229</v>
      </c>
      <c r="BJ398"/>
    </row>
    <row r="399" spans="1:62" ht="15.75">
      <c r="A399" s="1">
        <v>9090</v>
      </c>
      <c r="B399" s="1" t="s">
        <v>2894</v>
      </c>
      <c r="C399" s="1" t="s">
        <v>4335</v>
      </c>
      <c r="D399" s="1">
        <v>1545</v>
      </c>
      <c r="E399" s="1">
        <v>49551</v>
      </c>
      <c r="F399" s="1">
        <v>100</v>
      </c>
      <c r="H399" s="1">
        <v>4.8</v>
      </c>
      <c r="I399" s="1">
        <v>0</v>
      </c>
      <c r="J399" s="1" t="s">
        <v>6231</v>
      </c>
      <c r="K399" s="1">
        <v>4.8</v>
      </c>
      <c r="L399" s="1">
        <v>2.46</v>
      </c>
      <c r="M399" s="1" t="s">
        <v>6232</v>
      </c>
      <c r="N399" s="1">
        <v>4.7</v>
      </c>
      <c r="O399" s="1">
        <v>-1.92</v>
      </c>
      <c r="P399" s="1" t="s">
        <v>6233</v>
      </c>
      <c r="Q399" s="1">
        <v>4.24</v>
      </c>
      <c r="R399" s="1">
        <v>3.39</v>
      </c>
      <c r="S399" s="1" t="s">
        <v>6234</v>
      </c>
      <c r="T399" s="1">
        <v>1.32</v>
      </c>
      <c r="U399" s="1">
        <v>2.17</v>
      </c>
      <c r="V399" s="1" t="s">
        <v>6235</v>
      </c>
      <c r="W399" s="1">
        <v>0</v>
      </c>
      <c r="X399" s="1">
        <v>0</v>
      </c>
      <c r="Y399" s="1" t="s">
        <v>6236</v>
      </c>
      <c r="Z399" s="1">
        <v>0</v>
      </c>
      <c r="AA399" s="1">
        <v>0</v>
      </c>
      <c r="AB399" s="1" t="s">
        <v>4284</v>
      </c>
      <c r="AC399" s="1">
        <v>47.61</v>
      </c>
      <c r="AD399" s="1">
        <v>98.09</v>
      </c>
      <c r="AE399" s="1" t="s">
        <v>8054</v>
      </c>
      <c r="AF399" s="1" t="s">
        <v>8055</v>
      </c>
      <c r="AG399" s="1" t="s">
        <v>8056</v>
      </c>
      <c r="AH399" s="21">
        <v>42352.332962962966</v>
      </c>
      <c r="AJ399" s="23">
        <v>0</v>
      </c>
      <c r="AK399" s="23">
        <f t="shared" si="88"/>
        <v>5</v>
      </c>
      <c r="AL399" s="1">
        <f t="shared" si="89"/>
        <v>100</v>
      </c>
      <c r="AM399" s="1">
        <f t="shared" si="90"/>
        <v>49551</v>
      </c>
      <c r="AN399" s="25">
        <f t="shared" si="98"/>
        <v>4.38</v>
      </c>
      <c r="AO399" s="25">
        <f t="shared" si="99"/>
        <v>0.18000000000000002</v>
      </c>
      <c r="AP399" s="1">
        <f t="shared" si="96"/>
        <v>4.24</v>
      </c>
      <c r="AQ399" s="25">
        <f t="shared" si="91"/>
        <v>1.2507374631268438</v>
      </c>
      <c r="AR399" s="1">
        <f t="shared" si="92"/>
        <v>1.32</v>
      </c>
      <c r="AS399" s="25">
        <f t="shared" si="93"/>
        <v>0.60829493087557607</v>
      </c>
      <c r="AT399" s="1">
        <f t="shared" si="94"/>
        <v>47.61</v>
      </c>
      <c r="AU399" s="1">
        <f t="shared" si="95"/>
        <v>98.09</v>
      </c>
      <c r="AV399" s="1" t="str">
        <f t="shared" si="97"/>
        <v>524</v>
      </c>
      <c r="AW399" s="1" t="str">
        <f t="shared" si="100"/>
        <v>3513</v>
      </c>
      <c r="AX399" s="1" t="str">
        <f t="shared" si="101"/>
        <v>26740</v>
      </c>
      <c r="AY399" s="1">
        <v>0.6384059208653573</v>
      </c>
      <c r="AZ399" s="1">
        <v>0.78825729244577414</v>
      </c>
      <c r="BJ399"/>
    </row>
    <row r="400" spans="1:62" ht="15.75">
      <c r="A400" s="1">
        <v>9428</v>
      </c>
      <c r="B400" s="1" t="s">
        <v>453</v>
      </c>
      <c r="C400" s="1" t="s">
        <v>4339</v>
      </c>
      <c r="D400" s="1">
        <v>31</v>
      </c>
      <c r="E400" s="1">
        <v>3500</v>
      </c>
      <c r="F400" s="1">
        <v>1000</v>
      </c>
      <c r="H400" s="1">
        <v>4.9000000000000004</v>
      </c>
      <c r="I400" s="1">
        <v>79.08</v>
      </c>
      <c r="J400" s="1" t="s">
        <v>5938</v>
      </c>
      <c r="K400" s="1">
        <v>4.9000000000000004</v>
      </c>
      <c r="L400" s="1">
        <v>82.89</v>
      </c>
      <c r="M400" s="1" t="s">
        <v>5939</v>
      </c>
      <c r="N400" s="1">
        <v>4.9000000000000004</v>
      </c>
      <c r="O400" s="1">
        <v>86.41</v>
      </c>
      <c r="P400" s="1" t="s">
        <v>5940</v>
      </c>
      <c r="Q400" s="1">
        <v>0.82</v>
      </c>
      <c r="R400" s="1">
        <v>3.79</v>
      </c>
      <c r="S400" s="1" t="s">
        <v>5941</v>
      </c>
      <c r="T400" s="1">
        <v>0</v>
      </c>
      <c r="U400" s="1">
        <v>2.42</v>
      </c>
      <c r="V400" s="1" t="s">
        <v>4979</v>
      </c>
      <c r="W400" s="1">
        <v>0</v>
      </c>
      <c r="X400" s="1">
        <v>0.01</v>
      </c>
      <c r="Y400" s="1" t="s">
        <v>4295</v>
      </c>
      <c r="Z400" s="1">
        <v>0</v>
      </c>
      <c r="AA400" s="1">
        <v>0</v>
      </c>
      <c r="AB400" s="1" t="s">
        <v>4284</v>
      </c>
      <c r="AC400" s="1">
        <v>100</v>
      </c>
      <c r="AD400" s="1">
        <v>99.74</v>
      </c>
      <c r="AE400" s="1" t="s">
        <v>4377</v>
      </c>
      <c r="AF400" s="1" t="s">
        <v>8046</v>
      </c>
      <c r="AG400" s="1" t="s">
        <v>8047</v>
      </c>
      <c r="AH400" s="21">
        <v>42352.332858796297</v>
      </c>
      <c r="AJ400" s="23">
        <v>0</v>
      </c>
      <c r="AK400" s="23">
        <f t="shared" si="88"/>
        <v>6</v>
      </c>
      <c r="AL400" s="1">
        <f t="shared" si="89"/>
        <v>1000</v>
      </c>
      <c r="AM400" s="1">
        <f t="shared" si="90"/>
        <v>3500</v>
      </c>
      <c r="AN400" s="25">
        <f t="shared" si="98"/>
        <v>7.3299999999999983</v>
      </c>
      <c r="AO400" s="25">
        <f t="shared" si="99"/>
        <v>82.793333333333337</v>
      </c>
      <c r="AP400" s="1">
        <f t="shared" si="96"/>
        <v>0.82</v>
      </c>
      <c r="AQ400" s="25">
        <f t="shared" si="91"/>
        <v>0.21635883905013192</v>
      </c>
      <c r="AR400" s="1">
        <f t="shared" si="92"/>
        <v>0</v>
      </c>
      <c r="AS400" s="25">
        <f t="shared" si="93"/>
        <v>0</v>
      </c>
      <c r="AT400" s="1">
        <f t="shared" si="94"/>
        <v>100</v>
      </c>
      <c r="AU400" s="1">
        <f t="shared" si="95"/>
        <v>99.74</v>
      </c>
      <c r="AV400" s="1" t="str">
        <f t="shared" si="97"/>
        <v>27</v>
      </c>
      <c r="AW400" s="1" t="str">
        <f t="shared" si="100"/>
        <v>166</v>
      </c>
      <c r="AX400" s="1" t="str">
        <f t="shared" si="101"/>
        <v>728</v>
      </c>
      <c r="AY400" s="1">
        <v>0.69614457831325305</v>
      </c>
      <c r="AZ400" s="1">
        <v>1.3681318681318682</v>
      </c>
      <c r="BJ400"/>
    </row>
    <row r="401" spans="1:62" ht="15.75">
      <c r="A401" s="1">
        <v>9103</v>
      </c>
      <c r="B401" s="1" t="s">
        <v>2914</v>
      </c>
      <c r="C401" s="1" t="s">
        <v>4286</v>
      </c>
      <c r="D401" s="1">
        <v>131</v>
      </c>
      <c r="E401" s="1">
        <v>13595</v>
      </c>
      <c r="F401" s="1">
        <v>1000</v>
      </c>
      <c r="H401" s="1">
        <v>4.9000000000000004</v>
      </c>
      <c r="I401" s="1">
        <v>81.099999999999994</v>
      </c>
      <c r="J401" s="1" t="s">
        <v>5863</v>
      </c>
      <c r="K401" s="1">
        <v>4.9000000000000004</v>
      </c>
      <c r="L401" s="1">
        <v>82.47</v>
      </c>
      <c r="M401" s="1" t="s">
        <v>5864</v>
      </c>
      <c r="N401" s="1">
        <v>4.9000000000000004</v>
      </c>
      <c r="O401" s="1">
        <v>82.32</v>
      </c>
      <c r="P401" s="1" t="s">
        <v>5865</v>
      </c>
      <c r="Q401" s="1">
        <v>1.47</v>
      </c>
      <c r="R401" s="1">
        <v>6.81</v>
      </c>
      <c r="S401" s="1" t="s">
        <v>5866</v>
      </c>
      <c r="T401" s="1">
        <v>0</v>
      </c>
      <c r="U401" s="1">
        <v>3.26</v>
      </c>
      <c r="V401" s="1" t="s">
        <v>5867</v>
      </c>
      <c r="W401" s="1">
        <v>0</v>
      </c>
      <c r="X401" s="1">
        <v>0</v>
      </c>
      <c r="Y401" s="1" t="s">
        <v>4287</v>
      </c>
      <c r="Z401" s="1">
        <v>0</v>
      </c>
      <c r="AA401" s="1">
        <v>0</v>
      </c>
      <c r="AB401" s="1" t="s">
        <v>4284</v>
      </c>
      <c r="AC401" s="1">
        <v>92.83</v>
      </c>
      <c r="AD401" s="1">
        <v>0</v>
      </c>
      <c r="AE401" s="1" t="s">
        <v>4299</v>
      </c>
      <c r="AF401" s="1" t="s">
        <v>4373</v>
      </c>
      <c r="AG401" s="1" t="s">
        <v>5868</v>
      </c>
      <c r="AH401" s="21">
        <v>42352.332499999997</v>
      </c>
      <c r="AJ401" s="23">
        <v>0</v>
      </c>
      <c r="AK401" s="23">
        <f t="shared" si="88"/>
        <v>8</v>
      </c>
      <c r="AL401" s="1">
        <f t="shared" si="89"/>
        <v>1000</v>
      </c>
      <c r="AM401" s="1">
        <f t="shared" si="90"/>
        <v>13595</v>
      </c>
      <c r="AN401" s="25">
        <f t="shared" si="98"/>
        <v>1.3700000000000045</v>
      </c>
      <c r="AO401" s="25">
        <f t="shared" si="99"/>
        <v>81.963333333333324</v>
      </c>
      <c r="AP401" s="1">
        <f t="shared" si="96"/>
        <v>1.47</v>
      </c>
      <c r="AQ401" s="25">
        <f t="shared" si="91"/>
        <v>0.21585903083700442</v>
      </c>
      <c r="AR401" s="1">
        <f t="shared" si="92"/>
        <v>0</v>
      </c>
      <c r="AS401" s="25">
        <f t="shared" si="93"/>
        <v>0</v>
      </c>
      <c r="AT401" s="1">
        <f t="shared" si="94"/>
        <v>92.83</v>
      </c>
      <c r="AU401" s="1">
        <f t="shared" si="95"/>
        <v>0</v>
      </c>
      <c r="AV401" s="1" t="str">
        <f t="shared" si="97"/>
        <v>3</v>
      </c>
      <c r="AW401" s="1" t="str">
        <f t="shared" si="100"/>
        <v>39</v>
      </c>
      <c r="AX401" s="1" t="str">
        <f t="shared" si="101"/>
        <v>533</v>
      </c>
      <c r="AY401" s="1">
        <v>0.32923076923076927</v>
      </c>
      <c r="AZ401" s="1">
        <v>0.43902439024390244</v>
      </c>
      <c r="BJ401"/>
    </row>
    <row r="402" spans="1:62" ht="15.75">
      <c r="A402" s="1">
        <v>9143</v>
      </c>
      <c r="B402" s="1" t="s">
        <v>98</v>
      </c>
      <c r="C402" s="1" t="s">
        <v>4339</v>
      </c>
      <c r="D402" s="1">
        <v>170</v>
      </c>
      <c r="E402" s="1">
        <v>10971</v>
      </c>
      <c r="F402" s="1">
        <v>1000</v>
      </c>
      <c r="H402" s="1">
        <v>4.9000000000000004</v>
      </c>
      <c r="I402" s="1">
        <v>94.63</v>
      </c>
      <c r="J402" s="1" t="s">
        <v>4649</v>
      </c>
      <c r="K402" s="1">
        <v>4.9000000000000004</v>
      </c>
      <c r="L402" s="1">
        <v>90.16</v>
      </c>
      <c r="M402" s="1" t="s">
        <v>4650</v>
      </c>
      <c r="N402" s="1">
        <v>4.9000000000000004</v>
      </c>
      <c r="O402" s="1">
        <v>88.25</v>
      </c>
      <c r="P402" s="1" t="s">
        <v>4651</v>
      </c>
      <c r="Q402" s="1">
        <v>1.42</v>
      </c>
      <c r="R402" s="1">
        <v>3.92</v>
      </c>
      <c r="S402" s="1" t="s">
        <v>4652</v>
      </c>
      <c r="T402" s="1">
        <v>5.95</v>
      </c>
      <c r="U402" s="1">
        <v>3.02</v>
      </c>
      <c r="V402" s="1" t="s">
        <v>4653</v>
      </c>
      <c r="W402" s="1">
        <v>0</v>
      </c>
      <c r="X402" s="1">
        <v>0.01</v>
      </c>
      <c r="Y402" s="1" t="s">
        <v>4406</v>
      </c>
      <c r="Z402" s="1">
        <v>0</v>
      </c>
      <c r="AA402" s="1">
        <v>0</v>
      </c>
      <c r="AB402" s="1" t="s">
        <v>4284</v>
      </c>
      <c r="AC402" s="1">
        <v>16.309999999999999</v>
      </c>
      <c r="AD402" s="1">
        <v>99.92</v>
      </c>
      <c r="AE402" s="1" t="s">
        <v>4349</v>
      </c>
      <c r="AF402" s="1" t="s">
        <v>4298</v>
      </c>
      <c r="AG402" s="1" t="s">
        <v>4654</v>
      </c>
      <c r="AH402" s="21">
        <v>42352.332812499997</v>
      </c>
      <c r="AJ402" s="23">
        <v>0</v>
      </c>
      <c r="AK402" s="23">
        <f t="shared" si="88"/>
        <v>6</v>
      </c>
      <c r="AL402" s="1">
        <f t="shared" si="89"/>
        <v>1000</v>
      </c>
      <c r="AM402" s="1">
        <f t="shared" si="90"/>
        <v>10971</v>
      </c>
      <c r="AN402" s="25">
        <f t="shared" si="98"/>
        <v>6.3799999999999955</v>
      </c>
      <c r="AO402" s="25">
        <f t="shared" si="99"/>
        <v>91.013333333333321</v>
      </c>
      <c r="AP402" s="1">
        <f t="shared" si="96"/>
        <v>1.42</v>
      </c>
      <c r="AQ402" s="25">
        <f t="shared" si="91"/>
        <v>0.36224489795918369</v>
      </c>
      <c r="AR402" s="1">
        <f t="shared" si="92"/>
        <v>5.95</v>
      </c>
      <c r="AS402" s="25">
        <f t="shared" si="93"/>
        <v>1.9701986754966887</v>
      </c>
      <c r="AT402" s="1">
        <f t="shared" si="94"/>
        <v>16.309999999999999</v>
      </c>
      <c r="AU402" s="1">
        <f t="shared" si="95"/>
        <v>99.92</v>
      </c>
      <c r="AV402" s="1" t="str">
        <f t="shared" si="97"/>
        <v>4</v>
      </c>
      <c r="AW402" s="1" t="str">
        <f t="shared" si="100"/>
        <v>98</v>
      </c>
      <c r="AX402" s="1" t="str">
        <f t="shared" si="101"/>
        <v>972</v>
      </c>
      <c r="AY402" s="1">
        <v>0.17469387755102039</v>
      </c>
      <c r="AZ402" s="1">
        <v>0.60493827160493829</v>
      </c>
      <c r="BJ402"/>
    </row>
    <row r="403" spans="1:62" ht="15.75">
      <c r="A403" s="1">
        <v>9393</v>
      </c>
      <c r="B403" s="1" t="s">
        <v>1004</v>
      </c>
      <c r="C403" s="1" t="s">
        <v>4334</v>
      </c>
      <c r="D403" s="1">
        <v>346</v>
      </c>
      <c r="E403" s="1">
        <v>4727</v>
      </c>
      <c r="F403" s="1">
        <v>3300</v>
      </c>
      <c r="H403" s="1">
        <v>4.8</v>
      </c>
      <c r="I403" s="1">
        <v>31.92</v>
      </c>
      <c r="J403" s="1" t="s">
        <v>6252</v>
      </c>
      <c r="K403" s="1">
        <v>4.8</v>
      </c>
      <c r="L403" s="1">
        <v>38.28</v>
      </c>
      <c r="M403" s="1" t="s">
        <v>6253</v>
      </c>
      <c r="N403" s="1">
        <v>4.9000000000000004</v>
      </c>
      <c r="O403" s="1">
        <v>49.78</v>
      </c>
      <c r="P403" s="1" t="s">
        <v>6254</v>
      </c>
      <c r="Q403" s="1">
        <v>22.35</v>
      </c>
      <c r="R403" s="1">
        <v>14.39</v>
      </c>
      <c r="S403" s="1" t="s">
        <v>6255</v>
      </c>
      <c r="T403" s="1">
        <v>2.5299999999999998</v>
      </c>
      <c r="U403" s="1">
        <v>3.69</v>
      </c>
      <c r="V403" s="1" t="s">
        <v>6256</v>
      </c>
      <c r="W403" s="1">
        <v>0</v>
      </c>
      <c r="X403" s="1">
        <v>0.01</v>
      </c>
      <c r="Y403" s="1" t="s">
        <v>6088</v>
      </c>
      <c r="Z403" s="1">
        <v>0</v>
      </c>
      <c r="AA403" s="1">
        <v>0</v>
      </c>
      <c r="AB403" s="1" t="s">
        <v>4284</v>
      </c>
      <c r="AC403" s="1">
        <v>98.88</v>
      </c>
      <c r="AD403" s="1">
        <v>99.41</v>
      </c>
      <c r="AE403" s="1" t="s">
        <v>5167</v>
      </c>
      <c r="AF403" s="1" t="s">
        <v>8037</v>
      </c>
      <c r="AG403" s="1" t="s">
        <v>8038</v>
      </c>
      <c r="AH403" s="21">
        <v>42352.33258101852</v>
      </c>
      <c r="AJ403" s="23">
        <v>0</v>
      </c>
      <c r="AK403" s="23">
        <f t="shared" si="88"/>
        <v>4</v>
      </c>
      <c r="AL403" s="1">
        <f t="shared" si="89"/>
        <v>3300</v>
      </c>
      <c r="AM403" s="1">
        <f t="shared" si="90"/>
        <v>4727</v>
      </c>
      <c r="AN403" s="25">
        <f t="shared" si="98"/>
        <v>17.86</v>
      </c>
      <c r="AO403" s="25">
        <f t="shared" si="99"/>
        <v>39.993333333333332</v>
      </c>
      <c r="AP403" s="1">
        <f t="shared" si="96"/>
        <v>22.35</v>
      </c>
      <c r="AQ403" s="25">
        <f t="shared" si="91"/>
        <v>1.5531619179986103</v>
      </c>
      <c r="AR403" s="1">
        <f t="shared" si="92"/>
        <v>2.5299999999999998</v>
      </c>
      <c r="AS403" s="25">
        <f t="shared" si="93"/>
        <v>0.68563685636856364</v>
      </c>
      <c r="AT403" s="1">
        <f t="shared" si="94"/>
        <v>98.88</v>
      </c>
      <c r="AU403" s="1">
        <f t="shared" si="95"/>
        <v>99.41</v>
      </c>
      <c r="AV403" s="1" t="str">
        <f t="shared" si="97"/>
        <v>55</v>
      </c>
      <c r="AW403" s="1" t="str">
        <f t="shared" si="100"/>
        <v>214</v>
      </c>
      <c r="AX403" s="1" t="str">
        <f t="shared" si="101"/>
        <v>828</v>
      </c>
      <c r="AY403" s="1">
        <v>1.0999999999999999</v>
      </c>
      <c r="AZ403" s="1">
        <v>1.5507246376811594</v>
      </c>
      <c r="BJ403"/>
    </row>
    <row r="404" spans="1:62" ht="15.75">
      <c r="A404" s="1">
        <v>9406</v>
      </c>
      <c r="B404" s="1" t="s">
        <v>2923</v>
      </c>
      <c r="C404" s="1" t="s">
        <v>4339</v>
      </c>
      <c r="D404" s="1">
        <v>681</v>
      </c>
      <c r="E404" s="1">
        <v>30351</v>
      </c>
      <c r="F404" s="1">
        <v>1000</v>
      </c>
      <c r="H404" s="1">
        <v>4.9000000000000004</v>
      </c>
      <c r="I404" s="1">
        <v>52.22</v>
      </c>
      <c r="J404" s="1" t="s">
        <v>6245</v>
      </c>
      <c r="K404" s="1">
        <v>4.9000000000000004</v>
      </c>
      <c r="L404" s="1">
        <v>56.17</v>
      </c>
      <c r="M404" s="1" t="s">
        <v>6246</v>
      </c>
      <c r="N404" s="1">
        <v>4.9000000000000004</v>
      </c>
      <c r="O404" s="1">
        <v>59.66</v>
      </c>
      <c r="P404" s="1" t="s">
        <v>6247</v>
      </c>
      <c r="Q404" s="1">
        <v>7.59</v>
      </c>
      <c r="R404" s="1">
        <v>3.79</v>
      </c>
      <c r="S404" s="1" t="s">
        <v>6248</v>
      </c>
      <c r="T404" s="1">
        <v>0.97</v>
      </c>
      <c r="U404" s="1">
        <v>2.42</v>
      </c>
      <c r="V404" s="1" t="s">
        <v>6249</v>
      </c>
      <c r="W404" s="1">
        <v>0</v>
      </c>
      <c r="X404" s="1">
        <v>0</v>
      </c>
      <c r="Y404" s="1" t="s">
        <v>4287</v>
      </c>
      <c r="Z404" s="1">
        <v>0</v>
      </c>
      <c r="AA404" s="1">
        <v>0</v>
      </c>
      <c r="AB404" s="1" t="s">
        <v>4284</v>
      </c>
      <c r="AC404" s="1">
        <v>97.61</v>
      </c>
      <c r="AD404" s="1">
        <v>98.79</v>
      </c>
      <c r="AE404" s="1" t="s">
        <v>4293</v>
      </c>
      <c r="AF404" s="1" t="s">
        <v>6250</v>
      </c>
      <c r="AG404" s="1" t="s">
        <v>6251</v>
      </c>
      <c r="AH404" s="21">
        <v>42352.332557870373</v>
      </c>
      <c r="AJ404" s="23">
        <v>0</v>
      </c>
      <c r="AK404" s="23">
        <f t="shared" si="88"/>
        <v>6</v>
      </c>
      <c r="AL404" s="1">
        <f t="shared" si="89"/>
        <v>1000</v>
      </c>
      <c r="AM404" s="1">
        <f t="shared" si="90"/>
        <v>30351</v>
      </c>
      <c r="AN404" s="25">
        <f t="shared" si="98"/>
        <v>7.4399999999999977</v>
      </c>
      <c r="AO404" s="25">
        <f t="shared" si="99"/>
        <v>56.016666666666673</v>
      </c>
      <c r="AP404" s="1">
        <f t="shared" si="96"/>
        <v>7.59</v>
      </c>
      <c r="AQ404" s="25">
        <f t="shared" si="91"/>
        <v>2.0026385224274406</v>
      </c>
      <c r="AR404" s="1">
        <f t="shared" si="92"/>
        <v>0.97</v>
      </c>
      <c r="AS404" s="25">
        <f t="shared" si="93"/>
        <v>0.40082644628099173</v>
      </c>
      <c r="AT404" s="1">
        <f t="shared" si="94"/>
        <v>97.61</v>
      </c>
      <c r="AU404" s="1">
        <f t="shared" si="95"/>
        <v>98.79</v>
      </c>
      <c r="AV404" s="1" t="str">
        <f t="shared" si="97"/>
        <v>0</v>
      </c>
      <c r="AW404" s="1" t="str">
        <f t="shared" si="100"/>
        <v>28</v>
      </c>
      <c r="AX404" s="1" t="str">
        <f t="shared" si="101"/>
        <v>2280</v>
      </c>
      <c r="AY404" s="1">
        <v>0</v>
      </c>
      <c r="AZ404" s="1">
        <v>7.3684210526315783E-2</v>
      </c>
      <c r="BJ404"/>
    </row>
    <row r="405" spans="1:62" ht="15.75">
      <c r="A405" s="1">
        <v>8748</v>
      </c>
      <c r="B405" s="1" t="s">
        <v>3710</v>
      </c>
      <c r="C405" s="1" t="s">
        <v>4335</v>
      </c>
      <c r="D405" s="1">
        <v>1</v>
      </c>
      <c r="E405" s="1">
        <v>1486633</v>
      </c>
      <c r="F405" s="1">
        <v>1000</v>
      </c>
      <c r="H405" s="1">
        <v>4.7</v>
      </c>
      <c r="I405" s="1">
        <v>-2.31</v>
      </c>
      <c r="J405" s="1" t="s">
        <v>5823</v>
      </c>
      <c r="K405" s="1">
        <v>4.7</v>
      </c>
      <c r="L405" s="1">
        <v>-1.99</v>
      </c>
      <c r="M405" s="1" t="s">
        <v>5824</v>
      </c>
      <c r="N405" s="1">
        <v>4.7</v>
      </c>
      <c r="O405" s="1">
        <v>-1.66</v>
      </c>
      <c r="P405" s="1" t="s">
        <v>5825</v>
      </c>
      <c r="Q405" s="1">
        <v>2.02</v>
      </c>
      <c r="R405" s="1">
        <v>3.93</v>
      </c>
      <c r="S405" s="1" t="s">
        <v>5826</v>
      </c>
      <c r="T405" s="1">
        <v>1.67</v>
      </c>
      <c r="U405" s="1">
        <v>2.4300000000000002</v>
      </c>
      <c r="V405" s="1" t="s">
        <v>5827</v>
      </c>
      <c r="W405" s="1">
        <v>0</v>
      </c>
      <c r="X405" s="1">
        <v>0</v>
      </c>
      <c r="Y405" s="1" t="s">
        <v>5828</v>
      </c>
      <c r="Z405" s="1">
        <v>0</v>
      </c>
      <c r="AA405" s="1">
        <v>0</v>
      </c>
      <c r="AB405" s="1" t="s">
        <v>4284</v>
      </c>
      <c r="AC405" s="1">
        <v>73.83</v>
      </c>
      <c r="AD405" s="1">
        <v>98.4</v>
      </c>
      <c r="AE405" s="1" t="s">
        <v>8041</v>
      </c>
      <c r="AF405" s="1" t="s">
        <v>8042</v>
      </c>
      <c r="AG405" s="1" t="s">
        <v>8043</v>
      </c>
      <c r="AH405" s="21">
        <v>42352.332685185182</v>
      </c>
      <c r="AJ405" s="23">
        <v>0</v>
      </c>
      <c r="AK405" s="23">
        <f t="shared" si="88"/>
        <v>5</v>
      </c>
      <c r="AL405" s="1">
        <f t="shared" si="89"/>
        <v>1000</v>
      </c>
      <c r="AM405" s="1">
        <f t="shared" si="90"/>
        <v>1486633</v>
      </c>
      <c r="AN405" s="25">
        <f t="shared" si="98"/>
        <v>0.65000000000000013</v>
      </c>
      <c r="AO405" s="25">
        <f t="shared" si="99"/>
        <v>-1.9866666666666666</v>
      </c>
      <c r="AP405" s="1">
        <f t="shared" si="96"/>
        <v>2.02</v>
      </c>
      <c r="AQ405" s="25">
        <f t="shared" si="91"/>
        <v>0.51399491094147576</v>
      </c>
      <c r="AR405" s="1">
        <f t="shared" si="92"/>
        <v>1.67</v>
      </c>
      <c r="AS405" s="25">
        <f t="shared" si="93"/>
        <v>0.68724279835390945</v>
      </c>
      <c r="AT405" s="1">
        <f t="shared" si="94"/>
        <v>73.83</v>
      </c>
      <c r="AU405" s="1">
        <f t="shared" si="95"/>
        <v>98.4</v>
      </c>
      <c r="AV405" s="1" t="str">
        <f t="shared" si="97"/>
        <v>22359</v>
      </c>
      <c r="AW405" s="1" t="str">
        <f t="shared" si="100"/>
        <v>107987</v>
      </c>
      <c r="AX405" s="1" t="str">
        <f t="shared" si="101"/>
        <v>585352</v>
      </c>
      <c r="AY405" s="1">
        <v>0.88618555937288757</v>
      </c>
      <c r="AZ405" s="1">
        <v>1.1068929464663997</v>
      </c>
      <c r="BJ405"/>
    </row>
    <row r="406" spans="1:62" ht="15.75">
      <c r="A406" s="1">
        <v>9121</v>
      </c>
      <c r="B406" s="1" t="s">
        <v>2973</v>
      </c>
      <c r="C406" s="1" t="s">
        <v>4334</v>
      </c>
      <c r="D406" s="1">
        <v>0</v>
      </c>
      <c r="E406" s="1">
        <v>5795</v>
      </c>
      <c r="F406" s="1">
        <v>1000</v>
      </c>
      <c r="H406" s="1">
        <v>4.9000000000000004</v>
      </c>
      <c r="I406" s="1">
        <v>97.36</v>
      </c>
      <c r="J406" s="1" t="s">
        <v>5902</v>
      </c>
      <c r="K406" s="1">
        <v>4.9000000000000004</v>
      </c>
      <c r="L406" s="1">
        <v>95.92</v>
      </c>
      <c r="M406" s="1" t="s">
        <v>5903</v>
      </c>
      <c r="N406" s="1">
        <v>4.9000000000000004</v>
      </c>
      <c r="O406" s="1">
        <v>96.67</v>
      </c>
      <c r="P406" s="1" t="s">
        <v>5904</v>
      </c>
      <c r="Q406" s="1">
        <v>5.16</v>
      </c>
      <c r="R406" s="1">
        <v>14.39</v>
      </c>
      <c r="S406" s="1" t="s">
        <v>5905</v>
      </c>
      <c r="T406" s="1">
        <v>3.24</v>
      </c>
      <c r="U406" s="1">
        <v>3.69</v>
      </c>
      <c r="V406" s="1" t="s">
        <v>5906</v>
      </c>
      <c r="W406" s="1">
        <v>0</v>
      </c>
      <c r="X406" s="1">
        <v>0.01</v>
      </c>
      <c r="Y406" s="1" t="s">
        <v>5907</v>
      </c>
      <c r="Z406" s="1">
        <v>0</v>
      </c>
      <c r="AA406" s="1">
        <v>0</v>
      </c>
      <c r="AB406" s="1" t="s">
        <v>4284</v>
      </c>
      <c r="AC406" s="1">
        <v>99.98</v>
      </c>
      <c r="AD406" s="1">
        <v>99.05</v>
      </c>
      <c r="AE406" s="1" t="s">
        <v>8064</v>
      </c>
      <c r="AF406" s="1" t="s">
        <v>8065</v>
      </c>
      <c r="AG406" s="1" t="s">
        <v>8066</v>
      </c>
      <c r="AH406" s="21">
        <v>42352.335532407407</v>
      </c>
      <c r="AJ406" s="23">
        <v>0</v>
      </c>
      <c r="AK406" s="23">
        <f t="shared" si="88"/>
        <v>4</v>
      </c>
      <c r="AL406" s="1">
        <f t="shared" si="89"/>
        <v>1000</v>
      </c>
      <c r="AM406" s="1">
        <f t="shared" si="90"/>
        <v>5795</v>
      </c>
      <c r="AN406" s="25">
        <f t="shared" si="98"/>
        <v>1.4399999999999977</v>
      </c>
      <c r="AO406" s="25">
        <f t="shared" si="99"/>
        <v>96.649999999999991</v>
      </c>
      <c r="AP406" s="1">
        <f t="shared" si="96"/>
        <v>5.16</v>
      </c>
      <c r="AQ406" s="25">
        <f t="shared" si="91"/>
        <v>0.35858234885337037</v>
      </c>
      <c r="AR406" s="1">
        <f t="shared" si="92"/>
        <v>3.24</v>
      </c>
      <c r="AS406" s="25">
        <f t="shared" si="93"/>
        <v>0.87804878048780499</v>
      </c>
      <c r="AT406" s="1">
        <f t="shared" si="94"/>
        <v>99.98</v>
      </c>
      <c r="AU406" s="1">
        <f t="shared" si="95"/>
        <v>99.05</v>
      </c>
      <c r="AV406" s="1" t="str">
        <f t="shared" si="97"/>
        <v>301</v>
      </c>
      <c r="AW406" s="1" t="str">
        <f t="shared" si="100"/>
        <v>897</v>
      </c>
      <c r="AX406" s="1" t="str">
        <f t="shared" si="101"/>
        <v>1667</v>
      </c>
      <c r="AY406" s="1">
        <v>1.4362095875139356</v>
      </c>
      <c r="AZ406" s="1">
        <v>3.2285542891421715</v>
      </c>
      <c r="BJ406"/>
    </row>
    <row r="407" spans="1:62" ht="15.75">
      <c r="A407" s="1">
        <v>9133</v>
      </c>
      <c r="B407" s="1" t="s">
        <v>914</v>
      </c>
      <c r="C407" s="1" t="s">
        <v>4339</v>
      </c>
      <c r="D407" s="1">
        <v>44</v>
      </c>
      <c r="E407" s="1">
        <v>4056</v>
      </c>
      <c r="F407" s="1">
        <v>1000</v>
      </c>
      <c r="H407" s="1">
        <v>4.9000000000000004</v>
      </c>
      <c r="I407" s="1">
        <v>87.5</v>
      </c>
      <c r="J407" s="1" t="s">
        <v>5914</v>
      </c>
      <c r="K407" s="1">
        <v>4.9000000000000004</v>
      </c>
      <c r="L407" s="1">
        <v>85.69</v>
      </c>
      <c r="M407" s="1" t="s">
        <v>5915</v>
      </c>
      <c r="N407" s="1">
        <v>4.9000000000000004</v>
      </c>
      <c r="O407" s="1">
        <v>85.77</v>
      </c>
      <c r="P407" s="1" t="s">
        <v>5916</v>
      </c>
      <c r="Q407" s="1">
        <v>1.1100000000000001</v>
      </c>
      <c r="R407" s="1">
        <v>3.79</v>
      </c>
      <c r="S407" s="1" t="s">
        <v>5917</v>
      </c>
      <c r="T407" s="1">
        <v>3.52</v>
      </c>
      <c r="U407" s="1">
        <v>2.42</v>
      </c>
      <c r="V407" s="1" t="s">
        <v>5918</v>
      </c>
      <c r="W407" s="1">
        <v>0</v>
      </c>
      <c r="X407" s="1">
        <v>0.01</v>
      </c>
      <c r="Y407" s="1" t="s">
        <v>4295</v>
      </c>
      <c r="Z407" s="1">
        <v>0</v>
      </c>
      <c r="AA407" s="1">
        <v>0</v>
      </c>
      <c r="AB407" s="1" t="s">
        <v>4284</v>
      </c>
      <c r="AC407" s="1">
        <v>100</v>
      </c>
      <c r="AD407" s="1">
        <v>0</v>
      </c>
      <c r="AE407" s="1" t="s">
        <v>4388</v>
      </c>
      <c r="AF407" s="1" t="s">
        <v>8067</v>
      </c>
      <c r="AG407" s="1" t="s">
        <v>8068</v>
      </c>
      <c r="AH407" s="21">
        <v>42352.335717592592</v>
      </c>
      <c r="AJ407" s="23">
        <v>0</v>
      </c>
      <c r="AK407" s="23">
        <f t="shared" si="88"/>
        <v>6</v>
      </c>
      <c r="AL407" s="1">
        <f t="shared" si="89"/>
        <v>1000</v>
      </c>
      <c r="AM407" s="1">
        <f t="shared" si="90"/>
        <v>4056</v>
      </c>
      <c r="AN407" s="25">
        <f t="shared" si="98"/>
        <v>1.8100000000000023</v>
      </c>
      <c r="AO407" s="25">
        <f t="shared" si="99"/>
        <v>86.32</v>
      </c>
      <c r="AP407" s="1">
        <f t="shared" si="96"/>
        <v>1.1100000000000001</v>
      </c>
      <c r="AQ407" s="25">
        <f t="shared" si="91"/>
        <v>0.29287598944591031</v>
      </c>
      <c r="AR407" s="1">
        <f t="shared" si="92"/>
        <v>3.52</v>
      </c>
      <c r="AS407" s="25">
        <f t="shared" si="93"/>
        <v>1.4545454545454546</v>
      </c>
      <c r="AT407" s="1">
        <f t="shared" si="94"/>
        <v>100</v>
      </c>
      <c r="AU407" s="1">
        <f t="shared" si="95"/>
        <v>0</v>
      </c>
      <c r="AV407" s="1" t="str">
        <f t="shared" si="97"/>
        <v>85</v>
      </c>
      <c r="AW407" s="1" t="str">
        <f t="shared" si="100"/>
        <v>349</v>
      </c>
      <c r="AX407" s="1" t="str">
        <f t="shared" si="101"/>
        <v>1610</v>
      </c>
      <c r="AY407" s="1">
        <v>1.042406876790831</v>
      </c>
      <c r="AZ407" s="1">
        <v>1.3006211180124223</v>
      </c>
      <c r="BJ407"/>
    </row>
    <row r="408" spans="1:62" ht="15.75">
      <c r="A408" s="1">
        <v>9164</v>
      </c>
      <c r="B408" s="1" t="s">
        <v>2982</v>
      </c>
      <c r="C408" s="1" t="s">
        <v>4332</v>
      </c>
      <c r="D408" s="1">
        <v>79</v>
      </c>
      <c r="E408" s="1">
        <v>7023</v>
      </c>
      <c r="F408" s="1">
        <v>1000</v>
      </c>
      <c r="H408" s="1">
        <v>4.9000000000000004</v>
      </c>
      <c r="I408" s="1">
        <v>64.97</v>
      </c>
      <c r="J408" s="1" t="s">
        <v>6257</v>
      </c>
      <c r="K408" s="1">
        <v>4.9000000000000004</v>
      </c>
      <c r="L408" s="1">
        <v>57.19</v>
      </c>
      <c r="M408" s="1" t="s">
        <v>6258</v>
      </c>
      <c r="N408" s="1">
        <v>4.9000000000000004</v>
      </c>
      <c r="O408" s="1">
        <v>59.05</v>
      </c>
      <c r="P408" s="1" t="s">
        <v>6259</v>
      </c>
      <c r="Q408" s="1">
        <v>1.1200000000000001</v>
      </c>
      <c r="R408" s="1">
        <v>4.51</v>
      </c>
      <c r="S408" s="1" t="s">
        <v>6260</v>
      </c>
      <c r="T408" s="1">
        <v>1.65</v>
      </c>
      <c r="U408" s="1">
        <v>2.6</v>
      </c>
      <c r="V408" s="1" t="s">
        <v>6261</v>
      </c>
      <c r="W408" s="1">
        <v>0</v>
      </c>
      <c r="X408" s="1">
        <v>0.01</v>
      </c>
      <c r="Y408" s="1" t="s">
        <v>4295</v>
      </c>
      <c r="Z408" s="1">
        <v>0</v>
      </c>
      <c r="AA408" s="1">
        <v>0</v>
      </c>
      <c r="AB408" s="1" t="s">
        <v>4284</v>
      </c>
      <c r="AC408" s="1">
        <v>100</v>
      </c>
      <c r="AD408" s="1">
        <v>99.45</v>
      </c>
      <c r="AE408" s="1" t="s">
        <v>4351</v>
      </c>
      <c r="AF408" s="1" t="s">
        <v>8069</v>
      </c>
      <c r="AG408" s="1" t="s">
        <v>8070</v>
      </c>
      <c r="AH408" s="21">
        <v>42352.335752314815</v>
      </c>
      <c r="AJ408" s="23">
        <v>0</v>
      </c>
      <c r="AK408" s="23">
        <f t="shared" si="88"/>
        <v>3</v>
      </c>
      <c r="AL408" s="1">
        <f t="shared" si="89"/>
        <v>1000</v>
      </c>
      <c r="AM408" s="1">
        <f t="shared" si="90"/>
        <v>7023</v>
      </c>
      <c r="AN408" s="25">
        <f t="shared" si="98"/>
        <v>7.7800000000000011</v>
      </c>
      <c r="AO408" s="25">
        <f t="shared" si="99"/>
        <v>60.403333333333329</v>
      </c>
      <c r="AP408" s="1">
        <f t="shared" si="96"/>
        <v>1.1200000000000001</v>
      </c>
      <c r="AQ408" s="25">
        <f t="shared" si="91"/>
        <v>0.24833702882483374</v>
      </c>
      <c r="AR408" s="1">
        <f t="shared" si="92"/>
        <v>1.65</v>
      </c>
      <c r="AS408" s="25">
        <f t="shared" si="93"/>
        <v>0.63461538461538458</v>
      </c>
      <c r="AT408" s="1">
        <f t="shared" si="94"/>
        <v>100</v>
      </c>
      <c r="AU408" s="1">
        <f t="shared" si="95"/>
        <v>99.45</v>
      </c>
      <c r="AV408" s="1" t="str">
        <f t="shared" si="97"/>
        <v>63</v>
      </c>
      <c r="AW408" s="1" t="str">
        <f t="shared" si="100"/>
        <v>210</v>
      </c>
      <c r="AX408" s="1" t="str">
        <f t="shared" si="101"/>
        <v>955</v>
      </c>
      <c r="AY408" s="1">
        <v>1.284</v>
      </c>
      <c r="AZ408" s="1">
        <v>1.3193717277486912</v>
      </c>
      <c r="BJ408"/>
    </row>
    <row r="409" spans="1:62" ht="15.75">
      <c r="A409" s="1">
        <v>9432</v>
      </c>
      <c r="B409" s="1" t="s">
        <v>3017</v>
      </c>
      <c r="C409" s="1" t="s">
        <v>4334</v>
      </c>
      <c r="D409" s="1">
        <v>1858</v>
      </c>
      <c r="E409" s="1">
        <v>51313</v>
      </c>
      <c r="F409" s="1">
        <v>5000</v>
      </c>
      <c r="H409" s="1">
        <v>4.8</v>
      </c>
      <c r="I409" s="1">
        <v>46.08</v>
      </c>
      <c r="J409" s="1" t="s">
        <v>5942</v>
      </c>
      <c r="K409" s="1">
        <v>4.9000000000000004</v>
      </c>
      <c r="L409" s="1">
        <v>49.42</v>
      </c>
      <c r="M409" s="1" t="s">
        <v>5943</v>
      </c>
      <c r="N409" s="1">
        <v>4.8</v>
      </c>
      <c r="O409" s="1">
        <v>47.53</v>
      </c>
      <c r="P409" s="1" t="s">
        <v>5944</v>
      </c>
      <c r="Q409" s="1">
        <v>19.440000000000001</v>
      </c>
      <c r="R409" s="1">
        <v>12.87</v>
      </c>
      <c r="S409" s="1" t="s">
        <v>5945</v>
      </c>
      <c r="T409" s="1">
        <v>1.78</v>
      </c>
      <c r="U409" s="1">
        <v>3.66</v>
      </c>
      <c r="V409" s="1" t="s">
        <v>5946</v>
      </c>
      <c r="W409" s="1">
        <v>0</v>
      </c>
      <c r="X409" s="1">
        <v>0.01</v>
      </c>
      <c r="Y409" s="1" t="s">
        <v>4295</v>
      </c>
      <c r="Z409" s="1">
        <v>0</v>
      </c>
      <c r="AA409" s="1">
        <v>0</v>
      </c>
      <c r="AB409" s="1" t="s">
        <v>4284</v>
      </c>
      <c r="AC409" s="1">
        <v>93.63</v>
      </c>
      <c r="AD409" s="1">
        <v>99.01</v>
      </c>
      <c r="AE409" s="1" t="s">
        <v>4299</v>
      </c>
      <c r="AF409" s="1" t="s">
        <v>5947</v>
      </c>
      <c r="AG409" s="1" t="s">
        <v>5948</v>
      </c>
      <c r="AH409" s="21">
        <v>42352.335995370369</v>
      </c>
      <c r="AJ409" s="23">
        <v>0</v>
      </c>
      <c r="AK409" s="23">
        <f t="shared" si="88"/>
        <v>4</v>
      </c>
      <c r="AL409" s="1">
        <f t="shared" si="89"/>
        <v>5000</v>
      </c>
      <c r="AM409" s="1">
        <f t="shared" si="90"/>
        <v>51313</v>
      </c>
      <c r="AN409" s="25">
        <f t="shared" si="98"/>
        <v>3.3400000000000034</v>
      </c>
      <c r="AO409" s="25">
        <f t="shared" si="99"/>
        <v>47.676666666666669</v>
      </c>
      <c r="AP409" s="1">
        <f t="shared" si="96"/>
        <v>19.440000000000001</v>
      </c>
      <c r="AQ409" s="25">
        <f t="shared" si="91"/>
        <v>1.5104895104895106</v>
      </c>
      <c r="AR409" s="1">
        <f t="shared" si="92"/>
        <v>1.78</v>
      </c>
      <c r="AS409" s="25">
        <f t="shared" si="93"/>
        <v>0.48633879781420764</v>
      </c>
      <c r="AT409" s="1">
        <f t="shared" si="94"/>
        <v>93.63</v>
      </c>
      <c r="AU409" s="1">
        <f t="shared" si="95"/>
        <v>99.01</v>
      </c>
      <c r="AV409" s="1" t="str">
        <f t="shared" si="97"/>
        <v>3</v>
      </c>
      <c r="AW409" s="1" t="str">
        <f t="shared" si="100"/>
        <v>22</v>
      </c>
      <c r="AX409" s="1" t="str">
        <f t="shared" si="101"/>
        <v>1595</v>
      </c>
      <c r="AY409" s="1">
        <v>0.58363636363636362</v>
      </c>
      <c r="AZ409" s="1">
        <v>8.2758620689655171E-2</v>
      </c>
      <c r="BJ409"/>
    </row>
    <row r="410" spans="1:62" ht="15.75">
      <c r="A410" s="1">
        <v>9422</v>
      </c>
      <c r="B410" s="1" t="s">
        <v>3012</v>
      </c>
      <c r="C410" s="1" t="s">
        <v>8071</v>
      </c>
      <c r="D410" s="1">
        <v>261</v>
      </c>
      <c r="E410" s="1">
        <v>21865</v>
      </c>
      <c r="F410" s="1">
        <v>1000</v>
      </c>
      <c r="H410" s="1">
        <v>4.7</v>
      </c>
      <c r="I410" s="1">
        <v>-2.0699999999999998</v>
      </c>
      <c r="J410" s="1" t="s">
        <v>5195</v>
      </c>
      <c r="K410" s="1">
        <v>4.7</v>
      </c>
      <c r="L410" s="1">
        <v>-1.78</v>
      </c>
      <c r="M410" s="1" t="s">
        <v>5196</v>
      </c>
      <c r="N410" s="1">
        <v>4.8</v>
      </c>
      <c r="O410" s="1">
        <v>-1.08</v>
      </c>
      <c r="P410" s="1" t="s">
        <v>5197</v>
      </c>
      <c r="Q410" s="1">
        <v>1.27</v>
      </c>
      <c r="R410" s="1">
        <v>4.45</v>
      </c>
      <c r="S410" s="1" t="s">
        <v>5198</v>
      </c>
      <c r="T410" s="1">
        <v>4.26</v>
      </c>
      <c r="U410" s="1">
        <v>1.75</v>
      </c>
      <c r="V410" s="1" t="s">
        <v>5199</v>
      </c>
      <c r="W410" s="1">
        <v>0</v>
      </c>
      <c r="X410" s="1">
        <v>0.01</v>
      </c>
      <c r="Y410" s="1" t="s">
        <v>5200</v>
      </c>
      <c r="Z410" s="1">
        <v>0</v>
      </c>
      <c r="AA410" s="1">
        <v>0</v>
      </c>
      <c r="AB410" s="1" t="s">
        <v>4284</v>
      </c>
      <c r="AC410" s="1">
        <v>74.56</v>
      </c>
      <c r="AD410" s="1">
        <v>99.15</v>
      </c>
      <c r="AE410" s="1" t="s">
        <v>8072</v>
      </c>
      <c r="AF410" s="1" t="s">
        <v>8073</v>
      </c>
      <c r="AG410" s="1" t="s">
        <v>8074</v>
      </c>
      <c r="AH410" s="21">
        <v>42352.336145833331</v>
      </c>
      <c r="AJ410" s="23">
        <v>0</v>
      </c>
      <c r="AK410" s="23">
        <f t="shared" si="88"/>
        <v>10</v>
      </c>
      <c r="AL410" s="1">
        <f t="shared" si="89"/>
        <v>1000</v>
      </c>
      <c r="AM410" s="1">
        <f t="shared" si="90"/>
        <v>21865</v>
      </c>
      <c r="AN410" s="25">
        <f t="shared" si="98"/>
        <v>0.98999999999999977</v>
      </c>
      <c r="AO410" s="25">
        <f t="shared" si="99"/>
        <v>-1.6433333333333333</v>
      </c>
      <c r="AP410" s="1">
        <f t="shared" si="96"/>
        <v>1.27</v>
      </c>
      <c r="AQ410" s="25">
        <f t="shared" si="91"/>
        <v>0.28539325842696628</v>
      </c>
      <c r="AR410" s="1">
        <f t="shared" si="92"/>
        <v>4.26</v>
      </c>
      <c r="AS410" s="25">
        <f t="shared" si="93"/>
        <v>2.4342857142857142</v>
      </c>
      <c r="AT410" s="1">
        <f t="shared" si="94"/>
        <v>74.56</v>
      </c>
      <c r="AU410" s="1">
        <f t="shared" si="95"/>
        <v>99.15</v>
      </c>
      <c r="AV410" s="1" t="str">
        <f t="shared" si="97"/>
        <v>114</v>
      </c>
      <c r="AW410" s="1" t="str">
        <f t="shared" si="100"/>
        <v>561</v>
      </c>
      <c r="AX410" s="1" t="str">
        <f t="shared" si="101"/>
        <v>2644</v>
      </c>
      <c r="AY410" s="1">
        <v>0.86973262032085574</v>
      </c>
      <c r="AZ410" s="1">
        <v>1.273071104387292</v>
      </c>
      <c r="BJ410"/>
    </row>
    <row r="411" spans="1:62" ht="15.75">
      <c r="A411" s="1">
        <v>9461</v>
      </c>
      <c r="B411" s="1" t="s">
        <v>1095</v>
      </c>
      <c r="C411" s="1" t="s">
        <v>4370</v>
      </c>
      <c r="D411" s="1">
        <v>622</v>
      </c>
      <c r="E411" s="1">
        <v>23809</v>
      </c>
      <c r="F411" s="1">
        <v>1000</v>
      </c>
      <c r="H411" s="1">
        <v>4.8</v>
      </c>
      <c r="I411" s="1">
        <v>-0.65</v>
      </c>
      <c r="J411" s="1" t="s">
        <v>6288</v>
      </c>
      <c r="K411" s="1">
        <v>4.8</v>
      </c>
      <c r="L411" s="1">
        <v>2.1</v>
      </c>
      <c r="M411" s="1" t="s">
        <v>6289</v>
      </c>
      <c r="N411" s="1">
        <v>4.8</v>
      </c>
      <c r="O411" s="1">
        <v>-0.65</v>
      </c>
      <c r="P411" s="1" t="s">
        <v>6290</v>
      </c>
      <c r="Q411" s="1">
        <v>3.06</v>
      </c>
      <c r="R411" s="1">
        <v>3.22</v>
      </c>
      <c r="S411" s="1" t="s">
        <v>6291</v>
      </c>
      <c r="T411" s="1">
        <v>0.46</v>
      </c>
      <c r="U411" s="1">
        <v>1.59</v>
      </c>
      <c r="V411" s="1" t="s">
        <v>6292</v>
      </c>
      <c r="W411" s="1">
        <v>0</v>
      </c>
      <c r="X411" s="1">
        <v>0.01</v>
      </c>
      <c r="Y411" s="1" t="s">
        <v>5187</v>
      </c>
      <c r="Z411" s="1">
        <v>0</v>
      </c>
      <c r="AA411" s="1">
        <v>0</v>
      </c>
      <c r="AB411" s="1" t="s">
        <v>4284</v>
      </c>
      <c r="AC411" s="1">
        <v>99.47</v>
      </c>
      <c r="AD411" s="1">
        <v>98.93</v>
      </c>
      <c r="AE411" s="1" t="s">
        <v>8075</v>
      </c>
      <c r="AF411" s="1" t="s">
        <v>8076</v>
      </c>
      <c r="AG411" s="1" t="s">
        <v>8077</v>
      </c>
      <c r="AH411" s="21">
        <v>42352.418113425927</v>
      </c>
      <c r="AJ411" s="23">
        <v>0</v>
      </c>
      <c r="AK411" s="23">
        <f t="shared" si="88"/>
        <v>11</v>
      </c>
      <c r="AL411" s="1">
        <f t="shared" si="89"/>
        <v>1000</v>
      </c>
      <c r="AM411" s="1">
        <f t="shared" si="90"/>
        <v>23809</v>
      </c>
      <c r="AN411" s="25">
        <f t="shared" si="98"/>
        <v>2.75</v>
      </c>
      <c r="AO411" s="25">
        <f t="shared" si="99"/>
        <v>0.26666666666666672</v>
      </c>
      <c r="AP411" s="1">
        <f t="shared" si="96"/>
        <v>3.06</v>
      </c>
      <c r="AQ411" s="25">
        <f t="shared" si="91"/>
        <v>0.95031055900621109</v>
      </c>
      <c r="AR411" s="1">
        <f t="shared" si="92"/>
        <v>0.46</v>
      </c>
      <c r="AS411" s="25">
        <f t="shared" si="93"/>
        <v>0.28930817610062892</v>
      </c>
      <c r="AT411" s="1">
        <f t="shared" si="94"/>
        <v>99.47</v>
      </c>
      <c r="AU411" s="1">
        <f t="shared" si="95"/>
        <v>98.93</v>
      </c>
      <c r="AV411" s="1" t="str">
        <f t="shared" si="97"/>
        <v>349</v>
      </c>
      <c r="AW411" s="1" t="str">
        <f t="shared" si="100"/>
        <v>1473</v>
      </c>
      <c r="AX411" s="1" t="str">
        <f t="shared" si="101"/>
        <v>6192</v>
      </c>
      <c r="AY411" s="1">
        <v>1.0140665308893415</v>
      </c>
      <c r="AZ411" s="1">
        <v>1.4273255813953489</v>
      </c>
      <c r="BJ411"/>
    </row>
    <row r="412" spans="1:62" ht="15.75">
      <c r="A412" s="1">
        <v>9020</v>
      </c>
      <c r="B412" s="1" t="s">
        <v>2788</v>
      </c>
      <c r="C412" s="1" t="s">
        <v>4334</v>
      </c>
      <c r="D412" s="1">
        <v>111</v>
      </c>
      <c r="E412" s="1">
        <v>801985</v>
      </c>
      <c r="F412" s="1">
        <v>5000</v>
      </c>
      <c r="H412" s="1">
        <v>4.7</v>
      </c>
      <c r="I412" s="1">
        <v>0</v>
      </c>
      <c r="J412" s="1" t="s">
        <v>4887</v>
      </c>
      <c r="K412" s="1">
        <v>4.7</v>
      </c>
      <c r="L412" s="1">
        <v>-0.91</v>
      </c>
      <c r="M412" s="1" t="s">
        <v>4888</v>
      </c>
      <c r="N412" s="1">
        <v>4.7</v>
      </c>
      <c r="O412" s="1">
        <v>-1.81</v>
      </c>
      <c r="P412" s="1" t="s">
        <v>4889</v>
      </c>
      <c r="Q412" s="1">
        <v>6.05</v>
      </c>
      <c r="R412" s="1">
        <v>7.64</v>
      </c>
      <c r="S412" s="1" t="s">
        <v>4890</v>
      </c>
      <c r="T412" s="1">
        <v>3.06</v>
      </c>
      <c r="U412" s="1">
        <v>3.4</v>
      </c>
      <c r="V412" s="1" t="s">
        <v>4891</v>
      </c>
      <c r="W412" s="1">
        <v>0</v>
      </c>
      <c r="X412" s="1">
        <v>0.02</v>
      </c>
      <c r="Y412" s="1" t="s">
        <v>4892</v>
      </c>
      <c r="Z412" s="1">
        <v>0</v>
      </c>
      <c r="AA412" s="1">
        <v>0</v>
      </c>
      <c r="AB412" s="1" t="s">
        <v>4284</v>
      </c>
      <c r="AC412" s="1">
        <v>100</v>
      </c>
      <c r="AD412" s="1">
        <v>98.08</v>
      </c>
      <c r="AE412" s="1" t="s">
        <v>8087</v>
      </c>
      <c r="AF412" s="1" t="s">
        <v>8088</v>
      </c>
      <c r="AG412" s="1" t="s">
        <v>8089</v>
      </c>
      <c r="AH412" s="21">
        <v>42352.336875000001</v>
      </c>
      <c r="AJ412" s="23">
        <v>0</v>
      </c>
      <c r="AK412" s="23">
        <f t="shared" si="88"/>
        <v>4</v>
      </c>
      <c r="AL412" s="1">
        <f t="shared" si="89"/>
        <v>5000</v>
      </c>
      <c r="AM412" s="1">
        <f t="shared" si="90"/>
        <v>801985</v>
      </c>
      <c r="AN412" s="25">
        <f t="shared" si="98"/>
        <v>1.81</v>
      </c>
      <c r="AO412" s="25">
        <f t="shared" si="99"/>
        <v>-0.90666666666666673</v>
      </c>
      <c r="AP412" s="1">
        <f t="shared" si="96"/>
        <v>6.05</v>
      </c>
      <c r="AQ412" s="25">
        <f t="shared" si="91"/>
        <v>0.79188481675392675</v>
      </c>
      <c r="AR412" s="1">
        <f t="shared" si="92"/>
        <v>3.06</v>
      </c>
      <c r="AS412" s="25">
        <f t="shared" si="93"/>
        <v>0.9</v>
      </c>
      <c r="AT412" s="1">
        <f t="shared" si="94"/>
        <v>100</v>
      </c>
      <c r="AU412" s="1">
        <f t="shared" si="95"/>
        <v>98.08</v>
      </c>
      <c r="AV412" s="1" t="str">
        <f t="shared" si="97"/>
        <v>4046</v>
      </c>
      <c r="AW412" s="1" t="str">
        <f t="shared" si="100"/>
        <v>28707</v>
      </c>
      <c r="AX412" s="1" t="str">
        <f t="shared" si="101"/>
        <v>172450</v>
      </c>
      <c r="AY412" s="1">
        <v>0.60322848085832725</v>
      </c>
      <c r="AZ412" s="1">
        <v>0.99879385329080894</v>
      </c>
      <c r="BJ412"/>
    </row>
    <row r="413" spans="1:62" ht="15.75">
      <c r="A413" s="1">
        <v>9460</v>
      </c>
      <c r="B413" s="1" t="s">
        <v>84</v>
      </c>
      <c r="C413" s="1" t="s">
        <v>4339</v>
      </c>
      <c r="D413" s="1">
        <v>66</v>
      </c>
      <c r="E413" s="1">
        <v>3002</v>
      </c>
      <c r="F413" s="1">
        <v>1000</v>
      </c>
      <c r="H413" s="1">
        <v>4.9000000000000004</v>
      </c>
      <c r="I413" s="1">
        <v>59</v>
      </c>
      <c r="J413" s="1" t="s">
        <v>8090</v>
      </c>
      <c r="K413" s="1">
        <v>4.9000000000000004</v>
      </c>
      <c r="L413" s="1">
        <v>64.010000000000005</v>
      </c>
      <c r="M413" s="1" t="s">
        <v>8091</v>
      </c>
      <c r="N413" s="1">
        <v>4.9000000000000004</v>
      </c>
      <c r="O413" s="1">
        <v>51.68</v>
      </c>
      <c r="P413" s="1" t="s">
        <v>8092</v>
      </c>
      <c r="Q413" s="1">
        <v>3.77</v>
      </c>
      <c r="R413" s="1">
        <v>3.92</v>
      </c>
      <c r="S413" s="1" t="s">
        <v>8093</v>
      </c>
      <c r="T413" s="1">
        <v>0.39</v>
      </c>
      <c r="U413" s="1">
        <v>3.02</v>
      </c>
      <c r="V413" s="1" t="s">
        <v>8094</v>
      </c>
      <c r="W413" s="1">
        <v>0</v>
      </c>
      <c r="X413" s="1">
        <v>0.01</v>
      </c>
      <c r="Y413" s="1" t="s">
        <v>7884</v>
      </c>
      <c r="Z413" s="1">
        <v>0</v>
      </c>
      <c r="AA413" s="1">
        <v>0</v>
      </c>
      <c r="AB413" s="1" t="s">
        <v>4284</v>
      </c>
      <c r="AC413" s="1">
        <v>98.77</v>
      </c>
      <c r="AD413" s="1">
        <v>99.18</v>
      </c>
      <c r="AE413" s="1" t="s">
        <v>4317</v>
      </c>
      <c r="AF413" s="1" t="s">
        <v>8095</v>
      </c>
      <c r="AG413" s="1" t="s">
        <v>8096</v>
      </c>
      <c r="AH413" s="21">
        <v>42352.33693287037</v>
      </c>
      <c r="AJ413" s="23">
        <v>0</v>
      </c>
      <c r="AK413" s="23">
        <f t="shared" si="88"/>
        <v>6</v>
      </c>
      <c r="AL413" s="1">
        <f t="shared" si="89"/>
        <v>1000</v>
      </c>
      <c r="AM413" s="1">
        <f t="shared" si="90"/>
        <v>3002</v>
      </c>
      <c r="AN413" s="25">
        <f t="shared" si="98"/>
        <v>12.330000000000005</v>
      </c>
      <c r="AO413" s="25">
        <f t="shared" si="99"/>
        <v>58.23</v>
      </c>
      <c r="AP413" s="1">
        <f t="shared" si="96"/>
        <v>3.77</v>
      </c>
      <c r="AQ413" s="25">
        <f t="shared" si="91"/>
        <v>0.96173469387755106</v>
      </c>
      <c r="AR413" s="1">
        <f t="shared" si="92"/>
        <v>0.39</v>
      </c>
      <c r="AS413" s="25">
        <f t="shared" si="93"/>
        <v>0.12913907284768211</v>
      </c>
      <c r="AT413" s="1">
        <f t="shared" si="94"/>
        <v>98.77</v>
      </c>
      <c r="AU413" s="1">
        <f t="shared" si="95"/>
        <v>99.18</v>
      </c>
      <c r="AV413" s="1" t="str">
        <f t="shared" si="97"/>
        <v>11</v>
      </c>
      <c r="AW413" s="1" t="str">
        <f t="shared" si="100"/>
        <v>129</v>
      </c>
      <c r="AX413" s="1" t="str">
        <f t="shared" si="101"/>
        <v>1291</v>
      </c>
      <c r="AY413" s="1">
        <v>0.36496124031007754</v>
      </c>
      <c r="AZ413" s="1">
        <v>0.59953524399690161</v>
      </c>
      <c r="BJ413"/>
    </row>
    <row r="414" spans="1:62" ht="15.75">
      <c r="A414" s="1">
        <v>9080</v>
      </c>
      <c r="B414" s="1" t="s">
        <v>2840</v>
      </c>
      <c r="C414" s="1" t="s">
        <v>4334</v>
      </c>
      <c r="D414" s="1">
        <v>12</v>
      </c>
      <c r="E414" s="1">
        <v>53943</v>
      </c>
      <c r="F414" s="1">
        <v>3000</v>
      </c>
      <c r="H414" s="1">
        <v>4.5</v>
      </c>
      <c r="I414" s="1">
        <v>-4</v>
      </c>
      <c r="J414" s="1" t="s">
        <v>6227</v>
      </c>
      <c r="K414" s="1">
        <v>4.5999999999999996</v>
      </c>
      <c r="L414" s="1">
        <v>-3.82</v>
      </c>
      <c r="M414" s="1" t="s">
        <v>6228</v>
      </c>
      <c r="N414" s="1">
        <v>4.5999999999999996</v>
      </c>
      <c r="O414" s="1">
        <v>-3.58</v>
      </c>
      <c r="P414" s="1" t="s">
        <v>6229</v>
      </c>
      <c r="Q414" s="1">
        <v>7.07</v>
      </c>
      <c r="R414" s="1">
        <v>14.39</v>
      </c>
      <c r="S414" s="1" t="s">
        <v>6230</v>
      </c>
      <c r="T414" s="1">
        <v>3.81</v>
      </c>
      <c r="U414" s="1">
        <v>3.69</v>
      </c>
      <c r="V414" s="1" t="s">
        <v>6193</v>
      </c>
      <c r="W414" s="1">
        <v>0</v>
      </c>
      <c r="X414" s="1">
        <v>0.01</v>
      </c>
      <c r="Y414" s="1" t="s">
        <v>4346</v>
      </c>
      <c r="Z414" s="1">
        <v>0</v>
      </c>
      <c r="AA414" s="1">
        <v>0</v>
      </c>
      <c r="AB414" s="1" t="s">
        <v>4284</v>
      </c>
      <c r="AC414" s="1">
        <v>99.96</v>
      </c>
      <c r="AD414" s="1">
        <v>98.57</v>
      </c>
      <c r="AE414" s="1" t="s">
        <v>4544</v>
      </c>
      <c r="AF414" s="1" t="s">
        <v>8097</v>
      </c>
      <c r="AG414" s="1" t="s">
        <v>8098</v>
      </c>
      <c r="AH414" s="21">
        <v>42352.337395833332</v>
      </c>
      <c r="AJ414" s="23">
        <v>0</v>
      </c>
      <c r="AK414" s="23">
        <f t="shared" si="88"/>
        <v>4</v>
      </c>
      <c r="AL414" s="1">
        <f t="shared" si="89"/>
        <v>3000</v>
      </c>
      <c r="AM414" s="1">
        <f t="shared" si="90"/>
        <v>53943</v>
      </c>
      <c r="AN414" s="25">
        <f t="shared" si="98"/>
        <v>0.41999999999999993</v>
      </c>
      <c r="AO414" s="25">
        <f t="shared" si="99"/>
        <v>-3.8000000000000003</v>
      </c>
      <c r="AP414" s="1">
        <f t="shared" si="96"/>
        <v>7.07</v>
      </c>
      <c r="AQ414" s="25">
        <f t="shared" si="91"/>
        <v>0.49131341209173035</v>
      </c>
      <c r="AR414" s="1">
        <f t="shared" si="92"/>
        <v>3.81</v>
      </c>
      <c r="AS414" s="25">
        <f t="shared" si="93"/>
        <v>1.032520325203252</v>
      </c>
      <c r="AT414" s="1">
        <f t="shared" si="94"/>
        <v>99.96</v>
      </c>
      <c r="AU414" s="1">
        <f t="shared" si="95"/>
        <v>98.57</v>
      </c>
      <c r="AV414" s="1" t="str">
        <f t="shared" si="97"/>
        <v>88</v>
      </c>
      <c r="AW414" s="1" t="str">
        <f t="shared" si="100"/>
        <v>408</v>
      </c>
      <c r="AX414" s="1" t="str">
        <f t="shared" si="101"/>
        <v>3904</v>
      </c>
      <c r="AY414" s="1">
        <v>0.92313725490196086</v>
      </c>
      <c r="AZ414" s="1">
        <v>0.62704918032786883</v>
      </c>
      <c r="BJ414"/>
    </row>
    <row r="415" spans="1:62" ht="15.75">
      <c r="A415" s="1">
        <v>9368</v>
      </c>
      <c r="B415" s="1" t="s">
        <v>2853</v>
      </c>
      <c r="C415" s="1" t="s">
        <v>4334</v>
      </c>
      <c r="D415" s="1">
        <v>245</v>
      </c>
      <c r="E415" s="1">
        <v>56596</v>
      </c>
      <c r="F415" s="1">
        <v>1000</v>
      </c>
      <c r="H415" s="1">
        <v>4.7</v>
      </c>
      <c r="I415" s="1">
        <v>-1.44</v>
      </c>
      <c r="J415" s="1" t="s">
        <v>4938</v>
      </c>
      <c r="K415" s="1">
        <v>4.7</v>
      </c>
      <c r="L415" s="1">
        <v>-1.1100000000000001</v>
      </c>
      <c r="M415" s="1" t="s">
        <v>4939</v>
      </c>
      <c r="N415" s="1">
        <v>4.7</v>
      </c>
      <c r="O415" s="1">
        <v>-1.65</v>
      </c>
      <c r="P415" s="1" t="s">
        <v>4940</v>
      </c>
      <c r="Q415" s="1">
        <v>22.82</v>
      </c>
      <c r="R415" s="1">
        <v>14.39</v>
      </c>
      <c r="S415" s="1" t="s">
        <v>4941</v>
      </c>
      <c r="T415" s="1">
        <v>4.57</v>
      </c>
      <c r="U415" s="1">
        <v>3.69</v>
      </c>
      <c r="V415" s="1" t="s">
        <v>4942</v>
      </c>
      <c r="W415" s="1">
        <v>0</v>
      </c>
      <c r="X415" s="1">
        <v>0.01</v>
      </c>
      <c r="Y415" s="1" t="s">
        <v>4943</v>
      </c>
      <c r="Z415" s="1">
        <v>0</v>
      </c>
      <c r="AA415" s="1">
        <v>0</v>
      </c>
      <c r="AB415" s="1" t="s">
        <v>4284</v>
      </c>
      <c r="AC415" s="1">
        <v>99.99</v>
      </c>
      <c r="AD415" s="1">
        <v>98.84</v>
      </c>
      <c r="AE415" s="1" t="s">
        <v>8099</v>
      </c>
      <c r="AF415" s="1" t="s">
        <v>8100</v>
      </c>
      <c r="AG415" s="1" t="s">
        <v>8101</v>
      </c>
      <c r="AH415" s="21">
        <v>42352.337581018517</v>
      </c>
      <c r="AJ415" s="23">
        <v>0</v>
      </c>
      <c r="AK415" s="23">
        <f t="shared" si="88"/>
        <v>4</v>
      </c>
      <c r="AL415" s="1">
        <f t="shared" si="89"/>
        <v>1000</v>
      </c>
      <c r="AM415" s="1">
        <f t="shared" si="90"/>
        <v>56596</v>
      </c>
      <c r="AN415" s="25">
        <f t="shared" si="98"/>
        <v>0.53999999999999981</v>
      </c>
      <c r="AO415" s="25">
        <f t="shared" si="99"/>
        <v>-1.3999999999999997</v>
      </c>
      <c r="AP415" s="1">
        <f t="shared" si="96"/>
        <v>22.82</v>
      </c>
      <c r="AQ415" s="25">
        <f t="shared" si="91"/>
        <v>1.5858234885337039</v>
      </c>
      <c r="AR415" s="1">
        <f t="shared" si="92"/>
        <v>4.57</v>
      </c>
      <c r="AS415" s="25">
        <f t="shared" si="93"/>
        <v>1.2384823848238484</v>
      </c>
      <c r="AT415" s="1">
        <f t="shared" si="94"/>
        <v>99.99</v>
      </c>
      <c r="AU415" s="1">
        <f t="shared" si="95"/>
        <v>98.84</v>
      </c>
      <c r="AV415" s="1" t="str">
        <f t="shared" si="97"/>
        <v>1513</v>
      </c>
      <c r="AW415" s="1" t="str">
        <f t="shared" si="100"/>
        <v>6921</v>
      </c>
      <c r="AX415" s="1" t="str">
        <f t="shared" si="101"/>
        <v>25467</v>
      </c>
      <c r="AY415" s="1">
        <v>0.93565091749747142</v>
      </c>
      <c r="AZ415" s="1">
        <v>1.6305807515608435</v>
      </c>
      <c r="BJ415"/>
    </row>
    <row r="416" spans="1:62" ht="15.75">
      <c r="A416" s="1">
        <v>9122</v>
      </c>
      <c r="B416" s="1" t="s">
        <v>401</v>
      </c>
      <c r="C416" s="1" t="s">
        <v>4335</v>
      </c>
      <c r="D416" s="1">
        <v>1179</v>
      </c>
      <c r="E416" s="1">
        <v>35044</v>
      </c>
      <c r="F416" s="1">
        <v>10000</v>
      </c>
      <c r="H416" s="1">
        <v>4.8</v>
      </c>
      <c r="I416" s="1">
        <v>41.94</v>
      </c>
      <c r="J416" s="1" t="s">
        <v>4992</v>
      </c>
      <c r="K416" s="1">
        <v>4.9000000000000004</v>
      </c>
      <c r="L416" s="1">
        <v>40.26</v>
      </c>
      <c r="M416" s="1" t="s">
        <v>4993</v>
      </c>
      <c r="N416" s="1">
        <v>4.8</v>
      </c>
      <c r="O416" s="1">
        <v>37.96</v>
      </c>
      <c r="P416" s="1" t="s">
        <v>4994</v>
      </c>
      <c r="Q416" s="1">
        <v>3.8</v>
      </c>
      <c r="R416" s="1">
        <v>3.39</v>
      </c>
      <c r="S416" s="1" t="s">
        <v>4995</v>
      </c>
      <c r="T416" s="1">
        <v>2.38</v>
      </c>
      <c r="U416" s="1">
        <v>2.17</v>
      </c>
      <c r="V416" s="1" t="s">
        <v>4996</v>
      </c>
      <c r="W416" s="1">
        <v>0</v>
      </c>
      <c r="X416" s="1">
        <v>0</v>
      </c>
      <c r="Y416" s="1" t="s">
        <v>4997</v>
      </c>
      <c r="Z416" s="1">
        <v>0</v>
      </c>
      <c r="AA416" s="1">
        <v>0</v>
      </c>
      <c r="AB416" s="1" t="s">
        <v>4284</v>
      </c>
      <c r="AC416" s="1">
        <v>93.09</v>
      </c>
      <c r="AD416" s="1">
        <v>99.66</v>
      </c>
      <c r="AE416" s="1" t="s">
        <v>4384</v>
      </c>
      <c r="AF416" s="1" t="s">
        <v>8316</v>
      </c>
      <c r="AG416" s="1" t="s">
        <v>8317</v>
      </c>
      <c r="AH416" s="21">
        <v>42352.421736111108</v>
      </c>
      <c r="AJ416" s="23">
        <v>0</v>
      </c>
      <c r="AK416" s="23">
        <f t="shared" si="88"/>
        <v>5</v>
      </c>
      <c r="AL416" s="1">
        <f t="shared" si="89"/>
        <v>10000</v>
      </c>
      <c r="AM416" s="1">
        <f t="shared" si="90"/>
        <v>35044</v>
      </c>
      <c r="AN416" s="25">
        <f t="shared" si="98"/>
        <v>3.9799999999999969</v>
      </c>
      <c r="AO416" s="25">
        <f t="shared" si="99"/>
        <v>40.053333333333335</v>
      </c>
      <c r="AP416" s="1">
        <f t="shared" si="96"/>
        <v>3.8</v>
      </c>
      <c r="AQ416" s="25">
        <f t="shared" si="91"/>
        <v>1.1209439528023597</v>
      </c>
      <c r="AR416" s="1">
        <f t="shared" si="92"/>
        <v>2.38</v>
      </c>
      <c r="AS416" s="25">
        <f t="shared" si="93"/>
        <v>1.096774193548387</v>
      </c>
      <c r="AT416" s="1">
        <f t="shared" si="94"/>
        <v>93.09</v>
      </c>
      <c r="AU416" s="1">
        <f t="shared" si="95"/>
        <v>99.66</v>
      </c>
      <c r="AV416" s="1" t="str">
        <f t="shared" si="97"/>
        <v>234</v>
      </c>
      <c r="AW416" s="1" t="str">
        <f t="shared" si="100"/>
        <v>901</v>
      </c>
      <c r="AX416" s="1" t="str">
        <f t="shared" si="101"/>
        <v>1888</v>
      </c>
      <c r="AY416" s="1">
        <v>1.1115649278579356</v>
      </c>
      <c r="AZ416" s="1">
        <v>2.8633474576271185</v>
      </c>
      <c r="BJ416"/>
    </row>
    <row r="417" spans="1:62" ht="15.75">
      <c r="A417" s="1">
        <v>9391</v>
      </c>
      <c r="B417" s="1" t="s">
        <v>667</v>
      </c>
      <c r="C417" s="1" t="s">
        <v>4335</v>
      </c>
      <c r="D417" s="1">
        <v>157</v>
      </c>
      <c r="E417" s="1">
        <v>12268</v>
      </c>
      <c r="F417" s="1">
        <v>1001</v>
      </c>
      <c r="H417" s="1">
        <v>4.8</v>
      </c>
      <c r="I417" s="1">
        <v>15.47</v>
      </c>
      <c r="J417" s="1" t="s">
        <v>4944</v>
      </c>
      <c r="K417" s="1">
        <v>4.8</v>
      </c>
      <c r="L417" s="1">
        <v>12.65</v>
      </c>
      <c r="M417" s="1" t="s">
        <v>4945</v>
      </c>
      <c r="N417" s="1">
        <v>4.8</v>
      </c>
      <c r="O417" s="1">
        <v>0</v>
      </c>
      <c r="P417" s="1" t="s">
        <v>4946</v>
      </c>
      <c r="Q417" s="1">
        <v>1.78</v>
      </c>
      <c r="R417" s="1">
        <v>3.51</v>
      </c>
      <c r="S417" s="1" t="s">
        <v>4947</v>
      </c>
      <c r="T417" s="1">
        <v>0.7</v>
      </c>
      <c r="U417" s="1">
        <v>1.81</v>
      </c>
      <c r="V417" s="1" t="s">
        <v>4948</v>
      </c>
      <c r="W417" s="1">
        <v>0</v>
      </c>
      <c r="X417" s="1">
        <v>0</v>
      </c>
      <c r="Y417" s="1" t="s">
        <v>4868</v>
      </c>
      <c r="Z417" s="1">
        <v>0</v>
      </c>
      <c r="AA417" s="1">
        <v>0</v>
      </c>
      <c r="AB417" s="1" t="s">
        <v>4284</v>
      </c>
      <c r="AC417" s="1">
        <v>95.61</v>
      </c>
      <c r="AD417" s="1">
        <v>98.96</v>
      </c>
      <c r="AE417" s="1" t="s">
        <v>6051</v>
      </c>
      <c r="AF417" s="1" t="s">
        <v>8102</v>
      </c>
      <c r="AG417" s="1" t="s">
        <v>8103</v>
      </c>
      <c r="AH417" s="21">
        <v>42352.337835648148</v>
      </c>
      <c r="AJ417" s="23">
        <v>0</v>
      </c>
      <c r="AK417" s="23">
        <f t="shared" si="88"/>
        <v>5</v>
      </c>
      <c r="AL417" s="1">
        <f t="shared" si="89"/>
        <v>1001</v>
      </c>
      <c r="AM417" s="1">
        <f t="shared" si="90"/>
        <v>12268</v>
      </c>
      <c r="AN417" s="25">
        <f t="shared" si="98"/>
        <v>15.47</v>
      </c>
      <c r="AO417" s="25">
        <f t="shared" si="99"/>
        <v>9.3733333333333331</v>
      </c>
      <c r="AP417" s="1">
        <f t="shared" si="96"/>
        <v>1.78</v>
      </c>
      <c r="AQ417" s="25">
        <f t="shared" si="91"/>
        <v>0.50712250712250717</v>
      </c>
      <c r="AR417" s="1">
        <f t="shared" si="92"/>
        <v>0.7</v>
      </c>
      <c r="AS417" s="25">
        <f t="shared" si="93"/>
        <v>0.38674033149171266</v>
      </c>
      <c r="AT417" s="1">
        <f t="shared" si="94"/>
        <v>95.61</v>
      </c>
      <c r="AU417" s="1">
        <f t="shared" si="95"/>
        <v>98.96</v>
      </c>
      <c r="AV417" s="1" t="str">
        <f t="shared" si="97"/>
        <v>125</v>
      </c>
      <c r="AW417" s="1" t="str">
        <f t="shared" si="100"/>
        <v>732</v>
      </c>
      <c r="AX417" s="1" t="str">
        <f t="shared" si="101"/>
        <v>5750</v>
      </c>
      <c r="AY417" s="1">
        <v>0.73087431693989069</v>
      </c>
      <c r="AZ417" s="1">
        <v>0.76382608695652177</v>
      </c>
      <c r="BJ417"/>
    </row>
    <row r="418" spans="1:62" ht="15.75">
      <c r="A418" s="1">
        <v>9061</v>
      </c>
      <c r="B418" s="1" t="s">
        <v>2802</v>
      </c>
      <c r="C418" s="1" t="s">
        <v>4370</v>
      </c>
      <c r="D418" s="1">
        <v>612</v>
      </c>
      <c r="E418" s="1">
        <v>77104</v>
      </c>
      <c r="F418" s="1">
        <v>1000</v>
      </c>
      <c r="H418" s="1">
        <v>4.8</v>
      </c>
      <c r="I418" s="1">
        <v>-0.76</v>
      </c>
      <c r="J418" s="1" t="s">
        <v>8078</v>
      </c>
      <c r="K418" s="1">
        <v>4.8</v>
      </c>
      <c r="L418" s="1">
        <v>-0.61</v>
      </c>
      <c r="M418" s="1" t="s">
        <v>8079</v>
      </c>
      <c r="N418" s="1">
        <v>4.7</v>
      </c>
      <c r="O418" s="1">
        <v>-0.96</v>
      </c>
      <c r="P418" s="1" t="s">
        <v>8080</v>
      </c>
      <c r="Q418" s="1">
        <v>4.25</v>
      </c>
      <c r="R418" s="1">
        <v>3.22</v>
      </c>
      <c r="S418" s="1" t="s">
        <v>8081</v>
      </c>
      <c r="T418" s="1">
        <v>1.1000000000000001</v>
      </c>
      <c r="U418" s="1">
        <v>1.59</v>
      </c>
      <c r="V418" s="1" t="s">
        <v>8082</v>
      </c>
      <c r="W418" s="1">
        <v>0</v>
      </c>
      <c r="X418" s="1">
        <v>0.01</v>
      </c>
      <c r="Y418" s="1" t="s">
        <v>8083</v>
      </c>
      <c r="Z418" s="1">
        <v>0</v>
      </c>
      <c r="AA418" s="1">
        <v>0</v>
      </c>
      <c r="AB418" s="1" t="s">
        <v>4284</v>
      </c>
      <c r="AC418" s="1">
        <v>84.06</v>
      </c>
      <c r="AD418" s="1">
        <v>98.61</v>
      </c>
      <c r="AE418" s="1" t="s">
        <v>8084</v>
      </c>
      <c r="AF418" s="1" t="s">
        <v>8085</v>
      </c>
      <c r="AG418" s="1" t="s">
        <v>8086</v>
      </c>
      <c r="AH418" s="21">
        <v>42352.336817129632</v>
      </c>
      <c r="AJ418" s="23">
        <v>0</v>
      </c>
      <c r="AK418" s="23">
        <f t="shared" si="88"/>
        <v>11</v>
      </c>
      <c r="AL418" s="1">
        <f t="shared" si="89"/>
        <v>1000</v>
      </c>
      <c r="AM418" s="1">
        <f t="shared" si="90"/>
        <v>77104</v>
      </c>
      <c r="AN418" s="25">
        <f t="shared" si="98"/>
        <v>0.35</v>
      </c>
      <c r="AO418" s="25">
        <f t="shared" si="99"/>
        <v>-0.77666666666666673</v>
      </c>
      <c r="AP418" s="1">
        <f t="shared" si="96"/>
        <v>4.25</v>
      </c>
      <c r="AQ418" s="25">
        <f t="shared" si="91"/>
        <v>1.3198757763975155</v>
      </c>
      <c r="AR418" s="1">
        <f t="shared" si="92"/>
        <v>1.1000000000000001</v>
      </c>
      <c r="AS418" s="25">
        <f t="shared" si="93"/>
        <v>0.69182389937106925</v>
      </c>
      <c r="AT418" s="1">
        <f t="shared" si="94"/>
        <v>84.06</v>
      </c>
      <c r="AU418" s="1">
        <f t="shared" si="95"/>
        <v>98.61</v>
      </c>
      <c r="AV418" s="1" t="str">
        <f t="shared" si="97"/>
        <v>440</v>
      </c>
      <c r="AW418" s="1" t="str">
        <f t="shared" si="100"/>
        <v>2138</v>
      </c>
      <c r="AX418" s="1" t="str">
        <f t="shared" si="101"/>
        <v>12090</v>
      </c>
      <c r="AY418" s="1">
        <v>0.8808231992516371</v>
      </c>
      <c r="AZ418" s="1">
        <v>1.0610421836228288</v>
      </c>
      <c r="BJ418"/>
    </row>
    <row r="419" spans="1:62" ht="15.75">
      <c r="A419" s="1">
        <v>9058</v>
      </c>
      <c r="B419" s="1" t="s">
        <v>2884</v>
      </c>
      <c r="C419" s="1" t="s">
        <v>4845</v>
      </c>
      <c r="D419" s="1">
        <v>152</v>
      </c>
      <c r="E419" s="1">
        <v>12508</v>
      </c>
      <c r="F419" s="1">
        <v>1000</v>
      </c>
      <c r="H419" s="1">
        <v>4.9000000000000004</v>
      </c>
      <c r="I419" s="1">
        <v>95.7</v>
      </c>
      <c r="J419" s="1" t="s">
        <v>4975</v>
      </c>
      <c r="K419" s="1">
        <v>4.9000000000000004</v>
      </c>
      <c r="L419" s="1">
        <v>97.11</v>
      </c>
      <c r="M419" s="1" t="s">
        <v>4976</v>
      </c>
      <c r="N419" s="1">
        <v>4.9000000000000004</v>
      </c>
      <c r="O419" s="1">
        <v>95.82</v>
      </c>
      <c r="P419" s="1" t="s">
        <v>4977</v>
      </c>
      <c r="Q419" s="1">
        <v>0</v>
      </c>
      <c r="R419" s="1">
        <v>3.79</v>
      </c>
      <c r="S419" s="1" t="s">
        <v>4978</v>
      </c>
      <c r="T419" s="1">
        <v>0</v>
      </c>
      <c r="U419" s="1">
        <v>2.42</v>
      </c>
      <c r="V419" s="1" t="s">
        <v>4979</v>
      </c>
      <c r="W419" s="1">
        <v>0</v>
      </c>
      <c r="X419" s="1">
        <v>0</v>
      </c>
      <c r="Y419" s="1" t="s">
        <v>4287</v>
      </c>
      <c r="Z419" s="1">
        <v>0</v>
      </c>
      <c r="AA419" s="1">
        <v>0</v>
      </c>
      <c r="AB419" s="1" t="s">
        <v>4284</v>
      </c>
      <c r="AC419" s="1">
        <v>0.28000000000000003</v>
      </c>
      <c r="AD419" s="1">
        <v>99.96</v>
      </c>
      <c r="AE419" s="1" t="s">
        <v>4293</v>
      </c>
      <c r="AF419" s="1" t="s">
        <v>4980</v>
      </c>
      <c r="AG419" s="1" t="s">
        <v>4981</v>
      </c>
      <c r="AH419" s="21">
        <v>42352.338009259256</v>
      </c>
      <c r="AJ419" s="23">
        <v>0</v>
      </c>
      <c r="AK419" s="23">
        <f t="shared" si="88"/>
        <v>9</v>
      </c>
      <c r="AL419" s="1">
        <f t="shared" si="89"/>
        <v>1000</v>
      </c>
      <c r="AM419" s="1">
        <f t="shared" si="90"/>
        <v>12508</v>
      </c>
      <c r="AN419" s="25">
        <f t="shared" si="98"/>
        <v>1.4099999999999966</v>
      </c>
      <c r="AO419" s="25">
        <f t="shared" si="99"/>
        <v>96.21</v>
      </c>
      <c r="AP419" s="1">
        <f t="shared" si="96"/>
        <v>0</v>
      </c>
      <c r="AQ419" s="25">
        <f t="shared" si="91"/>
        <v>0</v>
      </c>
      <c r="AR419" s="1">
        <f t="shared" si="92"/>
        <v>0</v>
      </c>
      <c r="AS419" s="25">
        <f t="shared" si="93"/>
        <v>0</v>
      </c>
      <c r="AT419" s="1">
        <f t="shared" si="94"/>
        <v>0.28000000000000003</v>
      </c>
      <c r="AU419" s="1">
        <f t="shared" si="95"/>
        <v>99.96</v>
      </c>
      <c r="AV419" s="1" t="str">
        <f t="shared" si="97"/>
        <v>0</v>
      </c>
      <c r="AW419" s="1" t="str">
        <f t="shared" si="100"/>
        <v>0</v>
      </c>
      <c r="AX419" s="1" t="str">
        <f t="shared" si="101"/>
        <v>1268</v>
      </c>
      <c r="AY419" s="1" t="e">
        <v>#DIV/0!</v>
      </c>
      <c r="AZ419" s="1">
        <v>0</v>
      </c>
      <c r="BJ419"/>
    </row>
    <row r="420" spans="1:62" ht="15.75">
      <c r="A420" s="1">
        <v>9106</v>
      </c>
      <c r="B420" s="1" t="s">
        <v>771</v>
      </c>
      <c r="C420" s="1" t="s">
        <v>4286</v>
      </c>
      <c r="D420" s="1">
        <v>1241</v>
      </c>
      <c r="E420" s="1">
        <v>53816</v>
      </c>
      <c r="F420" s="1">
        <v>1000</v>
      </c>
      <c r="H420" s="1">
        <v>4.8</v>
      </c>
      <c r="I420" s="1">
        <v>23.96</v>
      </c>
      <c r="J420" s="1" t="s">
        <v>4667</v>
      </c>
      <c r="K420" s="1">
        <v>4.8</v>
      </c>
      <c r="L420" s="1">
        <v>7.85</v>
      </c>
      <c r="M420" s="1" t="s">
        <v>4668</v>
      </c>
      <c r="N420" s="1">
        <v>4.8</v>
      </c>
      <c r="O420" s="1">
        <v>16.95</v>
      </c>
      <c r="P420" s="1" t="s">
        <v>4669</v>
      </c>
      <c r="Q420" s="1">
        <v>8.11</v>
      </c>
      <c r="R420" s="1">
        <v>4.32</v>
      </c>
      <c r="S420" s="1" t="s">
        <v>4670</v>
      </c>
      <c r="T420" s="1">
        <v>1.56</v>
      </c>
      <c r="U420" s="1">
        <v>2.92</v>
      </c>
      <c r="V420" s="1" t="s">
        <v>4671</v>
      </c>
      <c r="W420" s="1">
        <v>0</v>
      </c>
      <c r="X420" s="1">
        <v>0</v>
      </c>
      <c r="Y420" s="1" t="s">
        <v>4672</v>
      </c>
      <c r="Z420" s="1">
        <v>0</v>
      </c>
      <c r="AA420" s="1">
        <v>0</v>
      </c>
      <c r="AB420" s="1" t="s">
        <v>4284</v>
      </c>
      <c r="AC420" s="1">
        <v>32.5</v>
      </c>
      <c r="AD420" s="1">
        <v>98.68</v>
      </c>
      <c r="AE420" s="1" t="s">
        <v>8104</v>
      </c>
      <c r="AF420" s="1" t="s">
        <v>8105</v>
      </c>
      <c r="AG420" s="1" t="s">
        <v>8106</v>
      </c>
      <c r="AH420" s="21">
        <v>42352.338067129633</v>
      </c>
      <c r="AJ420" s="23">
        <v>0</v>
      </c>
      <c r="AK420" s="23">
        <f t="shared" si="88"/>
        <v>8</v>
      </c>
      <c r="AL420" s="1">
        <f t="shared" si="89"/>
        <v>1000</v>
      </c>
      <c r="AM420" s="1">
        <f t="shared" si="90"/>
        <v>53816</v>
      </c>
      <c r="AN420" s="25">
        <f t="shared" si="98"/>
        <v>16.11</v>
      </c>
      <c r="AO420" s="25">
        <f t="shared" si="99"/>
        <v>16.253333333333334</v>
      </c>
      <c r="AP420" s="1">
        <f t="shared" si="96"/>
        <v>8.11</v>
      </c>
      <c r="AQ420" s="25">
        <f t="shared" si="91"/>
        <v>1.8773148148148147</v>
      </c>
      <c r="AR420" s="1">
        <f t="shared" si="92"/>
        <v>1.56</v>
      </c>
      <c r="AS420" s="25">
        <f t="shared" si="93"/>
        <v>0.53424657534246578</v>
      </c>
      <c r="AT420" s="1">
        <f t="shared" si="94"/>
        <v>32.5</v>
      </c>
      <c r="AU420" s="1">
        <f t="shared" si="95"/>
        <v>98.68</v>
      </c>
      <c r="AV420" s="1" t="str">
        <f t="shared" si="97"/>
        <v>254</v>
      </c>
      <c r="AW420" s="1" t="str">
        <f t="shared" si="100"/>
        <v>1287</v>
      </c>
      <c r="AX420" s="1" t="str">
        <f t="shared" si="101"/>
        <v>6359</v>
      </c>
      <c r="AY420" s="1">
        <v>0.84469308469308468</v>
      </c>
      <c r="AZ420" s="1">
        <v>1.2143418776537191</v>
      </c>
      <c r="BJ420"/>
    </row>
    <row r="421" spans="1:62" ht="15.75">
      <c r="A421" s="1">
        <v>9431</v>
      </c>
      <c r="B421" s="1" t="s">
        <v>848</v>
      </c>
      <c r="C421" s="1" t="s">
        <v>4339</v>
      </c>
      <c r="D421" s="1">
        <v>108</v>
      </c>
      <c r="E421" s="1">
        <v>8518</v>
      </c>
      <c r="F421" s="1">
        <v>1000</v>
      </c>
      <c r="H421" s="1">
        <v>4.9000000000000004</v>
      </c>
      <c r="I421" s="1">
        <v>72.3</v>
      </c>
      <c r="J421" s="1" t="s">
        <v>5022</v>
      </c>
      <c r="K421" s="1">
        <v>4.9000000000000004</v>
      </c>
      <c r="L421" s="1">
        <v>72.92</v>
      </c>
      <c r="M421" s="1" t="s">
        <v>5023</v>
      </c>
      <c r="N421" s="1">
        <v>4.9000000000000004</v>
      </c>
      <c r="O421" s="1">
        <v>68.55</v>
      </c>
      <c r="P421" s="1" t="s">
        <v>5024</v>
      </c>
      <c r="Q421" s="1">
        <v>1.32</v>
      </c>
      <c r="R421" s="1">
        <v>3.92</v>
      </c>
      <c r="S421" s="1" t="s">
        <v>5025</v>
      </c>
      <c r="T421" s="1">
        <v>3.31</v>
      </c>
      <c r="U421" s="1">
        <v>3.02</v>
      </c>
      <c r="V421" s="1" t="s">
        <v>5026</v>
      </c>
      <c r="W421" s="1">
        <v>0</v>
      </c>
      <c r="X421" s="1">
        <v>0.01</v>
      </c>
      <c r="Y421" s="1" t="s">
        <v>4405</v>
      </c>
      <c r="Z421" s="1">
        <v>0</v>
      </c>
      <c r="AA421" s="1">
        <v>0</v>
      </c>
      <c r="AB421" s="1" t="s">
        <v>4284</v>
      </c>
      <c r="AC421" s="1">
        <v>99.95</v>
      </c>
      <c r="AD421" s="1">
        <v>99</v>
      </c>
      <c r="AE421" s="1" t="s">
        <v>8107</v>
      </c>
      <c r="AF421" s="1" t="s">
        <v>8108</v>
      </c>
      <c r="AG421" s="1" t="s">
        <v>8109</v>
      </c>
      <c r="AH421" s="21">
        <v>42352.338206018518</v>
      </c>
      <c r="AJ421" s="23">
        <v>0</v>
      </c>
      <c r="AK421" s="23">
        <f t="shared" si="88"/>
        <v>6</v>
      </c>
      <c r="AL421" s="1">
        <f t="shared" si="89"/>
        <v>1000</v>
      </c>
      <c r="AM421" s="1">
        <f t="shared" si="90"/>
        <v>8518</v>
      </c>
      <c r="AN421" s="25">
        <f t="shared" si="98"/>
        <v>4.3700000000000045</v>
      </c>
      <c r="AO421" s="25">
        <f t="shared" si="99"/>
        <v>71.256666666666661</v>
      </c>
      <c r="AP421" s="1">
        <f t="shared" si="96"/>
        <v>1.32</v>
      </c>
      <c r="AQ421" s="25">
        <f t="shared" si="91"/>
        <v>0.33673469387755106</v>
      </c>
      <c r="AR421" s="1">
        <f t="shared" si="92"/>
        <v>3.31</v>
      </c>
      <c r="AS421" s="25">
        <f t="shared" si="93"/>
        <v>1.0960264900662251</v>
      </c>
      <c r="AT421" s="1">
        <f t="shared" si="94"/>
        <v>99.95</v>
      </c>
      <c r="AU421" s="1">
        <f t="shared" si="95"/>
        <v>99</v>
      </c>
      <c r="AV421" s="1" t="str">
        <f t="shared" si="97"/>
        <v>157</v>
      </c>
      <c r="AW421" s="1" t="str">
        <f t="shared" si="100"/>
        <v>834</v>
      </c>
      <c r="AX421" s="1" t="str">
        <f t="shared" si="101"/>
        <v>2291</v>
      </c>
      <c r="AY421" s="1">
        <v>0.8057074340527578</v>
      </c>
      <c r="AZ421" s="1">
        <v>2.1841990397206459</v>
      </c>
      <c r="BJ421"/>
    </row>
    <row r="422" spans="1:62" ht="15.75">
      <c r="A422" s="1">
        <v>9117</v>
      </c>
      <c r="B422" s="1" t="s">
        <v>2953</v>
      </c>
      <c r="C422" s="1" t="s">
        <v>4334</v>
      </c>
      <c r="D422" s="1">
        <v>95</v>
      </c>
      <c r="E422" s="1">
        <v>25158</v>
      </c>
      <c r="F422" s="1">
        <v>1100</v>
      </c>
      <c r="H422" s="1">
        <v>4.8</v>
      </c>
      <c r="I422" s="1">
        <v>47.4</v>
      </c>
      <c r="J422" s="1" t="s">
        <v>5108</v>
      </c>
      <c r="K422" s="1">
        <v>4.9000000000000004</v>
      </c>
      <c r="L422" s="1">
        <v>50.41</v>
      </c>
      <c r="M422" s="1" t="s">
        <v>5109</v>
      </c>
      <c r="N422" s="1">
        <v>4.9000000000000004</v>
      </c>
      <c r="O422" s="1">
        <v>52.13</v>
      </c>
      <c r="P422" s="1" t="s">
        <v>5110</v>
      </c>
      <c r="Q422" s="1">
        <v>10.11</v>
      </c>
      <c r="R422" s="1">
        <v>14.39</v>
      </c>
      <c r="S422" s="1" t="s">
        <v>5111</v>
      </c>
      <c r="T422" s="1">
        <v>3.28</v>
      </c>
      <c r="U422" s="1">
        <v>3.69</v>
      </c>
      <c r="V422" s="1" t="s">
        <v>5112</v>
      </c>
      <c r="W422" s="1">
        <v>0</v>
      </c>
      <c r="X422" s="1">
        <v>0.01</v>
      </c>
      <c r="Y422" s="1" t="s">
        <v>4354</v>
      </c>
      <c r="Z422" s="1">
        <v>0</v>
      </c>
      <c r="AA422" s="1">
        <v>0</v>
      </c>
      <c r="AB422" s="1" t="s">
        <v>4284</v>
      </c>
      <c r="AC422" s="1">
        <v>100</v>
      </c>
      <c r="AD422" s="1">
        <v>98.58</v>
      </c>
      <c r="AE422" s="1" t="s">
        <v>8110</v>
      </c>
      <c r="AF422" s="1" t="s">
        <v>8111</v>
      </c>
      <c r="AG422" s="1" t="s">
        <v>8112</v>
      </c>
      <c r="AH422" s="21">
        <v>42352.33834490741</v>
      </c>
      <c r="AJ422" s="23">
        <v>0</v>
      </c>
      <c r="AK422" s="23">
        <f t="shared" si="88"/>
        <v>4</v>
      </c>
      <c r="AL422" s="1">
        <f t="shared" si="89"/>
        <v>1100</v>
      </c>
      <c r="AM422" s="1">
        <f t="shared" si="90"/>
        <v>25158</v>
      </c>
      <c r="AN422" s="25">
        <f t="shared" si="98"/>
        <v>4.730000000000004</v>
      </c>
      <c r="AO422" s="25">
        <f t="shared" si="99"/>
        <v>49.98</v>
      </c>
      <c r="AP422" s="1">
        <f t="shared" si="96"/>
        <v>10.11</v>
      </c>
      <c r="AQ422" s="25">
        <f t="shared" si="91"/>
        <v>0.70257123002084776</v>
      </c>
      <c r="AR422" s="1">
        <f t="shared" si="92"/>
        <v>3.28</v>
      </c>
      <c r="AS422" s="25">
        <f t="shared" si="93"/>
        <v>0.88888888888888884</v>
      </c>
      <c r="AT422" s="1">
        <f t="shared" si="94"/>
        <v>100</v>
      </c>
      <c r="AU422" s="1">
        <f t="shared" si="95"/>
        <v>98.58</v>
      </c>
      <c r="AV422" s="1" t="str">
        <f t="shared" si="97"/>
        <v>146</v>
      </c>
      <c r="AW422" s="1" t="str">
        <f t="shared" si="100"/>
        <v>666</v>
      </c>
      <c r="AX422" s="1" t="str">
        <f t="shared" si="101"/>
        <v>3617</v>
      </c>
      <c r="AY422" s="1">
        <v>0.93825825825825826</v>
      </c>
      <c r="AZ422" s="1">
        <v>1.1047829693115843</v>
      </c>
      <c r="BJ422"/>
    </row>
    <row r="423" spans="1:62" ht="15.75">
      <c r="A423" s="1">
        <v>9145</v>
      </c>
      <c r="B423" s="1" t="s">
        <v>1157</v>
      </c>
      <c r="C423" s="1" t="s">
        <v>4334</v>
      </c>
      <c r="D423" s="1">
        <v>267</v>
      </c>
      <c r="E423" s="1">
        <v>13503</v>
      </c>
      <c r="F423" s="1">
        <v>3600</v>
      </c>
      <c r="H423" s="1">
        <v>4.7</v>
      </c>
      <c r="I423" s="1">
        <v>2.82</v>
      </c>
      <c r="J423" s="1" t="s">
        <v>5931</v>
      </c>
      <c r="K423" s="1">
        <v>4.8</v>
      </c>
      <c r="L423" s="1">
        <v>18.5</v>
      </c>
      <c r="M423" s="1" t="s">
        <v>5932</v>
      </c>
      <c r="N423" s="1">
        <v>4.8</v>
      </c>
      <c r="O423" s="1">
        <v>10.94</v>
      </c>
      <c r="P423" s="1" t="s">
        <v>5933</v>
      </c>
      <c r="Q423" s="1">
        <v>73.650000000000006</v>
      </c>
      <c r="R423" s="1">
        <v>14.39</v>
      </c>
      <c r="S423" s="1" t="s">
        <v>5934</v>
      </c>
      <c r="T423" s="1">
        <v>5.51</v>
      </c>
      <c r="U423" s="1">
        <v>3.69</v>
      </c>
      <c r="V423" s="1" t="s">
        <v>5935</v>
      </c>
      <c r="W423" s="1">
        <v>0</v>
      </c>
      <c r="X423" s="1">
        <v>0.01</v>
      </c>
      <c r="Y423" s="1" t="s">
        <v>5936</v>
      </c>
      <c r="Z423" s="1">
        <v>0</v>
      </c>
      <c r="AA423" s="1">
        <v>0</v>
      </c>
      <c r="AB423" s="1" t="s">
        <v>4284</v>
      </c>
      <c r="AC423" s="1">
        <v>99.82</v>
      </c>
      <c r="AD423" s="1">
        <v>98.93</v>
      </c>
      <c r="AE423" s="1" t="s">
        <v>8113</v>
      </c>
      <c r="AF423" s="1" t="s">
        <v>8114</v>
      </c>
      <c r="AG423" s="1" t="s">
        <v>8115</v>
      </c>
      <c r="AH423" s="21">
        <v>42352.338402777779</v>
      </c>
      <c r="AJ423" s="23">
        <v>0</v>
      </c>
      <c r="AK423" s="23">
        <f t="shared" si="88"/>
        <v>4</v>
      </c>
      <c r="AL423" s="1">
        <f t="shared" si="89"/>
        <v>3600</v>
      </c>
      <c r="AM423" s="1">
        <f t="shared" si="90"/>
        <v>13503</v>
      </c>
      <c r="AN423" s="25">
        <f t="shared" si="98"/>
        <v>15.68</v>
      </c>
      <c r="AO423" s="25">
        <f t="shared" si="99"/>
        <v>10.753333333333332</v>
      </c>
      <c r="AP423" s="1">
        <f t="shared" si="96"/>
        <v>73.650000000000006</v>
      </c>
      <c r="AQ423" s="25">
        <f t="shared" si="91"/>
        <v>5.1181375955524668</v>
      </c>
      <c r="AR423" s="1">
        <f t="shared" si="92"/>
        <v>5.51</v>
      </c>
      <c r="AS423" s="25">
        <f t="shared" si="93"/>
        <v>1.4932249322493225</v>
      </c>
      <c r="AT423" s="1">
        <f t="shared" si="94"/>
        <v>99.82</v>
      </c>
      <c r="AU423" s="1">
        <f t="shared" si="95"/>
        <v>98.93</v>
      </c>
      <c r="AV423" s="1" t="str">
        <f t="shared" si="97"/>
        <v>250</v>
      </c>
      <c r="AW423" s="1" t="str">
        <f t="shared" si="100"/>
        <v>1274</v>
      </c>
      <c r="AX423" s="1" t="str">
        <f t="shared" si="101"/>
        <v>4937</v>
      </c>
      <c r="AY423" s="1">
        <v>0.83987441130298279</v>
      </c>
      <c r="AZ423" s="1">
        <v>1.5483086894875431</v>
      </c>
      <c r="BJ423"/>
    </row>
    <row r="424" spans="1:62" ht="15.75">
      <c r="A424" s="1">
        <v>9131</v>
      </c>
      <c r="B424" s="1" t="s">
        <v>2957</v>
      </c>
      <c r="C424" s="1" t="s">
        <v>4370</v>
      </c>
      <c r="D424" s="1">
        <v>619</v>
      </c>
      <c r="E424" s="1">
        <v>130311</v>
      </c>
      <c r="F424" s="1">
        <v>3000</v>
      </c>
      <c r="H424" s="1">
        <v>4.8</v>
      </c>
      <c r="I424" s="1">
        <v>0</v>
      </c>
      <c r="J424" s="1" t="s">
        <v>5077</v>
      </c>
      <c r="K424" s="1">
        <v>4.8</v>
      </c>
      <c r="L424" s="1">
        <v>0</v>
      </c>
      <c r="M424" s="1" t="s">
        <v>5078</v>
      </c>
      <c r="N424" s="1">
        <v>4.8</v>
      </c>
      <c r="O424" s="1">
        <v>0</v>
      </c>
      <c r="P424" s="1" t="s">
        <v>5079</v>
      </c>
      <c r="Q424" s="1">
        <v>3.78</v>
      </c>
      <c r="R424" s="1">
        <v>3.22</v>
      </c>
      <c r="S424" s="1" t="s">
        <v>5080</v>
      </c>
      <c r="T424" s="1">
        <v>1.71</v>
      </c>
      <c r="U424" s="1">
        <v>1.59</v>
      </c>
      <c r="V424" s="1" t="s">
        <v>5081</v>
      </c>
      <c r="W424" s="1">
        <v>0</v>
      </c>
      <c r="X424" s="1">
        <v>0.01</v>
      </c>
      <c r="Y424" s="1" t="s">
        <v>5082</v>
      </c>
      <c r="Z424" s="1">
        <v>0</v>
      </c>
      <c r="AA424" s="1">
        <v>0</v>
      </c>
      <c r="AB424" s="1" t="s">
        <v>4284</v>
      </c>
      <c r="AC424" s="1">
        <v>98.59</v>
      </c>
      <c r="AD424" s="1">
        <v>98.56</v>
      </c>
      <c r="AE424" s="1" t="s">
        <v>4349</v>
      </c>
      <c r="AF424" s="1" t="s">
        <v>8116</v>
      </c>
      <c r="AG424" s="1" t="s">
        <v>8117</v>
      </c>
      <c r="AH424" s="21">
        <v>42352.338483796295</v>
      </c>
      <c r="AJ424" s="23">
        <v>0</v>
      </c>
      <c r="AK424" s="23">
        <f t="shared" si="88"/>
        <v>11</v>
      </c>
      <c r="AL424" s="1">
        <f t="shared" si="89"/>
        <v>3000</v>
      </c>
      <c r="AM424" s="1">
        <f t="shared" si="90"/>
        <v>130311</v>
      </c>
      <c r="AN424" s="25">
        <f t="shared" si="98"/>
        <v>0</v>
      </c>
      <c r="AO424" s="25">
        <f t="shared" si="99"/>
        <v>0</v>
      </c>
      <c r="AP424" s="1">
        <f t="shared" si="96"/>
        <v>3.78</v>
      </c>
      <c r="AQ424" s="25">
        <f t="shared" si="91"/>
        <v>1.1739130434782608</v>
      </c>
      <c r="AR424" s="1">
        <f t="shared" si="92"/>
        <v>1.71</v>
      </c>
      <c r="AS424" s="25">
        <f t="shared" si="93"/>
        <v>1.0754716981132075</v>
      </c>
      <c r="AT424" s="1">
        <f t="shared" si="94"/>
        <v>98.59</v>
      </c>
      <c r="AU424" s="1">
        <f t="shared" si="95"/>
        <v>98.56</v>
      </c>
      <c r="AV424" s="1" t="str">
        <f t="shared" si="97"/>
        <v>4</v>
      </c>
      <c r="AW424" s="1" t="str">
        <f t="shared" si="100"/>
        <v>519</v>
      </c>
      <c r="AX424" s="1" t="str">
        <f t="shared" si="101"/>
        <v>6305</v>
      </c>
      <c r="AY424" s="1">
        <v>3.2986512524084778E-2</v>
      </c>
      <c r="AZ424" s="1">
        <v>0.49389373513084855</v>
      </c>
      <c r="BJ424"/>
    </row>
    <row r="425" spans="1:62" ht="15.75">
      <c r="A425" s="1">
        <v>9303</v>
      </c>
      <c r="B425" s="1" t="s">
        <v>931</v>
      </c>
      <c r="C425" s="1" t="s">
        <v>4339</v>
      </c>
      <c r="D425" s="1">
        <v>925</v>
      </c>
      <c r="E425" s="1">
        <v>108086</v>
      </c>
      <c r="F425" s="1">
        <v>1000</v>
      </c>
      <c r="H425" s="1">
        <v>4.8</v>
      </c>
      <c r="I425" s="1">
        <v>-1.62</v>
      </c>
      <c r="J425" s="1" t="s">
        <v>8318</v>
      </c>
      <c r="K425" s="1">
        <v>4.8</v>
      </c>
      <c r="L425" s="1">
        <v>-1.45</v>
      </c>
      <c r="M425" s="1" t="s">
        <v>8319</v>
      </c>
      <c r="N425" s="1">
        <v>4.7</v>
      </c>
      <c r="O425" s="1">
        <v>-2.0499999999999998</v>
      </c>
      <c r="P425" s="1" t="s">
        <v>8320</v>
      </c>
      <c r="Q425" s="1">
        <v>3.99</v>
      </c>
      <c r="R425" s="1">
        <v>3.19</v>
      </c>
      <c r="S425" s="1" t="s">
        <v>8321</v>
      </c>
      <c r="T425" s="1">
        <v>3.52</v>
      </c>
      <c r="U425" s="1">
        <v>2.41</v>
      </c>
      <c r="V425" s="1" t="s">
        <v>8322</v>
      </c>
      <c r="W425" s="1">
        <v>0</v>
      </c>
      <c r="X425" s="1">
        <v>0.01</v>
      </c>
      <c r="Y425" s="1" t="s">
        <v>8323</v>
      </c>
      <c r="Z425" s="1">
        <v>0</v>
      </c>
      <c r="AA425" s="1">
        <v>0</v>
      </c>
      <c r="AB425" s="1" t="s">
        <v>4284</v>
      </c>
      <c r="AC425" s="1">
        <v>72.52</v>
      </c>
      <c r="AD425" s="1">
        <v>98.47</v>
      </c>
      <c r="AE425" s="1" t="s">
        <v>8324</v>
      </c>
      <c r="AF425" s="1" t="s">
        <v>8325</v>
      </c>
      <c r="AG425" s="1" t="s">
        <v>8326</v>
      </c>
      <c r="AH425" s="21">
        <v>42353.075138888889</v>
      </c>
      <c r="AJ425" s="23">
        <v>0</v>
      </c>
      <c r="AK425" s="23">
        <f t="shared" si="88"/>
        <v>6</v>
      </c>
      <c r="AL425" s="1">
        <f t="shared" si="89"/>
        <v>1000</v>
      </c>
      <c r="AM425" s="1">
        <f t="shared" si="90"/>
        <v>108086</v>
      </c>
      <c r="AN425" s="25">
        <f t="shared" si="98"/>
        <v>0.59999999999999987</v>
      </c>
      <c r="AO425" s="25">
        <f t="shared" si="99"/>
        <v>-1.7066666666666668</v>
      </c>
      <c r="AP425" s="1">
        <f t="shared" si="96"/>
        <v>3.99</v>
      </c>
      <c r="AQ425" s="25">
        <f t="shared" si="91"/>
        <v>1.2507836990595613</v>
      </c>
      <c r="AR425" s="1">
        <f t="shared" si="92"/>
        <v>3.52</v>
      </c>
      <c r="AS425" s="25">
        <f t="shared" si="93"/>
        <v>1.4605809128630705</v>
      </c>
      <c r="AT425" s="1">
        <f t="shared" si="94"/>
        <v>72.52</v>
      </c>
      <c r="AU425" s="1">
        <f t="shared" si="95"/>
        <v>98.47</v>
      </c>
      <c r="AV425" s="1" t="str">
        <f t="shared" si="97"/>
        <v>375</v>
      </c>
      <c r="AW425" s="1" t="str">
        <f t="shared" si="100"/>
        <v>1560</v>
      </c>
      <c r="AX425" s="1" t="str">
        <f t="shared" si="101"/>
        <v>7695</v>
      </c>
      <c r="AY425" s="1">
        <v>1.028846153846154</v>
      </c>
      <c r="AZ425" s="1">
        <v>1.2163742690058479</v>
      </c>
      <c r="BJ425"/>
    </row>
    <row r="426" spans="1:62" ht="15.75">
      <c r="A426" s="1">
        <v>8842</v>
      </c>
      <c r="B426" s="1" t="s">
        <v>1937</v>
      </c>
      <c r="C426" s="1" t="s">
        <v>4334</v>
      </c>
      <c r="F426" s="1">
        <v>50000</v>
      </c>
      <c r="H426" s="1">
        <v>4.8</v>
      </c>
      <c r="I426" s="1">
        <v>0</v>
      </c>
      <c r="J426" s="1" t="s">
        <v>8327</v>
      </c>
      <c r="K426" s="1">
        <v>4.7</v>
      </c>
      <c r="L426" s="1">
        <v>-0.55000000000000004</v>
      </c>
      <c r="M426" s="1" t="s">
        <v>8328</v>
      </c>
      <c r="N426" s="1">
        <v>4.7</v>
      </c>
      <c r="O426" s="1">
        <v>0</v>
      </c>
      <c r="P426" s="1" t="s">
        <v>8329</v>
      </c>
      <c r="Q426" s="1">
        <v>15.47</v>
      </c>
      <c r="R426" s="1">
        <v>12.85</v>
      </c>
      <c r="S426" s="1" t="s">
        <v>8330</v>
      </c>
      <c r="T426" s="1">
        <v>2.0699999999999998</v>
      </c>
      <c r="U426" s="1">
        <v>3.68</v>
      </c>
      <c r="V426" s="1" t="s">
        <v>8331</v>
      </c>
      <c r="W426" s="1">
        <v>0</v>
      </c>
      <c r="X426" s="1">
        <v>0.05</v>
      </c>
      <c r="Y426" s="1" t="s">
        <v>4289</v>
      </c>
      <c r="Z426" s="1">
        <v>0</v>
      </c>
      <c r="AA426" s="1">
        <v>0</v>
      </c>
      <c r="AB426" s="1" t="s">
        <v>4284</v>
      </c>
      <c r="AC426" s="1">
        <v>0</v>
      </c>
      <c r="AD426" s="1">
        <v>0</v>
      </c>
      <c r="AH426" s="21">
        <v>42353.320775462962</v>
      </c>
      <c r="AJ426" s="24">
        <v>1</v>
      </c>
      <c r="AK426" s="23">
        <f t="shared" si="88"/>
        <v>4</v>
      </c>
      <c r="AL426" s="1">
        <f t="shared" si="89"/>
        <v>50000</v>
      </c>
      <c r="AM426" s="1">
        <f t="shared" si="90"/>
        <v>0</v>
      </c>
      <c r="AN426" s="25">
        <f t="shared" si="98"/>
        <v>0.55000000000000004</v>
      </c>
      <c r="AO426" s="25">
        <f t="shared" si="99"/>
        <v>-0.18333333333333335</v>
      </c>
      <c r="AP426" s="1">
        <f t="shared" si="96"/>
        <v>15.47</v>
      </c>
      <c r="AQ426" s="25">
        <f t="shared" si="91"/>
        <v>1.2038910505836578</v>
      </c>
      <c r="AR426" s="1">
        <f t="shared" si="92"/>
        <v>2.0699999999999998</v>
      </c>
      <c r="AS426" s="25">
        <f t="shared" si="93"/>
        <v>0.56249999999999989</v>
      </c>
      <c r="AT426" s="1">
        <f t="shared" si="94"/>
        <v>0</v>
      </c>
      <c r="AU426" s="1">
        <f t="shared" si="95"/>
        <v>0</v>
      </c>
      <c r="AV426" s="1" t="str">
        <f t="shared" ref="AV426:AV489" si="102">IFERROR(MID(AE426,3,FIND(",",AE426)-3),"")</f>
        <v/>
      </c>
      <c r="AW426" s="1" t="str">
        <f t="shared" ref="AW426:AW489" si="103">IFERROR(MID(AF426,3,FIND(",",AF426)-3),"")</f>
        <v/>
      </c>
      <c r="AX426" s="1" t="str">
        <f t="shared" ref="AX426:AX489" si="104">IFERROR(MID(AG426,3,FIND(",",AG426)-3),"")</f>
        <v/>
      </c>
      <c r="AY426" s="1">
        <v>0</v>
      </c>
      <c r="BJ426"/>
    </row>
    <row r="427" spans="1:62" ht="15.75">
      <c r="A427" s="1">
        <v>9002</v>
      </c>
      <c r="B427" s="1" t="s">
        <v>1686</v>
      </c>
      <c r="C427" s="1" t="s">
        <v>4334</v>
      </c>
      <c r="F427" s="1">
        <v>50000</v>
      </c>
      <c r="H427" s="1">
        <v>4.7</v>
      </c>
      <c r="I427" s="1">
        <v>-1.27</v>
      </c>
      <c r="J427" s="1" t="s">
        <v>8332</v>
      </c>
      <c r="K427" s="1">
        <v>4.5999999999999996</v>
      </c>
      <c r="L427" s="1">
        <v>-2.61</v>
      </c>
      <c r="M427" s="1" t="s">
        <v>8333</v>
      </c>
      <c r="N427" s="1">
        <v>4.5999999999999996</v>
      </c>
      <c r="O427" s="1">
        <v>-2.19</v>
      </c>
      <c r="P427" s="1" t="s">
        <v>8334</v>
      </c>
      <c r="Q427" s="1">
        <v>3.59</v>
      </c>
      <c r="R427" s="1">
        <v>12.85</v>
      </c>
      <c r="S427" s="1" t="s">
        <v>8335</v>
      </c>
      <c r="T427" s="1">
        <v>2.2799999999999998</v>
      </c>
      <c r="U427" s="1">
        <v>3.68</v>
      </c>
      <c r="V427" s="1" t="s">
        <v>8336</v>
      </c>
      <c r="W427" s="1">
        <v>0</v>
      </c>
      <c r="X427" s="1">
        <v>0.05</v>
      </c>
      <c r="Y427" s="1" t="s">
        <v>4289</v>
      </c>
      <c r="Z427" s="1">
        <v>0</v>
      </c>
      <c r="AA427" s="1">
        <v>0</v>
      </c>
      <c r="AB427" s="1" t="s">
        <v>4284</v>
      </c>
      <c r="AC427" s="1">
        <v>0</v>
      </c>
      <c r="AD427" s="1">
        <v>0</v>
      </c>
      <c r="AH427" s="21">
        <v>42353.315266203703</v>
      </c>
      <c r="AJ427" s="24">
        <v>1</v>
      </c>
      <c r="AK427" s="23">
        <f t="shared" si="88"/>
        <v>4</v>
      </c>
      <c r="AL427" s="1">
        <f t="shared" si="89"/>
        <v>50000</v>
      </c>
      <c r="AM427" s="1">
        <f t="shared" si="90"/>
        <v>0</v>
      </c>
      <c r="AN427" s="25">
        <f t="shared" si="98"/>
        <v>1.3399999999999999</v>
      </c>
      <c r="AO427" s="25">
        <f t="shared" si="99"/>
        <v>-2.0233333333333334</v>
      </c>
      <c r="AP427" s="1">
        <f t="shared" si="96"/>
        <v>3.59</v>
      </c>
      <c r="AQ427" s="25">
        <f t="shared" si="91"/>
        <v>0.27937743190661479</v>
      </c>
      <c r="AR427" s="1">
        <f t="shared" si="92"/>
        <v>2.2799999999999998</v>
      </c>
      <c r="AS427" s="25">
        <f t="shared" si="93"/>
        <v>0.61956521739130421</v>
      </c>
      <c r="AT427" s="1">
        <f t="shared" si="94"/>
        <v>0</v>
      </c>
      <c r="AU427" s="1">
        <f t="shared" si="95"/>
        <v>0</v>
      </c>
      <c r="AV427" s="1" t="str">
        <f t="shared" si="102"/>
        <v/>
      </c>
      <c r="AW427" s="1" t="str">
        <f t="shared" si="103"/>
        <v/>
      </c>
      <c r="AX427" s="1" t="str">
        <f t="shared" si="104"/>
        <v/>
      </c>
      <c r="AY427" s="1">
        <v>0</v>
      </c>
      <c r="BJ427"/>
    </row>
    <row r="428" spans="1:62" ht="15.75">
      <c r="A428" s="1">
        <v>8799</v>
      </c>
      <c r="B428" s="1" t="s">
        <v>1703</v>
      </c>
      <c r="C428" s="1" t="s">
        <v>4334</v>
      </c>
      <c r="F428" s="1">
        <v>50000</v>
      </c>
      <c r="H428" s="1">
        <v>4.9000000000000004</v>
      </c>
      <c r="I428" s="1">
        <v>37.32</v>
      </c>
      <c r="J428" s="1" t="s">
        <v>8337</v>
      </c>
      <c r="K428" s="1">
        <v>4.8</v>
      </c>
      <c r="L428" s="1">
        <v>44.13</v>
      </c>
      <c r="M428" s="1" t="s">
        <v>8338</v>
      </c>
      <c r="N428" s="1">
        <v>4.8</v>
      </c>
      <c r="O428" s="1">
        <v>35.81</v>
      </c>
      <c r="P428" s="1" t="s">
        <v>8339</v>
      </c>
      <c r="Q428" s="1">
        <v>10.45</v>
      </c>
      <c r="R428" s="1">
        <v>12.85</v>
      </c>
      <c r="S428" s="1" t="s">
        <v>8340</v>
      </c>
      <c r="T428" s="1">
        <v>1.32</v>
      </c>
      <c r="U428" s="1">
        <v>3.68</v>
      </c>
      <c r="V428" s="1" t="s">
        <v>8341</v>
      </c>
      <c r="W428" s="1">
        <v>0</v>
      </c>
      <c r="X428" s="1">
        <v>0.05</v>
      </c>
      <c r="Y428" s="1" t="s">
        <v>4289</v>
      </c>
      <c r="Z428" s="1">
        <v>0</v>
      </c>
      <c r="AA428" s="1">
        <v>0</v>
      </c>
      <c r="AB428" s="1" t="s">
        <v>4284</v>
      </c>
      <c r="AC428" s="1">
        <v>0</v>
      </c>
      <c r="AD428" s="1">
        <v>0</v>
      </c>
      <c r="AH428" s="21">
        <v>42353.315358796295</v>
      </c>
      <c r="AJ428" s="24">
        <v>1</v>
      </c>
      <c r="AK428" s="23">
        <f t="shared" si="88"/>
        <v>4</v>
      </c>
      <c r="AL428" s="1">
        <f t="shared" si="89"/>
        <v>50000</v>
      </c>
      <c r="AM428" s="1">
        <f t="shared" si="90"/>
        <v>0</v>
      </c>
      <c r="AN428" s="25">
        <f t="shared" si="98"/>
        <v>8.32</v>
      </c>
      <c r="AO428" s="25">
        <f t="shared" si="99"/>
        <v>39.086666666666666</v>
      </c>
      <c r="AP428" s="1">
        <f t="shared" si="96"/>
        <v>10.45</v>
      </c>
      <c r="AQ428" s="25">
        <f t="shared" si="91"/>
        <v>0.8132295719844358</v>
      </c>
      <c r="AR428" s="1">
        <f t="shared" si="92"/>
        <v>1.32</v>
      </c>
      <c r="AS428" s="25">
        <f t="shared" si="93"/>
        <v>0.35869565217391303</v>
      </c>
      <c r="AT428" s="1">
        <f t="shared" si="94"/>
        <v>0</v>
      </c>
      <c r="AU428" s="1">
        <f t="shared" si="95"/>
        <v>0</v>
      </c>
      <c r="AV428" s="1" t="str">
        <f t="shared" si="102"/>
        <v/>
      </c>
      <c r="AW428" s="1" t="str">
        <f t="shared" si="103"/>
        <v/>
      </c>
      <c r="AX428" s="1" t="str">
        <f t="shared" si="104"/>
        <v/>
      </c>
      <c r="AY428" s="1">
        <v>0</v>
      </c>
      <c r="BJ428"/>
    </row>
    <row r="429" spans="1:62" ht="15.75">
      <c r="A429" s="1">
        <v>8806</v>
      </c>
      <c r="B429" s="1" t="s">
        <v>1714</v>
      </c>
      <c r="C429" s="1" t="s">
        <v>4339</v>
      </c>
      <c r="F429" s="1">
        <v>50000</v>
      </c>
      <c r="H429" s="1">
        <v>4.9000000000000004</v>
      </c>
      <c r="I429" s="1">
        <v>80.91</v>
      </c>
      <c r="J429" s="1" t="s">
        <v>8342</v>
      </c>
      <c r="K429" s="1">
        <v>4.9000000000000004</v>
      </c>
      <c r="L429" s="1">
        <v>88.01</v>
      </c>
      <c r="M429" s="1" t="s">
        <v>8343</v>
      </c>
      <c r="N429" s="1">
        <v>4.9000000000000004</v>
      </c>
      <c r="O429" s="1">
        <v>87.37</v>
      </c>
      <c r="P429" s="1" t="s">
        <v>8344</v>
      </c>
      <c r="Q429" s="1">
        <v>1.27</v>
      </c>
      <c r="R429" s="1">
        <v>3.8</v>
      </c>
      <c r="S429" s="1" t="s">
        <v>8345</v>
      </c>
      <c r="T429" s="1">
        <v>0.11</v>
      </c>
      <c r="U429" s="1">
        <v>2.4300000000000002</v>
      </c>
      <c r="V429" s="1" t="s">
        <v>8346</v>
      </c>
      <c r="W429" s="1">
        <v>0</v>
      </c>
      <c r="X429" s="1">
        <v>0.13</v>
      </c>
      <c r="Y429" s="1" t="s">
        <v>4294</v>
      </c>
      <c r="Z429" s="1">
        <v>0</v>
      </c>
      <c r="AA429" s="1">
        <v>0</v>
      </c>
      <c r="AB429" s="1" t="s">
        <v>4284</v>
      </c>
      <c r="AC429" s="1">
        <v>0</v>
      </c>
      <c r="AD429" s="1">
        <v>0</v>
      </c>
      <c r="AH429" s="21">
        <v>42353.315393518518</v>
      </c>
      <c r="AJ429" s="24">
        <v>1</v>
      </c>
      <c r="AK429" s="23">
        <f t="shared" si="88"/>
        <v>6</v>
      </c>
      <c r="AL429" s="1">
        <f t="shared" si="89"/>
        <v>50000</v>
      </c>
      <c r="AM429" s="1">
        <f t="shared" si="90"/>
        <v>0</v>
      </c>
      <c r="AN429" s="25">
        <f t="shared" si="98"/>
        <v>7.1000000000000085</v>
      </c>
      <c r="AO429" s="25">
        <f t="shared" si="99"/>
        <v>85.43</v>
      </c>
      <c r="AP429" s="1">
        <f t="shared" si="96"/>
        <v>1.27</v>
      </c>
      <c r="AQ429" s="25">
        <f t="shared" si="91"/>
        <v>0.33421052631578951</v>
      </c>
      <c r="AR429" s="1">
        <f t="shared" si="92"/>
        <v>0.11</v>
      </c>
      <c r="AS429" s="25">
        <f t="shared" si="93"/>
        <v>4.5267489711934152E-2</v>
      </c>
      <c r="AT429" s="1">
        <f t="shared" si="94"/>
        <v>0</v>
      </c>
      <c r="AU429" s="1">
        <f t="shared" si="95"/>
        <v>0</v>
      </c>
      <c r="AV429" s="1" t="str">
        <f t="shared" si="102"/>
        <v/>
      </c>
      <c r="AW429" s="1" t="str">
        <f t="shared" si="103"/>
        <v/>
      </c>
      <c r="AX429" s="1" t="str">
        <f t="shared" si="104"/>
        <v/>
      </c>
      <c r="AY429" s="1">
        <v>0</v>
      </c>
      <c r="BJ429"/>
    </row>
    <row r="430" spans="1:62" ht="15.75">
      <c r="A430" s="1">
        <v>9132</v>
      </c>
      <c r="B430" s="1" t="s">
        <v>1694</v>
      </c>
      <c r="C430" s="1" t="s">
        <v>4337</v>
      </c>
      <c r="F430" s="1">
        <v>100000</v>
      </c>
      <c r="H430" s="1">
        <v>4.8</v>
      </c>
      <c r="I430" s="1">
        <v>10.88</v>
      </c>
      <c r="J430" s="1" t="s">
        <v>8347</v>
      </c>
      <c r="K430" s="1">
        <v>4.8</v>
      </c>
      <c r="L430" s="1">
        <v>30.2</v>
      </c>
      <c r="M430" s="1" t="s">
        <v>8348</v>
      </c>
      <c r="N430" s="1">
        <v>4.8</v>
      </c>
      <c r="O430" s="1">
        <v>32.049999999999997</v>
      </c>
      <c r="P430" s="1" t="s">
        <v>8349</v>
      </c>
      <c r="Q430" s="1">
        <v>4.8899999999999997</v>
      </c>
      <c r="R430" s="1">
        <v>4.72</v>
      </c>
      <c r="S430" s="1" t="s">
        <v>8350</v>
      </c>
      <c r="T430" s="1">
        <v>2.44</v>
      </c>
      <c r="U430" s="1">
        <v>1.98</v>
      </c>
      <c r="V430" s="1" t="s">
        <v>8351</v>
      </c>
      <c r="W430" s="1">
        <v>0</v>
      </c>
      <c r="X430" s="1">
        <v>0.03</v>
      </c>
      <c r="Y430" s="1" t="s">
        <v>4338</v>
      </c>
      <c r="Z430" s="1">
        <v>0</v>
      </c>
      <c r="AA430" s="1">
        <v>0</v>
      </c>
      <c r="AB430" s="1" t="s">
        <v>4284</v>
      </c>
      <c r="AC430" s="1">
        <v>0</v>
      </c>
      <c r="AD430" s="1">
        <v>0</v>
      </c>
      <c r="AH430" s="21">
        <v>42353.316180555557</v>
      </c>
      <c r="AJ430" s="24">
        <v>1</v>
      </c>
      <c r="AK430" s="23">
        <f t="shared" si="88"/>
        <v>13</v>
      </c>
      <c r="AL430" s="1">
        <f t="shared" si="89"/>
        <v>100000</v>
      </c>
      <c r="AM430" s="1">
        <f t="shared" si="90"/>
        <v>0</v>
      </c>
      <c r="AN430" s="25">
        <f t="shared" si="98"/>
        <v>21.169999999999995</v>
      </c>
      <c r="AO430" s="25">
        <f t="shared" si="99"/>
        <v>24.376666666666665</v>
      </c>
      <c r="AP430" s="1">
        <f t="shared" si="96"/>
        <v>4.8899999999999997</v>
      </c>
      <c r="AQ430" s="25">
        <f t="shared" si="91"/>
        <v>1.0360169491525424</v>
      </c>
      <c r="AR430" s="1">
        <f t="shared" si="92"/>
        <v>2.44</v>
      </c>
      <c r="AS430" s="25">
        <f t="shared" si="93"/>
        <v>1.2323232323232323</v>
      </c>
      <c r="AT430" s="1">
        <f t="shared" si="94"/>
        <v>0</v>
      </c>
      <c r="AU430" s="1">
        <f t="shared" si="95"/>
        <v>0</v>
      </c>
      <c r="AV430" s="1" t="str">
        <f t="shared" si="102"/>
        <v/>
      </c>
      <c r="AW430" s="1" t="str">
        <f t="shared" si="103"/>
        <v/>
      </c>
      <c r="AX430" s="1" t="str">
        <f t="shared" si="104"/>
        <v/>
      </c>
      <c r="AY430" s="1">
        <v>0</v>
      </c>
      <c r="BJ430"/>
    </row>
    <row r="431" spans="1:62" ht="15.75">
      <c r="A431" s="1">
        <v>8817</v>
      </c>
      <c r="B431" s="1" t="s">
        <v>1719</v>
      </c>
      <c r="C431" s="1" t="s">
        <v>4334</v>
      </c>
      <c r="F431" s="1">
        <v>50000</v>
      </c>
      <c r="G431" s="1">
        <v>3</v>
      </c>
      <c r="H431" s="1">
        <v>4.9000000000000004</v>
      </c>
      <c r="I431" s="1">
        <v>84.55</v>
      </c>
      <c r="J431" s="1" t="s">
        <v>8352</v>
      </c>
      <c r="K431" s="1">
        <v>4.9000000000000004</v>
      </c>
      <c r="L431" s="1">
        <v>85.51</v>
      </c>
      <c r="M431" s="1" t="s">
        <v>8353</v>
      </c>
      <c r="N431" s="1">
        <v>4.9000000000000004</v>
      </c>
      <c r="O431" s="1">
        <v>84.81</v>
      </c>
      <c r="P431" s="1" t="s">
        <v>8354</v>
      </c>
      <c r="Q431" s="1">
        <v>30.34</v>
      </c>
      <c r="R431" s="1">
        <v>12.85</v>
      </c>
      <c r="S431" s="1" t="s">
        <v>8355</v>
      </c>
      <c r="T431" s="1">
        <v>4.42</v>
      </c>
      <c r="U431" s="1">
        <v>3.68</v>
      </c>
      <c r="V431" s="1" t="s">
        <v>8356</v>
      </c>
      <c r="W431" s="1">
        <v>0</v>
      </c>
      <c r="X431" s="1">
        <v>0.05</v>
      </c>
      <c r="Y431" s="1" t="s">
        <v>4289</v>
      </c>
      <c r="Z431" s="1">
        <v>0</v>
      </c>
      <c r="AA431" s="1">
        <v>0</v>
      </c>
      <c r="AB431" s="1" t="s">
        <v>4284</v>
      </c>
      <c r="AC431" s="1">
        <v>0</v>
      </c>
      <c r="AD431" s="1">
        <v>0</v>
      </c>
      <c r="AH431" s="21">
        <v>42353.31622685185</v>
      </c>
      <c r="AJ431" s="24">
        <v>1</v>
      </c>
      <c r="AK431" s="23">
        <f t="shared" si="88"/>
        <v>4</v>
      </c>
      <c r="AL431" s="1">
        <f t="shared" si="89"/>
        <v>50000</v>
      </c>
      <c r="AM431" s="1">
        <f t="shared" si="90"/>
        <v>0</v>
      </c>
      <c r="AN431" s="25">
        <f t="shared" si="98"/>
        <v>0.96000000000000796</v>
      </c>
      <c r="AO431" s="25">
        <f t="shared" si="99"/>
        <v>84.956666666666663</v>
      </c>
      <c r="AP431" s="1">
        <f t="shared" si="96"/>
        <v>30.34</v>
      </c>
      <c r="AQ431" s="25">
        <f t="shared" si="91"/>
        <v>2.3610894941634242</v>
      </c>
      <c r="AR431" s="1">
        <f t="shared" si="92"/>
        <v>4.42</v>
      </c>
      <c r="AS431" s="25">
        <f t="shared" si="93"/>
        <v>1.201086956521739</v>
      </c>
      <c r="AT431" s="1">
        <f t="shared" si="94"/>
        <v>0</v>
      </c>
      <c r="AU431" s="1">
        <f t="shared" si="95"/>
        <v>0</v>
      </c>
      <c r="AV431" s="1" t="str">
        <f t="shared" si="102"/>
        <v/>
      </c>
      <c r="AW431" s="1" t="str">
        <f t="shared" si="103"/>
        <v/>
      </c>
      <c r="AX431" s="1" t="str">
        <f t="shared" si="104"/>
        <v/>
      </c>
      <c r="AY431" s="1">
        <v>0</v>
      </c>
      <c r="BJ431"/>
    </row>
    <row r="432" spans="1:62" ht="15.75">
      <c r="A432" s="1">
        <v>9071</v>
      </c>
      <c r="B432" s="1" t="s">
        <v>376</v>
      </c>
      <c r="C432" s="1" t="s">
        <v>4334</v>
      </c>
      <c r="F432" s="1">
        <v>100000</v>
      </c>
      <c r="G432" s="1">
        <v>3</v>
      </c>
      <c r="H432" s="1">
        <v>4.8</v>
      </c>
      <c r="I432" s="1">
        <v>0</v>
      </c>
      <c r="J432" s="1" t="s">
        <v>8357</v>
      </c>
      <c r="K432" s="1">
        <v>4.7</v>
      </c>
      <c r="L432" s="1">
        <v>1.99</v>
      </c>
      <c r="M432" s="1" t="s">
        <v>8358</v>
      </c>
      <c r="N432" s="1">
        <v>4.7</v>
      </c>
      <c r="O432" s="1">
        <v>-0.55000000000000004</v>
      </c>
      <c r="P432" s="1" t="s">
        <v>8359</v>
      </c>
      <c r="Q432" s="1">
        <v>10.3</v>
      </c>
      <c r="R432" s="1">
        <v>12.85</v>
      </c>
      <c r="S432" s="1" t="s">
        <v>8360</v>
      </c>
      <c r="T432" s="1">
        <v>3.78</v>
      </c>
      <c r="U432" s="1">
        <v>3.68</v>
      </c>
      <c r="V432" s="1" t="s">
        <v>8361</v>
      </c>
      <c r="W432" s="1">
        <v>0</v>
      </c>
      <c r="X432" s="1">
        <v>0.05</v>
      </c>
      <c r="Y432" s="1" t="s">
        <v>4289</v>
      </c>
      <c r="Z432" s="1">
        <v>0</v>
      </c>
      <c r="AA432" s="1">
        <v>0</v>
      </c>
      <c r="AB432" s="1" t="s">
        <v>4284</v>
      </c>
      <c r="AC432" s="1">
        <v>0</v>
      </c>
      <c r="AD432" s="1">
        <v>0</v>
      </c>
      <c r="AH432" s="21">
        <v>42353.316388888888</v>
      </c>
      <c r="AJ432" s="24">
        <v>1</v>
      </c>
      <c r="AK432" s="23">
        <f t="shared" si="88"/>
        <v>4</v>
      </c>
      <c r="AL432" s="1">
        <f t="shared" si="89"/>
        <v>100000</v>
      </c>
      <c r="AM432" s="1">
        <f t="shared" si="90"/>
        <v>0</v>
      </c>
      <c r="AN432" s="25">
        <f t="shared" si="98"/>
        <v>2.54</v>
      </c>
      <c r="AO432" s="25">
        <f t="shared" si="99"/>
        <v>0.48</v>
      </c>
      <c r="AP432" s="1">
        <f t="shared" si="96"/>
        <v>10.3</v>
      </c>
      <c r="AQ432" s="25">
        <f t="shared" si="91"/>
        <v>0.80155642023346307</v>
      </c>
      <c r="AR432" s="1">
        <f t="shared" si="92"/>
        <v>3.78</v>
      </c>
      <c r="AS432" s="25">
        <f t="shared" si="93"/>
        <v>1.0271739130434783</v>
      </c>
      <c r="AT432" s="1">
        <f t="shared" si="94"/>
        <v>0</v>
      </c>
      <c r="AU432" s="1">
        <f t="shared" si="95"/>
        <v>0</v>
      </c>
      <c r="AV432" s="1" t="str">
        <f t="shared" si="102"/>
        <v/>
      </c>
      <c r="AW432" s="1" t="str">
        <f t="shared" si="103"/>
        <v/>
      </c>
      <c r="AX432" s="1" t="str">
        <f t="shared" si="104"/>
        <v/>
      </c>
      <c r="AY432" s="1">
        <v>0</v>
      </c>
      <c r="BJ432"/>
    </row>
    <row r="433" spans="1:62" ht="15.75">
      <c r="A433" s="1">
        <v>8805</v>
      </c>
      <c r="B433" s="1" t="s">
        <v>1740</v>
      </c>
      <c r="C433" s="1" t="s">
        <v>4332</v>
      </c>
      <c r="F433" s="1">
        <v>50000</v>
      </c>
      <c r="H433" s="1">
        <v>4.8</v>
      </c>
      <c r="I433" s="1">
        <v>0</v>
      </c>
      <c r="J433" s="1" t="s">
        <v>8362</v>
      </c>
      <c r="K433" s="1">
        <v>4.7</v>
      </c>
      <c r="L433" s="1">
        <v>-0.55000000000000004</v>
      </c>
      <c r="M433" s="1" t="s">
        <v>8363</v>
      </c>
      <c r="N433" s="1">
        <v>4.7</v>
      </c>
      <c r="O433" s="1">
        <v>-1.28</v>
      </c>
      <c r="P433" s="1" t="s">
        <v>8364</v>
      </c>
      <c r="Q433" s="1">
        <v>3.57</v>
      </c>
      <c r="R433" s="1">
        <v>4.51</v>
      </c>
      <c r="S433" s="1" t="s">
        <v>8365</v>
      </c>
      <c r="T433" s="1">
        <v>0.97</v>
      </c>
      <c r="U433" s="1">
        <v>2.61</v>
      </c>
      <c r="V433" s="1" t="s">
        <v>8366</v>
      </c>
      <c r="W433" s="1">
        <v>0</v>
      </c>
      <c r="X433" s="1">
        <v>0.06</v>
      </c>
      <c r="Y433" s="1" t="s">
        <v>4292</v>
      </c>
      <c r="Z433" s="1">
        <v>0</v>
      </c>
      <c r="AA433" s="1">
        <v>0</v>
      </c>
      <c r="AB433" s="1" t="s">
        <v>4284</v>
      </c>
      <c r="AC433" s="1">
        <v>0</v>
      </c>
      <c r="AD433" s="1">
        <v>0</v>
      </c>
      <c r="AH433" s="21">
        <v>42353.316469907404</v>
      </c>
      <c r="AJ433" s="24">
        <v>1</v>
      </c>
      <c r="AK433" s="23">
        <f t="shared" si="88"/>
        <v>3</v>
      </c>
      <c r="AL433" s="1">
        <f t="shared" si="89"/>
        <v>50000</v>
      </c>
      <c r="AM433" s="1">
        <f t="shared" si="90"/>
        <v>0</v>
      </c>
      <c r="AN433" s="25">
        <f t="shared" si="98"/>
        <v>1.28</v>
      </c>
      <c r="AO433" s="25">
        <f t="shared" si="99"/>
        <v>-0.61</v>
      </c>
      <c r="AP433" s="1">
        <f t="shared" si="96"/>
        <v>3.57</v>
      </c>
      <c r="AQ433" s="25">
        <f t="shared" si="91"/>
        <v>0.79157427937915747</v>
      </c>
      <c r="AR433" s="1">
        <f t="shared" si="92"/>
        <v>0.97</v>
      </c>
      <c r="AS433" s="25">
        <f t="shared" si="93"/>
        <v>0.37164750957854409</v>
      </c>
      <c r="AT433" s="1">
        <f t="shared" si="94"/>
        <v>0</v>
      </c>
      <c r="AU433" s="1">
        <f t="shared" si="95"/>
        <v>0</v>
      </c>
      <c r="AV433" s="1" t="str">
        <f t="shared" si="102"/>
        <v/>
      </c>
      <c r="AW433" s="1" t="str">
        <f t="shared" si="103"/>
        <v/>
      </c>
      <c r="AX433" s="1" t="str">
        <f t="shared" si="104"/>
        <v/>
      </c>
      <c r="AY433" s="1">
        <v>0</v>
      </c>
      <c r="BJ433"/>
    </row>
    <row r="434" spans="1:62" ht="15.75">
      <c r="A434" s="1">
        <v>8821</v>
      </c>
      <c r="B434" s="1" t="s">
        <v>1744</v>
      </c>
      <c r="C434" s="1" t="s">
        <v>4339</v>
      </c>
      <c r="F434" s="1">
        <v>100000</v>
      </c>
      <c r="H434" s="1">
        <v>4.8</v>
      </c>
      <c r="I434" s="1">
        <v>0</v>
      </c>
      <c r="J434" s="1" t="s">
        <v>8367</v>
      </c>
      <c r="K434" s="1">
        <v>4.8</v>
      </c>
      <c r="L434" s="1">
        <v>-0.51</v>
      </c>
      <c r="M434" s="1" t="s">
        <v>8368</v>
      </c>
      <c r="N434" s="1">
        <v>4.8</v>
      </c>
      <c r="O434" s="1">
        <v>0</v>
      </c>
      <c r="P434" s="1" t="s">
        <v>8369</v>
      </c>
      <c r="Q434" s="1">
        <v>3.67</v>
      </c>
      <c r="R434" s="1">
        <v>3.8</v>
      </c>
      <c r="S434" s="1" t="s">
        <v>8370</v>
      </c>
      <c r="T434" s="1">
        <v>2.15</v>
      </c>
      <c r="U434" s="1">
        <v>2.4300000000000002</v>
      </c>
      <c r="V434" s="1" t="s">
        <v>8371</v>
      </c>
      <c r="W434" s="1">
        <v>0</v>
      </c>
      <c r="X434" s="1">
        <v>0.13</v>
      </c>
      <c r="Y434" s="1" t="s">
        <v>4294</v>
      </c>
      <c r="Z434" s="1">
        <v>0</v>
      </c>
      <c r="AA434" s="1">
        <v>0</v>
      </c>
      <c r="AB434" s="1" t="s">
        <v>4284</v>
      </c>
      <c r="AC434" s="1">
        <v>0</v>
      </c>
      <c r="AD434" s="1">
        <v>0</v>
      </c>
      <c r="AH434" s="21">
        <v>42353.316643518519</v>
      </c>
      <c r="AJ434" s="24">
        <v>1</v>
      </c>
      <c r="AK434" s="23">
        <f t="shared" si="88"/>
        <v>6</v>
      </c>
      <c r="AL434" s="1">
        <f t="shared" si="89"/>
        <v>100000</v>
      </c>
      <c r="AM434" s="1">
        <f t="shared" si="90"/>
        <v>0</v>
      </c>
      <c r="AN434" s="25">
        <f t="shared" si="98"/>
        <v>0.51</v>
      </c>
      <c r="AO434" s="25">
        <f t="shared" si="99"/>
        <v>-0.17</v>
      </c>
      <c r="AP434" s="1">
        <f t="shared" si="96"/>
        <v>3.67</v>
      </c>
      <c r="AQ434" s="25">
        <f t="shared" si="91"/>
        <v>0.96578947368421053</v>
      </c>
      <c r="AR434" s="1">
        <f t="shared" si="92"/>
        <v>2.15</v>
      </c>
      <c r="AS434" s="25">
        <f t="shared" si="93"/>
        <v>0.88477366255144019</v>
      </c>
      <c r="AT434" s="1">
        <f t="shared" si="94"/>
        <v>0</v>
      </c>
      <c r="AU434" s="1">
        <f t="shared" si="95"/>
        <v>0</v>
      </c>
      <c r="AV434" s="1" t="str">
        <f t="shared" si="102"/>
        <v/>
      </c>
      <c r="AW434" s="1" t="str">
        <f t="shared" si="103"/>
        <v/>
      </c>
      <c r="AX434" s="1" t="str">
        <f t="shared" si="104"/>
        <v/>
      </c>
      <c r="AY434" s="1">
        <v>0</v>
      </c>
      <c r="BJ434"/>
    </row>
    <row r="435" spans="1:62" ht="15.75">
      <c r="A435" s="1">
        <v>8822</v>
      </c>
      <c r="B435" s="1" t="s">
        <v>1761</v>
      </c>
      <c r="C435" s="1" t="s">
        <v>4335</v>
      </c>
      <c r="F435" s="1">
        <v>50000</v>
      </c>
      <c r="H435" s="1">
        <v>4.8</v>
      </c>
      <c r="I435" s="1">
        <v>0</v>
      </c>
      <c r="J435" s="1" t="s">
        <v>8372</v>
      </c>
      <c r="K435" s="1">
        <v>4.8</v>
      </c>
      <c r="L435" s="1">
        <v>0</v>
      </c>
      <c r="M435" s="1" t="s">
        <v>8373</v>
      </c>
      <c r="N435" s="1">
        <v>4.7</v>
      </c>
      <c r="O435" s="1">
        <v>0</v>
      </c>
      <c r="P435" s="1" t="s">
        <v>8374</v>
      </c>
      <c r="Q435" s="1">
        <v>9.6300000000000008</v>
      </c>
      <c r="R435" s="1">
        <v>3.91</v>
      </c>
      <c r="S435" s="1" t="s">
        <v>8375</v>
      </c>
      <c r="T435" s="1">
        <v>4.68</v>
      </c>
      <c r="U435" s="1">
        <v>2.44</v>
      </c>
      <c r="V435" s="1" t="s">
        <v>8376</v>
      </c>
      <c r="W435" s="1">
        <v>0</v>
      </c>
      <c r="X435" s="1">
        <v>0.01</v>
      </c>
      <c r="Y435" s="1" t="s">
        <v>4295</v>
      </c>
      <c r="Z435" s="1">
        <v>0</v>
      </c>
      <c r="AA435" s="1">
        <v>0</v>
      </c>
      <c r="AB435" s="1" t="s">
        <v>4284</v>
      </c>
      <c r="AC435" s="1">
        <v>0</v>
      </c>
      <c r="AD435" s="1">
        <v>0</v>
      </c>
      <c r="AH435" s="21">
        <v>42353.318101851852</v>
      </c>
      <c r="AJ435" s="24">
        <v>1</v>
      </c>
      <c r="AK435" s="23">
        <f t="shared" si="88"/>
        <v>5</v>
      </c>
      <c r="AL435" s="1">
        <f t="shared" si="89"/>
        <v>50000</v>
      </c>
      <c r="AM435" s="1">
        <f t="shared" si="90"/>
        <v>0</v>
      </c>
      <c r="AN435" s="25">
        <f t="shared" si="98"/>
        <v>0</v>
      </c>
      <c r="AO435" s="25">
        <f t="shared" si="99"/>
        <v>0</v>
      </c>
      <c r="AP435" s="1">
        <f t="shared" si="96"/>
        <v>9.6300000000000008</v>
      </c>
      <c r="AQ435" s="25">
        <f t="shared" si="91"/>
        <v>2.4629156010230182</v>
      </c>
      <c r="AR435" s="1">
        <f t="shared" si="92"/>
        <v>4.68</v>
      </c>
      <c r="AS435" s="25">
        <f t="shared" si="93"/>
        <v>1.9180327868852458</v>
      </c>
      <c r="AT435" s="1">
        <f t="shared" si="94"/>
        <v>0</v>
      </c>
      <c r="AU435" s="1">
        <f t="shared" si="95"/>
        <v>0</v>
      </c>
      <c r="AV435" s="1" t="str">
        <f t="shared" si="102"/>
        <v/>
      </c>
      <c r="AW435" s="1" t="str">
        <f t="shared" si="103"/>
        <v/>
      </c>
      <c r="AX435" s="1" t="str">
        <f t="shared" si="104"/>
        <v/>
      </c>
      <c r="AY435" s="1">
        <v>0</v>
      </c>
      <c r="BJ435"/>
    </row>
    <row r="436" spans="1:62" ht="15.75">
      <c r="A436" s="1">
        <v>9154</v>
      </c>
      <c r="B436" s="1" t="s">
        <v>960</v>
      </c>
      <c r="C436" s="1" t="s">
        <v>4334</v>
      </c>
      <c r="F436" s="1">
        <v>50000</v>
      </c>
      <c r="H436" s="1">
        <v>4.8</v>
      </c>
      <c r="I436" s="1">
        <v>25.07</v>
      </c>
      <c r="J436" s="1" t="s">
        <v>8377</v>
      </c>
      <c r="K436" s="1">
        <v>4.8</v>
      </c>
      <c r="L436" s="1">
        <v>12.58</v>
      </c>
      <c r="M436" s="1" t="s">
        <v>8378</v>
      </c>
      <c r="N436" s="1">
        <v>4.7</v>
      </c>
      <c r="O436" s="1">
        <v>0</v>
      </c>
      <c r="P436" s="1" t="s">
        <v>8379</v>
      </c>
      <c r="Q436" s="1">
        <v>30.74</v>
      </c>
      <c r="R436" s="1">
        <v>12.85</v>
      </c>
      <c r="S436" s="1" t="s">
        <v>8380</v>
      </c>
      <c r="T436" s="1">
        <v>3.28</v>
      </c>
      <c r="U436" s="1">
        <v>3.68</v>
      </c>
      <c r="V436" s="1" t="s">
        <v>8381</v>
      </c>
      <c r="W436" s="1">
        <v>0</v>
      </c>
      <c r="X436" s="1">
        <v>0.05</v>
      </c>
      <c r="Y436" s="1" t="s">
        <v>4289</v>
      </c>
      <c r="Z436" s="1">
        <v>0</v>
      </c>
      <c r="AA436" s="1">
        <v>0</v>
      </c>
      <c r="AB436" s="1" t="s">
        <v>4284</v>
      </c>
      <c r="AC436" s="1">
        <v>0</v>
      </c>
      <c r="AD436" s="1">
        <v>0</v>
      </c>
      <c r="AH436" s="21">
        <v>42353.318124999998</v>
      </c>
      <c r="AJ436" s="24">
        <v>1</v>
      </c>
      <c r="AK436" s="23">
        <f t="shared" si="88"/>
        <v>4</v>
      </c>
      <c r="AL436" s="1">
        <f t="shared" si="89"/>
        <v>50000</v>
      </c>
      <c r="AM436" s="1">
        <f t="shared" si="90"/>
        <v>0</v>
      </c>
      <c r="AN436" s="25">
        <f t="shared" si="98"/>
        <v>25.07</v>
      </c>
      <c r="AO436" s="25">
        <f t="shared" si="99"/>
        <v>12.549999999999999</v>
      </c>
      <c r="AP436" s="1">
        <f t="shared" si="96"/>
        <v>30.74</v>
      </c>
      <c r="AQ436" s="25">
        <f t="shared" si="91"/>
        <v>2.3922178988326848</v>
      </c>
      <c r="AR436" s="1">
        <f t="shared" si="92"/>
        <v>3.28</v>
      </c>
      <c r="AS436" s="25">
        <f t="shared" si="93"/>
        <v>0.89130434782608692</v>
      </c>
      <c r="AT436" s="1">
        <f t="shared" si="94"/>
        <v>0</v>
      </c>
      <c r="AU436" s="1">
        <f t="shared" si="95"/>
        <v>0</v>
      </c>
      <c r="AV436" s="1" t="str">
        <f t="shared" si="102"/>
        <v/>
      </c>
      <c r="AW436" s="1" t="str">
        <f t="shared" si="103"/>
        <v/>
      </c>
      <c r="AX436" s="1" t="str">
        <f t="shared" si="104"/>
        <v/>
      </c>
      <c r="AY436" s="1">
        <v>0</v>
      </c>
      <c r="BJ436"/>
    </row>
    <row r="437" spans="1:62" ht="15.75">
      <c r="A437" s="1">
        <v>8818</v>
      </c>
      <c r="B437" s="1" t="s">
        <v>1723</v>
      </c>
      <c r="C437" s="1" t="s">
        <v>4335</v>
      </c>
      <c r="F437" s="1">
        <v>50000</v>
      </c>
      <c r="H437" s="1">
        <v>4.8</v>
      </c>
      <c r="I437" s="1">
        <v>21.18</v>
      </c>
      <c r="J437" s="1" t="s">
        <v>8382</v>
      </c>
      <c r="K437" s="1">
        <v>4.8</v>
      </c>
      <c r="L437" s="1">
        <v>13.26</v>
      </c>
      <c r="M437" s="1" t="s">
        <v>8383</v>
      </c>
      <c r="N437" s="1">
        <v>4.7</v>
      </c>
      <c r="O437" s="1">
        <v>0</v>
      </c>
      <c r="P437" s="1" t="s">
        <v>8384</v>
      </c>
      <c r="Q437" s="1">
        <v>2.73</v>
      </c>
      <c r="R437" s="1">
        <v>3.91</v>
      </c>
      <c r="S437" s="1" t="s">
        <v>8385</v>
      </c>
      <c r="T437" s="1">
        <v>1.73</v>
      </c>
      <c r="U437" s="1">
        <v>2.44</v>
      </c>
      <c r="V437" s="1" t="s">
        <v>8386</v>
      </c>
      <c r="W437" s="1">
        <v>0</v>
      </c>
      <c r="X437" s="1">
        <v>0.01</v>
      </c>
      <c r="Y437" s="1" t="s">
        <v>4295</v>
      </c>
      <c r="Z437" s="1">
        <v>0</v>
      </c>
      <c r="AA437" s="1">
        <v>0</v>
      </c>
      <c r="AB437" s="1" t="s">
        <v>4284</v>
      </c>
      <c r="AC437" s="1">
        <v>0</v>
      </c>
      <c r="AD437" s="1">
        <v>0</v>
      </c>
      <c r="AH437" s="21">
        <v>42353.318171296298</v>
      </c>
      <c r="AJ437" s="24">
        <v>1</v>
      </c>
      <c r="AK437" s="23">
        <f t="shared" si="88"/>
        <v>5</v>
      </c>
      <c r="AL437" s="1">
        <f t="shared" si="89"/>
        <v>50000</v>
      </c>
      <c r="AM437" s="1">
        <f t="shared" si="90"/>
        <v>0</v>
      </c>
      <c r="AN437" s="25">
        <f t="shared" si="98"/>
        <v>21.18</v>
      </c>
      <c r="AO437" s="25">
        <f t="shared" si="99"/>
        <v>11.479999999999999</v>
      </c>
      <c r="AP437" s="1">
        <f t="shared" si="96"/>
        <v>2.73</v>
      </c>
      <c r="AQ437" s="25">
        <f t="shared" si="91"/>
        <v>0.69820971867007675</v>
      </c>
      <c r="AR437" s="1">
        <f t="shared" si="92"/>
        <v>1.73</v>
      </c>
      <c r="AS437" s="25">
        <f t="shared" si="93"/>
        <v>0.70901639344262291</v>
      </c>
      <c r="AT437" s="1">
        <f t="shared" si="94"/>
        <v>0</v>
      </c>
      <c r="AU437" s="1">
        <f t="shared" si="95"/>
        <v>0</v>
      </c>
      <c r="AV437" s="1" t="str">
        <f t="shared" si="102"/>
        <v/>
      </c>
      <c r="AW437" s="1" t="str">
        <f t="shared" si="103"/>
        <v/>
      </c>
      <c r="AX437" s="1" t="str">
        <f t="shared" si="104"/>
        <v/>
      </c>
      <c r="AY437" s="1">
        <v>0</v>
      </c>
      <c r="BJ437"/>
    </row>
    <row r="438" spans="1:62" ht="15.75">
      <c r="A438" s="1">
        <v>9089</v>
      </c>
      <c r="B438" s="1" t="s">
        <v>886</v>
      </c>
      <c r="C438" s="1" t="s">
        <v>4339</v>
      </c>
      <c r="F438" s="1">
        <v>50000</v>
      </c>
      <c r="G438" s="1">
        <v>5</v>
      </c>
      <c r="H438" s="1">
        <v>4.9000000000000004</v>
      </c>
      <c r="I438" s="1">
        <v>77.59</v>
      </c>
      <c r="J438" s="1" t="s">
        <v>8387</v>
      </c>
      <c r="K438" s="1">
        <v>4.9000000000000004</v>
      </c>
      <c r="L438" s="1">
        <v>79.36</v>
      </c>
      <c r="M438" s="1" t="s">
        <v>8388</v>
      </c>
      <c r="N438" s="1">
        <v>4.9000000000000004</v>
      </c>
      <c r="O438" s="1">
        <v>81</v>
      </c>
      <c r="P438" s="1" t="s">
        <v>8389</v>
      </c>
      <c r="Q438" s="1">
        <v>3.17</v>
      </c>
      <c r="R438" s="1">
        <v>3.8</v>
      </c>
      <c r="S438" s="1" t="s">
        <v>8390</v>
      </c>
      <c r="T438" s="1">
        <v>1.28</v>
      </c>
      <c r="U438" s="1">
        <v>2.4300000000000002</v>
      </c>
      <c r="V438" s="1" t="s">
        <v>8391</v>
      </c>
      <c r="W438" s="1">
        <v>0</v>
      </c>
      <c r="X438" s="1">
        <v>0.13</v>
      </c>
      <c r="Y438" s="1" t="s">
        <v>4294</v>
      </c>
      <c r="Z438" s="1">
        <v>0</v>
      </c>
      <c r="AA438" s="1">
        <v>0</v>
      </c>
      <c r="AB438" s="1" t="s">
        <v>4284</v>
      </c>
      <c r="AC438" s="1">
        <v>0</v>
      </c>
      <c r="AD438" s="1">
        <v>0</v>
      </c>
      <c r="AH438" s="21">
        <v>42353.318252314813</v>
      </c>
      <c r="AJ438" s="24">
        <v>1</v>
      </c>
      <c r="AK438" s="23">
        <f t="shared" si="88"/>
        <v>6</v>
      </c>
      <c r="AL438" s="1">
        <f t="shared" si="89"/>
        <v>50000</v>
      </c>
      <c r="AM438" s="1">
        <f t="shared" si="90"/>
        <v>0</v>
      </c>
      <c r="AN438" s="25">
        <f t="shared" si="98"/>
        <v>3.4099999999999966</v>
      </c>
      <c r="AO438" s="25">
        <f t="shared" si="99"/>
        <v>79.316666666666663</v>
      </c>
      <c r="AP438" s="1">
        <f t="shared" si="96"/>
        <v>3.17</v>
      </c>
      <c r="AQ438" s="25">
        <f t="shared" si="91"/>
        <v>0.83421052631578951</v>
      </c>
      <c r="AR438" s="1">
        <f t="shared" si="92"/>
        <v>1.28</v>
      </c>
      <c r="AS438" s="25">
        <f t="shared" si="93"/>
        <v>0.52674897119341557</v>
      </c>
      <c r="AT438" s="1">
        <f t="shared" si="94"/>
        <v>0</v>
      </c>
      <c r="AU438" s="1">
        <f t="shared" si="95"/>
        <v>0</v>
      </c>
      <c r="AV438" s="1" t="str">
        <f t="shared" si="102"/>
        <v/>
      </c>
      <c r="AW438" s="1" t="str">
        <f t="shared" si="103"/>
        <v/>
      </c>
      <c r="AX438" s="1" t="str">
        <f t="shared" si="104"/>
        <v/>
      </c>
      <c r="AY438" s="1">
        <v>0</v>
      </c>
      <c r="BJ438"/>
    </row>
    <row r="439" spans="1:62" ht="15.75">
      <c r="A439" s="1">
        <v>8798</v>
      </c>
      <c r="B439" s="1" t="s">
        <v>1699</v>
      </c>
      <c r="C439" s="1" t="s">
        <v>4378</v>
      </c>
      <c r="F439" s="1">
        <v>50000</v>
      </c>
      <c r="G439" s="1">
        <v>3</v>
      </c>
      <c r="H439" s="1">
        <v>4.8</v>
      </c>
      <c r="I439" s="1">
        <v>0</v>
      </c>
      <c r="J439" s="1" t="s">
        <v>8392</v>
      </c>
      <c r="K439" s="1">
        <v>4.7</v>
      </c>
      <c r="L439" s="1">
        <v>-0.54</v>
      </c>
      <c r="M439" s="1" t="s">
        <v>8393</v>
      </c>
      <c r="N439" s="1">
        <v>4.7</v>
      </c>
      <c r="O439" s="1">
        <v>-0.79</v>
      </c>
      <c r="P439" s="1" t="s">
        <v>8394</v>
      </c>
      <c r="Q439" s="1">
        <v>3.62</v>
      </c>
      <c r="R439" s="1">
        <v>4.16</v>
      </c>
      <c r="S439" s="1" t="s">
        <v>8395</v>
      </c>
      <c r="T439" s="1">
        <v>2.19</v>
      </c>
      <c r="U439" s="1">
        <v>2.16</v>
      </c>
      <c r="V439" s="1" t="s">
        <v>8396</v>
      </c>
      <c r="W439" s="1">
        <v>0</v>
      </c>
      <c r="X439" s="1">
        <v>0.01</v>
      </c>
      <c r="Y439" s="1" t="s">
        <v>4295</v>
      </c>
      <c r="Z439" s="1">
        <v>0</v>
      </c>
      <c r="AA439" s="1">
        <v>0</v>
      </c>
      <c r="AB439" s="1" t="s">
        <v>4284</v>
      </c>
      <c r="AC439" s="1">
        <v>0</v>
      </c>
      <c r="AD439" s="1">
        <v>0</v>
      </c>
      <c r="AH439" s="21">
        <v>42353.318333333336</v>
      </c>
      <c r="AJ439" s="24">
        <v>1</v>
      </c>
      <c r="AK439" s="23">
        <f t="shared" si="88"/>
        <v>7</v>
      </c>
      <c r="AL439" s="1">
        <f t="shared" si="89"/>
        <v>50000</v>
      </c>
      <c r="AM439" s="1">
        <f t="shared" si="90"/>
        <v>0</v>
      </c>
      <c r="AN439" s="25">
        <f t="shared" si="98"/>
        <v>0.79</v>
      </c>
      <c r="AO439" s="25">
        <f t="shared" si="99"/>
        <v>-0.44333333333333336</v>
      </c>
      <c r="AP439" s="1">
        <f t="shared" si="96"/>
        <v>3.62</v>
      </c>
      <c r="AQ439" s="25">
        <f t="shared" si="91"/>
        <v>0.87019230769230771</v>
      </c>
      <c r="AR439" s="1">
        <f t="shared" si="92"/>
        <v>2.19</v>
      </c>
      <c r="AS439" s="25">
        <f t="shared" si="93"/>
        <v>1.0138888888888888</v>
      </c>
      <c r="AT439" s="1">
        <f t="shared" si="94"/>
        <v>0</v>
      </c>
      <c r="AU439" s="1">
        <f t="shared" si="95"/>
        <v>0</v>
      </c>
      <c r="AV439" s="1" t="str">
        <f t="shared" si="102"/>
        <v/>
      </c>
      <c r="AW439" s="1" t="str">
        <f t="shared" si="103"/>
        <v/>
      </c>
      <c r="AX439" s="1" t="str">
        <f t="shared" si="104"/>
        <v/>
      </c>
      <c r="AY439" s="1">
        <v>0</v>
      </c>
      <c r="BJ439"/>
    </row>
    <row r="440" spans="1:62" ht="15.75">
      <c r="A440" s="1">
        <v>8815</v>
      </c>
      <c r="B440" s="1" t="s">
        <v>1753</v>
      </c>
      <c r="C440" s="1" t="s">
        <v>4334</v>
      </c>
      <c r="F440" s="1">
        <v>50000</v>
      </c>
      <c r="H440" s="1">
        <v>4.9000000000000004</v>
      </c>
      <c r="I440" s="1">
        <v>43.81</v>
      </c>
      <c r="J440" s="1" t="s">
        <v>8397</v>
      </c>
      <c r="K440" s="1">
        <v>4.8</v>
      </c>
      <c r="L440" s="1">
        <v>44.2</v>
      </c>
      <c r="M440" s="1" t="s">
        <v>8398</v>
      </c>
      <c r="N440" s="1">
        <v>4.8</v>
      </c>
      <c r="O440" s="1">
        <v>44.12</v>
      </c>
      <c r="P440" s="1" t="s">
        <v>8399</v>
      </c>
      <c r="Q440" s="1">
        <v>2.7</v>
      </c>
      <c r="R440" s="1">
        <v>12.85</v>
      </c>
      <c r="S440" s="1" t="s">
        <v>8400</v>
      </c>
      <c r="T440" s="1">
        <v>3.07</v>
      </c>
      <c r="U440" s="1">
        <v>3.68</v>
      </c>
      <c r="V440" s="1" t="s">
        <v>8401</v>
      </c>
      <c r="W440" s="1">
        <v>0</v>
      </c>
      <c r="X440" s="1">
        <v>0.05</v>
      </c>
      <c r="Y440" s="1" t="s">
        <v>4289</v>
      </c>
      <c r="Z440" s="1">
        <v>0</v>
      </c>
      <c r="AA440" s="1">
        <v>0</v>
      </c>
      <c r="AB440" s="1" t="s">
        <v>4284</v>
      </c>
      <c r="AC440" s="1">
        <v>0</v>
      </c>
      <c r="AD440" s="1">
        <v>0</v>
      </c>
      <c r="AH440" s="21">
        <v>42353.318402777775</v>
      </c>
      <c r="AJ440" s="24">
        <v>1</v>
      </c>
      <c r="AK440" s="23">
        <f t="shared" si="88"/>
        <v>4</v>
      </c>
      <c r="AL440" s="1">
        <f t="shared" si="89"/>
        <v>50000</v>
      </c>
      <c r="AM440" s="1">
        <f t="shared" si="90"/>
        <v>0</v>
      </c>
      <c r="AN440" s="25">
        <f t="shared" si="98"/>
        <v>0.39000000000000057</v>
      </c>
      <c r="AO440" s="25">
        <f t="shared" si="99"/>
        <v>44.043333333333329</v>
      </c>
      <c r="AP440" s="1">
        <f t="shared" si="96"/>
        <v>2.7</v>
      </c>
      <c r="AQ440" s="25">
        <f t="shared" si="91"/>
        <v>0.21011673151750976</v>
      </c>
      <c r="AR440" s="1">
        <f t="shared" si="92"/>
        <v>3.07</v>
      </c>
      <c r="AS440" s="25">
        <f t="shared" si="93"/>
        <v>0.83423913043478248</v>
      </c>
      <c r="AT440" s="1">
        <f t="shared" si="94"/>
        <v>0</v>
      </c>
      <c r="AU440" s="1">
        <f t="shared" si="95"/>
        <v>0</v>
      </c>
      <c r="AV440" s="1" t="str">
        <f t="shared" si="102"/>
        <v/>
      </c>
      <c r="AW440" s="1" t="str">
        <f t="shared" si="103"/>
        <v/>
      </c>
      <c r="AX440" s="1" t="str">
        <f t="shared" si="104"/>
        <v/>
      </c>
      <c r="AY440" s="1">
        <v>0</v>
      </c>
      <c r="BJ440"/>
    </row>
    <row r="441" spans="1:62" ht="15.75">
      <c r="A441" s="1">
        <v>8838</v>
      </c>
      <c r="B441" s="1" t="s">
        <v>1773</v>
      </c>
      <c r="C441" s="1" t="s">
        <v>4286</v>
      </c>
      <c r="F441" s="1">
        <v>50000</v>
      </c>
      <c r="H441" s="1">
        <v>4.9000000000000004</v>
      </c>
      <c r="I441" s="1">
        <v>27.22</v>
      </c>
      <c r="J441" s="1" t="s">
        <v>8402</v>
      </c>
      <c r="K441" s="1">
        <v>4.8</v>
      </c>
      <c r="L441" s="1">
        <v>31.74</v>
      </c>
      <c r="M441" s="1" t="s">
        <v>8403</v>
      </c>
      <c r="N441" s="1">
        <v>4.8</v>
      </c>
      <c r="O441" s="1">
        <v>38.24</v>
      </c>
      <c r="P441" s="1" t="s">
        <v>8404</v>
      </c>
      <c r="Q441" s="1">
        <v>6.74</v>
      </c>
      <c r="R441" s="1">
        <v>6.76</v>
      </c>
      <c r="S441" s="1" t="s">
        <v>8405</v>
      </c>
      <c r="T441" s="1">
        <v>2.48</v>
      </c>
      <c r="U441" s="1">
        <v>3.27</v>
      </c>
      <c r="V441" s="1" t="s">
        <v>8406</v>
      </c>
      <c r="W441" s="1">
        <v>0</v>
      </c>
      <c r="X441" s="1">
        <v>0</v>
      </c>
      <c r="Y441" s="1" t="s">
        <v>4287</v>
      </c>
      <c r="Z441" s="1">
        <v>0</v>
      </c>
      <c r="AA441" s="1">
        <v>0</v>
      </c>
      <c r="AB441" s="1" t="s">
        <v>4284</v>
      </c>
      <c r="AC441" s="1">
        <v>0</v>
      </c>
      <c r="AD441" s="1">
        <v>0</v>
      </c>
      <c r="AH441" s="21">
        <v>42353.318437499998</v>
      </c>
      <c r="AJ441" s="24">
        <v>1</v>
      </c>
      <c r="AK441" s="23">
        <f t="shared" si="88"/>
        <v>8</v>
      </c>
      <c r="AL441" s="1">
        <f t="shared" si="89"/>
        <v>50000</v>
      </c>
      <c r="AM441" s="1">
        <f t="shared" si="90"/>
        <v>0</v>
      </c>
      <c r="AN441" s="25">
        <f t="shared" si="98"/>
        <v>11.020000000000003</v>
      </c>
      <c r="AO441" s="25">
        <f t="shared" si="99"/>
        <v>32.4</v>
      </c>
      <c r="AP441" s="1">
        <f t="shared" si="96"/>
        <v>6.74</v>
      </c>
      <c r="AQ441" s="25">
        <f t="shared" si="91"/>
        <v>0.99704142011834329</v>
      </c>
      <c r="AR441" s="1">
        <f t="shared" si="92"/>
        <v>2.48</v>
      </c>
      <c r="AS441" s="25">
        <f t="shared" si="93"/>
        <v>0.75840978593272168</v>
      </c>
      <c r="AT441" s="1">
        <f t="shared" si="94"/>
        <v>0</v>
      </c>
      <c r="AU441" s="1">
        <f t="shared" si="95"/>
        <v>0</v>
      </c>
      <c r="AV441" s="1" t="str">
        <f t="shared" si="102"/>
        <v/>
      </c>
      <c r="AW441" s="1" t="str">
        <f t="shared" si="103"/>
        <v/>
      </c>
      <c r="AX441" s="1" t="str">
        <f t="shared" si="104"/>
        <v/>
      </c>
      <c r="AY441" s="1">
        <v>0</v>
      </c>
      <c r="BJ441"/>
    </row>
    <row r="442" spans="1:62" ht="15.75">
      <c r="A442" s="1">
        <v>8819</v>
      </c>
      <c r="B442" s="1" t="s">
        <v>802</v>
      </c>
      <c r="C442" s="1" t="s">
        <v>4339</v>
      </c>
      <c r="F442" s="1">
        <v>50000</v>
      </c>
      <c r="H442" s="1">
        <v>4.9000000000000004</v>
      </c>
      <c r="I442" s="1">
        <v>6.38</v>
      </c>
      <c r="J442" s="1" t="s">
        <v>8407</v>
      </c>
      <c r="K442" s="1">
        <v>4.8</v>
      </c>
      <c r="L442" s="1">
        <v>2.69</v>
      </c>
      <c r="M442" s="1" t="s">
        <v>8408</v>
      </c>
      <c r="N442" s="1">
        <v>4.7</v>
      </c>
      <c r="O442" s="1">
        <v>-0.98</v>
      </c>
      <c r="P442" s="1" t="s">
        <v>8409</v>
      </c>
      <c r="Q442" s="1">
        <v>19.489999999999998</v>
      </c>
      <c r="R442" s="1">
        <v>3.8</v>
      </c>
      <c r="S442" s="1" t="s">
        <v>8410</v>
      </c>
      <c r="T442" s="1">
        <v>2.33</v>
      </c>
      <c r="U442" s="1">
        <v>2.4300000000000002</v>
      </c>
      <c r="V442" s="1" t="s">
        <v>8411</v>
      </c>
      <c r="W442" s="1">
        <v>0</v>
      </c>
      <c r="X442" s="1">
        <v>0.13</v>
      </c>
      <c r="Y442" s="1" t="s">
        <v>4294</v>
      </c>
      <c r="Z442" s="1">
        <v>0</v>
      </c>
      <c r="AA442" s="1">
        <v>0</v>
      </c>
      <c r="AB442" s="1" t="s">
        <v>4284</v>
      </c>
      <c r="AC442" s="1">
        <v>0</v>
      </c>
      <c r="AD442" s="1">
        <v>0</v>
      </c>
      <c r="AH442" s="21">
        <v>42353.318518518521</v>
      </c>
      <c r="AJ442" s="24">
        <v>1</v>
      </c>
      <c r="AK442" s="23">
        <f t="shared" si="88"/>
        <v>6</v>
      </c>
      <c r="AL442" s="1">
        <f t="shared" si="89"/>
        <v>50000</v>
      </c>
      <c r="AM442" s="1">
        <f t="shared" si="90"/>
        <v>0</v>
      </c>
      <c r="AN442" s="25">
        <f t="shared" si="98"/>
        <v>7.3599999999999994</v>
      </c>
      <c r="AO442" s="25">
        <f t="shared" si="99"/>
        <v>2.6966666666666668</v>
      </c>
      <c r="AP442" s="1">
        <f t="shared" si="96"/>
        <v>19.489999999999998</v>
      </c>
      <c r="AQ442" s="25">
        <f t="shared" si="91"/>
        <v>5.128947368421052</v>
      </c>
      <c r="AR442" s="1">
        <f t="shared" si="92"/>
        <v>2.33</v>
      </c>
      <c r="AS442" s="25">
        <f t="shared" si="93"/>
        <v>0.95884773662551437</v>
      </c>
      <c r="AT442" s="1">
        <f t="shared" si="94"/>
        <v>0</v>
      </c>
      <c r="AU442" s="1">
        <f t="shared" si="95"/>
        <v>0</v>
      </c>
      <c r="AV442" s="1" t="str">
        <f t="shared" si="102"/>
        <v/>
      </c>
      <c r="AW442" s="1" t="str">
        <f t="shared" si="103"/>
        <v/>
      </c>
      <c r="AX442" s="1" t="str">
        <f t="shared" si="104"/>
        <v/>
      </c>
      <c r="AY442" s="1">
        <v>0</v>
      </c>
      <c r="BJ442"/>
    </row>
    <row r="443" spans="1:62" ht="15.75">
      <c r="A443" s="1">
        <v>8807</v>
      </c>
      <c r="B443" s="1" t="s">
        <v>1124</v>
      </c>
      <c r="C443" s="1" t="s">
        <v>4335</v>
      </c>
      <c r="F443" s="1">
        <v>50000</v>
      </c>
      <c r="H443" s="1">
        <v>4.8</v>
      </c>
      <c r="I443" s="1">
        <v>10.76</v>
      </c>
      <c r="J443" s="1" t="s">
        <v>8412</v>
      </c>
      <c r="K443" s="1">
        <v>4.8</v>
      </c>
      <c r="L443" s="1">
        <v>22.68</v>
      </c>
      <c r="M443" s="1" t="s">
        <v>8413</v>
      </c>
      <c r="N443" s="1">
        <v>4.8</v>
      </c>
      <c r="O443" s="1">
        <v>18.690000000000001</v>
      </c>
      <c r="P443" s="1" t="s">
        <v>8414</v>
      </c>
      <c r="Q443" s="1">
        <v>4.1500000000000004</v>
      </c>
      <c r="R443" s="1">
        <v>3.91</v>
      </c>
      <c r="S443" s="1" t="s">
        <v>8415</v>
      </c>
      <c r="T443" s="1">
        <v>2.71</v>
      </c>
      <c r="U443" s="1">
        <v>2.44</v>
      </c>
      <c r="V443" s="1" t="s">
        <v>8416</v>
      </c>
      <c r="W443" s="1">
        <v>0</v>
      </c>
      <c r="X443" s="1">
        <v>0.01</v>
      </c>
      <c r="Y443" s="1" t="s">
        <v>4295</v>
      </c>
      <c r="Z443" s="1">
        <v>0</v>
      </c>
      <c r="AA443" s="1">
        <v>0</v>
      </c>
      <c r="AB443" s="1" t="s">
        <v>4284</v>
      </c>
      <c r="AC443" s="1">
        <v>0</v>
      </c>
      <c r="AD443" s="1">
        <v>0</v>
      </c>
      <c r="AH443" s="21">
        <v>42353.318692129629</v>
      </c>
      <c r="AJ443" s="24">
        <v>1</v>
      </c>
      <c r="AK443" s="23">
        <f t="shared" si="88"/>
        <v>5</v>
      </c>
      <c r="AL443" s="1">
        <f t="shared" si="89"/>
        <v>50000</v>
      </c>
      <c r="AM443" s="1">
        <f t="shared" si="90"/>
        <v>0</v>
      </c>
      <c r="AN443" s="25">
        <f t="shared" si="98"/>
        <v>11.92</v>
      </c>
      <c r="AO443" s="25">
        <f t="shared" si="99"/>
        <v>17.376666666666665</v>
      </c>
      <c r="AP443" s="1">
        <f t="shared" si="96"/>
        <v>4.1500000000000004</v>
      </c>
      <c r="AQ443" s="25">
        <f t="shared" si="91"/>
        <v>1.0613810741687979</v>
      </c>
      <c r="AR443" s="1">
        <f t="shared" si="92"/>
        <v>2.71</v>
      </c>
      <c r="AS443" s="25">
        <f t="shared" si="93"/>
        <v>1.110655737704918</v>
      </c>
      <c r="AT443" s="1">
        <f t="shared" si="94"/>
        <v>0</v>
      </c>
      <c r="AU443" s="1">
        <f t="shared" si="95"/>
        <v>0</v>
      </c>
      <c r="AV443" s="1" t="str">
        <f t="shared" si="102"/>
        <v/>
      </c>
      <c r="AW443" s="1" t="str">
        <f t="shared" si="103"/>
        <v/>
      </c>
      <c r="AX443" s="1" t="str">
        <f t="shared" si="104"/>
        <v/>
      </c>
      <c r="AY443" s="1">
        <v>0</v>
      </c>
      <c r="BJ443"/>
    </row>
    <row r="444" spans="1:62" ht="15.75">
      <c r="A444" s="1">
        <v>8816</v>
      </c>
      <c r="B444" s="1" t="s">
        <v>1710</v>
      </c>
      <c r="C444" s="1" t="s">
        <v>4339</v>
      </c>
      <c r="F444" s="1">
        <v>50000</v>
      </c>
      <c r="H444" s="1">
        <v>4.8</v>
      </c>
      <c r="I444" s="1">
        <v>0</v>
      </c>
      <c r="J444" s="1" t="s">
        <v>8417</v>
      </c>
      <c r="K444" s="1">
        <v>4.8</v>
      </c>
      <c r="L444" s="1">
        <v>0</v>
      </c>
      <c r="M444" s="1" t="s">
        <v>8418</v>
      </c>
      <c r="N444" s="1">
        <v>4.8</v>
      </c>
      <c r="O444" s="1">
        <v>5.09</v>
      </c>
      <c r="P444" s="1" t="s">
        <v>8419</v>
      </c>
      <c r="Q444" s="1">
        <v>4.41</v>
      </c>
      <c r="R444" s="1">
        <v>3.8</v>
      </c>
      <c r="S444" s="1" t="s">
        <v>8420</v>
      </c>
      <c r="T444" s="1">
        <v>1.57</v>
      </c>
      <c r="U444" s="1">
        <v>2.4300000000000002</v>
      </c>
      <c r="V444" s="1" t="s">
        <v>8421</v>
      </c>
      <c r="W444" s="1">
        <v>0</v>
      </c>
      <c r="X444" s="1">
        <v>0.13</v>
      </c>
      <c r="Y444" s="1" t="s">
        <v>4294</v>
      </c>
      <c r="Z444" s="1">
        <v>0</v>
      </c>
      <c r="AA444" s="1">
        <v>0</v>
      </c>
      <c r="AB444" s="1" t="s">
        <v>4284</v>
      </c>
      <c r="AC444" s="1">
        <v>0</v>
      </c>
      <c r="AD444" s="1">
        <v>0</v>
      </c>
      <c r="AH444" s="21">
        <v>42353.318831018521</v>
      </c>
      <c r="AJ444" s="24">
        <v>1</v>
      </c>
      <c r="AK444" s="23">
        <f t="shared" si="88"/>
        <v>6</v>
      </c>
      <c r="AL444" s="1">
        <f t="shared" si="89"/>
        <v>50000</v>
      </c>
      <c r="AM444" s="1">
        <f t="shared" si="90"/>
        <v>0</v>
      </c>
      <c r="AN444" s="25">
        <f t="shared" si="98"/>
        <v>5.09</v>
      </c>
      <c r="AO444" s="25">
        <f t="shared" si="99"/>
        <v>1.6966666666666665</v>
      </c>
      <c r="AP444" s="1">
        <f t="shared" si="96"/>
        <v>4.41</v>
      </c>
      <c r="AQ444" s="25">
        <f t="shared" si="91"/>
        <v>1.1605263157894739</v>
      </c>
      <c r="AR444" s="1">
        <f t="shared" si="92"/>
        <v>1.57</v>
      </c>
      <c r="AS444" s="25">
        <f t="shared" si="93"/>
        <v>0.64609053497942381</v>
      </c>
      <c r="AT444" s="1">
        <f t="shared" si="94"/>
        <v>0</v>
      </c>
      <c r="AU444" s="1">
        <f t="shared" si="95"/>
        <v>0</v>
      </c>
      <c r="AV444" s="1" t="str">
        <f t="shared" si="102"/>
        <v/>
      </c>
      <c r="AW444" s="1" t="str">
        <f t="shared" si="103"/>
        <v/>
      </c>
      <c r="AX444" s="1" t="str">
        <f t="shared" si="104"/>
        <v/>
      </c>
      <c r="AY444" s="1">
        <v>0</v>
      </c>
      <c r="BJ444"/>
    </row>
    <row r="445" spans="1:62" ht="15.75">
      <c r="A445" s="1">
        <v>9033</v>
      </c>
      <c r="B445" s="1" t="s">
        <v>1757</v>
      </c>
      <c r="C445" s="1" t="s">
        <v>4286</v>
      </c>
      <c r="F445" s="1">
        <v>100000</v>
      </c>
      <c r="H445" s="1">
        <v>4.9000000000000004</v>
      </c>
      <c r="I445" s="1">
        <v>62.06</v>
      </c>
      <c r="J445" s="1" t="s">
        <v>8422</v>
      </c>
      <c r="K445" s="1">
        <v>4.9000000000000004</v>
      </c>
      <c r="L445" s="1">
        <v>65.31</v>
      </c>
      <c r="M445" s="1" t="s">
        <v>8423</v>
      </c>
      <c r="N445" s="1">
        <v>4.9000000000000004</v>
      </c>
      <c r="O445" s="1">
        <v>69.260000000000005</v>
      </c>
      <c r="P445" s="1" t="s">
        <v>8424</v>
      </c>
      <c r="Q445" s="1">
        <v>10.220000000000001</v>
      </c>
      <c r="R445" s="1">
        <v>6.76</v>
      </c>
      <c r="S445" s="1" t="s">
        <v>8425</v>
      </c>
      <c r="T445" s="1">
        <v>4.01</v>
      </c>
      <c r="U445" s="1">
        <v>3.27</v>
      </c>
      <c r="V445" s="1" t="s">
        <v>8426</v>
      </c>
      <c r="W445" s="1">
        <v>0</v>
      </c>
      <c r="X445" s="1">
        <v>0.01</v>
      </c>
      <c r="Y445" s="1" t="s">
        <v>4295</v>
      </c>
      <c r="Z445" s="1">
        <v>0</v>
      </c>
      <c r="AA445" s="1">
        <v>0</v>
      </c>
      <c r="AB445" s="1" t="s">
        <v>4284</v>
      </c>
      <c r="AC445" s="1">
        <v>0</v>
      </c>
      <c r="AD445" s="1">
        <v>0</v>
      </c>
      <c r="AH445" s="21">
        <v>42353.31894675926</v>
      </c>
      <c r="AJ445" s="24">
        <v>1</v>
      </c>
      <c r="AK445" s="23">
        <f t="shared" si="88"/>
        <v>8</v>
      </c>
      <c r="AL445" s="1">
        <f t="shared" si="89"/>
        <v>100000</v>
      </c>
      <c r="AM445" s="1">
        <f t="shared" si="90"/>
        <v>0</v>
      </c>
      <c r="AN445" s="25">
        <f t="shared" si="98"/>
        <v>7.2000000000000028</v>
      </c>
      <c r="AO445" s="25">
        <f t="shared" si="99"/>
        <v>65.543333333333337</v>
      </c>
      <c r="AP445" s="1">
        <f t="shared" si="96"/>
        <v>10.220000000000001</v>
      </c>
      <c r="AQ445" s="25">
        <f t="shared" si="91"/>
        <v>1.5118343195266273</v>
      </c>
      <c r="AR445" s="1">
        <f t="shared" si="92"/>
        <v>4.01</v>
      </c>
      <c r="AS445" s="25">
        <f t="shared" si="93"/>
        <v>1.2262996941896023</v>
      </c>
      <c r="AT445" s="1">
        <f t="shared" si="94"/>
        <v>0</v>
      </c>
      <c r="AU445" s="1">
        <f t="shared" si="95"/>
        <v>0</v>
      </c>
      <c r="AV445" s="1" t="str">
        <f t="shared" si="102"/>
        <v/>
      </c>
      <c r="AW445" s="1" t="str">
        <f t="shared" si="103"/>
        <v/>
      </c>
      <c r="AX445" s="1" t="str">
        <f t="shared" si="104"/>
        <v/>
      </c>
      <c r="AY445" s="1">
        <v>0</v>
      </c>
      <c r="BJ445"/>
    </row>
    <row r="446" spans="1:62" ht="15.75">
      <c r="A446" s="1">
        <v>8813</v>
      </c>
      <c r="B446" s="1" t="s">
        <v>1780</v>
      </c>
      <c r="C446" s="1" t="s">
        <v>4334</v>
      </c>
      <c r="F446" s="1">
        <v>50000</v>
      </c>
      <c r="G446" s="1">
        <v>3</v>
      </c>
      <c r="H446" s="1">
        <v>4.8</v>
      </c>
      <c r="I446" s="1">
        <v>-0.82</v>
      </c>
      <c r="J446" s="1" t="s">
        <v>8427</v>
      </c>
      <c r="K446" s="1">
        <v>4.7</v>
      </c>
      <c r="L446" s="1">
        <v>-1.02</v>
      </c>
      <c r="M446" s="1" t="s">
        <v>8428</v>
      </c>
      <c r="N446" s="1">
        <v>4.5999999999999996</v>
      </c>
      <c r="O446" s="1">
        <v>-1.74</v>
      </c>
      <c r="P446" s="1" t="s">
        <v>8429</v>
      </c>
      <c r="Q446" s="1">
        <v>8.15</v>
      </c>
      <c r="R446" s="1">
        <v>12.85</v>
      </c>
      <c r="S446" s="1" t="s">
        <v>8430</v>
      </c>
      <c r="T446" s="1">
        <v>2.08</v>
      </c>
      <c r="U446" s="1">
        <v>3.68</v>
      </c>
      <c r="V446" s="1" t="s">
        <v>8431</v>
      </c>
      <c r="W446" s="1">
        <v>0</v>
      </c>
      <c r="X446" s="1">
        <v>0.05</v>
      </c>
      <c r="Y446" s="1" t="s">
        <v>4289</v>
      </c>
      <c r="Z446" s="1">
        <v>0</v>
      </c>
      <c r="AA446" s="1">
        <v>0</v>
      </c>
      <c r="AB446" s="1" t="s">
        <v>4284</v>
      </c>
      <c r="AC446" s="1">
        <v>0</v>
      </c>
      <c r="AD446" s="1">
        <v>0</v>
      </c>
      <c r="AH446" s="21">
        <v>42353.319212962961</v>
      </c>
      <c r="AJ446" s="24">
        <v>1</v>
      </c>
      <c r="AK446" s="23">
        <f t="shared" si="88"/>
        <v>4</v>
      </c>
      <c r="AL446" s="1">
        <f t="shared" si="89"/>
        <v>50000</v>
      </c>
      <c r="AM446" s="1">
        <f t="shared" si="90"/>
        <v>0</v>
      </c>
      <c r="AN446" s="25">
        <f t="shared" si="98"/>
        <v>0.92</v>
      </c>
      <c r="AO446" s="25">
        <f t="shared" si="99"/>
        <v>-1.1933333333333334</v>
      </c>
      <c r="AP446" s="1">
        <f t="shared" si="96"/>
        <v>8.15</v>
      </c>
      <c r="AQ446" s="25">
        <f t="shared" si="91"/>
        <v>0.63424124513618685</v>
      </c>
      <c r="AR446" s="1">
        <f t="shared" si="92"/>
        <v>2.08</v>
      </c>
      <c r="AS446" s="25">
        <f t="shared" si="93"/>
        <v>0.56521739130434778</v>
      </c>
      <c r="AT446" s="1">
        <f t="shared" si="94"/>
        <v>0</v>
      </c>
      <c r="AU446" s="1">
        <f t="shared" si="95"/>
        <v>0</v>
      </c>
      <c r="AV446" s="1" t="str">
        <f t="shared" si="102"/>
        <v/>
      </c>
      <c r="AW446" s="1" t="str">
        <f t="shared" si="103"/>
        <v/>
      </c>
      <c r="AX446" s="1" t="str">
        <f t="shared" si="104"/>
        <v/>
      </c>
      <c r="AY446" s="1">
        <v>0</v>
      </c>
      <c r="BJ446"/>
    </row>
    <row r="447" spans="1:62" ht="15.75">
      <c r="A447" s="1">
        <v>9173</v>
      </c>
      <c r="B447" s="1" t="s">
        <v>1202</v>
      </c>
      <c r="C447" s="1" t="s">
        <v>4370</v>
      </c>
      <c r="F447" s="1">
        <v>100000</v>
      </c>
      <c r="G447" s="1">
        <v>5</v>
      </c>
      <c r="H447" s="1">
        <v>4.9000000000000004</v>
      </c>
      <c r="I447" s="1">
        <v>22.54</v>
      </c>
      <c r="J447" s="1" t="s">
        <v>8432</v>
      </c>
      <c r="K447" s="1">
        <v>4.8</v>
      </c>
      <c r="L447" s="1">
        <v>13.44</v>
      </c>
      <c r="M447" s="1" t="s">
        <v>8433</v>
      </c>
      <c r="N447" s="1">
        <v>4.8</v>
      </c>
      <c r="O447" s="1">
        <v>10.94</v>
      </c>
      <c r="P447" s="1" t="s">
        <v>8434</v>
      </c>
      <c r="Q447" s="1">
        <v>3.2</v>
      </c>
      <c r="R447" s="1">
        <v>3.39</v>
      </c>
      <c r="S447" s="1" t="s">
        <v>8435</v>
      </c>
      <c r="T447" s="1">
        <v>1.65</v>
      </c>
      <c r="U447" s="1">
        <v>1.48</v>
      </c>
      <c r="V447" s="1" t="s">
        <v>8436</v>
      </c>
      <c r="W447" s="1">
        <v>0</v>
      </c>
      <c r="X447" s="1">
        <v>0</v>
      </c>
      <c r="Y447" s="1" t="s">
        <v>4287</v>
      </c>
      <c r="Z447" s="1">
        <v>0</v>
      </c>
      <c r="AA447" s="1">
        <v>0</v>
      </c>
      <c r="AB447" s="1" t="s">
        <v>4284</v>
      </c>
      <c r="AC447" s="1">
        <v>0</v>
      </c>
      <c r="AD447" s="1">
        <v>0</v>
      </c>
      <c r="AH447" s="21">
        <v>42353.319386574076</v>
      </c>
      <c r="AJ447" s="24">
        <v>1</v>
      </c>
      <c r="AK447" s="23">
        <f t="shared" si="88"/>
        <v>11</v>
      </c>
      <c r="AL447" s="1">
        <f t="shared" si="89"/>
        <v>100000</v>
      </c>
      <c r="AM447" s="1">
        <f t="shared" si="90"/>
        <v>0</v>
      </c>
      <c r="AN447" s="25">
        <f t="shared" si="98"/>
        <v>11.6</v>
      </c>
      <c r="AO447" s="25">
        <f t="shared" si="99"/>
        <v>15.639999999999999</v>
      </c>
      <c r="AP447" s="1">
        <f t="shared" si="96"/>
        <v>3.2</v>
      </c>
      <c r="AQ447" s="25">
        <f t="shared" si="91"/>
        <v>0.94395280235988199</v>
      </c>
      <c r="AR447" s="1">
        <f t="shared" si="92"/>
        <v>1.65</v>
      </c>
      <c r="AS447" s="25">
        <f t="shared" si="93"/>
        <v>1.1148648648648649</v>
      </c>
      <c r="AT447" s="1">
        <f t="shared" si="94"/>
        <v>0</v>
      </c>
      <c r="AU447" s="1">
        <f t="shared" si="95"/>
        <v>0</v>
      </c>
      <c r="AV447" s="1" t="str">
        <f t="shared" si="102"/>
        <v/>
      </c>
      <c r="AW447" s="1" t="str">
        <f t="shared" si="103"/>
        <v/>
      </c>
      <c r="AX447" s="1" t="str">
        <f t="shared" si="104"/>
        <v/>
      </c>
      <c r="AY447" s="1">
        <v>0</v>
      </c>
      <c r="BJ447"/>
    </row>
    <row r="448" spans="1:62" ht="15.75">
      <c r="A448" s="1">
        <v>9038</v>
      </c>
      <c r="B448" s="1" t="s">
        <v>1796</v>
      </c>
      <c r="C448" s="1" t="s">
        <v>4286</v>
      </c>
      <c r="F448" s="1">
        <v>50000</v>
      </c>
      <c r="H448" s="1">
        <v>4.9000000000000004</v>
      </c>
      <c r="I448" s="1">
        <v>21.05</v>
      </c>
      <c r="J448" s="1" t="s">
        <v>8437</v>
      </c>
      <c r="K448" s="1">
        <v>4.8</v>
      </c>
      <c r="L448" s="1">
        <v>29.09</v>
      </c>
      <c r="M448" s="1" t="s">
        <v>8438</v>
      </c>
      <c r="N448" s="1">
        <v>4.8</v>
      </c>
      <c r="O448" s="1">
        <v>34.75</v>
      </c>
      <c r="P448" s="1" t="s">
        <v>8439</v>
      </c>
      <c r="Q448" s="1">
        <v>10.93</v>
      </c>
      <c r="R448" s="1">
        <v>6.76</v>
      </c>
      <c r="S448" s="1" t="s">
        <v>8440</v>
      </c>
      <c r="T448" s="1">
        <v>3.53</v>
      </c>
      <c r="U448" s="1">
        <v>3.27</v>
      </c>
      <c r="V448" s="1" t="s">
        <v>8441</v>
      </c>
      <c r="W448" s="1">
        <v>0</v>
      </c>
      <c r="X448" s="1">
        <v>0.01</v>
      </c>
      <c r="Y448" s="1" t="s">
        <v>4295</v>
      </c>
      <c r="Z448" s="1">
        <v>0</v>
      </c>
      <c r="AA448" s="1">
        <v>0</v>
      </c>
      <c r="AB448" s="1" t="s">
        <v>4284</v>
      </c>
      <c r="AC448" s="1">
        <v>0</v>
      </c>
      <c r="AD448" s="1">
        <v>0</v>
      </c>
      <c r="AH448" s="21">
        <v>42353.319456018522</v>
      </c>
      <c r="AJ448" s="24">
        <v>1</v>
      </c>
      <c r="AK448" s="23">
        <f t="shared" si="88"/>
        <v>8</v>
      </c>
      <c r="AL448" s="1">
        <f t="shared" si="89"/>
        <v>50000</v>
      </c>
      <c r="AM448" s="1">
        <f t="shared" si="90"/>
        <v>0</v>
      </c>
      <c r="AN448" s="25">
        <f t="shared" si="98"/>
        <v>13.7</v>
      </c>
      <c r="AO448" s="25">
        <f t="shared" si="99"/>
        <v>28.296666666666667</v>
      </c>
      <c r="AP448" s="1">
        <f t="shared" si="96"/>
        <v>10.93</v>
      </c>
      <c r="AQ448" s="25">
        <f t="shared" si="91"/>
        <v>1.6168639053254439</v>
      </c>
      <c r="AR448" s="1">
        <f t="shared" si="92"/>
        <v>3.53</v>
      </c>
      <c r="AS448" s="25">
        <f t="shared" si="93"/>
        <v>1.0795107033639144</v>
      </c>
      <c r="AT448" s="1">
        <f t="shared" si="94"/>
        <v>0</v>
      </c>
      <c r="AU448" s="1">
        <f t="shared" si="95"/>
        <v>0</v>
      </c>
      <c r="AV448" s="1" t="str">
        <f t="shared" si="102"/>
        <v/>
      </c>
      <c r="AW448" s="1" t="str">
        <f t="shared" si="103"/>
        <v/>
      </c>
      <c r="AX448" s="1" t="str">
        <f t="shared" si="104"/>
        <v/>
      </c>
      <c r="AY448" s="1">
        <v>0</v>
      </c>
      <c r="BJ448"/>
    </row>
    <row r="449" spans="1:62" ht="15.75">
      <c r="A449" s="1">
        <v>9015</v>
      </c>
      <c r="B449" s="1" t="s">
        <v>1788</v>
      </c>
      <c r="C449" s="1" t="s">
        <v>4339</v>
      </c>
      <c r="F449" s="1">
        <v>50000</v>
      </c>
      <c r="G449" s="1">
        <v>3</v>
      </c>
      <c r="H449" s="1">
        <v>4.9000000000000004</v>
      </c>
      <c r="I449" s="1">
        <v>90.32</v>
      </c>
      <c r="J449" s="1" t="s">
        <v>8442</v>
      </c>
      <c r="K449" s="1">
        <v>4.9000000000000004</v>
      </c>
      <c r="L449" s="1">
        <v>90.85</v>
      </c>
      <c r="M449" s="1" t="s">
        <v>8443</v>
      </c>
      <c r="N449" s="1">
        <v>4.9000000000000004</v>
      </c>
      <c r="O449" s="1">
        <v>92.61</v>
      </c>
      <c r="P449" s="1" t="s">
        <v>8444</v>
      </c>
      <c r="Q449" s="1">
        <v>1.59</v>
      </c>
      <c r="R449" s="1">
        <v>3.8</v>
      </c>
      <c r="S449" s="1" t="s">
        <v>8445</v>
      </c>
      <c r="T449" s="1">
        <v>0.54</v>
      </c>
      <c r="U449" s="1">
        <v>2.4300000000000002</v>
      </c>
      <c r="V449" s="1" t="s">
        <v>8446</v>
      </c>
      <c r="W449" s="1">
        <v>0</v>
      </c>
      <c r="X449" s="1">
        <v>0.13</v>
      </c>
      <c r="Y449" s="1" t="s">
        <v>4294</v>
      </c>
      <c r="Z449" s="1">
        <v>0</v>
      </c>
      <c r="AA449" s="1">
        <v>0</v>
      </c>
      <c r="AB449" s="1" t="s">
        <v>4284</v>
      </c>
      <c r="AC449" s="1">
        <v>0</v>
      </c>
      <c r="AD449" s="1">
        <v>0</v>
      </c>
      <c r="AH449" s="21">
        <v>42353.319502314815</v>
      </c>
      <c r="AJ449" s="24">
        <v>1</v>
      </c>
      <c r="AK449" s="23">
        <f t="shared" si="88"/>
        <v>6</v>
      </c>
      <c r="AL449" s="1">
        <f t="shared" si="89"/>
        <v>50000</v>
      </c>
      <c r="AM449" s="1">
        <f t="shared" si="90"/>
        <v>0</v>
      </c>
      <c r="AN449" s="25">
        <f t="shared" si="98"/>
        <v>2.2900000000000063</v>
      </c>
      <c r="AO449" s="25">
        <f t="shared" si="99"/>
        <v>91.259999999999991</v>
      </c>
      <c r="AP449" s="1">
        <f t="shared" si="96"/>
        <v>1.59</v>
      </c>
      <c r="AQ449" s="25">
        <f t="shared" si="91"/>
        <v>0.41842105263157897</v>
      </c>
      <c r="AR449" s="1">
        <f t="shared" si="92"/>
        <v>0.54</v>
      </c>
      <c r="AS449" s="25">
        <f t="shared" si="93"/>
        <v>0.22222222222222221</v>
      </c>
      <c r="AT449" s="1">
        <f t="shared" si="94"/>
        <v>0</v>
      </c>
      <c r="AU449" s="1">
        <f t="shared" si="95"/>
        <v>0</v>
      </c>
      <c r="AV449" s="1" t="str">
        <f t="shared" si="102"/>
        <v/>
      </c>
      <c r="AW449" s="1" t="str">
        <f t="shared" si="103"/>
        <v/>
      </c>
      <c r="AX449" s="1" t="str">
        <f t="shared" si="104"/>
        <v/>
      </c>
      <c r="AY449" s="1">
        <v>0</v>
      </c>
      <c r="BJ449"/>
    </row>
    <row r="450" spans="1:62" ht="15.75">
      <c r="A450" s="1">
        <v>9138</v>
      </c>
      <c r="B450" s="1" t="s">
        <v>278</v>
      </c>
      <c r="C450" s="1" t="s">
        <v>4286</v>
      </c>
      <c r="F450" s="1">
        <v>50000</v>
      </c>
      <c r="H450" s="1">
        <v>4.8</v>
      </c>
      <c r="I450" s="1">
        <v>0</v>
      </c>
      <c r="J450" s="1" t="s">
        <v>8447</v>
      </c>
      <c r="K450" s="1">
        <v>4.7</v>
      </c>
      <c r="L450" s="1">
        <v>-0.72</v>
      </c>
      <c r="M450" s="1" t="s">
        <v>8448</v>
      </c>
      <c r="N450" s="1">
        <v>4.7</v>
      </c>
      <c r="O450" s="1">
        <v>-0.85</v>
      </c>
      <c r="P450" s="1" t="s">
        <v>8449</v>
      </c>
      <c r="Q450" s="1">
        <v>4.5999999999999996</v>
      </c>
      <c r="R450" s="1">
        <v>6.76</v>
      </c>
      <c r="S450" s="1" t="s">
        <v>8450</v>
      </c>
      <c r="T450" s="1">
        <v>3.38</v>
      </c>
      <c r="U450" s="1">
        <v>3.27</v>
      </c>
      <c r="V450" s="1" t="s">
        <v>8451</v>
      </c>
      <c r="W450" s="1">
        <v>0</v>
      </c>
      <c r="X450" s="1">
        <v>0.01</v>
      </c>
      <c r="Y450" s="1" t="s">
        <v>4295</v>
      </c>
      <c r="Z450" s="1">
        <v>0</v>
      </c>
      <c r="AA450" s="1">
        <v>0</v>
      </c>
      <c r="AB450" s="1" t="s">
        <v>4284</v>
      </c>
      <c r="AC450" s="1">
        <v>0</v>
      </c>
      <c r="AD450" s="1">
        <v>0</v>
      </c>
      <c r="AH450" s="21">
        <v>42353.319594907407</v>
      </c>
      <c r="AJ450" s="24">
        <v>1</v>
      </c>
      <c r="AK450" s="23">
        <f t="shared" ref="AK450:AK513" si="105">VLOOKUP(C450,BJ:BK,2,0)</f>
        <v>8</v>
      </c>
      <c r="AL450" s="1">
        <f t="shared" si="89"/>
        <v>50000</v>
      </c>
      <c r="AM450" s="1">
        <f t="shared" si="90"/>
        <v>0</v>
      </c>
      <c r="AN450" s="25">
        <f t="shared" si="98"/>
        <v>0.85</v>
      </c>
      <c r="AO450" s="25">
        <f t="shared" si="99"/>
        <v>-0.52333333333333332</v>
      </c>
      <c r="AP450" s="1">
        <f t="shared" si="96"/>
        <v>4.5999999999999996</v>
      </c>
      <c r="AQ450" s="25">
        <f t="shared" si="91"/>
        <v>0.68047337278106501</v>
      </c>
      <c r="AR450" s="1">
        <f t="shared" si="92"/>
        <v>3.38</v>
      </c>
      <c r="AS450" s="25">
        <f t="shared" si="93"/>
        <v>1.0336391437308867</v>
      </c>
      <c r="AT450" s="1">
        <f t="shared" si="94"/>
        <v>0</v>
      </c>
      <c r="AU450" s="1">
        <f t="shared" si="95"/>
        <v>0</v>
      </c>
      <c r="AV450" s="1" t="str">
        <f t="shared" si="102"/>
        <v/>
      </c>
      <c r="AW450" s="1" t="str">
        <f t="shared" si="103"/>
        <v/>
      </c>
      <c r="AX450" s="1" t="str">
        <f t="shared" si="104"/>
        <v/>
      </c>
      <c r="AY450" s="1">
        <v>0</v>
      </c>
      <c r="BJ450"/>
    </row>
    <row r="451" spans="1:62" ht="15.75">
      <c r="A451" s="1">
        <v>8888</v>
      </c>
      <c r="B451" s="1" t="s">
        <v>2183</v>
      </c>
      <c r="C451" s="1" t="s">
        <v>4350</v>
      </c>
      <c r="F451" s="1">
        <v>50000</v>
      </c>
      <c r="H451" s="1">
        <v>4.8</v>
      </c>
      <c r="I451" s="1">
        <v>-0.57999999999999996</v>
      </c>
      <c r="J451" s="1" t="s">
        <v>8452</v>
      </c>
      <c r="K451" s="1">
        <v>4.8</v>
      </c>
      <c r="L451" s="1">
        <v>-0.78</v>
      </c>
      <c r="M451" s="1" t="s">
        <v>8453</v>
      </c>
      <c r="N451" s="1">
        <v>4.7</v>
      </c>
      <c r="O451" s="1">
        <v>-0.74</v>
      </c>
      <c r="P451" s="1" t="s">
        <v>8454</v>
      </c>
      <c r="Q451" s="1">
        <v>2.93</v>
      </c>
      <c r="R451" s="1">
        <v>3.13</v>
      </c>
      <c r="S451" s="1" t="s">
        <v>8455</v>
      </c>
      <c r="T451" s="1">
        <v>3.22</v>
      </c>
      <c r="U451" s="1">
        <v>2.5499999999999998</v>
      </c>
      <c r="V451" s="1" t="s">
        <v>8456</v>
      </c>
      <c r="W451" s="1">
        <v>0</v>
      </c>
      <c r="X451" s="1">
        <v>0.02</v>
      </c>
      <c r="Y451" s="1" t="s">
        <v>4324</v>
      </c>
      <c r="Z451" s="1">
        <v>0</v>
      </c>
      <c r="AA451" s="1">
        <v>0</v>
      </c>
      <c r="AB451" s="1" t="s">
        <v>4284</v>
      </c>
      <c r="AC451" s="1">
        <v>0</v>
      </c>
      <c r="AD451" s="1">
        <v>0</v>
      </c>
      <c r="AH451" s="21">
        <v>42353.319722222222</v>
      </c>
      <c r="AJ451" s="24">
        <v>1</v>
      </c>
      <c r="AK451" s="23">
        <f t="shared" si="105"/>
        <v>15</v>
      </c>
      <c r="AL451" s="1">
        <f t="shared" ref="AL451:AL514" si="106">F451</f>
        <v>50000</v>
      </c>
      <c r="AM451" s="1">
        <f t="shared" ref="AM451:AM514" si="107">E451</f>
        <v>0</v>
      </c>
      <c r="AN451" s="25">
        <f t="shared" si="98"/>
        <v>0.20000000000000007</v>
      </c>
      <c r="AO451" s="25">
        <f t="shared" si="99"/>
        <v>-0.69999999999999984</v>
      </c>
      <c r="AP451" s="1">
        <f t="shared" si="96"/>
        <v>2.93</v>
      </c>
      <c r="AQ451" s="25">
        <f t="shared" ref="AQ451:AQ514" si="108">AP451/R451</f>
        <v>0.9361022364217253</v>
      </c>
      <c r="AR451" s="1">
        <f t="shared" ref="AR451:AR514" si="109">T451</f>
        <v>3.22</v>
      </c>
      <c r="AS451" s="25">
        <f t="shared" ref="AS451:AS514" si="110">AR451/U451</f>
        <v>1.2627450980392159</v>
      </c>
      <c r="AT451" s="1">
        <f t="shared" ref="AT451:AT514" si="111">AC451</f>
        <v>0</v>
      </c>
      <c r="AU451" s="1">
        <f t="shared" ref="AU451:AU514" si="112">AD451</f>
        <v>0</v>
      </c>
      <c r="AV451" s="1" t="str">
        <f t="shared" si="102"/>
        <v/>
      </c>
      <c r="AW451" s="1" t="str">
        <f t="shared" si="103"/>
        <v/>
      </c>
      <c r="AX451" s="1" t="str">
        <f t="shared" si="104"/>
        <v/>
      </c>
      <c r="AY451" s="1">
        <v>0</v>
      </c>
      <c r="BJ451"/>
    </row>
    <row r="452" spans="1:62" ht="15.75">
      <c r="A452" s="1">
        <v>9155</v>
      </c>
      <c r="B452" s="1" t="s">
        <v>1877</v>
      </c>
      <c r="C452" s="1" t="s">
        <v>4334</v>
      </c>
      <c r="F452" s="1">
        <v>100000</v>
      </c>
      <c r="H452" s="1">
        <v>4.8</v>
      </c>
      <c r="I452" s="1">
        <v>0</v>
      </c>
      <c r="J452" s="1" t="s">
        <v>8457</v>
      </c>
      <c r="K452" s="1">
        <v>4.7</v>
      </c>
      <c r="L452" s="1">
        <v>1.62</v>
      </c>
      <c r="M452" s="1" t="s">
        <v>8458</v>
      </c>
      <c r="N452" s="1">
        <v>4.7</v>
      </c>
      <c r="O452" s="1">
        <v>0</v>
      </c>
      <c r="P452" s="1" t="s">
        <v>8459</v>
      </c>
      <c r="Q452" s="1">
        <v>6.88</v>
      </c>
      <c r="R452" s="1">
        <v>12.85</v>
      </c>
      <c r="S452" s="1" t="s">
        <v>8460</v>
      </c>
      <c r="T452" s="1">
        <v>2.46</v>
      </c>
      <c r="U452" s="1">
        <v>3.68</v>
      </c>
      <c r="V452" s="1" t="s">
        <v>8461</v>
      </c>
      <c r="W452" s="1">
        <v>0</v>
      </c>
      <c r="X452" s="1">
        <v>0.05</v>
      </c>
      <c r="Y452" s="1" t="s">
        <v>4289</v>
      </c>
      <c r="Z452" s="1">
        <v>0</v>
      </c>
      <c r="AA452" s="1">
        <v>0</v>
      </c>
      <c r="AB452" s="1" t="s">
        <v>4284</v>
      </c>
      <c r="AC452" s="1">
        <v>0</v>
      </c>
      <c r="AD452" s="1">
        <v>0</v>
      </c>
      <c r="AH452" s="21">
        <v>42353.319837962961</v>
      </c>
      <c r="AJ452" s="24">
        <v>1</v>
      </c>
      <c r="AK452" s="23">
        <f t="shared" si="105"/>
        <v>4</v>
      </c>
      <c r="AL452" s="1">
        <f t="shared" si="106"/>
        <v>100000</v>
      </c>
      <c r="AM452" s="1">
        <f t="shared" si="107"/>
        <v>0</v>
      </c>
      <c r="AN452" s="25">
        <f t="shared" si="98"/>
        <v>1.62</v>
      </c>
      <c r="AO452" s="25">
        <f t="shared" si="99"/>
        <v>0.54</v>
      </c>
      <c r="AP452" s="1">
        <f t="shared" ref="AP452:AP515" si="113">Q452</f>
        <v>6.88</v>
      </c>
      <c r="AQ452" s="25">
        <f t="shared" si="108"/>
        <v>0.53540856031128403</v>
      </c>
      <c r="AR452" s="1">
        <f t="shared" si="109"/>
        <v>2.46</v>
      </c>
      <c r="AS452" s="25">
        <f t="shared" si="110"/>
        <v>0.66847826086956519</v>
      </c>
      <c r="AT452" s="1">
        <f t="shared" si="111"/>
        <v>0</v>
      </c>
      <c r="AU452" s="1">
        <f t="shared" si="112"/>
        <v>0</v>
      </c>
      <c r="AV452" s="1" t="str">
        <f t="shared" si="102"/>
        <v/>
      </c>
      <c r="AW452" s="1" t="str">
        <f t="shared" si="103"/>
        <v/>
      </c>
      <c r="AX452" s="1" t="str">
        <f t="shared" si="104"/>
        <v/>
      </c>
      <c r="AY452" s="1">
        <v>0</v>
      </c>
      <c r="BJ452"/>
    </row>
    <row r="453" spans="1:62" ht="15.75">
      <c r="A453" s="1">
        <v>9142</v>
      </c>
      <c r="B453" s="1" t="s">
        <v>2121</v>
      </c>
      <c r="C453" s="1" t="s">
        <v>4334</v>
      </c>
      <c r="F453" s="1">
        <v>50000</v>
      </c>
      <c r="G453" s="1">
        <v>5</v>
      </c>
      <c r="H453" s="1">
        <v>4.9000000000000004</v>
      </c>
      <c r="I453" s="1">
        <v>79.5</v>
      </c>
      <c r="J453" s="1" t="s">
        <v>8462</v>
      </c>
      <c r="K453" s="1">
        <v>4.9000000000000004</v>
      </c>
      <c r="L453" s="1">
        <v>79.81</v>
      </c>
      <c r="M453" s="1" t="s">
        <v>8463</v>
      </c>
      <c r="N453" s="1">
        <v>4.9000000000000004</v>
      </c>
      <c r="O453" s="1">
        <v>79.11</v>
      </c>
      <c r="P453" s="1" t="s">
        <v>8464</v>
      </c>
      <c r="Q453" s="1">
        <v>5.14</v>
      </c>
      <c r="R453" s="1">
        <v>12.85</v>
      </c>
      <c r="S453" s="1" t="s">
        <v>8465</v>
      </c>
      <c r="T453" s="1">
        <v>3.65</v>
      </c>
      <c r="U453" s="1">
        <v>3.68</v>
      </c>
      <c r="V453" s="1" t="s">
        <v>8466</v>
      </c>
      <c r="W453" s="1">
        <v>0</v>
      </c>
      <c r="X453" s="1">
        <v>0</v>
      </c>
      <c r="Y453" s="1" t="s">
        <v>4287</v>
      </c>
      <c r="Z453" s="1">
        <v>0</v>
      </c>
      <c r="AA453" s="1">
        <v>0</v>
      </c>
      <c r="AB453" s="1" t="s">
        <v>4284</v>
      </c>
      <c r="AC453" s="1">
        <v>0</v>
      </c>
      <c r="AD453" s="1">
        <v>0</v>
      </c>
      <c r="AH453" s="21">
        <v>42353.319872685184</v>
      </c>
      <c r="AJ453" s="24">
        <v>1</v>
      </c>
      <c r="AK453" s="23">
        <f t="shared" si="105"/>
        <v>4</v>
      </c>
      <c r="AL453" s="1">
        <f t="shared" si="106"/>
        <v>50000</v>
      </c>
      <c r="AM453" s="1">
        <f t="shared" si="107"/>
        <v>0</v>
      </c>
      <c r="AN453" s="25">
        <f t="shared" si="98"/>
        <v>0.70000000000000284</v>
      </c>
      <c r="AO453" s="25">
        <f t="shared" si="99"/>
        <v>79.473333333333343</v>
      </c>
      <c r="AP453" s="1">
        <f t="shared" si="113"/>
        <v>5.14</v>
      </c>
      <c r="AQ453" s="25">
        <f t="shared" si="108"/>
        <v>0.39999999999999997</v>
      </c>
      <c r="AR453" s="1">
        <f t="shared" si="109"/>
        <v>3.65</v>
      </c>
      <c r="AS453" s="25">
        <f t="shared" si="110"/>
        <v>0.99184782608695643</v>
      </c>
      <c r="AT453" s="1">
        <f t="shared" si="111"/>
        <v>0</v>
      </c>
      <c r="AU453" s="1">
        <f t="shared" si="112"/>
        <v>0</v>
      </c>
      <c r="AV453" s="1" t="str">
        <f t="shared" si="102"/>
        <v/>
      </c>
      <c r="AW453" s="1" t="str">
        <f t="shared" si="103"/>
        <v/>
      </c>
      <c r="AX453" s="1" t="str">
        <f t="shared" si="104"/>
        <v/>
      </c>
      <c r="AY453" s="1">
        <v>0</v>
      </c>
      <c r="BJ453"/>
    </row>
    <row r="454" spans="1:62" ht="15.75">
      <c r="A454" s="1">
        <v>9168</v>
      </c>
      <c r="B454" s="1" t="s">
        <v>119</v>
      </c>
      <c r="C454" s="1" t="s">
        <v>4334</v>
      </c>
      <c r="F454" s="1">
        <v>50000</v>
      </c>
      <c r="G454" s="1">
        <v>3</v>
      </c>
      <c r="H454" s="1">
        <v>4.9000000000000004</v>
      </c>
      <c r="I454" s="1">
        <v>59.96</v>
      </c>
      <c r="J454" s="1" t="s">
        <v>8467</v>
      </c>
      <c r="K454" s="1">
        <v>4.9000000000000004</v>
      </c>
      <c r="L454" s="1">
        <v>57.25</v>
      </c>
      <c r="M454" s="1" t="s">
        <v>8468</v>
      </c>
      <c r="N454" s="1">
        <v>4.9000000000000004</v>
      </c>
      <c r="O454" s="1">
        <v>57.81</v>
      </c>
      <c r="P454" s="1" t="s">
        <v>8469</v>
      </c>
      <c r="Q454" s="1">
        <v>7.75</v>
      </c>
      <c r="R454" s="1">
        <v>12.85</v>
      </c>
      <c r="S454" s="1" t="s">
        <v>8470</v>
      </c>
      <c r="T454" s="1">
        <v>3.79</v>
      </c>
      <c r="U454" s="1">
        <v>3.68</v>
      </c>
      <c r="V454" s="1" t="s">
        <v>8471</v>
      </c>
      <c r="W454" s="1">
        <v>0</v>
      </c>
      <c r="X454" s="1">
        <v>0.05</v>
      </c>
      <c r="Y454" s="1" t="s">
        <v>4289</v>
      </c>
      <c r="Z454" s="1">
        <v>0</v>
      </c>
      <c r="AA454" s="1">
        <v>0</v>
      </c>
      <c r="AB454" s="1" t="s">
        <v>4284</v>
      </c>
      <c r="AC454" s="1">
        <v>0</v>
      </c>
      <c r="AD454" s="1">
        <v>0</v>
      </c>
      <c r="AH454" s="21">
        <v>42353.319895833331</v>
      </c>
      <c r="AJ454" s="24">
        <v>1</v>
      </c>
      <c r="AK454" s="23">
        <f t="shared" si="105"/>
        <v>4</v>
      </c>
      <c r="AL454" s="1">
        <f t="shared" si="106"/>
        <v>50000</v>
      </c>
      <c r="AM454" s="1">
        <f t="shared" si="107"/>
        <v>0</v>
      </c>
      <c r="AN454" s="25">
        <f t="shared" si="98"/>
        <v>2.7100000000000009</v>
      </c>
      <c r="AO454" s="25">
        <f t="shared" si="99"/>
        <v>58.34</v>
      </c>
      <c r="AP454" s="1">
        <f t="shared" si="113"/>
        <v>7.75</v>
      </c>
      <c r="AQ454" s="25">
        <f t="shared" si="108"/>
        <v>0.60311284046692604</v>
      </c>
      <c r="AR454" s="1">
        <f t="shared" si="109"/>
        <v>3.79</v>
      </c>
      <c r="AS454" s="25">
        <f t="shared" si="110"/>
        <v>1.0298913043478259</v>
      </c>
      <c r="AT454" s="1">
        <f t="shared" si="111"/>
        <v>0</v>
      </c>
      <c r="AU454" s="1">
        <f t="shared" si="112"/>
        <v>0</v>
      </c>
      <c r="AV454" s="1" t="str">
        <f t="shared" si="102"/>
        <v/>
      </c>
      <c r="AW454" s="1" t="str">
        <f t="shared" si="103"/>
        <v/>
      </c>
      <c r="AX454" s="1" t="str">
        <f t="shared" si="104"/>
        <v/>
      </c>
      <c r="AY454" s="1">
        <v>0</v>
      </c>
      <c r="BJ454"/>
    </row>
    <row r="455" spans="1:62" ht="15.75">
      <c r="A455" s="1">
        <v>8820</v>
      </c>
      <c r="B455" s="1" t="s">
        <v>1736</v>
      </c>
      <c r="C455" s="1" t="s">
        <v>4334</v>
      </c>
      <c r="F455" s="1">
        <v>50000</v>
      </c>
      <c r="G455" s="1">
        <v>5</v>
      </c>
      <c r="H455" s="1">
        <v>4.8</v>
      </c>
      <c r="I455" s="1">
        <v>22.56</v>
      </c>
      <c r="J455" s="1" t="s">
        <v>8472</v>
      </c>
      <c r="K455" s="1">
        <v>4.8</v>
      </c>
      <c r="L455" s="1">
        <v>27.87</v>
      </c>
      <c r="M455" s="1" t="s">
        <v>8473</v>
      </c>
      <c r="N455" s="1">
        <v>4.8</v>
      </c>
      <c r="O455" s="1">
        <v>21.73</v>
      </c>
      <c r="P455" s="1" t="s">
        <v>8474</v>
      </c>
      <c r="Q455" s="1">
        <v>95.49</v>
      </c>
      <c r="R455" s="1">
        <v>12.85</v>
      </c>
      <c r="S455" s="1" t="s">
        <v>8475</v>
      </c>
      <c r="T455" s="1">
        <v>5.83</v>
      </c>
      <c r="U455" s="1">
        <v>3.68</v>
      </c>
      <c r="V455" s="1" t="s">
        <v>8476</v>
      </c>
      <c r="W455" s="1">
        <v>0</v>
      </c>
      <c r="X455" s="1">
        <v>0</v>
      </c>
      <c r="Y455" s="1" t="s">
        <v>4287</v>
      </c>
      <c r="Z455" s="1">
        <v>0</v>
      </c>
      <c r="AA455" s="1">
        <v>0</v>
      </c>
      <c r="AB455" s="1" t="s">
        <v>4284</v>
      </c>
      <c r="AC455" s="1">
        <v>0</v>
      </c>
      <c r="AD455" s="1">
        <v>0</v>
      </c>
      <c r="AH455" s="21">
        <v>42353.31994212963</v>
      </c>
      <c r="AJ455" s="24">
        <v>1</v>
      </c>
      <c r="AK455" s="23">
        <f t="shared" si="105"/>
        <v>4</v>
      </c>
      <c r="AL455" s="1">
        <f t="shared" si="106"/>
        <v>50000</v>
      </c>
      <c r="AM455" s="1">
        <f t="shared" si="107"/>
        <v>0</v>
      </c>
      <c r="AN455" s="25">
        <f t="shared" ref="AN455:AN518" si="114">MAX(I455,L455,O455)-MIN(I455,L455,O455)</f>
        <v>6.1400000000000006</v>
      </c>
      <c r="AO455" s="25">
        <f t="shared" ref="AO455:AO518" si="115">AVERAGE(I455,L455,O455)</f>
        <v>24.053333333333331</v>
      </c>
      <c r="AP455" s="1">
        <f t="shared" si="113"/>
        <v>95.49</v>
      </c>
      <c r="AQ455" s="25">
        <f t="shared" si="108"/>
        <v>7.4311284046692609</v>
      </c>
      <c r="AR455" s="1">
        <f t="shared" si="109"/>
        <v>5.83</v>
      </c>
      <c r="AS455" s="25">
        <f t="shared" si="110"/>
        <v>1.5842391304347825</v>
      </c>
      <c r="AT455" s="1">
        <f t="shared" si="111"/>
        <v>0</v>
      </c>
      <c r="AU455" s="1">
        <f t="shared" si="112"/>
        <v>0</v>
      </c>
      <c r="AV455" s="1" t="str">
        <f t="shared" si="102"/>
        <v/>
      </c>
      <c r="AW455" s="1" t="str">
        <f t="shared" si="103"/>
        <v/>
      </c>
      <c r="AX455" s="1" t="str">
        <f t="shared" si="104"/>
        <v/>
      </c>
      <c r="AY455" s="1">
        <v>0</v>
      </c>
      <c r="BJ455"/>
    </row>
    <row r="456" spans="1:62" ht="15.75">
      <c r="A456" s="1">
        <v>9176</v>
      </c>
      <c r="B456" s="1" t="s">
        <v>2175</v>
      </c>
      <c r="C456" s="1" t="s">
        <v>4286</v>
      </c>
      <c r="F456" s="1">
        <v>50000</v>
      </c>
      <c r="H456" s="1">
        <v>4.8</v>
      </c>
      <c r="I456" s="1">
        <v>-1.08</v>
      </c>
      <c r="J456" s="1" t="s">
        <v>8477</v>
      </c>
      <c r="K456" s="1">
        <v>4.8</v>
      </c>
      <c r="L456" s="1">
        <v>4.91</v>
      </c>
      <c r="M456" s="1" t="s">
        <v>8478</v>
      </c>
      <c r="N456" s="1">
        <v>4.8</v>
      </c>
      <c r="O456" s="1">
        <v>0</v>
      </c>
      <c r="P456" s="1" t="s">
        <v>8479</v>
      </c>
      <c r="Q456" s="1">
        <v>6.99</v>
      </c>
      <c r="R456" s="1">
        <v>6.76</v>
      </c>
      <c r="S456" s="1" t="s">
        <v>8480</v>
      </c>
      <c r="T456" s="1">
        <v>1.19</v>
      </c>
      <c r="U456" s="1">
        <v>3.27</v>
      </c>
      <c r="V456" s="1" t="s">
        <v>8481</v>
      </c>
      <c r="W456" s="1">
        <v>0</v>
      </c>
      <c r="X456" s="1">
        <v>0.01</v>
      </c>
      <c r="Y456" s="1" t="s">
        <v>4295</v>
      </c>
      <c r="Z456" s="1">
        <v>0</v>
      </c>
      <c r="AA456" s="1">
        <v>0</v>
      </c>
      <c r="AB456" s="1" t="s">
        <v>4284</v>
      </c>
      <c r="AC456" s="1">
        <v>0</v>
      </c>
      <c r="AD456" s="1">
        <v>0</v>
      </c>
      <c r="AH456" s="21">
        <v>42353.320011574076</v>
      </c>
      <c r="AJ456" s="24">
        <v>1</v>
      </c>
      <c r="AK456" s="23">
        <f t="shared" si="105"/>
        <v>8</v>
      </c>
      <c r="AL456" s="1">
        <f t="shared" si="106"/>
        <v>50000</v>
      </c>
      <c r="AM456" s="1">
        <f t="shared" si="107"/>
        <v>0</v>
      </c>
      <c r="AN456" s="25">
        <f t="shared" si="114"/>
        <v>5.99</v>
      </c>
      <c r="AO456" s="25">
        <f t="shared" si="115"/>
        <v>1.2766666666666666</v>
      </c>
      <c r="AP456" s="1">
        <f t="shared" si="113"/>
        <v>6.99</v>
      </c>
      <c r="AQ456" s="25">
        <f t="shared" si="108"/>
        <v>1.0340236686390534</v>
      </c>
      <c r="AR456" s="1">
        <f t="shared" si="109"/>
        <v>1.19</v>
      </c>
      <c r="AS456" s="25">
        <f t="shared" si="110"/>
        <v>0.36391437308868502</v>
      </c>
      <c r="AT456" s="1">
        <f t="shared" si="111"/>
        <v>0</v>
      </c>
      <c r="AU456" s="1">
        <f t="shared" si="112"/>
        <v>0</v>
      </c>
      <c r="AV456" s="1" t="str">
        <f t="shared" si="102"/>
        <v/>
      </c>
      <c r="AW456" s="1" t="str">
        <f t="shared" si="103"/>
        <v/>
      </c>
      <c r="AX456" s="1" t="str">
        <f t="shared" si="104"/>
        <v/>
      </c>
      <c r="AY456" s="1">
        <v>0</v>
      </c>
      <c r="BJ456"/>
    </row>
    <row r="457" spans="1:62" ht="15.75">
      <c r="A457" s="1">
        <v>8921</v>
      </c>
      <c r="B457" s="1" t="s">
        <v>664</v>
      </c>
      <c r="C457" s="1" t="s">
        <v>4370</v>
      </c>
      <c r="F457" s="1">
        <v>99991.1</v>
      </c>
      <c r="H457" s="1">
        <v>4.8</v>
      </c>
      <c r="I457" s="1">
        <v>12.94</v>
      </c>
      <c r="J457" s="1" t="s">
        <v>8482</v>
      </c>
      <c r="K457" s="1">
        <v>4.8</v>
      </c>
      <c r="L457" s="1">
        <v>0</v>
      </c>
      <c r="M457" s="1" t="s">
        <v>8483</v>
      </c>
      <c r="N457" s="1">
        <v>4.7</v>
      </c>
      <c r="O457" s="1">
        <v>0</v>
      </c>
      <c r="P457" s="1" t="s">
        <v>8484</v>
      </c>
      <c r="Q457" s="1">
        <v>1.91</v>
      </c>
      <c r="R457" s="1">
        <v>3.39</v>
      </c>
      <c r="S457" s="1" t="s">
        <v>8485</v>
      </c>
      <c r="T457" s="1">
        <v>1.28</v>
      </c>
      <c r="U457" s="1">
        <v>1.48</v>
      </c>
      <c r="V457" s="1" t="s">
        <v>8486</v>
      </c>
      <c r="W457" s="1">
        <v>0</v>
      </c>
      <c r="X457" s="1">
        <v>0.01</v>
      </c>
      <c r="Y457" s="1" t="s">
        <v>4295</v>
      </c>
      <c r="Z457" s="1">
        <v>0</v>
      </c>
      <c r="AA457" s="1">
        <v>0</v>
      </c>
      <c r="AB457" s="1" t="s">
        <v>4284</v>
      </c>
      <c r="AC457" s="1">
        <v>0</v>
      </c>
      <c r="AD457" s="1">
        <v>0</v>
      </c>
      <c r="AH457" s="21">
        <v>42353.320069444446</v>
      </c>
      <c r="AJ457" s="24">
        <v>1</v>
      </c>
      <c r="AK457" s="23">
        <f t="shared" si="105"/>
        <v>11</v>
      </c>
      <c r="AL457" s="1">
        <f t="shared" si="106"/>
        <v>99991.1</v>
      </c>
      <c r="AM457" s="1">
        <f t="shared" si="107"/>
        <v>0</v>
      </c>
      <c r="AN457" s="25">
        <f t="shared" si="114"/>
        <v>12.94</v>
      </c>
      <c r="AO457" s="25">
        <f t="shared" si="115"/>
        <v>4.3133333333333335</v>
      </c>
      <c r="AP457" s="1">
        <f t="shared" si="113"/>
        <v>1.91</v>
      </c>
      <c r="AQ457" s="25">
        <f t="shared" si="108"/>
        <v>0.56342182890855452</v>
      </c>
      <c r="AR457" s="1">
        <f t="shared" si="109"/>
        <v>1.28</v>
      </c>
      <c r="AS457" s="25">
        <f t="shared" si="110"/>
        <v>0.86486486486486491</v>
      </c>
      <c r="AT457" s="1">
        <f t="shared" si="111"/>
        <v>0</v>
      </c>
      <c r="AU457" s="1">
        <f t="shared" si="112"/>
        <v>0</v>
      </c>
      <c r="AV457" s="1" t="str">
        <f t="shared" si="102"/>
        <v/>
      </c>
      <c r="AW457" s="1" t="str">
        <f t="shared" si="103"/>
        <v/>
      </c>
      <c r="AX457" s="1" t="str">
        <f t="shared" si="104"/>
        <v/>
      </c>
      <c r="AY457" s="1">
        <v>0</v>
      </c>
      <c r="BJ457"/>
    </row>
    <row r="458" spans="1:62" ht="15.75">
      <c r="A458" s="1">
        <v>9196</v>
      </c>
      <c r="B458" s="1" t="s">
        <v>2200</v>
      </c>
      <c r="C458" s="1" t="s">
        <v>4332</v>
      </c>
      <c r="F458" s="1">
        <v>100000</v>
      </c>
      <c r="G458" s="1">
        <v>6</v>
      </c>
      <c r="H458" s="1">
        <v>4.5</v>
      </c>
      <c r="I458" s="1">
        <v>-5.49</v>
      </c>
      <c r="J458" s="1" t="s">
        <v>8487</v>
      </c>
      <c r="K458" s="1">
        <v>4.5</v>
      </c>
      <c r="L458" s="1">
        <v>-6.44</v>
      </c>
      <c r="M458" s="1" t="s">
        <v>8488</v>
      </c>
      <c r="N458" s="1">
        <v>4.5999999999999996</v>
      </c>
      <c r="O458" s="1">
        <v>-3.31</v>
      </c>
      <c r="P458" s="1" t="s">
        <v>8489</v>
      </c>
      <c r="Q458" s="1">
        <v>16.920000000000002</v>
      </c>
      <c r="R458" s="1">
        <v>4.51</v>
      </c>
      <c r="S458" s="1" t="s">
        <v>8490</v>
      </c>
      <c r="T458" s="1">
        <v>3.36</v>
      </c>
      <c r="U458" s="1">
        <v>2.61</v>
      </c>
      <c r="V458" s="1" t="s">
        <v>8491</v>
      </c>
      <c r="W458" s="1">
        <v>0</v>
      </c>
      <c r="X458" s="1">
        <v>0</v>
      </c>
      <c r="Y458" s="1" t="s">
        <v>4287</v>
      </c>
      <c r="Z458" s="1">
        <v>0</v>
      </c>
      <c r="AA458" s="1">
        <v>0</v>
      </c>
      <c r="AB458" s="1" t="s">
        <v>4284</v>
      </c>
      <c r="AC458" s="1">
        <v>0</v>
      </c>
      <c r="AD458" s="1">
        <v>0</v>
      </c>
      <c r="AH458" s="21">
        <v>42353.320162037038</v>
      </c>
      <c r="AJ458" s="24">
        <v>1</v>
      </c>
      <c r="AK458" s="23">
        <f t="shared" si="105"/>
        <v>3</v>
      </c>
      <c r="AL458" s="1">
        <f t="shared" si="106"/>
        <v>100000</v>
      </c>
      <c r="AM458" s="1">
        <f t="shared" si="107"/>
        <v>0</v>
      </c>
      <c r="AN458" s="25">
        <f t="shared" si="114"/>
        <v>3.1300000000000003</v>
      </c>
      <c r="AO458" s="25">
        <f t="shared" si="115"/>
        <v>-5.08</v>
      </c>
      <c r="AP458" s="1">
        <f t="shared" si="113"/>
        <v>16.920000000000002</v>
      </c>
      <c r="AQ458" s="25">
        <f t="shared" si="108"/>
        <v>3.751662971175167</v>
      </c>
      <c r="AR458" s="1">
        <f t="shared" si="109"/>
        <v>3.36</v>
      </c>
      <c r="AS458" s="25">
        <f t="shared" si="110"/>
        <v>1.2873563218390804</v>
      </c>
      <c r="AT458" s="1">
        <f t="shared" si="111"/>
        <v>0</v>
      </c>
      <c r="AU458" s="1">
        <f t="shared" si="112"/>
        <v>0</v>
      </c>
      <c r="AV458" s="1" t="str">
        <f t="shared" si="102"/>
        <v/>
      </c>
      <c r="AW458" s="1" t="str">
        <f t="shared" si="103"/>
        <v/>
      </c>
      <c r="AX458" s="1" t="str">
        <f t="shared" si="104"/>
        <v/>
      </c>
      <c r="AY458" s="1">
        <v>0</v>
      </c>
      <c r="BJ458"/>
    </row>
    <row r="459" spans="1:62" ht="15.75">
      <c r="A459" s="1">
        <v>9251</v>
      </c>
      <c r="B459" s="1" t="s">
        <v>2331</v>
      </c>
      <c r="C459" s="1" t="s">
        <v>4332</v>
      </c>
      <c r="F459" s="1">
        <v>50000</v>
      </c>
      <c r="G459" s="1">
        <v>5</v>
      </c>
      <c r="H459" s="1">
        <v>4.9000000000000004</v>
      </c>
      <c r="I459" s="1">
        <v>40.049999999999997</v>
      </c>
      <c r="J459" s="1" t="s">
        <v>8492</v>
      </c>
      <c r="K459" s="1">
        <v>4.8</v>
      </c>
      <c r="L459" s="1">
        <v>34.200000000000003</v>
      </c>
      <c r="M459" s="1" t="s">
        <v>8493</v>
      </c>
      <c r="N459" s="1">
        <v>4.8</v>
      </c>
      <c r="O459" s="1">
        <v>25.98</v>
      </c>
      <c r="P459" s="1" t="s">
        <v>8494</v>
      </c>
      <c r="Q459" s="1">
        <v>1.25</v>
      </c>
      <c r="R459" s="1">
        <v>4.51</v>
      </c>
      <c r="S459" s="1" t="s">
        <v>8495</v>
      </c>
      <c r="T459" s="1">
        <v>1.48</v>
      </c>
      <c r="U459" s="1">
        <v>2.61</v>
      </c>
      <c r="V459" s="1" t="s">
        <v>8496</v>
      </c>
      <c r="W459" s="1">
        <v>0</v>
      </c>
      <c r="X459" s="1">
        <v>0.06</v>
      </c>
      <c r="Y459" s="1" t="s">
        <v>4292</v>
      </c>
      <c r="Z459" s="1">
        <v>0</v>
      </c>
      <c r="AA459" s="1">
        <v>0</v>
      </c>
      <c r="AB459" s="1" t="s">
        <v>4284</v>
      </c>
      <c r="AC459" s="1">
        <v>0</v>
      </c>
      <c r="AD459" s="1">
        <v>0</v>
      </c>
      <c r="AH459" s="21">
        <v>42353.3203125</v>
      </c>
      <c r="AJ459" s="24">
        <v>1</v>
      </c>
      <c r="AK459" s="23">
        <f t="shared" si="105"/>
        <v>3</v>
      </c>
      <c r="AL459" s="1">
        <f t="shared" si="106"/>
        <v>50000</v>
      </c>
      <c r="AM459" s="1">
        <f t="shared" si="107"/>
        <v>0</v>
      </c>
      <c r="AN459" s="25">
        <f t="shared" si="114"/>
        <v>14.069999999999997</v>
      </c>
      <c r="AO459" s="25">
        <f t="shared" si="115"/>
        <v>33.410000000000004</v>
      </c>
      <c r="AP459" s="1">
        <f t="shared" si="113"/>
        <v>1.25</v>
      </c>
      <c r="AQ459" s="25">
        <f t="shared" si="108"/>
        <v>0.27716186252771619</v>
      </c>
      <c r="AR459" s="1">
        <f t="shared" si="109"/>
        <v>1.48</v>
      </c>
      <c r="AS459" s="25">
        <f t="shared" si="110"/>
        <v>0.56704980842911878</v>
      </c>
      <c r="AT459" s="1">
        <f t="shared" si="111"/>
        <v>0</v>
      </c>
      <c r="AU459" s="1">
        <f t="shared" si="112"/>
        <v>0</v>
      </c>
      <c r="AV459" s="1" t="str">
        <f t="shared" si="102"/>
        <v/>
      </c>
      <c r="AW459" s="1" t="str">
        <f t="shared" si="103"/>
        <v/>
      </c>
      <c r="AX459" s="1" t="str">
        <f t="shared" si="104"/>
        <v/>
      </c>
      <c r="AY459" s="1">
        <v>0</v>
      </c>
      <c r="BJ459"/>
    </row>
    <row r="460" spans="1:62" ht="15.75">
      <c r="A460" s="1">
        <v>9182</v>
      </c>
      <c r="B460" s="1" t="s">
        <v>2208</v>
      </c>
      <c r="C460" s="1" t="s">
        <v>4339</v>
      </c>
      <c r="F460" s="1">
        <v>100000</v>
      </c>
      <c r="G460" s="1">
        <v>3</v>
      </c>
      <c r="H460" s="1">
        <v>4.9000000000000004</v>
      </c>
      <c r="I460" s="1">
        <v>71.59</v>
      </c>
      <c r="J460" s="1" t="s">
        <v>8497</v>
      </c>
      <c r="K460" s="1">
        <v>4.9000000000000004</v>
      </c>
      <c r="L460" s="1">
        <v>72.72</v>
      </c>
      <c r="M460" s="1" t="s">
        <v>8498</v>
      </c>
      <c r="N460" s="1">
        <v>4.9000000000000004</v>
      </c>
      <c r="O460" s="1">
        <v>70.44</v>
      </c>
      <c r="P460" s="1" t="s">
        <v>8499</v>
      </c>
      <c r="Q460" s="1">
        <v>0.93</v>
      </c>
      <c r="R460" s="1">
        <v>3.8</v>
      </c>
      <c r="S460" s="1" t="s">
        <v>8500</v>
      </c>
      <c r="T460" s="1">
        <v>26.34</v>
      </c>
      <c r="U460" s="1">
        <v>2.4300000000000002</v>
      </c>
      <c r="V460" s="1" t="s">
        <v>8501</v>
      </c>
      <c r="W460" s="1">
        <v>0</v>
      </c>
      <c r="X460" s="1">
        <v>0.13</v>
      </c>
      <c r="Y460" s="1" t="s">
        <v>4294</v>
      </c>
      <c r="Z460" s="1">
        <v>0</v>
      </c>
      <c r="AA460" s="1">
        <v>0</v>
      </c>
      <c r="AB460" s="1" t="s">
        <v>4284</v>
      </c>
      <c r="AC460" s="1">
        <v>0</v>
      </c>
      <c r="AD460" s="1">
        <v>0</v>
      </c>
      <c r="AH460" s="21">
        <v>42353.320416666669</v>
      </c>
      <c r="AJ460" s="24">
        <v>1</v>
      </c>
      <c r="AK460" s="23">
        <f t="shared" si="105"/>
        <v>6</v>
      </c>
      <c r="AL460" s="1">
        <f t="shared" si="106"/>
        <v>100000</v>
      </c>
      <c r="AM460" s="1">
        <f t="shared" si="107"/>
        <v>0</v>
      </c>
      <c r="AN460" s="25">
        <f t="shared" si="114"/>
        <v>2.2800000000000011</v>
      </c>
      <c r="AO460" s="25">
        <f t="shared" si="115"/>
        <v>71.583333333333329</v>
      </c>
      <c r="AP460" s="1">
        <f t="shared" si="113"/>
        <v>0.93</v>
      </c>
      <c r="AQ460" s="25">
        <f t="shared" si="108"/>
        <v>0.24473684210526317</v>
      </c>
      <c r="AR460" s="1">
        <f t="shared" si="109"/>
        <v>26.34</v>
      </c>
      <c r="AS460" s="25">
        <f t="shared" si="110"/>
        <v>10.839506172839505</v>
      </c>
      <c r="AT460" s="1">
        <f t="shared" si="111"/>
        <v>0</v>
      </c>
      <c r="AU460" s="1">
        <f t="shared" si="112"/>
        <v>0</v>
      </c>
      <c r="AV460" s="1" t="str">
        <f t="shared" si="102"/>
        <v/>
      </c>
      <c r="AW460" s="1" t="str">
        <f t="shared" si="103"/>
        <v/>
      </c>
      <c r="AX460" s="1" t="str">
        <f t="shared" si="104"/>
        <v/>
      </c>
      <c r="AY460" s="1">
        <v>0</v>
      </c>
      <c r="BJ460"/>
    </row>
    <row r="461" spans="1:62" ht="15.75">
      <c r="A461" s="1">
        <v>9206</v>
      </c>
      <c r="B461" s="1" t="s">
        <v>2229</v>
      </c>
      <c r="C461" s="1" t="s">
        <v>4334</v>
      </c>
      <c r="F461" s="1">
        <v>50000</v>
      </c>
      <c r="G461" s="1">
        <v>4</v>
      </c>
      <c r="H461" s="1">
        <v>4.9000000000000004</v>
      </c>
      <c r="I461" s="1">
        <v>58.55</v>
      </c>
      <c r="J461" s="1" t="s">
        <v>8502</v>
      </c>
      <c r="K461" s="1">
        <v>4.8</v>
      </c>
      <c r="L461" s="1">
        <v>48.47</v>
      </c>
      <c r="M461" s="1" t="s">
        <v>8503</v>
      </c>
      <c r="N461" s="1">
        <v>4.8</v>
      </c>
      <c r="O461" s="1">
        <v>55.62</v>
      </c>
      <c r="P461" s="1" t="s">
        <v>8504</v>
      </c>
      <c r="Q461" s="1">
        <v>8.14</v>
      </c>
      <c r="R461" s="1">
        <v>12.85</v>
      </c>
      <c r="S461" s="1" t="s">
        <v>8505</v>
      </c>
      <c r="T461" s="1">
        <v>4.38</v>
      </c>
      <c r="U461" s="1">
        <v>3.68</v>
      </c>
      <c r="V461" s="1" t="s">
        <v>8506</v>
      </c>
      <c r="W461" s="1">
        <v>0</v>
      </c>
      <c r="X461" s="1">
        <v>0.05</v>
      </c>
      <c r="Y461" s="1" t="s">
        <v>4289</v>
      </c>
      <c r="Z461" s="1">
        <v>0</v>
      </c>
      <c r="AA461" s="1">
        <v>0</v>
      </c>
      <c r="AB461" s="1" t="s">
        <v>4284</v>
      </c>
      <c r="AC461" s="1">
        <v>0</v>
      </c>
      <c r="AD461" s="1">
        <v>0</v>
      </c>
      <c r="AH461" s="21">
        <v>42353.320532407408</v>
      </c>
      <c r="AJ461" s="24">
        <v>1</v>
      </c>
      <c r="AK461" s="23">
        <f t="shared" si="105"/>
        <v>4</v>
      </c>
      <c r="AL461" s="1">
        <f t="shared" si="106"/>
        <v>50000</v>
      </c>
      <c r="AM461" s="1">
        <f t="shared" si="107"/>
        <v>0</v>
      </c>
      <c r="AN461" s="25">
        <f t="shared" si="114"/>
        <v>10.079999999999998</v>
      </c>
      <c r="AO461" s="25">
        <f t="shared" si="115"/>
        <v>54.213333333333331</v>
      </c>
      <c r="AP461" s="1">
        <f t="shared" si="113"/>
        <v>8.14</v>
      </c>
      <c r="AQ461" s="25">
        <f t="shared" si="108"/>
        <v>0.63346303501945533</v>
      </c>
      <c r="AR461" s="1">
        <f t="shared" si="109"/>
        <v>4.38</v>
      </c>
      <c r="AS461" s="25">
        <f t="shared" si="110"/>
        <v>1.1902173913043477</v>
      </c>
      <c r="AT461" s="1">
        <f t="shared" si="111"/>
        <v>0</v>
      </c>
      <c r="AU461" s="1">
        <f t="shared" si="112"/>
        <v>0</v>
      </c>
      <c r="AV461" s="1" t="str">
        <f t="shared" si="102"/>
        <v/>
      </c>
      <c r="AW461" s="1" t="str">
        <f t="shared" si="103"/>
        <v/>
      </c>
      <c r="AX461" s="1" t="str">
        <f t="shared" si="104"/>
        <v/>
      </c>
      <c r="AY461" s="1">
        <v>0</v>
      </c>
      <c r="BJ461"/>
    </row>
    <row r="462" spans="1:62" ht="15.75">
      <c r="A462" s="1">
        <v>9213</v>
      </c>
      <c r="B462" s="1" t="s">
        <v>2311</v>
      </c>
      <c r="C462" s="1" t="s">
        <v>4332</v>
      </c>
      <c r="F462" s="1">
        <v>100000</v>
      </c>
      <c r="H462" s="1">
        <v>4.8</v>
      </c>
      <c r="I462" s="1">
        <v>-0.52</v>
      </c>
      <c r="J462" s="1" t="s">
        <v>8507</v>
      </c>
      <c r="K462" s="1">
        <v>4.7</v>
      </c>
      <c r="L462" s="1">
        <v>0</v>
      </c>
      <c r="M462" s="1" t="s">
        <v>8508</v>
      </c>
      <c r="N462" s="1">
        <v>4.7</v>
      </c>
      <c r="O462" s="1">
        <v>0</v>
      </c>
      <c r="P462" s="1" t="s">
        <v>8509</v>
      </c>
      <c r="Q462" s="1">
        <v>4.6100000000000003</v>
      </c>
      <c r="R462" s="1">
        <v>4.51</v>
      </c>
      <c r="S462" s="1" t="s">
        <v>8510</v>
      </c>
      <c r="T462" s="1">
        <v>2.5499999999999998</v>
      </c>
      <c r="U462" s="1">
        <v>2.61</v>
      </c>
      <c r="V462" s="1" t="s">
        <v>8511</v>
      </c>
      <c r="W462" s="1">
        <v>0</v>
      </c>
      <c r="X462" s="1">
        <v>0.06</v>
      </c>
      <c r="Y462" s="1" t="s">
        <v>4292</v>
      </c>
      <c r="Z462" s="1">
        <v>0</v>
      </c>
      <c r="AA462" s="1">
        <v>0</v>
      </c>
      <c r="AB462" s="1" t="s">
        <v>4284</v>
      </c>
      <c r="AC462" s="1">
        <v>0</v>
      </c>
      <c r="AD462" s="1">
        <v>0</v>
      </c>
      <c r="AH462" s="21">
        <v>42353.320567129631</v>
      </c>
      <c r="AJ462" s="24">
        <v>1</v>
      </c>
      <c r="AK462" s="23">
        <f t="shared" si="105"/>
        <v>3</v>
      </c>
      <c r="AL462" s="1">
        <f t="shared" si="106"/>
        <v>100000</v>
      </c>
      <c r="AM462" s="1">
        <f t="shared" si="107"/>
        <v>0</v>
      </c>
      <c r="AN462" s="25">
        <f t="shared" si="114"/>
        <v>0.52</v>
      </c>
      <c r="AO462" s="25">
        <f t="shared" si="115"/>
        <v>-0.17333333333333334</v>
      </c>
      <c r="AP462" s="1">
        <f t="shared" si="113"/>
        <v>4.6100000000000003</v>
      </c>
      <c r="AQ462" s="25">
        <f t="shared" si="108"/>
        <v>1.0221729490022173</v>
      </c>
      <c r="AR462" s="1">
        <f t="shared" si="109"/>
        <v>2.5499999999999998</v>
      </c>
      <c r="AS462" s="25">
        <f t="shared" si="110"/>
        <v>0.97701149425287359</v>
      </c>
      <c r="AT462" s="1">
        <f t="shared" si="111"/>
        <v>0</v>
      </c>
      <c r="AU462" s="1">
        <f t="shared" si="112"/>
        <v>0</v>
      </c>
      <c r="AV462" s="1" t="str">
        <f t="shared" si="102"/>
        <v/>
      </c>
      <c r="AW462" s="1" t="str">
        <f t="shared" si="103"/>
        <v/>
      </c>
      <c r="AX462" s="1" t="str">
        <f t="shared" si="104"/>
        <v/>
      </c>
      <c r="AY462" s="1">
        <v>0</v>
      </c>
      <c r="BJ462"/>
    </row>
    <row r="463" spans="1:62" ht="15.75">
      <c r="A463" s="1">
        <v>8949</v>
      </c>
      <c r="B463" s="1" t="s">
        <v>440</v>
      </c>
      <c r="C463" s="1" t="s">
        <v>4334</v>
      </c>
      <c r="F463" s="1">
        <v>50000</v>
      </c>
      <c r="H463" s="1">
        <v>4.8</v>
      </c>
      <c r="I463" s="1">
        <v>15.34</v>
      </c>
      <c r="J463" s="1" t="s">
        <v>8512</v>
      </c>
      <c r="K463" s="1">
        <v>4.8</v>
      </c>
      <c r="L463" s="1">
        <v>16.079999999999998</v>
      </c>
      <c r="M463" s="1" t="s">
        <v>8513</v>
      </c>
      <c r="N463" s="1">
        <v>4.7</v>
      </c>
      <c r="O463" s="1">
        <v>11.01</v>
      </c>
      <c r="P463" s="1" t="s">
        <v>8514</v>
      </c>
      <c r="Q463" s="1">
        <v>4.3</v>
      </c>
      <c r="R463" s="1">
        <v>12.85</v>
      </c>
      <c r="S463" s="1" t="s">
        <v>8515</v>
      </c>
      <c r="T463" s="1">
        <v>1.59</v>
      </c>
      <c r="U463" s="1">
        <v>3.68</v>
      </c>
      <c r="V463" s="1" t="s">
        <v>8516</v>
      </c>
      <c r="W463" s="1">
        <v>0</v>
      </c>
      <c r="X463" s="1">
        <v>0.05</v>
      </c>
      <c r="Y463" s="1" t="s">
        <v>4289</v>
      </c>
      <c r="Z463" s="1">
        <v>0</v>
      </c>
      <c r="AA463" s="1">
        <v>0</v>
      </c>
      <c r="AB463" s="1" t="s">
        <v>4284</v>
      </c>
      <c r="AC463" s="1">
        <v>0</v>
      </c>
      <c r="AD463" s="1">
        <v>0</v>
      </c>
      <c r="AH463" s="21">
        <v>42353.320960648147</v>
      </c>
      <c r="AJ463" s="24">
        <v>1</v>
      </c>
      <c r="AK463" s="23">
        <f t="shared" si="105"/>
        <v>4</v>
      </c>
      <c r="AL463" s="1">
        <f t="shared" si="106"/>
        <v>50000</v>
      </c>
      <c r="AM463" s="1">
        <f t="shared" si="107"/>
        <v>0</v>
      </c>
      <c r="AN463" s="25">
        <f t="shared" si="114"/>
        <v>5.0699999999999985</v>
      </c>
      <c r="AO463" s="25">
        <f t="shared" si="115"/>
        <v>14.143333333333333</v>
      </c>
      <c r="AP463" s="1">
        <f t="shared" si="113"/>
        <v>4.3</v>
      </c>
      <c r="AQ463" s="25">
        <f t="shared" si="108"/>
        <v>0.33463035019455251</v>
      </c>
      <c r="AR463" s="1">
        <f t="shared" si="109"/>
        <v>1.59</v>
      </c>
      <c r="AS463" s="25">
        <f t="shared" si="110"/>
        <v>0.43206521739130432</v>
      </c>
      <c r="AT463" s="1">
        <f t="shared" si="111"/>
        <v>0</v>
      </c>
      <c r="AU463" s="1">
        <f t="shared" si="112"/>
        <v>0</v>
      </c>
      <c r="AV463" s="1" t="str">
        <f t="shared" si="102"/>
        <v/>
      </c>
      <c r="AW463" s="1" t="str">
        <f t="shared" si="103"/>
        <v/>
      </c>
      <c r="AX463" s="1" t="str">
        <f t="shared" si="104"/>
        <v/>
      </c>
      <c r="AY463" s="1">
        <v>0</v>
      </c>
      <c r="BJ463"/>
    </row>
    <row r="464" spans="1:62" ht="15.75">
      <c r="A464" s="1">
        <v>9226</v>
      </c>
      <c r="B464" s="1" t="s">
        <v>451</v>
      </c>
      <c r="C464" s="1" t="s">
        <v>4334</v>
      </c>
      <c r="F464" s="1">
        <v>50000</v>
      </c>
      <c r="G464" s="1">
        <v>5</v>
      </c>
      <c r="H464" s="1">
        <v>4.8</v>
      </c>
      <c r="I464" s="1">
        <v>4.74</v>
      </c>
      <c r="J464" s="1" t="s">
        <v>8517</v>
      </c>
      <c r="K464" s="1">
        <v>4.8</v>
      </c>
      <c r="L464" s="1">
        <v>15.77</v>
      </c>
      <c r="M464" s="1" t="s">
        <v>8518</v>
      </c>
      <c r="N464" s="1">
        <v>4.8</v>
      </c>
      <c r="O464" s="1">
        <v>26.95</v>
      </c>
      <c r="P464" s="1" t="s">
        <v>8519</v>
      </c>
      <c r="Q464" s="1">
        <v>38.64</v>
      </c>
      <c r="R464" s="1">
        <v>12.85</v>
      </c>
      <c r="S464" s="1" t="s">
        <v>8520</v>
      </c>
      <c r="T464" s="1">
        <v>3.55</v>
      </c>
      <c r="U464" s="1">
        <v>3.68</v>
      </c>
      <c r="V464" s="1" t="s">
        <v>8521</v>
      </c>
      <c r="W464" s="1">
        <v>0</v>
      </c>
      <c r="X464" s="1">
        <v>0.05</v>
      </c>
      <c r="Y464" s="1" t="s">
        <v>4289</v>
      </c>
      <c r="Z464" s="1">
        <v>0</v>
      </c>
      <c r="AA464" s="1">
        <v>0</v>
      </c>
      <c r="AB464" s="1" t="s">
        <v>4284</v>
      </c>
      <c r="AC464" s="1">
        <v>0</v>
      </c>
      <c r="AD464" s="1">
        <v>0</v>
      </c>
      <c r="AH464" s="21">
        <v>42353.32099537037</v>
      </c>
      <c r="AJ464" s="24">
        <v>1</v>
      </c>
      <c r="AK464" s="23">
        <f t="shared" si="105"/>
        <v>4</v>
      </c>
      <c r="AL464" s="1">
        <f t="shared" si="106"/>
        <v>50000</v>
      </c>
      <c r="AM464" s="1">
        <f t="shared" si="107"/>
        <v>0</v>
      </c>
      <c r="AN464" s="25">
        <f t="shared" si="114"/>
        <v>22.21</v>
      </c>
      <c r="AO464" s="25">
        <f t="shared" si="115"/>
        <v>15.819999999999999</v>
      </c>
      <c r="AP464" s="1">
        <f t="shared" si="113"/>
        <v>38.64</v>
      </c>
      <c r="AQ464" s="25">
        <f t="shared" si="108"/>
        <v>3.0070038910505836</v>
      </c>
      <c r="AR464" s="1">
        <f t="shared" si="109"/>
        <v>3.55</v>
      </c>
      <c r="AS464" s="25">
        <f t="shared" si="110"/>
        <v>0.96467391304347816</v>
      </c>
      <c r="AT464" s="1">
        <f t="shared" si="111"/>
        <v>0</v>
      </c>
      <c r="AU464" s="1">
        <f t="shared" si="112"/>
        <v>0</v>
      </c>
      <c r="AV464" s="1" t="str">
        <f t="shared" si="102"/>
        <v/>
      </c>
      <c r="AW464" s="1" t="str">
        <f t="shared" si="103"/>
        <v/>
      </c>
      <c r="AX464" s="1" t="str">
        <f t="shared" si="104"/>
        <v/>
      </c>
      <c r="AY464" s="1">
        <v>0</v>
      </c>
      <c r="BJ464"/>
    </row>
    <row r="465" spans="1:62" ht="15.75">
      <c r="A465" s="1">
        <v>9234</v>
      </c>
      <c r="B465" s="1" t="s">
        <v>167</v>
      </c>
      <c r="C465" s="1" t="s">
        <v>4350</v>
      </c>
      <c r="F465" s="1">
        <v>50000</v>
      </c>
      <c r="G465" s="1">
        <v>4</v>
      </c>
      <c r="H465" s="1">
        <v>4.9000000000000004</v>
      </c>
      <c r="I465" s="1">
        <v>56.94</v>
      </c>
      <c r="J465" s="1" t="s">
        <v>8522</v>
      </c>
      <c r="K465" s="1">
        <v>4.9000000000000004</v>
      </c>
      <c r="L465" s="1">
        <v>54.97</v>
      </c>
      <c r="M465" s="1" t="s">
        <v>8523</v>
      </c>
      <c r="N465" s="1">
        <v>4.9000000000000004</v>
      </c>
      <c r="O465" s="1">
        <v>53.79</v>
      </c>
      <c r="P465" s="1" t="s">
        <v>8524</v>
      </c>
      <c r="Q465" s="1">
        <v>0.64</v>
      </c>
      <c r="R465" s="1">
        <v>3.13</v>
      </c>
      <c r="S465" s="1" t="s">
        <v>8525</v>
      </c>
      <c r="T465" s="1">
        <v>3.64</v>
      </c>
      <c r="U465" s="1">
        <v>2.5499999999999998</v>
      </c>
      <c r="V465" s="1" t="s">
        <v>5255</v>
      </c>
      <c r="W465" s="1">
        <v>0</v>
      </c>
      <c r="X465" s="1">
        <v>0.02</v>
      </c>
      <c r="Y465" s="1" t="s">
        <v>4324</v>
      </c>
      <c r="Z465" s="1">
        <v>0</v>
      </c>
      <c r="AA465" s="1">
        <v>0</v>
      </c>
      <c r="AB465" s="1" t="s">
        <v>4284</v>
      </c>
      <c r="AC465" s="1">
        <v>0</v>
      </c>
      <c r="AD465" s="1">
        <v>0</v>
      </c>
      <c r="AH465" s="21">
        <v>42353.321030092593</v>
      </c>
      <c r="AJ465" s="24">
        <v>1</v>
      </c>
      <c r="AK465" s="23">
        <f t="shared" si="105"/>
        <v>15</v>
      </c>
      <c r="AL465" s="1">
        <f t="shared" si="106"/>
        <v>50000</v>
      </c>
      <c r="AM465" s="1">
        <f t="shared" si="107"/>
        <v>0</v>
      </c>
      <c r="AN465" s="25">
        <f t="shared" si="114"/>
        <v>3.1499999999999986</v>
      </c>
      <c r="AO465" s="25">
        <f t="shared" si="115"/>
        <v>55.233333333333327</v>
      </c>
      <c r="AP465" s="1">
        <f t="shared" si="113"/>
        <v>0.64</v>
      </c>
      <c r="AQ465" s="25">
        <f t="shared" si="108"/>
        <v>0.20447284345047925</v>
      </c>
      <c r="AR465" s="1">
        <f t="shared" si="109"/>
        <v>3.64</v>
      </c>
      <c r="AS465" s="25">
        <f t="shared" si="110"/>
        <v>1.4274509803921571</v>
      </c>
      <c r="AT465" s="1">
        <f t="shared" si="111"/>
        <v>0</v>
      </c>
      <c r="AU465" s="1">
        <f t="shared" si="112"/>
        <v>0</v>
      </c>
      <c r="AV465" s="1" t="str">
        <f t="shared" si="102"/>
        <v/>
      </c>
      <c r="AW465" s="1" t="str">
        <f t="shared" si="103"/>
        <v/>
      </c>
      <c r="AX465" s="1" t="str">
        <f t="shared" si="104"/>
        <v/>
      </c>
      <c r="AY465" s="1">
        <v>0</v>
      </c>
      <c r="BJ465"/>
    </row>
    <row r="466" spans="1:62" ht="15.75">
      <c r="A466" s="1">
        <v>9224</v>
      </c>
      <c r="B466" s="1" t="s">
        <v>2372</v>
      </c>
      <c r="C466" s="1" t="s">
        <v>4334</v>
      </c>
      <c r="F466" s="1">
        <v>50000</v>
      </c>
      <c r="G466" s="1">
        <v>5</v>
      </c>
      <c r="H466" s="1">
        <v>4.8</v>
      </c>
      <c r="I466" s="1">
        <v>0</v>
      </c>
      <c r="J466" s="1" t="s">
        <v>8526</v>
      </c>
      <c r="K466" s="1">
        <v>4.8</v>
      </c>
      <c r="L466" s="1">
        <v>9.9</v>
      </c>
      <c r="M466" s="1" t="s">
        <v>8527</v>
      </c>
      <c r="N466" s="1">
        <v>4.8</v>
      </c>
      <c r="O466" s="1">
        <v>23.84</v>
      </c>
      <c r="P466" s="1" t="s">
        <v>8528</v>
      </c>
      <c r="Q466" s="1">
        <v>18.32</v>
      </c>
      <c r="R466" s="1">
        <v>12.85</v>
      </c>
      <c r="S466" s="1" t="s">
        <v>8529</v>
      </c>
      <c r="T466" s="1">
        <v>3.53</v>
      </c>
      <c r="U466" s="1">
        <v>3.68</v>
      </c>
      <c r="V466" s="1" t="s">
        <v>8530</v>
      </c>
      <c r="W466" s="1">
        <v>0</v>
      </c>
      <c r="X466" s="1">
        <v>0</v>
      </c>
      <c r="Y466" s="1" t="s">
        <v>4287</v>
      </c>
      <c r="Z466" s="1">
        <v>0</v>
      </c>
      <c r="AA466" s="1">
        <v>0</v>
      </c>
      <c r="AB466" s="1" t="s">
        <v>4284</v>
      </c>
      <c r="AC466" s="1">
        <v>0</v>
      </c>
      <c r="AD466" s="1">
        <v>0</v>
      </c>
      <c r="AH466" s="21">
        <v>42353.321053240739</v>
      </c>
      <c r="AJ466" s="24">
        <v>1</v>
      </c>
      <c r="AK466" s="23">
        <f t="shared" si="105"/>
        <v>4</v>
      </c>
      <c r="AL466" s="1">
        <f t="shared" si="106"/>
        <v>50000</v>
      </c>
      <c r="AM466" s="1">
        <f t="shared" si="107"/>
        <v>0</v>
      </c>
      <c r="AN466" s="25">
        <f t="shared" si="114"/>
        <v>23.84</v>
      </c>
      <c r="AO466" s="25">
        <f t="shared" si="115"/>
        <v>11.246666666666668</v>
      </c>
      <c r="AP466" s="1">
        <f t="shared" si="113"/>
        <v>18.32</v>
      </c>
      <c r="AQ466" s="25">
        <f t="shared" si="108"/>
        <v>1.4256809338521401</v>
      </c>
      <c r="AR466" s="1">
        <f t="shared" si="109"/>
        <v>3.53</v>
      </c>
      <c r="AS466" s="25">
        <f t="shared" si="110"/>
        <v>0.95923913043478248</v>
      </c>
      <c r="AT466" s="1">
        <f t="shared" si="111"/>
        <v>0</v>
      </c>
      <c r="AU466" s="1">
        <f t="shared" si="112"/>
        <v>0</v>
      </c>
      <c r="AV466" s="1" t="str">
        <f t="shared" si="102"/>
        <v/>
      </c>
      <c r="AW466" s="1" t="str">
        <f t="shared" si="103"/>
        <v/>
      </c>
      <c r="AX466" s="1" t="str">
        <f t="shared" si="104"/>
        <v/>
      </c>
      <c r="AY466" s="1">
        <v>0</v>
      </c>
      <c r="BJ466"/>
    </row>
    <row r="467" spans="1:62" ht="15.75">
      <c r="A467" s="1">
        <v>8920</v>
      </c>
      <c r="B467" s="1" t="s">
        <v>190</v>
      </c>
      <c r="C467" s="1" t="s">
        <v>4358</v>
      </c>
      <c r="F467" s="1">
        <v>100000</v>
      </c>
      <c r="G467" s="1">
        <v>3</v>
      </c>
      <c r="H467" s="1">
        <v>4.9000000000000004</v>
      </c>
      <c r="I467" s="1">
        <v>46.84</v>
      </c>
      <c r="J467" s="1" t="s">
        <v>8531</v>
      </c>
      <c r="K467" s="1">
        <v>4.9000000000000004</v>
      </c>
      <c r="L467" s="1">
        <v>44.45</v>
      </c>
      <c r="M467" s="1" t="s">
        <v>8532</v>
      </c>
      <c r="N467" s="1">
        <v>4.9000000000000004</v>
      </c>
      <c r="O467" s="1">
        <v>46.14</v>
      </c>
      <c r="P467" s="1" t="s">
        <v>8533</v>
      </c>
      <c r="Q467" s="1">
        <v>7.78</v>
      </c>
      <c r="R467" s="1">
        <v>4.05</v>
      </c>
      <c r="S467" s="1" t="s">
        <v>8534</v>
      </c>
      <c r="T467" s="1">
        <v>3.84</v>
      </c>
      <c r="U467" s="1">
        <v>2.8</v>
      </c>
      <c r="V467" s="1" t="s">
        <v>8535</v>
      </c>
      <c r="W467" s="1">
        <v>0</v>
      </c>
      <c r="X467" s="1">
        <v>7.0000000000000007E-2</v>
      </c>
      <c r="Y467" s="1" t="s">
        <v>4331</v>
      </c>
      <c r="Z467" s="1">
        <v>0</v>
      </c>
      <c r="AA467" s="1">
        <v>0</v>
      </c>
      <c r="AB467" s="1" t="s">
        <v>4284</v>
      </c>
      <c r="AC467" s="1">
        <v>0</v>
      </c>
      <c r="AD467" s="1">
        <v>0</v>
      </c>
      <c r="AH467" s="21">
        <v>42353.321076388886</v>
      </c>
      <c r="AJ467" s="24">
        <v>1</v>
      </c>
      <c r="AK467" s="23">
        <f t="shared" si="105"/>
        <v>1</v>
      </c>
      <c r="AL467" s="1">
        <f t="shared" si="106"/>
        <v>100000</v>
      </c>
      <c r="AM467" s="1">
        <f t="shared" si="107"/>
        <v>0</v>
      </c>
      <c r="AN467" s="25">
        <f t="shared" si="114"/>
        <v>2.3900000000000006</v>
      </c>
      <c r="AO467" s="25">
        <f t="shared" si="115"/>
        <v>45.81</v>
      </c>
      <c r="AP467" s="1">
        <f t="shared" si="113"/>
        <v>7.78</v>
      </c>
      <c r="AQ467" s="25">
        <f t="shared" si="108"/>
        <v>1.9209876543209878</v>
      </c>
      <c r="AR467" s="1">
        <f t="shared" si="109"/>
        <v>3.84</v>
      </c>
      <c r="AS467" s="25">
        <f t="shared" si="110"/>
        <v>1.3714285714285714</v>
      </c>
      <c r="AT467" s="1">
        <f t="shared" si="111"/>
        <v>0</v>
      </c>
      <c r="AU467" s="1">
        <f t="shared" si="112"/>
        <v>0</v>
      </c>
      <c r="AV467" s="1" t="str">
        <f t="shared" si="102"/>
        <v/>
      </c>
      <c r="AW467" s="1" t="str">
        <f t="shared" si="103"/>
        <v/>
      </c>
      <c r="AX467" s="1" t="str">
        <f t="shared" si="104"/>
        <v/>
      </c>
      <c r="AY467" s="1">
        <v>0</v>
      </c>
      <c r="BJ467"/>
    </row>
    <row r="468" spans="1:62" ht="15.75">
      <c r="A468" s="1">
        <v>9238</v>
      </c>
      <c r="B468" s="1" t="s">
        <v>2385</v>
      </c>
      <c r="C468" s="1" t="s">
        <v>4334</v>
      </c>
      <c r="F468" s="1">
        <v>50000</v>
      </c>
      <c r="H468" s="1">
        <v>4.8</v>
      </c>
      <c r="I468" s="1">
        <v>15.96</v>
      </c>
      <c r="J468" s="1" t="s">
        <v>8536</v>
      </c>
      <c r="K468" s="1">
        <v>4.8</v>
      </c>
      <c r="L468" s="1">
        <v>23.1</v>
      </c>
      <c r="M468" s="1" t="s">
        <v>8537</v>
      </c>
      <c r="N468" s="1">
        <v>4.8</v>
      </c>
      <c r="O468" s="1">
        <v>22.47</v>
      </c>
      <c r="P468" s="1" t="s">
        <v>8538</v>
      </c>
      <c r="Q468" s="1">
        <v>40.96</v>
      </c>
      <c r="R468" s="1">
        <v>12.85</v>
      </c>
      <c r="S468" s="1" t="s">
        <v>8539</v>
      </c>
      <c r="T468" s="1">
        <v>3.44</v>
      </c>
      <c r="U468" s="1">
        <v>3.68</v>
      </c>
      <c r="V468" s="1" t="s">
        <v>8540</v>
      </c>
      <c r="W468" s="1">
        <v>0</v>
      </c>
      <c r="X468" s="1">
        <v>0.05</v>
      </c>
      <c r="Y468" s="1" t="s">
        <v>4289</v>
      </c>
      <c r="Z468" s="1">
        <v>0</v>
      </c>
      <c r="AA468" s="1">
        <v>0</v>
      </c>
      <c r="AB468" s="1" t="s">
        <v>4284</v>
      </c>
      <c r="AC468" s="1">
        <v>0</v>
      </c>
      <c r="AD468" s="1">
        <v>0</v>
      </c>
      <c r="AH468" s="21">
        <v>42353.321134259262</v>
      </c>
      <c r="AJ468" s="24">
        <v>1</v>
      </c>
      <c r="AK468" s="23">
        <f t="shared" si="105"/>
        <v>4</v>
      </c>
      <c r="AL468" s="1">
        <f t="shared" si="106"/>
        <v>50000</v>
      </c>
      <c r="AM468" s="1">
        <f t="shared" si="107"/>
        <v>0</v>
      </c>
      <c r="AN468" s="25">
        <f t="shared" si="114"/>
        <v>7.1400000000000006</v>
      </c>
      <c r="AO468" s="25">
        <f t="shared" si="115"/>
        <v>20.51</v>
      </c>
      <c r="AP468" s="1">
        <f t="shared" si="113"/>
        <v>40.96</v>
      </c>
      <c r="AQ468" s="25">
        <f t="shared" si="108"/>
        <v>3.1875486381322959</v>
      </c>
      <c r="AR468" s="1">
        <f t="shared" si="109"/>
        <v>3.44</v>
      </c>
      <c r="AS468" s="25">
        <f t="shared" si="110"/>
        <v>0.93478260869565211</v>
      </c>
      <c r="AT468" s="1">
        <f t="shared" si="111"/>
        <v>0</v>
      </c>
      <c r="AU468" s="1">
        <f t="shared" si="112"/>
        <v>0</v>
      </c>
      <c r="AV468" s="1" t="str">
        <f t="shared" si="102"/>
        <v/>
      </c>
      <c r="AW468" s="1" t="str">
        <f t="shared" si="103"/>
        <v/>
      </c>
      <c r="AX468" s="1" t="str">
        <f t="shared" si="104"/>
        <v/>
      </c>
      <c r="AY468" s="1">
        <v>0</v>
      </c>
      <c r="BJ468"/>
    </row>
    <row r="469" spans="1:62" ht="15.75">
      <c r="A469" s="1">
        <v>8922</v>
      </c>
      <c r="B469" s="1" t="s">
        <v>2403</v>
      </c>
      <c r="C469" s="1" t="s">
        <v>4334</v>
      </c>
      <c r="F469" s="1">
        <v>50000</v>
      </c>
      <c r="H469" s="1">
        <v>4.8</v>
      </c>
      <c r="I469" s="1">
        <v>0</v>
      </c>
      <c r="J469" s="1" t="s">
        <v>8541</v>
      </c>
      <c r="K469" s="1">
        <v>4.7</v>
      </c>
      <c r="L469" s="1">
        <v>0</v>
      </c>
      <c r="M469" s="1" t="s">
        <v>8542</v>
      </c>
      <c r="N469" s="1">
        <v>4.7</v>
      </c>
      <c r="O469" s="1">
        <v>-0.91</v>
      </c>
      <c r="P469" s="1" t="s">
        <v>8543</v>
      </c>
      <c r="Q469" s="1">
        <v>8.99</v>
      </c>
      <c r="R469" s="1">
        <v>12.85</v>
      </c>
      <c r="S469" s="1" t="s">
        <v>8544</v>
      </c>
      <c r="T469" s="1">
        <v>4.05</v>
      </c>
      <c r="U469" s="1">
        <v>3.68</v>
      </c>
      <c r="V469" s="1" t="s">
        <v>8545</v>
      </c>
      <c r="W469" s="1">
        <v>0</v>
      </c>
      <c r="X469" s="1">
        <v>0.05</v>
      </c>
      <c r="Y469" s="1" t="s">
        <v>4289</v>
      </c>
      <c r="Z469" s="1">
        <v>0</v>
      </c>
      <c r="AA469" s="1">
        <v>0</v>
      </c>
      <c r="AB469" s="1" t="s">
        <v>4284</v>
      </c>
      <c r="AC469" s="1">
        <v>0</v>
      </c>
      <c r="AD469" s="1">
        <v>0</v>
      </c>
      <c r="AH469" s="21">
        <v>42353.321192129632</v>
      </c>
      <c r="AJ469" s="24">
        <v>1</v>
      </c>
      <c r="AK469" s="23">
        <f t="shared" si="105"/>
        <v>4</v>
      </c>
      <c r="AL469" s="1">
        <f t="shared" si="106"/>
        <v>50000</v>
      </c>
      <c r="AM469" s="1">
        <f t="shared" si="107"/>
        <v>0</v>
      </c>
      <c r="AN469" s="25">
        <f t="shared" si="114"/>
        <v>0.91</v>
      </c>
      <c r="AO469" s="25">
        <f t="shared" si="115"/>
        <v>-0.30333333333333334</v>
      </c>
      <c r="AP469" s="1">
        <f t="shared" si="113"/>
        <v>8.99</v>
      </c>
      <c r="AQ469" s="25">
        <f t="shared" si="108"/>
        <v>0.69961089494163431</v>
      </c>
      <c r="AR469" s="1">
        <f t="shared" si="109"/>
        <v>4.05</v>
      </c>
      <c r="AS469" s="25">
        <f t="shared" si="110"/>
        <v>1.1005434782608694</v>
      </c>
      <c r="AT469" s="1">
        <f t="shared" si="111"/>
        <v>0</v>
      </c>
      <c r="AU469" s="1">
        <f t="shared" si="112"/>
        <v>0</v>
      </c>
      <c r="AV469" s="1" t="str">
        <f t="shared" si="102"/>
        <v/>
      </c>
      <c r="AW469" s="1" t="str">
        <f t="shared" si="103"/>
        <v/>
      </c>
      <c r="AX469" s="1" t="str">
        <f t="shared" si="104"/>
        <v/>
      </c>
      <c r="AY469" s="1">
        <v>0</v>
      </c>
      <c r="BJ469"/>
    </row>
    <row r="470" spans="1:62" ht="15.75">
      <c r="A470" s="1">
        <v>9245</v>
      </c>
      <c r="B470" s="1" t="s">
        <v>995</v>
      </c>
      <c r="C470" s="1" t="s">
        <v>4334</v>
      </c>
      <c r="F470" s="1">
        <v>50000</v>
      </c>
      <c r="H470" s="1">
        <v>4.8</v>
      </c>
      <c r="I470" s="1">
        <v>33.58</v>
      </c>
      <c r="J470" s="1" t="s">
        <v>8546</v>
      </c>
      <c r="K470" s="1">
        <v>4.8</v>
      </c>
      <c r="L470" s="1">
        <v>29.85</v>
      </c>
      <c r="M470" s="1" t="s">
        <v>8547</v>
      </c>
      <c r="N470" s="1">
        <v>4.8</v>
      </c>
      <c r="O470" s="1">
        <v>26.04</v>
      </c>
      <c r="P470" s="1" t="s">
        <v>8548</v>
      </c>
      <c r="Q470" s="1">
        <v>4.6399999999999997</v>
      </c>
      <c r="R470" s="1">
        <v>12.85</v>
      </c>
      <c r="S470" s="1" t="s">
        <v>8549</v>
      </c>
      <c r="T470" s="1">
        <v>4.46</v>
      </c>
      <c r="U470" s="1">
        <v>3.68</v>
      </c>
      <c r="V470" s="1" t="s">
        <v>8550</v>
      </c>
      <c r="W470" s="1">
        <v>0</v>
      </c>
      <c r="X470" s="1">
        <v>0.05</v>
      </c>
      <c r="Y470" s="1" t="s">
        <v>4289</v>
      </c>
      <c r="Z470" s="1">
        <v>0</v>
      </c>
      <c r="AA470" s="1">
        <v>0</v>
      </c>
      <c r="AB470" s="1" t="s">
        <v>4284</v>
      </c>
      <c r="AC470" s="1">
        <v>0</v>
      </c>
      <c r="AD470" s="1">
        <v>0</v>
      </c>
      <c r="AH470" s="21">
        <v>42353.321215277778</v>
      </c>
      <c r="AJ470" s="24">
        <v>1</v>
      </c>
      <c r="AK470" s="23">
        <f t="shared" si="105"/>
        <v>4</v>
      </c>
      <c r="AL470" s="1">
        <f t="shared" si="106"/>
        <v>50000</v>
      </c>
      <c r="AM470" s="1">
        <f t="shared" si="107"/>
        <v>0</v>
      </c>
      <c r="AN470" s="25">
        <f t="shared" si="114"/>
        <v>7.5399999999999991</v>
      </c>
      <c r="AO470" s="25">
        <f t="shared" si="115"/>
        <v>29.823333333333334</v>
      </c>
      <c r="AP470" s="1">
        <f t="shared" si="113"/>
        <v>4.6399999999999997</v>
      </c>
      <c r="AQ470" s="25">
        <f t="shared" si="108"/>
        <v>0.36108949416342412</v>
      </c>
      <c r="AR470" s="1">
        <f t="shared" si="109"/>
        <v>4.46</v>
      </c>
      <c r="AS470" s="25">
        <f t="shared" si="110"/>
        <v>1.2119565217391304</v>
      </c>
      <c r="AT470" s="1">
        <f t="shared" si="111"/>
        <v>0</v>
      </c>
      <c r="AU470" s="1">
        <f t="shared" si="112"/>
        <v>0</v>
      </c>
      <c r="AV470" s="1" t="str">
        <f t="shared" si="102"/>
        <v/>
      </c>
      <c r="AW470" s="1" t="str">
        <f t="shared" si="103"/>
        <v/>
      </c>
      <c r="AX470" s="1" t="str">
        <f t="shared" si="104"/>
        <v/>
      </c>
      <c r="AY470" s="1">
        <v>0</v>
      </c>
      <c r="BJ470"/>
    </row>
    <row r="471" spans="1:62" ht="15.75">
      <c r="A471" s="1">
        <v>9270</v>
      </c>
      <c r="B471" s="1" t="s">
        <v>2408</v>
      </c>
      <c r="C471" s="1" t="s">
        <v>4339</v>
      </c>
      <c r="F471" s="1">
        <v>100000</v>
      </c>
      <c r="G471" s="1">
        <v>4</v>
      </c>
      <c r="H471" s="1">
        <v>4.9000000000000004</v>
      </c>
      <c r="I471" s="1">
        <v>9.83</v>
      </c>
      <c r="J471" s="1" t="s">
        <v>8551</v>
      </c>
      <c r="K471" s="1">
        <v>4.8</v>
      </c>
      <c r="L471" s="1">
        <v>16.62</v>
      </c>
      <c r="M471" s="1" t="s">
        <v>8552</v>
      </c>
      <c r="N471" s="1">
        <v>4.8</v>
      </c>
      <c r="O471" s="1">
        <v>9.84</v>
      </c>
      <c r="P471" s="1" t="s">
        <v>8553</v>
      </c>
      <c r="Q471" s="1">
        <v>10.4</v>
      </c>
      <c r="R471" s="1">
        <v>3.8</v>
      </c>
      <c r="S471" s="1" t="s">
        <v>8554</v>
      </c>
      <c r="T471" s="1">
        <v>4.38</v>
      </c>
      <c r="U471" s="1">
        <v>2.4300000000000002</v>
      </c>
      <c r="V471" s="1" t="s">
        <v>8555</v>
      </c>
      <c r="W471" s="1">
        <v>0</v>
      </c>
      <c r="X471" s="1">
        <v>0.13</v>
      </c>
      <c r="Y471" s="1" t="s">
        <v>4294</v>
      </c>
      <c r="Z471" s="1">
        <v>0</v>
      </c>
      <c r="AA471" s="1">
        <v>0</v>
      </c>
      <c r="AB471" s="1" t="s">
        <v>4284</v>
      </c>
      <c r="AC471" s="1">
        <v>0</v>
      </c>
      <c r="AD471" s="1">
        <v>0</v>
      </c>
      <c r="AH471" s="21">
        <v>42353.321238425924</v>
      </c>
      <c r="AJ471" s="24">
        <v>1</v>
      </c>
      <c r="AK471" s="23">
        <f t="shared" si="105"/>
        <v>6</v>
      </c>
      <c r="AL471" s="1">
        <f t="shared" si="106"/>
        <v>100000</v>
      </c>
      <c r="AM471" s="1">
        <f t="shared" si="107"/>
        <v>0</v>
      </c>
      <c r="AN471" s="25">
        <f t="shared" si="114"/>
        <v>6.7900000000000009</v>
      </c>
      <c r="AO471" s="25">
        <f t="shared" si="115"/>
        <v>12.096666666666669</v>
      </c>
      <c r="AP471" s="1">
        <f t="shared" si="113"/>
        <v>10.4</v>
      </c>
      <c r="AQ471" s="25">
        <f t="shared" si="108"/>
        <v>2.736842105263158</v>
      </c>
      <c r="AR471" s="1">
        <f t="shared" si="109"/>
        <v>4.38</v>
      </c>
      <c r="AS471" s="25">
        <f t="shared" si="110"/>
        <v>1.8024691358024689</v>
      </c>
      <c r="AT471" s="1">
        <f t="shared" si="111"/>
        <v>0</v>
      </c>
      <c r="AU471" s="1">
        <f t="shared" si="112"/>
        <v>0</v>
      </c>
      <c r="AV471" s="1" t="str">
        <f t="shared" si="102"/>
        <v/>
      </c>
      <c r="AW471" s="1" t="str">
        <f t="shared" si="103"/>
        <v/>
      </c>
      <c r="AX471" s="1" t="str">
        <f t="shared" si="104"/>
        <v/>
      </c>
      <c r="AY471" s="1">
        <v>0</v>
      </c>
      <c r="BJ471"/>
    </row>
    <row r="472" spans="1:62" ht="15.75">
      <c r="A472" s="1">
        <v>9304</v>
      </c>
      <c r="B472" s="1" t="s">
        <v>920</v>
      </c>
      <c r="C472" s="1" t="s">
        <v>4339</v>
      </c>
      <c r="F472" s="1">
        <v>50000</v>
      </c>
      <c r="H472" s="1">
        <v>4.9000000000000004</v>
      </c>
      <c r="I472" s="1">
        <v>69.48</v>
      </c>
      <c r="J472" s="1" t="s">
        <v>8556</v>
      </c>
      <c r="K472" s="1">
        <v>4.9000000000000004</v>
      </c>
      <c r="L472" s="1">
        <v>80.44</v>
      </c>
      <c r="M472" s="1" t="s">
        <v>8557</v>
      </c>
      <c r="N472" s="1">
        <v>4.9000000000000004</v>
      </c>
      <c r="O472" s="1">
        <v>80.680000000000007</v>
      </c>
      <c r="P472" s="1" t="s">
        <v>8558</v>
      </c>
      <c r="Q472" s="1">
        <v>4.33</v>
      </c>
      <c r="R472" s="1">
        <v>3.8</v>
      </c>
      <c r="S472" s="1" t="s">
        <v>8559</v>
      </c>
      <c r="T472" s="1">
        <v>2.54</v>
      </c>
      <c r="U472" s="1">
        <v>2.4300000000000002</v>
      </c>
      <c r="V472" s="1" t="s">
        <v>8560</v>
      </c>
      <c r="W472" s="1">
        <v>0</v>
      </c>
      <c r="X472" s="1">
        <v>0.13</v>
      </c>
      <c r="Y472" s="1" t="s">
        <v>4294</v>
      </c>
      <c r="Z472" s="1">
        <v>0</v>
      </c>
      <c r="AA472" s="1">
        <v>0</v>
      </c>
      <c r="AB472" s="1" t="s">
        <v>4284</v>
      </c>
      <c r="AC472" s="1">
        <v>0</v>
      </c>
      <c r="AD472" s="1">
        <v>0</v>
      </c>
      <c r="AH472" s="21">
        <v>42353.321284722224</v>
      </c>
      <c r="AJ472" s="24">
        <v>1</v>
      </c>
      <c r="AK472" s="23">
        <f t="shared" si="105"/>
        <v>6</v>
      </c>
      <c r="AL472" s="1">
        <f t="shared" si="106"/>
        <v>50000</v>
      </c>
      <c r="AM472" s="1">
        <f t="shared" si="107"/>
        <v>0</v>
      </c>
      <c r="AN472" s="25">
        <f t="shared" si="114"/>
        <v>11.200000000000003</v>
      </c>
      <c r="AO472" s="25">
        <f t="shared" si="115"/>
        <v>76.866666666666674</v>
      </c>
      <c r="AP472" s="1">
        <f t="shared" si="113"/>
        <v>4.33</v>
      </c>
      <c r="AQ472" s="25">
        <f t="shared" si="108"/>
        <v>1.1394736842105264</v>
      </c>
      <c r="AR472" s="1">
        <f t="shared" si="109"/>
        <v>2.54</v>
      </c>
      <c r="AS472" s="25">
        <f t="shared" si="110"/>
        <v>1.0452674897119341</v>
      </c>
      <c r="AT472" s="1">
        <f t="shared" si="111"/>
        <v>0</v>
      </c>
      <c r="AU472" s="1">
        <f t="shared" si="112"/>
        <v>0</v>
      </c>
      <c r="AV472" s="1" t="str">
        <f t="shared" si="102"/>
        <v/>
      </c>
      <c r="AW472" s="1" t="str">
        <f t="shared" si="103"/>
        <v/>
      </c>
      <c r="AX472" s="1" t="str">
        <f t="shared" si="104"/>
        <v/>
      </c>
      <c r="AY472" s="1">
        <v>0</v>
      </c>
      <c r="BJ472"/>
    </row>
    <row r="473" spans="1:62" ht="15.75">
      <c r="A473" s="1">
        <v>9257</v>
      </c>
      <c r="B473" s="1" t="s">
        <v>2413</v>
      </c>
      <c r="C473" s="1" t="s">
        <v>4334</v>
      </c>
      <c r="F473" s="1">
        <v>50000</v>
      </c>
      <c r="H473" s="1">
        <v>4.8</v>
      </c>
      <c r="I473" s="1">
        <v>4.8600000000000003</v>
      </c>
      <c r="J473" s="1" t="s">
        <v>8561</v>
      </c>
      <c r="K473" s="1">
        <v>4.7</v>
      </c>
      <c r="L473" s="1">
        <v>0</v>
      </c>
      <c r="M473" s="1" t="s">
        <v>8562</v>
      </c>
      <c r="N473" s="1">
        <v>4.7</v>
      </c>
      <c r="O473" s="1">
        <v>0</v>
      </c>
      <c r="P473" s="1" t="s">
        <v>8563</v>
      </c>
      <c r="Q473" s="1">
        <v>7.09</v>
      </c>
      <c r="R473" s="1">
        <v>12.85</v>
      </c>
      <c r="S473" s="1" t="s">
        <v>8564</v>
      </c>
      <c r="T473" s="1">
        <v>2.4</v>
      </c>
      <c r="U473" s="1">
        <v>3.68</v>
      </c>
      <c r="V473" s="1" t="s">
        <v>8565</v>
      </c>
      <c r="W473" s="1">
        <v>0</v>
      </c>
      <c r="X473" s="1">
        <v>0.05</v>
      </c>
      <c r="Y473" s="1" t="s">
        <v>4289</v>
      </c>
      <c r="Z473" s="1">
        <v>0</v>
      </c>
      <c r="AA473" s="1">
        <v>0</v>
      </c>
      <c r="AB473" s="1" t="s">
        <v>4284</v>
      </c>
      <c r="AC473" s="1">
        <v>0</v>
      </c>
      <c r="AD473" s="1">
        <v>0</v>
      </c>
      <c r="AH473" s="21">
        <v>42353.321377314816</v>
      </c>
      <c r="AJ473" s="24">
        <v>1</v>
      </c>
      <c r="AK473" s="23">
        <f t="shared" si="105"/>
        <v>4</v>
      </c>
      <c r="AL473" s="1">
        <f t="shared" si="106"/>
        <v>50000</v>
      </c>
      <c r="AM473" s="1">
        <f t="shared" si="107"/>
        <v>0</v>
      </c>
      <c r="AN473" s="25">
        <f t="shared" si="114"/>
        <v>4.8600000000000003</v>
      </c>
      <c r="AO473" s="25">
        <f t="shared" si="115"/>
        <v>1.62</v>
      </c>
      <c r="AP473" s="1">
        <f t="shared" si="113"/>
        <v>7.09</v>
      </c>
      <c r="AQ473" s="25">
        <f t="shared" si="108"/>
        <v>0.55175097276264595</v>
      </c>
      <c r="AR473" s="1">
        <f t="shared" si="109"/>
        <v>2.4</v>
      </c>
      <c r="AS473" s="25">
        <f t="shared" si="110"/>
        <v>0.65217391304347816</v>
      </c>
      <c r="AT473" s="1">
        <f t="shared" si="111"/>
        <v>0</v>
      </c>
      <c r="AU473" s="1">
        <f t="shared" si="112"/>
        <v>0</v>
      </c>
      <c r="AV473" s="1" t="str">
        <f t="shared" si="102"/>
        <v/>
      </c>
      <c r="AW473" s="1" t="str">
        <f t="shared" si="103"/>
        <v/>
      </c>
      <c r="AX473" s="1" t="str">
        <f t="shared" si="104"/>
        <v/>
      </c>
      <c r="AY473" s="1">
        <v>0</v>
      </c>
      <c r="BJ473"/>
    </row>
    <row r="474" spans="1:62" ht="15.75">
      <c r="A474" s="1">
        <v>9259</v>
      </c>
      <c r="B474" s="1" t="s">
        <v>44</v>
      </c>
      <c r="C474" s="1" t="s">
        <v>4358</v>
      </c>
      <c r="F474" s="1">
        <v>50000</v>
      </c>
      <c r="G474" s="1">
        <v>3</v>
      </c>
      <c r="H474" s="1">
        <v>4.9000000000000004</v>
      </c>
      <c r="I474" s="1">
        <v>10.89</v>
      </c>
      <c r="J474" s="1" t="s">
        <v>8566</v>
      </c>
      <c r="K474" s="1">
        <v>4.8</v>
      </c>
      <c r="L474" s="1">
        <v>13.34</v>
      </c>
      <c r="M474" s="1" t="s">
        <v>8567</v>
      </c>
      <c r="N474" s="1">
        <v>4.8</v>
      </c>
      <c r="O474" s="1">
        <v>13.74</v>
      </c>
      <c r="P474" s="1" t="s">
        <v>8568</v>
      </c>
      <c r="Q474" s="1">
        <v>3.99</v>
      </c>
      <c r="R474" s="1">
        <v>4.05</v>
      </c>
      <c r="S474" s="1" t="s">
        <v>8569</v>
      </c>
      <c r="T474" s="1">
        <v>2.5</v>
      </c>
      <c r="U474" s="1">
        <v>2.8</v>
      </c>
      <c r="V474" s="1" t="s">
        <v>8570</v>
      </c>
      <c r="W474" s="1">
        <v>0</v>
      </c>
      <c r="X474" s="1">
        <v>7.0000000000000007E-2</v>
      </c>
      <c r="Y474" s="1" t="s">
        <v>4331</v>
      </c>
      <c r="Z474" s="1">
        <v>0</v>
      </c>
      <c r="AA474" s="1">
        <v>0</v>
      </c>
      <c r="AB474" s="1" t="s">
        <v>4284</v>
      </c>
      <c r="AC474" s="1">
        <v>0</v>
      </c>
      <c r="AD474" s="1">
        <v>0</v>
      </c>
      <c r="AH474" s="21">
        <v>42353.321400462963</v>
      </c>
      <c r="AJ474" s="24">
        <v>1</v>
      </c>
      <c r="AK474" s="23">
        <f t="shared" si="105"/>
        <v>1</v>
      </c>
      <c r="AL474" s="1">
        <f t="shared" si="106"/>
        <v>50000</v>
      </c>
      <c r="AM474" s="1">
        <f t="shared" si="107"/>
        <v>0</v>
      </c>
      <c r="AN474" s="25">
        <f t="shared" si="114"/>
        <v>2.8499999999999996</v>
      </c>
      <c r="AO474" s="25">
        <f t="shared" si="115"/>
        <v>12.656666666666666</v>
      </c>
      <c r="AP474" s="1">
        <f t="shared" si="113"/>
        <v>3.99</v>
      </c>
      <c r="AQ474" s="25">
        <f t="shared" si="108"/>
        <v>0.98518518518518527</v>
      </c>
      <c r="AR474" s="1">
        <f t="shared" si="109"/>
        <v>2.5</v>
      </c>
      <c r="AS474" s="25">
        <f t="shared" si="110"/>
        <v>0.8928571428571429</v>
      </c>
      <c r="AT474" s="1">
        <f t="shared" si="111"/>
        <v>0</v>
      </c>
      <c r="AU474" s="1">
        <f t="shared" si="112"/>
        <v>0</v>
      </c>
      <c r="AV474" s="1" t="str">
        <f t="shared" si="102"/>
        <v/>
      </c>
      <c r="AW474" s="1" t="str">
        <f t="shared" si="103"/>
        <v/>
      </c>
      <c r="AX474" s="1" t="str">
        <f t="shared" si="104"/>
        <v/>
      </c>
      <c r="AY474" s="1">
        <v>0</v>
      </c>
      <c r="BJ474"/>
    </row>
    <row r="475" spans="1:62" ht="15.75">
      <c r="A475" s="1">
        <v>8856</v>
      </c>
      <c r="B475" s="1" t="s">
        <v>1958</v>
      </c>
      <c r="C475" s="1" t="s">
        <v>4334</v>
      </c>
      <c r="F475" s="1">
        <v>50000</v>
      </c>
      <c r="H475" s="1">
        <v>4.9000000000000004</v>
      </c>
      <c r="I475" s="1">
        <v>62.25</v>
      </c>
      <c r="J475" s="1" t="s">
        <v>8571</v>
      </c>
      <c r="K475" s="1">
        <v>4.9000000000000004</v>
      </c>
      <c r="L475" s="1">
        <v>58.2</v>
      </c>
      <c r="M475" s="1" t="s">
        <v>8572</v>
      </c>
      <c r="N475" s="1">
        <v>4.8</v>
      </c>
      <c r="O475" s="1">
        <v>49.56</v>
      </c>
      <c r="P475" s="1" t="s">
        <v>8573</v>
      </c>
      <c r="Q475" s="1">
        <v>3.15</v>
      </c>
      <c r="R475" s="1">
        <v>12.85</v>
      </c>
      <c r="S475" s="1" t="s">
        <v>8574</v>
      </c>
      <c r="T475" s="1">
        <v>3.58</v>
      </c>
      <c r="U475" s="1">
        <v>3.68</v>
      </c>
      <c r="V475" s="1" t="s">
        <v>8575</v>
      </c>
      <c r="W475" s="1">
        <v>0</v>
      </c>
      <c r="X475" s="1">
        <v>0.05</v>
      </c>
      <c r="Y475" s="1" t="s">
        <v>4289</v>
      </c>
      <c r="Z475" s="1">
        <v>0</v>
      </c>
      <c r="AA475" s="1">
        <v>0</v>
      </c>
      <c r="AB475" s="1" t="s">
        <v>4284</v>
      </c>
      <c r="AC475" s="1">
        <v>0</v>
      </c>
      <c r="AD475" s="1">
        <v>0</v>
      </c>
      <c r="AH475" s="21">
        <v>42353.321458333332</v>
      </c>
      <c r="AJ475" s="24">
        <v>1</v>
      </c>
      <c r="AK475" s="23">
        <f t="shared" si="105"/>
        <v>4</v>
      </c>
      <c r="AL475" s="1">
        <f t="shared" si="106"/>
        <v>50000</v>
      </c>
      <c r="AM475" s="1">
        <f t="shared" si="107"/>
        <v>0</v>
      </c>
      <c r="AN475" s="25">
        <f t="shared" si="114"/>
        <v>12.689999999999998</v>
      </c>
      <c r="AO475" s="25">
        <f t="shared" si="115"/>
        <v>56.669999999999995</v>
      </c>
      <c r="AP475" s="1">
        <f t="shared" si="113"/>
        <v>3.15</v>
      </c>
      <c r="AQ475" s="25">
        <f t="shared" si="108"/>
        <v>0.24513618677042801</v>
      </c>
      <c r="AR475" s="1">
        <f t="shared" si="109"/>
        <v>3.58</v>
      </c>
      <c r="AS475" s="25">
        <f t="shared" si="110"/>
        <v>0.97282608695652173</v>
      </c>
      <c r="AT475" s="1">
        <f t="shared" si="111"/>
        <v>0</v>
      </c>
      <c r="AU475" s="1">
        <f t="shared" si="112"/>
        <v>0</v>
      </c>
      <c r="AV475" s="1" t="str">
        <f t="shared" si="102"/>
        <v/>
      </c>
      <c r="AW475" s="1" t="str">
        <f t="shared" si="103"/>
        <v/>
      </c>
      <c r="AX475" s="1" t="str">
        <f t="shared" si="104"/>
        <v/>
      </c>
      <c r="AY475" s="1">
        <v>0</v>
      </c>
      <c r="BJ475"/>
    </row>
    <row r="476" spans="1:62" ht="15.75">
      <c r="A476" s="1">
        <v>9243</v>
      </c>
      <c r="B476" s="1" t="s">
        <v>818</v>
      </c>
      <c r="C476" s="1" t="s">
        <v>4334</v>
      </c>
      <c r="F476" s="1">
        <v>50000</v>
      </c>
      <c r="G476" s="1">
        <v>4</v>
      </c>
      <c r="H476" s="1">
        <v>4.8</v>
      </c>
      <c r="I476" s="1">
        <v>0</v>
      </c>
      <c r="J476" s="1" t="s">
        <v>8576</v>
      </c>
      <c r="K476" s="1">
        <v>4.8</v>
      </c>
      <c r="L476" s="1">
        <v>9.8699999999999992</v>
      </c>
      <c r="M476" s="1" t="s">
        <v>8577</v>
      </c>
      <c r="N476" s="1">
        <v>4.7</v>
      </c>
      <c r="O476" s="1">
        <v>-0.63</v>
      </c>
      <c r="P476" s="1" t="s">
        <v>8578</v>
      </c>
      <c r="Q476" s="1">
        <v>17.18</v>
      </c>
      <c r="R476" s="1">
        <v>12.85</v>
      </c>
      <c r="S476" s="1" t="s">
        <v>8579</v>
      </c>
      <c r="T476" s="1">
        <v>1.2</v>
      </c>
      <c r="U476" s="1">
        <v>3.68</v>
      </c>
      <c r="V476" s="1" t="s">
        <v>8580</v>
      </c>
      <c r="W476" s="1">
        <v>0</v>
      </c>
      <c r="X476" s="1">
        <v>0.05</v>
      </c>
      <c r="Y476" s="1" t="s">
        <v>4289</v>
      </c>
      <c r="Z476" s="1">
        <v>0</v>
      </c>
      <c r="AA476" s="1">
        <v>0</v>
      </c>
      <c r="AB476" s="1" t="s">
        <v>4284</v>
      </c>
      <c r="AC476" s="1">
        <v>0</v>
      </c>
      <c r="AD476" s="1">
        <v>0</v>
      </c>
      <c r="AH476" s="21">
        <v>42353.321481481478</v>
      </c>
      <c r="AJ476" s="24">
        <v>1</v>
      </c>
      <c r="AK476" s="23">
        <f t="shared" si="105"/>
        <v>4</v>
      </c>
      <c r="AL476" s="1">
        <f t="shared" si="106"/>
        <v>50000</v>
      </c>
      <c r="AM476" s="1">
        <f t="shared" si="107"/>
        <v>0</v>
      </c>
      <c r="AN476" s="25">
        <f t="shared" si="114"/>
        <v>10.5</v>
      </c>
      <c r="AO476" s="25">
        <f t="shared" si="115"/>
        <v>3.0799999999999996</v>
      </c>
      <c r="AP476" s="1">
        <f t="shared" si="113"/>
        <v>17.18</v>
      </c>
      <c r="AQ476" s="25">
        <f t="shared" si="108"/>
        <v>1.336964980544747</v>
      </c>
      <c r="AR476" s="1">
        <f t="shared" si="109"/>
        <v>1.2</v>
      </c>
      <c r="AS476" s="25">
        <f t="shared" si="110"/>
        <v>0.32608695652173908</v>
      </c>
      <c r="AT476" s="1">
        <f t="shared" si="111"/>
        <v>0</v>
      </c>
      <c r="AU476" s="1">
        <f t="shared" si="112"/>
        <v>0</v>
      </c>
      <c r="AV476" s="1" t="str">
        <f t="shared" si="102"/>
        <v/>
      </c>
      <c r="AW476" s="1" t="str">
        <f t="shared" si="103"/>
        <v/>
      </c>
      <c r="AX476" s="1" t="str">
        <f t="shared" si="104"/>
        <v/>
      </c>
      <c r="AY476" s="1">
        <v>0</v>
      </c>
      <c r="BJ476"/>
    </row>
    <row r="477" spans="1:62" ht="15.75">
      <c r="A477" s="1">
        <v>9283</v>
      </c>
      <c r="B477" s="1" t="s">
        <v>2423</v>
      </c>
      <c r="C477" s="1" t="s">
        <v>4286</v>
      </c>
      <c r="F477" s="1">
        <v>50000</v>
      </c>
      <c r="G477" s="1">
        <v>3</v>
      </c>
      <c r="H477" s="1">
        <v>4.8</v>
      </c>
      <c r="I477" s="1">
        <v>0</v>
      </c>
      <c r="J477" s="1" t="s">
        <v>8581</v>
      </c>
      <c r="K477" s="1">
        <v>4.7</v>
      </c>
      <c r="L477" s="1">
        <v>-0.82</v>
      </c>
      <c r="M477" s="1" t="s">
        <v>8582</v>
      </c>
      <c r="N477" s="1">
        <v>4.7</v>
      </c>
      <c r="O477" s="1">
        <v>-1.58</v>
      </c>
      <c r="P477" s="1" t="s">
        <v>8583</v>
      </c>
      <c r="Q477" s="1">
        <v>17.07</v>
      </c>
      <c r="R477" s="1">
        <v>6.76</v>
      </c>
      <c r="S477" s="1" t="s">
        <v>8584</v>
      </c>
      <c r="T477" s="1">
        <v>1.87</v>
      </c>
      <c r="U477" s="1">
        <v>3.27</v>
      </c>
      <c r="V477" s="1" t="s">
        <v>8585</v>
      </c>
      <c r="W477" s="1">
        <v>0</v>
      </c>
      <c r="X477" s="1">
        <v>0.01</v>
      </c>
      <c r="Y477" s="1" t="s">
        <v>4295</v>
      </c>
      <c r="Z477" s="1">
        <v>0</v>
      </c>
      <c r="AA477" s="1">
        <v>0</v>
      </c>
      <c r="AB477" s="1" t="s">
        <v>4284</v>
      </c>
      <c r="AC477" s="1">
        <v>0</v>
      </c>
      <c r="AD477" s="1">
        <v>0</v>
      </c>
      <c r="AH477" s="21">
        <v>42353.321504629632</v>
      </c>
      <c r="AJ477" s="24">
        <v>1</v>
      </c>
      <c r="AK477" s="23">
        <f t="shared" si="105"/>
        <v>8</v>
      </c>
      <c r="AL477" s="1">
        <f t="shared" si="106"/>
        <v>50000</v>
      </c>
      <c r="AM477" s="1">
        <f t="shared" si="107"/>
        <v>0</v>
      </c>
      <c r="AN477" s="25">
        <f t="shared" si="114"/>
        <v>1.58</v>
      </c>
      <c r="AO477" s="25">
        <f t="shared" si="115"/>
        <v>-0.79999999999999993</v>
      </c>
      <c r="AP477" s="1">
        <f t="shared" si="113"/>
        <v>17.07</v>
      </c>
      <c r="AQ477" s="25">
        <f t="shared" si="108"/>
        <v>2.525147928994083</v>
      </c>
      <c r="AR477" s="1">
        <f t="shared" si="109"/>
        <v>1.87</v>
      </c>
      <c r="AS477" s="25">
        <f t="shared" si="110"/>
        <v>0.5718654434250765</v>
      </c>
      <c r="AT477" s="1">
        <f t="shared" si="111"/>
        <v>0</v>
      </c>
      <c r="AU477" s="1">
        <f t="shared" si="112"/>
        <v>0</v>
      </c>
      <c r="AV477" s="1" t="str">
        <f t="shared" si="102"/>
        <v/>
      </c>
      <c r="AW477" s="1" t="str">
        <f t="shared" si="103"/>
        <v/>
      </c>
      <c r="AX477" s="1" t="str">
        <f t="shared" si="104"/>
        <v/>
      </c>
      <c r="AY477" s="1">
        <v>0</v>
      </c>
      <c r="BJ477"/>
    </row>
    <row r="478" spans="1:62" ht="15.75">
      <c r="A478" s="1">
        <v>8887</v>
      </c>
      <c r="B478" s="1" t="s">
        <v>503</v>
      </c>
      <c r="C478" s="1" t="s">
        <v>4339</v>
      </c>
      <c r="F478" s="1">
        <v>50000</v>
      </c>
      <c r="G478" s="1">
        <v>3</v>
      </c>
      <c r="H478" s="1">
        <v>4.8</v>
      </c>
      <c r="I478" s="1">
        <v>0</v>
      </c>
      <c r="J478" s="1" t="s">
        <v>8586</v>
      </c>
      <c r="K478" s="1">
        <v>4.8</v>
      </c>
      <c r="L478" s="1">
        <v>3.54</v>
      </c>
      <c r="M478" s="1" t="s">
        <v>8587</v>
      </c>
      <c r="N478" s="1">
        <v>4.8</v>
      </c>
      <c r="O478" s="1">
        <v>0</v>
      </c>
      <c r="P478" s="1" t="s">
        <v>8588</v>
      </c>
      <c r="Q478" s="1">
        <v>5.26</v>
      </c>
      <c r="R478" s="1">
        <v>3.8</v>
      </c>
      <c r="S478" s="1" t="s">
        <v>8589</v>
      </c>
      <c r="T478" s="1">
        <v>2.5099999999999998</v>
      </c>
      <c r="U478" s="1">
        <v>2.4300000000000002</v>
      </c>
      <c r="V478" s="1" t="s">
        <v>8590</v>
      </c>
      <c r="W478" s="1">
        <v>0</v>
      </c>
      <c r="X478" s="1">
        <v>0.13</v>
      </c>
      <c r="Y478" s="1" t="s">
        <v>4294</v>
      </c>
      <c r="Z478" s="1">
        <v>0</v>
      </c>
      <c r="AA478" s="1">
        <v>0</v>
      </c>
      <c r="AB478" s="1" t="s">
        <v>4284</v>
      </c>
      <c r="AC478" s="1">
        <v>0</v>
      </c>
      <c r="AD478" s="1">
        <v>0</v>
      </c>
      <c r="AH478" s="21">
        <v>42353.32240740741</v>
      </c>
      <c r="AJ478" s="24">
        <v>1</v>
      </c>
      <c r="AK478" s="23">
        <f t="shared" si="105"/>
        <v>6</v>
      </c>
      <c r="AL478" s="1">
        <f t="shared" si="106"/>
        <v>50000</v>
      </c>
      <c r="AM478" s="1">
        <f t="shared" si="107"/>
        <v>0</v>
      </c>
      <c r="AN478" s="25">
        <f t="shared" si="114"/>
        <v>3.54</v>
      </c>
      <c r="AO478" s="25">
        <f t="shared" si="115"/>
        <v>1.18</v>
      </c>
      <c r="AP478" s="1">
        <f t="shared" si="113"/>
        <v>5.26</v>
      </c>
      <c r="AQ478" s="25">
        <f t="shared" si="108"/>
        <v>1.3842105263157896</v>
      </c>
      <c r="AR478" s="1">
        <f t="shared" si="109"/>
        <v>2.5099999999999998</v>
      </c>
      <c r="AS478" s="25">
        <f t="shared" si="110"/>
        <v>1.0329218106995883</v>
      </c>
      <c r="AT478" s="1">
        <f t="shared" si="111"/>
        <v>0</v>
      </c>
      <c r="AU478" s="1">
        <f t="shared" si="112"/>
        <v>0</v>
      </c>
      <c r="AV478" s="1" t="str">
        <f t="shared" si="102"/>
        <v/>
      </c>
      <c r="AW478" s="1" t="str">
        <f t="shared" si="103"/>
        <v/>
      </c>
      <c r="AX478" s="1" t="str">
        <f t="shared" si="104"/>
        <v/>
      </c>
      <c r="AY478" s="1">
        <v>0</v>
      </c>
      <c r="BJ478"/>
    </row>
    <row r="479" spans="1:62" ht="15.75">
      <c r="A479" s="1">
        <v>8925</v>
      </c>
      <c r="B479" s="1" t="s">
        <v>2428</v>
      </c>
      <c r="C479" s="1" t="s">
        <v>4334</v>
      </c>
      <c r="F479" s="1">
        <v>50000</v>
      </c>
      <c r="G479" s="1">
        <v>4</v>
      </c>
      <c r="H479" s="1">
        <v>4.8</v>
      </c>
      <c r="I479" s="1">
        <v>32.58</v>
      </c>
      <c r="J479" s="1" t="s">
        <v>8591</v>
      </c>
      <c r="K479" s="1">
        <v>4.8</v>
      </c>
      <c r="L479" s="1">
        <v>25.93</v>
      </c>
      <c r="M479" s="1" t="s">
        <v>8592</v>
      </c>
      <c r="N479" s="1">
        <v>4.8</v>
      </c>
      <c r="O479" s="1">
        <v>28.85</v>
      </c>
      <c r="P479" s="1" t="s">
        <v>8593</v>
      </c>
      <c r="Q479" s="1">
        <v>2.3199999999999998</v>
      </c>
      <c r="R479" s="1">
        <v>12.85</v>
      </c>
      <c r="S479" s="1" t="s">
        <v>8594</v>
      </c>
      <c r="T479" s="1">
        <v>2.4900000000000002</v>
      </c>
      <c r="U479" s="1">
        <v>3.68</v>
      </c>
      <c r="V479" s="1" t="s">
        <v>8595</v>
      </c>
      <c r="W479" s="1">
        <v>0</v>
      </c>
      <c r="X479" s="1">
        <v>0.05</v>
      </c>
      <c r="Y479" s="1" t="s">
        <v>4289</v>
      </c>
      <c r="Z479" s="1">
        <v>0</v>
      </c>
      <c r="AA479" s="1">
        <v>0</v>
      </c>
      <c r="AB479" s="1" t="s">
        <v>4284</v>
      </c>
      <c r="AC479" s="1">
        <v>0</v>
      </c>
      <c r="AD479" s="1">
        <v>0</v>
      </c>
      <c r="AH479" s="21">
        <v>42353.322453703702</v>
      </c>
      <c r="AJ479" s="24">
        <v>1</v>
      </c>
      <c r="AK479" s="23">
        <f t="shared" si="105"/>
        <v>4</v>
      </c>
      <c r="AL479" s="1">
        <f t="shared" si="106"/>
        <v>50000</v>
      </c>
      <c r="AM479" s="1">
        <f t="shared" si="107"/>
        <v>0</v>
      </c>
      <c r="AN479" s="25">
        <f t="shared" si="114"/>
        <v>6.6499999999999986</v>
      </c>
      <c r="AO479" s="25">
        <f t="shared" si="115"/>
        <v>29.12</v>
      </c>
      <c r="AP479" s="1">
        <f t="shared" si="113"/>
        <v>2.3199999999999998</v>
      </c>
      <c r="AQ479" s="25">
        <f t="shared" si="108"/>
        <v>0.18054474708171206</v>
      </c>
      <c r="AR479" s="1">
        <f t="shared" si="109"/>
        <v>2.4900000000000002</v>
      </c>
      <c r="AS479" s="25">
        <f t="shared" si="110"/>
        <v>0.67663043478260876</v>
      </c>
      <c r="AT479" s="1">
        <f t="shared" si="111"/>
        <v>0</v>
      </c>
      <c r="AU479" s="1">
        <f t="shared" si="112"/>
        <v>0</v>
      </c>
      <c r="AV479" s="1" t="str">
        <f t="shared" si="102"/>
        <v/>
      </c>
      <c r="AW479" s="1" t="str">
        <f t="shared" si="103"/>
        <v/>
      </c>
      <c r="AX479" s="1" t="str">
        <f t="shared" si="104"/>
        <v/>
      </c>
      <c r="AY479" s="1">
        <v>0</v>
      </c>
      <c r="BJ479"/>
    </row>
    <row r="480" spans="1:62" ht="15.75">
      <c r="A480" s="1">
        <v>9279</v>
      </c>
      <c r="B480" s="1" t="s">
        <v>514</v>
      </c>
      <c r="C480" s="1" t="s">
        <v>4334</v>
      </c>
      <c r="F480" s="1">
        <v>50000</v>
      </c>
      <c r="G480" s="1">
        <v>3</v>
      </c>
      <c r="H480" s="1">
        <v>4.8</v>
      </c>
      <c r="I480" s="1">
        <v>18.149999999999999</v>
      </c>
      <c r="J480" s="1" t="s">
        <v>8596</v>
      </c>
      <c r="K480" s="1">
        <v>4.8</v>
      </c>
      <c r="L480" s="1">
        <v>35.369999999999997</v>
      </c>
      <c r="M480" s="1" t="s">
        <v>8597</v>
      </c>
      <c r="N480" s="1">
        <v>4.8</v>
      </c>
      <c r="O480" s="1">
        <v>40.950000000000003</v>
      </c>
      <c r="P480" s="1" t="s">
        <v>8598</v>
      </c>
      <c r="Q480" s="1">
        <v>16.18</v>
      </c>
      <c r="R480" s="1">
        <v>12.85</v>
      </c>
      <c r="S480" s="1" t="s">
        <v>8599</v>
      </c>
      <c r="T480" s="1">
        <v>1.65</v>
      </c>
      <c r="U480" s="1">
        <v>3.68</v>
      </c>
      <c r="V480" s="1" t="s">
        <v>8600</v>
      </c>
      <c r="W480" s="1">
        <v>0</v>
      </c>
      <c r="X480" s="1">
        <v>0.05</v>
      </c>
      <c r="Y480" s="1" t="s">
        <v>4289</v>
      </c>
      <c r="Z480" s="1">
        <v>0</v>
      </c>
      <c r="AA480" s="1">
        <v>0</v>
      </c>
      <c r="AB480" s="1" t="s">
        <v>4284</v>
      </c>
      <c r="AC480" s="1">
        <v>0</v>
      </c>
      <c r="AD480" s="1">
        <v>0</v>
      </c>
      <c r="AH480" s="21">
        <v>42353.322465277779</v>
      </c>
      <c r="AJ480" s="24">
        <v>1</v>
      </c>
      <c r="AK480" s="23">
        <f t="shared" si="105"/>
        <v>4</v>
      </c>
      <c r="AL480" s="1">
        <f t="shared" si="106"/>
        <v>50000</v>
      </c>
      <c r="AM480" s="1">
        <f t="shared" si="107"/>
        <v>0</v>
      </c>
      <c r="AN480" s="25">
        <f t="shared" si="114"/>
        <v>22.800000000000004</v>
      </c>
      <c r="AO480" s="25">
        <f t="shared" si="115"/>
        <v>31.49</v>
      </c>
      <c r="AP480" s="1">
        <f t="shared" si="113"/>
        <v>16.18</v>
      </c>
      <c r="AQ480" s="25">
        <f t="shared" si="108"/>
        <v>1.2591439688715953</v>
      </c>
      <c r="AR480" s="1">
        <f t="shared" si="109"/>
        <v>1.65</v>
      </c>
      <c r="AS480" s="25">
        <f t="shared" si="110"/>
        <v>0.44836956521739124</v>
      </c>
      <c r="AT480" s="1">
        <f t="shared" si="111"/>
        <v>0</v>
      </c>
      <c r="AU480" s="1">
        <f t="shared" si="112"/>
        <v>0</v>
      </c>
      <c r="AV480" s="1" t="str">
        <f t="shared" si="102"/>
        <v/>
      </c>
      <c r="AW480" s="1" t="str">
        <f t="shared" si="103"/>
        <v/>
      </c>
      <c r="AX480" s="1" t="str">
        <f t="shared" si="104"/>
        <v/>
      </c>
      <c r="AY480" s="1">
        <v>0</v>
      </c>
      <c r="BJ480"/>
    </row>
    <row r="481" spans="1:62" ht="15.75">
      <c r="A481" s="1">
        <v>9075</v>
      </c>
      <c r="B481" s="1" t="s">
        <v>1996</v>
      </c>
      <c r="C481" s="1" t="s">
        <v>4334</v>
      </c>
      <c r="F481" s="1">
        <v>50000</v>
      </c>
      <c r="H481" s="1">
        <v>4.9000000000000004</v>
      </c>
      <c r="I481" s="1">
        <v>41.7</v>
      </c>
      <c r="J481" s="1" t="s">
        <v>8601</v>
      </c>
      <c r="K481" s="1">
        <v>4.8</v>
      </c>
      <c r="L481" s="1">
        <v>44.73</v>
      </c>
      <c r="M481" s="1" t="s">
        <v>8602</v>
      </c>
      <c r="N481" s="1">
        <v>4.8</v>
      </c>
      <c r="O481" s="1">
        <v>43.52</v>
      </c>
      <c r="P481" s="1" t="s">
        <v>8603</v>
      </c>
      <c r="Q481" s="1">
        <v>23.01</v>
      </c>
      <c r="R481" s="1">
        <v>12.85</v>
      </c>
      <c r="S481" s="1" t="s">
        <v>8604</v>
      </c>
      <c r="T481" s="1">
        <v>2.98</v>
      </c>
      <c r="U481" s="1">
        <v>3.68</v>
      </c>
      <c r="V481" s="1" t="s">
        <v>8605</v>
      </c>
      <c r="W481" s="1">
        <v>0</v>
      </c>
      <c r="X481" s="1">
        <v>0</v>
      </c>
      <c r="Y481" s="1" t="s">
        <v>4287</v>
      </c>
      <c r="Z481" s="1">
        <v>0</v>
      </c>
      <c r="AA481" s="1">
        <v>0</v>
      </c>
      <c r="AB481" s="1" t="s">
        <v>4284</v>
      </c>
      <c r="AC481" s="1">
        <v>0</v>
      </c>
      <c r="AD481" s="1">
        <v>0</v>
      </c>
      <c r="AH481" s="21">
        <v>42353.322500000002</v>
      </c>
      <c r="AJ481" s="24">
        <v>1</v>
      </c>
      <c r="AK481" s="23">
        <f t="shared" si="105"/>
        <v>4</v>
      </c>
      <c r="AL481" s="1">
        <f t="shared" si="106"/>
        <v>50000</v>
      </c>
      <c r="AM481" s="1">
        <f t="shared" si="107"/>
        <v>0</v>
      </c>
      <c r="AN481" s="25">
        <f t="shared" si="114"/>
        <v>3.029999999999994</v>
      </c>
      <c r="AO481" s="25">
        <f t="shared" si="115"/>
        <v>43.31666666666667</v>
      </c>
      <c r="AP481" s="1">
        <f t="shared" si="113"/>
        <v>23.01</v>
      </c>
      <c r="AQ481" s="25">
        <f t="shared" si="108"/>
        <v>1.7906614785992219</v>
      </c>
      <c r="AR481" s="1">
        <f t="shared" si="109"/>
        <v>2.98</v>
      </c>
      <c r="AS481" s="25">
        <f t="shared" si="110"/>
        <v>0.80978260869565211</v>
      </c>
      <c r="AT481" s="1">
        <f t="shared" si="111"/>
        <v>0</v>
      </c>
      <c r="AU481" s="1">
        <f t="shared" si="112"/>
        <v>0</v>
      </c>
      <c r="AV481" s="1" t="str">
        <f t="shared" si="102"/>
        <v/>
      </c>
      <c r="AW481" s="1" t="str">
        <f t="shared" si="103"/>
        <v/>
      </c>
      <c r="AX481" s="1" t="str">
        <f t="shared" si="104"/>
        <v/>
      </c>
      <c r="AY481" s="1">
        <v>0</v>
      </c>
      <c r="BJ481"/>
    </row>
    <row r="482" spans="1:62" ht="15.75">
      <c r="A482" s="1">
        <v>9109</v>
      </c>
      <c r="B482" s="1" t="s">
        <v>311</v>
      </c>
      <c r="C482" s="1" t="s">
        <v>4335</v>
      </c>
      <c r="F482" s="1">
        <v>100000</v>
      </c>
      <c r="G482" s="1">
        <v>4</v>
      </c>
      <c r="H482" s="1">
        <v>4.8</v>
      </c>
      <c r="I482" s="1">
        <v>20.12</v>
      </c>
      <c r="J482" s="1" t="s">
        <v>8606</v>
      </c>
      <c r="K482" s="1">
        <v>4.8</v>
      </c>
      <c r="L482" s="1">
        <v>31.29</v>
      </c>
      <c r="M482" s="1" t="s">
        <v>8607</v>
      </c>
      <c r="N482" s="1">
        <v>4.8</v>
      </c>
      <c r="O482" s="1">
        <v>31.86</v>
      </c>
      <c r="P482" s="1" t="s">
        <v>8608</v>
      </c>
      <c r="Q482" s="1">
        <v>2.67</v>
      </c>
      <c r="R482" s="1">
        <v>3.91</v>
      </c>
      <c r="S482" s="1" t="s">
        <v>8609</v>
      </c>
      <c r="T482" s="1">
        <v>2.8</v>
      </c>
      <c r="U482" s="1">
        <v>2.44</v>
      </c>
      <c r="V482" s="1" t="s">
        <v>8610</v>
      </c>
      <c r="W482" s="1">
        <v>0</v>
      </c>
      <c r="X482" s="1">
        <v>0.01</v>
      </c>
      <c r="Y482" s="1" t="s">
        <v>4295</v>
      </c>
      <c r="Z482" s="1">
        <v>0</v>
      </c>
      <c r="AA482" s="1">
        <v>0</v>
      </c>
      <c r="AB482" s="1" t="s">
        <v>4284</v>
      </c>
      <c r="AC482" s="1">
        <v>0</v>
      </c>
      <c r="AD482" s="1">
        <v>0</v>
      </c>
      <c r="AH482" s="21">
        <v>42353.322569444441</v>
      </c>
      <c r="AJ482" s="24">
        <v>1</v>
      </c>
      <c r="AK482" s="23">
        <f t="shared" si="105"/>
        <v>5</v>
      </c>
      <c r="AL482" s="1">
        <f t="shared" si="106"/>
        <v>100000</v>
      </c>
      <c r="AM482" s="1">
        <f t="shared" si="107"/>
        <v>0</v>
      </c>
      <c r="AN482" s="25">
        <f t="shared" si="114"/>
        <v>11.739999999999998</v>
      </c>
      <c r="AO482" s="25">
        <f t="shared" si="115"/>
        <v>27.756666666666664</v>
      </c>
      <c r="AP482" s="1">
        <f t="shared" si="113"/>
        <v>2.67</v>
      </c>
      <c r="AQ482" s="25">
        <f t="shared" si="108"/>
        <v>0.68286445012787722</v>
      </c>
      <c r="AR482" s="1">
        <f t="shared" si="109"/>
        <v>2.8</v>
      </c>
      <c r="AS482" s="25">
        <f t="shared" si="110"/>
        <v>1.1475409836065573</v>
      </c>
      <c r="AT482" s="1">
        <f t="shared" si="111"/>
        <v>0</v>
      </c>
      <c r="AU482" s="1">
        <f t="shared" si="112"/>
        <v>0</v>
      </c>
      <c r="AV482" s="1" t="str">
        <f t="shared" si="102"/>
        <v/>
      </c>
      <c r="AW482" s="1" t="str">
        <f t="shared" si="103"/>
        <v/>
      </c>
      <c r="AX482" s="1" t="str">
        <f t="shared" si="104"/>
        <v/>
      </c>
      <c r="AY482" s="1">
        <v>0</v>
      </c>
      <c r="BJ482"/>
    </row>
    <row r="483" spans="1:62" ht="15.75">
      <c r="A483" s="1">
        <v>9126</v>
      </c>
      <c r="B483" s="1" t="s">
        <v>2077</v>
      </c>
      <c r="C483" s="1" t="s">
        <v>4286</v>
      </c>
      <c r="F483" s="1">
        <v>50000</v>
      </c>
      <c r="G483" s="1">
        <v>3</v>
      </c>
      <c r="H483" s="1">
        <v>4.8</v>
      </c>
      <c r="I483" s="1">
        <v>0</v>
      </c>
      <c r="J483" s="1" t="s">
        <v>8611</v>
      </c>
      <c r="K483" s="1">
        <v>4.8</v>
      </c>
      <c r="L483" s="1">
        <v>0</v>
      </c>
      <c r="M483" s="1" t="s">
        <v>8612</v>
      </c>
      <c r="N483" s="1">
        <v>4.7</v>
      </c>
      <c r="O483" s="1">
        <v>-0.51</v>
      </c>
      <c r="P483" s="1" t="s">
        <v>8613</v>
      </c>
      <c r="Q483" s="1">
        <v>3.64</v>
      </c>
      <c r="R483" s="1">
        <v>6.76</v>
      </c>
      <c r="S483" s="1" t="s">
        <v>8614</v>
      </c>
      <c r="T483" s="1">
        <v>1.98</v>
      </c>
      <c r="U483" s="1">
        <v>3.27</v>
      </c>
      <c r="V483" s="1" t="s">
        <v>8615</v>
      </c>
      <c r="W483" s="1">
        <v>0</v>
      </c>
      <c r="X483" s="1">
        <v>0.01</v>
      </c>
      <c r="Y483" s="1" t="s">
        <v>4295</v>
      </c>
      <c r="Z483" s="1">
        <v>0</v>
      </c>
      <c r="AA483" s="1">
        <v>0</v>
      </c>
      <c r="AB483" s="1" t="s">
        <v>4284</v>
      </c>
      <c r="AC483" s="1">
        <v>0</v>
      </c>
      <c r="AD483" s="1">
        <v>0</v>
      </c>
      <c r="AH483" s="21">
        <v>42353.322638888887</v>
      </c>
      <c r="AJ483" s="24">
        <v>1</v>
      </c>
      <c r="AK483" s="23">
        <f t="shared" si="105"/>
        <v>8</v>
      </c>
      <c r="AL483" s="1">
        <f t="shared" si="106"/>
        <v>50000</v>
      </c>
      <c r="AM483" s="1">
        <f t="shared" si="107"/>
        <v>0</v>
      </c>
      <c r="AN483" s="25">
        <f t="shared" si="114"/>
        <v>0.51</v>
      </c>
      <c r="AO483" s="25">
        <f t="shared" si="115"/>
        <v>-0.17</v>
      </c>
      <c r="AP483" s="1">
        <f t="shared" si="113"/>
        <v>3.64</v>
      </c>
      <c r="AQ483" s="25">
        <f t="shared" si="108"/>
        <v>0.53846153846153855</v>
      </c>
      <c r="AR483" s="1">
        <f t="shared" si="109"/>
        <v>1.98</v>
      </c>
      <c r="AS483" s="25">
        <f t="shared" si="110"/>
        <v>0.60550458715596334</v>
      </c>
      <c r="AT483" s="1">
        <f t="shared" si="111"/>
        <v>0</v>
      </c>
      <c r="AU483" s="1">
        <f t="shared" si="112"/>
        <v>0</v>
      </c>
      <c r="AV483" s="1" t="str">
        <f t="shared" si="102"/>
        <v/>
      </c>
      <c r="AW483" s="1" t="str">
        <f t="shared" si="103"/>
        <v/>
      </c>
      <c r="AX483" s="1" t="str">
        <f t="shared" si="104"/>
        <v/>
      </c>
      <c r="AY483" s="1">
        <v>0</v>
      </c>
      <c r="BJ483"/>
    </row>
    <row r="484" spans="1:62" ht="15.75">
      <c r="A484" s="1">
        <v>9153</v>
      </c>
      <c r="B484" s="1" t="s">
        <v>415</v>
      </c>
      <c r="C484" s="1" t="s">
        <v>4334</v>
      </c>
      <c r="F484" s="1">
        <v>50000</v>
      </c>
      <c r="H484" s="1">
        <v>4.8</v>
      </c>
      <c r="I484" s="1">
        <v>26.95</v>
      </c>
      <c r="J484" s="1" t="s">
        <v>8616</v>
      </c>
      <c r="K484" s="1">
        <v>4.8</v>
      </c>
      <c r="L484" s="1">
        <v>32.04</v>
      </c>
      <c r="M484" s="1" t="s">
        <v>8617</v>
      </c>
      <c r="N484" s="1">
        <v>4.7</v>
      </c>
      <c r="O484" s="1">
        <v>10.7</v>
      </c>
      <c r="P484" s="1" t="s">
        <v>8618</v>
      </c>
      <c r="Q484" s="1">
        <v>22.89</v>
      </c>
      <c r="R484" s="1">
        <v>12.85</v>
      </c>
      <c r="S484" s="1" t="s">
        <v>8619</v>
      </c>
      <c r="T484" s="1">
        <v>5.08</v>
      </c>
      <c r="U484" s="1">
        <v>3.68</v>
      </c>
      <c r="V484" s="1" t="s">
        <v>8620</v>
      </c>
      <c r="W484" s="1">
        <v>0</v>
      </c>
      <c r="X484" s="1">
        <v>0.05</v>
      </c>
      <c r="Y484" s="1" t="s">
        <v>4289</v>
      </c>
      <c r="Z484" s="1">
        <v>0</v>
      </c>
      <c r="AA484" s="1">
        <v>0</v>
      </c>
      <c r="AB484" s="1" t="s">
        <v>4284</v>
      </c>
      <c r="AC484" s="1">
        <v>0</v>
      </c>
      <c r="AD484" s="1">
        <v>0</v>
      </c>
      <c r="AH484" s="21">
        <v>42353.322731481479</v>
      </c>
      <c r="AJ484" s="24">
        <v>1</v>
      </c>
      <c r="AK484" s="23">
        <f t="shared" si="105"/>
        <v>4</v>
      </c>
      <c r="AL484" s="1">
        <f t="shared" si="106"/>
        <v>50000</v>
      </c>
      <c r="AM484" s="1">
        <f t="shared" si="107"/>
        <v>0</v>
      </c>
      <c r="AN484" s="25">
        <f t="shared" si="114"/>
        <v>21.34</v>
      </c>
      <c r="AO484" s="25">
        <f t="shared" si="115"/>
        <v>23.23</v>
      </c>
      <c r="AP484" s="1">
        <f t="shared" si="113"/>
        <v>22.89</v>
      </c>
      <c r="AQ484" s="25">
        <f t="shared" si="108"/>
        <v>1.7813229571984437</v>
      </c>
      <c r="AR484" s="1">
        <f t="shared" si="109"/>
        <v>5.08</v>
      </c>
      <c r="AS484" s="25">
        <f t="shared" si="110"/>
        <v>1.3804347826086956</v>
      </c>
      <c r="AT484" s="1">
        <f t="shared" si="111"/>
        <v>0</v>
      </c>
      <c r="AU484" s="1">
        <f t="shared" si="112"/>
        <v>0</v>
      </c>
      <c r="AV484" s="1" t="str">
        <f t="shared" si="102"/>
        <v/>
      </c>
      <c r="AW484" s="1" t="str">
        <f t="shared" si="103"/>
        <v/>
      </c>
      <c r="AX484" s="1" t="str">
        <f t="shared" si="104"/>
        <v/>
      </c>
      <c r="AY484" s="1">
        <v>0</v>
      </c>
      <c r="BJ484"/>
    </row>
    <row r="485" spans="1:62" ht="15.75">
      <c r="A485" s="1">
        <v>9156</v>
      </c>
      <c r="B485" s="1" t="s">
        <v>2156</v>
      </c>
      <c r="C485" s="1" t="s">
        <v>4286</v>
      </c>
      <c r="F485" s="1">
        <v>50000</v>
      </c>
      <c r="G485" s="1">
        <v>3</v>
      </c>
      <c r="H485" s="1">
        <v>4.9000000000000004</v>
      </c>
      <c r="I485" s="1">
        <v>24.58</v>
      </c>
      <c r="J485" s="1" t="s">
        <v>8621</v>
      </c>
      <c r="K485" s="1">
        <v>4.8</v>
      </c>
      <c r="L485" s="1">
        <v>21.08</v>
      </c>
      <c r="M485" s="1" t="s">
        <v>8622</v>
      </c>
      <c r="N485" s="1">
        <v>4.8</v>
      </c>
      <c r="O485" s="1">
        <v>3.15</v>
      </c>
      <c r="P485" s="1" t="s">
        <v>8623</v>
      </c>
      <c r="Q485" s="1">
        <v>2.21</v>
      </c>
      <c r="R485" s="1">
        <v>6.76</v>
      </c>
      <c r="S485" s="1" t="s">
        <v>8624</v>
      </c>
      <c r="T485" s="1">
        <v>1.7</v>
      </c>
      <c r="U485" s="1">
        <v>3.27</v>
      </c>
      <c r="V485" s="1" t="s">
        <v>8625</v>
      </c>
      <c r="W485" s="1">
        <v>0</v>
      </c>
      <c r="X485" s="1">
        <v>0.01</v>
      </c>
      <c r="Y485" s="1" t="s">
        <v>4295</v>
      </c>
      <c r="Z485" s="1">
        <v>0</v>
      </c>
      <c r="AA485" s="1">
        <v>0</v>
      </c>
      <c r="AB485" s="1" t="s">
        <v>4284</v>
      </c>
      <c r="AC485" s="1">
        <v>0</v>
      </c>
      <c r="AD485" s="1">
        <v>0</v>
      </c>
      <c r="AH485" s="21">
        <v>42353.322777777779</v>
      </c>
      <c r="AJ485" s="24">
        <v>1</v>
      </c>
      <c r="AK485" s="23">
        <f t="shared" si="105"/>
        <v>8</v>
      </c>
      <c r="AL485" s="1">
        <f t="shared" si="106"/>
        <v>50000</v>
      </c>
      <c r="AM485" s="1">
        <f t="shared" si="107"/>
        <v>0</v>
      </c>
      <c r="AN485" s="25">
        <f t="shared" si="114"/>
        <v>21.43</v>
      </c>
      <c r="AO485" s="25">
        <f t="shared" si="115"/>
        <v>16.27</v>
      </c>
      <c r="AP485" s="1">
        <f t="shared" si="113"/>
        <v>2.21</v>
      </c>
      <c r="AQ485" s="25">
        <f t="shared" si="108"/>
        <v>0.32692307692307693</v>
      </c>
      <c r="AR485" s="1">
        <f t="shared" si="109"/>
        <v>1.7</v>
      </c>
      <c r="AS485" s="25">
        <f t="shared" si="110"/>
        <v>0.51987767584097855</v>
      </c>
      <c r="AT485" s="1">
        <f t="shared" si="111"/>
        <v>0</v>
      </c>
      <c r="AU485" s="1">
        <f t="shared" si="112"/>
        <v>0</v>
      </c>
      <c r="AV485" s="1" t="str">
        <f t="shared" si="102"/>
        <v/>
      </c>
      <c r="AW485" s="1" t="str">
        <f t="shared" si="103"/>
        <v/>
      </c>
      <c r="AX485" s="1" t="str">
        <f t="shared" si="104"/>
        <v/>
      </c>
      <c r="AY485" s="1">
        <v>0</v>
      </c>
      <c r="BJ485"/>
    </row>
    <row r="486" spans="1:62" ht="15.75">
      <c r="A486" s="1">
        <v>9197</v>
      </c>
      <c r="B486" s="1" t="s">
        <v>1211</v>
      </c>
      <c r="C486" s="1" t="s">
        <v>4334</v>
      </c>
      <c r="F486" s="1">
        <v>50000</v>
      </c>
      <c r="G486" s="1">
        <v>4</v>
      </c>
      <c r="H486" s="1">
        <v>4.7</v>
      </c>
      <c r="I486" s="1">
        <v>-1.69</v>
      </c>
      <c r="J486" s="1" t="s">
        <v>8626</v>
      </c>
      <c r="K486" s="1">
        <v>4.7</v>
      </c>
      <c r="L486" s="1">
        <v>-1.28</v>
      </c>
      <c r="M486" s="1" t="s">
        <v>8627</v>
      </c>
      <c r="N486" s="1">
        <v>4.7</v>
      </c>
      <c r="O486" s="1">
        <v>-1.08</v>
      </c>
      <c r="P486" s="1" t="s">
        <v>8628</v>
      </c>
      <c r="Q486" s="1">
        <v>14.29</v>
      </c>
      <c r="R486" s="1">
        <v>12.85</v>
      </c>
      <c r="S486" s="1" t="s">
        <v>8629</v>
      </c>
      <c r="T486" s="1">
        <v>2.76</v>
      </c>
      <c r="U486" s="1">
        <v>3.68</v>
      </c>
      <c r="V486" s="1" t="s">
        <v>8630</v>
      </c>
      <c r="W486" s="1">
        <v>0</v>
      </c>
      <c r="X486" s="1">
        <v>0.05</v>
      </c>
      <c r="Y486" s="1" t="s">
        <v>4289</v>
      </c>
      <c r="Z486" s="1">
        <v>0</v>
      </c>
      <c r="AA486" s="1">
        <v>0</v>
      </c>
      <c r="AB486" s="1" t="s">
        <v>4284</v>
      </c>
      <c r="AC486" s="1">
        <v>0</v>
      </c>
      <c r="AD486" s="1">
        <v>0</v>
      </c>
      <c r="AH486" s="21">
        <v>42353.322800925926</v>
      </c>
      <c r="AJ486" s="24">
        <v>1</v>
      </c>
      <c r="AK486" s="23">
        <f t="shared" si="105"/>
        <v>4</v>
      </c>
      <c r="AL486" s="1">
        <f t="shared" si="106"/>
        <v>50000</v>
      </c>
      <c r="AM486" s="1">
        <f t="shared" si="107"/>
        <v>0</v>
      </c>
      <c r="AN486" s="25">
        <f t="shared" si="114"/>
        <v>0.60999999999999988</v>
      </c>
      <c r="AO486" s="25">
        <f t="shared" si="115"/>
        <v>-1.3499999999999999</v>
      </c>
      <c r="AP486" s="1">
        <f t="shared" si="113"/>
        <v>14.29</v>
      </c>
      <c r="AQ486" s="25">
        <f t="shared" si="108"/>
        <v>1.1120622568093386</v>
      </c>
      <c r="AR486" s="1">
        <f t="shared" si="109"/>
        <v>2.76</v>
      </c>
      <c r="AS486" s="25">
        <f t="shared" si="110"/>
        <v>0.74999999999999989</v>
      </c>
      <c r="AT486" s="1">
        <f t="shared" si="111"/>
        <v>0</v>
      </c>
      <c r="AU486" s="1">
        <f t="shared" si="112"/>
        <v>0</v>
      </c>
      <c r="AV486" s="1" t="str">
        <f t="shared" si="102"/>
        <v/>
      </c>
      <c r="AW486" s="1" t="str">
        <f t="shared" si="103"/>
        <v/>
      </c>
      <c r="AX486" s="1" t="str">
        <f t="shared" si="104"/>
        <v/>
      </c>
      <c r="AY486" s="1">
        <v>0</v>
      </c>
      <c r="BJ486"/>
    </row>
    <row r="487" spans="1:62" ht="15.75">
      <c r="A487" s="1">
        <v>9221</v>
      </c>
      <c r="B487" s="1" t="s">
        <v>2242</v>
      </c>
      <c r="C487" s="1" t="s">
        <v>4339</v>
      </c>
      <c r="F487" s="1">
        <v>50000</v>
      </c>
      <c r="G487" s="1">
        <v>4</v>
      </c>
      <c r="H487" s="1">
        <v>4.8</v>
      </c>
      <c r="I487" s="1">
        <v>0</v>
      </c>
      <c r="J487" s="1" t="s">
        <v>8631</v>
      </c>
      <c r="K487" s="1">
        <v>4.8</v>
      </c>
      <c r="L487" s="1">
        <v>0</v>
      </c>
      <c r="M487" s="1" t="s">
        <v>8632</v>
      </c>
      <c r="N487" s="1">
        <v>4.8</v>
      </c>
      <c r="O487" s="1">
        <v>0</v>
      </c>
      <c r="P487" s="1" t="s">
        <v>8633</v>
      </c>
      <c r="Q487" s="1">
        <v>2.2799999999999998</v>
      </c>
      <c r="R487" s="1">
        <v>3.8</v>
      </c>
      <c r="S487" s="1" t="s">
        <v>8634</v>
      </c>
      <c r="T487" s="1">
        <v>3.34</v>
      </c>
      <c r="U487" s="1">
        <v>2.4300000000000002</v>
      </c>
      <c r="V487" s="1" t="s">
        <v>8635</v>
      </c>
      <c r="W487" s="1">
        <v>0</v>
      </c>
      <c r="X487" s="1">
        <v>0.13</v>
      </c>
      <c r="Y487" s="1" t="s">
        <v>4294</v>
      </c>
      <c r="Z487" s="1">
        <v>0</v>
      </c>
      <c r="AA487" s="1">
        <v>0</v>
      </c>
      <c r="AB487" s="1" t="s">
        <v>4284</v>
      </c>
      <c r="AC487" s="1">
        <v>0</v>
      </c>
      <c r="AD487" s="1">
        <v>0</v>
      </c>
      <c r="AH487" s="21">
        <v>42353.322824074072</v>
      </c>
      <c r="AJ487" s="24">
        <v>1</v>
      </c>
      <c r="AK487" s="23">
        <f t="shared" si="105"/>
        <v>6</v>
      </c>
      <c r="AL487" s="1">
        <f t="shared" si="106"/>
        <v>50000</v>
      </c>
      <c r="AM487" s="1">
        <f t="shared" si="107"/>
        <v>0</v>
      </c>
      <c r="AN487" s="25">
        <f t="shared" si="114"/>
        <v>0</v>
      </c>
      <c r="AO487" s="25">
        <f t="shared" si="115"/>
        <v>0</v>
      </c>
      <c r="AP487" s="1">
        <f t="shared" si="113"/>
        <v>2.2799999999999998</v>
      </c>
      <c r="AQ487" s="25">
        <f t="shared" si="108"/>
        <v>0.6</v>
      </c>
      <c r="AR487" s="1">
        <f t="shared" si="109"/>
        <v>3.34</v>
      </c>
      <c r="AS487" s="25">
        <f t="shared" si="110"/>
        <v>1.3744855967078189</v>
      </c>
      <c r="AT487" s="1">
        <f t="shared" si="111"/>
        <v>0</v>
      </c>
      <c r="AU487" s="1">
        <f t="shared" si="112"/>
        <v>0</v>
      </c>
      <c r="AV487" s="1" t="str">
        <f t="shared" si="102"/>
        <v/>
      </c>
      <c r="AW487" s="1" t="str">
        <f t="shared" si="103"/>
        <v/>
      </c>
      <c r="AX487" s="1" t="str">
        <f t="shared" si="104"/>
        <v/>
      </c>
      <c r="AY487" s="1">
        <v>0</v>
      </c>
      <c r="BJ487"/>
    </row>
    <row r="488" spans="1:62" ht="15.75">
      <c r="A488" s="1">
        <v>8874</v>
      </c>
      <c r="B488" s="1" t="s">
        <v>573</v>
      </c>
      <c r="C488" s="1" t="s">
        <v>4334</v>
      </c>
      <c r="F488" s="1">
        <v>50000</v>
      </c>
      <c r="G488" s="1">
        <v>5</v>
      </c>
      <c r="H488" s="1">
        <v>4.9000000000000004</v>
      </c>
      <c r="I488" s="1">
        <v>62.49</v>
      </c>
      <c r="J488" s="1" t="s">
        <v>8636</v>
      </c>
      <c r="K488" s="1">
        <v>4.9000000000000004</v>
      </c>
      <c r="L488" s="1">
        <v>57.42</v>
      </c>
      <c r="M488" s="1" t="s">
        <v>8637</v>
      </c>
      <c r="N488" s="1">
        <v>4.9000000000000004</v>
      </c>
      <c r="O488" s="1">
        <v>58.35</v>
      </c>
      <c r="P488" s="1" t="s">
        <v>8638</v>
      </c>
      <c r="Q488" s="1">
        <v>12.25</v>
      </c>
      <c r="R488" s="1">
        <v>12.85</v>
      </c>
      <c r="S488" s="1" t="s">
        <v>8639</v>
      </c>
      <c r="T488" s="1">
        <v>3.75</v>
      </c>
      <c r="U488" s="1">
        <v>3.68</v>
      </c>
      <c r="V488" s="1" t="s">
        <v>8640</v>
      </c>
      <c r="W488" s="1">
        <v>0</v>
      </c>
      <c r="X488" s="1">
        <v>0</v>
      </c>
      <c r="Y488" s="1" t="s">
        <v>4287</v>
      </c>
      <c r="Z488" s="1">
        <v>0</v>
      </c>
      <c r="AA488" s="1">
        <v>0</v>
      </c>
      <c r="AB488" s="1" t="s">
        <v>4284</v>
      </c>
      <c r="AC488" s="1">
        <v>0</v>
      </c>
      <c r="AD488" s="1">
        <v>0</v>
      </c>
      <c r="AH488" s="21">
        <v>42353.322881944441</v>
      </c>
      <c r="AJ488" s="24">
        <v>1</v>
      </c>
      <c r="AK488" s="23">
        <f t="shared" si="105"/>
        <v>4</v>
      </c>
      <c r="AL488" s="1">
        <f t="shared" si="106"/>
        <v>50000</v>
      </c>
      <c r="AM488" s="1">
        <f t="shared" si="107"/>
        <v>0</v>
      </c>
      <c r="AN488" s="25">
        <f t="shared" si="114"/>
        <v>5.07</v>
      </c>
      <c r="AO488" s="25">
        <f t="shared" si="115"/>
        <v>59.419999999999995</v>
      </c>
      <c r="AP488" s="1">
        <f t="shared" si="113"/>
        <v>12.25</v>
      </c>
      <c r="AQ488" s="25">
        <f t="shared" si="108"/>
        <v>0.953307392996109</v>
      </c>
      <c r="AR488" s="1">
        <f t="shared" si="109"/>
        <v>3.75</v>
      </c>
      <c r="AS488" s="25">
        <f t="shared" si="110"/>
        <v>1.0190217391304348</v>
      </c>
      <c r="AT488" s="1">
        <f t="shared" si="111"/>
        <v>0</v>
      </c>
      <c r="AU488" s="1">
        <f t="shared" si="112"/>
        <v>0</v>
      </c>
      <c r="AV488" s="1" t="str">
        <f t="shared" si="102"/>
        <v/>
      </c>
      <c r="AW488" s="1" t="str">
        <f t="shared" si="103"/>
        <v/>
      </c>
      <c r="AX488" s="1" t="str">
        <f t="shared" si="104"/>
        <v/>
      </c>
      <c r="AY488" s="1">
        <v>0</v>
      </c>
      <c r="BJ488"/>
    </row>
    <row r="489" spans="1:62" ht="15.75">
      <c r="A489" s="1">
        <v>8875</v>
      </c>
      <c r="B489" s="1" t="s">
        <v>2125</v>
      </c>
      <c r="C489" s="1" t="s">
        <v>4334</v>
      </c>
      <c r="F489" s="1">
        <v>100000</v>
      </c>
      <c r="H489" s="1">
        <v>4.8</v>
      </c>
      <c r="I489" s="1">
        <v>-0.66</v>
      </c>
      <c r="J489" s="1" t="s">
        <v>8641</v>
      </c>
      <c r="K489" s="1">
        <v>4.7</v>
      </c>
      <c r="L489" s="1">
        <v>-1.89</v>
      </c>
      <c r="M489" s="1" t="s">
        <v>8642</v>
      </c>
      <c r="N489" s="1">
        <v>4.5999999999999996</v>
      </c>
      <c r="O489" s="1">
        <v>-1.93</v>
      </c>
      <c r="P489" s="1" t="s">
        <v>8643</v>
      </c>
      <c r="Q489" s="1">
        <v>4.03</v>
      </c>
      <c r="R489" s="1">
        <v>12.85</v>
      </c>
      <c r="S489" s="1" t="s">
        <v>8644</v>
      </c>
      <c r="T489" s="1">
        <v>3.29</v>
      </c>
      <c r="U489" s="1">
        <v>3.68</v>
      </c>
      <c r="V489" s="1" t="s">
        <v>8645</v>
      </c>
      <c r="W489" s="1">
        <v>0</v>
      </c>
      <c r="X489" s="1">
        <v>0.05</v>
      </c>
      <c r="Y489" s="1" t="s">
        <v>4289</v>
      </c>
      <c r="Z489" s="1">
        <v>0</v>
      </c>
      <c r="AA489" s="1">
        <v>0</v>
      </c>
      <c r="AB489" s="1" t="s">
        <v>4284</v>
      </c>
      <c r="AC489" s="1">
        <v>0</v>
      </c>
      <c r="AD489" s="1">
        <v>0</v>
      </c>
      <c r="AH489" s="21">
        <v>42353.322916666664</v>
      </c>
      <c r="AJ489" s="24">
        <v>1</v>
      </c>
      <c r="AK489" s="23">
        <f t="shared" si="105"/>
        <v>4</v>
      </c>
      <c r="AL489" s="1">
        <f t="shared" si="106"/>
        <v>100000</v>
      </c>
      <c r="AM489" s="1">
        <f t="shared" si="107"/>
        <v>0</v>
      </c>
      <c r="AN489" s="25">
        <f t="shared" si="114"/>
        <v>1.27</v>
      </c>
      <c r="AO489" s="25">
        <f t="shared" si="115"/>
        <v>-1.4933333333333332</v>
      </c>
      <c r="AP489" s="1">
        <f t="shared" si="113"/>
        <v>4.03</v>
      </c>
      <c r="AQ489" s="25">
        <f t="shared" si="108"/>
        <v>0.31361867704280161</v>
      </c>
      <c r="AR489" s="1">
        <f t="shared" si="109"/>
        <v>3.29</v>
      </c>
      <c r="AS489" s="25">
        <f t="shared" si="110"/>
        <v>0.8940217391304347</v>
      </c>
      <c r="AT489" s="1">
        <f t="shared" si="111"/>
        <v>0</v>
      </c>
      <c r="AU489" s="1">
        <f t="shared" si="112"/>
        <v>0</v>
      </c>
      <c r="AV489" s="1" t="str">
        <f t="shared" si="102"/>
        <v/>
      </c>
      <c r="AW489" s="1" t="str">
        <f t="shared" si="103"/>
        <v/>
      </c>
      <c r="AX489" s="1" t="str">
        <f t="shared" si="104"/>
        <v/>
      </c>
      <c r="AY489" s="1">
        <v>0</v>
      </c>
      <c r="BJ489"/>
    </row>
    <row r="490" spans="1:62" ht="15.75">
      <c r="A490" s="1">
        <v>9212</v>
      </c>
      <c r="B490" s="1" t="s">
        <v>187</v>
      </c>
      <c r="C490" s="1" t="s">
        <v>4332</v>
      </c>
      <c r="F490" s="1">
        <v>100000</v>
      </c>
      <c r="G490" s="1">
        <v>5</v>
      </c>
      <c r="H490" s="1">
        <v>4.9000000000000004</v>
      </c>
      <c r="I490" s="1">
        <v>39.200000000000003</v>
      </c>
      <c r="J490" s="1" t="s">
        <v>8646</v>
      </c>
      <c r="K490" s="1">
        <v>4.8</v>
      </c>
      <c r="L490" s="1">
        <v>43.98</v>
      </c>
      <c r="M490" s="1" t="s">
        <v>8647</v>
      </c>
      <c r="N490" s="1">
        <v>4.8</v>
      </c>
      <c r="O490" s="1">
        <v>48.77</v>
      </c>
      <c r="P490" s="1" t="s">
        <v>8648</v>
      </c>
      <c r="Q490" s="1">
        <v>2.1</v>
      </c>
      <c r="R490" s="1">
        <v>4.51</v>
      </c>
      <c r="S490" s="1" t="s">
        <v>8649</v>
      </c>
      <c r="T490" s="1">
        <v>4.84</v>
      </c>
      <c r="U490" s="1">
        <v>2.61</v>
      </c>
      <c r="V490" s="1" t="s">
        <v>8650</v>
      </c>
      <c r="W490" s="1">
        <v>0</v>
      </c>
      <c r="X490" s="1">
        <v>0</v>
      </c>
      <c r="Y490" s="1" t="s">
        <v>4287</v>
      </c>
      <c r="Z490" s="1">
        <v>0</v>
      </c>
      <c r="AA490" s="1">
        <v>0</v>
      </c>
      <c r="AB490" s="1" t="s">
        <v>4284</v>
      </c>
      <c r="AC490" s="1">
        <v>0</v>
      </c>
      <c r="AD490" s="1">
        <v>0</v>
      </c>
      <c r="AH490" s="21">
        <v>42353.323067129626</v>
      </c>
      <c r="AJ490" s="24">
        <v>1</v>
      </c>
      <c r="AK490" s="23">
        <f t="shared" si="105"/>
        <v>3</v>
      </c>
      <c r="AL490" s="1">
        <f t="shared" si="106"/>
        <v>100000</v>
      </c>
      <c r="AM490" s="1">
        <f t="shared" si="107"/>
        <v>0</v>
      </c>
      <c r="AN490" s="25">
        <f t="shared" si="114"/>
        <v>9.57</v>
      </c>
      <c r="AO490" s="25">
        <f t="shared" si="115"/>
        <v>43.983333333333341</v>
      </c>
      <c r="AP490" s="1">
        <f t="shared" si="113"/>
        <v>2.1</v>
      </c>
      <c r="AQ490" s="25">
        <f t="shared" si="108"/>
        <v>0.46563192904656325</v>
      </c>
      <c r="AR490" s="1">
        <f t="shared" si="109"/>
        <v>4.84</v>
      </c>
      <c r="AS490" s="25">
        <f t="shared" si="110"/>
        <v>1.8544061302681993</v>
      </c>
      <c r="AT490" s="1">
        <f t="shared" si="111"/>
        <v>0</v>
      </c>
      <c r="AU490" s="1">
        <f t="shared" si="112"/>
        <v>0</v>
      </c>
      <c r="AV490" s="1" t="str">
        <f t="shared" ref="AV490:AV553" si="116">IFERROR(MID(AE490,3,FIND(",",AE490)-3),"")</f>
        <v/>
      </c>
      <c r="AW490" s="1" t="str">
        <f t="shared" ref="AW490:AW553" si="117">IFERROR(MID(AF490,3,FIND(",",AF490)-3),"")</f>
        <v/>
      </c>
      <c r="AX490" s="1" t="str">
        <f t="shared" ref="AX490:AX553" si="118">IFERROR(MID(AG490,3,FIND(",",AG490)-3),"")</f>
        <v/>
      </c>
      <c r="AY490" s="1">
        <v>0</v>
      </c>
      <c r="BJ490"/>
    </row>
    <row r="491" spans="1:62" ht="15.75">
      <c r="A491" s="1">
        <v>9208</v>
      </c>
      <c r="B491" s="1" t="s">
        <v>2260</v>
      </c>
      <c r="C491" s="1" t="s">
        <v>4334</v>
      </c>
      <c r="F491" s="1">
        <v>50000</v>
      </c>
      <c r="G491" s="1">
        <v>5</v>
      </c>
      <c r="H491" s="1">
        <v>4.8</v>
      </c>
      <c r="I491" s="1">
        <v>24.08</v>
      </c>
      <c r="J491" s="1" t="s">
        <v>8651</v>
      </c>
      <c r="K491" s="1">
        <v>4.8</v>
      </c>
      <c r="L491" s="1">
        <v>28.86</v>
      </c>
      <c r="M491" s="1" t="s">
        <v>8652</v>
      </c>
      <c r="N491" s="1">
        <v>4.8</v>
      </c>
      <c r="O491" s="1">
        <v>39.630000000000003</v>
      </c>
      <c r="P491" s="1" t="s">
        <v>8653</v>
      </c>
      <c r="Q491" s="1">
        <v>17.07</v>
      </c>
      <c r="R491" s="1">
        <v>12.85</v>
      </c>
      <c r="S491" s="1" t="s">
        <v>8654</v>
      </c>
      <c r="T491" s="1">
        <v>3.6</v>
      </c>
      <c r="U491" s="1">
        <v>3.68</v>
      </c>
      <c r="V491" s="1" t="s">
        <v>8655</v>
      </c>
      <c r="W491" s="1">
        <v>0</v>
      </c>
      <c r="X491" s="1">
        <v>0.05</v>
      </c>
      <c r="Y491" s="1" t="s">
        <v>4289</v>
      </c>
      <c r="Z491" s="1">
        <v>0</v>
      </c>
      <c r="AA491" s="1">
        <v>0</v>
      </c>
      <c r="AB491" s="1" t="s">
        <v>4284</v>
      </c>
      <c r="AC491" s="1">
        <v>0</v>
      </c>
      <c r="AD491" s="1">
        <v>0</v>
      </c>
      <c r="AH491" s="21">
        <v>42353.32309027778</v>
      </c>
      <c r="AJ491" s="24">
        <v>1</v>
      </c>
      <c r="AK491" s="23">
        <f t="shared" si="105"/>
        <v>4</v>
      </c>
      <c r="AL491" s="1">
        <f t="shared" si="106"/>
        <v>50000</v>
      </c>
      <c r="AM491" s="1">
        <f t="shared" si="107"/>
        <v>0</v>
      </c>
      <c r="AN491" s="25">
        <f t="shared" si="114"/>
        <v>15.550000000000004</v>
      </c>
      <c r="AO491" s="25">
        <f t="shared" si="115"/>
        <v>30.856666666666666</v>
      </c>
      <c r="AP491" s="1">
        <f t="shared" si="113"/>
        <v>17.07</v>
      </c>
      <c r="AQ491" s="25">
        <f t="shared" si="108"/>
        <v>1.3284046692607006</v>
      </c>
      <c r="AR491" s="1">
        <f t="shared" si="109"/>
        <v>3.6</v>
      </c>
      <c r="AS491" s="25">
        <f t="shared" si="110"/>
        <v>0.97826086956521741</v>
      </c>
      <c r="AT491" s="1">
        <f t="shared" si="111"/>
        <v>0</v>
      </c>
      <c r="AU491" s="1">
        <f t="shared" si="112"/>
        <v>0</v>
      </c>
      <c r="AV491" s="1" t="str">
        <f t="shared" si="116"/>
        <v/>
      </c>
      <c r="AW491" s="1" t="str">
        <f t="shared" si="117"/>
        <v/>
      </c>
      <c r="AX491" s="1" t="str">
        <f t="shared" si="118"/>
        <v/>
      </c>
      <c r="AY491" s="1">
        <v>0</v>
      </c>
      <c r="BJ491"/>
    </row>
    <row r="492" spans="1:62" ht="15.75">
      <c r="A492" s="1">
        <v>9214</v>
      </c>
      <c r="B492" s="1" t="s">
        <v>2265</v>
      </c>
      <c r="C492" s="1" t="s">
        <v>4339</v>
      </c>
      <c r="F492" s="1">
        <v>50000</v>
      </c>
      <c r="G492" s="1">
        <v>3</v>
      </c>
      <c r="H492" s="1">
        <v>4.9000000000000004</v>
      </c>
      <c r="I492" s="1">
        <v>51.22</v>
      </c>
      <c r="J492" s="1" t="s">
        <v>8656</v>
      </c>
      <c r="K492" s="1">
        <v>4.9000000000000004</v>
      </c>
      <c r="L492" s="1">
        <v>56.56</v>
      </c>
      <c r="M492" s="1" t="s">
        <v>8657</v>
      </c>
      <c r="N492" s="1">
        <v>4.9000000000000004</v>
      </c>
      <c r="O492" s="1">
        <v>49.68</v>
      </c>
      <c r="P492" s="1" t="s">
        <v>8658</v>
      </c>
      <c r="Q492" s="1">
        <v>14.45</v>
      </c>
      <c r="R492" s="1">
        <v>3.8</v>
      </c>
      <c r="S492" s="1" t="s">
        <v>8659</v>
      </c>
      <c r="T492" s="1">
        <v>2.0099999999999998</v>
      </c>
      <c r="U492" s="1">
        <v>2.4300000000000002</v>
      </c>
      <c r="V492" s="1" t="s">
        <v>8660</v>
      </c>
      <c r="W492" s="1">
        <v>0</v>
      </c>
      <c r="X492" s="1">
        <v>0.13</v>
      </c>
      <c r="Y492" s="1" t="s">
        <v>4294</v>
      </c>
      <c r="Z492" s="1">
        <v>0</v>
      </c>
      <c r="AA492" s="1">
        <v>0</v>
      </c>
      <c r="AB492" s="1" t="s">
        <v>4284</v>
      </c>
      <c r="AC492" s="1">
        <v>0</v>
      </c>
      <c r="AD492" s="1">
        <v>0</v>
      </c>
      <c r="AH492" s="21">
        <v>42353.323113425926</v>
      </c>
      <c r="AJ492" s="24">
        <v>1</v>
      </c>
      <c r="AK492" s="23">
        <f t="shared" si="105"/>
        <v>6</v>
      </c>
      <c r="AL492" s="1">
        <f t="shared" si="106"/>
        <v>50000</v>
      </c>
      <c r="AM492" s="1">
        <f t="shared" si="107"/>
        <v>0</v>
      </c>
      <c r="AN492" s="25">
        <f t="shared" si="114"/>
        <v>6.8800000000000026</v>
      </c>
      <c r="AO492" s="25">
        <f t="shared" si="115"/>
        <v>52.486666666666672</v>
      </c>
      <c r="AP492" s="1">
        <f t="shared" si="113"/>
        <v>14.45</v>
      </c>
      <c r="AQ492" s="25">
        <f t="shared" si="108"/>
        <v>3.8026315789473686</v>
      </c>
      <c r="AR492" s="1">
        <f t="shared" si="109"/>
        <v>2.0099999999999998</v>
      </c>
      <c r="AS492" s="25">
        <f t="shared" si="110"/>
        <v>0.82716049382716039</v>
      </c>
      <c r="AT492" s="1">
        <f t="shared" si="111"/>
        <v>0</v>
      </c>
      <c r="AU492" s="1">
        <f t="shared" si="112"/>
        <v>0</v>
      </c>
      <c r="AV492" s="1" t="str">
        <f t="shared" si="116"/>
        <v/>
      </c>
      <c r="AW492" s="1" t="str">
        <f t="shared" si="117"/>
        <v/>
      </c>
      <c r="AX492" s="1" t="str">
        <f t="shared" si="118"/>
        <v/>
      </c>
      <c r="AY492" s="1">
        <v>0</v>
      </c>
      <c r="BJ492"/>
    </row>
    <row r="493" spans="1:62" ht="15.75">
      <c r="A493" s="1">
        <v>9186</v>
      </c>
      <c r="B493" s="1" t="s">
        <v>2273</v>
      </c>
      <c r="C493" s="1" t="s">
        <v>4334</v>
      </c>
      <c r="F493" s="1">
        <v>50000</v>
      </c>
      <c r="G493" s="1">
        <v>3</v>
      </c>
      <c r="H493" s="1">
        <v>4.9000000000000004</v>
      </c>
      <c r="I493" s="1">
        <v>54.77</v>
      </c>
      <c r="J493" s="1" t="s">
        <v>8661</v>
      </c>
      <c r="K493" s="1">
        <v>4.9000000000000004</v>
      </c>
      <c r="L493" s="1">
        <v>66.81</v>
      </c>
      <c r="M493" s="1" t="s">
        <v>8662</v>
      </c>
      <c r="N493" s="1">
        <v>4.9000000000000004</v>
      </c>
      <c r="O493" s="1">
        <v>62.48</v>
      </c>
      <c r="P493" s="1" t="s">
        <v>8663</v>
      </c>
      <c r="Q493" s="1">
        <v>45.82</v>
      </c>
      <c r="R493" s="1">
        <v>12.85</v>
      </c>
      <c r="S493" s="1" t="s">
        <v>8664</v>
      </c>
      <c r="T493" s="1">
        <v>2.84</v>
      </c>
      <c r="U493" s="1">
        <v>3.68</v>
      </c>
      <c r="V493" s="1" t="s">
        <v>8665</v>
      </c>
      <c r="W493" s="1">
        <v>0</v>
      </c>
      <c r="X493" s="1">
        <v>0.05</v>
      </c>
      <c r="Y493" s="1" t="s">
        <v>4289</v>
      </c>
      <c r="Z493" s="1">
        <v>0</v>
      </c>
      <c r="AA493" s="1">
        <v>0</v>
      </c>
      <c r="AB493" s="1" t="s">
        <v>4284</v>
      </c>
      <c r="AC493" s="1">
        <v>0</v>
      </c>
      <c r="AD493" s="1">
        <v>0</v>
      </c>
      <c r="AH493" s="21">
        <v>42353.323148148149</v>
      </c>
      <c r="AJ493" s="24">
        <v>1</v>
      </c>
      <c r="AK493" s="23">
        <f t="shared" si="105"/>
        <v>4</v>
      </c>
      <c r="AL493" s="1">
        <f t="shared" si="106"/>
        <v>50000</v>
      </c>
      <c r="AM493" s="1">
        <f t="shared" si="107"/>
        <v>0</v>
      </c>
      <c r="AN493" s="25">
        <f t="shared" si="114"/>
        <v>12.04</v>
      </c>
      <c r="AO493" s="25">
        <f t="shared" si="115"/>
        <v>61.353333333333332</v>
      </c>
      <c r="AP493" s="1">
        <f t="shared" si="113"/>
        <v>45.82</v>
      </c>
      <c r="AQ493" s="25">
        <f t="shared" si="108"/>
        <v>3.5657587548638134</v>
      </c>
      <c r="AR493" s="1">
        <f t="shared" si="109"/>
        <v>2.84</v>
      </c>
      <c r="AS493" s="25">
        <f t="shared" si="110"/>
        <v>0.77173913043478248</v>
      </c>
      <c r="AT493" s="1">
        <f t="shared" si="111"/>
        <v>0</v>
      </c>
      <c r="AU493" s="1">
        <f t="shared" si="112"/>
        <v>0</v>
      </c>
      <c r="AV493" s="1" t="str">
        <f t="shared" si="116"/>
        <v/>
      </c>
      <c r="AW493" s="1" t="str">
        <f t="shared" si="117"/>
        <v/>
      </c>
      <c r="AX493" s="1" t="str">
        <f t="shared" si="118"/>
        <v/>
      </c>
      <c r="AY493" s="1">
        <v>0</v>
      </c>
      <c r="BJ493"/>
    </row>
    <row r="494" spans="1:62" ht="15.75">
      <c r="A494" s="1">
        <v>8885</v>
      </c>
      <c r="B494" s="1" t="s">
        <v>406</v>
      </c>
      <c r="C494" s="1" t="s">
        <v>4332</v>
      </c>
      <c r="F494" s="1">
        <v>50000</v>
      </c>
      <c r="G494" s="1">
        <v>3</v>
      </c>
      <c r="H494" s="1">
        <v>4.8</v>
      </c>
      <c r="I494" s="1">
        <v>0</v>
      </c>
      <c r="J494" s="1" t="s">
        <v>8666</v>
      </c>
      <c r="K494" s="1">
        <v>4.8</v>
      </c>
      <c r="L494" s="1">
        <v>0</v>
      </c>
      <c r="M494" s="1" t="s">
        <v>8667</v>
      </c>
      <c r="N494" s="1">
        <v>4.7</v>
      </c>
      <c r="O494" s="1">
        <v>2.4</v>
      </c>
      <c r="P494" s="1" t="s">
        <v>8668</v>
      </c>
      <c r="Q494" s="1">
        <v>3.45</v>
      </c>
      <c r="R494" s="1">
        <v>4.51</v>
      </c>
      <c r="S494" s="1" t="s">
        <v>8669</v>
      </c>
      <c r="T494" s="1">
        <v>1.68</v>
      </c>
      <c r="U494" s="1">
        <v>2.61</v>
      </c>
      <c r="V494" s="1" t="s">
        <v>8670</v>
      </c>
      <c r="W494" s="1">
        <v>0</v>
      </c>
      <c r="X494" s="1">
        <v>0.06</v>
      </c>
      <c r="Y494" s="1" t="s">
        <v>4292</v>
      </c>
      <c r="Z494" s="1">
        <v>0</v>
      </c>
      <c r="AA494" s="1">
        <v>0</v>
      </c>
      <c r="AB494" s="1" t="s">
        <v>4284</v>
      </c>
      <c r="AC494" s="1">
        <v>0</v>
      </c>
      <c r="AD494" s="1">
        <v>0</v>
      </c>
      <c r="AH494" s="21">
        <v>42353.323182870372</v>
      </c>
      <c r="AJ494" s="24">
        <v>1</v>
      </c>
      <c r="AK494" s="23">
        <f t="shared" si="105"/>
        <v>3</v>
      </c>
      <c r="AL494" s="1">
        <f t="shared" si="106"/>
        <v>50000</v>
      </c>
      <c r="AM494" s="1">
        <f t="shared" si="107"/>
        <v>0</v>
      </c>
      <c r="AN494" s="25">
        <f t="shared" si="114"/>
        <v>2.4</v>
      </c>
      <c r="AO494" s="25">
        <f t="shared" si="115"/>
        <v>0.79999999999999993</v>
      </c>
      <c r="AP494" s="1">
        <f t="shared" si="113"/>
        <v>3.45</v>
      </c>
      <c r="AQ494" s="25">
        <f t="shared" si="108"/>
        <v>0.76496674057649672</v>
      </c>
      <c r="AR494" s="1">
        <f t="shared" si="109"/>
        <v>1.68</v>
      </c>
      <c r="AS494" s="25">
        <f t="shared" si="110"/>
        <v>0.64367816091954022</v>
      </c>
      <c r="AT494" s="1">
        <f t="shared" si="111"/>
        <v>0</v>
      </c>
      <c r="AU494" s="1">
        <f t="shared" si="112"/>
        <v>0</v>
      </c>
      <c r="AV494" s="1" t="str">
        <f t="shared" si="116"/>
        <v/>
      </c>
      <c r="AW494" s="1" t="str">
        <f t="shared" si="117"/>
        <v/>
      </c>
      <c r="AX494" s="1" t="str">
        <f t="shared" si="118"/>
        <v/>
      </c>
      <c r="AY494" s="1">
        <v>0</v>
      </c>
      <c r="BJ494"/>
    </row>
    <row r="495" spans="1:62" ht="15.75">
      <c r="A495" s="1">
        <v>9633</v>
      </c>
      <c r="B495" s="1" t="s">
        <v>3876</v>
      </c>
      <c r="C495" s="1" t="s">
        <v>4334</v>
      </c>
      <c r="F495" s="1">
        <v>50000</v>
      </c>
      <c r="H495" s="1">
        <v>4.9000000000000004</v>
      </c>
      <c r="I495" s="1">
        <v>38.25</v>
      </c>
      <c r="J495" s="1" t="s">
        <v>8671</v>
      </c>
      <c r="K495" s="1">
        <v>4.8</v>
      </c>
      <c r="L495" s="1">
        <v>42.07</v>
      </c>
      <c r="M495" s="1" t="s">
        <v>8672</v>
      </c>
      <c r="N495" s="1">
        <v>4.8</v>
      </c>
      <c r="O495" s="1">
        <v>44.74</v>
      </c>
      <c r="P495" s="1" t="s">
        <v>8673</v>
      </c>
      <c r="Q495" s="1">
        <v>12.81</v>
      </c>
      <c r="R495" s="1">
        <v>12.85</v>
      </c>
      <c r="S495" s="1" t="s">
        <v>8674</v>
      </c>
      <c r="T495" s="1">
        <v>3.57</v>
      </c>
      <c r="U495" s="1">
        <v>3.68</v>
      </c>
      <c r="V495" s="1" t="s">
        <v>8675</v>
      </c>
      <c r="W495" s="1">
        <v>0</v>
      </c>
      <c r="X495" s="1">
        <v>0.05</v>
      </c>
      <c r="Y495" s="1" t="s">
        <v>4289</v>
      </c>
      <c r="Z495" s="1">
        <v>0</v>
      </c>
      <c r="AA495" s="1">
        <v>0</v>
      </c>
      <c r="AB495" s="1" t="s">
        <v>4284</v>
      </c>
      <c r="AC495" s="1">
        <v>0</v>
      </c>
      <c r="AD495" s="1">
        <v>0</v>
      </c>
      <c r="AH495" s="21">
        <v>42353.323206018518</v>
      </c>
      <c r="AJ495" s="24">
        <v>1</v>
      </c>
      <c r="AK495" s="23">
        <f t="shared" si="105"/>
        <v>4</v>
      </c>
      <c r="AL495" s="1">
        <f t="shared" si="106"/>
        <v>50000</v>
      </c>
      <c r="AM495" s="1">
        <f t="shared" si="107"/>
        <v>0</v>
      </c>
      <c r="AN495" s="25">
        <f t="shared" si="114"/>
        <v>6.490000000000002</v>
      </c>
      <c r="AO495" s="25">
        <f t="shared" si="115"/>
        <v>41.686666666666667</v>
      </c>
      <c r="AP495" s="1">
        <f t="shared" si="113"/>
        <v>12.81</v>
      </c>
      <c r="AQ495" s="25">
        <f t="shared" si="108"/>
        <v>0.99688715953307394</v>
      </c>
      <c r="AR495" s="1">
        <f t="shared" si="109"/>
        <v>3.57</v>
      </c>
      <c r="AS495" s="25">
        <f t="shared" si="110"/>
        <v>0.97010869565217384</v>
      </c>
      <c r="AT495" s="1">
        <f t="shared" si="111"/>
        <v>0</v>
      </c>
      <c r="AU495" s="1">
        <f t="shared" si="112"/>
        <v>0</v>
      </c>
      <c r="AV495" s="1" t="str">
        <f t="shared" si="116"/>
        <v/>
      </c>
      <c r="AW495" s="1" t="str">
        <f t="shared" si="117"/>
        <v/>
      </c>
      <c r="AX495" s="1" t="str">
        <f t="shared" si="118"/>
        <v/>
      </c>
      <c r="AY495" s="1">
        <v>0</v>
      </c>
      <c r="BJ495"/>
    </row>
    <row r="496" spans="1:62" ht="15.75">
      <c r="A496" s="1">
        <v>9473</v>
      </c>
      <c r="B496" s="1" t="s">
        <v>3940</v>
      </c>
      <c r="C496" s="1" t="s">
        <v>4334</v>
      </c>
      <c r="F496" s="1">
        <v>50000</v>
      </c>
      <c r="H496" s="1">
        <v>4.7</v>
      </c>
      <c r="I496" s="1">
        <v>-1.71</v>
      </c>
      <c r="J496" s="1" t="s">
        <v>8676</v>
      </c>
      <c r="K496" s="1">
        <v>4.7</v>
      </c>
      <c r="L496" s="1">
        <v>-1.47</v>
      </c>
      <c r="M496" s="1" t="s">
        <v>8677</v>
      </c>
      <c r="N496" s="1">
        <v>4.7</v>
      </c>
      <c r="O496" s="1">
        <v>-1.03</v>
      </c>
      <c r="P496" s="1" t="s">
        <v>8678</v>
      </c>
      <c r="Q496" s="1">
        <v>3.1</v>
      </c>
      <c r="R496" s="1">
        <v>12.85</v>
      </c>
      <c r="S496" s="1" t="s">
        <v>8679</v>
      </c>
      <c r="T496" s="1">
        <v>4.5</v>
      </c>
      <c r="U496" s="1">
        <v>3.68</v>
      </c>
      <c r="V496" s="1" t="s">
        <v>8680</v>
      </c>
      <c r="W496" s="1">
        <v>0</v>
      </c>
      <c r="X496" s="1">
        <v>0.05</v>
      </c>
      <c r="Y496" s="1" t="s">
        <v>4289</v>
      </c>
      <c r="Z496" s="1">
        <v>0</v>
      </c>
      <c r="AA496" s="1">
        <v>0</v>
      </c>
      <c r="AB496" s="1" t="s">
        <v>4284</v>
      </c>
      <c r="AC496" s="1">
        <v>0</v>
      </c>
      <c r="AD496" s="1">
        <v>0</v>
      </c>
      <c r="AH496" s="21">
        <v>42353.323240740741</v>
      </c>
      <c r="AJ496" s="24">
        <v>1</v>
      </c>
      <c r="AK496" s="23">
        <f t="shared" si="105"/>
        <v>4</v>
      </c>
      <c r="AL496" s="1">
        <f t="shared" si="106"/>
        <v>50000</v>
      </c>
      <c r="AM496" s="1">
        <f t="shared" si="107"/>
        <v>0</v>
      </c>
      <c r="AN496" s="25">
        <f t="shared" si="114"/>
        <v>0.67999999999999994</v>
      </c>
      <c r="AO496" s="25">
        <f t="shared" si="115"/>
        <v>-1.4033333333333333</v>
      </c>
      <c r="AP496" s="1">
        <f t="shared" si="113"/>
        <v>3.1</v>
      </c>
      <c r="AQ496" s="25">
        <f t="shared" si="108"/>
        <v>0.24124513618677043</v>
      </c>
      <c r="AR496" s="1">
        <f t="shared" si="109"/>
        <v>4.5</v>
      </c>
      <c r="AS496" s="25">
        <f t="shared" si="110"/>
        <v>1.2228260869565217</v>
      </c>
      <c r="AT496" s="1">
        <f t="shared" si="111"/>
        <v>0</v>
      </c>
      <c r="AU496" s="1">
        <f t="shared" si="112"/>
        <v>0</v>
      </c>
      <c r="AV496" s="1" t="str">
        <f t="shared" si="116"/>
        <v/>
      </c>
      <c r="AW496" s="1" t="str">
        <f t="shared" si="117"/>
        <v/>
      </c>
      <c r="AX496" s="1" t="str">
        <f t="shared" si="118"/>
        <v/>
      </c>
      <c r="AY496" s="1">
        <v>0</v>
      </c>
      <c r="BJ496"/>
    </row>
    <row r="497" spans="1:62" ht="15.75">
      <c r="A497" s="1">
        <v>9231</v>
      </c>
      <c r="B497" s="1" t="s">
        <v>2319</v>
      </c>
      <c r="C497" s="1" t="s">
        <v>4334</v>
      </c>
      <c r="F497" s="1">
        <v>50000</v>
      </c>
      <c r="H497" s="1">
        <v>4.9000000000000004</v>
      </c>
      <c r="I497" s="1">
        <v>47.64</v>
      </c>
      <c r="J497" s="1" t="s">
        <v>8681</v>
      </c>
      <c r="K497" s="1">
        <v>4.8</v>
      </c>
      <c r="L497" s="1">
        <v>49.16</v>
      </c>
      <c r="M497" s="1" t="s">
        <v>8682</v>
      </c>
      <c r="N497" s="1">
        <v>4.8</v>
      </c>
      <c r="O497" s="1">
        <v>46.94</v>
      </c>
      <c r="P497" s="1" t="s">
        <v>8683</v>
      </c>
      <c r="Q497" s="1">
        <v>42.64</v>
      </c>
      <c r="R497" s="1">
        <v>12.85</v>
      </c>
      <c r="S497" s="1" t="s">
        <v>8684</v>
      </c>
      <c r="T497" s="1">
        <v>4.32</v>
      </c>
      <c r="U497" s="1">
        <v>3.68</v>
      </c>
      <c r="V497" s="1" t="s">
        <v>8685</v>
      </c>
      <c r="W497" s="1">
        <v>0</v>
      </c>
      <c r="X497" s="1">
        <v>0.05</v>
      </c>
      <c r="Y497" s="1" t="s">
        <v>4289</v>
      </c>
      <c r="Z497" s="1">
        <v>0</v>
      </c>
      <c r="AA497" s="1">
        <v>0</v>
      </c>
      <c r="AB497" s="1" t="s">
        <v>4284</v>
      </c>
      <c r="AC497" s="1">
        <v>0</v>
      </c>
      <c r="AD497" s="1">
        <v>0</v>
      </c>
      <c r="AH497" s="21">
        <v>42353.323275462964</v>
      </c>
      <c r="AJ497" s="24">
        <v>1</v>
      </c>
      <c r="AK497" s="23">
        <f t="shared" si="105"/>
        <v>4</v>
      </c>
      <c r="AL497" s="1">
        <f t="shared" si="106"/>
        <v>50000</v>
      </c>
      <c r="AM497" s="1">
        <f t="shared" si="107"/>
        <v>0</v>
      </c>
      <c r="AN497" s="25">
        <f t="shared" si="114"/>
        <v>2.2199999999999989</v>
      </c>
      <c r="AO497" s="25">
        <f t="shared" si="115"/>
        <v>47.913333333333334</v>
      </c>
      <c r="AP497" s="1">
        <f t="shared" si="113"/>
        <v>42.64</v>
      </c>
      <c r="AQ497" s="25">
        <f t="shared" si="108"/>
        <v>3.3182879377431909</v>
      </c>
      <c r="AR497" s="1">
        <f t="shared" si="109"/>
        <v>4.32</v>
      </c>
      <c r="AS497" s="25">
        <f t="shared" si="110"/>
        <v>1.173913043478261</v>
      </c>
      <c r="AT497" s="1">
        <f t="shared" si="111"/>
        <v>0</v>
      </c>
      <c r="AU497" s="1">
        <f t="shared" si="112"/>
        <v>0</v>
      </c>
      <c r="AV497" s="1" t="str">
        <f t="shared" si="116"/>
        <v/>
      </c>
      <c r="AW497" s="1" t="str">
        <f t="shared" si="117"/>
        <v/>
      </c>
      <c r="AX497" s="1" t="str">
        <f t="shared" si="118"/>
        <v/>
      </c>
      <c r="AY497" s="1">
        <v>0</v>
      </c>
      <c r="BJ497"/>
    </row>
    <row r="498" spans="1:62" ht="15.75">
      <c r="A498" s="1">
        <v>9273</v>
      </c>
      <c r="B498" s="1" t="s">
        <v>821</v>
      </c>
      <c r="C498" s="1" t="s">
        <v>4332</v>
      </c>
      <c r="F498" s="1">
        <v>100000</v>
      </c>
      <c r="G498" s="1">
        <v>5</v>
      </c>
      <c r="H498" s="1">
        <v>4.9000000000000004</v>
      </c>
      <c r="I498" s="1">
        <v>42.79</v>
      </c>
      <c r="J498" s="1" t="s">
        <v>8686</v>
      </c>
      <c r="K498" s="1">
        <v>4.9000000000000004</v>
      </c>
      <c r="L498" s="1">
        <v>49.64</v>
      </c>
      <c r="M498" s="1" t="s">
        <v>8687</v>
      </c>
      <c r="N498" s="1">
        <v>4.9000000000000004</v>
      </c>
      <c r="O498" s="1">
        <v>55.87</v>
      </c>
      <c r="P498" s="1" t="s">
        <v>8688</v>
      </c>
      <c r="Q498" s="1">
        <v>12.97</v>
      </c>
      <c r="R498" s="1">
        <v>4.51</v>
      </c>
      <c r="S498" s="1" t="s">
        <v>8689</v>
      </c>
      <c r="T498" s="1">
        <v>5.29</v>
      </c>
      <c r="U498" s="1">
        <v>2.61</v>
      </c>
      <c r="V498" s="1" t="s">
        <v>8690</v>
      </c>
      <c r="W498" s="1">
        <v>0</v>
      </c>
      <c r="X498" s="1">
        <v>0.06</v>
      </c>
      <c r="Y498" s="1" t="s">
        <v>4292</v>
      </c>
      <c r="Z498" s="1">
        <v>0</v>
      </c>
      <c r="AA498" s="1">
        <v>0</v>
      </c>
      <c r="AB498" s="1" t="s">
        <v>4284</v>
      </c>
      <c r="AC498" s="1">
        <v>0</v>
      </c>
      <c r="AD498" s="1">
        <v>0</v>
      </c>
      <c r="AH498" s="21">
        <v>42353.323298611111</v>
      </c>
      <c r="AJ498" s="24">
        <v>1</v>
      </c>
      <c r="AK498" s="23">
        <f t="shared" si="105"/>
        <v>3</v>
      </c>
      <c r="AL498" s="1">
        <f t="shared" si="106"/>
        <v>100000</v>
      </c>
      <c r="AM498" s="1">
        <f t="shared" si="107"/>
        <v>0</v>
      </c>
      <c r="AN498" s="25">
        <f t="shared" si="114"/>
        <v>13.079999999999998</v>
      </c>
      <c r="AO498" s="25">
        <f t="shared" si="115"/>
        <v>49.433333333333337</v>
      </c>
      <c r="AP498" s="1">
        <f t="shared" si="113"/>
        <v>12.97</v>
      </c>
      <c r="AQ498" s="25">
        <f t="shared" si="108"/>
        <v>2.8758314855875833</v>
      </c>
      <c r="AR498" s="1">
        <f t="shared" si="109"/>
        <v>5.29</v>
      </c>
      <c r="AS498" s="25">
        <f t="shared" si="110"/>
        <v>2.0268199233716477</v>
      </c>
      <c r="AT498" s="1">
        <f t="shared" si="111"/>
        <v>0</v>
      </c>
      <c r="AU498" s="1">
        <f t="shared" si="112"/>
        <v>0</v>
      </c>
      <c r="AV498" s="1" t="str">
        <f t="shared" si="116"/>
        <v/>
      </c>
      <c r="AW498" s="1" t="str">
        <f t="shared" si="117"/>
        <v/>
      </c>
      <c r="AX498" s="1" t="str">
        <f t="shared" si="118"/>
        <v/>
      </c>
      <c r="AY498" s="1">
        <v>0</v>
      </c>
      <c r="BJ498"/>
    </row>
    <row r="499" spans="1:62" ht="15.75">
      <c r="A499" s="1">
        <v>9301</v>
      </c>
      <c r="B499" s="1" t="s">
        <v>1252</v>
      </c>
      <c r="C499" s="1" t="s">
        <v>4334</v>
      </c>
      <c r="F499" s="1">
        <v>50000</v>
      </c>
      <c r="G499" s="1">
        <v>6</v>
      </c>
      <c r="H499" s="1">
        <v>4.8</v>
      </c>
      <c r="I499" s="1">
        <v>-0.78</v>
      </c>
      <c r="J499" s="1" t="s">
        <v>8691</v>
      </c>
      <c r="K499" s="1">
        <v>4.5999999999999996</v>
      </c>
      <c r="L499" s="1">
        <v>-2.27</v>
      </c>
      <c r="M499" s="1" t="s">
        <v>8692</v>
      </c>
      <c r="N499" s="1">
        <v>4.5999999999999996</v>
      </c>
      <c r="O499" s="1">
        <v>-2.16</v>
      </c>
      <c r="P499" s="1" t="s">
        <v>8693</v>
      </c>
      <c r="Q499" s="1">
        <v>17.22</v>
      </c>
      <c r="R499" s="1">
        <v>12.85</v>
      </c>
      <c r="S499" s="1" t="s">
        <v>8694</v>
      </c>
      <c r="T499" s="1">
        <v>2.57</v>
      </c>
      <c r="U499" s="1">
        <v>3.68</v>
      </c>
      <c r="V499" s="1" t="s">
        <v>8695</v>
      </c>
      <c r="W499" s="1">
        <v>0</v>
      </c>
      <c r="X499" s="1">
        <v>0</v>
      </c>
      <c r="Y499" s="1" t="s">
        <v>4287</v>
      </c>
      <c r="Z499" s="1">
        <v>0</v>
      </c>
      <c r="AA499" s="1">
        <v>0</v>
      </c>
      <c r="AB499" s="1" t="s">
        <v>4284</v>
      </c>
      <c r="AC499" s="1">
        <v>0</v>
      </c>
      <c r="AD499" s="1">
        <v>0</v>
      </c>
      <c r="AH499" s="21">
        <v>42353.323344907411</v>
      </c>
      <c r="AJ499" s="24">
        <v>1</v>
      </c>
      <c r="AK499" s="23">
        <f t="shared" si="105"/>
        <v>4</v>
      </c>
      <c r="AL499" s="1">
        <f t="shared" si="106"/>
        <v>50000</v>
      </c>
      <c r="AM499" s="1">
        <f t="shared" si="107"/>
        <v>0</v>
      </c>
      <c r="AN499" s="25">
        <f t="shared" si="114"/>
        <v>1.49</v>
      </c>
      <c r="AO499" s="25">
        <f t="shared" si="115"/>
        <v>-1.7366666666666666</v>
      </c>
      <c r="AP499" s="1">
        <f t="shared" si="113"/>
        <v>17.22</v>
      </c>
      <c r="AQ499" s="25">
        <f t="shared" si="108"/>
        <v>1.3400778210116731</v>
      </c>
      <c r="AR499" s="1">
        <f t="shared" si="109"/>
        <v>2.57</v>
      </c>
      <c r="AS499" s="25">
        <f t="shared" si="110"/>
        <v>0.69836956521739124</v>
      </c>
      <c r="AT499" s="1">
        <f t="shared" si="111"/>
        <v>0</v>
      </c>
      <c r="AU499" s="1">
        <f t="shared" si="112"/>
        <v>0</v>
      </c>
      <c r="AV499" s="1" t="str">
        <f t="shared" si="116"/>
        <v/>
      </c>
      <c r="AW499" s="1" t="str">
        <f t="shared" si="117"/>
        <v/>
      </c>
      <c r="AX499" s="1" t="str">
        <f t="shared" si="118"/>
        <v/>
      </c>
      <c r="AY499" s="1">
        <v>0</v>
      </c>
      <c r="BJ499"/>
    </row>
    <row r="500" spans="1:62" ht="15.75">
      <c r="A500" s="1">
        <v>9322</v>
      </c>
      <c r="B500" s="1" t="s">
        <v>2547</v>
      </c>
      <c r="C500" s="1" t="s">
        <v>4332</v>
      </c>
      <c r="F500" s="1">
        <v>100000</v>
      </c>
      <c r="H500" s="1">
        <v>4.8</v>
      </c>
      <c r="I500" s="1">
        <v>-0.59</v>
      </c>
      <c r="J500" s="1" t="s">
        <v>8696</v>
      </c>
      <c r="K500" s="1">
        <v>4.7</v>
      </c>
      <c r="L500" s="1">
        <v>0</v>
      </c>
      <c r="M500" s="1" t="s">
        <v>8697</v>
      </c>
      <c r="N500" s="1">
        <v>4.7</v>
      </c>
      <c r="O500" s="1">
        <v>0</v>
      </c>
      <c r="P500" s="1" t="s">
        <v>8698</v>
      </c>
      <c r="Q500" s="1">
        <v>6.36</v>
      </c>
      <c r="R500" s="1">
        <v>4.51</v>
      </c>
      <c r="S500" s="1" t="s">
        <v>8699</v>
      </c>
      <c r="T500" s="1">
        <v>4.0599999999999996</v>
      </c>
      <c r="U500" s="1">
        <v>2.61</v>
      </c>
      <c r="V500" s="1" t="s">
        <v>8700</v>
      </c>
      <c r="W500" s="1">
        <v>0</v>
      </c>
      <c r="X500" s="1">
        <v>0.06</v>
      </c>
      <c r="Y500" s="1" t="s">
        <v>4292</v>
      </c>
      <c r="Z500" s="1">
        <v>0</v>
      </c>
      <c r="AA500" s="1">
        <v>0</v>
      </c>
      <c r="AB500" s="1" t="s">
        <v>4284</v>
      </c>
      <c r="AC500" s="1">
        <v>0</v>
      </c>
      <c r="AD500" s="1">
        <v>0</v>
      </c>
      <c r="AH500" s="21">
        <v>42353.323460648149</v>
      </c>
      <c r="AJ500" s="24">
        <v>1</v>
      </c>
      <c r="AK500" s="23">
        <f t="shared" si="105"/>
        <v>3</v>
      </c>
      <c r="AL500" s="1">
        <f t="shared" si="106"/>
        <v>100000</v>
      </c>
      <c r="AM500" s="1">
        <f t="shared" si="107"/>
        <v>0</v>
      </c>
      <c r="AN500" s="25">
        <f t="shared" si="114"/>
        <v>0.59</v>
      </c>
      <c r="AO500" s="25">
        <f t="shared" si="115"/>
        <v>-0.19666666666666666</v>
      </c>
      <c r="AP500" s="1">
        <f t="shared" si="113"/>
        <v>6.36</v>
      </c>
      <c r="AQ500" s="25">
        <f t="shared" si="108"/>
        <v>1.4101995565410201</v>
      </c>
      <c r="AR500" s="1">
        <f t="shared" si="109"/>
        <v>4.0599999999999996</v>
      </c>
      <c r="AS500" s="25">
        <f t="shared" si="110"/>
        <v>1.5555555555555556</v>
      </c>
      <c r="AT500" s="1">
        <f t="shared" si="111"/>
        <v>0</v>
      </c>
      <c r="AU500" s="1">
        <f t="shared" si="112"/>
        <v>0</v>
      </c>
      <c r="AV500" s="1" t="str">
        <f t="shared" si="116"/>
        <v/>
      </c>
      <c r="AW500" s="1" t="str">
        <f t="shared" si="117"/>
        <v/>
      </c>
      <c r="AX500" s="1" t="str">
        <f t="shared" si="118"/>
        <v/>
      </c>
      <c r="AY500" s="1">
        <v>0</v>
      </c>
      <c r="BJ500"/>
    </row>
    <row r="501" spans="1:62" ht="15.75">
      <c r="A501" s="1">
        <v>9216</v>
      </c>
      <c r="B501" s="1" t="s">
        <v>2306</v>
      </c>
      <c r="C501" s="1" t="s">
        <v>4334</v>
      </c>
      <c r="F501" s="1">
        <v>50000</v>
      </c>
      <c r="G501" s="1">
        <v>5</v>
      </c>
      <c r="H501" s="1">
        <v>4.8</v>
      </c>
      <c r="I501" s="1">
        <v>9.52</v>
      </c>
      <c r="J501" s="1" t="s">
        <v>8701</v>
      </c>
      <c r="K501" s="1">
        <v>4.8</v>
      </c>
      <c r="L501" s="1">
        <v>23.45</v>
      </c>
      <c r="M501" s="1" t="s">
        <v>8702</v>
      </c>
      <c r="N501" s="1">
        <v>4.8</v>
      </c>
      <c r="O501" s="1">
        <v>16.45</v>
      </c>
      <c r="P501" s="1" t="s">
        <v>8703</v>
      </c>
      <c r="Q501" s="1">
        <v>9.1199999999999992</v>
      </c>
      <c r="R501" s="1">
        <v>12.85</v>
      </c>
      <c r="S501" s="1" t="s">
        <v>8704</v>
      </c>
      <c r="T501" s="1">
        <v>3.28</v>
      </c>
      <c r="U501" s="1">
        <v>3.68</v>
      </c>
      <c r="V501" s="1" t="s">
        <v>8381</v>
      </c>
      <c r="W501" s="1">
        <v>0</v>
      </c>
      <c r="X501" s="1">
        <v>0.05</v>
      </c>
      <c r="Y501" s="1" t="s">
        <v>4289</v>
      </c>
      <c r="Z501" s="1">
        <v>0</v>
      </c>
      <c r="AA501" s="1">
        <v>0</v>
      </c>
      <c r="AB501" s="1" t="s">
        <v>4284</v>
      </c>
      <c r="AC501" s="1">
        <v>0</v>
      </c>
      <c r="AD501" s="1">
        <v>0</v>
      </c>
      <c r="AH501" s="21">
        <v>42353.323645833334</v>
      </c>
      <c r="AJ501" s="24">
        <v>1</v>
      </c>
      <c r="AK501" s="23">
        <f t="shared" si="105"/>
        <v>4</v>
      </c>
      <c r="AL501" s="1">
        <f t="shared" si="106"/>
        <v>50000</v>
      </c>
      <c r="AM501" s="1">
        <f t="shared" si="107"/>
        <v>0</v>
      </c>
      <c r="AN501" s="25">
        <f t="shared" si="114"/>
        <v>13.93</v>
      </c>
      <c r="AO501" s="25">
        <f t="shared" si="115"/>
        <v>16.473333333333333</v>
      </c>
      <c r="AP501" s="1">
        <f t="shared" si="113"/>
        <v>9.1199999999999992</v>
      </c>
      <c r="AQ501" s="25">
        <f t="shared" si="108"/>
        <v>0.70972762645914389</v>
      </c>
      <c r="AR501" s="1">
        <f t="shared" si="109"/>
        <v>3.28</v>
      </c>
      <c r="AS501" s="25">
        <f t="shared" si="110"/>
        <v>0.89130434782608692</v>
      </c>
      <c r="AT501" s="1">
        <f t="shared" si="111"/>
        <v>0</v>
      </c>
      <c r="AU501" s="1">
        <f t="shared" si="112"/>
        <v>0</v>
      </c>
      <c r="AV501" s="1" t="str">
        <f t="shared" si="116"/>
        <v/>
      </c>
      <c r="AW501" s="1" t="str">
        <f t="shared" si="117"/>
        <v/>
      </c>
      <c r="AX501" s="1" t="str">
        <f t="shared" si="118"/>
        <v/>
      </c>
      <c r="AY501" s="1">
        <v>0</v>
      </c>
      <c r="BJ501"/>
    </row>
    <row r="502" spans="1:62" ht="15.75">
      <c r="A502" s="1">
        <v>9381</v>
      </c>
      <c r="B502" s="1" t="s">
        <v>2796</v>
      </c>
      <c r="C502" s="1" t="s">
        <v>4335</v>
      </c>
      <c r="F502" s="1">
        <v>50000</v>
      </c>
      <c r="H502" s="1">
        <v>4.8</v>
      </c>
      <c r="I502" s="1">
        <v>0</v>
      </c>
      <c r="J502" s="1" t="s">
        <v>8705</v>
      </c>
      <c r="K502" s="1">
        <v>4.8</v>
      </c>
      <c r="L502" s="1">
        <v>1.24</v>
      </c>
      <c r="M502" s="1" t="s">
        <v>8706</v>
      </c>
      <c r="N502" s="1">
        <v>4.8</v>
      </c>
      <c r="O502" s="1">
        <v>19.87</v>
      </c>
      <c r="P502" s="1" t="s">
        <v>8707</v>
      </c>
      <c r="Q502" s="1">
        <v>2.84</v>
      </c>
      <c r="R502" s="1">
        <v>3.91</v>
      </c>
      <c r="S502" s="1" t="s">
        <v>8708</v>
      </c>
      <c r="T502" s="1">
        <v>3.31</v>
      </c>
      <c r="U502" s="1">
        <v>2.44</v>
      </c>
      <c r="V502" s="1" t="s">
        <v>8709</v>
      </c>
      <c r="W502" s="1">
        <v>0</v>
      </c>
      <c r="X502" s="1">
        <v>0.01</v>
      </c>
      <c r="Y502" s="1" t="s">
        <v>4295</v>
      </c>
      <c r="Z502" s="1">
        <v>0</v>
      </c>
      <c r="AA502" s="1">
        <v>0</v>
      </c>
      <c r="AB502" s="1" t="s">
        <v>4284</v>
      </c>
      <c r="AC502" s="1">
        <v>0</v>
      </c>
      <c r="AD502" s="1">
        <v>0</v>
      </c>
      <c r="AH502" s="21">
        <v>42353.323680555557</v>
      </c>
      <c r="AJ502" s="24">
        <v>1</v>
      </c>
      <c r="AK502" s="23">
        <f t="shared" si="105"/>
        <v>5</v>
      </c>
      <c r="AL502" s="1">
        <f t="shared" si="106"/>
        <v>50000</v>
      </c>
      <c r="AM502" s="1">
        <f t="shared" si="107"/>
        <v>0</v>
      </c>
      <c r="AN502" s="25">
        <f t="shared" si="114"/>
        <v>19.87</v>
      </c>
      <c r="AO502" s="25">
        <f t="shared" si="115"/>
        <v>7.0366666666666662</v>
      </c>
      <c r="AP502" s="1">
        <f t="shared" si="113"/>
        <v>2.84</v>
      </c>
      <c r="AQ502" s="25">
        <f t="shared" si="108"/>
        <v>0.72634271099744241</v>
      </c>
      <c r="AR502" s="1">
        <f t="shared" si="109"/>
        <v>3.31</v>
      </c>
      <c r="AS502" s="25">
        <f t="shared" si="110"/>
        <v>1.3565573770491803</v>
      </c>
      <c r="AT502" s="1">
        <f t="shared" si="111"/>
        <v>0</v>
      </c>
      <c r="AU502" s="1">
        <f t="shared" si="112"/>
        <v>0</v>
      </c>
      <c r="AV502" s="1" t="str">
        <f t="shared" si="116"/>
        <v/>
      </c>
      <c r="AW502" s="1" t="str">
        <f t="shared" si="117"/>
        <v/>
      </c>
      <c r="AX502" s="1" t="str">
        <f t="shared" si="118"/>
        <v/>
      </c>
      <c r="AY502" s="1">
        <v>0</v>
      </c>
      <c r="BJ502"/>
    </row>
    <row r="503" spans="1:62" ht="15.75">
      <c r="A503" s="1">
        <v>9339</v>
      </c>
      <c r="B503" s="1" t="s">
        <v>2751</v>
      </c>
      <c r="C503" s="1" t="s">
        <v>4332</v>
      </c>
      <c r="F503" s="1">
        <v>100000</v>
      </c>
      <c r="G503" s="1">
        <v>5</v>
      </c>
      <c r="H503" s="1">
        <v>4.8</v>
      </c>
      <c r="I503" s="1">
        <v>16.63</v>
      </c>
      <c r="J503" s="1" t="s">
        <v>8710</v>
      </c>
      <c r="K503" s="1">
        <v>4.8</v>
      </c>
      <c r="L503" s="1">
        <v>35.67</v>
      </c>
      <c r="M503" s="1" t="s">
        <v>8711</v>
      </c>
      <c r="N503" s="1">
        <v>4.8</v>
      </c>
      <c r="O503" s="1">
        <v>45.46</v>
      </c>
      <c r="P503" s="1" t="s">
        <v>8712</v>
      </c>
      <c r="Q503" s="1">
        <v>7.04</v>
      </c>
      <c r="R503" s="1">
        <v>4.51</v>
      </c>
      <c r="S503" s="1" t="s">
        <v>8713</v>
      </c>
      <c r="T503" s="1">
        <v>5.31</v>
      </c>
      <c r="U503" s="1">
        <v>2.61</v>
      </c>
      <c r="V503" s="1" t="s">
        <v>8714</v>
      </c>
      <c r="W503" s="1">
        <v>0</v>
      </c>
      <c r="X503" s="1">
        <v>0</v>
      </c>
      <c r="Y503" s="1" t="s">
        <v>4287</v>
      </c>
      <c r="Z503" s="1">
        <v>0</v>
      </c>
      <c r="AA503" s="1">
        <v>0</v>
      </c>
      <c r="AB503" s="1" t="s">
        <v>4284</v>
      </c>
      <c r="AC503" s="1">
        <v>0</v>
      </c>
      <c r="AD503" s="1">
        <v>0</v>
      </c>
      <c r="AH503" s="21">
        <v>42353.32371527778</v>
      </c>
      <c r="AJ503" s="24">
        <v>1</v>
      </c>
      <c r="AK503" s="23">
        <f t="shared" si="105"/>
        <v>3</v>
      </c>
      <c r="AL503" s="1">
        <f t="shared" si="106"/>
        <v>100000</v>
      </c>
      <c r="AM503" s="1">
        <f t="shared" si="107"/>
        <v>0</v>
      </c>
      <c r="AN503" s="25">
        <f t="shared" si="114"/>
        <v>28.830000000000002</v>
      </c>
      <c r="AO503" s="25">
        <f t="shared" si="115"/>
        <v>32.586666666666666</v>
      </c>
      <c r="AP503" s="1">
        <f t="shared" si="113"/>
        <v>7.04</v>
      </c>
      <c r="AQ503" s="25">
        <f t="shared" si="108"/>
        <v>1.5609756097560976</v>
      </c>
      <c r="AR503" s="1">
        <f t="shared" si="109"/>
        <v>5.31</v>
      </c>
      <c r="AS503" s="25">
        <f t="shared" si="110"/>
        <v>2.0344827586206895</v>
      </c>
      <c r="AT503" s="1">
        <f t="shared" si="111"/>
        <v>0</v>
      </c>
      <c r="AU503" s="1">
        <f t="shared" si="112"/>
        <v>0</v>
      </c>
      <c r="AV503" s="1" t="str">
        <f t="shared" si="116"/>
        <v/>
      </c>
      <c r="AW503" s="1" t="str">
        <f t="shared" si="117"/>
        <v/>
      </c>
      <c r="AX503" s="1" t="str">
        <f t="shared" si="118"/>
        <v/>
      </c>
      <c r="AY503" s="1">
        <v>0</v>
      </c>
      <c r="BJ503"/>
    </row>
    <row r="504" spans="1:62" ht="15.75">
      <c r="A504" s="1">
        <v>9229</v>
      </c>
      <c r="B504" s="1" t="s">
        <v>806</v>
      </c>
      <c r="C504" s="1" t="s">
        <v>4334</v>
      </c>
      <c r="F504" s="1">
        <v>50000</v>
      </c>
      <c r="H504" s="1">
        <v>4.9000000000000004</v>
      </c>
      <c r="I504" s="1">
        <v>54.21</v>
      </c>
      <c r="J504" s="1" t="s">
        <v>8715</v>
      </c>
      <c r="K504" s="1">
        <v>4.9000000000000004</v>
      </c>
      <c r="L504" s="1">
        <v>57.23</v>
      </c>
      <c r="M504" s="1" t="s">
        <v>8716</v>
      </c>
      <c r="N504" s="1">
        <v>4.9000000000000004</v>
      </c>
      <c r="O504" s="1">
        <v>63.78</v>
      </c>
      <c r="P504" s="1" t="s">
        <v>8717</v>
      </c>
      <c r="Q504" s="1">
        <v>3.24</v>
      </c>
      <c r="R504" s="1">
        <v>12.85</v>
      </c>
      <c r="S504" s="1" t="s">
        <v>8718</v>
      </c>
      <c r="T504" s="1">
        <v>2.84</v>
      </c>
      <c r="U504" s="1">
        <v>3.68</v>
      </c>
      <c r="V504" s="1" t="s">
        <v>8665</v>
      </c>
      <c r="W504" s="1">
        <v>0</v>
      </c>
      <c r="X504" s="1">
        <v>0.05</v>
      </c>
      <c r="Y504" s="1" t="s">
        <v>4289</v>
      </c>
      <c r="Z504" s="1">
        <v>0</v>
      </c>
      <c r="AA504" s="1">
        <v>0</v>
      </c>
      <c r="AB504" s="1" t="s">
        <v>4284</v>
      </c>
      <c r="AC504" s="1">
        <v>0</v>
      </c>
      <c r="AD504" s="1">
        <v>0</v>
      </c>
      <c r="AH504" s="21">
        <v>42353.323738425926</v>
      </c>
      <c r="AJ504" s="24">
        <v>1</v>
      </c>
      <c r="AK504" s="23">
        <f t="shared" si="105"/>
        <v>4</v>
      </c>
      <c r="AL504" s="1">
        <f t="shared" si="106"/>
        <v>50000</v>
      </c>
      <c r="AM504" s="1">
        <f t="shared" si="107"/>
        <v>0</v>
      </c>
      <c r="AN504" s="25">
        <f t="shared" si="114"/>
        <v>9.57</v>
      </c>
      <c r="AO504" s="25">
        <f t="shared" si="115"/>
        <v>58.406666666666666</v>
      </c>
      <c r="AP504" s="1">
        <f t="shared" si="113"/>
        <v>3.24</v>
      </c>
      <c r="AQ504" s="25">
        <f t="shared" si="108"/>
        <v>0.25214007782101172</v>
      </c>
      <c r="AR504" s="1">
        <f t="shared" si="109"/>
        <v>2.84</v>
      </c>
      <c r="AS504" s="25">
        <f t="shared" si="110"/>
        <v>0.77173913043478248</v>
      </c>
      <c r="AT504" s="1">
        <f t="shared" si="111"/>
        <v>0</v>
      </c>
      <c r="AU504" s="1">
        <f t="shared" si="112"/>
        <v>0</v>
      </c>
      <c r="AV504" s="1" t="str">
        <f t="shared" si="116"/>
        <v/>
      </c>
      <c r="AW504" s="1" t="str">
        <f t="shared" si="117"/>
        <v/>
      </c>
      <c r="AX504" s="1" t="str">
        <f t="shared" si="118"/>
        <v/>
      </c>
      <c r="AY504" s="1">
        <v>0</v>
      </c>
      <c r="BJ504"/>
    </row>
    <row r="505" spans="1:62" ht="15.75">
      <c r="A505" s="1">
        <v>9236</v>
      </c>
      <c r="B505" s="1" t="s">
        <v>420</v>
      </c>
      <c r="C505" s="1" t="s">
        <v>4332</v>
      </c>
      <c r="F505" s="1">
        <v>50000</v>
      </c>
      <c r="G505" s="1">
        <v>4</v>
      </c>
      <c r="H505" s="1">
        <v>4.9000000000000004</v>
      </c>
      <c r="I505" s="1">
        <v>59.34</v>
      </c>
      <c r="J505" s="1" t="s">
        <v>8719</v>
      </c>
      <c r="K505" s="1">
        <v>4.9000000000000004</v>
      </c>
      <c r="L505" s="1">
        <v>66.150000000000006</v>
      </c>
      <c r="M505" s="1" t="s">
        <v>8720</v>
      </c>
      <c r="N505" s="1">
        <v>4.9000000000000004</v>
      </c>
      <c r="O505" s="1">
        <v>63.72</v>
      </c>
      <c r="P505" s="1" t="s">
        <v>8721</v>
      </c>
      <c r="Q505" s="1">
        <v>1.86</v>
      </c>
      <c r="R505" s="1">
        <v>4.51</v>
      </c>
      <c r="S505" s="1" t="s">
        <v>8722</v>
      </c>
      <c r="T505" s="1">
        <v>1.75</v>
      </c>
      <c r="U505" s="1">
        <v>2.61</v>
      </c>
      <c r="V505" s="1" t="s">
        <v>8723</v>
      </c>
      <c r="W505" s="1">
        <v>0</v>
      </c>
      <c r="X505" s="1">
        <v>0.06</v>
      </c>
      <c r="Y505" s="1" t="s">
        <v>4292</v>
      </c>
      <c r="Z505" s="1">
        <v>0</v>
      </c>
      <c r="AA505" s="1">
        <v>0</v>
      </c>
      <c r="AB505" s="1" t="s">
        <v>4284</v>
      </c>
      <c r="AC505" s="1">
        <v>0</v>
      </c>
      <c r="AD505" s="1">
        <v>0</v>
      </c>
      <c r="AH505" s="21">
        <v>42353.323761574073</v>
      </c>
      <c r="AJ505" s="24">
        <v>1</v>
      </c>
      <c r="AK505" s="23">
        <f t="shared" si="105"/>
        <v>3</v>
      </c>
      <c r="AL505" s="1">
        <f t="shared" si="106"/>
        <v>50000</v>
      </c>
      <c r="AM505" s="1">
        <f t="shared" si="107"/>
        <v>0</v>
      </c>
      <c r="AN505" s="25">
        <f t="shared" si="114"/>
        <v>6.8100000000000023</v>
      </c>
      <c r="AO505" s="25">
        <f t="shared" si="115"/>
        <v>63.07</v>
      </c>
      <c r="AP505" s="1">
        <f t="shared" si="113"/>
        <v>1.86</v>
      </c>
      <c r="AQ505" s="25">
        <f t="shared" si="108"/>
        <v>0.41241685144124174</v>
      </c>
      <c r="AR505" s="1">
        <f t="shared" si="109"/>
        <v>1.75</v>
      </c>
      <c r="AS505" s="25">
        <f t="shared" si="110"/>
        <v>0.67049808429118773</v>
      </c>
      <c r="AT505" s="1">
        <f t="shared" si="111"/>
        <v>0</v>
      </c>
      <c r="AU505" s="1">
        <f t="shared" si="112"/>
        <v>0</v>
      </c>
      <c r="AV505" s="1" t="str">
        <f t="shared" si="116"/>
        <v/>
      </c>
      <c r="AW505" s="1" t="str">
        <f t="shared" si="117"/>
        <v/>
      </c>
      <c r="AX505" s="1" t="str">
        <f t="shared" si="118"/>
        <v/>
      </c>
      <c r="AY505" s="1">
        <v>0</v>
      </c>
      <c r="BJ505"/>
    </row>
    <row r="506" spans="1:62" ht="15.75">
      <c r="A506" s="1">
        <v>8933</v>
      </c>
      <c r="B506" s="1" t="s">
        <v>2563</v>
      </c>
      <c r="C506" s="1" t="s">
        <v>4350</v>
      </c>
      <c r="F506" s="1">
        <v>50000</v>
      </c>
      <c r="G506" s="1">
        <v>3</v>
      </c>
      <c r="H506" s="1">
        <v>4.9000000000000004</v>
      </c>
      <c r="I506" s="1">
        <v>35.950000000000003</v>
      </c>
      <c r="J506" s="1" t="s">
        <v>8724</v>
      </c>
      <c r="K506" s="1">
        <v>4.9000000000000004</v>
      </c>
      <c r="L506" s="1">
        <v>58.01</v>
      </c>
      <c r="M506" s="1" t="s">
        <v>8725</v>
      </c>
      <c r="N506" s="1">
        <v>4.9000000000000004</v>
      </c>
      <c r="O506" s="1">
        <v>64.489999999999995</v>
      </c>
      <c r="P506" s="1" t="s">
        <v>8726</v>
      </c>
      <c r="Q506" s="1">
        <v>3.25</v>
      </c>
      <c r="R506" s="1">
        <v>3.13</v>
      </c>
      <c r="S506" s="1" t="s">
        <v>8727</v>
      </c>
      <c r="T506" s="1">
        <v>2.59</v>
      </c>
      <c r="U506" s="1">
        <v>2.5499999999999998</v>
      </c>
      <c r="V506" s="1" t="s">
        <v>8728</v>
      </c>
      <c r="W506" s="1">
        <v>0</v>
      </c>
      <c r="X506" s="1">
        <v>0.02</v>
      </c>
      <c r="Y506" s="1" t="s">
        <v>4324</v>
      </c>
      <c r="Z506" s="1">
        <v>0</v>
      </c>
      <c r="AA506" s="1">
        <v>0</v>
      </c>
      <c r="AB506" s="1" t="s">
        <v>4284</v>
      </c>
      <c r="AC506" s="1">
        <v>0</v>
      </c>
      <c r="AD506" s="1">
        <v>0</v>
      </c>
      <c r="AH506" s="21">
        <v>42353.323796296296</v>
      </c>
      <c r="AJ506" s="24">
        <v>1</v>
      </c>
      <c r="AK506" s="23">
        <f t="shared" si="105"/>
        <v>15</v>
      </c>
      <c r="AL506" s="1">
        <f t="shared" si="106"/>
        <v>50000</v>
      </c>
      <c r="AM506" s="1">
        <f t="shared" si="107"/>
        <v>0</v>
      </c>
      <c r="AN506" s="25">
        <f t="shared" si="114"/>
        <v>28.539999999999992</v>
      </c>
      <c r="AO506" s="25">
        <f t="shared" si="115"/>
        <v>52.816666666666663</v>
      </c>
      <c r="AP506" s="1">
        <f t="shared" si="113"/>
        <v>3.25</v>
      </c>
      <c r="AQ506" s="25">
        <f t="shared" si="108"/>
        <v>1.0383386581469649</v>
      </c>
      <c r="AR506" s="1">
        <f t="shared" si="109"/>
        <v>2.59</v>
      </c>
      <c r="AS506" s="25">
        <f t="shared" si="110"/>
        <v>1.0156862745098039</v>
      </c>
      <c r="AT506" s="1">
        <f t="shared" si="111"/>
        <v>0</v>
      </c>
      <c r="AU506" s="1">
        <f t="shared" si="112"/>
        <v>0</v>
      </c>
      <c r="AV506" s="1" t="str">
        <f t="shared" si="116"/>
        <v/>
      </c>
      <c r="AW506" s="1" t="str">
        <f t="shared" si="117"/>
        <v/>
      </c>
      <c r="AX506" s="1" t="str">
        <f t="shared" si="118"/>
        <v/>
      </c>
      <c r="AY506" s="1">
        <v>0</v>
      </c>
      <c r="BJ506"/>
    </row>
    <row r="507" spans="1:62" ht="15.75">
      <c r="A507" s="1">
        <v>9359</v>
      </c>
      <c r="B507" s="1" t="s">
        <v>923</v>
      </c>
      <c r="C507" s="1" t="s">
        <v>4334</v>
      </c>
      <c r="F507" s="1">
        <v>50000</v>
      </c>
      <c r="G507" s="1">
        <v>5</v>
      </c>
      <c r="H507" s="1">
        <v>4.8</v>
      </c>
      <c r="I507" s="1">
        <v>0</v>
      </c>
      <c r="J507" s="1" t="s">
        <v>8729</v>
      </c>
      <c r="K507" s="1">
        <v>4.7</v>
      </c>
      <c r="L507" s="1">
        <v>-0.71</v>
      </c>
      <c r="M507" s="1" t="s">
        <v>8730</v>
      </c>
      <c r="N507" s="1">
        <v>4.7</v>
      </c>
      <c r="O507" s="1">
        <v>0</v>
      </c>
      <c r="P507" s="1" t="s">
        <v>8731</v>
      </c>
      <c r="Q507" s="1">
        <v>4.7</v>
      </c>
      <c r="R507" s="1">
        <v>12.85</v>
      </c>
      <c r="S507" s="1" t="s">
        <v>8732</v>
      </c>
      <c r="T507" s="1">
        <v>1.86</v>
      </c>
      <c r="U507" s="1">
        <v>3.68</v>
      </c>
      <c r="V507" s="1" t="s">
        <v>8733</v>
      </c>
      <c r="W507" s="1">
        <v>0</v>
      </c>
      <c r="X507" s="1">
        <v>0</v>
      </c>
      <c r="Y507" s="1" t="s">
        <v>4287</v>
      </c>
      <c r="Z507" s="1">
        <v>0</v>
      </c>
      <c r="AA507" s="1">
        <v>0</v>
      </c>
      <c r="AB507" s="1" t="s">
        <v>4284</v>
      </c>
      <c r="AC507" s="1">
        <v>0</v>
      </c>
      <c r="AD507" s="1">
        <v>0</v>
      </c>
      <c r="AH507" s="21">
        <v>42353.323819444442</v>
      </c>
      <c r="AJ507" s="24">
        <v>1</v>
      </c>
      <c r="AK507" s="23">
        <f t="shared" si="105"/>
        <v>4</v>
      </c>
      <c r="AL507" s="1">
        <f t="shared" si="106"/>
        <v>50000</v>
      </c>
      <c r="AM507" s="1">
        <f t="shared" si="107"/>
        <v>0</v>
      </c>
      <c r="AN507" s="25">
        <f t="shared" si="114"/>
        <v>0.71</v>
      </c>
      <c r="AO507" s="25">
        <f t="shared" si="115"/>
        <v>-0.23666666666666666</v>
      </c>
      <c r="AP507" s="1">
        <f t="shared" si="113"/>
        <v>4.7</v>
      </c>
      <c r="AQ507" s="25">
        <f t="shared" si="108"/>
        <v>0.36575875486381326</v>
      </c>
      <c r="AR507" s="1">
        <f t="shared" si="109"/>
        <v>1.86</v>
      </c>
      <c r="AS507" s="25">
        <f t="shared" si="110"/>
        <v>0.50543478260869568</v>
      </c>
      <c r="AT507" s="1">
        <f t="shared" si="111"/>
        <v>0</v>
      </c>
      <c r="AU507" s="1">
        <f t="shared" si="112"/>
        <v>0</v>
      </c>
      <c r="AV507" s="1" t="str">
        <f t="shared" si="116"/>
        <v/>
      </c>
      <c r="AW507" s="1" t="str">
        <f t="shared" si="117"/>
        <v/>
      </c>
      <c r="AX507" s="1" t="str">
        <f t="shared" si="118"/>
        <v/>
      </c>
      <c r="AY507" s="1">
        <v>0</v>
      </c>
      <c r="BJ507"/>
    </row>
    <row r="508" spans="1:62" ht="15.75">
      <c r="A508" s="1">
        <v>9417</v>
      </c>
      <c r="B508" s="1" t="s">
        <v>1132</v>
      </c>
      <c r="C508" s="1" t="s">
        <v>4286</v>
      </c>
      <c r="F508" s="1">
        <v>100000</v>
      </c>
      <c r="G508" s="1">
        <v>3</v>
      </c>
      <c r="H508" s="1">
        <v>4.9000000000000004</v>
      </c>
      <c r="I508" s="1">
        <v>50.27</v>
      </c>
      <c r="J508" s="1" t="s">
        <v>8734</v>
      </c>
      <c r="K508" s="1">
        <v>4.9000000000000004</v>
      </c>
      <c r="L508" s="1">
        <v>45.29</v>
      </c>
      <c r="M508" s="1" t="s">
        <v>8735</v>
      </c>
      <c r="N508" s="1">
        <v>4.8</v>
      </c>
      <c r="O508" s="1">
        <v>43.54</v>
      </c>
      <c r="P508" s="1" t="s">
        <v>8736</v>
      </c>
      <c r="Q508" s="1">
        <v>7.41</v>
      </c>
      <c r="R508" s="1">
        <v>6.76</v>
      </c>
      <c r="S508" s="1" t="s">
        <v>8737</v>
      </c>
      <c r="T508" s="1">
        <v>3.93</v>
      </c>
      <c r="U508" s="1">
        <v>3.27</v>
      </c>
      <c r="V508" s="1" t="s">
        <v>8738</v>
      </c>
      <c r="W508" s="1">
        <v>0</v>
      </c>
      <c r="X508" s="1">
        <v>0.01</v>
      </c>
      <c r="Y508" s="1" t="s">
        <v>4295</v>
      </c>
      <c r="Z508" s="1">
        <v>0</v>
      </c>
      <c r="AA508" s="1">
        <v>0</v>
      </c>
      <c r="AB508" s="1" t="s">
        <v>4284</v>
      </c>
      <c r="AC508" s="1">
        <v>0</v>
      </c>
      <c r="AD508" s="1">
        <v>0</v>
      </c>
      <c r="AH508" s="21">
        <v>42353.323854166665</v>
      </c>
      <c r="AJ508" s="24">
        <v>1</v>
      </c>
      <c r="AK508" s="23">
        <f t="shared" si="105"/>
        <v>8</v>
      </c>
      <c r="AL508" s="1">
        <f t="shared" si="106"/>
        <v>100000</v>
      </c>
      <c r="AM508" s="1">
        <f t="shared" si="107"/>
        <v>0</v>
      </c>
      <c r="AN508" s="25">
        <f t="shared" si="114"/>
        <v>6.730000000000004</v>
      </c>
      <c r="AO508" s="25">
        <f t="shared" si="115"/>
        <v>46.366666666666667</v>
      </c>
      <c r="AP508" s="1">
        <f t="shared" si="113"/>
        <v>7.41</v>
      </c>
      <c r="AQ508" s="25">
        <f t="shared" si="108"/>
        <v>1.0961538461538463</v>
      </c>
      <c r="AR508" s="1">
        <f t="shared" si="109"/>
        <v>3.93</v>
      </c>
      <c r="AS508" s="25">
        <f t="shared" si="110"/>
        <v>1.2018348623853212</v>
      </c>
      <c r="AT508" s="1">
        <f t="shared" si="111"/>
        <v>0</v>
      </c>
      <c r="AU508" s="1">
        <f t="shared" si="112"/>
        <v>0</v>
      </c>
      <c r="AV508" s="1" t="str">
        <f t="shared" si="116"/>
        <v/>
      </c>
      <c r="AW508" s="1" t="str">
        <f t="shared" si="117"/>
        <v/>
      </c>
      <c r="AX508" s="1" t="str">
        <f t="shared" si="118"/>
        <v/>
      </c>
      <c r="AY508" s="1">
        <v>0</v>
      </c>
      <c r="BJ508"/>
    </row>
    <row r="509" spans="1:62" ht="15.75">
      <c r="A509" s="1">
        <v>8843</v>
      </c>
      <c r="B509" s="1" t="s">
        <v>546</v>
      </c>
      <c r="C509" s="1" t="s">
        <v>4332</v>
      </c>
      <c r="F509" s="1">
        <v>50000</v>
      </c>
      <c r="H509" s="1">
        <v>4.9000000000000004</v>
      </c>
      <c r="I509" s="1">
        <v>32.700000000000003</v>
      </c>
      <c r="J509" s="1" t="s">
        <v>8739</v>
      </c>
      <c r="K509" s="1">
        <v>4.8</v>
      </c>
      <c r="L509" s="1">
        <v>39.340000000000003</v>
      </c>
      <c r="M509" s="1" t="s">
        <v>8740</v>
      </c>
      <c r="N509" s="1">
        <v>4.8</v>
      </c>
      <c r="O509" s="1">
        <v>44.79</v>
      </c>
      <c r="P509" s="1" t="s">
        <v>8741</v>
      </c>
      <c r="Q509" s="1">
        <v>7.81</v>
      </c>
      <c r="R509" s="1">
        <v>4.51</v>
      </c>
      <c r="S509" s="1" t="s">
        <v>8742</v>
      </c>
      <c r="T509" s="1">
        <v>3.68</v>
      </c>
      <c r="U509" s="1">
        <v>2.61</v>
      </c>
      <c r="V509" s="1" t="s">
        <v>8743</v>
      </c>
      <c r="W509" s="1">
        <v>0</v>
      </c>
      <c r="X509" s="1">
        <v>0.06</v>
      </c>
      <c r="Y509" s="1" t="s">
        <v>4292</v>
      </c>
      <c r="Z509" s="1">
        <v>0</v>
      </c>
      <c r="AA509" s="1">
        <v>0</v>
      </c>
      <c r="AB509" s="1" t="s">
        <v>4284</v>
      </c>
      <c r="AC509" s="1">
        <v>0</v>
      </c>
      <c r="AD509" s="1">
        <v>0</v>
      </c>
      <c r="AH509" s="21">
        <v>42353.323865740742</v>
      </c>
      <c r="AJ509" s="24">
        <v>1</v>
      </c>
      <c r="AK509" s="23">
        <f t="shared" si="105"/>
        <v>3</v>
      </c>
      <c r="AL509" s="1">
        <f t="shared" si="106"/>
        <v>50000</v>
      </c>
      <c r="AM509" s="1">
        <f t="shared" si="107"/>
        <v>0</v>
      </c>
      <c r="AN509" s="25">
        <f t="shared" si="114"/>
        <v>12.089999999999996</v>
      </c>
      <c r="AO509" s="25">
        <f t="shared" si="115"/>
        <v>38.943333333333335</v>
      </c>
      <c r="AP509" s="1">
        <f t="shared" si="113"/>
        <v>7.81</v>
      </c>
      <c r="AQ509" s="25">
        <f t="shared" si="108"/>
        <v>1.7317073170731707</v>
      </c>
      <c r="AR509" s="1">
        <f t="shared" si="109"/>
        <v>3.68</v>
      </c>
      <c r="AS509" s="25">
        <f t="shared" si="110"/>
        <v>1.4099616858237549</v>
      </c>
      <c r="AT509" s="1">
        <f t="shared" si="111"/>
        <v>0</v>
      </c>
      <c r="AU509" s="1">
        <f t="shared" si="112"/>
        <v>0</v>
      </c>
      <c r="AV509" s="1" t="str">
        <f t="shared" si="116"/>
        <v/>
      </c>
      <c r="AW509" s="1" t="str">
        <f t="shared" si="117"/>
        <v/>
      </c>
      <c r="AX509" s="1" t="str">
        <f t="shared" si="118"/>
        <v/>
      </c>
      <c r="AY509" s="1">
        <v>0</v>
      </c>
      <c r="BJ509"/>
    </row>
    <row r="510" spans="1:62" ht="15.75">
      <c r="A510" s="1">
        <v>9174</v>
      </c>
      <c r="B510" s="1" t="s">
        <v>1145</v>
      </c>
      <c r="C510" s="1" t="s">
        <v>4334</v>
      </c>
      <c r="F510" s="1">
        <v>50000</v>
      </c>
      <c r="H510" s="1">
        <v>4.8</v>
      </c>
      <c r="I510" s="1">
        <v>0</v>
      </c>
      <c r="J510" s="1" t="s">
        <v>8744</v>
      </c>
      <c r="K510" s="1">
        <v>4.7</v>
      </c>
      <c r="L510" s="1">
        <v>-1.26</v>
      </c>
      <c r="M510" s="1" t="s">
        <v>8745</v>
      </c>
      <c r="N510" s="1">
        <v>4.7</v>
      </c>
      <c r="O510" s="1">
        <v>-1.38</v>
      </c>
      <c r="P510" s="1" t="s">
        <v>8746</v>
      </c>
      <c r="Q510" s="1">
        <v>16.09</v>
      </c>
      <c r="R510" s="1">
        <v>12.85</v>
      </c>
      <c r="S510" s="1" t="s">
        <v>8747</v>
      </c>
      <c r="T510" s="1">
        <v>3.23</v>
      </c>
      <c r="U510" s="1">
        <v>3.68</v>
      </c>
      <c r="V510" s="1" t="s">
        <v>8748</v>
      </c>
      <c r="W510" s="1">
        <v>0</v>
      </c>
      <c r="X510" s="1">
        <v>0.05</v>
      </c>
      <c r="Y510" s="1" t="s">
        <v>4289</v>
      </c>
      <c r="Z510" s="1">
        <v>0</v>
      </c>
      <c r="AA510" s="1">
        <v>0</v>
      </c>
      <c r="AB510" s="1" t="s">
        <v>4284</v>
      </c>
      <c r="AC510" s="1">
        <v>0</v>
      </c>
      <c r="AD510" s="1">
        <v>0</v>
      </c>
      <c r="AH510" s="21">
        <v>42353.323935185188</v>
      </c>
      <c r="AJ510" s="24">
        <v>1</v>
      </c>
      <c r="AK510" s="23">
        <f t="shared" si="105"/>
        <v>4</v>
      </c>
      <c r="AL510" s="1">
        <f t="shared" si="106"/>
        <v>50000</v>
      </c>
      <c r="AM510" s="1">
        <f t="shared" si="107"/>
        <v>0</v>
      </c>
      <c r="AN510" s="25">
        <f t="shared" si="114"/>
        <v>1.38</v>
      </c>
      <c r="AO510" s="25">
        <f t="shared" si="115"/>
        <v>-0.87999999999999989</v>
      </c>
      <c r="AP510" s="1">
        <f t="shared" si="113"/>
        <v>16.09</v>
      </c>
      <c r="AQ510" s="25">
        <f t="shared" si="108"/>
        <v>1.2521400778210117</v>
      </c>
      <c r="AR510" s="1">
        <f t="shared" si="109"/>
        <v>3.23</v>
      </c>
      <c r="AS510" s="25">
        <f t="shared" si="110"/>
        <v>0.87771739130434778</v>
      </c>
      <c r="AT510" s="1">
        <f t="shared" si="111"/>
        <v>0</v>
      </c>
      <c r="AU510" s="1">
        <f t="shared" si="112"/>
        <v>0</v>
      </c>
      <c r="AV510" s="1" t="str">
        <f t="shared" si="116"/>
        <v/>
      </c>
      <c r="AW510" s="1" t="str">
        <f t="shared" si="117"/>
        <v/>
      </c>
      <c r="AX510" s="1" t="str">
        <f t="shared" si="118"/>
        <v/>
      </c>
      <c r="AY510" s="1">
        <v>0</v>
      </c>
      <c r="BJ510"/>
    </row>
    <row r="511" spans="1:62" ht="15.75">
      <c r="A511" s="1">
        <v>9326</v>
      </c>
      <c r="B511" s="1" t="s">
        <v>2676</v>
      </c>
      <c r="C511" s="1" t="s">
        <v>4352</v>
      </c>
      <c r="F511" s="1">
        <v>100000</v>
      </c>
      <c r="H511" s="1">
        <v>4.8</v>
      </c>
      <c r="I511" s="1">
        <v>0</v>
      </c>
      <c r="J511" s="1" t="s">
        <v>8749</v>
      </c>
      <c r="K511" s="1">
        <v>4.7</v>
      </c>
      <c r="L511" s="1">
        <v>0</v>
      </c>
      <c r="M511" s="1" t="s">
        <v>8750</v>
      </c>
      <c r="N511" s="1">
        <v>4.7</v>
      </c>
      <c r="O511" s="1">
        <v>0</v>
      </c>
      <c r="P511" s="1" t="s">
        <v>8751</v>
      </c>
      <c r="Q511" s="1">
        <v>3.4</v>
      </c>
      <c r="R511" s="1">
        <v>8.0299999999999994</v>
      </c>
      <c r="S511" s="1" t="s">
        <v>8752</v>
      </c>
      <c r="T511" s="1">
        <v>3</v>
      </c>
      <c r="U511" s="1">
        <v>3.59</v>
      </c>
      <c r="V511" s="1" t="s">
        <v>8753</v>
      </c>
      <c r="W511" s="1">
        <v>0</v>
      </c>
      <c r="X511" s="1">
        <v>0.04</v>
      </c>
      <c r="Y511" s="1" t="s">
        <v>4300</v>
      </c>
      <c r="Z511" s="1">
        <v>0</v>
      </c>
      <c r="AA511" s="1">
        <v>0</v>
      </c>
      <c r="AB511" s="1" t="s">
        <v>4284</v>
      </c>
      <c r="AC511" s="1">
        <v>0</v>
      </c>
      <c r="AD511" s="1">
        <v>0</v>
      </c>
      <c r="AH511" s="21">
        <v>42353.324155092596</v>
      </c>
      <c r="AJ511" s="24">
        <v>1</v>
      </c>
      <c r="AK511" s="23">
        <f t="shared" si="105"/>
        <v>14</v>
      </c>
      <c r="AL511" s="1">
        <f t="shared" si="106"/>
        <v>100000</v>
      </c>
      <c r="AM511" s="1">
        <f t="shared" si="107"/>
        <v>0</v>
      </c>
      <c r="AN511" s="25">
        <f t="shared" si="114"/>
        <v>0</v>
      </c>
      <c r="AO511" s="25">
        <f t="shared" si="115"/>
        <v>0</v>
      </c>
      <c r="AP511" s="1">
        <f t="shared" si="113"/>
        <v>3.4</v>
      </c>
      <c r="AQ511" s="25">
        <f t="shared" si="108"/>
        <v>0.42341220423412207</v>
      </c>
      <c r="AR511" s="1">
        <f t="shared" si="109"/>
        <v>3</v>
      </c>
      <c r="AS511" s="25">
        <f t="shared" si="110"/>
        <v>0.83565459610027859</v>
      </c>
      <c r="AT511" s="1">
        <f t="shared" si="111"/>
        <v>0</v>
      </c>
      <c r="AU511" s="1">
        <f t="shared" si="112"/>
        <v>0</v>
      </c>
      <c r="AV511" s="1" t="str">
        <f t="shared" si="116"/>
        <v/>
      </c>
      <c r="AW511" s="1" t="str">
        <f t="shared" si="117"/>
        <v/>
      </c>
      <c r="AX511" s="1" t="str">
        <f t="shared" si="118"/>
        <v/>
      </c>
      <c r="AY511" s="1">
        <v>0</v>
      </c>
      <c r="BJ511"/>
    </row>
    <row r="512" spans="1:62" ht="15.75">
      <c r="A512" s="1">
        <v>9062</v>
      </c>
      <c r="B512" s="1" t="s">
        <v>2812</v>
      </c>
      <c r="C512" s="1" t="s">
        <v>4334</v>
      </c>
      <c r="F512" s="1">
        <v>50000</v>
      </c>
      <c r="G512" s="1">
        <v>5</v>
      </c>
      <c r="H512" s="1">
        <v>4.8</v>
      </c>
      <c r="I512" s="1">
        <v>11.73</v>
      </c>
      <c r="J512" s="1" t="s">
        <v>8754</v>
      </c>
      <c r="K512" s="1">
        <v>4.8</v>
      </c>
      <c r="L512" s="1">
        <v>41.75</v>
      </c>
      <c r="M512" s="1" t="s">
        <v>8755</v>
      </c>
      <c r="N512" s="1">
        <v>4.8</v>
      </c>
      <c r="O512" s="1">
        <v>46.43</v>
      </c>
      <c r="P512" s="1" t="s">
        <v>8756</v>
      </c>
      <c r="Q512" s="1">
        <v>48.31</v>
      </c>
      <c r="R512" s="1">
        <v>12.85</v>
      </c>
      <c r="S512" s="1" t="s">
        <v>8757</v>
      </c>
      <c r="T512" s="1">
        <v>4.78</v>
      </c>
      <c r="U512" s="1">
        <v>3.68</v>
      </c>
      <c r="V512" s="1" t="s">
        <v>8758</v>
      </c>
      <c r="W512" s="1">
        <v>0</v>
      </c>
      <c r="X512" s="1">
        <v>0.05</v>
      </c>
      <c r="Y512" s="1" t="s">
        <v>4289</v>
      </c>
      <c r="Z512" s="1">
        <v>0</v>
      </c>
      <c r="AA512" s="1">
        <v>0</v>
      </c>
      <c r="AB512" s="1" t="s">
        <v>4284</v>
      </c>
      <c r="AC512" s="1">
        <v>0</v>
      </c>
      <c r="AD512" s="1">
        <v>0</v>
      </c>
      <c r="AH512" s="21">
        <v>42353.323993055557</v>
      </c>
      <c r="AJ512" s="24">
        <v>1</v>
      </c>
      <c r="AK512" s="23">
        <f t="shared" si="105"/>
        <v>4</v>
      </c>
      <c r="AL512" s="1">
        <f t="shared" si="106"/>
        <v>50000</v>
      </c>
      <c r="AM512" s="1">
        <f t="shared" si="107"/>
        <v>0</v>
      </c>
      <c r="AN512" s="25">
        <f t="shared" si="114"/>
        <v>34.700000000000003</v>
      </c>
      <c r="AO512" s="25">
        <f t="shared" si="115"/>
        <v>33.303333333333335</v>
      </c>
      <c r="AP512" s="1">
        <f t="shared" si="113"/>
        <v>48.31</v>
      </c>
      <c r="AQ512" s="25">
        <f t="shared" si="108"/>
        <v>3.7595330739299615</v>
      </c>
      <c r="AR512" s="1">
        <f t="shared" si="109"/>
        <v>4.78</v>
      </c>
      <c r="AS512" s="25">
        <f t="shared" si="110"/>
        <v>1.298913043478261</v>
      </c>
      <c r="AT512" s="1">
        <f t="shared" si="111"/>
        <v>0</v>
      </c>
      <c r="AU512" s="1">
        <f t="shared" si="112"/>
        <v>0</v>
      </c>
      <c r="AV512" s="1" t="str">
        <f t="shared" si="116"/>
        <v/>
      </c>
      <c r="AW512" s="1" t="str">
        <f t="shared" si="117"/>
        <v/>
      </c>
      <c r="AX512" s="1" t="str">
        <f t="shared" si="118"/>
        <v/>
      </c>
      <c r="AY512" s="1">
        <v>0</v>
      </c>
      <c r="BJ512"/>
    </row>
    <row r="513" spans="1:62" ht="15.75">
      <c r="A513" s="1">
        <v>9343</v>
      </c>
      <c r="B513" s="1" t="s">
        <v>2594</v>
      </c>
      <c r="C513" s="1" t="s">
        <v>4339</v>
      </c>
      <c r="F513" s="1">
        <v>50000</v>
      </c>
      <c r="G513" s="1">
        <v>4</v>
      </c>
      <c r="H513" s="1">
        <v>4.9000000000000004</v>
      </c>
      <c r="I513" s="1">
        <v>95.29</v>
      </c>
      <c r="J513" s="1" t="s">
        <v>8759</v>
      </c>
      <c r="K513" s="1">
        <v>4.9000000000000004</v>
      </c>
      <c r="L513" s="1">
        <v>95.81</v>
      </c>
      <c r="M513" s="1" t="s">
        <v>8760</v>
      </c>
      <c r="N513" s="1">
        <v>4.9000000000000004</v>
      </c>
      <c r="O513" s="1">
        <v>96.38</v>
      </c>
      <c r="P513" s="1" t="s">
        <v>8761</v>
      </c>
      <c r="Q513" s="1">
        <v>1.1200000000000001</v>
      </c>
      <c r="R513" s="1">
        <v>3.8</v>
      </c>
      <c r="S513" s="1" t="s">
        <v>8762</v>
      </c>
      <c r="T513" s="1">
        <v>1.2</v>
      </c>
      <c r="U513" s="1">
        <v>2.4300000000000002</v>
      </c>
      <c r="V513" s="1" t="s">
        <v>8763</v>
      </c>
      <c r="W513" s="1">
        <v>0</v>
      </c>
      <c r="X513" s="1">
        <v>0.13</v>
      </c>
      <c r="Y513" s="1" t="s">
        <v>4294</v>
      </c>
      <c r="Z513" s="1">
        <v>0</v>
      </c>
      <c r="AA513" s="1">
        <v>0</v>
      </c>
      <c r="AB513" s="1" t="s">
        <v>4284</v>
      </c>
      <c r="AC513" s="1">
        <v>0</v>
      </c>
      <c r="AD513" s="1">
        <v>0</v>
      </c>
      <c r="AH513" s="21">
        <v>42353.32408564815</v>
      </c>
      <c r="AJ513" s="24">
        <v>1</v>
      </c>
      <c r="AK513" s="23">
        <f t="shared" si="105"/>
        <v>6</v>
      </c>
      <c r="AL513" s="1">
        <f t="shared" si="106"/>
        <v>50000</v>
      </c>
      <c r="AM513" s="1">
        <f t="shared" si="107"/>
        <v>0</v>
      </c>
      <c r="AN513" s="25">
        <f t="shared" si="114"/>
        <v>1.0899999999999892</v>
      </c>
      <c r="AO513" s="25">
        <f t="shared" si="115"/>
        <v>95.826666666666668</v>
      </c>
      <c r="AP513" s="1">
        <f t="shared" si="113"/>
        <v>1.1200000000000001</v>
      </c>
      <c r="AQ513" s="25">
        <f t="shared" si="108"/>
        <v>0.29473684210526319</v>
      </c>
      <c r="AR513" s="1">
        <f t="shared" si="109"/>
        <v>1.2</v>
      </c>
      <c r="AS513" s="25">
        <f t="shared" si="110"/>
        <v>0.49382716049382713</v>
      </c>
      <c r="AT513" s="1">
        <f t="shared" si="111"/>
        <v>0</v>
      </c>
      <c r="AU513" s="1">
        <f t="shared" si="112"/>
        <v>0</v>
      </c>
      <c r="AV513" s="1" t="str">
        <f t="shared" si="116"/>
        <v/>
      </c>
      <c r="AW513" s="1" t="str">
        <f t="shared" si="117"/>
        <v/>
      </c>
      <c r="AX513" s="1" t="str">
        <f t="shared" si="118"/>
        <v/>
      </c>
      <c r="AY513" s="1">
        <v>0</v>
      </c>
      <c r="BJ513"/>
    </row>
    <row r="514" spans="1:62" ht="15.75">
      <c r="A514" s="1">
        <v>9386</v>
      </c>
      <c r="B514" s="1" t="s">
        <v>2631</v>
      </c>
      <c r="C514" s="1" t="s">
        <v>4334</v>
      </c>
      <c r="F514" s="1">
        <v>50000</v>
      </c>
      <c r="H514" s="1">
        <v>4.8</v>
      </c>
      <c r="I514" s="1">
        <v>0</v>
      </c>
      <c r="J514" s="1" t="s">
        <v>8764</v>
      </c>
      <c r="K514" s="1">
        <v>4.8</v>
      </c>
      <c r="L514" s="1">
        <v>9.9700000000000006</v>
      </c>
      <c r="M514" s="1" t="s">
        <v>8765</v>
      </c>
      <c r="N514" s="1">
        <v>4.7</v>
      </c>
      <c r="O514" s="1">
        <v>8.4700000000000006</v>
      </c>
      <c r="P514" s="1" t="s">
        <v>8766</v>
      </c>
      <c r="Q514" s="1">
        <v>22.75</v>
      </c>
      <c r="R514" s="1">
        <v>12.85</v>
      </c>
      <c r="S514" s="1" t="s">
        <v>8767</v>
      </c>
      <c r="T514" s="1">
        <v>2.82</v>
      </c>
      <c r="U514" s="1">
        <v>3.68</v>
      </c>
      <c r="V514" s="1" t="s">
        <v>8768</v>
      </c>
      <c r="W514" s="1">
        <v>0</v>
      </c>
      <c r="X514" s="1">
        <v>0.05</v>
      </c>
      <c r="Y514" s="1" t="s">
        <v>4289</v>
      </c>
      <c r="Z514" s="1">
        <v>0</v>
      </c>
      <c r="AA514" s="1">
        <v>0</v>
      </c>
      <c r="AB514" s="1" t="s">
        <v>4284</v>
      </c>
      <c r="AC514" s="1">
        <v>0</v>
      </c>
      <c r="AD514" s="1">
        <v>0</v>
      </c>
      <c r="AH514" s="21">
        <v>42353.324108796296</v>
      </c>
      <c r="AJ514" s="24">
        <v>1</v>
      </c>
      <c r="AK514" s="23">
        <f t="shared" ref="AK514:AK577" si="119">VLOOKUP(C514,BJ:BK,2,0)</f>
        <v>4</v>
      </c>
      <c r="AL514" s="1">
        <f t="shared" si="106"/>
        <v>50000</v>
      </c>
      <c r="AM514" s="1">
        <f t="shared" si="107"/>
        <v>0</v>
      </c>
      <c r="AN514" s="25">
        <f t="shared" si="114"/>
        <v>9.9700000000000006</v>
      </c>
      <c r="AO514" s="25">
        <f t="shared" si="115"/>
        <v>6.1466666666666674</v>
      </c>
      <c r="AP514" s="1">
        <f t="shared" si="113"/>
        <v>22.75</v>
      </c>
      <c r="AQ514" s="25">
        <f t="shared" si="108"/>
        <v>1.7704280155642025</v>
      </c>
      <c r="AR514" s="1">
        <f t="shared" si="109"/>
        <v>2.82</v>
      </c>
      <c r="AS514" s="25">
        <f t="shared" si="110"/>
        <v>0.76630434782608692</v>
      </c>
      <c r="AT514" s="1">
        <f t="shared" si="111"/>
        <v>0</v>
      </c>
      <c r="AU514" s="1">
        <f t="shared" si="112"/>
        <v>0</v>
      </c>
      <c r="AV514" s="1" t="str">
        <f t="shared" si="116"/>
        <v/>
      </c>
      <c r="AW514" s="1" t="str">
        <f t="shared" si="117"/>
        <v/>
      </c>
      <c r="AX514" s="1" t="str">
        <f t="shared" si="118"/>
        <v/>
      </c>
      <c r="AY514" s="1">
        <v>0</v>
      </c>
      <c r="BJ514"/>
    </row>
    <row r="515" spans="1:62" ht="15.75">
      <c r="A515" s="1">
        <v>9397</v>
      </c>
      <c r="B515" s="1" t="s">
        <v>1151</v>
      </c>
      <c r="C515" s="1" t="s">
        <v>4286</v>
      </c>
      <c r="F515" s="1">
        <v>100000</v>
      </c>
      <c r="H515" s="1">
        <v>4.8</v>
      </c>
      <c r="I515" s="1">
        <v>-0.87</v>
      </c>
      <c r="J515" s="1" t="s">
        <v>8769</v>
      </c>
      <c r="K515" s="1">
        <v>4.7</v>
      </c>
      <c r="L515" s="1">
        <v>-0.82</v>
      </c>
      <c r="M515" s="1" t="s">
        <v>8770</v>
      </c>
      <c r="N515" s="1">
        <v>4.7</v>
      </c>
      <c r="O515" s="1">
        <v>-0.91</v>
      </c>
      <c r="P515" s="1" t="s">
        <v>8771</v>
      </c>
      <c r="Q515" s="1">
        <v>7.98</v>
      </c>
      <c r="R515" s="1">
        <v>6.76</v>
      </c>
      <c r="S515" s="1" t="s">
        <v>8772</v>
      </c>
      <c r="T515" s="1">
        <v>4.38</v>
      </c>
      <c r="U515" s="1">
        <v>3.27</v>
      </c>
      <c r="V515" s="1" t="s">
        <v>8773</v>
      </c>
      <c r="W515" s="1">
        <v>0</v>
      </c>
      <c r="X515" s="1">
        <v>0.01</v>
      </c>
      <c r="Y515" s="1" t="s">
        <v>4295</v>
      </c>
      <c r="Z515" s="1">
        <v>0</v>
      </c>
      <c r="AA515" s="1">
        <v>0</v>
      </c>
      <c r="AB515" s="1" t="s">
        <v>4284</v>
      </c>
      <c r="AC515" s="1">
        <v>0</v>
      </c>
      <c r="AD515" s="1">
        <v>0</v>
      </c>
      <c r="AH515" s="21">
        <v>42353.324120370373</v>
      </c>
      <c r="AJ515" s="24">
        <v>1</v>
      </c>
      <c r="AK515" s="23">
        <f t="shared" si="119"/>
        <v>8</v>
      </c>
      <c r="AL515" s="1">
        <f t="shared" ref="AL515:AL578" si="120">F515</f>
        <v>100000</v>
      </c>
      <c r="AM515" s="1">
        <f t="shared" ref="AM515:AM578" si="121">E515</f>
        <v>0</v>
      </c>
      <c r="AN515" s="25">
        <f t="shared" si="114"/>
        <v>9.000000000000008E-2</v>
      </c>
      <c r="AO515" s="25">
        <f t="shared" si="115"/>
        <v>-0.8666666666666667</v>
      </c>
      <c r="AP515" s="1">
        <f t="shared" si="113"/>
        <v>7.98</v>
      </c>
      <c r="AQ515" s="25">
        <f t="shared" ref="AQ515:AQ578" si="122">AP515/R515</f>
        <v>1.1804733727810652</v>
      </c>
      <c r="AR515" s="1">
        <f t="shared" ref="AR515:AR578" si="123">T515</f>
        <v>4.38</v>
      </c>
      <c r="AS515" s="25">
        <f t="shared" ref="AS515:AS578" si="124">AR515/U515</f>
        <v>1.3394495412844036</v>
      </c>
      <c r="AT515" s="1">
        <f t="shared" ref="AT515:AT578" si="125">AC515</f>
        <v>0</v>
      </c>
      <c r="AU515" s="1">
        <f t="shared" ref="AU515:AU578" si="126">AD515</f>
        <v>0</v>
      </c>
      <c r="AV515" s="1" t="str">
        <f t="shared" si="116"/>
        <v/>
      </c>
      <c r="AW515" s="1" t="str">
        <f t="shared" si="117"/>
        <v/>
      </c>
      <c r="AX515" s="1" t="str">
        <f t="shared" si="118"/>
        <v/>
      </c>
      <c r="AY515" s="1">
        <v>0</v>
      </c>
      <c r="BJ515"/>
    </row>
    <row r="516" spans="1:62" ht="15.75">
      <c r="A516" s="1">
        <v>8827</v>
      </c>
      <c r="B516" s="1" t="s">
        <v>1825</v>
      </c>
      <c r="C516" s="1" t="s">
        <v>4370</v>
      </c>
      <c r="F516" s="1">
        <v>100000</v>
      </c>
      <c r="H516" s="1">
        <v>4.9000000000000004</v>
      </c>
      <c r="I516" s="1">
        <v>36.020000000000003</v>
      </c>
      <c r="J516" s="1" t="s">
        <v>8774</v>
      </c>
      <c r="K516" s="1">
        <v>4.9000000000000004</v>
      </c>
      <c r="L516" s="1">
        <v>45.76</v>
      </c>
      <c r="M516" s="1" t="s">
        <v>8775</v>
      </c>
      <c r="N516" s="1">
        <v>4.9000000000000004</v>
      </c>
      <c r="O516" s="1">
        <v>51.52</v>
      </c>
      <c r="P516" s="1" t="s">
        <v>8776</v>
      </c>
      <c r="Q516" s="1">
        <v>1.82</v>
      </c>
      <c r="R516" s="1">
        <v>3.39</v>
      </c>
      <c r="S516" s="1" t="s">
        <v>8777</v>
      </c>
      <c r="T516" s="1">
        <v>0.87</v>
      </c>
      <c r="U516" s="1">
        <v>1.48</v>
      </c>
      <c r="V516" s="1" t="s">
        <v>6876</v>
      </c>
      <c r="W516" s="1">
        <v>0</v>
      </c>
      <c r="X516" s="1">
        <v>0</v>
      </c>
      <c r="Y516" s="1" t="s">
        <v>4287</v>
      </c>
      <c r="Z516" s="1">
        <v>0</v>
      </c>
      <c r="AA516" s="1">
        <v>0</v>
      </c>
      <c r="AB516" s="1" t="s">
        <v>4284</v>
      </c>
      <c r="AC516" s="1">
        <v>0</v>
      </c>
      <c r="AD516" s="1">
        <v>0</v>
      </c>
      <c r="AH516" s="21">
        <v>42353.324166666665</v>
      </c>
      <c r="AJ516" s="24">
        <v>1</v>
      </c>
      <c r="AK516" s="23">
        <f t="shared" si="119"/>
        <v>11</v>
      </c>
      <c r="AL516" s="1">
        <f t="shared" si="120"/>
        <v>100000</v>
      </c>
      <c r="AM516" s="1">
        <f t="shared" si="121"/>
        <v>0</v>
      </c>
      <c r="AN516" s="25">
        <f t="shared" si="114"/>
        <v>15.5</v>
      </c>
      <c r="AO516" s="25">
        <f t="shared" si="115"/>
        <v>44.433333333333337</v>
      </c>
      <c r="AP516" s="1">
        <f t="shared" ref="AP516:AP579" si="127">Q516</f>
        <v>1.82</v>
      </c>
      <c r="AQ516" s="25">
        <f t="shared" si="122"/>
        <v>0.53687315634218291</v>
      </c>
      <c r="AR516" s="1">
        <f t="shared" si="123"/>
        <v>0.87</v>
      </c>
      <c r="AS516" s="25">
        <f t="shared" si="124"/>
        <v>0.58783783783783783</v>
      </c>
      <c r="AT516" s="1">
        <f t="shared" si="125"/>
        <v>0</v>
      </c>
      <c r="AU516" s="1">
        <f t="shared" si="126"/>
        <v>0</v>
      </c>
      <c r="AV516" s="1" t="str">
        <f t="shared" si="116"/>
        <v/>
      </c>
      <c r="AW516" s="1" t="str">
        <f t="shared" si="117"/>
        <v/>
      </c>
      <c r="AX516" s="1" t="str">
        <f t="shared" si="118"/>
        <v/>
      </c>
      <c r="AY516" s="1">
        <v>0</v>
      </c>
      <c r="BJ516"/>
    </row>
    <row r="517" spans="1:62" ht="15.75">
      <c r="A517" s="1">
        <v>9023</v>
      </c>
      <c r="B517" s="1" t="s">
        <v>1205</v>
      </c>
      <c r="C517" s="1" t="s">
        <v>4332</v>
      </c>
      <c r="F517" s="1">
        <v>100000</v>
      </c>
      <c r="G517" s="1">
        <v>3</v>
      </c>
      <c r="H517" s="1">
        <v>4.8</v>
      </c>
      <c r="I517" s="1">
        <v>23.99</v>
      </c>
      <c r="J517" s="1" t="s">
        <v>8778</v>
      </c>
      <c r="K517" s="1">
        <v>4.8</v>
      </c>
      <c r="L517" s="1">
        <v>15.6</v>
      </c>
      <c r="M517" s="1" t="s">
        <v>8779</v>
      </c>
      <c r="N517" s="1">
        <v>4.8</v>
      </c>
      <c r="O517" s="1">
        <v>23.15</v>
      </c>
      <c r="P517" s="1" t="s">
        <v>8780</v>
      </c>
      <c r="Q517" s="1">
        <v>5.79</v>
      </c>
      <c r="R517" s="1">
        <v>4.51</v>
      </c>
      <c r="S517" s="1" t="s">
        <v>8781</v>
      </c>
      <c r="T517" s="1">
        <v>2.41</v>
      </c>
      <c r="U517" s="1">
        <v>2.61</v>
      </c>
      <c r="V517" s="1" t="s">
        <v>8782</v>
      </c>
      <c r="W517" s="1">
        <v>0</v>
      </c>
      <c r="X517" s="1">
        <v>0.06</v>
      </c>
      <c r="Y517" s="1" t="s">
        <v>4292</v>
      </c>
      <c r="Z517" s="1">
        <v>0</v>
      </c>
      <c r="AA517" s="1">
        <v>0</v>
      </c>
      <c r="AB517" s="1" t="s">
        <v>4284</v>
      </c>
      <c r="AC517" s="1">
        <v>0</v>
      </c>
      <c r="AD517" s="1">
        <v>0</v>
      </c>
      <c r="AH517" s="21">
        <v>42353.324212962965</v>
      </c>
      <c r="AJ517" s="24">
        <v>1</v>
      </c>
      <c r="AK517" s="23">
        <f t="shared" si="119"/>
        <v>3</v>
      </c>
      <c r="AL517" s="1">
        <f t="shared" si="120"/>
        <v>100000</v>
      </c>
      <c r="AM517" s="1">
        <f t="shared" si="121"/>
        <v>0</v>
      </c>
      <c r="AN517" s="25">
        <f t="shared" si="114"/>
        <v>8.3899999999999988</v>
      </c>
      <c r="AO517" s="25">
        <f t="shared" si="115"/>
        <v>20.91333333333333</v>
      </c>
      <c r="AP517" s="1">
        <f t="shared" si="127"/>
        <v>5.79</v>
      </c>
      <c r="AQ517" s="25">
        <f t="shared" si="122"/>
        <v>1.2838137472283815</v>
      </c>
      <c r="AR517" s="1">
        <f t="shared" si="123"/>
        <v>2.41</v>
      </c>
      <c r="AS517" s="25">
        <f t="shared" si="124"/>
        <v>0.92337164750957867</v>
      </c>
      <c r="AT517" s="1">
        <f t="shared" si="125"/>
        <v>0</v>
      </c>
      <c r="AU517" s="1">
        <f t="shared" si="126"/>
        <v>0</v>
      </c>
      <c r="AV517" s="1" t="str">
        <f t="shared" si="116"/>
        <v/>
      </c>
      <c r="AW517" s="1" t="str">
        <f t="shared" si="117"/>
        <v/>
      </c>
      <c r="AX517" s="1" t="str">
        <f t="shared" si="118"/>
        <v/>
      </c>
      <c r="AY517" s="1">
        <v>0</v>
      </c>
      <c r="BJ517"/>
    </row>
    <row r="518" spans="1:62" ht="15.75">
      <c r="A518" s="1">
        <v>9404</v>
      </c>
      <c r="B518" s="1" t="s">
        <v>2682</v>
      </c>
      <c r="C518" s="1" t="s">
        <v>4335</v>
      </c>
      <c r="F518" s="1">
        <v>100000</v>
      </c>
      <c r="H518" s="1">
        <v>4.9000000000000004</v>
      </c>
      <c r="I518" s="1">
        <v>31.87</v>
      </c>
      <c r="J518" s="1" t="s">
        <v>8783</v>
      </c>
      <c r="K518" s="1">
        <v>4.8</v>
      </c>
      <c r="L518" s="1">
        <v>38.69</v>
      </c>
      <c r="M518" s="1" t="s">
        <v>8784</v>
      </c>
      <c r="N518" s="1">
        <v>4.8</v>
      </c>
      <c r="O518" s="1">
        <v>36.840000000000003</v>
      </c>
      <c r="P518" s="1" t="s">
        <v>8785</v>
      </c>
      <c r="Q518" s="1">
        <v>3.78</v>
      </c>
      <c r="R518" s="1">
        <v>3.91</v>
      </c>
      <c r="S518" s="1" t="s">
        <v>8786</v>
      </c>
      <c r="T518" s="1">
        <v>3.78</v>
      </c>
      <c r="U518" s="1">
        <v>2.44</v>
      </c>
      <c r="V518" s="1" t="s">
        <v>8787</v>
      </c>
      <c r="W518" s="1">
        <v>0</v>
      </c>
      <c r="X518" s="1">
        <v>0.01</v>
      </c>
      <c r="Y518" s="1" t="s">
        <v>4295</v>
      </c>
      <c r="Z518" s="1">
        <v>0</v>
      </c>
      <c r="AA518" s="1">
        <v>0</v>
      </c>
      <c r="AB518" s="1" t="s">
        <v>4284</v>
      </c>
      <c r="AC518" s="1">
        <v>0</v>
      </c>
      <c r="AD518" s="1">
        <v>0</v>
      </c>
      <c r="AH518" s="21">
        <v>42353.324236111112</v>
      </c>
      <c r="AJ518" s="24">
        <v>1</v>
      </c>
      <c r="AK518" s="23">
        <f t="shared" si="119"/>
        <v>5</v>
      </c>
      <c r="AL518" s="1">
        <f t="shared" si="120"/>
        <v>100000</v>
      </c>
      <c r="AM518" s="1">
        <f t="shared" si="121"/>
        <v>0</v>
      </c>
      <c r="AN518" s="25">
        <f t="shared" si="114"/>
        <v>6.8199999999999967</v>
      </c>
      <c r="AO518" s="25">
        <f t="shared" si="115"/>
        <v>35.800000000000004</v>
      </c>
      <c r="AP518" s="1">
        <f t="shared" si="127"/>
        <v>3.78</v>
      </c>
      <c r="AQ518" s="25">
        <f t="shared" si="122"/>
        <v>0.96675191815856765</v>
      </c>
      <c r="AR518" s="1">
        <f t="shared" si="123"/>
        <v>3.78</v>
      </c>
      <c r="AS518" s="25">
        <f t="shared" si="124"/>
        <v>1.5491803278688525</v>
      </c>
      <c r="AT518" s="1">
        <f t="shared" si="125"/>
        <v>0</v>
      </c>
      <c r="AU518" s="1">
        <f t="shared" si="126"/>
        <v>0</v>
      </c>
      <c r="AV518" s="1" t="str">
        <f t="shared" si="116"/>
        <v/>
      </c>
      <c r="AW518" s="1" t="str">
        <f t="shared" si="117"/>
        <v/>
      </c>
      <c r="AX518" s="1" t="str">
        <f t="shared" si="118"/>
        <v/>
      </c>
      <c r="AY518" s="1">
        <v>0</v>
      </c>
      <c r="BJ518"/>
    </row>
    <row r="519" spans="1:62" ht="15.75">
      <c r="A519" s="1">
        <v>9395</v>
      </c>
      <c r="B519" s="1" t="s">
        <v>2767</v>
      </c>
      <c r="C519" s="1" t="s">
        <v>4334</v>
      </c>
      <c r="F519" s="1">
        <v>50000</v>
      </c>
      <c r="H519" s="1">
        <v>4.8</v>
      </c>
      <c r="I519" s="1">
        <v>17.09</v>
      </c>
      <c r="J519" s="1" t="s">
        <v>8788</v>
      </c>
      <c r="K519" s="1">
        <v>4.8</v>
      </c>
      <c r="L519" s="1">
        <v>16.38</v>
      </c>
      <c r="M519" s="1" t="s">
        <v>8789</v>
      </c>
      <c r="N519" s="1">
        <v>4.8</v>
      </c>
      <c r="O519" s="1">
        <v>21.74</v>
      </c>
      <c r="P519" s="1" t="s">
        <v>8790</v>
      </c>
      <c r="Q519" s="1">
        <v>4.8899999999999997</v>
      </c>
      <c r="R519" s="1">
        <v>12.85</v>
      </c>
      <c r="S519" s="1" t="s">
        <v>8791</v>
      </c>
      <c r="T519" s="1">
        <v>2.3199999999999998</v>
      </c>
      <c r="U519" s="1">
        <v>3.68</v>
      </c>
      <c r="V519" s="1" t="s">
        <v>8792</v>
      </c>
      <c r="W519" s="1">
        <v>0</v>
      </c>
      <c r="X519" s="1">
        <v>0.05</v>
      </c>
      <c r="Y519" s="1" t="s">
        <v>4289</v>
      </c>
      <c r="Z519" s="1">
        <v>0</v>
      </c>
      <c r="AA519" s="1">
        <v>0</v>
      </c>
      <c r="AB519" s="1" t="s">
        <v>4284</v>
      </c>
      <c r="AC519" s="1">
        <v>0</v>
      </c>
      <c r="AD519" s="1">
        <v>0</v>
      </c>
      <c r="AH519" s="21">
        <v>42353.324259259258</v>
      </c>
      <c r="AJ519" s="24">
        <v>1</v>
      </c>
      <c r="AK519" s="23">
        <f t="shared" si="119"/>
        <v>4</v>
      </c>
      <c r="AL519" s="1">
        <f t="shared" si="120"/>
        <v>50000</v>
      </c>
      <c r="AM519" s="1">
        <f t="shared" si="121"/>
        <v>0</v>
      </c>
      <c r="AN519" s="25">
        <f t="shared" ref="AN519:AN582" si="128">MAX(I519,L519,O519)-MIN(I519,L519,O519)</f>
        <v>5.3599999999999994</v>
      </c>
      <c r="AO519" s="25">
        <f t="shared" ref="AO519:AO582" si="129">AVERAGE(I519,L519,O519)</f>
        <v>18.403333333333332</v>
      </c>
      <c r="AP519" s="1">
        <f t="shared" si="127"/>
        <v>4.8899999999999997</v>
      </c>
      <c r="AQ519" s="25">
        <f t="shared" si="122"/>
        <v>0.38054474708171204</v>
      </c>
      <c r="AR519" s="1">
        <f t="shared" si="123"/>
        <v>2.3199999999999998</v>
      </c>
      <c r="AS519" s="25">
        <f t="shared" si="124"/>
        <v>0.63043478260869557</v>
      </c>
      <c r="AT519" s="1">
        <f t="shared" si="125"/>
        <v>0</v>
      </c>
      <c r="AU519" s="1">
        <f t="shared" si="126"/>
        <v>0</v>
      </c>
      <c r="AV519" s="1" t="str">
        <f t="shared" si="116"/>
        <v/>
      </c>
      <c r="AW519" s="1" t="str">
        <f t="shared" si="117"/>
        <v/>
      </c>
      <c r="AX519" s="1" t="str">
        <f t="shared" si="118"/>
        <v/>
      </c>
      <c r="AY519" s="1">
        <v>0</v>
      </c>
      <c r="BJ519"/>
    </row>
    <row r="520" spans="1:62" ht="15.75">
      <c r="A520" s="1">
        <v>9066</v>
      </c>
      <c r="B520" s="1" t="s">
        <v>554</v>
      </c>
      <c r="C520" s="1" t="s">
        <v>4334</v>
      </c>
      <c r="F520" s="1">
        <v>100000</v>
      </c>
      <c r="H520" s="1">
        <v>4.9000000000000004</v>
      </c>
      <c r="I520" s="1">
        <v>50.52</v>
      </c>
      <c r="J520" s="1" t="s">
        <v>8793</v>
      </c>
      <c r="K520" s="1">
        <v>4.9000000000000004</v>
      </c>
      <c r="L520" s="1">
        <v>60.23</v>
      </c>
      <c r="M520" s="1" t="s">
        <v>8794</v>
      </c>
      <c r="N520" s="1">
        <v>4.9000000000000004</v>
      </c>
      <c r="O520" s="1">
        <v>63.23</v>
      </c>
      <c r="P520" s="1" t="s">
        <v>8795</v>
      </c>
      <c r="Q520" s="1">
        <v>19.29</v>
      </c>
      <c r="R520" s="1">
        <v>12.85</v>
      </c>
      <c r="S520" s="1" t="s">
        <v>8796</v>
      </c>
      <c r="T520" s="1">
        <v>2.63</v>
      </c>
      <c r="U520" s="1">
        <v>3.68</v>
      </c>
      <c r="V520" s="1" t="s">
        <v>8797</v>
      </c>
      <c r="W520" s="1">
        <v>0</v>
      </c>
      <c r="X520" s="1">
        <v>0.05</v>
      </c>
      <c r="Y520" s="1" t="s">
        <v>4289</v>
      </c>
      <c r="Z520" s="1">
        <v>0</v>
      </c>
      <c r="AA520" s="1">
        <v>0</v>
      </c>
      <c r="AB520" s="1" t="s">
        <v>4284</v>
      </c>
      <c r="AC520" s="1">
        <v>0</v>
      </c>
      <c r="AD520" s="1">
        <v>0</v>
      </c>
      <c r="AH520" s="21">
        <v>42353.324270833335</v>
      </c>
      <c r="AJ520" s="24">
        <v>1</v>
      </c>
      <c r="AK520" s="23">
        <f t="shared" si="119"/>
        <v>4</v>
      </c>
      <c r="AL520" s="1">
        <f t="shared" si="120"/>
        <v>100000</v>
      </c>
      <c r="AM520" s="1">
        <f t="shared" si="121"/>
        <v>0</v>
      </c>
      <c r="AN520" s="25">
        <f t="shared" si="128"/>
        <v>12.709999999999994</v>
      </c>
      <c r="AO520" s="25">
        <f t="shared" si="129"/>
        <v>57.993333333333332</v>
      </c>
      <c r="AP520" s="1">
        <f t="shared" si="127"/>
        <v>19.29</v>
      </c>
      <c r="AQ520" s="25">
        <f t="shared" si="122"/>
        <v>1.5011673151750973</v>
      </c>
      <c r="AR520" s="1">
        <f t="shared" si="123"/>
        <v>2.63</v>
      </c>
      <c r="AS520" s="25">
        <f t="shared" si="124"/>
        <v>0.71467391304347816</v>
      </c>
      <c r="AT520" s="1">
        <f t="shared" si="125"/>
        <v>0</v>
      </c>
      <c r="AU520" s="1">
        <f t="shared" si="126"/>
        <v>0</v>
      </c>
      <c r="AV520" s="1" t="str">
        <f t="shared" si="116"/>
        <v/>
      </c>
      <c r="AW520" s="1" t="str">
        <f t="shared" si="117"/>
        <v/>
      </c>
      <c r="AX520" s="1" t="str">
        <f t="shared" si="118"/>
        <v/>
      </c>
      <c r="AY520" s="1">
        <v>0</v>
      </c>
      <c r="BJ520"/>
    </row>
    <row r="521" spans="1:62" ht="15.75">
      <c r="A521" s="1">
        <v>9268</v>
      </c>
      <c r="B521" s="1" t="s">
        <v>2204</v>
      </c>
      <c r="C521" s="1" t="s">
        <v>4339</v>
      </c>
      <c r="F521" s="1">
        <v>50000</v>
      </c>
      <c r="G521" s="1">
        <v>6</v>
      </c>
      <c r="H521" s="1">
        <v>4.9000000000000004</v>
      </c>
      <c r="I521" s="1">
        <v>38.33</v>
      </c>
      <c r="J521" s="1" t="s">
        <v>8798</v>
      </c>
      <c r="K521" s="1">
        <v>4.9000000000000004</v>
      </c>
      <c r="L521" s="1">
        <v>47.63</v>
      </c>
      <c r="M521" s="1" t="s">
        <v>8799</v>
      </c>
      <c r="N521" s="1">
        <v>4.9000000000000004</v>
      </c>
      <c r="O521" s="1">
        <v>46.9</v>
      </c>
      <c r="P521" s="1" t="s">
        <v>8800</v>
      </c>
      <c r="Q521" s="1">
        <v>14.83</v>
      </c>
      <c r="R521" s="1">
        <v>3.8</v>
      </c>
      <c r="S521" s="1" t="s">
        <v>8801</v>
      </c>
      <c r="T521" s="1">
        <v>1.26</v>
      </c>
      <c r="U521" s="1">
        <v>2.4300000000000002</v>
      </c>
      <c r="V521" s="1" t="s">
        <v>5807</v>
      </c>
      <c r="W521" s="1">
        <v>0</v>
      </c>
      <c r="X521" s="1">
        <v>0</v>
      </c>
      <c r="Y521" s="1" t="s">
        <v>4287</v>
      </c>
      <c r="Z521" s="1">
        <v>0</v>
      </c>
      <c r="AA521" s="1">
        <v>0</v>
      </c>
      <c r="AB521" s="1" t="s">
        <v>4284</v>
      </c>
      <c r="AC521" s="1">
        <v>0</v>
      </c>
      <c r="AD521" s="1">
        <v>0</v>
      </c>
      <c r="AH521" s="21">
        <v>42353.328668981485</v>
      </c>
      <c r="AJ521" s="24">
        <v>1</v>
      </c>
      <c r="AK521" s="23">
        <f t="shared" si="119"/>
        <v>6</v>
      </c>
      <c r="AL521" s="1">
        <f t="shared" si="120"/>
        <v>50000</v>
      </c>
      <c r="AM521" s="1">
        <f t="shared" si="121"/>
        <v>0</v>
      </c>
      <c r="AN521" s="25">
        <f t="shared" si="128"/>
        <v>9.3000000000000043</v>
      </c>
      <c r="AO521" s="25">
        <f t="shared" si="129"/>
        <v>44.286666666666669</v>
      </c>
      <c r="AP521" s="1">
        <f t="shared" si="127"/>
        <v>14.83</v>
      </c>
      <c r="AQ521" s="25">
        <f t="shared" si="122"/>
        <v>3.9026315789473687</v>
      </c>
      <c r="AR521" s="1">
        <f t="shared" si="123"/>
        <v>1.26</v>
      </c>
      <c r="AS521" s="25">
        <f t="shared" si="124"/>
        <v>0.51851851851851849</v>
      </c>
      <c r="AT521" s="1">
        <f t="shared" si="125"/>
        <v>0</v>
      </c>
      <c r="AU521" s="1">
        <f t="shared" si="126"/>
        <v>0</v>
      </c>
      <c r="AV521" s="1" t="str">
        <f t="shared" si="116"/>
        <v/>
      </c>
      <c r="AW521" s="1" t="str">
        <f t="shared" si="117"/>
        <v/>
      </c>
      <c r="AX521" s="1" t="str">
        <f t="shared" si="118"/>
        <v/>
      </c>
      <c r="AY521" s="1">
        <v>0</v>
      </c>
      <c r="BJ521"/>
    </row>
    <row r="522" spans="1:62" ht="15.75">
      <c r="A522" s="1">
        <v>8619</v>
      </c>
      <c r="B522" s="1" t="s">
        <v>1227</v>
      </c>
      <c r="C522" s="1" t="s">
        <v>4334</v>
      </c>
      <c r="F522" s="1">
        <v>50000</v>
      </c>
      <c r="G522" s="1">
        <v>5</v>
      </c>
      <c r="H522" s="1">
        <v>4.8</v>
      </c>
      <c r="I522" s="1">
        <v>-0.85</v>
      </c>
      <c r="J522" s="1" t="s">
        <v>8802</v>
      </c>
      <c r="K522" s="1">
        <v>4.5999999999999996</v>
      </c>
      <c r="L522" s="1">
        <v>-2.12</v>
      </c>
      <c r="M522" s="1" t="s">
        <v>8803</v>
      </c>
      <c r="N522" s="1">
        <v>4.5999999999999996</v>
      </c>
      <c r="O522" s="1">
        <v>-2.16</v>
      </c>
      <c r="P522" s="1" t="s">
        <v>8804</v>
      </c>
      <c r="Q522" s="1">
        <v>15.96</v>
      </c>
      <c r="R522" s="1">
        <v>12.85</v>
      </c>
      <c r="S522" s="1" t="s">
        <v>8805</v>
      </c>
      <c r="T522" s="1">
        <v>2.08</v>
      </c>
      <c r="U522" s="1">
        <v>3.68</v>
      </c>
      <c r="V522" s="1" t="s">
        <v>8431</v>
      </c>
      <c r="W522" s="1">
        <v>0</v>
      </c>
      <c r="X522" s="1">
        <v>0</v>
      </c>
      <c r="Y522" s="1" t="s">
        <v>4287</v>
      </c>
      <c r="Z522" s="1">
        <v>0</v>
      </c>
      <c r="AA522" s="1">
        <v>0</v>
      </c>
      <c r="AB522" s="1" t="s">
        <v>4284</v>
      </c>
      <c r="AC522" s="1">
        <v>0</v>
      </c>
      <c r="AD522" s="1">
        <v>0</v>
      </c>
      <c r="AH522" s="21">
        <v>42353.328842592593</v>
      </c>
      <c r="AJ522" s="24">
        <v>1</v>
      </c>
      <c r="AK522" s="23">
        <f t="shared" si="119"/>
        <v>4</v>
      </c>
      <c r="AL522" s="1">
        <f t="shared" si="120"/>
        <v>50000</v>
      </c>
      <c r="AM522" s="1">
        <f t="shared" si="121"/>
        <v>0</v>
      </c>
      <c r="AN522" s="25">
        <f t="shared" si="128"/>
        <v>1.31</v>
      </c>
      <c r="AO522" s="25">
        <f t="shared" si="129"/>
        <v>-1.7100000000000002</v>
      </c>
      <c r="AP522" s="1">
        <f t="shared" si="127"/>
        <v>15.96</v>
      </c>
      <c r="AQ522" s="25">
        <f t="shared" si="122"/>
        <v>1.242023346303502</v>
      </c>
      <c r="AR522" s="1">
        <f t="shared" si="123"/>
        <v>2.08</v>
      </c>
      <c r="AS522" s="25">
        <f t="shared" si="124"/>
        <v>0.56521739130434778</v>
      </c>
      <c r="AT522" s="1">
        <f t="shared" si="125"/>
        <v>0</v>
      </c>
      <c r="AU522" s="1">
        <f t="shared" si="126"/>
        <v>0</v>
      </c>
      <c r="AV522" s="1" t="str">
        <f t="shared" si="116"/>
        <v/>
      </c>
      <c r="AW522" s="1" t="str">
        <f t="shared" si="117"/>
        <v/>
      </c>
      <c r="AX522" s="1" t="str">
        <f t="shared" si="118"/>
        <v/>
      </c>
      <c r="AY522" s="1">
        <v>0</v>
      </c>
      <c r="BJ522"/>
    </row>
    <row r="523" spans="1:62" ht="15.75">
      <c r="A523" s="1">
        <v>8976</v>
      </c>
      <c r="B523" s="1" t="s">
        <v>1466</v>
      </c>
      <c r="C523" s="1" t="s">
        <v>4286</v>
      </c>
      <c r="F523" s="1">
        <v>50000</v>
      </c>
      <c r="G523" s="1">
        <v>3</v>
      </c>
      <c r="H523" s="1">
        <v>4.8</v>
      </c>
      <c r="I523" s="1">
        <v>7.3</v>
      </c>
      <c r="J523" s="1" t="s">
        <v>8806</v>
      </c>
      <c r="K523" s="1">
        <v>4.8</v>
      </c>
      <c r="L523" s="1">
        <v>1.18</v>
      </c>
      <c r="M523" s="1" t="s">
        <v>8807</v>
      </c>
      <c r="N523" s="1">
        <v>4.8</v>
      </c>
      <c r="O523" s="1">
        <v>11.14</v>
      </c>
      <c r="P523" s="1" t="s">
        <v>8808</v>
      </c>
      <c r="Q523" s="1">
        <v>5.44</v>
      </c>
      <c r="R523" s="1">
        <v>6.76</v>
      </c>
      <c r="S523" s="1" t="s">
        <v>8809</v>
      </c>
      <c r="T523" s="1">
        <v>2.83</v>
      </c>
      <c r="U523" s="1">
        <v>3.27</v>
      </c>
      <c r="V523" s="1" t="s">
        <v>8810</v>
      </c>
      <c r="W523" s="1">
        <v>0</v>
      </c>
      <c r="X523" s="1">
        <v>0</v>
      </c>
      <c r="Y523" s="1" t="s">
        <v>4287</v>
      </c>
      <c r="Z523" s="1">
        <v>0</v>
      </c>
      <c r="AA523" s="1">
        <v>0</v>
      </c>
      <c r="AB523" s="1" t="s">
        <v>4284</v>
      </c>
      <c r="AC523" s="1">
        <v>0</v>
      </c>
      <c r="AD523" s="1">
        <v>0</v>
      </c>
      <c r="AH523" s="21">
        <v>42353.328993055555</v>
      </c>
      <c r="AJ523" s="24">
        <v>1</v>
      </c>
      <c r="AK523" s="23">
        <f t="shared" si="119"/>
        <v>8</v>
      </c>
      <c r="AL523" s="1">
        <f t="shared" si="120"/>
        <v>50000</v>
      </c>
      <c r="AM523" s="1">
        <f t="shared" si="121"/>
        <v>0</v>
      </c>
      <c r="AN523" s="25">
        <f t="shared" si="128"/>
        <v>9.9600000000000009</v>
      </c>
      <c r="AO523" s="25">
        <f t="shared" si="129"/>
        <v>6.54</v>
      </c>
      <c r="AP523" s="1">
        <f t="shared" si="127"/>
        <v>5.44</v>
      </c>
      <c r="AQ523" s="25">
        <f t="shared" si="122"/>
        <v>0.804733727810651</v>
      </c>
      <c r="AR523" s="1">
        <f t="shared" si="123"/>
        <v>2.83</v>
      </c>
      <c r="AS523" s="25">
        <f t="shared" si="124"/>
        <v>0.86544342507645267</v>
      </c>
      <c r="AT523" s="1">
        <f t="shared" si="125"/>
        <v>0</v>
      </c>
      <c r="AU523" s="1">
        <f t="shared" si="126"/>
        <v>0</v>
      </c>
      <c r="AV523" s="1" t="str">
        <f t="shared" si="116"/>
        <v/>
      </c>
      <c r="AW523" s="1" t="str">
        <f t="shared" si="117"/>
        <v/>
      </c>
      <c r="AX523" s="1" t="str">
        <f t="shared" si="118"/>
        <v/>
      </c>
      <c r="AY523" s="1">
        <v>0</v>
      </c>
      <c r="BJ523"/>
    </row>
    <row r="524" spans="1:62" ht="15.75">
      <c r="A524" s="1">
        <v>8639</v>
      </c>
      <c r="B524" s="1" t="s">
        <v>650</v>
      </c>
      <c r="C524" s="1" t="s">
        <v>4335</v>
      </c>
      <c r="F524" s="1">
        <v>100000</v>
      </c>
      <c r="H524" s="1">
        <v>4.8</v>
      </c>
      <c r="I524" s="1">
        <v>-0.51</v>
      </c>
      <c r="J524" s="1" t="s">
        <v>8811</v>
      </c>
      <c r="K524" s="1">
        <v>4.8</v>
      </c>
      <c r="L524" s="1">
        <v>12.15</v>
      </c>
      <c r="M524" s="1" t="s">
        <v>8812</v>
      </c>
      <c r="N524" s="1">
        <v>4.8</v>
      </c>
      <c r="O524" s="1">
        <v>8.5399999999999991</v>
      </c>
      <c r="P524" s="1" t="s">
        <v>8813</v>
      </c>
      <c r="Q524" s="1">
        <v>5.09</v>
      </c>
      <c r="R524" s="1">
        <v>3.91</v>
      </c>
      <c r="S524" s="1" t="s">
        <v>8814</v>
      </c>
      <c r="T524" s="1">
        <v>1.07</v>
      </c>
      <c r="U524" s="1">
        <v>2.44</v>
      </c>
      <c r="V524" s="1" t="s">
        <v>8815</v>
      </c>
      <c r="W524" s="1">
        <v>0</v>
      </c>
      <c r="X524" s="1">
        <v>0.01</v>
      </c>
      <c r="Y524" s="1" t="s">
        <v>4295</v>
      </c>
      <c r="Z524" s="1">
        <v>0</v>
      </c>
      <c r="AA524" s="1">
        <v>0</v>
      </c>
      <c r="AB524" s="1" t="s">
        <v>4284</v>
      </c>
      <c r="AC524" s="1">
        <v>0</v>
      </c>
      <c r="AD524" s="1">
        <v>0</v>
      </c>
      <c r="AH524" s="21">
        <v>42353.329409722224</v>
      </c>
      <c r="AJ524" s="24">
        <v>1</v>
      </c>
      <c r="AK524" s="23">
        <f t="shared" si="119"/>
        <v>5</v>
      </c>
      <c r="AL524" s="1">
        <f t="shared" si="120"/>
        <v>100000</v>
      </c>
      <c r="AM524" s="1">
        <f t="shared" si="121"/>
        <v>0</v>
      </c>
      <c r="AN524" s="25">
        <f t="shared" si="128"/>
        <v>12.66</v>
      </c>
      <c r="AO524" s="25">
        <f t="shared" si="129"/>
        <v>6.7266666666666666</v>
      </c>
      <c r="AP524" s="1">
        <f t="shared" si="127"/>
        <v>5.09</v>
      </c>
      <c r="AQ524" s="25">
        <f t="shared" si="122"/>
        <v>1.3017902813299231</v>
      </c>
      <c r="AR524" s="1">
        <f t="shared" si="123"/>
        <v>1.07</v>
      </c>
      <c r="AS524" s="25">
        <f t="shared" si="124"/>
        <v>0.43852459016393447</v>
      </c>
      <c r="AT524" s="1">
        <f t="shared" si="125"/>
        <v>0</v>
      </c>
      <c r="AU524" s="1">
        <f t="shared" si="126"/>
        <v>0</v>
      </c>
      <c r="AV524" s="1" t="str">
        <f t="shared" si="116"/>
        <v/>
      </c>
      <c r="AW524" s="1" t="str">
        <f t="shared" si="117"/>
        <v/>
      </c>
      <c r="AX524" s="1" t="str">
        <f t="shared" si="118"/>
        <v/>
      </c>
      <c r="AY524" s="1">
        <v>0</v>
      </c>
      <c r="BJ524"/>
    </row>
    <row r="525" spans="1:62" ht="15.75">
      <c r="A525" s="1">
        <v>8645</v>
      </c>
      <c r="B525" s="1" t="s">
        <v>1208</v>
      </c>
      <c r="C525" s="1" t="s">
        <v>4334</v>
      </c>
      <c r="F525" s="1">
        <v>50000</v>
      </c>
      <c r="G525" s="1">
        <v>6</v>
      </c>
      <c r="H525" s="1">
        <v>4.8</v>
      </c>
      <c r="I525" s="1">
        <v>34.119999999999997</v>
      </c>
      <c r="J525" s="1" t="s">
        <v>8816</v>
      </c>
      <c r="K525" s="1">
        <v>4.8</v>
      </c>
      <c r="L525" s="1">
        <v>23.4</v>
      </c>
      <c r="M525" s="1" t="s">
        <v>8817</v>
      </c>
      <c r="N525" s="1">
        <v>4.8</v>
      </c>
      <c r="O525" s="1">
        <v>20.68</v>
      </c>
      <c r="P525" s="1" t="s">
        <v>8818</v>
      </c>
      <c r="Q525" s="1">
        <v>17.23</v>
      </c>
      <c r="R525" s="1">
        <v>12.85</v>
      </c>
      <c r="S525" s="1" t="s">
        <v>8819</v>
      </c>
      <c r="T525" s="1">
        <v>3.35</v>
      </c>
      <c r="U525" s="1">
        <v>3.68</v>
      </c>
      <c r="V525" s="1" t="s">
        <v>8820</v>
      </c>
      <c r="W525" s="1">
        <v>0</v>
      </c>
      <c r="X525" s="1">
        <v>0</v>
      </c>
      <c r="Y525" s="1" t="s">
        <v>4287</v>
      </c>
      <c r="Z525" s="1">
        <v>0</v>
      </c>
      <c r="AA525" s="1">
        <v>0</v>
      </c>
      <c r="AB525" s="1" t="s">
        <v>4284</v>
      </c>
      <c r="AC525" s="1">
        <v>0</v>
      </c>
      <c r="AD525" s="1">
        <v>0</v>
      </c>
      <c r="AH525" s="21">
        <v>42353.330023148148</v>
      </c>
      <c r="AJ525" s="24">
        <v>1</v>
      </c>
      <c r="AK525" s="23">
        <f t="shared" si="119"/>
        <v>4</v>
      </c>
      <c r="AL525" s="1">
        <f t="shared" si="120"/>
        <v>50000</v>
      </c>
      <c r="AM525" s="1">
        <f t="shared" si="121"/>
        <v>0</v>
      </c>
      <c r="AN525" s="25">
        <f t="shared" si="128"/>
        <v>13.439999999999998</v>
      </c>
      <c r="AO525" s="25">
        <f t="shared" si="129"/>
        <v>26.066666666666663</v>
      </c>
      <c r="AP525" s="1">
        <f t="shared" si="127"/>
        <v>17.23</v>
      </c>
      <c r="AQ525" s="25">
        <f t="shared" si="122"/>
        <v>1.3408560311284048</v>
      </c>
      <c r="AR525" s="1">
        <f t="shared" si="123"/>
        <v>3.35</v>
      </c>
      <c r="AS525" s="25">
        <f t="shared" si="124"/>
        <v>0.91032608695652173</v>
      </c>
      <c r="AT525" s="1">
        <f t="shared" si="125"/>
        <v>0</v>
      </c>
      <c r="AU525" s="1">
        <f t="shared" si="126"/>
        <v>0</v>
      </c>
      <c r="AV525" s="1" t="str">
        <f t="shared" si="116"/>
        <v/>
      </c>
      <c r="AW525" s="1" t="str">
        <f t="shared" si="117"/>
        <v/>
      </c>
      <c r="AX525" s="1" t="str">
        <f t="shared" si="118"/>
        <v/>
      </c>
      <c r="AY525" s="1">
        <v>0</v>
      </c>
      <c r="BJ525"/>
    </row>
    <row r="526" spans="1:62" ht="15.75">
      <c r="A526" s="1">
        <v>9522</v>
      </c>
      <c r="B526" s="1" t="s">
        <v>3239</v>
      </c>
      <c r="C526" s="1" t="s">
        <v>4286</v>
      </c>
      <c r="F526" s="1">
        <v>50000</v>
      </c>
      <c r="G526" s="1">
        <v>3</v>
      </c>
      <c r="H526" s="1">
        <v>4.8</v>
      </c>
      <c r="I526" s="1">
        <v>7.97</v>
      </c>
      <c r="J526" s="1" t="s">
        <v>8821</v>
      </c>
      <c r="K526" s="1">
        <v>4.8</v>
      </c>
      <c r="L526" s="1">
        <v>12.46</v>
      </c>
      <c r="M526" s="1" t="s">
        <v>8822</v>
      </c>
      <c r="N526" s="1">
        <v>4.8</v>
      </c>
      <c r="O526" s="1">
        <v>22.82</v>
      </c>
      <c r="P526" s="1" t="s">
        <v>8823</v>
      </c>
      <c r="Q526" s="1">
        <v>7.6</v>
      </c>
      <c r="R526" s="1">
        <v>6.76</v>
      </c>
      <c r="S526" s="1" t="s">
        <v>8824</v>
      </c>
      <c r="T526" s="1">
        <v>2.67</v>
      </c>
      <c r="U526" s="1">
        <v>3.27</v>
      </c>
      <c r="V526" s="1" t="s">
        <v>8825</v>
      </c>
      <c r="W526" s="1">
        <v>0</v>
      </c>
      <c r="X526" s="1">
        <v>0.01</v>
      </c>
      <c r="Y526" s="1" t="s">
        <v>4295</v>
      </c>
      <c r="Z526" s="1">
        <v>0</v>
      </c>
      <c r="AA526" s="1">
        <v>0</v>
      </c>
      <c r="AB526" s="1" t="s">
        <v>4284</v>
      </c>
      <c r="AC526" s="1">
        <v>0</v>
      </c>
      <c r="AD526" s="1">
        <v>0</v>
      </c>
      <c r="AH526" s="21">
        <v>42353.330081018517</v>
      </c>
      <c r="AJ526" s="24">
        <v>1</v>
      </c>
      <c r="AK526" s="23">
        <f t="shared" si="119"/>
        <v>8</v>
      </c>
      <c r="AL526" s="1">
        <f t="shared" si="120"/>
        <v>50000</v>
      </c>
      <c r="AM526" s="1">
        <f t="shared" si="121"/>
        <v>0</v>
      </c>
      <c r="AN526" s="25">
        <f t="shared" si="128"/>
        <v>14.850000000000001</v>
      </c>
      <c r="AO526" s="25">
        <f t="shared" si="129"/>
        <v>14.416666666666666</v>
      </c>
      <c r="AP526" s="1">
        <f t="shared" si="127"/>
        <v>7.6</v>
      </c>
      <c r="AQ526" s="25">
        <f t="shared" si="122"/>
        <v>1.1242603550295858</v>
      </c>
      <c r="AR526" s="1">
        <f t="shared" si="123"/>
        <v>2.67</v>
      </c>
      <c r="AS526" s="25">
        <f t="shared" si="124"/>
        <v>0.8165137614678899</v>
      </c>
      <c r="AT526" s="1">
        <f t="shared" si="125"/>
        <v>0</v>
      </c>
      <c r="AU526" s="1">
        <f t="shared" si="126"/>
        <v>0</v>
      </c>
      <c r="AV526" s="1" t="str">
        <f t="shared" si="116"/>
        <v/>
      </c>
      <c r="AW526" s="1" t="str">
        <f t="shared" si="117"/>
        <v/>
      </c>
      <c r="AX526" s="1" t="str">
        <f t="shared" si="118"/>
        <v/>
      </c>
      <c r="AY526" s="1">
        <v>0</v>
      </c>
      <c r="BJ526"/>
    </row>
    <row r="527" spans="1:62" ht="15.75">
      <c r="A527" s="1">
        <v>8649</v>
      </c>
      <c r="B527" s="1" t="s">
        <v>196</v>
      </c>
      <c r="C527" s="1" t="s">
        <v>4334</v>
      </c>
      <c r="F527" s="1">
        <v>50000</v>
      </c>
      <c r="G527" s="1">
        <v>3</v>
      </c>
      <c r="H527" s="1">
        <v>4.9000000000000004</v>
      </c>
      <c r="I527" s="1">
        <v>56.86</v>
      </c>
      <c r="J527" s="1" t="s">
        <v>8826</v>
      </c>
      <c r="K527" s="1">
        <v>4.9000000000000004</v>
      </c>
      <c r="L527" s="1">
        <v>56.4</v>
      </c>
      <c r="M527" s="1" t="s">
        <v>8827</v>
      </c>
      <c r="N527" s="1">
        <v>4.9000000000000004</v>
      </c>
      <c r="O527" s="1">
        <v>59.52</v>
      </c>
      <c r="P527" s="1" t="s">
        <v>8828</v>
      </c>
      <c r="Q527" s="1">
        <v>11.37</v>
      </c>
      <c r="R527" s="1">
        <v>12.85</v>
      </c>
      <c r="S527" s="1" t="s">
        <v>8829</v>
      </c>
      <c r="T527" s="1">
        <v>3.08</v>
      </c>
      <c r="U527" s="1">
        <v>3.68</v>
      </c>
      <c r="V527" s="1" t="s">
        <v>8830</v>
      </c>
      <c r="W527" s="1">
        <v>0</v>
      </c>
      <c r="X527" s="1">
        <v>0.05</v>
      </c>
      <c r="Y527" s="1" t="s">
        <v>4289</v>
      </c>
      <c r="Z527" s="1">
        <v>0</v>
      </c>
      <c r="AA527" s="1">
        <v>0</v>
      </c>
      <c r="AB527" s="1" t="s">
        <v>4284</v>
      </c>
      <c r="AC527" s="1">
        <v>0</v>
      </c>
      <c r="AD527" s="1">
        <v>0</v>
      </c>
      <c r="AH527" s="21">
        <v>42353.330729166664</v>
      </c>
      <c r="AJ527" s="24">
        <v>1</v>
      </c>
      <c r="AK527" s="23">
        <f t="shared" si="119"/>
        <v>4</v>
      </c>
      <c r="AL527" s="1">
        <f t="shared" si="120"/>
        <v>50000</v>
      </c>
      <c r="AM527" s="1">
        <f t="shared" si="121"/>
        <v>0</v>
      </c>
      <c r="AN527" s="25">
        <f t="shared" si="128"/>
        <v>3.1200000000000045</v>
      </c>
      <c r="AO527" s="25">
        <f t="shared" si="129"/>
        <v>57.593333333333334</v>
      </c>
      <c r="AP527" s="1">
        <f t="shared" si="127"/>
        <v>11.37</v>
      </c>
      <c r="AQ527" s="25">
        <f t="shared" si="122"/>
        <v>0.88482490272373537</v>
      </c>
      <c r="AR527" s="1">
        <f t="shared" si="123"/>
        <v>3.08</v>
      </c>
      <c r="AS527" s="25">
        <f t="shared" si="124"/>
        <v>0.83695652173913038</v>
      </c>
      <c r="AT527" s="1">
        <f t="shared" si="125"/>
        <v>0</v>
      </c>
      <c r="AU527" s="1">
        <f t="shared" si="126"/>
        <v>0</v>
      </c>
      <c r="AV527" s="1" t="str">
        <f t="shared" si="116"/>
        <v/>
      </c>
      <c r="AW527" s="1" t="str">
        <f t="shared" si="117"/>
        <v/>
      </c>
      <c r="AX527" s="1" t="str">
        <f t="shared" si="118"/>
        <v/>
      </c>
      <c r="AY527" s="1">
        <v>0</v>
      </c>
      <c r="BJ527"/>
    </row>
    <row r="528" spans="1:62" ht="15.75">
      <c r="A528" s="1">
        <v>8909</v>
      </c>
      <c r="B528" s="1" t="s">
        <v>1638</v>
      </c>
      <c r="C528" s="1" t="s">
        <v>4334</v>
      </c>
      <c r="F528" s="1">
        <v>100000</v>
      </c>
      <c r="G528" s="1">
        <v>5</v>
      </c>
      <c r="H528" s="1">
        <v>4.8</v>
      </c>
      <c r="I528" s="1">
        <v>-0.92</v>
      </c>
      <c r="J528" s="1" t="s">
        <v>8831</v>
      </c>
      <c r="K528" s="1">
        <v>4.7</v>
      </c>
      <c r="L528" s="1">
        <v>-0.52</v>
      </c>
      <c r="M528" s="1" t="s">
        <v>8832</v>
      </c>
      <c r="N528" s="1">
        <v>4.7</v>
      </c>
      <c r="O528" s="1">
        <v>-0.74</v>
      </c>
      <c r="P528" s="1" t="s">
        <v>8833</v>
      </c>
      <c r="Q528" s="1">
        <v>6.47</v>
      </c>
      <c r="R528" s="1">
        <v>12.85</v>
      </c>
      <c r="S528" s="1" t="s">
        <v>8834</v>
      </c>
      <c r="T528" s="1">
        <v>3.97</v>
      </c>
      <c r="U528" s="1">
        <v>3.68</v>
      </c>
      <c r="V528" s="1" t="s">
        <v>8835</v>
      </c>
      <c r="W528" s="1">
        <v>0</v>
      </c>
      <c r="X528" s="1">
        <v>0.05</v>
      </c>
      <c r="Y528" s="1" t="s">
        <v>4289</v>
      </c>
      <c r="Z528" s="1">
        <v>0</v>
      </c>
      <c r="AA528" s="1">
        <v>0</v>
      </c>
      <c r="AB528" s="1" t="s">
        <v>4284</v>
      </c>
      <c r="AC528" s="1">
        <v>0</v>
      </c>
      <c r="AD528" s="1">
        <v>0</v>
      </c>
      <c r="AH528" s="21">
        <v>42353.331435185188</v>
      </c>
      <c r="AJ528" s="24">
        <v>1</v>
      </c>
      <c r="AK528" s="23">
        <f t="shared" si="119"/>
        <v>4</v>
      </c>
      <c r="AL528" s="1">
        <f t="shared" si="120"/>
        <v>100000</v>
      </c>
      <c r="AM528" s="1">
        <f t="shared" si="121"/>
        <v>0</v>
      </c>
      <c r="AN528" s="25">
        <f t="shared" si="128"/>
        <v>0.4</v>
      </c>
      <c r="AO528" s="25">
        <f t="shared" si="129"/>
        <v>-0.72666666666666657</v>
      </c>
      <c r="AP528" s="1">
        <f t="shared" si="127"/>
        <v>6.47</v>
      </c>
      <c r="AQ528" s="25">
        <f t="shared" si="122"/>
        <v>0.50350194552529182</v>
      </c>
      <c r="AR528" s="1">
        <f t="shared" si="123"/>
        <v>3.97</v>
      </c>
      <c r="AS528" s="25">
        <f t="shared" si="124"/>
        <v>1.0788043478260869</v>
      </c>
      <c r="AT528" s="1">
        <f t="shared" si="125"/>
        <v>0</v>
      </c>
      <c r="AU528" s="1">
        <f t="shared" si="126"/>
        <v>0</v>
      </c>
      <c r="AV528" s="1" t="str">
        <f t="shared" si="116"/>
        <v/>
      </c>
      <c r="AW528" s="1" t="str">
        <f t="shared" si="117"/>
        <v/>
      </c>
      <c r="AX528" s="1" t="str">
        <f t="shared" si="118"/>
        <v/>
      </c>
      <c r="AY528" s="1">
        <v>0</v>
      </c>
      <c r="BJ528"/>
    </row>
    <row r="529" spans="1:62" ht="15.75">
      <c r="A529" s="1">
        <v>9299</v>
      </c>
      <c r="B529" s="1" t="s">
        <v>585</v>
      </c>
      <c r="C529" s="1" t="s">
        <v>4334</v>
      </c>
      <c r="F529" s="1">
        <v>100000</v>
      </c>
      <c r="H529" s="1">
        <v>4.9000000000000004</v>
      </c>
      <c r="I529" s="1">
        <v>74.56</v>
      </c>
      <c r="J529" s="1" t="s">
        <v>8836</v>
      </c>
      <c r="K529" s="1">
        <v>4.9000000000000004</v>
      </c>
      <c r="L529" s="1">
        <v>72.760000000000005</v>
      </c>
      <c r="M529" s="1" t="s">
        <v>8837</v>
      </c>
      <c r="N529" s="1">
        <v>4.9000000000000004</v>
      </c>
      <c r="O529" s="1">
        <v>73.540000000000006</v>
      </c>
      <c r="P529" s="1" t="s">
        <v>8838</v>
      </c>
      <c r="Q529" s="1">
        <v>12.77</v>
      </c>
      <c r="R529" s="1">
        <v>12.85</v>
      </c>
      <c r="S529" s="1" t="s">
        <v>8839</v>
      </c>
      <c r="T529" s="1">
        <v>3.95</v>
      </c>
      <c r="U529" s="1">
        <v>3.68</v>
      </c>
      <c r="V529" s="1" t="s">
        <v>8840</v>
      </c>
      <c r="W529" s="1">
        <v>0</v>
      </c>
      <c r="X529" s="1">
        <v>0.05</v>
      </c>
      <c r="Y529" s="1" t="s">
        <v>4289</v>
      </c>
      <c r="Z529" s="1">
        <v>0</v>
      </c>
      <c r="AA529" s="1">
        <v>0</v>
      </c>
      <c r="AB529" s="1" t="s">
        <v>4284</v>
      </c>
      <c r="AC529" s="1">
        <v>0</v>
      </c>
      <c r="AD529" s="1">
        <v>0</v>
      </c>
      <c r="AH529" s="21">
        <v>42353.33184027778</v>
      </c>
      <c r="AJ529" s="24">
        <v>1</v>
      </c>
      <c r="AK529" s="23">
        <f t="shared" si="119"/>
        <v>4</v>
      </c>
      <c r="AL529" s="1">
        <f t="shared" si="120"/>
        <v>100000</v>
      </c>
      <c r="AM529" s="1">
        <f t="shared" si="121"/>
        <v>0</v>
      </c>
      <c r="AN529" s="25">
        <f t="shared" si="128"/>
        <v>1.7999999999999972</v>
      </c>
      <c r="AO529" s="25">
        <f t="shared" si="129"/>
        <v>73.62</v>
      </c>
      <c r="AP529" s="1">
        <f t="shared" si="127"/>
        <v>12.77</v>
      </c>
      <c r="AQ529" s="25">
        <f t="shared" si="122"/>
        <v>0.99377431906614788</v>
      </c>
      <c r="AR529" s="1">
        <f t="shared" si="123"/>
        <v>3.95</v>
      </c>
      <c r="AS529" s="25">
        <f t="shared" si="124"/>
        <v>1.0733695652173914</v>
      </c>
      <c r="AT529" s="1">
        <f t="shared" si="125"/>
        <v>0</v>
      </c>
      <c r="AU529" s="1">
        <f t="shared" si="126"/>
        <v>0</v>
      </c>
      <c r="AV529" s="1" t="str">
        <f t="shared" si="116"/>
        <v/>
      </c>
      <c r="AW529" s="1" t="str">
        <f t="shared" si="117"/>
        <v/>
      </c>
      <c r="AX529" s="1" t="str">
        <f t="shared" si="118"/>
        <v/>
      </c>
      <c r="AY529" s="1">
        <v>0</v>
      </c>
      <c r="BJ529"/>
    </row>
    <row r="530" spans="1:62" ht="15.75">
      <c r="A530" s="1">
        <v>8686</v>
      </c>
      <c r="B530" s="1" t="s">
        <v>314</v>
      </c>
      <c r="C530" s="1" t="s">
        <v>4339</v>
      </c>
      <c r="F530" s="1">
        <v>50000</v>
      </c>
      <c r="G530" s="1">
        <v>3</v>
      </c>
      <c r="H530" s="1">
        <v>4.9000000000000004</v>
      </c>
      <c r="I530" s="1">
        <v>48.78</v>
      </c>
      <c r="J530" s="1" t="s">
        <v>8841</v>
      </c>
      <c r="K530" s="1">
        <v>4.9000000000000004</v>
      </c>
      <c r="L530" s="1">
        <v>59.02</v>
      </c>
      <c r="M530" s="1" t="s">
        <v>8842</v>
      </c>
      <c r="N530" s="1">
        <v>4.9000000000000004</v>
      </c>
      <c r="O530" s="1">
        <v>53.48</v>
      </c>
      <c r="P530" s="1" t="s">
        <v>8843</v>
      </c>
      <c r="Q530" s="1">
        <v>10.25</v>
      </c>
      <c r="R530" s="1">
        <v>3.8</v>
      </c>
      <c r="S530" s="1" t="s">
        <v>8844</v>
      </c>
      <c r="T530" s="1">
        <v>1.07</v>
      </c>
      <c r="U530" s="1">
        <v>2.4300000000000002</v>
      </c>
      <c r="V530" s="1" t="s">
        <v>8845</v>
      </c>
      <c r="W530" s="1">
        <v>0</v>
      </c>
      <c r="X530" s="1">
        <v>0.13</v>
      </c>
      <c r="Y530" s="1" t="s">
        <v>4294</v>
      </c>
      <c r="Z530" s="1">
        <v>0</v>
      </c>
      <c r="AA530" s="1">
        <v>0</v>
      </c>
      <c r="AB530" s="1" t="s">
        <v>4284</v>
      </c>
      <c r="AC530" s="1">
        <v>0</v>
      </c>
      <c r="AD530" s="1">
        <v>0</v>
      </c>
      <c r="AH530" s="21">
        <v>42353.332291666666</v>
      </c>
      <c r="AJ530" s="24">
        <v>1</v>
      </c>
      <c r="AK530" s="23">
        <f t="shared" si="119"/>
        <v>6</v>
      </c>
      <c r="AL530" s="1">
        <f t="shared" si="120"/>
        <v>50000</v>
      </c>
      <c r="AM530" s="1">
        <f t="shared" si="121"/>
        <v>0</v>
      </c>
      <c r="AN530" s="25">
        <f t="shared" si="128"/>
        <v>10.240000000000002</v>
      </c>
      <c r="AO530" s="25">
        <f t="shared" si="129"/>
        <v>53.76</v>
      </c>
      <c r="AP530" s="1">
        <f t="shared" si="127"/>
        <v>10.25</v>
      </c>
      <c r="AQ530" s="25">
        <f t="shared" si="122"/>
        <v>2.6973684210526319</v>
      </c>
      <c r="AR530" s="1">
        <f t="shared" si="123"/>
        <v>1.07</v>
      </c>
      <c r="AS530" s="25">
        <f t="shared" si="124"/>
        <v>0.44032921810699588</v>
      </c>
      <c r="AT530" s="1">
        <f t="shared" si="125"/>
        <v>0</v>
      </c>
      <c r="AU530" s="1">
        <f t="shared" si="126"/>
        <v>0</v>
      </c>
      <c r="AV530" s="1" t="str">
        <f t="shared" si="116"/>
        <v/>
      </c>
      <c r="AW530" s="1" t="str">
        <f t="shared" si="117"/>
        <v/>
      </c>
      <c r="AX530" s="1" t="str">
        <f t="shared" si="118"/>
        <v/>
      </c>
      <c r="AY530" s="1">
        <v>0</v>
      </c>
      <c r="BJ530"/>
    </row>
    <row r="531" spans="1:62" ht="15.75">
      <c r="A531" s="1">
        <v>8655</v>
      </c>
      <c r="B531" s="1" t="s">
        <v>448</v>
      </c>
      <c r="C531" s="1" t="s">
        <v>4358</v>
      </c>
      <c r="F531" s="1">
        <v>100000</v>
      </c>
      <c r="H531" s="1">
        <v>4.9000000000000004</v>
      </c>
      <c r="I531" s="1">
        <v>54.42</v>
      </c>
      <c r="J531" s="1" t="s">
        <v>8846</v>
      </c>
      <c r="K531" s="1">
        <v>4.9000000000000004</v>
      </c>
      <c r="L531" s="1">
        <v>53.32</v>
      </c>
      <c r="M531" s="1" t="s">
        <v>8847</v>
      </c>
      <c r="N531" s="1">
        <v>4.9000000000000004</v>
      </c>
      <c r="O531" s="1">
        <v>63.45</v>
      </c>
      <c r="P531" s="1" t="s">
        <v>8848</v>
      </c>
      <c r="Q531" s="1">
        <v>1.62</v>
      </c>
      <c r="R531" s="1">
        <v>4.05</v>
      </c>
      <c r="S531" s="1" t="s">
        <v>8849</v>
      </c>
      <c r="T531" s="1">
        <v>4.9800000000000004</v>
      </c>
      <c r="U531" s="1">
        <v>2.8</v>
      </c>
      <c r="V531" s="1" t="s">
        <v>8850</v>
      </c>
      <c r="W531" s="1">
        <v>0</v>
      </c>
      <c r="X531" s="1">
        <v>7.0000000000000007E-2</v>
      </c>
      <c r="Y531" s="1" t="s">
        <v>4331</v>
      </c>
      <c r="Z531" s="1">
        <v>0</v>
      </c>
      <c r="AA531" s="1">
        <v>0</v>
      </c>
      <c r="AB531" s="1" t="s">
        <v>4284</v>
      </c>
      <c r="AC531" s="1">
        <v>0</v>
      </c>
      <c r="AD531" s="1">
        <v>0</v>
      </c>
      <c r="AH531" s="21">
        <v>42353.332627314812</v>
      </c>
      <c r="AJ531" s="24">
        <v>1</v>
      </c>
      <c r="AK531" s="23">
        <f t="shared" si="119"/>
        <v>1</v>
      </c>
      <c r="AL531" s="1">
        <f t="shared" si="120"/>
        <v>100000</v>
      </c>
      <c r="AM531" s="1">
        <f t="shared" si="121"/>
        <v>0</v>
      </c>
      <c r="AN531" s="25">
        <f t="shared" si="128"/>
        <v>10.130000000000003</v>
      </c>
      <c r="AO531" s="25">
        <f t="shared" si="129"/>
        <v>57.063333333333333</v>
      </c>
      <c r="AP531" s="1">
        <f t="shared" si="127"/>
        <v>1.62</v>
      </c>
      <c r="AQ531" s="25">
        <f t="shared" si="122"/>
        <v>0.4</v>
      </c>
      <c r="AR531" s="1">
        <f t="shared" si="123"/>
        <v>4.9800000000000004</v>
      </c>
      <c r="AS531" s="25">
        <f t="shared" si="124"/>
        <v>1.7785714285714289</v>
      </c>
      <c r="AT531" s="1">
        <f t="shared" si="125"/>
        <v>0</v>
      </c>
      <c r="AU531" s="1">
        <f t="shared" si="126"/>
        <v>0</v>
      </c>
      <c r="AV531" s="1" t="str">
        <f t="shared" si="116"/>
        <v/>
      </c>
      <c r="AW531" s="1" t="str">
        <f t="shared" si="117"/>
        <v/>
      </c>
      <c r="AX531" s="1" t="str">
        <f t="shared" si="118"/>
        <v/>
      </c>
      <c r="AY531" s="1">
        <v>0</v>
      </c>
      <c r="BJ531"/>
    </row>
    <row r="532" spans="1:62" ht="15.75">
      <c r="A532" s="1">
        <v>9552</v>
      </c>
      <c r="B532" s="1" t="s">
        <v>793</v>
      </c>
      <c r="C532" s="1" t="s">
        <v>4335</v>
      </c>
      <c r="F532" s="1">
        <v>50000</v>
      </c>
      <c r="G532" s="1">
        <v>6</v>
      </c>
      <c r="H532" s="1">
        <v>4.8</v>
      </c>
      <c r="I532" s="1">
        <v>-0.5</v>
      </c>
      <c r="J532" s="1" t="s">
        <v>8851</v>
      </c>
      <c r="K532" s="1">
        <v>4.8</v>
      </c>
      <c r="L532" s="1">
        <v>11.64</v>
      </c>
      <c r="M532" s="1" t="s">
        <v>8852</v>
      </c>
      <c r="N532" s="1">
        <v>4.8</v>
      </c>
      <c r="O532" s="1">
        <v>10.44</v>
      </c>
      <c r="P532" s="1" t="s">
        <v>8853</v>
      </c>
      <c r="Q532" s="1">
        <v>9.06</v>
      </c>
      <c r="R532" s="1">
        <v>3.91</v>
      </c>
      <c r="S532" s="1" t="s">
        <v>8854</v>
      </c>
      <c r="T532" s="1">
        <v>4.16</v>
      </c>
      <c r="U532" s="1">
        <v>2.44</v>
      </c>
      <c r="V532" s="1" t="s">
        <v>8855</v>
      </c>
      <c r="W532" s="1">
        <v>0</v>
      </c>
      <c r="X532" s="1">
        <v>0</v>
      </c>
      <c r="Y532" s="1" t="s">
        <v>4287</v>
      </c>
      <c r="Z532" s="1">
        <v>0</v>
      </c>
      <c r="AA532" s="1">
        <v>0</v>
      </c>
      <c r="AB532" s="1" t="s">
        <v>4284</v>
      </c>
      <c r="AC532" s="1">
        <v>0</v>
      </c>
      <c r="AD532" s="1">
        <v>0</v>
      </c>
      <c r="AH532" s="21">
        <v>42353.333043981482</v>
      </c>
      <c r="AJ532" s="24">
        <v>1</v>
      </c>
      <c r="AK532" s="23">
        <f t="shared" si="119"/>
        <v>5</v>
      </c>
      <c r="AL532" s="1">
        <f t="shared" si="120"/>
        <v>50000</v>
      </c>
      <c r="AM532" s="1">
        <f t="shared" si="121"/>
        <v>0</v>
      </c>
      <c r="AN532" s="25">
        <f t="shared" si="128"/>
        <v>12.14</v>
      </c>
      <c r="AO532" s="25">
        <f t="shared" si="129"/>
        <v>7.1933333333333325</v>
      </c>
      <c r="AP532" s="1">
        <f t="shared" si="127"/>
        <v>9.06</v>
      </c>
      <c r="AQ532" s="25">
        <f t="shared" si="122"/>
        <v>2.3171355498721229</v>
      </c>
      <c r="AR532" s="1">
        <f t="shared" si="123"/>
        <v>4.16</v>
      </c>
      <c r="AS532" s="25">
        <f t="shared" si="124"/>
        <v>1.7049180327868854</v>
      </c>
      <c r="AT532" s="1">
        <f t="shared" si="125"/>
        <v>0</v>
      </c>
      <c r="AU532" s="1">
        <f t="shared" si="126"/>
        <v>0</v>
      </c>
      <c r="AV532" s="1" t="str">
        <f t="shared" si="116"/>
        <v/>
      </c>
      <c r="AW532" s="1" t="str">
        <f t="shared" si="117"/>
        <v/>
      </c>
      <c r="AX532" s="1" t="str">
        <f t="shared" si="118"/>
        <v/>
      </c>
      <c r="AY532" s="1">
        <v>0</v>
      </c>
      <c r="BJ532"/>
    </row>
    <row r="533" spans="1:62" ht="15.75">
      <c r="A533" s="1">
        <v>9556</v>
      </c>
      <c r="B533" s="1" t="s">
        <v>3468</v>
      </c>
      <c r="C533" s="1" t="s">
        <v>4334</v>
      </c>
      <c r="F533" s="1">
        <v>50000</v>
      </c>
      <c r="G533" s="1">
        <v>6</v>
      </c>
      <c r="H533" s="1">
        <v>4.8</v>
      </c>
      <c r="I533" s="1">
        <v>0</v>
      </c>
      <c r="J533" s="1" t="s">
        <v>8856</v>
      </c>
      <c r="K533" s="1">
        <v>4.7</v>
      </c>
      <c r="L533" s="1">
        <v>-0.57999999999999996</v>
      </c>
      <c r="M533" s="1" t="s">
        <v>8857</v>
      </c>
      <c r="N533" s="1">
        <v>4.7</v>
      </c>
      <c r="O533" s="1">
        <v>-1.4</v>
      </c>
      <c r="P533" s="1" t="s">
        <v>8858</v>
      </c>
      <c r="Q533" s="1">
        <v>36.619999999999997</v>
      </c>
      <c r="R533" s="1">
        <v>12.85</v>
      </c>
      <c r="S533" s="1" t="s">
        <v>8859</v>
      </c>
      <c r="T533" s="1">
        <v>4.38</v>
      </c>
      <c r="U533" s="1">
        <v>3.68</v>
      </c>
      <c r="V533" s="1" t="s">
        <v>8506</v>
      </c>
      <c r="W533" s="1">
        <v>0</v>
      </c>
      <c r="X533" s="1">
        <v>0</v>
      </c>
      <c r="Y533" s="1" t="s">
        <v>4287</v>
      </c>
      <c r="Z533" s="1">
        <v>0</v>
      </c>
      <c r="AA533" s="1">
        <v>0</v>
      </c>
      <c r="AB533" s="1" t="s">
        <v>4284</v>
      </c>
      <c r="AC533" s="1">
        <v>0</v>
      </c>
      <c r="AD533" s="1">
        <v>0</v>
      </c>
      <c r="AH533" s="21">
        <v>42353.333229166667</v>
      </c>
      <c r="AJ533" s="24">
        <v>1</v>
      </c>
      <c r="AK533" s="23">
        <f t="shared" si="119"/>
        <v>4</v>
      </c>
      <c r="AL533" s="1">
        <f t="shared" si="120"/>
        <v>50000</v>
      </c>
      <c r="AM533" s="1">
        <f t="shared" si="121"/>
        <v>0</v>
      </c>
      <c r="AN533" s="25">
        <f t="shared" si="128"/>
        <v>1.4</v>
      </c>
      <c r="AO533" s="25">
        <f t="shared" si="129"/>
        <v>-0.66</v>
      </c>
      <c r="AP533" s="1">
        <f t="shared" si="127"/>
        <v>36.619999999999997</v>
      </c>
      <c r="AQ533" s="25">
        <f t="shared" si="122"/>
        <v>2.8498054474708172</v>
      </c>
      <c r="AR533" s="1">
        <f t="shared" si="123"/>
        <v>4.38</v>
      </c>
      <c r="AS533" s="25">
        <f t="shared" si="124"/>
        <v>1.1902173913043477</v>
      </c>
      <c r="AT533" s="1">
        <f t="shared" si="125"/>
        <v>0</v>
      </c>
      <c r="AU533" s="1">
        <f t="shared" si="126"/>
        <v>0</v>
      </c>
      <c r="AV533" s="1" t="str">
        <f t="shared" si="116"/>
        <v/>
      </c>
      <c r="AW533" s="1" t="str">
        <f t="shared" si="117"/>
        <v/>
      </c>
      <c r="AX533" s="1" t="str">
        <f t="shared" si="118"/>
        <v/>
      </c>
      <c r="AY533" s="1">
        <v>0</v>
      </c>
      <c r="BJ533"/>
    </row>
    <row r="534" spans="1:62" ht="15.75">
      <c r="A534" s="1">
        <v>8926</v>
      </c>
      <c r="B534" s="1" t="s">
        <v>2223</v>
      </c>
      <c r="C534" s="1" t="s">
        <v>4334</v>
      </c>
      <c r="F534" s="1">
        <v>50000</v>
      </c>
      <c r="H534" s="1">
        <v>4.9000000000000004</v>
      </c>
      <c r="I534" s="1">
        <v>43.98</v>
      </c>
      <c r="J534" s="1" t="s">
        <v>8860</v>
      </c>
      <c r="K534" s="1">
        <v>4.9000000000000004</v>
      </c>
      <c r="L534" s="1">
        <v>51.61</v>
      </c>
      <c r="M534" s="1" t="s">
        <v>8861</v>
      </c>
      <c r="N534" s="1">
        <v>4.8</v>
      </c>
      <c r="O534" s="1">
        <v>49.1</v>
      </c>
      <c r="P534" s="1" t="s">
        <v>8862</v>
      </c>
      <c r="Q534" s="1">
        <v>9.5299999999999994</v>
      </c>
      <c r="R534" s="1">
        <v>12.85</v>
      </c>
      <c r="S534" s="1" t="s">
        <v>8863</v>
      </c>
      <c r="T534" s="1">
        <v>2.58</v>
      </c>
      <c r="U534" s="1">
        <v>3.68</v>
      </c>
      <c r="V534" s="1" t="s">
        <v>8864</v>
      </c>
      <c r="W534" s="1">
        <v>0</v>
      </c>
      <c r="X534" s="1">
        <v>0.05</v>
      </c>
      <c r="Y534" s="1" t="s">
        <v>4289</v>
      </c>
      <c r="Z534" s="1">
        <v>0</v>
      </c>
      <c r="AA534" s="1">
        <v>0</v>
      </c>
      <c r="AB534" s="1" t="s">
        <v>4284</v>
      </c>
      <c r="AC534" s="1">
        <v>0</v>
      </c>
      <c r="AD534" s="1">
        <v>0</v>
      </c>
      <c r="AH534" s="21">
        <v>42353.333391203705</v>
      </c>
      <c r="AJ534" s="24">
        <v>1</v>
      </c>
      <c r="AK534" s="23">
        <f t="shared" si="119"/>
        <v>4</v>
      </c>
      <c r="AL534" s="1">
        <f t="shared" si="120"/>
        <v>50000</v>
      </c>
      <c r="AM534" s="1">
        <f t="shared" si="121"/>
        <v>0</v>
      </c>
      <c r="AN534" s="25">
        <f t="shared" si="128"/>
        <v>7.6300000000000026</v>
      </c>
      <c r="AO534" s="25">
        <f t="shared" si="129"/>
        <v>48.23</v>
      </c>
      <c r="AP534" s="1">
        <f t="shared" si="127"/>
        <v>9.5299999999999994</v>
      </c>
      <c r="AQ534" s="25">
        <f t="shared" si="122"/>
        <v>0.74163424124513611</v>
      </c>
      <c r="AR534" s="1">
        <f t="shared" si="123"/>
        <v>2.58</v>
      </c>
      <c r="AS534" s="25">
        <f t="shared" si="124"/>
        <v>0.70108695652173914</v>
      </c>
      <c r="AT534" s="1">
        <f t="shared" si="125"/>
        <v>0</v>
      </c>
      <c r="AU534" s="1">
        <f t="shared" si="126"/>
        <v>0</v>
      </c>
      <c r="AV534" s="1" t="str">
        <f t="shared" si="116"/>
        <v/>
      </c>
      <c r="AW534" s="1" t="str">
        <f t="shared" si="117"/>
        <v/>
      </c>
      <c r="AX534" s="1" t="str">
        <f t="shared" si="118"/>
        <v/>
      </c>
      <c r="AY534" s="1">
        <v>0</v>
      </c>
      <c r="BJ534"/>
    </row>
    <row r="535" spans="1:62" ht="15.75">
      <c r="A535" s="1">
        <v>9357</v>
      </c>
      <c r="B535" s="1" t="s">
        <v>55</v>
      </c>
      <c r="C535" s="1" t="s">
        <v>4337</v>
      </c>
      <c r="F535" s="1">
        <v>100000</v>
      </c>
      <c r="G535" s="1">
        <v>5</v>
      </c>
      <c r="H535" s="1">
        <v>4.9000000000000004</v>
      </c>
      <c r="I535" s="1">
        <v>27.65</v>
      </c>
      <c r="J535" s="1" t="s">
        <v>8865</v>
      </c>
      <c r="K535" s="1">
        <v>4.9000000000000004</v>
      </c>
      <c r="L535" s="1">
        <v>49.44</v>
      </c>
      <c r="M535" s="1" t="s">
        <v>8866</v>
      </c>
      <c r="N535" s="1">
        <v>4.8</v>
      </c>
      <c r="O535" s="1">
        <v>42.56</v>
      </c>
      <c r="P535" s="1" t="s">
        <v>8867</v>
      </c>
      <c r="Q535" s="1">
        <v>21.27</v>
      </c>
      <c r="R535" s="1">
        <v>4.72</v>
      </c>
      <c r="S535" s="1" t="s">
        <v>8868</v>
      </c>
      <c r="T535" s="1">
        <v>3.35</v>
      </c>
      <c r="U535" s="1">
        <v>1.98</v>
      </c>
      <c r="V535" s="1" t="s">
        <v>8869</v>
      </c>
      <c r="W535" s="1">
        <v>0</v>
      </c>
      <c r="X535" s="1">
        <v>0</v>
      </c>
      <c r="Y535" s="1" t="s">
        <v>4287</v>
      </c>
      <c r="Z535" s="1">
        <v>0</v>
      </c>
      <c r="AA535" s="1">
        <v>0</v>
      </c>
      <c r="AB535" s="1" t="s">
        <v>4284</v>
      </c>
      <c r="AC535" s="1">
        <v>0</v>
      </c>
      <c r="AD535" s="1">
        <v>0</v>
      </c>
      <c r="AH535" s="21">
        <v>42353.333425925928</v>
      </c>
      <c r="AJ535" s="24">
        <v>1</v>
      </c>
      <c r="AK535" s="23">
        <f t="shared" si="119"/>
        <v>13</v>
      </c>
      <c r="AL535" s="1">
        <f t="shared" si="120"/>
        <v>100000</v>
      </c>
      <c r="AM535" s="1">
        <f t="shared" si="121"/>
        <v>0</v>
      </c>
      <c r="AN535" s="25">
        <f t="shared" si="128"/>
        <v>21.79</v>
      </c>
      <c r="AO535" s="25">
        <f t="shared" si="129"/>
        <v>39.883333333333333</v>
      </c>
      <c r="AP535" s="1">
        <f t="shared" si="127"/>
        <v>21.27</v>
      </c>
      <c r="AQ535" s="25">
        <f t="shared" si="122"/>
        <v>4.5063559322033901</v>
      </c>
      <c r="AR535" s="1">
        <f t="shared" si="123"/>
        <v>3.35</v>
      </c>
      <c r="AS535" s="25">
        <f t="shared" si="124"/>
        <v>1.691919191919192</v>
      </c>
      <c r="AT535" s="1">
        <f t="shared" si="125"/>
        <v>0</v>
      </c>
      <c r="AU535" s="1">
        <f t="shared" si="126"/>
        <v>0</v>
      </c>
      <c r="AV535" s="1" t="str">
        <f t="shared" si="116"/>
        <v/>
      </c>
      <c r="AW535" s="1" t="str">
        <f t="shared" si="117"/>
        <v/>
      </c>
      <c r="AX535" s="1" t="str">
        <f t="shared" si="118"/>
        <v/>
      </c>
      <c r="AY535" s="1">
        <v>0</v>
      </c>
      <c r="BJ535"/>
    </row>
    <row r="536" spans="1:62" ht="15.75">
      <c r="A536" s="1">
        <v>8661</v>
      </c>
      <c r="B536" s="1" t="s">
        <v>1163</v>
      </c>
      <c r="C536" s="1" t="s">
        <v>4334</v>
      </c>
      <c r="F536" s="1">
        <v>50000</v>
      </c>
      <c r="G536" s="1">
        <v>5</v>
      </c>
      <c r="H536" s="1">
        <v>4.8</v>
      </c>
      <c r="I536" s="1">
        <v>-0.69</v>
      </c>
      <c r="J536" s="1" t="s">
        <v>8870</v>
      </c>
      <c r="K536" s="1">
        <v>4.7</v>
      </c>
      <c r="L536" s="1">
        <v>-1.32</v>
      </c>
      <c r="M536" s="1" t="s">
        <v>8871</v>
      </c>
      <c r="N536" s="1">
        <v>4.7</v>
      </c>
      <c r="O536" s="1">
        <v>-0.57999999999999996</v>
      </c>
      <c r="P536" s="1" t="s">
        <v>8872</v>
      </c>
      <c r="Q536" s="1">
        <v>5.92</v>
      </c>
      <c r="R536" s="1">
        <v>12.85</v>
      </c>
      <c r="S536" s="1" t="s">
        <v>8873</v>
      </c>
      <c r="T536" s="1">
        <v>4.8</v>
      </c>
      <c r="U536" s="1">
        <v>3.68</v>
      </c>
      <c r="V536" s="1" t="s">
        <v>8874</v>
      </c>
      <c r="W536" s="1">
        <v>0</v>
      </c>
      <c r="X536" s="1">
        <v>0.05</v>
      </c>
      <c r="Y536" s="1" t="s">
        <v>4289</v>
      </c>
      <c r="Z536" s="1">
        <v>0</v>
      </c>
      <c r="AA536" s="1">
        <v>0</v>
      </c>
      <c r="AB536" s="1" t="s">
        <v>4284</v>
      </c>
      <c r="AC536" s="1">
        <v>0</v>
      </c>
      <c r="AD536" s="1">
        <v>0</v>
      </c>
      <c r="AH536" s="21">
        <v>42353.333460648151</v>
      </c>
      <c r="AJ536" s="24">
        <v>1</v>
      </c>
      <c r="AK536" s="23">
        <f t="shared" si="119"/>
        <v>4</v>
      </c>
      <c r="AL536" s="1">
        <f t="shared" si="120"/>
        <v>50000</v>
      </c>
      <c r="AM536" s="1">
        <f t="shared" si="121"/>
        <v>0</v>
      </c>
      <c r="AN536" s="25">
        <f t="shared" si="128"/>
        <v>0.7400000000000001</v>
      </c>
      <c r="AO536" s="25">
        <f t="shared" si="129"/>
        <v>-0.86333333333333329</v>
      </c>
      <c r="AP536" s="1">
        <f t="shared" si="127"/>
        <v>5.92</v>
      </c>
      <c r="AQ536" s="25">
        <f t="shared" si="122"/>
        <v>0.46070038910505839</v>
      </c>
      <c r="AR536" s="1">
        <f t="shared" si="123"/>
        <v>4.8</v>
      </c>
      <c r="AS536" s="25">
        <f t="shared" si="124"/>
        <v>1.3043478260869563</v>
      </c>
      <c r="AT536" s="1">
        <f t="shared" si="125"/>
        <v>0</v>
      </c>
      <c r="AU536" s="1">
        <f t="shared" si="126"/>
        <v>0</v>
      </c>
      <c r="AV536" s="1" t="str">
        <f t="shared" si="116"/>
        <v/>
      </c>
      <c r="AW536" s="1" t="str">
        <f t="shared" si="117"/>
        <v/>
      </c>
      <c r="AX536" s="1" t="str">
        <f t="shared" si="118"/>
        <v/>
      </c>
      <c r="AY536" s="1">
        <v>0</v>
      </c>
      <c r="BJ536"/>
    </row>
    <row r="537" spans="1:62" ht="15.75">
      <c r="A537" s="1">
        <v>8876</v>
      </c>
      <c r="B537" s="1" t="s">
        <v>2160</v>
      </c>
      <c r="C537" s="1" t="s">
        <v>4334</v>
      </c>
      <c r="F537" s="1">
        <v>50000</v>
      </c>
      <c r="H537" s="1">
        <v>4.7</v>
      </c>
      <c r="I537" s="1">
        <v>-1.51</v>
      </c>
      <c r="J537" s="1" t="s">
        <v>8875</v>
      </c>
      <c r="K537" s="1">
        <v>4.5999999999999996</v>
      </c>
      <c r="L537" s="1">
        <v>-2.3199999999999998</v>
      </c>
      <c r="M537" s="1" t="s">
        <v>8876</v>
      </c>
      <c r="N537" s="1">
        <v>4.5999999999999996</v>
      </c>
      <c r="O537" s="1">
        <v>-2.16</v>
      </c>
      <c r="P537" s="1" t="s">
        <v>8877</v>
      </c>
      <c r="Q537" s="1">
        <v>6.19</v>
      </c>
      <c r="R537" s="1">
        <v>12.85</v>
      </c>
      <c r="S537" s="1" t="s">
        <v>8878</v>
      </c>
      <c r="T537" s="1">
        <v>2.89</v>
      </c>
      <c r="U537" s="1">
        <v>3.68</v>
      </c>
      <c r="V537" s="1" t="s">
        <v>8879</v>
      </c>
      <c r="W537" s="1">
        <v>0</v>
      </c>
      <c r="X537" s="1">
        <v>0.05</v>
      </c>
      <c r="Y537" s="1" t="s">
        <v>4289</v>
      </c>
      <c r="Z537" s="1">
        <v>0</v>
      </c>
      <c r="AA537" s="1">
        <v>0</v>
      </c>
      <c r="AB537" s="1" t="s">
        <v>4284</v>
      </c>
      <c r="AC537" s="1">
        <v>0</v>
      </c>
      <c r="AD537" s="1">
        <v>0</v>
      </c>
      <c r="AH537" s="21">
        <v>42353.333518518521</v>
      </c>
      <c r="AJ537" s="24">
        <v>1</v>
      </c>
      <c r="AK537" s="23">
        <f t="shared" si="119"/>
        <v>4</v>
      </c>
      <c r="AL537" s="1">
        <f t="shared" si="120"/>
        <v>50000</v>
      </c>
      <c r="AM537" s="1">
        <f t="shared" si="121"/>
        <v>0</v>
      </c>
      <c r="AN537" s="25">
        <f t="shared" si="128"/>
        <v>0.80999999999999983</v>
      </c>
      <c r="AO537" s="25">
        <f t="shared" si="129"/>
        <v>-1.9966666666666668</v>
      </c>
      <c r="AP537" s="1">
        <f t="shared" si="127"/>
        <v>6.19</v>
      </c>
      <c r="AQ537" s="25">
        <f t="shared" si="122"/>
        <v>0.4817120622568094</v>
      </c>
      <c r="AR537" s="1">
        <f t="shared" si="123"/>
        <v>2.89</v>
      </c>
      <c r="AS537" s="25">
        <f t="shared" si="124"/>
        <v>0.78532608695652173</v>
      </c>
      <c r="AT537" s="1">
        <f t="shared" si="125"/>
        <v>0</v>
      </c>
      <c r="AU537" s="1">
        <f t="shared" si="126"/>
        <v>0</v>
      </c>
      <c r="AV537" s="1" t="str">
        <f t="shared" si="116"/>
        <v/>
      </c>
      <c r="AW537" s="1" t="str">
        <f t="shared" si="117"/>
        <v/>
      </c>
      <c r="AX537" s="1" t="str">
        <f t="shared" si="118"/>
        <v/>
      </c>
      <c r="AY537" s="1">
        <v>0</v>
      </c>
      <c r="BJ537"/>
    </row>
    <row r="538" spans="1:62" ht="15.75">
      <c r="A538" s="1">
        <v>8724</v>
      </c>
      <c r="B538" s="1" t="s">
        <v>3588</v>
      </c>
      <c r="C538" s="1" t="s">
        <v>4352</v>
      </c>
      <c r="F538" s="1">
        <v>100000</v>
      </c>
      <c r="G538" s="1">
        <v>5</v>
      </c>
      <c r="H538" s="1">
        <v>4.7</v>
      </c>
      <c r="I538" s="1">
        <v>-1.99</v>
      </c>
      <c r="J538" s="1" t="s">
        <v>8880</v>
      </c>
      <c r="K538" s="1">
        <v>4.7</v>
      </c>
      <c r="L538" s="1">
        <v>-2.46</v>
      </c>
      <c r="M538" s="1" t="s">
        <v>8881</v>
      </c>
      <c r="N538" s="1">
        <v>4.5999999999999996</v>
      </c>
      <c r="O538" s="1">
        <v>-2.65</v>
      </c>
      <c r="P538" s="1" t="s">
        <v>8882</v>
      </c>
      <c r="Q538" s="1">
        <v>23.1</v>
      </c>
      <c r="R538" s="1">
        <v>8.0299999999999994</v>
      </c>
      <c r="S538" s="1" t="s">
        <v>8883</v>
      </c>
      <c r="T538" s="1">
        <v>2.89</v>
      </c>
      <c r="U538" s="1">
        <v>3.59</v>
      </c>
      <c r="V538" s="1" t="s">
        <v>8884</v>
      </c>
      <c r="W538" s="1">
        <v>0</v>
      </c>
      <c r="X538" s="1">
        <v>0.04</v>
      </c>
      <c r="Y538" s="1" t="s">
        <v>4300</v>
      </c>
      <c r="Z538" s="1">
        <v>0</v>
      </c>
      <c r="AA538" s="1">
        <v>0</v>
      </c>
      <c r="AB538" s="1" t="s">
        <v>4284</v>
      </c>
      <c r="AC538" s="1">
        <v>0</v>
      </c>
      <c r="AD538" s="1">
        <v>0</v>
      </c>
      <c r="AH538" s="21">
        <v>42353.333634259259</v>
      </c>
      <c r="AJ538" s="24">
        <v>1</v>
      </c>
      <c r="AK538" s="23">
        <f t="shared" si="119"/>
        <v>14</v>
      </c>
      <c r="AL538" s="1">
        <f t="shared" si="120"/>
        <v>100000</v>
      </c>
      <c r="AM538" s="1">
        <f t="shared" si="121"/>
        <v>0</v>
      </c>
      <c r="AN538" s="25">
        <f t="shared" si="128"/>
        <v>0.65999999999999992</v>
      </c>
      <c r="AO538" s="25">
        <f t="shared" si="129"/>
        <v>-2.3666666666666667</v>
      </c>
      <c r="AP538" s="1">
        <f t="shared" si="127"/>
        <v>23.1</v>
      </c>
      <c r="AQ538" s="25">
        <f t="shared" si="122"/>
        <v>2.8767123287671237</v>
      </c>
      <c r="AR538" s="1">
        <f t="shared" si="123"/>
        <v>2.89</v>
      </c>
      <c r="AS538" s="25">
        <f t="shared" si="124"/>
        <v>0.80501392757660173</v>
      </c>
      <c r="AT538" s="1">
        <f t="shared" si="125"/>
        <v>0</v>
      </c>
      <c r="AU538" s="1">
        <f t="shared" si="126"/>
        <v>0</v>
      </c>
      <c r="AV538" s="1" t="str">
        <f t="shared" si="116"/>
        <v/>
      </c>
      <c r="AW538" s="1" t="str">
        <f t="shared" si="117"/>
        <v/>
      </c>
      <c r="AX538" s="1" t="str">
        <f t="shared" si="118"/>
        <v/>
      </c>
      <c r="AY538" s="1">
        <v>0</v>
      </c>
      <c r="BJ538"/>
    </row>
    <row r="539" spans="1:62" ht="15.75">
      <c r="A539" s="1">
        <v>8716</v>
      </c>
      <c r="B539" s="1" t="s">
        <v>3520</v>
      </c>
      <c r="C539" s="1" t="s">
        <v>4350</v>
      </c>
      <c r="F539" s="1">
        <v>50000</v>
      </c>
      <c r="G539" s="1">
        <v>3</v>
      </c>
      <c r="H539" s="1">
        <v>4.9000000000000004</v>
      </c>
      <c r="I539" s="1">
        <v>21.82</v>
      </c>
      <c r="J539" s="1" t="s">
        <v>8885</v>
      </c>
      <c r="K539" s="1">
        <v>4.8</v>
      </c>
      <c r="L539" s="1">
        <v>21.14</v>
      </c>
      <c r="M539" s="1" t="s">
        <v>8886</v>
      </c>
      <c r="N539" s="1">
        <v>4.8</v>
      </c>
      <c r="O539" s="1">
        <v>17.25</v>
      </c>
      <c r="P539" s="1" t="s">
        <v>8887</v>
      </c>
      <c r="Q539" s="1">
        <v>11.83</v>
      </c>
      <c r="R539" s="1">
        <v>3.13</v>
      </c>
      <c r="S539" s="1" t="s">
        <v>8888</v>
      </c>
      <c r="T539" s="1">
        <v>2.63</v>
      </c>
      <c r="U539" s="1">
        <v>2.5499999999999998</v>
      </c>
      <c r="V539" s="1" t="s">
        <v>8889</v>
      </c>
      <c r="W539" s="1">
        <v>0</v>
      </c>
      <c r="X539" s="1">
        <v>0.02</v>
      </c>
      <c r="Y539" s="1" t="s">
        <v>4324</v>
      </c>
      <c r="Z539" s="1">
        <v>0</v>
      </c>
      <c r="AA539" s="1">
        <v>0</v>
      </c>
      <c r="AB539" s="1" t="s">
        <v>4284</v>
      </c>
      <c r="AC539" s="1">
        <v>0</v>
      </c>
      <c r="AD539" s="1">
        <v>0</v>
      </c>
      <c r="AH539" s="21">
        <v>42353.333692129629</v>
      </c>
      <c r="AJ539" s="24">
        <v>1</v>
      </c>
      <c r="AK539" s="23">
        <f t="shared" si="119"/>
        <v>15</v>
      </c>
      <c r="AL539" s="1">
        <f t="shared" si="120"/>
        <v>50000</v>
      </c>
      <c r="AM539" s="1">
        <f t="shared" si="121"/>
        <v>0</v>
      </c>
      <c r="AN539" s="25">
        <f t="shared" si="128"/>
        <v>4.57</v>
      </c>
      <c r="AO539" s="25">
        <f t="shared" si="129"/>
        <v>20.07</v>
      </c>
      <c r="AP539" s="1">
        <f t="shared" si="127"/>
        <v>11.83</v>
      </c>
      <c r="AQ539" s="25">
        <f t="shared" si="122"/>
        <v>3.7795527156549524</v>
      </c>
      <c r="AR539" s="1">
        <f t="shared" si="123"/>
        <v>2.63</v>
      </c>
      <c r="AS539" s="25">
        <f t="shared" si="124"/>
        <v>1.031372549019608</v>
      </c>
      <c r="AT539" s="1">
        <f t="shared" si="125"/>
        <v>0</v>
      </c>
      <c r="AU539" s="1">
        <f t="shared" si="126"/>
        <v>0</v>
      </c>
      <c r="AV539" s="1" t="str">
        <f t="shared" si="116"/>
        <v/>
      </c>
      <c r="AW539" s="1" t="str">
        <f t="shared" si="117"/>
        <v/>
      </c>
      <c r="AX539" s="1" t="str">
        <f t="shared" si="118"/>
        <v/>
      </c>
      <c r="AY539" s="1">
        <v>0</v>
      </c>
      <c r="BJ539"/>
    </row>
    <row r="540" spans="1:62" ht="15.75">
      <c r="A540" s="1">
        <v>9573</v>
      </c>
      <c r="B540" s="1" t="s">
        <v>146</v>
      </c>
      <c r="C540" s="1" t="s">
        <v>4332</v>
      </c>
      <c r="F540" s="1">
        <v>100000</v>
      </c>
      <c r="G540" s="1">
        <v>3</v>
      </c>
      <c r="H540" s="1">
        <v>4.8</v>
      </c>
      <c r="I540" s="1">
        <v>-0.61</v>
      </c>
      <c r="J540" s="1" t="s">
        <v>8890</v>
      </c>
      <c r="K540" s="1">
        <v>4.8</v>
      </c>
      <c r="L540" s="1">
        <v>0</v>
      </c>
      <c r="M540" s="1" t="s">
        <v>8891</v>
      </c>
      <c r="N540" s="1">
        <v>4.7</v>
      </c>
      <c r="O540" s="1">
        <v>0</v>
      </c>
      <c r="P540" s="1" t="s">
        <v>8892</v>
      </c>
      <c r="Q540" s="1">
        <v>3.67</v>
      </c>
      <c r="R540" s="1">
        <v>4.51</v>
      </c>
      <c r="S540" s="1" t="s">
        <v>8893</v>
      </c>
      <c r="T540" s="1">
        <v>1.75</v>
      </c>
      <c r="U540" s="1">
        <v>2.61</v>
      </c>
      <c r="V540" s="1" t="s">
        <v>8723</v>
      </c>
      <c r="W540" s="1">
        <v>0</v>
      </c>
      <c r="X540" s="1">
        <v>0.06</v>
      </c>
      <c r="Y540" s="1" t="s">
        <v>4292</v>
      </c>
      <c r="Z540" s="1">
        <v>0</v>
      </c>
      <c r="AA540" s="1">
        <v>0</v>
      </c>
      <c r="AB540" s="1" t="s">
        <v>4284</v>
      </c>
      <c r="AC540" s="1">
        <v>0</v>
      </c>
      <c r="AD540" s="1">
        <v>0</v>
      </c>
      <c r="AH540" s="21">
        <v>42353.333726851852</v>
      </c>
      <c r="AJ540" s="24">
        <v>1</v>
      </c>
      <c r="AK540" s="23">
        <f t="shared" si="119"/>
        <v>3</v>
      </c>
      <c r="AL540" s="1">
        <f t="shared" si="120"/>
        <v>100000</v>
      </c>
      <c r="AM540" s="1">
        <f t="shared" si="121"/>
        <v>0</v>
      </c>
      <c r="AN540" s="25">
        <f t="shared" si="128"/>
        <v>0.61</v>
      </c>
      <c r="AO540" s="25">
        <f t="shared" si="129"/>
        <v>-0.20333333333333334</v>
      </c>
      <c r="AP540" s="1">
        <f t="shared" si="127"/>
        <v>3.67</v>
      </c>
      <c r="AQ540" s="25">
        <f t="shared" si="122"/>
        <v>0.8137472283813747</v>
      </c>
      <c r="AR540" s="1">
        <f t="shared" si="123"/>
        <v>1.75</v>
      </c>
      <c r="AS540" s="25">
        <f t="shared" si="124"/>
        <v>0.67049808429118773</v>
      </c>
      <c r="AT540" s="1">
        <f t="shared" si="125"/>
        <v>0</v>
      </c>
      <c r="AU540" s="1">
        <f t="shared" si="126"/>
        <v>0</v>
      </c>
      <c r="AV540" s="1" t="str">
        <f t="shared" si="116"/>
        <v/>
      </c>
      <c r="AW540" s="1" t="str">
        <f t="shared" si="117"/>
        <v/>
      </c>
      <c r="AX540" s="1" t="str">
        <f t="shared" si="118"/>
        <v/>
      </c>
      <c r="AY540" s="1">
        <v>0</v>
      </c>
      <c r="BJ540"/>
    </row>
    <row r="541" spans="1:62" ht="15.75">
      <c r="A541" s="1">
        <v>8697</v>
      </c>
      <c r="B541" s="1" t="s">
        <v>3505</v>
      </c>
      <c r="C541" s="1" t="s">
        <v>4352</v>
      </c>
      <c r="F541" s="1">
        <v>100000</v>
      </c>
      <c r="G541" s="1">
        <v>5</v>
      </c>
      <c r="H541" s="1">
        <v>4.8</v>
      </c>
      <c r="I541" s="1">
        <v>10.33</v>
      </c>
      <c r="J541" s="1" t="s">
        <v>8894</v>
      </c>
      <c r="K541" s="1">
        <v>4.8</v>
      </c>
      <c r="L541" s="1">
        <v>3.17</v>
      </c>
      <c r="M541" s="1" t="s">
        <v>8895</v>
      </c>
      <c r="N541" s="1">
        <v>4.7</v>
      </c>
      <c r="O541" s="1">
        <v>2.4700000000000002</v>
      </c>
      <c r="P541" s="1" t="s">
        <v>8896</v>
      </c>
      <c r="Q541" s="1">
        <v>8.4499999999999993</v>
      </c>
      <c r="R541" s="1">
        <v>8.0299999999999994</v>
      </c>
      <c r="S541" s="1" t="s">
        <v>8897</v>
      </c>
      <c r="T541" s="1">
        <v>4.0199999999999996</v>
      </c>
      <c r="U541" s="1">
        <v>3.59</v>
      </c>
      <c r="V541" s="1" t="s">
        <v>8898</v>
      </c>
      <c r="W541" s="1">
        <v>0</v>
      </c>
      <c r="X541" s="1">
        <v>0</v>
      </c>
      <c r="Y541" s="1" t="s">
        <v>4287</v>
      </c>
      <c r="Z541" s="1">
        <v>0</v>
      </c>
      <c r="AA541" s="1">
        <v>0</v>
      </c>
      <c r="AB541" s="1" t="s">
        <v>4284</v>
      </c>
      <c r="AC541" s="1">
        <v>0</v>
      </c>
      <c r="AD541" s="1">
        <v>0</v>
      </c>
      <c r="AH541" s="21">
        <v>42353.333761574075</v>
      </c>
      <c r="AJ541" s="24">
        <v>1</v>
      </c>
      <c r="AK541" s="23">
        <f t="shared" si="119"/>
        <v>14</v>
      </c>
      <c r="AL541" s="1">
        <f t="shared" si="120"/>
        <v>100000</v>
      </c>
      <c r="AM541" s="1">
        <f t="shared" si="121"/>
        <v>0</v>
      </c>
      <c r="AN541" s="25">
        <f t="shared" si="128"/>
        <v>7.8599999999999994</v>
      </c>
      <c r="AO541" s="25">
        <f t="shared" si="129"/>
        <v>5.3233333333333333</v>
      </c>
      <c r="AP541" s="1">
        <f t="shared" si="127"/>
        <v>8.4499999999999993</v>
      </c>
      <c r="AQ541" s="25">
        <f t="shared" si="122"/>
        <v>1.0523038605230386</v>
      </c>
      <c r="AR541" s="1">
        <f t="shared" si="123"/>
        <v>4.0199999999999996</v>
      </c>
      <c r="AS541" s="25">
        <f t="shared" si="124"/>
        <v>1.1197771587743732</v>
      </c>
      <c r="AT541" s="1">
        <f t="shared" si="125"/>
        <v>0</v>
      </c>
      <c r="AU541" s="1">
        <f t="shared" si="126"/>
        <v>0</v>
      </c>
      <c r="AV541" s="1" t="str">
        <f t="shared" si="116"/>
        <v/>
      </c>
      <c r="AW541" s="1" t="str">
        <f t="shared" si="117"/>
        <v/>
      </c>
      <c r="AX541" s="1" t="str">
        <f t="shared" si="118"/>
        <v/>
      </c>
      <c r="AY541" s="1">
        <v>0</v>
      </c>
      <c r="BJ541"/>
    </row>
    <row r="542" spans="1:62" ht="15.75">
      <c r="A542" s="1">
        <v>9568</v>
      </c>
      <c r="B542" s="1" t="s">
        <v>3491</v>
      </c>
      <c r="C542" s="1" t="s">
        <v>4358</v>
      </c>
      <c r="F542" s="1">
        <v>50000</v>
      </c>
      <c r="G542" s="1">
        <v>3</v>
      </c>
      <c r="H542" s="1">
        <v>4.8</v>
      </c>
      <c r="I542" s="1">
        <v>0</v>
      </c>
      <c r="J542" s="1" t="s">
        <v>8899</v>
      </c>
      <c r="K542" s="1">
        <v>4.8</v>
      </c>
      <c r="L542" s="1">
        <v>0</v>
      </c>
      <c r="M542" s="1" t="s">
        <v>8900</v>
      </c>
      <c r="N542" s="1">
        <v>4.8</v>
      </c>
      <c r="O542" s="1">
        <v>0</v>
      </c>
      <c r="P542" s="1" t="s">
        <v>8901</v>
      </c>
      <c r="Q542" s="1">
        <v>1.2</v>
      </c>
      <c r="R542" s="1">
        <v>4.05</v>
      </c>
      <c r="S542" s="1" t="s">
        <v>8902</v>
      </c>
      <c r="T542" s="1">
        <v>0.36</v>
      </c>
      <c r="U542" s="1">
        <v>2.8</v>
      </c>
      <c r="V542" s="1" t="s">
        <v>8903</v>
      </c>
      <c r="W542" s="1">
        <v>0</v>
      </c>
      <c r="X542" s="1">
        <v>7.0000000000000007E-2</v>
      </c>
      <c r="Y542" s="1" t="s">
        <v>4331</v>
      </c>
      <c r="Z542" s="1">
        <v>0</v>
      </c>
      <c r="AA542" s="1">
        <v>0</v>
      </c>
      <c r="AB542" s="1" t="s">
        <v>4284</v>
      </c>
      <c r="AC542" s="1">
        <v>0</v>
      </c>
      <c r="AD542" s="1">
        <v>0</v>
      </c>
      <c r="AH542" s="21">
        <v>42353.333854166667</v>
      </c>
      <c r="AJ542" s="24">
        <v>1</v>
      </c>
      <c r="AK542" s="23">
        <f t="shared" si="119"/>
        <v>1</v>
      </c>
      <c r="AL542" s="1">
        <f t="shared" si="120"/>
        <v>50000</v>
      </c>
      <c r="AM542" s="1">
        <f t="shared" si="121"/>
        <v>0</v>
      </c>
      <c r="AN542" s="25">
        <f t="shared" si="128"/>
        <v>0</v>
      </c>
      <c r="AO542" s="25">
        <f t="shared" si="129"/>
        <v>0</v>
      </c>
      <c r="AP542" s="1">
        <f t="shared" si="127"/>
        <v>1.2</v>
      </c>
      <c r="AQ542" s="25">
        <f t="shared" si="122"/>
        <v>0.29629629629629628</v>
      </c>
      <c r="AR542" s="1">
        <f t="shared" si="123"/>
        <v>0.36</v>
      </c>
      <c r="AS542" s="25">
        <f t="shared" si="124"/>
        <v>0.12857142857142859</v>
      </c>
      <c r="AT542" s="1">
        <f t="shared" si="125"/>
        <v>0</v>
      </c>
      <c r="AU542" s="1">
        <f t="shared" si="126"/>
        <v>0</v>
      </c>
      <c r="AV542" s="1" t="str">
        <f t="shared" si="116"/>
        <v/>
      </c>
      <c r="AW542" s="1" t="str">
        <f t="shared" si="117"/>
        <v/>
      </c>
      <c r="AX542" s="1" t="str">
        <f t="shared" si="118"/>
        <v/>
      </c>
      <c r="AY542" s="1">
        <v>0</v>
      </c>
      <c r="BJ542"/>
    </row>
    <row r="543" spans="1:62" ht="15.75">
      <c r="A543" s="1">
        <v>8718</v>
      </c>
      <c r="B543" s="1" t="s">
        <v>815</v>
      </c>
      <c r="C543" s="1" t="s">
        <v>4339</v>
      </c>
      <c r="F543" s="1">
        <v>100000</v>
      </c>
      <c r="G543" s="1">
        <v>3</v>
      </c>
      <c r="H543" s="1">
        <v>4.9000000000000004</v>
      </c>
      <c r="I543" s="1">
        <v>79.349999999999994</v>
      </c>
      <c r="J543" s="1" t="s">
        <v>8904</v>
      </c>
      <c r="K543" s="1">
        <v>4.9000000000000004</v>
      </c>
      <c r="L543" s="1">
        <v>73.680000000000007</v>
      </c>
      <c r="M543" s="1" t="s">
        <v>8905</v>
      </c>
      <c r="N543" s="1">
        <v>4.9000000000000004</v>
      </c>
      <c r="O543" s="1">
        <v>74.900000000000006</v>
      </c>
      <c r="P543" s="1" t="s">
        <v>8906</v>
      </c>
      <c r="Q543" s="1">
        <v>35.270000000000003</v>
      </c>
      <c r="R543" s="1">
        <v>3.8</v>
      </c>
      <c r="S543" s="1" t="s">
        <v>8907</v>
      </c>
      <c r="T543" s="1">
        <v>0.83</v>
      </c>
      <c r="U543" s="1">
        <v>2.4300000000000002</v>
      </c>
      <c r="V543" s="1" t="s">
        <v>8908</v>
      </c>
      <c r="W543" s="1">
        <v>0</v>
      </c>
      <c r="X543" s="1">
        <v>0.13</v>
      </c>
      <c r="Y543" s="1" t="s">
        <v>4294</v>
      </c>
      <c r="Z543" s="1">
        <v>0</v>
      </c>
      <c r="AA543" s="1">
        <v>0</v>
      </c>
      <c r="AB543" s="1" t="s">
        <v>4284</v>
      </c>
      <c r="AC543" s="1">
        <v>0</v>
      </c>
      <c r="AD543" s="1">
        <v>0</v>
      </c>
      <c r="AH543" s="21">
        <v>42353.333877314813</v>
      </c>
      <c r="AJ543" s="24">
        <v>1</v>
      </c>
      <c r="AK543" s="23">
        <f t="shared" si="119"/>
        <v>6</v>
      </c>
      <c r="AL543" s="1">
        <f t="shared" si="120"/>
        <v>100000</v>
      </c>
      <c r="AM543" s="1">
        <f t="shared" si="121"/>
        <v>0</v>
      </c>
      <c r="AN543" s="25">
        <f t="shared" si="128"/>
        <v>5.6699999999999875</v>
      </c>
      <c r="AO543" s="25">
        <f t="shared" si="129"/>
        <v>75.976666666666674</v>
      </c>
      <c r="AP543" s="1">
        <f t="shared" si="127"/>
        <v>35.270000000000003</v>
      </c>
      <c r="AQ543" s="25">
        <f t="shared" si="122"/>
        <v>9.2815789473684216</v>
      </c>
      <c r="AR543" s="1">
        <f t="shared" si="123"/>
        <v>0.83</v>
      </c>
      <c r="AS543" s="25">
        <f t="shared" si="124"/>
        <v>0.3415637860082304</v>
      </c>
      <c r="AT543" s="1">
        <f t="shared" si="125"/>
        <v>0</v>
      </c>
      <c r="AU543" s="1">
        <f t="shared" si="126"/>
        <v>0</v>
      </c>
      <c r="AV543" s="1" t="str">
        <f t="shared" si="116"/>
        <v/>
      </c>
      <c r="AW543" s="1" t="str">
        <f t="shared" si="117"/>
        <v/>
      </c>
      <c r="AX543" s="1" t="str">
        <f t="shared" si="118"/>
        <v/>
      </c>
      <c r="AY543" s="1">
        <v>0</v>
      </c>
      <c r="BJ543"/>
    </row>
    <row r="544" spans="1:62" ht="15.75">
      <c r="A544" s="1">
        <v>9354</v>
      </c>
      <c r="B544" s="1" t="s">
        <v>951</v>
      </c>
      <c r="C544" s="1" t="s">
        <v>4334</v>
      </c>
      <c r="F544" s="1">
        <v>50000</v>
      </c>
      <c r="G544" s="1">
        <v>5</v>
      </c>
      <c r="H544" s="1">
        <v>4.9000000000000004</v>
      </c>
      <c r="I544" s="1">
        <v>43.66</v>
      </c>
      <c r="J544" s="1" t="s">
        <v>8909</v>
      </c>
      <c r="K544" s="1">
        <v>4.9000000000000004</v>
      </c>
      <c r="L544" s="1">
        <v>56.74</v>
      </c>
      <c r="M544" s="1" t="s">
        <v>8910</v>
      </c>
      <c r="N544" s="1">
        <v>4.8</v>
      </c>
      <c r="O544" s="1">
        <v>55.43</v>
      </c>
      <c r="P544" s="1" t="s">
        <v>8911</v>
      </c>
      <c r="Q544" s="1">
        <v>21.94</v>
      </c>
      <c r="R544" s="1">
        <v>12.85</v>
      </c>
      <c r="S544" s="1" t="s">
        <v>8912</v>
      </c>
      <c r="T544" s="1">
        <v>4</v>
      </c>
      <c r="U544" s="1">
        <v>3.68</v>
      </c>
      <c r="V544" s="1" t="s">
        <v>8913</v>
      </c>
      <c r="W544" s="1">
        <v>0</v>
      </c>
      <c r="X544" s="1">
        <v>0</v>
      </c>
      <c r="Y544" s="1" t="s">
        <v>4287</v>
      </c>
      <c r="Z544" s="1">
        <v>0</v>
      </c>
      <c r="AA544" s="1">
        <v>0</v>
      </c>
      <c r="AB544" s="1" t="s">
        <v>4284</v>
      </c>
      <c r="AC544" s="1">
        <v>0</v>
      </c>
      <c r="AD544" s="1">
        <v>0</v>
      </c>
      <c r="AH544" s="21">
        <v>42353.33390046296</v>
      </c>
      <c r="AJ544" s="24">
        <v>1</v>
      </c>
      <c r="AK544" s="23">
        <f t="shared" si="119"/>
        <v>4</v>
      </c>
      <c r="AL544" s="1">
        <f t="shared" si="120"/>
        <v>50000</v>
      </c>
      <c r="AM544" s="1">
        <f t="shared" si="121"/>
        <v>0</v>
      </c>
      <c r="AN544" s="25">
        <f t="shared" si="128"/>
        <v>13.080000000000005</v>
      </c>
      <c r="AO544" s="25">
        <f t="shared" si="129"/>
        <v>51.943333333333335</v>
      </c>
      <c r="AP544" s="1">
        <f t="shared" si="127"/>
        <v>21.94</v>
      </c>
      <c r="AQ544" s="25">
        <f t="shared" si="122"/>
        <v>1.7073929961089496</v>
      </c>
      <c r="AR544" s="1">
        <f t="shared" si="123"/>
        <v>4</v>
      </c>
      <c r="AS544" s="25">
        <f t="shared" si="124"/>
        <v>1.0869565217391304</v>
      </c>
      <c r="AT544" s="1">
        <f t="shared" si="125"/>
        <v>0</v>
      </c>
      <c r="AU544" s="1">
        <f t="shared" si="126"/>
        <v>0</v>
      </c>
      <c r="AV544" s="1" t="str">
        <f t="shared" si="116"/>
        <v/>
      </c>
      <c r="AW544" s="1" t="str">
        <f t="shared" si="117"/>
        <v/>
      </c>
      <c r="AX544" s="1" t="str">
        <f t="shared" si="118"/>
        <v/>
      </c>
      <c r="AY544" s="1">
        <v>0</v>
      </c>
      <c r="BJ544"/>
    </row>
    <row r="545" spans="1:62" ht="15.75">
      <c r="A545" s="1">
        <v>8732</v>
      </c>
      <c r="B545" s="1" t="s">
        <v>3658</v>
      </c>
      <c r="C545" s="1" t="s">
        <v>4332</v>
      </c>
      <c r="F545" s="1">
        <v>100000</v>
      </c>
      <c r="G545" s="1">
        <v>7</v>
      </c>
      <c r="H545" s="1">
        <v>4.9000000000000004</v>
      </c>
      <c r="I545" s="1">
        <v>27.49</v>
      </c>
      <c r="J545" s="1" t="s">
        <v>8914</v>
      </c>
      <c r="K545" s="1">
        <v>4.8</v>
      </c>
      <c r="L545" s="1">
        <v>34</v>
      </c>
      <c r="M545" s="1" t="s">
        <v>8915</v>
      </c>
      <c r="N545" s="1">
        <v>4.8</v>
      </c>
      <c r="O545" s="1">
        <v>30.72</v>
      </c>
      <c r="P545" s="1" t="s">
        <v>8916</v>
      </c>
      <c r="Q545" s="1">
        <v>1.32</v>
      </c>
      <c r="R545" s="1">
        <v>4.51</v>
      </c>
      <c r="S545" s="1" t="s">
        <v>8917</v>
      </c>
      <c r="T545" s="1">
        <v>0.88</v>
      </c>
      <c r="U545" s="1">
        <v>2.61</v>
      </c>
      <c r="V545" s="1" t="s">
        <v>8918</v>
      </c>
      <c r="W545" s="1">
        <v>0</v>
      </c>
      <c r="X545" s="1">
        <v>0</v>
      </c>
      <c r="Y545" s="1" t="s">
        <v>4287</v>
      </c>
      <c r="Z545" s="1">
        <v>0</v>
      </c>
      <c r="AA545" s="1">
        <v>0</v>
      </c>
      <c r="AB545" s="1" t="s">
        <v>4284</v>
      </c>
      <c r="AC545" s="1">
        <v>0</v>
      </c>
      <c r="AD545" s="1">
        <v>0</v>
      </c>
      <c r="AH545" s="21">
        <v>42353.33394675926</v>
      </c>
      <c r="AJ545" s="24">
        <v>1</v>
      </c>
      <c r="AK545" s="23">
        <f t="shared" si="119"/>
        <v>3</v>
      </c>
      <c r="AL545" s="1">
        <f t="shared" si="120"/>
        <v>100000</v>
      </c>
      <c r="AM545" s="1">
        <f t="shared" si="121"/>
        <v>0</v>
      </c>
      <c r="AN545" s="25">
        <f t="shared" si="128"/>
        <v>6.5100000000000016</v>
      </c>
      <c r="AO545" s="25">
        <f t="shared" si="129"/>
        <v>30.736666666666665</v>
      </c>
      <c r="AP545" s="1">
        <f t="shared" si="127"/>
        <v>1.32</v>
      </c>
      <c r="AQ545" s="25">
        <f t="shared" si="122"/>
        <v>0.29268292682926833</v>
      </c>
      <c r="AR545" s="1">
        <f t="shared" si="123"/>
        <v>0.88</v>
      </c>
      <c r="AS545" s="25">
        <f t="shared" si="124"/>
        <v>0.33716475095785442</v>
      </c>
      <c r="AT545" s="1">
        <f t="shared" si="125"/>
        <v>0</v>
      </c>
      <c r="AU545" s="1">
        <f t="shared" si="126"/>
        <v>0</v>
      </c>
      <c r="AV545" s="1" t="str">
        <f t="shared" si="116"/>
        <v/>
      </c>
      <c r="AW545" s="1" t="str">
        <f t="shared" si="117"/>
        <v/>
      </c>
      <c r="AX545" s="1" t="str">
        <f t="shared" si="118"/>
        <v/>
      </c>
      <c r="AY545" s="1">
        <v>0</v>
      </c>
      <c r="BJ545"/>
    </row>
    <row r="546" spans="1:62" ht="15.75">
      <c r="A546" s="1">
        <v>9427</v>
      </c>
      <c r="B546" s="1" t="s">
        <v>3726</v>
      </c>
      <c r="C546" s="1" t="s">
        <v>4339</v>
      </c>
      <c r="F546" s="1">
        <v>50000</v>
      </c>
      <c r="G546" s="1">
        <v>5</v>
      </c>
      <c r="H546" s="1">
        <v>4.9000000000000004</v>
      </c>
      <c r="I546" s="1">
        <v>89.71</v>
      </c>
      <c r="J546" s="1" t="s">
        <v>8919</v>
      </c>
      <c r="K546" s="1">
        <v>4.9000000000000004</v>
      </c>
      <c r="L546" s="1">
        <v>90.45</v>
      </c>
      <c r="M546" s="1" t="s">
        <v>8920</v>
      </c>
      <c r="N546" s="1">
        <v>4.9000000000000004</v>
      </c>
      <c r="O546" s="1">
        <v>90.52</v>
      </c>
      <c r="P546" s="1" t="s">
        <v>8921</v>
      </c>
      <c r="Q546" s="1">
        <v>3.62</v>
      </c>
      <c r="R546" s="1">
        <v>3.8</v>
      </c>
      <c r="S546" s="1" t="s">
        <v>8922</v>
      </c>
      <c r="T546" s="1">
        <v>0.31</v>
      </c>
      <c r="U546" s="1">
        <v>2.4300000000000002</v>
      </c>
      <c r="V546" s="1" t="s">
        <v>4543</v>
      </c>
      <c r="W546" s="1">
        <v>0</v>
      </c>
      <c r="X546" s="1">
        <v>0.13</v>
      </c>
      <c r="Y546" s="1" t="s">
        <v>4294</v>
      </c>
      <c r="Z546" s="1">
        <v>0</v>
      </c>
      <c r="AA546" s="1">
        <v>0</v>
      </c>
      <c r="AB546" s="1" t="s">
        <v>4284</v>
      </c>
      <c r="AC546" s="1">
        <v>0</v>
      </c>
      <c r="AD546" s="1">
        <v>0</v>
      </c>
      <c r="AH546" s="21">
        <v>42353.334027777775</v>
      </c>
      <c r="AJ546" s="24">
        <v>1</v>
      </c>
      <c r="AK546" s="23">
        <f t="shared" si="119"/>
        <v>6</v>
      </c>
      <c r="AL546" s="1">
        <f t="shared" si="120"/>
        <v>50000</v>
      </c>
      <c r="AM546" s="1">
        <f t="shared" si="121"/>
        <v>0</v>
      </c>
      <c r="AN546" s="25">
        <f t="shared" si="128"/>
        <v>0.81000000000000227</v>
      </c>
      <c r="AO546" s="25">
        <f t="shared" si="129"/>
        <v>90.226666666666674</v>
      </c>
      <c r="AP546" s="1">
        <f t="shared" si="127"/>
        <v>3.62</v>
      </c>
      <c r="AQ546" s="25">
        <f t="shared" si="122"/>
        <v>0.9526315789473685</v>
      </c>
      <c r="AR546" s="1">
        <f t="shared" si="123"/>
        <v>0.31</v>
      </c>
      <c r="AS546" s="25">
        <f t="shared" si="124"/>
        <v>0.12757201646090535</v>
      </c>
      <c r="AT546" s="1">
        <f t="shared" si="125"/>
        <v>0</v>
      </c>
      <c r="AU546" s="1">
        <f t="shared" si="126"/>
        <v>0</v>
      </c>
      <c r="AV546" s="1" t="str">
        <f t="shared" si="116"/>
        <v/>
      </c>
      <c r="AW546" s="1" t="str">
        <f t="shared" si="117"/>
        <v/>
      </c>
      <c r="AX546" s="1" t="str">
        <f t="shared" si="118"/>
        <v/>
      </c>
      <c r="AY546" s="1">
        <v>0</v>
      </c>
      <c r="BJ546"/>
    </row>
    <row r="547" spans="1:62" ht="15.75">
      <c r="A547" s="1">
        <v>8693</v>
      </c>
      <c r="B547" s="1" t="s">
        <v>3632</v>
      </c>
      <c r="C547" s="1" t="s">
        <v>4286</v>
      </c>
      <c r="F547" s="1">
        <v>50000</v>
      </c>
      <c r="G547" s="1">
        <v>3</v>
      </c>
      <c r="H547" s="1">
        <v>4.8</v>
      </c>
      <c r="I547" s="1">
        <v>0.71</v>
      </c>
      <c r="J547" s="1" t="s">
        <v>8923</v>
      </c>
      <c r="K547" s="1">
        <v>4.8</v>
      </c>
      <c r="L547" s="1">
        <v>19.010000000000002</v>
      </c>
      <c r="M547" s="1" t="s">
        <v>8924</v>
      </c>
      <c r="N547" s="1">
        <v>4.8</v>
      </c>
      <c r="O547" s="1">
        <v>23.44</v>
      </c>
      <c r="P547" s="1" t="s">
        <v>8925</v>
      </c>
      <c r="Q547" s="1">
        <v>26.51</v>
      </c>
      <c r="R547" s="1">
        <v>6.76</v>
      </c>
      <c r="S547" s="1" t="s">
        <v>8926</v>
      </c>
      <c r="T547" s="1">
        <v>3.27</v>
      </c>
      <c r="U547" s="1">
        <v>3.27</v>
      </c>
      <c r="V547" s="1" t="s">
        <v>8927</v>
      </c>
      <c r="W547" s="1">
        <v>0</v>
      </c>
      <c r="X547" s="1">
        <v>0.01</v>
      </c>
      <c r="Y547" s="1" t="s">
        <v>4295</v>
      </c>
      <c r="Z547" s="1">
        <v>0</v>
      </c>
      <c r="AA547" s="1">
        <v>0</v>
      </c>
      <c r="AB547" s="1" t="s">
        <v>4284</v>
      </c>
      <c r="AC547" s="1">
        <v>0</v>
      </c>
      <c r="AD547" s="1">
        <v>0</v>
      </c>
      <c r="AH547" s="21">
        <v>42353.334085648145</v>
      </c>
      <c r="AJ547" s="24">
        <v>1</v>
      </c>
      <c r="AK547" s="23">
        <f t="shared" si="119"/>
        <v>8</v>
      </c>
      <c r="AL547" s="1">
        <f t="shared" si="120"/>
        <v>50000</v>
      </c>
      <c r="AM547" s="1">
        <f t="shared" si="121"/>
        <v>0</v>
      </c>
      <c r="AN547" s="25">
        <f t="shared" si="128"/>
        <v>22.73</v>
      </c>
      <c r="AO547" s="25">
        <f t="shared" si="129"/>
        <v>14.386666666666668</v>
      </c>
      <c r="AP547" s="1">
        <f t="shared" si="127"/>
        <v>26.51</v>
      </c>
      <c r="AQ547" s="25">
        <f t="shared" si="122"/>
        <v>3.9215976331360949</v>
      </c>
      <c r="AR547" s="1">
        <f t="shared" si="123"/>
        <v>3.27</v>
      </c>
      <c r="AS547" s="25">
        <f t="shared" si="124"/>
        <v>1</v>
      </c>
      <c r="AT547" s="1">
        <f t="shared" si="125"/>
        <v>0</v>
      </c>
      <c r="AU547" s="1">
        <f t="shared" si="126"/>
        <v>0</v>
      </c>
      <c r="AV547" s="1" t="str">
        <f t="shared" si="116"/>
        <v/>
      </c>
      <c r="AW547" s="1" t="str">
        <f t="shared" si="117"/>
        <v/>
      </c>
      <c r="AX547" s="1" t="str">
        <f t="shared" si="118"/>
        <v/>
      </c>
      <c r="AY547" s="1">
        <v>0</v>
      </c>
      <c r="BJ547"/>
    </row>
    <row r="548" spans="1:62" ht="15.75">
      <c r="A548" s="1">
        <v>8722</v>
      </c>
      <c r="B548" s="1" t="s">
        <v>3696</v>
      </c>
      <c r="C548" s="1" t="s">
        <v>4334</v>
      </c>
      <c r="F548" s="1">
        <v>50000</v>
      </c>
      <c r="H548" s="1">
        <v>4.8</v>
      </c>
      <c r="I548" s="1">
        <v>13.71</v>
      </c>
      <c r="J548" s="1" t="s">
        <v>8928</v>
      </c>
      <c r="K548" s="1">
        <v>4.8</v>
      </c>
      <c r="L548" s="1">
        <v>41.73</v>
      </c>
      <c r="M548" s="1" t="s">
        <v>8929</v>
      </c>
      <c r="N548" s="1">
        <v>4.8</v>
      </c>
      <c r="O548" s="1">
        <v>47.54</v>
      </c>
      <c r="P548" s="1" t="s">
        <v>8930</v>
      </c>
      <c r="Q548" s="1">
        <v>15.22</v>
      </c>
      <c r="R548" s="1">
        <v>12.85</v>
      </c>
      <c r="S548" s="1" t="s">
        <v>8931</v>
      </c>
      <c r="T548" s="1">
        <v>4.91</v>
      </c>
      <c r="U548" s="1">
        <v>3.68</v>
      </c>
      <c r="V548" s="1" t="s">
        <v>8932</v>
      </c>
      <c r="W548" s="1">
        <v>0</v>
      </c>
      <c r="X548" s="1">
        <v>0.05</v>
      </c>
      <c r="Y548" s="1" t="s">
        <v>4289</v>
      </c>
      <c r="Z548" s="1">
        <v>0</v>
      </c>
      <c r="AA548" s="1">
        <v>0</v>
      </c>
      <c r="AB548" s="1" t="s">
        <v>4284</v>
      </c>
      <c r="AC548" s="1">
        <v>0</v>
      </c>
      <c r="AD548" s="1">
        <v>0</v>
      </c>
      <c r="AH548" s="21">
        <v>42353.334131944444</v>
      </c>
      <c r="AJ548" s="24">
        <v>1</v>
      </c>
      <c r="AK548" s="23">
        <f t="shared" si="119"/>
        <v>4</v>
      </c>
      <c r="AL548" s="1">
        <f t="shared" si="120"/>
        <v>50000</v>
      </c>
      <c r="AM548" s="1">
        <f t="shared" si="121"/>
        <v>0</v>
      </c>
      <c r="AN548" s="25">
        <f t="shared" si="128"/>
        <v>33.83</v>
      </c>
      <c r="AO548" s="25">
        <f t="shared" si="129"/>
        <v>34.326666666666661</v>
      </c>
      <c r="AP548" s="1">
        <f t="shared" si="127"/>
        <v>15.22</v>
      </c>
      <c r="AQ548" s="25">
        <f t="shared" si="122"/>
        <v>1.1844357976653697</v>
      </c>
      <c r="AR548" s="1">
        <f t="shared" si="123"/>
        <v>4.91</v>
      </c>
      <c r="AS548" s="25">
        <f t="shared" si="124"/>
        <v>1.3342391304347825</v>
      </c>
      <c r="AT548" s="1">
        <f t="shared" si="125"/>
        <v>0</v>
      </c>
      <c r="AU548" s="1">
        <f t="shared" si="126"/>
        <v>0</v>
      </c>
      <c r="AV548" s="1" t="str">
        <f t="shared" si="116"/>
        <v/>
      </c>
      <c r="AW548" s="1" t="str">
        <f t="shared" si="117"/>
        <v/>
      </c>
      <c r="AX548" s="1" t="str">
        <f t="shared" si="118"/>
        <v/>
      </c>
      <c r="AY548" s="1">
        <v>0</v>
      </c>
      <c r="BJ548"/>
    </row>
    <row r="549" spans="1:62" ht="15.75">
      <c r="A549" s="1">
        <v>8751</v>
      </c>
      <c r="B549" s="1" t="s">
        <v>3681</v>
      </c>
      <c r="C549" s="1" t="s">
        <v>4352</v>
      </c>
      <c r="F549" s="1">
        <v>50000</v>
      </c>
      <c r="H549" s="1">
        <v>4.9000000000000004</v>
      </c>
      <c r="I549" s="1">
        <v>40.42</v>
      </c>
      <c r="J549" s="1" t="s">
        <v>8933</v>
      </c>
      <c r="K549" s="1">
        <v>4.8</v>
      </c>
      <c r="L549" s="1">
        <v>29.53</v>
      </c>
      <c r="M549" s="1" t="s">
        <v>8934</v>
      </c>
      <c r="N549" s="1">
        <v>4.8</v>
      </c>
      <c r="O549" s="1">
        <v>8.75</v>
      </c>
      <c r="P549" s="1" t="s">
        <v>8935</v>
      </c>
      <c r="Q549" s="1">
        <v>3.19</v>
      </c>
      <c r="R549" s="1">
        <v>8.0299999999999994</v>
      </c>
      <c r="S549" s="1" t="s">
        <v>8936</v>
      </c>
      <c r="T549" s="1">
        <v>5.36</v>
      </c>
      <c r="U549" s="1">
        <v>3.59</v>
      </c>
      <c r="V549" s="1" t="s">
        <v>8937</v>
      </c>
      <c r="W549" s="1">
        <v>0</v>
      </c>
      <c r="X549" s="1">
        <v>0.04</v>
      </c>
      <c r="Y549" s="1" t="s">
        <v>4300</v>
      </c>
      <c r="Z549" s="1">
        <v>0</v>
      </c>
      <c r="AA549" s="1">
        <v>0</v>
      </c>
      <c r="AB549" s="1" t="s">
        <v>4284</v>
      </c>
      <c r="AC549" s="1">
        <v>0</v>
      </c>
      <c r="AD549" s="1">
        <v>0</v>
      </c>
      <c r="AH549" s="21">
        <v>42353.334155092591</v>
      </c>
      <c r="AJ549" s="24">
        <v>1</v>
      </c>
      <c r="AK549" s="23">
        <f t="shared" si="119"/>
        <v>14</v>
      </c>
      <c r="AL549" s="1">
        <f t="shared" si="120"/>
        <v>50000</v>
      </c>
      <c r="AM549" s="1">
        <f t="shared" si="121"/>
        <v>0</v>
      </c>
      <c r="AN549" s="25">
        <f t="shared" si="128"/>
        <v>31.67</v>
      </c>
      <c r="AO549" s="25">
        <f t="shared" si="129"/>
        <v>26.233333333333334</v>
      </c>
      <c r="AP549" s="1">
        <f t="shared" si="127"/>
        <v>3.19</v>
      </c>
      <c r="AQ549" s="25">
        <f t="shared" si="122"/>
        <v>0.39726027397260277</v>
      </c>
      <c r="AR549" s="1">
        <f t="shared" si="123"/>
        <v>5.36</v>
      </c>
      <c r="AS549" s="25">
        <f t="shared" si="124"/>
        <v>1.4930362116991645</v>
      </c>
      <c r="AT549" s="1">
        <f t="shared" si="125"/>
        <v>0</v>
      </c>
      <c r="AU549" s="1">
        <f t="shared" si="126"/>
        <v>0</v>
      </c>
      <c r="AV549" s="1" t="str">
        <f t="shared" si="116"/>
        <v/>
      </c>
      <c r="AW549" s="1" t="str">
        <f t="shared" si="117"/>
        <v/>
      </c>
      <c r="AX549" s="1" t="str">
        <f t="shared" si="118"/>
        <v/>
      </c>
      <c r="AY549" s="1">
        <v>0</v>
      </c>
      <c r="BJ549"/>
    </row>
    <row r="550" spans="1:62" ht="15.75">
      <c r="A550" s="1">
        <v>8750</v>
      </c>
      <c r="B550" s="1" t="s">
        <v>3744</v>
      </c>
      <c r="C550" s="1" t="s">
        <v>4332</v>
      </c>
      <c r="F550" s="1">
        <v>100000</v>
      </c>
      <c r="H550" s="1">
        <v>4.8</v>
      </c>
      <c r="I550" s="1">
        <v>8.92</v>
      </c>
      <c r="J550" s="1" t="s">
        <v>8938</v>
      </c>
      <c r="K550" s="1">
        <v>4.8</v>
      </c>
      <c r="L550" s="1">
        <v>7.95</v>
      </c>
      <c r="M550" s="1" t="s">
        <v>8939</v>
      </c>
      <c r="N550" s="1">
        <v>4.8</v>
      </c>
      <c r="O550" s="1">
        <v>20.09</v>
      </c>
      <c r="P550" s="1" t="s">
        <v>8940</v>
      </c>
      <c r="Q550" s="1">
        <v>7.02</v>
      </c>
      <c r="R550" s="1">
        <v>4.51</v>
      </c>
      <c r="S550" s="1" t="s">
        <v>8941</v>
      </c>
      <c r="T550" s="1">
        <v>2.14</v>
      </c>
      <c r="U550" s="1">
        <v>2.61</v>
      </c>
      <c r="V550" s="1" t="s">
        <v>8942</v>
      </c>
      <c r="W550" s="1">
        <v>0</v>
      </c>
      <c r="X550" s="1">
        <v>0.06</v>
      </c>
      <c r="Y550" s="1" t="s">
        <v>4292</v>
      </c>
      <c r="Z550" s="1">
        <v>0</v>
      </c>
      <c r="AA550" s="1">
        <v>0</v>
      </c>
      <c r="AB550" s="1" t="s">
        <v>4284</v>
      </c>
      <c r="AC550" s="1">
        <v>0</v>
      </c>
      <c r="AD550" s="1">
        <v>0</v>
      </c>
      <c r="AH550" s="21">
        <v>42353.334201388891</v>
      </c>
      <c r="AJ550" s="24">
        <v>1</v>
      </c>
      <c r="AK550" s="23">
        <f t="shared" si="119"/>
        <v>3</v>
      </c>
      <c r="AL550" s="1">
        <f t="shared" si="120"/>
        <v>100000</v>
      </c>
      <c r="AM550" s="1">
        <f t="shared" si="121"/>
        <v>0</v>
      </c>
      <c r="AN550" s="25">
        <f t="shared" si="128"/>
        <v>12.14</v>
      </c>
      <c r="AO550" s="25">
        <f t="shared" si="129"/>
        <v>12.32</v>
      </c>
      <c r="AP550" s="1">
        <f t="shared" si="127"/>
        <v>7.02</v>
      </c>
      <c r="AQ550" s="25">
        <f t="shared" si="122"/>
        <v>1.556541019955654</v>
      </c>
      <c r="AR550" s="1">
        <f t="shared" si="123"/>
        <v>2.14</v>
      </c>
      <c r="AS550" s="25">
        <f t="shared" si="124"/>
        <v>0.81992337164750961</v>
      </c>
      <c r="AT550" s="1">
        <f t="shared" si="125"/>
        <v>0</v>
      </c>
      <c r="AU550" s="1">
        <f t="shared" si="126"/>
        <v>0</v>
      </c>
      <c r="AV550" s="1" t="str">
        <f t="shared" si="116"/>
        <v/>
      </c>
      <c r="AW550" s="1" t="str">
        <f t="shared" si="117"/>
        <v/>
      </c>
      <c r="AX550" s="1" t="str">
        <f t="shared" si="118"/>
        <v/>
      </c>
      <c r="AY550" s="1">
        <v>0</v>
      </c>
      <c r="BJ550"/>
    </row>
    <row r="551" spans="1:62" ht="15.75">
      <c r="A551" s="1">
        <v>9135</v>
      </c>
      <c r="B551" s="1" t="s">
        <v>1839</v>
      </c>
      <c r="C551" s="1" t="s">
        <v>4358</v>
      </c>
      <c r="F551" s="1">
        <v>100000</v>
      </c>
      <c r="G551" s="1">
        <v>6</v>
      </c>
      <c r="H551" s="1">
        <v>4.9000000000000004</v>
      </c>
      <c r="I551" s="1">
        <v>43.94</v>
      </c>
      <c r="J551" s="1" t="s">
        <v>8943</v>
      </c>
      <c r="K551" s="1">
        <v>4.9000000000000004</v>
      </c>
      <c r="L551" s="1">
        <v>53.18</v>
      </c>
      <c r="M551" s="1" t="s">
        <v>8944</v>
      </c>
      <c r="N551" s="1">
        <v>4.9000000000000004</v>
      </c>
      <c r="O551" s="1">
        <v>48.82</v>
      </c>
      <c r="P551" s="1" t="s">
        <v>8945</v>
      </c>
      <c r="Q551" s="1">
        <v>11.25</v>
      </c>
      <c r="R551" s="1">
        <v>4.05</v>
      </c>
      <c r="S551" s="1" t="s">
        <v>8946</v>
      </c>
      <c r="T551" s="1">
        <v>3.35</v>
      </c>
      <c r="U551" s="1">
        <v>2.8</v>
      </c>
      <c r="V551" s="1" t="s">
        <v>8947</v>
      </c>
      <c r="W551" s="1">
        <v>0</v>
      </c>
      <c r="X551" s="1">
        <v>0</v>
      </c>
      <c r="Y551" s="1" t="s">
        <v>4287</v>
      </c>
      <c r="Z551" s="1">
        <v>0</v>
      </c>
      <c r="AA551" s="1">
        <v>0</v>
      </c>
      <c r="AB551" s="1" t="s">
        <v>4284</v>
      </c>
      <c r="AC551" s="1">
        <v>0</v>
      </c>
      <c r="AD551" s="1">
        <v>0</v>
      </c>
      <c r="AH551" s="21">
        <v>42353.334236111114</v>
      </c>
      <c r="AJ551" s="24">
        <v>1</v>
      </c>
      <c r="AK551" s="23">
        <f t="shared" si="119"/>
        <v>1</v>
      </c>
      <c r="AL551" s="1">
        <f t="shared" si="120"/>
        <v>100000</v>
      </c>
      <c r="AM551" s="1">
        <f t="shared" si="121"/>
        <v>0</v>
      </c>
      <c r="AN551" s="25">
        <f t="shared" si="128"/>
        <v>9.240000000000002</v>
      </c>
      <c r="AO551" s="25">
        <f t="shared" si="129"/>
        <v>48.646666666666668</v>
      </c>
      <c r="AP551" s="1">
        <f t="shared" si="127"/>
        <v>11.25</v>
      </c>
      <c r="AQ551" s="25">
        <f t="shared" si="122"/>
        <v>2.7777777777777777</v>
      </c>
      <c r="AR551" s="1">
        <f t="shared" si="123"/>
        <v>3.35</v>
      </c>
      <c r="AS551" s="25">
        <f t="shared" si="124"/>
        <v>1.1964285714285716</v>
      </c>
      <c r="AT551" s="1">
        <f t="shared" si="125"/>
        <v>0</v>
      </c>
      <c r="AU551" s="1">
        <f t="shared" si="126"/>
        <v>0</v>
      </c>
      <c r="AV551" s="1" t="str">
        <f t="shared" si="116"/>
        <v/>
      </c>
      <c r="AW551" s="1" t="str">
        <f t="shared" si="117"/>
        <v/>
      </c>
      <c r="AX551" s="1" t="str">
        <f t="shared" si="118"/>
        <v/>
      </c>
      <c r="AY551" s="1">
        <v>0</v>
      </c>
      <c r="BJ551"/>
    </row>
    <row r="552" spans="1:62" ht="15.75">
      <c r="A552" s="1">
        <v>9167</v>
      </c>
      <c r="B552" s="1" t="s">
        <v>1884</v>
      </c>
      <c r="C552" s="1" t="s">
        <v>4370</v>
      </c>
      <c r="F552" s="1">
        <v>50000</v>
      </c>
      <c r="G552" s="1">
        <v>3</v>
      </c>
      <c r="H552" s="1">
        <v>4.9000000000000004</v>
      </c>
      <c r="I552" s="1">
        <v>29.9</v>
      </c>
      <c r="J552" s="1" t="s">
        <v>8948</v>
      </c>
      <c r="K552" s="1">
        <v>4.8</v>
      </c>
      <c r="L552" s="1">
        <v>22.76</v>
      </c>
      <c r="M552" s="1" t="s">
        <v>8949</v>
      </c>
      <c r="N552" s="1">
        <v>4.8</v>
      </c>
      <c r="O552" s="1">
        <v>4.72</v>
      </c>
      <c r="P552" s="1" t="s">
        <v>8950</v>
      </c>
      <c r="Q552" s="1">
        <v>2.1</v>
      </c>
      <c r="R552" s="1">
        <v>3.39</v>
      </c>
      <c r="S552" s="1" t="s">
        <v>8951</v>
      </c>
      <c r="T552" s="1">
        <v>1.4</v>
      </c>
      <c r="U552" s="1">
        <v>1.48</v>
      </c>
      <c r="V552" s="1" t="s">
        <v>4423</v>
      </c>
      <c r="W552" s="1">
        <v>0</v>
      </c>
      <c r="X552" s="1">
        <v>0.01</v>
      </c>
      <c r="Y552" s="1" t="s">
        <v>4295</v>
      </c>
      <c r="Z552" s="1">
        <v>0</v>
      </c>
      <c r="AA552" s="1">
        <v>0</v>
      </c>
      <c r="AB552" s="1" t="s">
        <v>4284</v>
      </c>
      <c r="AC552" s="1">
        <v>0</v>
      </c>
      <c r="AD552" s="1">
        <v>0</v>
      </c>
      <c r="AH552" s="21">
        <v>42353.334270833337</v>
      </c>
      <c r="AJ552" s="24">
        <v>1</v>
      </c>
      <c r="AK552" s="23">
        <f t="shared" si="119"/>
        <v>11</v>
      </c>
      <c r="AL552" s="1">
        <f t="shared" si="120"/>
        <v>50000</v>
      </c>
      <c r="AM552" s="1">
        <f t="shared" si="121"/>
        <v>0</v>
      </c>
      <c r="AN552" s="25">
        <f t="shared" si="128"/>
        <v>25.18</v>
      </c>
      <c r="AO552" s="25">
        <f t="shared" si="129"/>
        <v>19.126666666666665</v>
      </c>
      <c r="AP552" s="1">
        <f t="shared" si="127"/>
        <v>2.1</v>
      </c>
      <c r="AQ552" s="25">
        <f t="shared" si="122"/>
        <v>0.61946902654867253</v>
      </c>
      <c r="AR552" s="1">
        <f t="shared" si="123"/>
        <v>1.4</v>
      </c>
      <c r="AS552" s="25">
        <f t="shared" si="124"/>
        <v>0.94594594594594594</v>
      </c>
      <c r="AT552" s="1">
        <f t="shared" si="125"/>
        <v>0</v>
      </c>
      <c r="AU552" s="1">
        <f t="shared" si="126"/>
        <v>0</v>
      </c>
      <c r="AV552" s="1" t="str">
        <f t="shared" si="116"/>
        <v/>
      </c>
      <c r="AW552" s="1" t="str">
        <f t="shared" si="117"/>
        <v/>
      </c>
      <c r="AX552" s="1" t="str">
        <f t="shared" si="118"/>
        <v/>
      </c>
      <c r="AY552" s="1">
        <v>0</v>
      </c>
      <c r="BJ552"/>
    </row>
    <row r="553" spans="1:62" ht="15.75">
      <c r="A553" s="1">
        <v>9462</v>
      </c>
      <c r="B553" s="1" t="s">
        <v>3771</v>
      </c>
      <c r="C553" s="1" t="s">
        <v>4335</v>
      </c>
      <c r="F553" s="1">
        <v>50000</v>
      </c>
      <c r="G553" s="1">
        <v>5</v>
      </c>
      <c r="H553" s="1">
        <v>4.8</v>
      </c>
      <c r="I553" s="1">
        <v>11.23</v>
      </c>
      <c r="J553" s="1" t="s">
        <v>8952</v>
      </c>
      <c r="K553" s="1">
        <v>4.8</v>
      </c>
      <c r="L553" s="1">
        <v>24.97</v>
      </c>
      <c r="M553" s="1" t="s">
        <v>8953</v>
      </c>
      <c r="N553" s="1">
        <v>4.8</v>
      </c>
      <c r="O553" s="1">
        <v>21.84</v>
      </c>
      <c r="P553" s="1" t="s">
        <v>8954</v>
      </c>
      <c r="Q553" s="1">
        <v>1.79</v>
      </c>
      <c r="R553" s="1">
        <v>3.91</v>
      </c>
      <c r="S553" s="1" t="s">
        <v>8955</v>
      </c>
      <c r="T553" s="1">
        <v>1.85</v>
      </c>
      <c r="U553" s="1">
        <v>2.44</v>
      </c>
      <c r="V553" s="1" t="s">
        <v>8956</v>
      </c>
      <c r="W553" s="1">
        <v>0</v>
      </c>
      <c r="X553" s="1">
        <v>0.01</v>
      </c>
      <c r="Y553" s="1" t="s">
        <v>4295</v>
      </c>
      <c r="Z553" s="1">
        <v>0</v>
      </c>
      <c r="AA553" s="1">
        <v>0</v>
      </c>
      <c r="AB553" s="1" t="s">
        <v>4284</v>
      </c>
      <c r="AC553" s="1">
        <v>0</v>
      </c>
      <c r="AD553" s="1">
        <v>0</v>
      </c>
      <c r="AH553" s="21">
        <v>42353.334293981483</v>
      </c>
      <c r="AJ553" s="24">
        <v>1</v>
      </c>
      <c r="AK553" s="23">
        <f t="shared" si="119"/>
        <v>5</v>
      </c>
      <c r="AL553" s="1">
        <f t="shared" si="120"/>
        <v>50000</v>
      </c>
      <c r="AM553" s="1">
        <f t="shared" si="121"/>
        <v>0</v>
      </c>
      <c r="AN553" s="25">
        <f t="shared" si="128"/>
        <v>13.739999999999998</v>
      </c>
      <c r="AO553" s="25">
        <f t="shared" si="129"/>
        <v>19.346666666666668</v>
      </c>
      <c r="AP553" s="1">
        <f t="shared" si="127"/>
        <v>1.79</v>
      </c>
      <c r="AQ553" s="25">
        <f t="shared" si="122"/>
        <v>0.4578005115089514</v>
      </c>
      <c r="AR553" s="1">
        <f t="shared" si="123"/>
        <v>1.85</v>
      </c>
      <c r="AS553" s="25">
        <f t="shared" si="124"/>
        <v>0.75819672131147542</v>
      </c>
      <c r="AT553" s="1">
        <f t="shared" si="125"/>
        <v>0</v>
      </c>
      <c r="AU553" s="1">
        <f t="shared" si="126"/>
        <v>0</v>
      </c>
      <c r="AV553" s="1" t="str">
        <f t="shared" si="116"/>
        <v/>
      </c>
      <c r="AW553" s="1" t="str">
        <f t="shared" si="117"/>
        <v/>
      </c>
      <c r="AX553" s="1" t="str">
        <f t="shared" si="118"/>
        <v/>
      </c>
      <c r="AY553" s="1">
        <v>0</v>
      </c>
      <c r="BJ553"/>
    </row>
    <row r="554" spans="1:62" ht="15.75">
      <c r="A554" s="1">
        <v>9455</v>
      </c>
      <c r="B554" s="1" t="s">
        <v>3828</v>
      </c>
      <c r="C554" s="1" t="s">
        <v>4334</v>
      </c>
      <c r="F554" s="1">
        <v>50000</v>
      </c>
      <c r="G554" s="1">
        <v>4</v>
      </c>
      <c r="H554" s="1">
        <v>4.8</v>
      </c>
      <c r="I554" s="1">
        <v>-0.94</v>
      </c>
      <c r="J554" s="1" t="s">
        <v>8957</v>
      </c>
      <c r="K554" s="1">
        <v>4.7</v>
      </c>
      <c r="L554" s="1">
        <v>0</v>
      </c>
      <c r="M554" s="1" t="s">
        <v>8958</v>
      </c>
      <c r="N554" s="1">
        <v>4.7</v>
      </c>
      <c r="O554" s="1">
        <v>0</v>
      </c>
      <c r="P554" s="1" t="s">
        <v>8959</v>
      </c>
      <c r="Q554" s="1">
        <v>18.13</v>
      </c>
      <c r="R554" s="1">
        <v>12.85</v>
      </c>
      <c r="S554" s="1" t="s">
        <v>8960</v>
      </c>
      <c r="T554" s="1">
        <v>2.16</v>
      </c>
      <c r="U554" s="1">
        <v>3.68</v>
      </c>
      <c r="V554" s="1" t="s">
        <v>8961</v>
      </c>
      <c r="W554" s="1">
        <v>0</v>
      </c>
      <c r="X554" s="1">
        <v>0.05</v>
      </c>
      <c r="Y554" s="1" t="s">
        <v>4289</v>
      </c>
      <c r="Z554" s="1">
        <v>0</v>
      </c>
      <c r="AA554" s="1">
        <v>0</v>
      </c>
      <c r="AB554" s="1" t="s">
        <v>4284</v>
      </c>
      <c r="AC554" s="1">
        <v>0</v>
      </c>
      <c r="AD554" s="1">
        <v>0</v>
      </c>
      <c r="AH554" s="21">
        <v>42353.334340277775</v>
      </c>
      <c r="AJ554" s="24">
        <v>1</v>
      </c>
      <c r="AK554" s="23">
        <f t="shared" si="119"/>
        <v>4</v>
      </c>
      <c r="AL554" s="1">
        <f t="shared" si="120"/>
        <v>50000</v>
      </c>
      <c r="AM554" s="1">
        <f t="shared" si="121"/>
        <v>0</v>
      </c>
      <c r="AN554" s="25">
        <f t="shared" si="128"/>
        <v>0.94</v>
      </c>
      <c r="AO554" s="25">
        <f t="shared" si="129"/>
        <v>-0.3133333333333333</v>
      </c>
      <c r="AP554" s="1">
        <f t="shared" si="127"/>
        <v>18.13</v>
      </c>
      <c r="AQ554" s="25">
        <f t="shared" si="122"/>
        <v>1.4108949416342411</v>
      </c>
      <c r="AR554" s="1">
        <f t="shared" si="123"/>
        <v>2.16</v>
      </c>
      <c r="AS554" s="25">
        <f t="shared" si="124"/>
        <v>0.58695652173913049</v>
      </c>
      <c r="AT554" s="1">
        <f t="shared" si="125"/>
        <v>0</v>
      </c>
      <c r="AU554" s="1">
        <f t="shared" si="126"/>
        <v>0</v>
      </c>
      <c r="AV554" s="1" t="str">
        <f t="shared" ref="AV554:AV617" si="130">IFERROR(MID(AE554,3,FIND(",",AE554)-3),"")</f>
        <v/>
      </c>
      <c r="AW554" s="1" t="str">
        <f t="shared" ref="AW554:AW617" si="131">IFERROR(MID(AF554,3,FIND(",",AF554)-3),"")</f>
        <v/>
      </c>
      <c r="AX554" s="1" t="str">
        <f t="shared" ref="AX554:AX617" si="132">IFERROR(MID(AG554,3,FIND(",",AG554)-3),"")</f>
        <v/>
      </c>
      <c r="AY554" s="1">
        <v>0</v>
      </c>
      <c r="BJ554"/>
    </row>
    <row r="555" spans="1:62" ht="15.75">
      <c r="A555" s="1">
        <v>9463</v>
      </c>
      <c r="B555" s="1" t="s">
        <v>3916</v>
      </c>
      <c r="C555" s="1" t="s">
        <v>4286</v>
      </c>
      <c r="F555" s="1">
        <v>50000</v>
      </c>
      <c r="G555" s="1">
        <v>5</v>
      </c>
      <c r="H555" s="1">
        <v>4.8</v>
      </c>
      <c r="I555" s="1">
        <v>-0.76</v>
      </c>
      <c r="J555" s="1" t="s">
        <v>8962</v>
      </c>
      <c r="K555" s="1">
        <v>4.8</v>
      </c>
      <c r="L555" s="1">
        <v>2.2599999999999998</v>
      </c>
      <c r="M555" s="1" t="s">
        <v>8963</v>
      </c>
      <c r="N555" s="1">
        <v>4.8</v>
      </c>
      <c r="O555" s="1">
        <v>4.3099999999999996</v>
      </c>
      <c r="P555" s="1" t="s">
        <v>8964</v>
      </c>
      <c r="Q555" s="1">
        <v>12.58</v>
      </c>
      <c r="R555" s="1">
        <v>6.76</v>
      </c>
      <c r="S555" s="1" t="s">
        <v>8965</v>
      </c>
      <c r="T555" s="1">
        <v>3.73</v>
      </c>
      <c r="U555" s="1">
        <v>3.27</v>
      </c>
      <c r="V555" s="1" t="s">
        <v>8966</v>
      </c>
      <c r="W555" s="1">
        <v>0</v>
      </c>
      <c r="X555" s="1">
        <v>0.01</v>
      </c>
      <c r="Y555" s="1" t="s">
        <v>4295</v>
      </c>
      <c r="Z555" s="1">
        <v>0</v>
      </c>
      <c r="AA555" s="1">
        <v>0</v>
      </c>
      <c r="AB555" s="1" t="s">
        <v>4284</v>
      </c>
      <c r="AC555" s="1">
        <v>0</v>
      </c>
      <c r="AD555" s="1">
        <v>0</v>
      </c>
      <c r="AH555" s="21">
        <v>42353.334398148145</v>
      </c>
      <c r="AJ555" s="24">
        <v>1</v>
      </c>
      <c r="AK555" s="23">
        <f t="shared" si="119"/>
        <v>8</v>
      </c>
      <c r="AL555" s="1">
        <f t="shared" si="120"/>
        <v>50000</v>
      </c>
      <c r="AM555" s="1">
        <f t="shared" si="121"/>
        <v>0</v>
      </c>
      <c r="AN555" s="25">
        <f t="shared" si="128"/>
        <v>5.0699999999999994</v>
      </c>
      <c r="AO555" s="25">
        <f t="shared" si="129"/>
        <v>1.9366666666666665</v>
      </c>
      <c r="AP555" s="1">
        <f t="shared" si="127"/>
        <v>12.58</v>
      </c>
      <c r="AQ555" s="25">
        <f t="shared" si="122"/>
        <v>1.8609467455621302</v>
      </c>
      <c r="AR555" s="1">
        <f t="shared" si="123"/>
        <v>3.73</v>
      </c>
      <c r="AS555" s="25">
        <f t="shared" si="124"/>
        <v>1.1406727828746177</v>
      </c>
      <c r="AT555" s="1">
        <f t="shared" si="125"/>
        <v>0</v>
      </c>
      <c r="AU555" s="1">
        <f t="shared" si="126"/>
        <v>0</v>
      </c>
      <c r="AV555" s="1" t="str">
        <f t="shared" si="130"/>
        <v/>
      </c>
      <c r="AW555" s="1" t="str">
        <f t="shared" si="131"/>
        <v/>
      </c>
      <c r="AX555" s="1" t="str">
        <f t="shared" si="132"/>
        <v/>
      </c>
      <c r="AY555" s="1">
        <v>0</v>
      </c>
      <c r="BJ555"/>
    </row>
    <row r="556" spans="1:62" ht="15.75">
      <c r="A556" s="1">
        <v>9597</v>
      </c>
      <c r="B556" s="1" t="s">
        <v>3848</v>
      </c>
      <c r="C556" s="1" t="s">
        <v>4334</v>
      </c>
      <c r="F556" s="1">
        <v>50000</v>
      </c>
      <c r="G556" s="1">
        <v>5</v>
      </c>
      <c r="H556" s="1">
        <v>4.8</v>
      </c>
      <c r="I556" s="1">
        <v>33.03</v>
      </c>
      <c r="J556" s="1" t="s">
        <v>8967</v>
      </c>
      <c r="K556" s="1">
        <v>4.8</v>
      </c>
      <c r="L556" s="1">
        <v>40.14</v>
      </c>
      <c r="M556" s="1" t="s">
        <v>8968</v>
      </c>
      <c r="N556" s="1">
        <v>4.8</v>
      </c>
      <c r="O556" s="1">
        <v>41.75</v>
      </c>
      <c r="P556" s="1" t="s">
        <v>8969</v>
      </c>
      <c r="Q556" s="1">
        <v>38.32</v>
      </c>
      <c r="R556" s="1">
        <v>12.85</v>
      </c>
      <c r="S556" s="1" t="s">
        <v>8970</v>
      </c>
      <c r="T556" s="1">
        <v>4.45</v>
      </c>
      <c r="U556" s="1">
        <v>3.68</v>
      </c>
      <c r="V556" s="1" t="s">
        <v>8971</v>
      </c>
      <c r="W556" s="1">
        <v>0</v>
      </c>
      <c r="X556" s="1">
        <v>0</v>
      </c>
      <c r="Y556" s="1" t="s">
        <v>4287</v>
      </c>
      <c r="Z556" s="1">
        <v>1</v>
      </c>
      <c r="AA556" s="1">
        <v>0</v>
      </c>
      <c r="AB556" s="1" t="s">
        <v>4374</v>
      </c>
      <c r="AC556" s="1">
        <v>0</v>
      </c>
      <c r="AD556" s="1">
        <v>0</v>
      </c>
      <c r="AH556" s="21">
        <v>42353.334421296298</v>
      </c>
      <c r="AJ556" s="24">
        <v>1</v>
      </c>
      <c r="AK556" s="23">
        <f t="shared" si="119"/>
        <v>4</v>
      </c>
      <c r="AL556" s="1">
        <f t="shared" si="120"/>
        <v>50000</v>
      </c>
      <c r="AM556" s="1">
        <f t="shared" si="121"/>
        <v>0</v>
      </c>
      <c r="AN556" s="25">
        <f t="shared" si="128"/>
        <v>8.7199999999999989</v>
      </c>
      <c r="AO556" s="25">
        <f t="shared" si="129"/>
        <v>38.306666666666665</v>
      </c>
      <c r="AP556" s="1">
        <f t="shared" si="127"/>
        <v>38.32</v>
      </c>
      <c r="AQ556" s="25">
        <f t="shared" si="122"/>
        <v>2.9821011673151752</v>
      </c>
      <c r="AR556" s="1">
        <f t="shared" si="123"/>
        <v>4.45</v>
      </c>
      <c r="AS556" s="25">
        <f t="shared" si="124"/>
        <v>1.2092391304347827</v>
      </c>
      <c r="AT556" s="1">
        <f t="shared" si="125"/>
        <v>0</v>
      </c>
      <c r="AU556" s="1">
        <f t="shared" si="126"/>
        <v>0</v>
      </c>
      <c r="AV556" s="1" t="str">
        <f t="shared" si="130"/>
        <v/>
      </c>
      <c r="AW556" s="1" t="str">
        <f t="shared" si="131"/>
        <v/>
      </c>
      <c r="AX556" s="1" t="str">
        <f t="shared" si="132"/>
        <v/>
      </c>
      <c r="AY556" s="1">
        <v>0</v>
      </c>
      <c r="BJ556"/>
    </row>
    <row r="557" spans="1:62" ht="15.75">
      <c r="A557" s="1">
        <v>9469</v>
      </c>
      <c r="B557" s="1" t="s">
        <v>3924</v>
      </c>
      <c r="C557" s="1" t="s">
        <v>4332</v>
      </c>
      <c r="F557" s="1">
        <v>100000</v>
      </c>
      <c r="G557" s="1">
        <v>7</v>
      </c>
      <c r="H557" s="1">
        <v>4.8</v>
      </c>
      <c r="I557" s="1">
        <v>0</v>
      </c>
      <c r="J557" s="1" t="s">
        <v>6125</v>
      </c>
      <c r="K557" s="1">
        <v>4.8</v>
      </c>
      <c r="L557" s="1">
        <v>0</v>
      </c>
      <c r="M557" s="1" t="s">
        <v>6126</v>
      </c>
      <c r="N557" s="1">
        <v>4.8</v>
      </c>
      <c r="O557" s="1">
        <v>21.17</v>
      </c>
      <c r="P557" s="1" t="s">
        <v>8972</v>
      </c>
      <c r="Q557" s="1">
        <v>10.28</v>
      </c>
      <c r="R557" s="1">
        <v>4.51</v>
      </c>
      <c r="S557" s="1" t="s">
        <v>6127</v>
      </c>
      <c r="T557" s="1">
        <v>2.57</v>
      </c>
      <c r="U557" s="1">
        <v>2.61</v>
      </c>
      <c r="V557" s="1" t="s">
        <v>8973</v>
      </c>
      <c r="W557" s="1">
        <v>0</v>
      </c>
      <c r="X557" s="1">
        <v>0</v>
      </c>
      <c r="Y557" s="1" t="s">
        <v>4287</v>
      </c>
      <c r="Z557" s="1">
        <v>0</v>
      </c>
      <c r="AA557" s="1">
        <v>0</v>
      </c>
      <c r="AB557" s="1" t="s">
        <v>4284</v>
      </c>
      <c r="AC557" s="1">
        <v>0</v>
      </c>
      <c r="AD557" s="1">
        <v>0</v>
      </c>
      <c r="AH557" s="21">
        <v>42353.334456018521</v>
      </c>
      <c r="AJ557" s="24">
        <v>1</v>
      </c>
      <c r="AK557" s="23">
        <f t="shared" si="119"/>
        <v>3</v>
      </c>
      <c r="AL557" s="1">
        <f t="shared" si="120"/>
        <v>100000</v>
      </c>
      <c r="AM557" s="1">
        <f t="shared" si="121"/>
        <v>0</v>
      </c>
      <c r="AN557" s="25">
        <f t="shared" si="128"/>
        <v>21.17</v>
      </c>
      <c r="AO557" s="25">
        <f t="shared" si="129"/>
        <v>7.0566666666666675</v>
      </c>
      <c r="AP557" s="1">
        <f t="shared" si="127"/>
        <v>10.28</v>
      </c>
      <c r="AQ557" s="25">
        <f t="shared" si="122"/>
        <v>2.2793791574279378</v>
      </c>
      <c r="AR557" s="1">
        <f t="shared" si="123"/>
        <v>2.57</v>
      </c>
      <c r="AS557" s="25">
        <f t="shared" si="124"/>
        <v>0.98467432950191569</v>
      </c>
      <c r="AT557" s="1">
        <f t="shared" si="125"/>
        <v>0</v>
      </c>
      <c r="AU557" s="1">
        <f t="shared" si="126"/>
        <v>0</v>
      </c>
      <c r="AV557" s="1" t="str">
        <f t="shared" si="130"/>
        <v/>
      </c>
      <c r="AW557" s="1" t="str">
        <f t="shared" si="131"/>
        <v/>
      </c>
      <c r="AX557" s="1" t="str">
        <f t="shared" si="132"/>
        <v/>
      </c>
      <c r="AY557" s="1">
        <v>0</v>
      </c>
      <c r="BJ557"/>
    </row>
    <row r="558" spans="1:62" ht="15.75">
      <c r="A558" s="1">
        <v>9448</v>
      </c>
      <c r="B558" s="1" t="s">
        <v>3912</v>
      </c>
      <c r="C558" s="1" t="s">
        <v>4332</v>
      </c>
      <c r="F558" s="1">
        <v>50000</v>
      </c>
      <c r="H558" s="1">
        <v>4.8</v>
      </c>
      <c r="I558" s="1">
        <v>0</v>
      </c>
      <c r="J558" s="1" t="s">
        <v>8974</v>
      </c>
      <c r="K558" s="1">
        <v>4.7</v>
      </c>
      <c r="L558" s="1">
        <v>0</v>
      </c>
      <c r="M558" s="1" t="s">
        <v>8975</v>
      </c>
      <c r="N558" s="1">
        <v>4.7</v>
      </c>
      <c r="O558" s="1">
        <v>6.45</v>
      </c>
      <c r="P558" s="1" t="s">
        <v>8976</v>
      </c>
      <c r="Q558" s="1">
        <v>10.42</v>
      </c>
      <c r="R558" s="1">
        <v>4.51</v>
      </c>
      <c r="S558" s="1" t="s">
        <v>8977</v>
      </c>
      <c r="T558" s="1">
        <v>5.17</v>
      </c>
      <c r="U558" s="1">
        <v>2.61</v>
      </c>
      <c r="V558" s="1" t="s">
        <v>8978</v>
      </c>
      <c r="W558" s="1">
        <v>0</v>
      </c>
      <c r="X558" s="1">
        <v>0.06</v>
      </c>
      <c r="Y558" s="1" t="s">
        <v>4292</v>
      </c>
      <c r="Z558" s="1">
        <v>0</v>
      </c>
      <c r="AA558" s="1">
        <v>0</v>
      </c>
      <c r="AB558" s="1" t="s">
        <v>4284</v>
      </c>
      <c r="AC558" s="1">
        <v>0</v>
      </c>
      <c r="AD558" s="1">
        <v>0</v>
      </c>
      <c r="AH558" s="21">
        <v>42353.334548611114</v>
      </c>
      <c r="AJ558" s="24">
        <v>1</v>
      </c>
      <c r="AK558" s="23">
        <f t="shared" si="119"/>
        <v>3</v>
      </c>
      <c r="AL558" s="1">
        <f t="shared" si="120"/>
        <v>50000</v>
      </c>
      <c r="AM558" s="1">
        <f t="shared" si="121"/>
        <v>0</v>
      </c>
      <c r="AN558" s="25">
        <f t="shared" si="128"/>
        <v>6.45</v>
      </c>
      <c r="AO558" s="25">
        <f t="shared" si="129"/>
        <v>2.15</v>
      </c>
      <c r="AP558" s="1">
        <f t="shared" si="127"/>
        <v>10.42</v>
      </c>
      <c r="AQ558" s="25">
        <f t="shared" si="122"/>
        <v>2.3104212860310422</v>
      </c>
      <c r="AR558" s="1">
        <f t="shared" si="123"/>
        <v>5.17</v>
      </c>
      <c r="AS558" s="25">
        <f t="shared" si="124"/>
        <v>1.9808429118773947</v>
      </c>
      <c r="AT558" s="1">
        <f t="shared" si="125"/>
        <v>0</v>
      </c>
      <c r="AU558" s="1">
        <f t="shared" si="126"/>
        <v>0</v>
      </c>
      <c r="AV558" s="1" t="str">
        <f t="shared" si="130"/>
        <v/>
      </c>
      <c r="AW558" s="1" t="str">
        <f t="shared" si="131"/>
        <v/>
      </c>
      <c r="AX558" s="1" t="str">
        <f t="shared" si="132"/>
        <v/>
      </c>
      <c r="AY558" s="1">
        <v>0</v>
      </c>
      <c r="BJ558"/>
    </row>
    <row r="559" spans="1:62" ht="15.75">
      <c r="A559" s="1">
        <v>9623</v>
      </c>
      <c r="B559" s="1" t="s">
        <v>4113</v>
      </c>
      <c r="C559" s="1" t="s">
        <v>4334</v>
      </c>
      <c r="F559" s="1">
        <v>50000</v>
      </c>
      <c r="G559" s="1">
        <v>5</v>
      </c>
      <c r="H559" s="1">
        <v>4.8</v>
      </c>
      <c r="I559" s="1">
        <v>0</v>
      </c>
      <c r="J559" s="1" t="s">
        <v>8979</v>
      </c>
      <c r="K559" s="1">
        <v>4.8</v>
      </c>
      <c r="L559" s="1">
        <v>25.23</v>
      </c>
      <c r="M559" s="1" t="s">
        <v>8980</v>
      </c>
      <c r="N559" s="1">
        <v>4.9000000000000004</v>
      </c>
      <c r="O559" s="1">
        <v>66.349999999999994</v>
      </c>
      <c r="P559" s="1" t="s">
        <v>8981</v>
      </c>
      <c r="Q559" s="1">
        <v>28</v>
      </c>
      <c r="R559" s="1">
        <v>12.85</v>
      </c>
      <c r="S559" s="1" t="s">
        <v>8982</v>
      </c>
      <c r="T559" s="1">
        <v>1.29</v>
      </c>
      <c r="U559" s="1">
        <v>3.68</v>
      </c>
      <c r="V559" s="1" t="s">
        <v>8983</v>
      </c>
      <c r="W559" s="1">
        <v>0</v>
      </c>
      <c r="X559" s="1">
        <v>0.05</v>
      </c>
      <c r="Y559" s="1" t="s">
        <v>4289</v>
      </c>
      <c r="Z559" s="1">
        <v>0</v>
      </c>
      <c r="AA559" s="1">
        <v>0</v>
      </c>
      <c r="AB559" s="1" t="s">
        <v>4284</v>
      </c>
      <c r="AC559" s="1">
        <v>0</v>
      </c>
      <c r="AD559" s="1">
        <v>0</v>
      </c>
      <c r="AH559" s="21">
        <v>42353.334618055553</v>
      </c>
      <c r="AJ559" s="24">
        <v>1</v>
      </c>
      <c r="AK559" s="23">
        <f t="shared" si="119"/>
        <v>4</v>
      </c>
      <c r="AL559" s="1">
        <f t="shared" si="120"/>
        <v>50000</v>
      </c>
      <c r="AM559" s="1">
        <f t="shared" si="121"/>
        <v>0</v>
      </c>
      <c r="AN559" s="25">
        <f t="shared" si="128"/>
        <v>66.349999999999994</v>
      </c>
      <c r="AO559" s="25">
        <f t="shared" si="129"/>
        <v>30.526666666666667</v>
      </c>
      <c r="AP559" s="1">
        <f t="shared" si="127"/>
        <v>28</v>
      </c>
      <c r="AQ559" s="25">
        <f t="shared" si="122"/>
        <v>2.1789883268482493</v>
      </c>
      <c r="AR559" s="1">
        <f t="shared" si="123"/>
        <v>1.29</v>
      </c>
      <c r="AS559" s="25">
        <f t="shared" si="124"/>
        <v>0.35054347826086957</v>
      </c>
      <c r="AT559" s="1">
        <f t="shared" si="125"/>
        <v>0</v>
      </c>
      <c r="AU559" s="1">
        <f t="shared" si="126"/>
        <v>0</v>
      </c>
      <c r="AV559" s="1" t="str">
        <f t="shared" si="130"/>
        <v/>
      </c>
      <c r="AW559" s="1" t="str">
        <f t="shared" si="131"/>
        <v/>
      </c>
      <c r="AX559" s="1" t="str">
        <f t="shared" si="132"/>
        <v/>
      </c>
      <c r="AY559" s="1">
        <v>0</v>
      </c>
      <c r="BJ559"/>
    </row>
    <row r="560" spans="1:62" ht="15.75">
      <c r="A560" s="1">
        <v>8767</v>
      </c>
      <c r="B560" s="1" t="s">
        <v>3983</v>
      </c>
      <c r="C560" s="1" t="s">
        <v>4339</v>
      </c>
      <c r="F560" s="1">
        <v>50000</v>
      </c>
      <c r="G560" s="1">
        <v>4</v>
      </c>
      <c r="H560" s="1">
        <v>4.9000000000000004</v>
      </c>
      <c r="I560" s="1">
        <v>79.58</v>
      </c>
      <c r="J560" s="1" t="s">
        <v>8984</v>
      </c>
      <c r="K560" s="1">
        <v>4.9000000000000004</v>
      </c>
      <c r="L560" s="1">
        <v>84.84</v>
      </c>
      <c r="M560" s="1" t="s">
        <v>8985</v>
      </c>
      <c r="N560" s="1">
        <v>4.9000000000000004</v>
      </c>
      <c r="O560" s="1">
        <v>56.1</v>
      </c>
      <c r="P560" s="1" t="s">
        <v>8986</v>
      </c>
      <c r="Q560" s="1">
        <v>5.71</v>
      </c>
      <c r="R560" s="1">
        <v>3.8</v>
      </c>
      <c r="S560" s="1" t="s">
        <v>8987</v>
      </c>
      <c r="T560" s="1">
        <v>5.64</v>
      </c>
      <c r="U560" s="1">
        <v>2.4300000000000002</v>
      </c>
      <c r="V560" s="1" t="s">
        <v>8988</v>
      </c>
      <c r="W560" s="1">
        <v>0</v>
      </c>
      <c r="X560" s="1">
        <v>0.13</v>
      </c>
      <c r="Y560" s="1" t="s">
        <v>4294</v>
      </c>
      <c r="Z560" s="1">
        <v>0</v>
      </c>
      <c r="AA560" s="1">
        <v>0</v>
      </c>
      <c r="AB560" s="1" t="s">
        <v>4284</v>
      </c>
      <c r="AC560" s="1">
        <v>0</v>
      </c>
      <c r="AD560" s="1">
        <v>0</v>
      </c>
      <c r="AH560" s="21">
        <v>42353.334699074076</v>
      </c>
      <c r="AJ560" s="24">
        <v>1</v>
      </c>
      <c r="AK560" s="23">
        <f t="shared" si="119"/>
        <v>6</v>
      </c>
      <c r="AL560" s="1">
        <f t="shared" si="120"/>
        <v>50000</v>
      </c>
      <c r="AM560" s="1">
        <f t="shared" si="121"/>
        <v>0</v>
      </c>
      <c r="AN560" s="25">
        <f t="shared" si="128"/>
        <v>28.740000000000002</v>
      </c>
      <c r="AO560" s="25">
        <f t="shared" si="129"/>
        <v>73.506666666666675</v>
      </c>
      <c r="AP560" s="1">
        <f t="shared" si="127"/>
        <v>5.71</v>
      </c>
      <c r="AQ560" s="25">
        <f t="shared" si="122"/>
        <v>1.5026315789473685</v>
      </c>
      <c r="AR560" s="1">
        <f t="shared" si="123"/>
        <v>5.64</v>
      </c>
      <c r="AS560" s="25">
        <f t="shared" si="124"/>
        <v>2.3209876543209873</v>
      </c>
      <c r="AT560" s="1">
        <f t="shared" si="125"/>
        <v>0</v>
      </c>
      <c r="AU560" s="1">
        <f t="shared" si="126"/>
        <v>0</v>
      </c>
      <c r="AV560" s="1" t="str">
        <f t="shared" si="130"/>
        <v/>
      </c>
      <c r="AW560" s="1" t="str">
        <f t="shared" si="131"/>
        <v/>
      </c>
      <c r="AX560" s="1" t="str">
        <f t="shared" si="132"/>
        <v/>
      </c>
      <c r="AY560" s="1">
        <v>0</v>
      </c>
      <c r="BJ560"/>
    </row>
    <row r="561" spans="1:62" ht="15.75">
      <c r="A561" s="1">
        <v>8796</v>
      </c>
      <c r="B561" s="1" t="s">
        <v>4144</v>
      </c>
      <c r="C561" s="1" t="s">
        <v>4352</v>
      </c>
      <c r="F561" s="1">
        <v>50000</v>
      </c>
      <c r="G561" s="1">
        <v>3</v>
      </c>
      <c r="H561" s="1">
        <v>4.8</v>
      </c>
      <c r="I561" s="1">
        <v>7.67</v>
      </c>
      <c r="J561" s="1" t="s">
        <v>8989</v>
      </c>
      <c r="K561" s="1">
        <v>4.8</v>
      </c>
      <c r="L561" s="1">
        <v>2.82</v>
      </c>
      <c r="M561" s="1" t="s">
        <v>8990</v>
      </c>
      <c r="N561" s="1">
        <v>4.8</v>
      </c>
      <c r="O561" s="1">
        <v>7.9</v>
      </c>
      <c r="P561" s="1" t="s">
        <v>8991</v>
      </c>
      <c r="Q561" s="1">
        <v>4.57</v>
      </c>
      <c r="R561" s="1">
        <v>8.0299999999999994</v>
      </c>
      <c r="S561" s="1" t="s">
        <v>8992</v>
      </c>
      <c r="T561" s="1">
        <v>1.7</v>
      </c>
      <c r="U561" s="1">
        <v>3.59</v>
      </c>
      <c r="V561" s="1" t="s">
        <v>8993</v>
      </c>
      <c r="W561" s="1">
        <v>0</v>
      </c>
      <c r="X561" s="1">
        <v>0.04</v>
      </c>
      <c r="Y561" s="1" t="s">
        <v>4300</v>
      </c>
      <c r="Z561" s="1">
        <v>0</v>
      </c>
      <c r="AA561" s="1">
        <v>0</v>
      </c>
      <c r="AB561" s="1" t="s">
        <v>4284</v>
      </c>
      <c r="AC561" s="1">
        <v>0</v>
      </c>
      <c r="AD561" s="1">
        <v>0</v>
      </c>
      <c r="AH561" s="21">
        <v>42353.335416666669</v>
      </c>
      <c r="AJ561" s="24">
        <v>1</v>
      </c>
      <c r="AK561" s="23">
        <f t="shared" si="119"/>
        <v>14</v>
      </c>
      <c r="AL561" s="1">
        <f t="shared" si="120"/>
        <v>50000</v>
      </c>
      <c r="AM561" s="1">
        <f t="shared" si="121"/>
        <v>0</v>
      </c>
      <c r="AN561" s="25">
        <f t="shared" si="128"/>
        <v>5.08</v>
      </c>
      <c r="AO561" s="25">
        <f t="shared" si="129"/>
        <v>6.13</v>
      </c>
      <c r="AP561" s="1">
        <f t="shared" si="127"/>
        <v>4.57</v>
      </c>
      <c r="AQ561" s="25">
        <f t="shared" si="122"/>
        <v>0.56911581569115821</v>
      </c>
      <c r="AR561" s="1">
        <f t="shared" si="123"/>
        <v>1.7</v>
      </c>
      <c r="AS561" s="25">
        <f t="shared" si="124"/>
        <v>0.47353760445682452</v>
      </c>
      <c r="AT561" s="1">
        <f t="shared" si="125"/>
        <v>0</v>
      </c>
      <c r="AU561" s="1">
        <f t="shared" si="126"/>
        <v>0</v>
      </c>
      <c r="AV561" s="1" t="str">
        <f t="shared" si="130"/>
        <v/>
      </c>
      <c r="AW561" s="1" t="str">
        <f t="shared" si="131"/>
        <v/>
      </c>
      <c r="AX561" s="1" t="str">
        <f t="shared" si="132"/>
        <v/>
      </c>
      <c r="AY561" s="1">
        <v>0</v>
      </c>
      <c r="BJ561"/>
    </row>
    <row r="562" spans="1:62" ht="15.75">
      <c r="A562" s="1">
        <v>8710</v>
      </c>
      <c r="B562" s="1" t="s">
        <v>3920</v>
      </c>
      <c r="C562" s="1" t="s">
        <v>4334</v>
      </c>
      <c r="F562" s="1">
        <v>50000</v>
      </c>
      <c r="H562" s="1">
        <v>4.9000000000000004</v>
      </c>
      <c r="I562" s="1">
        <v>35.200000000000003</v>
      </c>
      <c r="J562" s="1" t="s">
        <v>8994</v>
      </c>
      <c r="K562" s="1">
        <v>4.8</v>
      </c>
      <c r="L562" s="1">
        <v>32.93</v>
      </c>
      <c r="M562" s="1" t="s">
        <v>8995</v>
      </c>
      <c r="N562" s="1">
        <v>4.8</v>
      </c>
      <c r="O562" s="1">
        <v>29.36</v>
      </c>
      <c r="P562" s="1" t="s">
        <v>8996</v>
      </c>
      <c r="Q562" s="1">
        <v>11.02</v>
      </c>
      <c r="R562" s="1">
        <v>12.85</v>
      </c>
      <c r="S562" s="1" t="s">
        <v>8997</v>
      </c>
      <c r="T562" s="1">
        <v>3.84</v>
      </c>
      <c r="U562" s="1">
        <v>3.68</v>
      </c>
      <c r="V562" s="1" t="s">
        <v>8998</v>
      </c>
      <c r="W562" s="1">
        <v>0</v>
      </c>
      <c r="X562" s="1">
        <v>0.05</v>
      </c>
      <c r="Y562" s="1" t="s">
        <v>4289</v>
      </c>
      <c r="Z562" s="1">
        <v>0</v>
      </c>
      <c r="AA562" s="1">
        <v>0</v>
      </c>
      <c r="AB562" s="1" t="s">
        <v>4284</v>
      </c>
      <c r="AC562" s="1">
        <v>0</v>
      </c>
      <c r="AD562" s="1">
        <v>0</v>
      </c>
      <c r="AH562" s="21">
        <v>42353.335474537038</v>
      </c>
      <c r="AJ562" s="24">
        <v>1</v>
      </c>
      <c r="AK562" s="23">
        <f t="shared" si="119"/>
        <v>4</v>
      </c>
      <c r="AL562" s="1">
        <f t="shared" si="120"/>
        <v>50000</v>
      </c>
      <c r="AM562" s="1">
        <f t="shared" si="121"/>
        <v>0</v>
      </c>
      <c r="AN562" s="25">
        <f t="shared" si="128"/>
        <v>5.8400000000000034</v>
      </c>
      <c r="AO562" s="25">
        <f t="shared" si="129"/>
        <v>32.496666666666663</v>
      </c>
      <c r="AP562" s="1">
        <f t="shared" si="127"/>
        <v>11.02</v>
      </c>
      <c r="AQ562" s="25">
        <f t="shared" si="122"/>
        <v>0.85758754863813225</v>
      </c>
      <c r="AR562" s="1">
        <f t="shared" si="123"/>
        <v>3.84</v>
      </c>
      <c r="AS562" s="25">
        <f t="shared" si="124"/>
        <v>1.0434782608695652</v>
      </c>
      <c r="AT562" s="1">
        <f t="shared" si="125"/>
        <v>0</v>
      </c>
      <c r="AU562" s="1">
        <f t="shared" si="126"/>
        <v>0</v>
      </c>
      <c r="AV562" s="1" t="str">
        <f t="shared" si="130"/>
        <v/>
      </c>
      <c r="AW562" s="1" t="str">
        <f t="shared" si="131"/>
        <v/>
      </c>
      <c r="AX562" s="1" t="str">
        <f t="shared" si="132"/>
        <v/>
      </c>
      <c r="AY562" s="1">
        <v>0</v>
      </c>
      <c r="BJ562"/>
    </row>
    <row r="563" spans="1:62" ht="15.75">
      <c r="A563" s="1">
        <v>8911</v>
      </c>
      <c r="B563" s="1" t="s">
        <v>963</v>
      </c>
      <c r="C563" s="1" t="s">
        <v>4378</v>
      </c>
      <c r="F563" s="1">
        <v>50000</v>
      </c>
      <c r="G563" s="1">
        <v>4</v>
      </c>
      <c r="H563" s="1">
        <v>4.9000000000000004</v>
      </c>
      <c r="I563" s="1">
        <v>60.15</v>
      </c>
      <c r="J563" s="1" t="s">
        <v>8999</v>
      </c>
      <c r="K563" s="1">
        <v>4.9000000000000004</v>
      </c>
      <c r="L563" s="1">
        <v>65.510000000000005</v>
      </c>
      <c r="M563" s="1" t="s">
        <v>9000</v>
      </c>
      <c r="N563" s="1">
        <v>4.9000000000000004</v>
      </c>
      <c r="O563" s="1">
        <v>68.650000000000006</v>
      </c>
      <c r="P563" s="1" t="s">
        <v>9001</v>
      </c>
      <c r="Q563" s="1">
        <v>8.36</v>
      </c>
      <c r="R563" s="1">
        <v>4.16</v>
      </c>
      <c r="S563" s="1" t="s">
        <v>9002</v>
      </c>
      <c r="T563" s="1">
        <v>2.77</v>
      </c>
      <c r="U563" s="1">
        <v>2.16</v>
      </c>
      <c r="V563" s="1" t="s">
        <v>9003</v>
      </c>
      <c r="W563" s="1">
        <v>0</v>
      </c>
      <c r="X563" s="1">
        <v>0.01</v>
      </c>
      <c r="Y563" s="1" t="s">
        <v>4295</v>
      </c>
      <c r="Z563" s="1">
        <v>0</v>
      </c>
      <c r="AA563" s="1">
        <v>0</v>
      </c>
      <c r="AB563" s="1" t="s">
        <v>4284</v>
      </c>
      <c r="AC563" s="1">
        <v>0</v>
      </c>
      <c r="AD563" s="1">
        <v>0</v>
      </c>
      <c r="AH563" s="21">
        <v>42353.335497685184</v>
      </c>
      <c r="AJ563" s="24">
        <v>1</v>
      </c>
      <c r="AK563" s="23">
        <f t="shared" si="119"/>
        <v>7</v>
      </c>
      <c r="AL563" s="1">
        <f t="shared" si="120"/>
        <v>50000</v>
      </c>
      <c r="AM563" s="1">
        <f t="shared" si="121"/>
        <v>0</v>
      </c>
      <c r="AN563" s="25">
        <f t="shared" si="128"/>
        <v>8.5000000000000071</v>
      </c>
      <c r="AO563" s="25">
        <f t="shared" si="129"/>
        <v>64.77</v>
      </c>
      <c r="AP563" s="1">
        <f t="shared" si="127"/>
        <v>8.36</v>
      </c>
      <c r="AQ563" s="25">
        <f t="shared" si="122"/>
        <v>2.0096153846153846</v>
      </c>
      <c r="AR563" s="1">
        <f t="shared" si="123"/>
        <v>2.77</v>
      </c>
      <c r="AS563" s="25">
        <f t="shared" si="124"/>
        <v>1.2824074074074074</v>
      </c>
      <c r="AT563" s="1">
        <f t="shared" si="125"/>
        <v>0</v>
      </c>
      <c r="AU563" s="1">
        <f t="shared" si="126"/>
        <v>0</v>
      </c>
      <c r="AV563" s="1" t="str">
        <f t="shared" si="130"/>
        <v/>
      </c>
      <c r="AW563" s="1" t="str">
        <f t="shared" si="131"/>
        <v/>
      </c>
      <c r="AX563" s="1" t="str">
        <f t="shared" si="132"/>
        <v/>
      </c>
      <c r="AY563" s="1">
        <v>0</v>
      </c>
      <c r="BJ563"/>
    </row>
    <row r="564" spans="1:62" ht="15.75">
      <c r="A564" s="1">
        <v>9613</v>
      </c>
      <c r="B564" s="1" t="s">
        <v>4042</v>
      </c>
      <c r="C564" s="1" t="s">
        <v>4334</v>
      </c>
      <c r="F564" s="1">
        <v>50000</v>
      </c>
      <c r="G564" s="1">
        <v>6</v>
      </c>
      <c r="H564" s="1">
        <v>4.9000000000000004</v>
      </c>
      <c r="I564" s="1">
        <v>62.64</v>
      </c>
      <c r="J564" s="1" t="s">
        <v>9004</v>
      </c>
      <c r="K564" s="1">
        <v>4.9000000000000004</v>
      </c>
      <c r="L564" s="1">
        <v>72.739999999999995</v>
      </c>
      <c r="M564" s="1" t="s">
        <v>9005</v>
      </c>
      <c r="N564" s="1">
        <v>4.9000000000000004</v>
      </c>
      <c r="O564" s="1">
        <v>71.23</v>
      </c>
      <c r="P564" s="1" t="s">
        <v>9006</v>
      </c>
      <c r="Q564" s="1">
        <v>8.2200000000000006</v>
      </c>
      <c r="R564" s="1">
        <v>12.85</v>
      </c>
      <c r="S564" s="1" t="s">
        <v>9007</v>
      </c>
      <c r="T564" s="1">
        <v>3.56</v>
      </c>
      <c r="U564" s="1">
        <v>3.68</v>
      </c>
      <c r="V564" s="1" t="s">
        <v>9008</v>
      </c>
      <c r="W564" s="1">
        <v>0</v>
      </c>
      <c r="X564" s="1">
        <v>0</v>
      </c>
      <c r="Y564" s="1" t="s">
        <v>4287</v>
      </c>
      <c r="Z564" s="1">
        <v>0</v>
      </c>
      <c r="AA564" s="1">
        <v>0</v>
      </c>
      <c r="AB564" s="1" t="s">
        <v>4284</v>
      </c>
      <c r="AC564" s="1">
        <v>0</v>
      </c>
      <c r="AD564" s="1">
        <v>0</v>
      </c>
      <c r="AH564" s="21">
        <v>42353.335532407407</v>
      </c>
      <c r="AJ564" s="24">
        <v>1</v>
      </c>
      <c r="AK564" s="23">
        <f t="shared" si="119"/>
        <v>4</v>
      </c>
      <c r="AL564" s="1">
        <f t="shared" si="120"/>
        <v>50000</v>
      </c>
      <c r="AM564" s="1">
        <f t="shared" si="121"/>
        <v>0</v>
      </c>
      <c r="AN564" s="25">
        <f t="shared" si="128"/>
        <v>10.099999999999994</v>
      </c>
      <c r="AO564" s="25">
        <f t="shared" si="129"/>
        <v>68.87</v>
      </c>
      <c r="AP564" s="1">
        <f t="shared" si="127"/>
        <v>8.2200000000000006</v>
      </c>
      <c r="AQ564" s="25">
        <f t="shared" si="122"/>
        <v>0.63968871595330745</v>
      </c>
      <c r="AR564" s="1">
        <f t="shared" si="123"/>
        <v>3.56</v>
      </c>
      <c r="AS564" s="25">
        <f t="shared" si="124"/>
        <v>0.96739130434782605</v>
      </c>
      <c r="AT564" s="1">
        <f t="shared" si="125"/>
        <v>0</v>
      </c>
      <c r="AU564" s="1">
        <f t="shared" si="126"/>
        <v>0</v>
      </c>
      <c r="AV564" s="1" t="str">
        <f t="shared" si="130"/>
        <v/>
      </c>
      <c r="AW564" s="1" t="str">
        <f t="shared" si="131"/>
        <v/>
      </c>
      <c r="AX564" s="1" t="str">
        <f t="shared" si="132"/>
        <v/>
      </c>
      <c r="AY564" s="1">
        <v>0</v>
      </c>
      <c r="BJ564"/>
    </row>
    <row r="565" spans="1:62" ht="15.75">
      <c r="A565" s="1">
        <v>9618</v>
      </c>
      <c r="B565" s="1" t="s">
        <v>4082</v>
      </c>
      <c r="C565" s="1" t="s">
        <v>4358</v>
      </c>
      <c r="F565" s="1">
        <v>50000</v>
      </c>
      <c r="G565" s="1">
        <v>5</v>
      </c>
      <c r="H565" s="1">
        <v>4.9000000000000004</v>
      </c>
      <c r="I565" s="1">
        <v>37.26</v>
      </c>
      <c r="J565" s="1" t="s">
        <v>9009</v>
      </c>
      <c r="K565" s="1">
        <v>4.8</v>
      </c>
      <c r="L565" s="1">
        <v>27.07</v>
      </c>
      <c r="M565" s="1" t="s">
        <v>9010</v>
      </c>
      <c r="N565" s="1">
        <v>4.8</v>
      </c>
      <c r="O565" s="1">
        <v>38.450000000000003</v>
      </c>
      <c r="P565" s="1" t="s">
        <v>9011</v>
      </c>
      <c r="Q565" s="1">
        <v>2.11</v>
      </c>
      <c r="R565" s="1">
        <v>4.05</v>
      </c>
      <c r="S565" s="1" t="s">
        <v>9012</v>
      </c>
      <c r="T565" s="1">
        <v>3.35</v>
      </c>
      <c r="U565" s="1">
        <v>2.8</v>
      </c>
      <c r="V565" s="1" t="s">
        <v>8947</v>
      </c>
      <c r="W565" s="1">
        <v>0</v>
      </c>
      <c r="X565" s="1">
        <v>0</v>
      </c>
      <c r="Y565" s="1" t="s">
        <v>4287</v>
      </c>
      <c r="Z565" s="1">
        <v>0</v>
      </c>
      <c r="AA565" s="1">
        <v>0</v>
      </c>
      <c r="AB565" s="1" t="s">
        <v>4284</v>
      </c>
      <c r="AC565" s="1">
        <v>0</v>
      </c>
      <c r="AD565" s="1">
        <v>0</v>
      </c>
      <c r="AH565" s="21">
        <v>42353.335601851853</v>
      </c>
      <c r="AJ565" s="24">
        <v>1</v>
      </c>
      <c r="AK565" s="23">
        <f t="shared" si="119"/>
        <v>1</v>
      </c>
      <c r="AL565" s="1">
        <f t="shared" si="120"/>
        <v>50000</v>
      </c>
      <c r="AM565" s="1">
        <f t="shared" si="121"/>
        <v>0</v>
      </c>
      <c r="AN565" s="25">
        <f t="shared" si="128"/>
        <v>11.380000000000003</v>
      </c>
      <c r="AO565" s="25">
        <f t="shared" si="129"/>
        <v>34.26</v>
      </c>
      <c r="AP565" s="1">
        <f t="shared" si="127"/>
        <v>2.11</v>
      </c>
      <c r="AQ565" s="25">
        <f t="shared" si="122"/>
        <v>0.52098765432098759</v>
      </c>
      <c r="AR565" s="1">
        <f t="shared" si="123"/>
        <v>3.35</v>
      </c>
      <c r="AS565" s="25">
        <f t="shared" si="124"/>
        <v>1.1964285714285716</v>
      </c>
      <c r="AT565" s="1">
        <f t="shared" si="125"/>
        <v>0</v>
      </c>
      <c r="AU565" s="1">
        <f t="shared" si="126"/>
        <v>0</v>
      </c>
      <c r="AV565" s="1" t="str">
        <f t="shared" si="130"/>
        <v/>
      </c>
      <c r="AW565" s="1" t="str">
        <f t="shared" si="131"/>
        <v/>
      </c>
      <c r="AX565" s="1" t="str">
        <f t="shared" si="132"/>
        <v/>
      </c>
      <c r="AY565" s="1">
        <v>0</v>
      </c>
      <c r="BJ565"/>
    </row>
    <row r="566" spans="1:62" ht="15.75">
      <c r="A566" s="1">
        <v>8861</v>
      </c>
      <c r="B566" s="1" t="s">
        <v>4098</v>
      </c>
      <c r="C566" s="1" t="s">
        <v>4334</v>
      </c>
      <c r="F566" s="1">
        <v>50000</v>
      </c>
      <c r="G566" s="1">
        <v>3</v>
      </c>
      <c r="H566" s="1">
        <v>4.9000000000000004</v>
      </c>
      <c r="I566" s="1">
        <v>79.03</v>
      </c>
      <c r="J566" s="1" t="s">
        <v>9013</v>
      </c>
      <c r="K566" s="1">
        <v>4.9000000000000004</v>
      </c>
      <c r="L566" s="1">
        <v>79.25</v>
      </c>
      <c r="M566" s="1" t="s">
        <v>9014</v>
      </c>
      <c r="N566" s="1">
        <v>4.9000000000000004</v>
      </c>
      <c r="O566" s="1">
        <v>78.2</v>
      </c>
      <c r="P566" s="1" t="s">
        <v>9015</v>
      </c>
      <c r="Q566" s="1">
        <v>33.86</v>
      </c>
      <c r="R566" s="1">
        <v>12.85</v>
      </c>
      <c r="S566" s="1" t="s">
        <v>9016</v>
      </c>
      <c r="T566" s="1">
        <v>3.41</v>
      </c>
      <c r="U566" s="1">
        <v>3.68</v>
      </c>
      <c r="V566" s="1" t="s">
        <v>9017</v>
      </c>
      <c r="W566" s="1">
        <v>0</v>
      </c>
      <c r="X566" s="1">
        <v>0.05</v>
      </c>
      <c r="Y566" s="1" t="s">
        <v>4289</v>
      </c>
      <c r="Z566" s="1">
        <v>0</v>
      </c>
      <c r="AA566" s="1">
        <v>0</v>
      </c>
      <c r="AB566" s="1" t="s">
        <v>4284</v>
      </c>
      <c r="AC566" s="1">
        <v>0</v>
      </c>
      <c r="AD566" s="1">
        <v>0</v>
      </c>
      <c r="AH566" s="21">
        <v>42353.335648148146</v>
      </c>
      <c r="AJ566" s="24">
        <v>1</v>
      </c>
      <c r="AK566" s="23">
        <f t="shared" si="119"/>
        <v>4</v>
      </c>
      <c r="AL566" s="1">
        <f t="shared" si="120"/>
        <v>50000</v>
      </c>
      <c r="AM566" s="1">
        <f t="shared" si="121"/>
        <v>0</v>
      </c>
      <c r="AN566" s="25">
        <f t="shared" si="128"/>
        <v>1.0499999999999972</v>
      </c>
      <c r="AO566" s="25">
        <f t="shared" si="129"/>
        <v>78.826666666666668</v>
      </c>
      <c r="AP566" s="1">
        <f t="shared" si="127"/>
        <v>33.86</v>
      </c>
      <c r="AQ566" s="25">
        <f t="shared" si="122"/>
        <v>2.6350194552529183</v>
      </c>
      <c r="AR566" s="1">
        <f t="shared" si="123"/>
        <v>3.41</v>
      </c>
      <c r="AS566" s="25">
        <f t="shared" si="124"/>
        <v>0.92663043478260865</v>
      </c>
      <c r="AT566" s="1">
        <f t="shared" si="125"/>
        <v>0</v>
      </c>
      <c r="AU566" s="1">
        <f t="shared" si="126"/>
        <v>0</v>
      </c>
      <c r="AV566" s="1" t="str">
        <f t="shared" si="130"/>
        <v/>
      </c>
      <c r="AW566" s="1" t="str">
        <f t="shared" si="131"/>
        <v/>
      </c>
      <c r="AX566" s="1" t="str">
        <f t="shared" si="132"/>
        <v/>
      </c>
      <c r="AY566" s="1">
        <v>0</v>
      </c>
      <c r="BJ566"/>
    </row>
    <row r="567" spans="1:62" ht="15.75">
      <c r="A567" s="1">
        <v>9484</v>
      </c>
      <c r="B567" s="1" t="s">
        <v>4187</v>
      </c>
      <c r="C567" s="1" t="s">
        <v>4370</v>
      </c>
      <c r="F567" s="1">
        <v>100000</v>
      </c>
      <c r="G567" s="1">
        <v>6</v>
      </c>
      <c r="H567" s="1">
        <v>4.7</v>
      </c>
      <c r="I567" s="1">
        <v>-2.83</v>
      </c>
      <c r="J567" s="1" t="s">
        <v>9018</v>
      </c>
      <c r="K567" s="1">
        <v>4.5999999999999996</v>
      </c>
      <c r="L567" s="1">
        <v>-3.71</v>
      </c>
      <c r="M567" s="1" t="s">
        <v>9019</v>
      </c>
      <c r="N567" s="1">
        <v>4.5999999999999996</v>
      </c>
      <c r="O567" s="1">
        <v>-2.81</v>
      </c>
      <c r="P567" s="1" t="s">
        <v>9020</v>
      </c>
      <c r="Q567" s="1">
        <v>5.93</v>
      </c>
      <c r="R567" s="1">
        <v>3.39</v>
      </c>
      <c r="S567" s="1" t="s">
        <v>9021</v>
      </c>
      <c r="T567" s="1">
        <v>2.75</v>
      </c>
      <c r="U567" s="1">
        <v>1.48</v>
      </c>
      <c r="V567" s="1" t="s">
        <v>9022</v>
      </c>
      <c r="W567" s="1">
        <v>0</v>
      </c>
      <c r="X567" s="1">
        <v>0</v>
      </c>
      <c r="Y567" s="1" t="s">
        <v>4287</v>
      </c>
      <c r="Z567" s="1">
        <v>0</v>
      </c>
      <c r="AA567" s="1">
        <v>0</v>
      </c>
      <c r="AB567" s="1" t="s">
        <v>4284</v>
      </c>
      <c r="AC567" s="1">
        <v>0</v>
      </c>
      <c r="AD567" s="1">
        <v>0</v>
      </c>
      <c r="AH567" s="21">
        <v>42353.335682870369</v>
      </c>
      <c r="AJ567" s="24">
        <v>1</v>
      </c>
      <c r="AK567" s="23">
        <f t="shared" si="119"/>
        <v>11</v>
      </c>
      <c r="AL567" s="1">
        <f t="shared" si="120"/>
        <v>100000</v>
      </c>
      <c r="AM567" s="1">
        <f t="shared" si="121"/>
        <v>0</v>
      </c>
      <c r="AN567" s="25">
        <f t="shared" si="128"/>
        <v>0.89999999999999991</v>
      </c>
      <c r="AO567" s="25">
        <f t="shared" si="129"/>
        <v>-3.1166666666666667</v>
      </c>
      <c r="AP567" s="1">
        <f t="shared" si="127"/>
        <v>5.93</v>
      </c>
      <c r="AQ567" s="25">
        <f t="shared" si="122"/>
        <v>1.7492625368731562</v>
      </c>
      <c r="AR567" s="1">
        <f t="shared" si="123"/>
        <v>2.75</v>
      </c>
      <c r="AS567" s="25">
        <f t="shared" si="124"/>
        <v>1.8581081081081081</v>
      </c>
      <c r="AT567" s="1">
        <f t="shared" si="125"/>
        <v>0</v>
      </c>
      <c r="AU567" s="1">
        <f t="shared" si="126"/>
        <v>0</v>
      </c>
      <c r="AV567" s="1" t="str">
        <f t="shared" si="130"/>
        <v/>
      </c>
      <c r="AW567" s="1" t="str">
        <f t="shared" si="131"/>
        <v/>
      </c>
      <c r="AX567" s="1" t="str">
        <f t="shared" si="132"/>
        <v/>
      </c>
      <c r="AY567" s="1">
        <v>0</v>
      </c>
      <c r="BJ567"/>
    </row>
    <row r="568" spans="1:62" ht="15.75">
      <c r="A568" s="1">
        <v>9050</v>
      </c>
      <c r="B568" s="1" t="s">
        <v>1148</v>
      </c>
      <c r="C568" s="1" t="s">
        <v>4286</v>
      </c>
      <c r="F568" s="1">
        <v>50000</v>
      </c>
      <c r="H568" s="1">
        <v>4.8</v>
      </c>
      <c r="I568" s="1">
        <v>0</v>
      </c>
      <c r="J568" s="1" t="s">
        <v>9023</v>
      </c>
      <c r="K568" s="1">
        <v>4.8</v>
      </c>
      <c r="L568" s="1">
        <v>0</v>
      </c>
      <c r="M568" s="1" t="s">
        <v>9024</v>
      </c>
      <c r="N568" s="1">
        <v>4.8</v>
      </c>
      <c r="O568" s="1">
        <v>0</v>
      </c>
      <c r="P568" s="1" t="s">
        <v>9025</v>
      </c>
      <c r="Q568" s="1">
        <v>2.2400000000000002</v>
      </c>
      <c r="R568" s="1">
        <v>6.76</v>
      </c>
      <c r="S568" s="1" t="s">
        <v>9026</v>
      </c>
      <c r="T568" s="1">
        <v>1.88</v>
      </c>
      <c r="U568" s="1">
        <v>3.27</v>
      </c>
      <c r="V568" s="1" t="s">
        <v>9027</v>
      </c>
      <c r="W568" s="1">
        <v>0</v>
      </c>
      <c r="X568" s="1">
        <v>0.01</v>
      </c>
      <c r="Y568" s="1" t="s">
        <v>4295</v>
      </c>
      <c r="Z568" s="1">
        <v>0</v>
      </c>
      <c r="AA568" s="1">
        <v>0</v>
      </c>
      <c r="AB568" s="1" t="s">
        <v>4284</v>
      </c>
      <c r="AC568" s="1">
        <v>0</v>
      </c>
      <c r="AD568" s="1">
        <v>0</v>
      </c>
      <c r="AH568" s="21">
        <v>42353.335717592592</v>
      </c>
      <c r="AJ568" s="24">
        <v>1</v>
      </c>
      <c r="AK568" s="23">
        <f t="shared" si="119"/>
        <v>8</v>
      </c>
      <c r="AL568" s="1">
        <f t="shared" si="120"/>
        <v>50000</v>
      </c>
      <c r="AM568" s="1">
        <f t="shared" si="121"/>
        <v>0</v>
      </c>
      <c r="AN568" s="25">
        <f t="shared" si="128"/>
        <v>0</v>
      </c>
      <c r="AO568" s="25">
        <f t="shared" si="129"/>
        <v>0</v>
      </c>
      <c r="AP568" s="1">
        <f t="shared" si="127"/>
        <v>2.2400000000000002</v>
      </c>
      <c r="AQ568" s="25">
        <f t="shared" si="122"/>
        <v>0.33136094674556216</v>
      </c>
      <c r="AR568" s="1">
        <f t="shared" si="123"/>
        <v>1.88</v>
      </c>
      <c r="AS568" s="25">
        <f t="shared" si="124"/>
        <v>0.57492354740061158</v>
      </c>
      <c r="AT568" s="1">
        <f t="shared" si="125"/>
        <v>0</v>
      </c>
      <c r="AU568" s="1">
        <f t="shared" si="126"/>
        <v>0</v>
      </c>
      <c r="AV568" s="1" t="str">
        <f t="shared" si="130"/>
        <v/>
      </c>
      <c r="AW568" s="1" t="str">
        <f t="shared" si="131"/>
        <v/>
      </c>
      <c r="AX568" s="1" t="str">
        <f t="shared" si="132"/>
        <v/>
      </c>
      <c r="AY568" s="1">
        <v>0</v>
      </c>
      <c r="BJ568"/>
    </row>
    <row r="569" spans="1:62" ht="15.75">
      <c r="A569" s="1">
        <v>9491</v>
      </c>
      <c r="B569" s="1" t="s">
        <v>4195</v>
      </c>
      <c r="C569" s="1" t="s">
        <v>4352</v>
      </c>
      <c r="F569" s="1">
        <v>100000</v>
      </c>
      <c r="G569" s="1">
        <v>7</v>
      </c>
      <c r="H569" s="1">
        <v>4.9000000000000004</v>
      </c>
      <c r="I569" s="1">
        <v>72.069999999999993</v>
      </c>
      <c r="J569" s="1" t="s">
        <v>9028</v>
      </c>
      <c r="K569" s="1">
        <v>4.9000000000000004</v>
      </c>
      <c r="L569" s="1">
        <v>73.290000000000006</v>
      </c>
      <c r="M569" s="1" t="s">
        <v>9029</v>
      </c>
      <c r="N569" s="1">
        <v>4.9000000000000004</v>
      </c>
      <c r="O569" s="1">
        <v>70.739999999999995</v>
      </c>
      <c r="P569" s="1" t="s">
        <v>9030</v>
      </c>
      <c r="Q569" s="1">
        <v>5.99</v>
      </c>
      <c r="R569" s="1">
        <v>8.0299999999999994</v>
      </c>
      <c r="S569" s="1" t="s">
        <v>9031</v>
      </c>
      <c r="T569" s="1">
        <v>0.9</v>
      </c>
      <c r="U569" s="1">
        <v>3.59</v>
      </c>
      <c r="V569" s="1" t="s">
        <v>9032</v>
      </c>
      <c r="W569" s="1">
        <v>0</v>
      </c>
      <c r="X569" s="1">
        <v>0</v>
      </c>
      <c r="Y569" s="1" t="s">
        <v>4287</v>
      </c>
      <c r="Z569" s="1">
        <v>0</v>
      </c>
      <c r="AA569" s="1">
        <v>0</v>
      </c>
      <c r="AB569" s="1" t="s">
        <v>4284</v>
      </c>
      <c r="AC569" s="1">
        <v>0</v>
      </c>
      <c r="AD569" s="1">
        <v>0</v>
      </c>
      <c r="AH569" s="21">
        <v>42353.335752314815</v>
      </c>
      <c r="AJ569" s="24">
        <v>1</v>
      </c>
      <c r="AK569" s="23">
        <f t="shared" si="119"/>
        <v>14</v>
      </c>
      <c r="AL569" s="1">
        <f t="shared" si="120"/>
        <v>100000</v>
      </c>
      <c r="AM569" s="1">
        <f t="shared" si="121"/>
        <v>0</v>
      </c>
      <c r="AN569" s="25">
        <f t="shared" si="128"/>
        <v>2.5500000000000114</v>
      </c>
      <c r="AO569" s="25">
        <f t="shared" si="129"/>
        <v>72.033333333333346</v>
      </c>
      <c r="AP569" s="1">
        <f t="shared" si="127"/>
        <v>5.99</v>
      </c>
      <c r="AQ569" s="25">
        <f t="shared" si="122"/>
        <v>0.74595267745952687</v>
      </c>
      <c r="AR569" s="1">
        <f t="shared" si="123"/>
        <v>0.9</v>
      </c>
      <c r="AS569" s="25">
        <f t="shared" si="124"/>
        <v>0.25069637883008355</v>
      </c>
      <c r="AT569" s="1">
        <f t="shared" si="125"/>
        <v>0</v>
      </c>
      <c r="AU569" s="1">
        <f t="shared" si="126"/>
        <v>0</v>
      </c>
      <c r="AV569" s="1" t="str">
        <f t="shared" si="130"/>
        <v/>
      </c>
      <c r="AW569" s="1" t="str">
        <f t="shared" si="131"/>
        <v/>
      </c>
      <c r="AX569" s="1" t="str">
        <f t="shared" si="132"/>
        <v/>
      </c>
      <c r="AY569" s="1">
        <v>0</v>
      </c>
      <c r="BJ569"/>
    </row>
    <row r="570" spans="1:62" ht="15.75">
      <c r="A570" s="1">
        <v>8793</v>
      </c>
      <c r="B570" s="1" t="s">
        <v>4090</v>
      </c>
      <c r="C570" s="1" t="s">
        <v>4334</v>
      </c>
      <c r="F570" s="1">
        <v>50000</v>
      </c>
      <c r="G570" s="1">
        <v>4</v>
      </c>
      <c r="H570" s="1">
        <v>4.8</v>
      </c>
      <c r="I570" s="1">
        <v>33.729999999999997</v>
      </c>
      <c r="J570" s="1" t="s">
        <v>9033</v>
      </c>
      <c r="K570" s="1">
        <v>4.8</v>
      </c>
      <c r="L570" s="1">
        <v>46.92</v>
      </c>
      <c r="M570" s="1" t="s">
        <v>9034</v>
      </c>
      <c r="N570" s="1">
        <v>4.8</v>
      </c>
      <c r="O570" s="1">
        <v>55.72</v>
      </c>
      <c r="P570" s="1" t="s">
        <v>9035</v>
      </c>
      <c r="Q570" s="1">
        <v>4.8899999999999997</v>
      </c>
      <c r="R570" s="1">
        <v>12.85</v>
      </c>
      <c r="S570" s="1" t="s">
        <v>9036</v>
      </c>
      <c r="T570" s="1">
        <v>4.49</v>
      </c>
      <c r="U570" s="1">
        <v>3.68</v>
      </c>
      <c r="V570" s="1" t="s">
        <v>9037</v>
      </c>
      <c r="W570" s="1">
        <v>0</v>
      </c>
      <c r="X570" s="1">
        <v>0.05</v>
      </c>
      <c r="Y570" s="1" t="s">
        <v>4289</v>
      </c>
      <c r="Z570" s="1">
        <v>0</v>
      </c>
      <c r="AA570" s="1">
        <v>0</v>
      </c>
      <c r="AB570" s="1" t="s">
        <v>4284</v>
      </c>
      <c r="AC570" s="1">
        <v>0</v>
      </c>
      <c r="AD570" s="1">
        <v>0</v>
      </c>
      <c r="AH570" s="21">
        <v>42353.335787037038</v>
      </c>
      <c r="AJ570" s="24">
        <v>1</v>
      </c>
      <c r="AK570" s="23">
        <f t="shared" si="119"/>
        <v>4</v>
      </c>
      <c r="AL570" s="1">
        <f t="shared" si="120"/>
        <v>50000</v>
      </c>
      <c r="AM570" s="1">
        <f t="shared" si="121"/>
        <v>0</v>
      </c>
      <c r="AN570" s="25">
        <f t="shared" si="128"/>
        <v>21.990000000000002</v>
      </c>
      <c r="AO570" s="25">
        <f t="shared" si="129"/>
        <v>45.456666666666671</v>
      </c>
      <c r="AP570" s="1">
        <f t="shared" si="127"/>
        <v>4.8899999999999997</v>
      </c>
      <c r="AQ570" s="25">
        <f t="shared" si="122"/>
        <v>0.38054474708171204</v>
      </c>
      <c r="AR570" s="1">
        <f t="shared" si="123"/>
        <v>4.49</v>
      </c>
      <c r="AS570" s="25">
        <f t="shared" si="124"/>
        <v>1.2201086956521738</v>
      </c>
      <c r="AT570" s="1">
        <f t="shared" si="125"/>
        <v>0</v>
      </c>
      <c r="AU570" s="1">
        <f t="shared" si="126"/>
        <v>0</v>
      </c>
      <c r="AV570" s="1" t="str">
        <f t="shared" si="130"/>
        <v/>
      </c>
      <c r="AW570" s="1" t="str">
        <f t="shared" si="131"/>
        <v/>
      </c>
      <c r="AX570" s="1" t="str">
        <f t="shared" si="132"/>
        <v/>
      </c>
      <c r="AY570" s="1">
        <v>0</v>
      </c>
      <c r="BJ570"/>
    </row>
    <row r="571" spans="1:62" ht="15.75">
      <c r="A571" s="1">
        <v>9621</v>
      </c>
      <c r="B571" s="1" t="s">
        <v>4117</v>
      </c>
      <c r="C571" s="1" t="s">
        <v>4335</v>
      </c>
      <c r="F571" s="1">
        <v>50000</v>
      </c>
      <c r="G571" s="1">
        <v>4</v>
      </c>
      <c r="H571" s="1">
        <v>4.9000000000000004</v>
      </c>
      <c r="I571" s="1">
        <v>48.98</v>
      </c>
      <c r="J571" s="1" t="s">
        <v>9038</v>
      </c>
      <c r="K571" s="1">
        <v>4.9000000000000004</v>
      </c>
      <c r="L571" s="1">
        <v>56.88</v>
      </c>
      <c r="M571" s="1" t="s">
        <v>9039</v>
      </c>
      <c r="N571" s="1">
        <v>4.9000000000000004</v>
      </c>
      <c r="O571" s="1">
        <v>54.91</v>
      </c>
      <c r="P571" s="1" t="s">
        <v>9040</v>
      </c>
      <c r="Q571" s="1">
        <v>6.13</v>
      </c>
      <c r="R571" s="1">
        <v>3.91</v>
      </c>
      <c r="S571" s="1" t="s">
        <v>9041</v>
      </c>
      <c r="T571" s="1">
        <v>4.76</v>
      </c>
      <c r="U571" s="1">
        <v>2.44</v>
      </c>
      <c r="V571" s="1" t="s">
        <v>9042</v>
      </c>
      <c r="W571" s="1">
        <v>0</v>
      </c>
      <c r="X571" s="1">
        <v>0.01</v>
      </c>
      <c r="Y571" s="1" t="s">
        <v>4295</v>
      </c>
      <c r="Z571" s="1">
        <v>0</v>
      </c>
      <c r="AA571" s="1">
        <v>0</v>
      </c>
      <c r="AB571" s="1" t="s">
        <v>4284</v>
      </c>
      <c r="AC571" s="1">
        <v>0</v>
      </c>
      <c r="AD571" s="1">
        <v>0</v>
      </c>
      <c r="AH571" s="21">
        <v>42353.335810185185</v>
      </c>
      <c r="AJ571" s="24">
        <v>1</v>
      </c>
      <c r="AK571" s="23">
        <f t="shared" si="119"/>
        <v>5</v>
      </c>
      <c r="AL571" s="1">
        <f t="shared" si="120"/>
        <v>50000</v>
      </c>
      <c r="AM571" s="1">
        <f t="shared" si="121"/>
        <v>0</v>
      </c>
      <c r="AN571" s="25">
        <f t="shared" si="128"/>
        <v>7.9000000000000057</v>
      </c>
      <c r="AO571" s="25">
        <f t="shared" si="129"/>
        <v>53.589999999999996</v>
      </c>
      <c r="AP571" s="1">
        <f t="shared" si="127"/>
        <v>6.13</v>
      </c>
      <c r="AQ571" s="25">
        <f t="shared" si="122"/>
        <v>1.5677749360613811</v>
      </c>
      <c r="AR571" s="1">
        <f t="shared" si="123"/>
        <v>4.76</v>
      </c>
      <c r="AS571" s="25">
        <f t="shared" si="124"/>
        <v>1.9508196721311475</v>
      </c>
      <c r="AT571" s="1">
        <f t="shared" si="125"/>
        <v>0</v>
      </c>
      <c r="AU571" s="1">
        <f t="shared" si="126"/>
        <v>0</v>
      </c>
      <c r="AV571" s="1" t="str">
        <f t="shared" si="130"/>
        <v/>
      </c>
      <c r="AW571" s="1" t="str">
        <f t="shared" si="131"/>
        <v/>
      </c>
      <c r="AX571" s="1" t="str">
        <f t="shared" si="132"/>
        <v/>
      </c>
      <c r="AY571" s="1">
        <v>0</v>
      </c>
      <c r="BJ571"/>
    </row>
    <row r="572" spans="1:62" ht="15.75">
      <c r="A572" s="1">
        <v>8904</v>
      </c>
      <c r="B572" s="1" t="s">
        <v>1634</v>
      </c>
      <c r="C572" s="1" t="s">
        <v>4334</v>
      </c>
      <c r="F572" s="1">
        <v>50000</v>
      </c>
      <c r="H572" s="1">
        <v>4.9000000000000004</v>
      </c>
      <c r="I572" s="1">
        <v>59.03</v>
      </c>
      <c r="J572" s="1" t="s">
        <v>9043</v>
      </c>
      <c r="K572" s="1">
        <v>4.9000000000000004</v>
      </c>
      <c r="L572" s="1">
        <v>62.06</v>
      </c>
      <c r="M572" s="1" t="s">
        <v>9044</v>
      </c>
      <c r="N572" s="1">
        <v>4.9000000000000004</v>
      </c>
      <c r="O572" s="1">
        <v>68.88</v>
      </c>
      <c r="P572" s="1" t="s">
        <v>9045</v>
      </c>
      <c r="Q572" s="1">
        <v>30</v>
      </c>
      <c r="R572" s="1">
        <v>12.85</v>
      </c>
      <c r="S572" s="1" t="s">
        <v>9046</v>
      </c>
      <c r="T572" s="1">
        <v>4.28</v>
      </c>
      <c r="U572" s="1">
        <v>3.68</v>
      </c>
      <c r="V572" s="1" t="s">
        <v>9047</v>
      </c>
      <c r="W572" s="1">
        <v>0</v>
      </c>
      <c r="X572" s="1">
        <v>0.05</v>
      </c>
      <c r="Y572" s="1" t="s">
        <v>4289</v>
      </c>
      <c r="Z572" s="1">
        <v>0</v>
      </c>
      <c r="AA572" s="1">
        <v>0</v>
      </c>
      <c r="AB572" s="1" t="s">
        <v>4284</v>
      </c>
      <c r="AC572" s="1">
        <v>0</v>
      </c>
      <c r="AD572" s="1">
        <v>0</v>
      </c>
      <c r="AH572" s="21">
        <v>42353.335833333331</v>
      </c>
      <c r="AJ572" s="24">
        <v>1</v>
      </c>
      <c r="AK572" s="23">
        <f t="shared" si="119"/>
        <v>4</v>
      </c>
      <c r="AL572" s="1">
        <f t="shared" si="120"/>
        <v>50000</v>
      </c>
      <c r="AM572" s="1">
        <f t="shared" si="121"/>
        <v>0</v>
      </c>
      <c r="AN572" s="25">
        <f t="shared" si="128"/>
        <v>9.8499999999999943</v>
      </c>
      <c r="AO572" s="25">
        <f t="shared" si="129"/>
        <v>63.323333333333331</v>
      </c>
      <c r="AP572" s="1">
        <f t="shared" si="127"/>
        <v>30</v>
      </c>
      <c r="AQ572" s="25">
        <f t="shared" si="122"/>
        <v>2.3346303501945527</v>
      </c>
      <c r="AR572" s="1">
        <f t="shared" si="123"/>
        <v>4.28</v>
      </c>
      <c r="AS572" s="25">
        <f t="shared" si="124"/>
        <v>1.1630434782608696</v>
      </c>
      <c r="AT572" s="1">
        <f t="shared" si="125"/>
        <v>0</v>
      </c>
      <c r="AU572" s="1">
        <f t="shared" si="126"/>
        <v>0</v>
      </c>
      <c r="AV572" s="1" t="str">
        <f t="shared" si="130"/>
        <v/>
      </c>
      <c r="AW572" s="1" t="str">
        <f t="shared" si="131"/>
        <v/>
      </c>
      <c r="AX572" s="1" t="str">
        <f t="shared" si="132"/>
        <v/>
      </c>
      <c r="AY572" s="1">
        <v>0</v>
      </c>
      <c r="BJ572"/>
    </row>
    <row r="573" spans="1:62" ht="15.75">
      <c r="A573" s="1">
        <v>9488</v>
      </c>
      <c r="B573" s="1" t="s">
        <v>4203</v>
      </c>
      <c r="C573" s="1" t="s">
        <v>4334</v>
      </c>
      <c r="F573" s="1">
        <v>50000</v>
      </c>
      <c r="G573" s="1">
        <v>4</v>
      </c>
      <c r="H573" s="1">
        <v>4.7</v>
      </c>
      <c r="I573" s="1">
        <v>-1.94</v>
      </c>
      <c r="J573" s="1" t="s">
        <v>9048</v>
      </c>
      <c r="K573" s="1">
        <v>4.7</v>
      </c>
      <c r="L573" s="1">
        <v>-1.96</v>
      </c>
      <c r="M573" s="1" t="s">
        <v>9049</v>
      </c>
      <c r="N573" s="1">
        <v>4.5999999999999996</v>
      </c>
      <c r="O573" s="1">
        <v>-2.0499999999999998</v>
      </c>
      <c r="P573" s="1" t="s">
        <v>9050</v>
      </c>
      <c r="Q573" s="1">
        <v>10.89</v>
      </c>
      <c r="R573" s="1">
        <v>12.85</v>
      </c>
      <c r="S573" s="1" t="s">
        <v>9051</v>
      </c>
      <c r="T573" s="1">
        <v>2.19</v>
      </c>
      <c r="U573" s="1">
        <v>3.68</v>
      </c>
      <c r="V573" s="1" t="s">
        <v>9052</v>
      </c>
      <c r="W573" s="1">
        <v>0</v>
      </c>
      <c r="X573" s="1">
        <v>0.05</v>
      </c>
      <c r="Y573" s="1" t="s">
        <v>4289</v>
      </c>
      <c r="Z573" s="1">
        <v>0</v>
      </c>
      <c r="AA573" s="1">
        <v>0</v>
      </c>
      <c r="AB573" s="1" t="s">
        <v>4284</v>
      </c>
      <c r="AC573" s="1">
        <v>0</v>
      </c>
      <c r="AD573" s="1">
        <v>0</v>
      </c>
      <c r="AH573" s="21">
        <v>42353.335868055554</v>
      </c>
      <c r="AJ573" s="24">
        <v>1</v>
      </c>
      <c r="AK573" s="23">
        <f t="shared" si="119"/>
        <v>4</v>
      </c>
      <c r="AL573" s="1">
        <f t="shared" si="120"/>
        <v>50000</v>
      </c>
      <c r="AM573" s="1">
        <f t="shared" si="121"/>
        <v>0</v>
      </c>
      <c r="AN573" s="25">
        <f t="shared" si="128"/>
        <v>0.10999999999999988</v>
      </c>
      <c r="AO573" s="25">
        <f t="shared" si="129"/>
        <v>-1.9833333333333332</v>
      </c>
      <c r="AP573" s="1">
        <f t="shared" si="127"/>
        <v>10.89</v>
      </c>
      <c r="AQ573" s="25">
        <f t="shared" si="122"/>
        <v>0.84747081712062267</v>
      </c>
      <c r="AR573" s="1">
        <f t="shared" si="123"/>
        <v>2.19</v>
      </c>
      <c r="AS573" s="25">
        <f t="shared" si="124"/>
        <v>0.59510869565217384</v>
      </c>
      <c r="AT573" s="1">
        <f t="shared" si="125"/>
        <v>0</v>
      </c>
      <c r="AU573" s="1">
        <f t="shared" si="126"/>
        <v>0</v>
      </c>
      <c r="AV573" s="1" t="str">
        <f t="shared" si="130"/>
        <v/>
      </c>
      <c r="AW573" s="1" t="str">
        <f t="shared" si="131"/>
        <v/>
      </c>
      <c r="AX573" s="1" t="str">
        <f t="shared" si="132"/>
        <v/>
      </c>
      <c r="AY573" s="1">
        <v>0</v>
      </c>
      <c r="BJ573"/>
    </row>
    <row r="574" spans="1:62" ht="15.75">
      <c r="A574" s="1">
        <v>9486</v>
      </c>
      <c r="B574" s="1" t="s">
        <v>4211</v>
      </c>
      <c r="C574" s="1" t="s">
        <v>4332</v>
      </c>
      <c r="F574" s="1">
        <v>50000</v>
      </c>
      <c r="G574" s="1">
        <v>4</v>
      </c>
      <c r="H574" s="1">
        <v>4.8</v>
      </c>
      <c r="I574" s="1">
        <v>-0.88</v>
      </c>
      <c r="J574" s="1" t="s">
        <v>9053</v>
      </c>
      <c r="K574" s="1">
        <v>4.7</v>
      </c>
      <c r="L574" s="1">
        <v>-0.66</v>
      </c>
      <c r="M574" s="1" t="s">
        <v>9054</v>
      </c>
      <c r="N574" s="1">
        <v>4.7</v>
      </c>
      <c r="O574" s="1">
        <v>0</v>
      </c>
      <c r="P574" s="1" t="s">
        <v>9055</v>
      </c>
      <c r="Q574" s="1">
        <v>2.2200000000000002</v>
      </c>
      <c r="R574" s="1">
        <v>4.51</v>
      </c>
      <c r="S574" s="1" t="s">
        <v>9056</v>
      </c>
      <c r="T574" s="1">
        <v>1.28</v>
      </c>
      <c r="U574" s="1">
        <v>2.61</v>
      </c>
      <c r="V574" s="1" t="s">
        <v>9057</v>
      </c>
      <c r="W574" s="1">
        <v>0</v>
      </c>
      <c r="X574" s="1">
        <v>0.06</v>
      </c>
      <c r="Y574" s="1" t="s">
        <v>4292</v>
      </c>
      <c r="Z574" s="1">
        <v>0</v>
      </c>
      <c r="AA574" s="1">
        <v>0</v>
      </c>
      <c r="AB574" s="1" t="s">
        <v>4284</v>
      </c>
      <c r="AC574" s="1">
        <v>0</v>
      </c>
      <c r="AD574" s="1">
        <v>0</v>
      </c>
      <c r="AH574" s="21">
        <v>42353.3358912037</v>
      </c>
      <c r="AJ574" s="24">
        <v>1</v>
      </c>
      <c r="AK574" s="23">
        <f t="shared" si="119"/>
        <v>3</v>
      </c>
      <c r="AL574" s="1">
        <f t="shared" si="120"/>
        <v>50000</v>
      </c>
      <c r="AM574" s="1">
        <f t="shared" si="121"/>
        <v>0</v>
      </c>
      <c r="AN574" s="25">
        <f t="shared" si="128"/>
        <v>0.88</v>
      </c>
      <c r="AO574" s="25">
        <f t="shared" si="129"/>
        <v>-0.51333333333333331</v>
      </c>
      <c r="AP574" s="1">
        <f t="shared" si="127"/>
        <v>2.2200000000000002</v>
      </c>
      <c r="AQ574" s="25">
        <f t="shared" si="122"/>
        <v>0.49223946784922401</v>
      </c>
      <c r="AR574" s="1">
        <f t="shared" si="123"/>
        <v>1.28</v>
      </c>
      <c r="AS574" s="25">
        <f t="shared" si="124"/>
        <v>0.49042145593869735</v>
      </c>
      <c r="AT574" s="1">
        <f t="shared" si="125"/>
        <v>0</v>
      </c>
      <c r="AU574" s="1">
        <f t="shared" si="126"/>
        <v>0</v>
      </c>
      <c r="AV574" s="1" t="str">
        <f t="shared" si="130"/>
        <v/>
      </c>
      <c r="AW574" s="1" t="str">
        <f t="shared" si="131"/>
        <v/>
      </c>
      <c r="AX574" s="1" t="str">
        <f t="shared" si="132"/>
        <v/>
      </c>
      <c r="AY574" s="1">
        <v>0</v>
      </c>
      <c r="BJ574"/>
    </row>
    <row r="575" spans="1:62" ht="15.75">
      <c r="A575" s="1">
        <v>8956</v>
      </c>
      <c r="B575" s="1" t="s">
        <v>1538</v>
      </c>
      <c r="C575" s="1" t="s">
        <v>4286</v>
      </c>
      <c r="F575" s="1">
        <v>50000</v>
      </c>
      <c r="G575" s="1">
        <v>4</v>
      </c>
      <c r="H575" s="1">
        <v>4.8</v>
      </c>
      <c r="I575" s="1">
        <v>-0.78</v>
      </c>
      <c r="J575" s="1" t="s">
        <v>9058</v>
      </c>
      <c r="K575" s="1">
        <v>4.7</v>
      </c>
      <c r="L575" s="1">
        <v>-1.96</v>
      </c>
      <c r="M575" s="1" t="s">
        <v>9059</v>
      </c>
      <c r="N575" s="1">
        <v>4.7</v>
      </c>
      <c r="O575" s="1">
        <v>-1.73</v>
      </c>
      <c r="P575" s="1" t="s">
        <v>9060</v>
      </c>
      <c r="Q575" s="1">
        <v>17.98</v>
      </c>
      <c r="R575" s="1">
        <v>6.76</v>
      </c>
      <c r="S575" s="1" t="s">
        <v>9061</v>
      </c>
      <c r="T575" s="1">
        <v>3.14</v>
      </c>
      <c r="U575" s="1">
        <v>3.27</v>
      </c>
      <c r="V575" s="1" t="s">
        <v>9062</v>
      </c>
      <c r="W575" s="1">
        <v>0</v>
      </c>
      <c r="X575" s="1">
        <v>0.01</v>
      </c>
      <c r="Y575" s="1" t="s">
        <v>4295</v>
      </c>
      <c r="Z575" s="1">
        <v>0</v>
      </c>
      <c r="AA575" s="1">
        <v>0</v>
      </c>
      <c r="AB575" s="1" t="s">
        <v>4284</v>
      </c>
      <c r="AC575" s="1">
        <v>0</v>
      </c>
      <c r="AD575" s="1">
        <v>0</v>
      </c>
      <c r="AH575" s="21">
        <v>42353.335914351854</v>
      </c>
      <c r="AJ575" s="24">
        <v>1</v>
      </c>
      <c r="AK575" s="23">
        <f t="shared" si="119"/>
        <v>8</v>
      </c>
      <c r="AL575" s="1">
        <f t="shared" si="120"/>
        <v>50000</v>
      </c>
      <c r="AM575" s="1">
        <f t="shared" si="121"/>
        <v>0</v>
      </c>
      <c r="AN575" s="25">
        <f t="shared" si="128"/>
        <v>1.18</v>
      </c>
      <c r="AO575" s="25">
        <f t="shared" si="129"/>
        <v>-1.4900000000000002</v>
      </c>
      <c r="AP575" s="1">
        <f t="shared" si="127"/>
        <v>17.98</v>
      </c>
      <c r="AQ575" s="25">
        <f t="shared" si="122"/>
        <v>2.6597633136094676</v>
      </c>
      <c r="AR575" s="1">
        <f t="shared" si="123"/>
        <v>3.14</v>
      </c>
      <c r="AS575" s="25">
        <f t="shared" si="124"/>
        <v>0.96024464831804279</v>
      </c>
      <c r="AT575" s="1">
        <f t="shared" si="125"/>
        <v>0</v>
      </c>
      <c r="AU575" s="1">
        <f t="shared" si="126"/>
        <v>0</v>
      </c>
      <c r="AV575" s="1" t="str">
        <f t="shared" si="130"/>
        <v/>
      </c>
      <c r="AW575" s="1" t="str">
        <f t="shared" si="131"/>
        <v/>
      </c>
      <c r="AX575" s="1" t="str">
        <f t="shared" si="132"/>
        <v/>
      </c>
      <c r="AY575" s="1">
        <v>0</v>
      </c>
      <c r="BJ575"/>
    </row>
    <row r="576" spans="1:62" ht="15.75">
      <c r="A576" s="1">
        <v>9036</v>
      </c>
      <c r="B576" s="1" t="s">
        <v>1665</v>
      </c>
      <c r="C576" s="1" t="s">
        <v>4335</v>
      </c>
      <c r="F576" s="1">
        <v>50000</v>
      </c>
      <c r="H576" s="1">
        <v>4.8</v>
      </c>
      <c r="I576" s="1">
        <v>-0.87</v>
      </c>
      <c r="J576" s="1" t="s">
        <v>9063</v>
      </c>
      <c r="K576" s="1">
        <v>4.8</v>
      </c>
      <c r="L576" s="1">
        <v>0</v>
      </c>
      <c r="M576" s="1" t="s">
        <v>9064</v>
      </c>
      <c r="N576" s="1">
        <v>4.7</v>
      </c>
      <c r="O576" s="1">
        <v>-0.64</v>
      </c>
      <c r="P576" s="1" t="s">
        <v>9065</v>
      </c>
      <c r="Q576" s="1">
        <v>3.41</v>
      </c>
      <c r="R576" s="1">
        <v>3.91</v>
      </c>
      <c r="S576" s="1" t="s">
        <v>9066</v>
      </c>
      <c r="T576" s="1">
        <v>2.2999999999999998</v>
      </c>
      <c r="U576" s="1">
        <v>2.44</v>
      </c>
      <c r="V576" s="1" t="s">
        <v>9067</v>
      </c>
      <c r="W576" s="1">
        <v>0</v>
      </c>
      <c r="X576" s="1">
        <v>0.01</v>
      </c>
      <c r="Y576" s="1" t="s">
        <v>4295</v>
      </c>
      <c r="Z576" s="1">
        <v>0</v>
      </c>
      <c r="AA576" s="1">
        <v>0</v>
      </c>
      <c r="AB576" s="1" t="s">
        <v>4284</v>
      </c>
      <c r="AC576" s="1">
        <v>0</v>
      </c>
      <c r="AD576" s="1">
        <v>0</v>
      </c>
      <c r="AH576" s="21">
        <v>42353.335949074077</v>
      </c>
      <c r="AJ576" s="24">
        <v>1</v>
      </c>
      <c r="AK576" s="23">
        <f t="shared" si="119"/>
        <v>5</v>
      </c>
      <c r="AL576" s="1">
        <f t="shared" si="120"/>
        <v>50000</v>
      </c>
      <c r="AM576" s="1">
        <f t="shared" si="121"/>
        <v>0</v>
      </c>
      <c r="AN576" s="25">
        <f t="shared" si="128"/>
        <v>0.87</v>
      </c>
      <c r="AO576" s="25">
        <f t="shared" si="129"/>
        <v>-0.5033333333333333</v>
      </c>
      <c r="AP576" s="1">
        <f t="shared" si="127"/>
        <v>3.41</v>
      </c>
      <c r="AQ576" s="25">
        <f t="shared" si="122"/>
        <v>0.87212276214833762</v>
      </c>
      <c r="AR576" s="1">
        <f t="shared" si="123"/>
        <v>2.2999999999999998</v>
      </c>
      <c r="AS576" s="25">
        <f t="shared" si="124"/>
        <v>0.94262295081967207</v>
      </c>
      <c r="AT576" s="1">
        <f t="shared" si="125"/>
        <v>0</v>
      </c>
      <c r="AU576" s="1">
        <f t="shared" si="126"/>
        <v>0</v>
      </c>
      <c r="AV576" s="1" t="str">
        <f t="shared" si="130"/>
        <v/>
      </c>
      <c r="AW576" s="1" t="str">
        <f t="shared" si="131"/>
        <v/>
      </c>
      <c r="AX576" s="1" t="str">
        <f t="shared" si="132"/>
        <v/>
      </c>
      <c r="AY576" s="1">
        <v>0</v>
      </c>
      <c r="BJ576"/>
    </row>
    <row r="577" spans="1:62" ht="15.75">
      <c r="A577" s="1">
        <v>9073</v>
      </c>
      <c r="B577" s="1" t="s">
        <v>1678</v>
      </c>
      <c r="C577" s="1" t="s">
        <v>4332</v>
      </c>
      <c r="F577" s="1">
        <v>100000</v>
      </c>
      <c r="H577" s="1">
        <v>4.9000000000000004</v>
      </c>
      <c r="I577" s="1">
        <v>30.69</v>
      </c>
      <c r="J577" s="1" t="s">
        <v>9068</v>
      </c>
      <c r="K577" s="1">
        <v>4.8</v>
      </c>
      <c r="L577" s="1">
        <v>38.340000000000003</v>
      </c>
      <c r="M577" s="1" t="s">
        <v>9069</v>
      </c>
      <c r="N577" s="1">
        <v>4.8</v>
      </c>
      <c r="O577" s="1">
        <v>36.22</v>
      </c>
      <c r="P577" s="1" t="s">
        <v>9070</v>
      </c>
      <c r="Q577" s="1">
        <v>4.3600000000000003</v>
      </c>
      <c r="R577" s="1">
        <v>4.51</v>
      </c>
      <c r="S577" s="1" t="s">
        <v>9071</v>
      </c>
      <c r="T577" s="1">
        <v>1.59</v>
      </c>
      <c r="U577" s="1">
        <v>2.61</v>
      </c>
      <c r="V577" s="1" t="s">
        <v>9072</v>
      </c>
      <c r="W577" s="1">
        <v>0</v>
      </c>
      <c r="X577" s="1">
        <v>0.06</v>
      </c>
      <c r="Y577" s="1" t="s">
        <v>4292</v>
      </c>
      <c r="Z577" s="1">
        <v>0</v>
      </c>
      <c r="AA577" s="1">
        <v>0</v>
      </c>
      <c r="AB577" s="1" t="s">
        <v>4284</v>
      </c>
      <c r="AC577" s="1">
        <v>0</v>
      </c>
      <c r="AD577" s="1">
        <v>0</v>
      </c>
      <c r="AH577" s="21">
        <v>42353.335995370369</v>
      </c>
      <c r="AJ577" s="24">
        <v>1</v>
      </c>
      <c r="AK577" s="23">
        <f t="shared" si="119"/>
        <v>3</v>
      </c>
      <c r="AL577" s="1">
        <f t="shared" si="120"/>
        <v>100000</v>
      </c>
      <c r="AM577" s="1">
        <f t="shared" si="121"/>
        <v>0</v>
      </c>
      <c r="AN577" s="25">
        <f t="shared" si="128"/>
        <v>7.6500000000000021</v>
      </c>
      <c r="AO577" s="25">
        <f t="shared" si="129"/>
        <v>35.083333333333336</v>
      </c>
      <c r="AP577" s="1">
        <f t="shared" si="127"/>
        <v>4.3600000000000003</v>
      </c>
      <c r="AQ577" s="25">
        <f t="shared" si="122"/>
        <v>0.96674057649667422</v>
      </c>
      <c r="AR577" s="1">
        <f t="shared" si="123"/>
        <v>1.59</v>
      </c>
      <c r="AS577" s="25">
        <f t="shared" si="124"/>
        <v>0.60919540229885061</v>
      </c>
      <c r="AT577" s="1">
        <f t="shared" si="125"/>
        <v>0</v>
      </c>
      <c r="AU577" s="1">
        <f t="shared" si="126"/>
        <v>0</v>
      </c>
      <c r="AV577" s="1" t="str">
        <f t="shared" si="130"/>
        <v/>
      </c>
      <c r="AW577" s="1" t="str">
        <f t="shared" si="131"/>
        <v/>
      </c>
      <c r="AX577" s="1" t="str">
        <f t="shared" si="132"/>
        <v/>
      </c>
      <c r="AY577" s="1">
        <v>0</v>
      </c>
      <c r="BJ577"/>
    </row>
    <row r="578" spans="1:62" ht="15.75">
      <c r="A578" s="1">
        <v>8893</v>
      </c>
      <c r="B578" s="1" t="s">
        <v>1546</v>
      </c>
      <c r="C578" s="1" t="s">
        <v>4286</v>
      </c>
      <c r="F578" s="1">
        <v>50000</v>
      </c>
      <c r="G578" s="1">
        <v>3</v>
      </c>
      <c r="H578" s="1">
        <v>4.8</v>
      </c>
      <c r="I578" s="1">
        <v>0</v>
      </c>
      <c r="J578" s="1" t="s">
        <v>9073</v>
      </c>
      <c r="K578" s="1">
        <v>4.7</v>
      </c>
      <c r="L578" s="1">
        <v>-0.86</v>
      </c>
      <c r="M578" s="1" t="s">
        <v>9074</v>
      </c>
      <c r="N578" s="1">
        <v>4.7</v>
      </c>
      <c r="O578" s="1">
        <v>-1.19</v>
      </c>
      <c r="P578" s="1" t="s">
        <v>9075</v>
      </c>
      <c r="Q578" s="1">
        <v>22.59</v>
      </c>
      <c r="R578" s="1">
        <v>6.76</v>
      </c>
      <c r="S578" s="1" t="s">
        <v>9076</v>
      </c>
      <c r="T578" s="1">
        <v>2.37</v>
      </c>
      <c r="U578" s="1">
        <v>3.27</v>
      </c>
      <c r="V578" s="1" t="s">
        <v>9077</v>
      </c>
      <c r="W578" s="1">
        <v>0</v>
      </c>
      <c r="X578" s="1">
        <v>0.01</v>
      </c>
      <c r="Y578" s="1" t="s">
        <v>4295</v>
      </c>
      <c r="Z578" s="1">
        <v>0</v>
      </c>
      <c r="AA578" s="1">
        <v>0</v>
      </c>
      <c r="AB578" s="1" t="s">
        <v>4284</v>
      </c>
      <c r="AC578" s="1">
        <v>0</v>
      </c>
      <c r="AD578" s="1">
        <v>0</v>
      </c>
      <c r="AH578" s="21">
        <v>42353.336087962962</v>
      </c>
      <c r="AJ578" s="24">
        <v>1</v>
      </c>
      <c r="AK578" s="23">
        <f t="shared" ref="AK578:AK641" si="133">VLOOKUP(C578,BJ:BK,2,0)</f>
        <v>8</v>
      </c>
      <c r="AL578" s="1">
        <f t="shared" si="120"/>
        <v>50000</v>
      </c>
      <c r="AM578" s="1">
        <f t="shared" si="121"/>
        <v>0</v>
      </c>
      <c r="AN578" s="25">
        <f t="shared" si="128"/>
        <v>1.19</v>
      </c>
      <c r="AO578" s="25">
        <f t="shared" si="129"/>
        <v>-0.68333333333333324</v>
      </c>
      <c r="AP578" s="1">
        <f t="shared" si="127"/>
        <v>22.59</v>
      </c>
      <c r="AQ578" s="25">
        <f t="shared" si="122"/>
        <v>3.3417159763313609</v>
      </c>
      <c r="AR578" s="1">
        <f t="shared" si="123"/>
        <v>2.37</v>
      </c>
      <c r="AS578" s="25">
        <f t="shared" si="124"/>
        <v>0.72477064220183485</v>
      </c>
      <c r="AT578" s="1">
        <f t="shared" si="125"/>
        <v>0</v>
      </c>
      <c r="AU578" s="1">
        <f t="shared" si="126"/>
        <v>0</v>
      </c>
      <c r="AV578" s="1" t="str">
        <f t="shared" si="130"/>
        <v/>
      </c>
      <c r="AW578" s="1" t="str">
        <f t="shared" si="131"/>
        <v/>
      </c>
      <c r="AX578" s="1" t="str">
        <f t="shared" si="132"/>
        <v/>
      </c>
      <c r="AY578" s="1">
        <v>0</v>
      </c>
      <c r="BJ578"/>
    </row>
    <row r="579" spans="1:62" ht="15.75">
      <c r="A579" s="1">
        <v>8703</v>
      </c>
      <c r="B579" s="1" t="s">
        <v>3572</v>
      </c>
      <c r="C579" s="1" t="s">
        <v>4286</v>
      </c>
      <c r="F579" s="1">
        <v>50000</v>
      </c>
      <c r="H579" s="1">
        <v>4.8</v>
      </c>
      <c r="I579" s="1">
        <v>-1.36</v>
      </c>
      <c r="J579" s="1" t="s">
        <v>9078</v>
      </c>
      <c r="K579" s="1">
        <v>4.5999999999999996</v>
      </c>
      <c r="L579" s="1">
        <v>-3.19</v>
      </c>
      <c r="M579" s="1" t="s">
        <v>9079</v>
      </c>
      <c r="N579" s="1">
        <v>4.5</v>
      </c>
      <c r="O579" s="1">
        <v>-5.76</v>
      </c>
      <c r="P579" s="1" t="s">
        <v>9080</v>
      </c>
      <c r="Q579" s="1">
        <v>41.07</v>
      </c>
      <c r="R579" s="1">
        <v>6.76</v>
      </c>
      <c r="S579" s="1" t="s">
        <v>9081</v>
      </c>
      <c r="T579" s="1">
        <v>3.07</v>
      </c>
      <c r="U579" s="1">
        <v>3.27</v>
      </c>
      <c r="V579" s="1" t="s">
        <v>9082</v>
      </c>
      <c r="W579" s="1">
        <v>0</v>
      </c>
      <c r="X579" s="1">
        <v>0.01</v>
      </c>
      <c r="Y579" s="1" t="s">
        <v>4295</v>
      </c>
      <c r="Z579" s="1">
        <v>0</v>
      </c>
      <c r="AA579" s="1">
        <v>0</v>
      </c>
      <c r="AB579" s="1" t="s">
        <v>4284</v>
      </c>
      <c r="AC579" s="1">
        <v>0</v>
      </c>
      <c r="AD579" s="1">
        <v>0</v>
      </c>
      <c r="AH579" s="21">
        <v>42353.336180555554</v>
      </c>
      <c r="AJ579" s="24">
        <v>1</v>
      </c>
      <c r="AK579" s="23">
        <f t="shared" si="133"/>
        <v>8</v>
      </c>
      <c r="AL579" s="1">
        <f t="shared" ref="AL579:AL642" si="134">F579</f>
        <v>50000</v>
      </c>
      <c r="AM579" s="1">
        <f t="shared" ref="AM579:AM642" si="135">E579</f>
        <v>0</v>
      </c>
      <c r="AN579" s="25">
        <f t="shared" si="128"/>
        <v>4.3999999999999995</v>
      </c>
      <c r="AO579" s="25">
        <f t="shared" si="129"/>
        <v>-3.4366666666666661</v>
      </c>
      <c r="AP579" s="1">
        <f t="shared" si="127"/>
        <v>41.07</v>
      </c>
      <c r="AQ579" s="25">
        <f t="shared" ref="AQ579:AQ642" si="136">AP579/R579</f>
        <v>6.0754437869822491</v>
      </c>
      <c r="AR579" s="1">
        <f t="shared" ref="AR579:AR642" si="137">T579</f>
        <v>3.07</v>
      </c>
      <c r="AS579" s="25">
        <f t="shared" ref="AS579:AS642" si="138">AR579/U579</f>
        <v>0.9388379204892966</v>
      </c>
      <c r="AT579" s="1">
        <f t="shared" ref="AT579:AT642" si="139">AC579</f>
        <v>0</v>
      </c>
      <c r="AU579" s="1">
        <f t="shared" ref="AU579:AU642" si="140">AD579</f>
        <v>0</v>
      </c>
      <c r="AV579" s="1" t="str">
        <f t="shared" si="130"/>
        <v/>
      </c>
      <c r="AW579" s="1" t="str">
        <f t="shared" si="131"/>
        <v/>
      </c>
      <c r="AX579" s="1" t="str">
        <f t="shared" si="132"/>
        <v/>
      </c>
      <c r="AY579" s="1">
        <v>0</v>
      </c>
      <c r="BJ579"/>
    </row>
    <row r="580" spans="1:62" ht="15.75">
      <c r="A580" s="1">
        <v>9590</v>
      </c>
      <c r="B580" s="1" t="s">
        <v>3612</v>
      </c>
      <c r="C580" s="1" t="s">
        <v>4358</v>
      </c>
      <c r="F580" s="1">
        <v>100000</v>
      </c>
      <c r="H580" s="1">
        <v>4.9000000000000004</v>
      </c>
      <c r="I580" s="1">
        <v>43.13</v>
      </c>
      <c r="J580" s="1" t="s">
        <v>9083</v>
      </c>
      <c r="K580" s="1">
        <v>4.9000000000000004</v>
      </c>
      <c r="L580" s="1">
        <v>43.48</v>
      </c>
      <c r="M580" s="1" t="s">
        <v>9084</v>
      </c>
      <c r="N580" s="1">
        <v>4.8</v>
      </c>
      <c r="O580" s="1">
        <v>37.92</v>
      </c>
      <c r="P580" s="1" t="s">
        <v>9085</v>
      </c>
      <c r="Q580" s="1">
        <v>5.51</v>
      </c>
      <c r="R580" s="1">
        <v>4.05</v>
      </c>
      <c r="S580" s="1" t="s">
        <v>9086</v>
      </c>
      <c r="T580" s="1">
        <v>3.39</v>
      </c>
      <c r="U580" s="1">
        <v>2.8</v>
      </c>
      <c r="V580" s="1" t="s">
        <v>9087</v>
      </c>
      <c r="W580" s="1">
        <v>0</v>
      </c>
      <c r="X580" s="1">
        <v>7.0000000000000007E-2</v>
      </c>
      <c r="Y580" s="1" t="s">
        <v>4331</v>
      </c>
      <c r="Z580" s="1">
        <v>0</v>
      </c>
      <c r="AA580" s="1">
        <v>0</v>
      </c>
      <c r="AB580" s="1" t="s">
        <v>4284</v>
      </c>
      <c r="AC580" s="1">
        <v>0</v>
      </c>
      <c r="AD580" s="1">
        <v>0</v>
      </c>
      <c r="AH580" s="21">
        <v>42353.3362037037</v>
      </c>
      <c r="AJ580" s="24">
        <v>1</v>
      </c>
      <c r="AK580" s="23">
        <f t="shared" si="133"/>
        <v>1</v>
      </c>
      <c r="AL580" s="1">
        <f t="shared" si="134"/>
        <v>100000</v>
      </c>
      <c r="AM580" s="1">
        <f t="shared" si="135"/>
        <v>0</v>
      </c>
      <c r="AN580" s="25">
        <f t="shared" si="128"/>
        <v>5.5599999999999952</v>
      </c>
      <c r="AO580" s="25">
        <f t="shared" si="129"/>
        <v>41.51</v>
      </c>
      <c r="AP580" s="1">
        <f t="shared" ref="AP580:AP643" si="141">Q580</f>
        <v>5.51</v>
      </c>
      <c r="AQ580" s="25">
        <f t="shared" si="136"/>
        <v>1.3604938271604938</v>
      </c>
      <c r="AR580" s="1">
        <f t="shared" si="137"/>
        <v>3.39</v>
      </c>
      <c r="AS580" s="25">
        <f t="shared" si="138"/>
        <v>1.2107142857142859</v>
      </c>
      <c r="AT580" s="1">
        <f t="shared" si="139"/>
        <v>0</v>
      </c>
      <c r="AU580" s="1">
        <f t="shared" si="140"/>
        <v>0</v>
      </c>
      <c r="AV580" s="1" t="str">
        <f t="shared" si="130"/>
        <v/>
      </c>
      <c r="AW580" s="1" t="str">
        <f t="shared" si="131"/>
        <v/>
      </c>
      <c r="AX580" s="1" t="str">
        <f t="shared" si="132"/>
        <v/>
      </c>
      <c r="AY580" s="1">
        <v>0</v>
      </c>
      <c r="BJ580"/>
    </row>
    <row r="581" spans="1:62" ht="15.75">
      <c r="A581" s="1">
        <v>9101</v>
      </c>
      <c r="B581" s="1" t="s">
        <v>2034</v>
      </c>
      <c r="C581" s="1" t="s">
        <v>4334</v>
      </c>
      <c r="F581" s="1">
        <v>50000</v>
      </c>
      <c r="H581" s="1">
        <v>4.8</v>
      </c>
      <c r="I581" s="1">
        <v>0</v>
      </c>
      <c r="J581" s="1" t="s">
        <v>9088</v>
      </c>
      <c r="K581" s="1">
        <v>4.7</v>
      </c>
      <c r="L581" s="1">
        <v>0</v>
      </c>
      <c r="M581" s="1" t="s">
        <v>9089</v>
      </c>
      <c r="N581" s="1">
        <v>4.7</v>
      </c>
      <c r="O581" s="1">
        <v>0</v>
      </c>
      <c r="P581" s="1" t="s">
        <v>9090</v>
      </c>
      <c r="Q581" s="1">
        <v>3.72</v>
      </c>
      <c r="R581" s="1">
        <v>12.85</v>
      </c>
      <c r="S581" s="1" t="s">
        <v>9091</v>
      </c>
      <c r="T581" s="1">
        <v>4.63</v>
      </c>
      <c r="U581" s="1">
        <v>3.68</v>
      </c>
      <c r="V581" s="1" t="s">
        <v>9092</v>
      </c>
      <c r="W581" s="1">
        <v>0</v>
      </c>
      <c r="X581" s="1">
        <v>0.05</v>
      </c>
      <c r="Y581" s="1" t="s">
        <v>4289</v>
      </c>
      <c r="Z581" s="1">
        <v>0</v>
      </c>
      <c r="AA581" s="1">
        <v>0</v>
      </c>
      <c r="AB581" s="1" t="s">
        <v>4284</v>
      </c>
      <c r="AC581" s="1">
        <v>0</v>
      </c>
      <c r="AD581" s="1">
        <v>0</v>
      </c>
      <c r="AH581" s="21">
        <v>42353.336354166669</v>
      </c>
      <c r="AJ581" s="24">
        <v>1</v>
      </c>
      <c r="AK581" s="23">
        <f t="shared" si="133"/>
        <v>4</v>
      </c>
      <c r="AL581" s="1">
        <f t="shared" si="134"/>
        <v>50000</v>
      </c>
      <c r="AM581" s="1">
        <f t="shared" si="135"/>
        <v>0</v>
      </c>
      <c r="AN581" s="25">
        <f t="shared" si="128"/>
        <v>0</v>
      </c>
      <c r="AO581" s="25">
        <f t="shared" si="129"/>
        <v>0</v>
      </c>
      <c r="AP581" s="1">
        <f t="shared" si="141"/>
        <v>3.72</v>
      </c>
      <c r="AQ581" s="25">
        <f t="shared" si="136"/>
        <v>0.28949416342412454</v>
      </c>
      <c r="AR581" s="1">
        <f t="shared" si="137"/>
        <v>4.63</v>
      </c>
      <c r="AS581" s="25">
        <f t="shared" si="138"/>
        <v>1.2581521739130435</v>
      </c>
      <c r="AT581" s="1">
        <f t="shared" si="139"/>
        <v>0</v>
      </c>
      <c r="AU581" s="1">
        <f t="shared" si="140"/>
        <v>0</v>
      </c>
      <c r="AV581" s="1" t="str">
        <f t="shared" si="130"/>
        <v/>
      </c>
      <c r="AW581" s="1" t="str">
        <f t="shared" si="131"/>
        <v/>
      </c>
      <c r="AX581" s="1" t="str">
        <f t="shared" si="132"/>
        <v/>
      </c>
      <c r="AY581" s="1">
        <v>0</v>
      </c>
      <c r="BJ581"/>
    </row>
    <row r="582" spans="1:62" ht="15.75">
      <c r="A582" s="1">
        <v>9105</v>
      </c>
      <c r="B582" s="1" t="s">
        <v>588</v>
      </c>
      <c r="C582" s="1" t="s">
        <v>4339</v>
      </c>
      <c r="F582" s="1">
        <v>50000</v>
      </c>
      <c r="H582" s="1">
        <v>4.9000000000000004</v>
      </c>
      <c r="I582" s="1">
        <v>49.39</v>
      </c>
      <c r="J582" s="1" t="s">
        <v>9093</v>
      </c>
      <c r="K582" s="1">
        <v>4.9000000000000004</v>
      </c>
      <c r="L582" s="1">
        <v>48.64</v>
      </c>
      <c r="M582" s="1" t="s">
        <v>9094</v>
      </c>
      <c r="N582" s="1">
        <v>4.9000000000000004</v>
      </c>
      <c r="O582" s="1">
        <v>50.33</v>
      </c>
      <c r="P582" s="1" t="s">
        <v>9095</v>
      </c>
      <c r="Q582" s="1">
        <v>5.23</v>
      </c>
      <c r="R582" s="1">
        <v>3.8</v>
      </c>
      <c r="S582" s="1" t="s">
        <v>9096</v>
      </c>
      <c r="T582" s="1">
        <v>3.5</v>
      </c>
      <c r="U582" s="1">
        <v>2.4300000000000002</v>
      </c>
      <c r="V582" s="1" t="s">
        <v>9097</v>
      </c>
      <c r="W582" s="1">
        <v>0</v>
      </c>
      <c r="X582" s="1">
        <v>0.13</v>
      </c>
      <c r="Y582" s="1" t="s">
        <v>4294</v>
      </c>
      <c r="Z582" s="1">
        <v>0</v>
      </c>
      <c r="AA582" s="1">
        <v>0</v>
      </c>
      <c r="AB582" s="1" t="s">
        <v>4284</v>
      </c>
      <c r="AC582" s="1">
        <v>0</v>
      </c>
      <c r="AD582" s="1">
        <v>0</v>
      </c>
      <c r="AH582" s="21">
        <v>42353.336377314816</v>
      </c>
      <c r="AJ582" s="24">
        <v>1</v>
      </c>
      <c r="AK582" s="23">
        <f t="shared" si="133"/>
        <v>6</v>
      </c>
      <c r="AL582" s="1">
        <f t="shared" si="134"/>
        <v>50000</v>
      </c>
      <c r="AM582" s="1">
        <f t="shared" si="135"/>
        <v>0</v>
      </c>
      <c r="AN582" s="25">
        <f t="shared" si="128"/>
        <v>1.6899999999999977</v>
      </c>
      <c r="AO582" s="25">
        <f t="shared" si="129"/>
        <v>49.45333333333334</v>
      </c>
      <c r="AP582" s="1">
        <f t="shared" si="141"/>
        <v>5.23</v>
      </c>
      <c r="AQ582" s="25">
        <f t="shared" si="136"/>
        <v>1.3763157894736844</v>
      </c>
      <c r="AR582" s="1">
        <f t="shared" si="137"/>
        <v>3.5</v>
      </c>
      <c r="AS582" s="25">
        <f t="shared" si="138"/>
        <v>1.4403292181069958</v>
      </c>
      <c r="AT582" s="1">
        <f t="shared" si="139"/>
        <v>0</v>
      </c>
      <c r="AU582" s="1">
        <f t="shared" si="140"/>
        <v>0</v>
      </c>
      <c r="AV582" s="1" t="str">
        <f t="shared" si="130"/>
        <v/>
      </c>
      <c r="AW582" s="1" t="str">
        <f t="shared" si="131"/>
        <v/>
      </c>
      <c r="AX582" s="1" t="str">
        <f t="shared" si="132"/>
        <v/>
      </c>
      <c r="AY582" s="1">
        <v>0</v>
      </c>
      <c r="BJ582"/>
    </row>
    <row r="583" spans="1:62" ht="15.75">
      <c r="A583" s="1">
        <v>8993</v>
      </c>
      <c r="B583" s="1" t="s">
        <v>1555</v>
      </c>
      <c r="C583" s="1" t="s">
        <v>4334</v>
      </c>
      <c r="F583" s="1">
        <v>50000</v>
      </c>
      <c r="H583" s="1">
        <v>4.9000000000000004</v>
      </c>
      <c r="I583" s="1">
        <v>71.23</v>
      </c>
      <c r="J583" s="1" t="s">
        <v>9098</v>
      </c>
      <c r="K583" s="1">
        <v>4.9000000000000004</v>
      </c>
      <c r="L583" s="1">
        <v>73.72</v>
      </c>
      <c r="M583" s="1" t="s">
        <v>9099</v>
      </c>
      <c r="N583" s="1">
        <v>4.9000000000000004</v>
      </c>
      <c r="O583" s="1">
        <v>67.63</v>
      </c>
      <c r="P583" s="1" t="s">
        <v>9100</v>
      </c>
      <c r="Q583" s="1">
        <v>13.27</v>
      </c>
      <c r="R583" s="1">
        <v>12.85</v>
      </c>
      <c r="S583" s="1" t="s">
        <v>9101</v>
      </c>
      <c r="T583" s="1">
        <v>7.88</v>
      </c>
      <c r="U583" s="1">
        <v>3.68</v>
      </c>
      <c r="V583" s="1" t="s">
        <v>9102</v>
      </c>
      <c r="W583" s="1">
        <v>0</v>
      </c>
      <c r="X583" s="1">
        <v>0.05</v>
      </c>
      <c r="Y583" s="1" t="s">
        <v>4289</v>
      </c>
      <c r="Z583" s="1">
        <v>0</v>
      </c>
      <c r="AA583" s="1">
        <v>0</v>
      </c>
      <c r="AB583" s="1" t="s">
        <v>4284</v>
      </c>
      <c r="AC583" s="1">
        <v>0</v>
      </c>
      <c r="AD583" s="1">
        <v>0</v>
      </c>
      <c r="AH583" s="21">
        <v>42353.336493055554</v>
      </c>
      <c r="AJ583" s="24">
        <v>1</v>
      </c>
      <c r="AK583" s="23">
        <f t="shared" si="133"/>
        <v>4</v>
      </c>
      <c r="AL583" s="1">
        <f t="shared" si="134"/>
        <v>50000</v>
      </c>
      <c r="AM583" s="1">
        <f t="shared" si="135"/>
        <v>0</v>
      </c>
      <c r="AN583" s="25">
        <f t="shared" ref="AN583:AN646" si="142">MAX(I583,L583,O583)-MIN(I583,L583,O583)</f>
        <v>6.0900000000000034</v>
      </c>
      <c r="AO583" s="25">
        <f t="shared" ref="AO583:AO646" si="143">AVERAGE(I583,L583,O583)</f>
        <v>70.86</v>
      </c>
      <c r="AP583" s="1">
        <f t="shared" si="141"/>
        <v>13.27</v>
      </c>
      <c r="AQ583" s="25">
        <f t="shared" si="136"/>
        <v>1.0326848249027238</v>
      </c>
      <c r="AR583" s="1">
        <f t="shared" si="137"/>
        <v>7.88</v>
      </c>
      <c r="AS583" s="25">
        <f t="shared" si="138"/>
        <v>2.1413043478260869</v>
      </c>
      <c r="AT583" s="1">
        <f t="shared" si="139"/>
        <v>0</v>
      </c>
      <c r="AU583" s="1">
        <f t="shared" si="140"/>
        <v>0</v>
      </c>
      <c r="AV583" s="1" t="str">
        <f t="shared" si="130"/>
        <v/>
      </c>
      <c r="AW583" s="1" t="str">
        <f t="shared" si="131"/>
        <v/>
      </c>
      <c r="AX583" s="1" t="str">
        <f t="shared" si="132"/>
        <v/>
      </c>
      <c r="AY583" s="1">
        <v>0</v>
      </c>
      <c r="BJ583"/>
    </row>
    <row r="584" spans="1:62" ht="15.75">
      <c r="A584" s="1">
        <v>8865</v>
      </c>
      <c r="B584" s="1" t="s">
        <v>857</v>
      </c>
      <c r="C584" s="1" t="s">
        <v>4339</v>
      </c>
      <c r="F584" s="1">
        <v>50000</v>
      </c>
      <c r="G584" s="1">
        <v>5</v>
      </c>
      <c r="H584" s="1">
        <v>4.9000000000000004</v>
      </c>
      <c r="I584" s="1">
        <v>57.08</v>
      </c>
      <c r="J584" s="1" t="s">
        <v>9103</v>
      </c>
      <c r="K584" s="1">
        <v>4.9000000000000004</v>
      </c>
      <c r="L584" s="1">
        <v>60.55</v>
      </c>
      <c r="M584" s="1" t="s">
        <v>9104</v>
      </c>
      <c r="N584" s="1">
        <v>4.9000000000000004</v>
      </c>
      <c r="O584" s="1">
        <v>59.59</v>
      </c>
      <c r="P584" s="1" t="s">
        <v>9105</v>
      </c>
      <c r="Q584" s="1">
        <v>9.9700000000000006</v>
      </c>
      <c r="R584" s="1">
        <v>3.8</v>
      </c>
      <c r="S584" s="1" t="s">
        <v>9106</v>
      </c>
      <c r="T584" s="1">
        <v>3.73</v>
      </c>
      <c r="U584" s="1">
        <v>2.4300000000000002</v>
      </c>
      <c r="V584" s="1" t="s">
        <v>9107</v>
      </c>
      <c r="W584" s="1">
        <v>0</v>
      </c>
      <c r="X584" s="1">
        <v>0.13</v>
      </c>
      <c r="Y584" s="1" t="s">
        <v>4294</v>
      </c>
      <c r="Z584" s="1">
        <v>0</v>
      </c>
      <c r="AA584" s="1">
        <v>0</v>
      </c>
      <c r="AB584" s="1" t="s">
        <v>4284</v>
      </c>
      <c r="AC584" s="1">
        <v>0</v>
      </c>
      <c r="AD584" s="1">
        <v>0</v>
      </c>
      <c r="AH584" s="21">
        <v>42353.336550925924</v>
      </c>
      <c r="AJ584" s="24">
        <v>1</v>
      </c>
      <c r="AK584" s="23">
        <f t="shared" si="133"/>
        <v>6</v>
      </c>
      <c r="AL584" s="1">
        <f t="shared" si="134"/>
        <v>50000</v>
      </c>
      <c r="AM584" s="1">
        <f t="shared" si="135"/>
        <v>0</v>
      </c>
      <c r="AN584" s="25">
        <f t="shared" si="142"/>
        <v>3.4699999999999989</v>
      </c>
      <c r="AO584" s="25">
        <f t="shared" si="143"/>
        <v>59.073333333333331</v>
      </c>
      <c r="AP584" s="1">
        <f t="shared" si="141"/>
        <v>9.9700000000000006</v>
      </c>
      <c r="AQ584" s="25">
        <f t="shared" si="136"/>
        <v>2.6236842105263163</v>
      </c>
      <c r="AR584" s="1">
        <f t="shared" si="137"/>
        <v>3.73</v>
      </c>
      <c r="AS584" s="25">
        <f t="shared" si="138"/>
        <v>1.5349794238683125</v>
      </c>
      <c r="AT584" s="1">
        <f t="shared" si="139"/>
        <v>0</v>
      </c>
      <c r="AU584" s="1">
        <f t="shared" si="140"/>
        <v>0</v>
      </c>
      <c r="AV584" s="1" t="str">
        <f t="shared" si="130"/>
        <v/>
      </c>
      <c r="AW584" s="1" t="str">
        <f t="shared" si="131"/>
        <v/>
      </c>
      <c r="AX584" s="1" t="str">
        <f t="shared" si="132"/>
        <v/>
      </c>
      <c r="AY584" s="1">
        <v>0</v>
      </c>
      <c r="BJ584"/>
    </row>
    <row r="585" spans="1:62" ht="15.75">
      <c r="A585" s="1">
        <v>8989</v>
      </c>
      <c r="B585" s="1" t="s">
        <v>1551</v>
      </c>
      <c r="C585" s="1" t="s">
        <v>4332</v>
      </c>
      <c r="F585" s="1">
        <v>100000</v>
      </c>
      <c r="G585" s="1">
        <v>3</v>
      </c>
      <c r="H585" s="1">
        <v>4.8</v>
      </c>
      <c r="I585" s="1">
        <v>0</v>
      </c>
      <c r="J585" s="1" t="s">
        <v>9108</v>
      </c>
      <c r="K585" s="1">
        <v>4.8</v>
      </c>
      <c r="L585" s="1">
        <v>23.19</v>
      </c>
      <c r="M585" s="1" t="s">
        <v>9109</v>
      </c>
      <c r="N585" s="1">
        <v>4.8</v>
      </c>
      <c r="O585" s="1">
        <v>35.82</v>
      </c>
      <c r="P585" s="1" t="s">
        <v>9110</v>
      </c>
      <c r="Q585" s="1">
        <v>17.670000000000002</v>
      </c>
      <c r="R585" s="1">
        <v>4.51</v>
      </c>
      <c r="S585" s="1" t="s">
        <v>9111</v>
      </c>
      <c r="T585" s="1">
        <v>2.21</v>
      </c>
      <c r="U585" s="1">
        <v>2.61</v>
      </c>
      <c r="V585" s="1" t="s">
        <v>9112</v>
      </c>
      <c r="W585" s="1">
        <v>0</v>
      </c>
      <c r="X585" s="1">
        <v>0.06</v>
      </c>
      <c r="Y585" s="1" t="s">
        <v>4292</v>
      </c>
      <c r="Z585" s="1">
        <v>0</v>
      </c>
      <c r="AA585" s="1">
        <v>0</v>
      </c>
      <c r="AB585" s="1" t="s">
        <v>4284</v>
      </c>
      <c r="AC585" s="1">
        <v>0</v>
      </c>
      <c r="AD585" s="1">
        <v>0</v>
      </c>
      <c r="AH585" s="21">
        <v>42353.336608796293</v>
      </c>
      <c r="AJ585" s="24">
        <v>1</v>
      </c>
      <c r="AK585" s="23">
        <f t="shared" si="133"/>
        <v>3</v>
      </c>
      <c r="AL585" s="1">
        <f t="shared" si="134"/>
        <v>100000</v>
      </c>
      <c r="AM585" s="1">
        <f t="shared" si="135"/>
        <v>0</v>
      </c>
      <c r="AN585" s="25">
        <f t="shared" si="142"/>
        <v>35.82</v>
      </c>
      <c r="AO585" s="25">
        <f t="shared" si="143"/>
        <v>19.670000000000002</v>
      </c>
      <c r="AP585" s="1">
        <f t="shared" si="141"/>
        <v>17.670000000000002</v>
      </c>
      <c r="AQ585" s="25">
        <f t="shared" si="136"/>
        <v>3.9179600886917965</v>
      </c>
      <c r="AR585" s="1">
        <f t="shared" si="137"/>
        <v>2.21</v>
      </c>
      <c r="AS585" s="25">
        <f t="shared" si="138"/>
        <v>0.84674329501915713</v>
      </c>
      <c r="AT585" s="1">
        <f t="shared" si="139"/>
        <v>0</v>
      </c>
      <c r="AU585" s="1">
        <f t="shared" si="140"/>
        <v>0</v>
      </c>
      <c r="AV585" s="1" t="str">
        <f t="shared" si="130"/>
        <v/>
      </c>
      <c r="AW585" s="1" t="str">
        <f t="shared" si="131"/>
        <v/>
      </c>
      <c r="AX585" s="1" t="str">
        <f t="shared" si="132"/>
        <v/>
      </c>
      <c r="AY585" s="1">
        <v>0</v>
      </c>
      <c r="BJ585"/>
    </row>
    <row r="586" spans="1:62" ht="15.75">
      <c r="A586" s="1">
        <v>9052</v>
      </c>
      <c r="B586" s="1" t="s">
        <v>1224</v>
      </c>
      <c r="C586" s="1" t="s">
        <v>4334</v>
      </c>
      <c r="F586" s="1">
        <v>50000</v>
      </c>
      <c r="G586" s="1">
        <v>5</v>
      </c>
      <c r="H586" s="1">
        <v>4.9000000000000004</v>
      </c>
      <c r="I586" s="1">
        <v>36.229999999999997</v>
      </c>
      <c r="J586" s="1" t="s">
        <v>9113</v>
      </c>
      <c r="K586" s="1">
        <v>4.8</v>
      </c>
      <c r="L586" s="1">
        <v>43.21</v>
      </c>
      <c r="M586" s="1" t="s">
        <v>9114</v>
      </c>
      <c r="N586" s="1">
        <v>4.8</v>
      </c>
      <c r="O586" s="1">
        <v>38.56</v>
      </c>
      <c r="P586" s="1" t="s">
        <v>9115</v>
      </c>
      <c r="Q586" s="1">
        <v>15.56</v>
      </c>
      <c r="R586" s="1">
        <v>12.85</v>
      </c>
      <c r="S586" s="1" t="s">
        <v>9116</v>
      </c>
      <c r="T586" s="1">
        <v>5.95</v>
      </c>
      <c r="U586" s="1">
        <v>3.68</v>
      </c>
      <c r="V586" s="1" t="s">
        <v>9117</v>
      </c>
      <c r="W586" s="1">
        <v>0</v>
      </c>
      <c r="X586" s="1">
        <v>0</v>
      </c>
      <c r="Y586" s="1" t="s">
        <v>4287</v>
      </c>
      <c r="Z586" s="1">
        <v>0</v>
      </c>
      <c r="AA586" s="1">
        <v>0</v>
      </c>
      <c r="AB586" s="1" t="s">
        <v>4284</v>
      </c>
      <c r="AC586" s="1">
        <v>0</v>
      </c>
      <c r="AD586" s="1">
        <v>0</v>
      </c>
      <c r="AH586" s="21">
        <v>42353.336631944447</v>
      </c>
      <c r="AJ586" s="24">
        <v>1</v>
      </c>
      <c r="AK586" s="23">
        <f t="shared" si="133"/>
        <v>4</v>
      </c>
      <c r="AL586" s="1">
        <f t="shared" si="134"/>
        <v>50000</v>
      </c>
      <c r="AM586" s="1">
        <f t="shared" si="135"/>
        <v>0</v>
      </c>
      <c r="AN586" s="25">
        <f t="shared" si="142"/>
        <v>6.980000000000004</v>
      </c>
      <c r="AO586" s="25">
        <f t="shared" si="143"/>
        <v>39.333333333333336</v>
      </c>
      <c r="AP586" s="1">
        <f t="shared" si="141"/>
        <v>15.56</v>
      </c>
      <c r="AQ586" s="25">
        <f t="shared" si="136"/>
        <v>1.2108949416342414</v>
      </c>
      <c r="AR586" s="1">
        <f t="shared" si="137"/>
        <v>5.95</v>
      </c>
      <c r="AS586" s="25">
        <f t="shared" si="138"/>
        <v>1.6168478260869565</v>
      </c>
      <c r="AT586" s="1">
        <f t="shared" si="139"/>
        <v>0</v>
      </c>
      <c r="AU586" s="1">
        <f t="shared" si="140"/>
        <v>0</v>
      </c>
      <c r="AV586" s="1" t="str">
        <f t="shared" si="130"/>
        <v/>
      </c>
      <c r="AW586" s="1" t="str">
        <f t="shared" si="131"/>
        <v/>
      </c>
      <c r="AX586" s="1" t="str">
        <f t="shared" si="132"/>
        <v/>
      </c>
      <c r="AY586" s="1">
        <v>0</v>
      </c>
      <c r="BJ586"/>
    </row>
    <row r="587" spans="1:62" ht="15.75">
      <c r="A587" s="1">
        <v>9207</v>
      </c>
      <c r="B587" s="1" t="s">
        <v>682</v>
      </c>
      <c r="C587" s="1" t="s">
        <v>4332</v>
      </c>
      <c r="F587" s="1">
        <v>100000</v>
      </c>
      <c r="G587" s="1">
        <v>5</v>
      </c>
      <c r="H587" s="1">
        <v>4.9000000000000004</v>
      </c>
      <c r="I587" s="1">
        <v>60.56</v>
      </c>
      <c r="J587" s="1" t="s">
        <v>9118</v>
      </c>
      <c r="K587" s="1">
        <v>4.9000000000000004</v>
      </c>
      <c r="L587" s="1">
        <v>62.81</v>
      </c>
      <c r="M587" s="1" t="s">
        <v>9119</v>
      </c>
      <c r="N587" s="1">
        <v>4.9000000000000004</v>
      </c>
      <c r="O587" s="1">
        <v>58.78</v>
      </c>
      <c r="P587" s="1" t="s">
        <v>9120</v>
      </c>
      <c r="Q587" s="1">
        <v>15.38</v>
      </c>
      <c r="R587" s="1">
        <v>4.51</v>
      </c>
      <c r="S587" s="1" t="s">
        <v>9121</v>
      </c>
      <c r="T587" s="1">
        <v>2.1800000000000002</v>
      </c>
      <c r="U587" s="1">
        <v>2.61</v>
      </c>
      <c r="V587" s="1" t="s">
        <v>9122</v>
      </c>
      <c r="W587" s="1">
        <v>0</v>
      </c>
      <c r="X587" s="1">
        <v>0.06</v>
      </c>
      <c r="Y587" s="1" t="s">
        <v>4292</v>
      </c>
      <c r="Z587" s="1">
        <v>0</v>
      </c>
      <c r="AA587" s="1">
        <v>0</v>
      </c>
      <c r="AB587" s="1" t="s">
        <v>4284</v>
      </c>
      <c r="AC587" s="1">
        <v>0</v>
      </c>
      <c r="AD587" s="1">
        <v>0</v>
      </c>
      <c r="AH587" s="21">
        <v>42353.336689814816</v>
      </c>
      <c r="AJ587" s="24">
        <v>1</v>
      </c>
      <c r="AK587" s="23">
        <f t="shared" si="133"/>
        <v>3</v>
      </c>
      <c r="AL587" s="1">
        <f t="shared" si="134"/>
        <v>100000</v>
      </c>
      <c r="AM587" s="1">
        <f t="shared" si="135"/>
        <v>0</v>
      </c>
      <c r="AN587" s="25">
        <f t="shared" si="142"/>
        <v>4.0300000000000011</v>
      </c>
      <c r="AO587" s="25">
        <f t="shared" si="143"/>
        <v>60.716666666666669</v>
      </c>
      <c r="AP587" s="1">
        <f t="shared" si="141"/>
        <v>15.38</v>
      </c>
      <c r="AQ587" s="25">
        <f t="shared" si="136"/>
        <v>3.4101995565410204</v>
      </c>
      <c r="AR587" s="1">
        <f t="shared" si="137"/>
        <v>2.1800000000000002</v>
      </c>
      <c r="AS587" s="25">
        <f t="shared" si="138"/>
        <v>0.83524904214559392</v>
      </c>
      <c r="AT587" s="1">
        <f t="shared" si="139"/>
        <v>0</v>
      </c>
      <c r="AU587" s="1">
        <f t="shared" si="140"/>
        <v>0</v>
      </c>
      <c r="AV587" s="1" t="str">
        <f t="shared" si="130"/>
        <v/>
      </c>
      <c r="AW587" s="1" t="str">
        <f t="shared" si="131"/>
        <v/>
      </c>
      <c r="AX587" s="1" t="str">
        <f t="shared" si="132"/>
        <v/>
      </c>
      <c r="AY587" s="1">
        <v>0</v>
      </c>
      <c r="BJ587"/>
    </row>
    <row r="588" spans="1:62" ht="15.75">
      <c r="A588" s="1">
        <v>9014</v>
      </c>
      <c r="B588" s="1" t="s">
        <v>1563</v>
      </c>
      <c r="C588" s="1" t="s">
        <v>4334</v>
      </c>
      <c r="F588" s="1">
        <v>50000</v>
      </c>
      <c r="H588" s="1">
        <v>4.8</v>
      </c>
      <c r="I588" s="1">
        <v>18.54</v>
      </c>
      <c r="J588" s="1" t="s">
        <v>9123</v>
      </c>
      <c r="K588" s="1">
        <v>4.8</v>
      </c>
      <c r="L588" s="1">
        <v>32.24</v>
      </c>
      <c r="M588" s="1" t="s">
        <v>9124</v>
      </c>
      <c r="N588" s="1">
        <v>4.8</v>
      </c>
      <c r="O588" s="1">
        <v>39.79</v>
      </c>
      <c r="P588" s="1" t="s">
        <v>9125</v>
      </c>
      <c r="Q588" s="1">
        <v>23.09</v>
      </c>
      <c r="R588" s="1">
        <v>12.85</v>
      </c>
      <c r="S588" s="1" t="s">
        <v>9126</v>
      </c>
      <c r="T588" s="1">
        <v>3.22</v>
      </c>
      <c r="U588" s="1">
        <v>3.68</v>
      </c>
      <c r="V588" s="1" t="s">
        <v>9127</v>
      </c>
      <c r="W588" s="1">
        <v>0</v>
      </c>
      <c r="X588" s="1">
        <v>0.05</v>
      </c>
      <c r="Y588" s="1" t="s">
        <v>4289</v>
      </c>
      <c r="Z588" s="1">
        <v>0</v>
      </c>
      <c r="AA588" s="1">
        <v>0</v>
      </c>
      <c r="AB588" s="1" t="s">
        <v>4284</v>
      </c>
      <c r="AC588" s="1">
        <v>0</v>
      </c>
      <c r="AD588" s="1">
        <v>0</v>
      </c>
      <c r="AH588" s="21">
        <v>42353.336712962962</v>
      </c>
      <c r="AJ588" s="24">
        <v>1</v>
      </c>
      <c r="AK588" s="23">
        <f t="shared" si="133"/>
        <v>4</v>
      </c>
      <c r="AL588" s="1">
        <f t="shared" si="134"/>
        <v>50000</v>
      </c>
      <c r="AM588" s="1">
        <f t="shared" si="135"/>
        <v>0</v>
      </c>
      <c r="AN588" s="25">
        <f t="shared" si="142"/>
        <v>21.25</v>
      </c>
      <c r="AO588" s="25">
        <f t="shared" si="143"/>
        <v>30.189999999999998</v>
      </c>
      <c r="AP588" s="1">
        <f t="shared" si="141"/>
        <v>23.09</v>
      </c>
      <c r="AQ588" s="25">
        <f t="shared" si="136"/>
        <v>1.796887159533074</v>
      </c>
      <c r="AR588" s="1">
        <f t="shared" si="137"/>
        <v>3.22</v>
      </c>
      <c r="AS588" s="25">
        <f t="shared" si="138"/>
        <v>0.875</v>
      </c>
      <c r="AT588" s="1">
        <f t="shared" si="139"/>
        <v>0</v>
      </c>
      <c r="AU588" s="1">
        <f t="shared" si="140"/>
        <v>0</v>
      </c>
      <c r="AV588" s="1" t="str">
        <f t="shared" si="130"/>
        <v/>
      </c>
      <c r="AW588" s="1" t="str">
        <f t="shared" si="131"/>
        <v/>
      </c>
      <c r="AX588" s="1" t="str">
        <f t="shared" si="132"/>
        <v/>
      </c>
      <c r="AY588" s="1">
        <v>0</v>
      </c>
      <c r="BJ588"/>
    </row>
    <row r="589" spans="1:62" ht="15.75">
      <c r="A589" s="1">
        <v>9275</v>
      </c>
      <c r="B589" s="1" t="s">
        <v>2484</v>
      </c>
      <c r="C589" s="1" t="s">
        <v>4352</v>
      </c>
      <c r="F589" s="1">
        <v>100000</v>
      </c>
      <c r="H589" s="1">
        <v>4.8</v>
      </c>
      <c r="I589" s="1">
        <v>2.96</v>
      </c>
      <c r="J589" s="1" t="s">
        <v>9128</v>
      </c>
      <c r="K589" s="1">
        <v>4.8</v>
      </c>
      <c r="L589" s="1">
        <v>0</v>
      </c>
      <c r="M589" s="1" t="s">
        <v>9129</v>
      </c>
      <c r="N589" s="1">
        <v>4.5999999999999996</v>
      </c>
      <c r="O589" s="1">
        <v>-2.58</v>
      </c>
      <c r="P589" s="1" t="s">
        <v>9130</v>
      </c>
      <c r="Q589" s="1">
        <v>8.15</v>
      </c>
      <c r="R589" s="1">
        <v>8.0299999999999994</v>
      </c>
      <c r="S589" s="1" t="s">
        <v>9131</v>
      </c>
      <c r="T589" s="1">
        <v>4.91</v>
      </c>
      <c r="U589" s="1">
        <v>3.59</v>
      </c>
      <c r="V589" s="1" t="s">
        <v>9132</v>
      </c>
      <c r="W589" s="1">
        <v>0</v>
      </c>
      <c r="X589" s="1">
        <v>0.04</v>
      </c>
      <c r="Y589" s="1" t="s">
        <v>4300</v>
      </c>
      <c r="Z589" s="1">
        <v>0</v>
      </c>
      <c r="AA589" s="1">
        <v>0</v>
      </c>
      <c r="AB589" s="1" t="s">
        <v>4284</v>
      </c>
      <c r="AC589" s="1">
        <v>0</v>
      </c>
      <c r="AD589" s="1">
        <v>0</v>
      </c>
      <c r="AH589" s="21">
        <v>42353.336793981478</v>
      </c>
      <c r="AJ589" s="24">
        <v>1</v>
      </c>
      <c r="AK589" s="23">
        <f t="shared" si="133"/>
        <v>14</v>
      </c>
      <c r="AL589" s="1">
        <f t="shared" si="134"/>
        <v>100000</v>
      </c>
      <c r="AM589" s="1">
        <f t="shared" si="135"/>
        <v>0</v>
      </c>
      <c r="AN589" s="25">
        <f t="shared" si="142"/>
        <v>5.54</v>
      </c>
      <c r="AO589" s="25">
        <f t="shared" si="143"/>
        <v>0.12666666666666662</v>
      </c>
      <c r="AP589" s="1">
        <f t="shared" si="141"/>
        <v>8.15</v>
      </c>
      <c r="AQ589" s="25">
        <f t="shared" si="136"/>
        <v>1.0149439601494397</v>
      </c>
      <c r="AR589" s="1">
        <f t="shared" si="137"/>
        <v>4.91</v>
      </c>
      <c r="AS589" s="25">
        <f t="shared" si="138"/>
        <v>1.3676880222841226</v>
      </c>
      <c r="AT589" s="1">
        <f t="shared" si="139"/>
        <v>0</v>
      </c>
      <c r="AU589" s="1">
        <f t="shared" si="140"/>
        <v>0</v>
      </c>
      <c r="AV589" s="1" t="str">
        <f t="shared" si="130"/>
        <v/>
      </c>
      <c r="AW589" s="1" t="str">
        <f t="shared" si="131"/>
        <v/>
      </c>
      <c r="AX589" s="1" t="str">
        <f t="shared" si="132"/>
        <v/>
      </c>
      <c r="AY589" s="1">
        <v>0</v>
      </c>
      <c r="BJ589"/>
    </row>
    <row r="590" spans="1:62" ht="15.75">
      <c r="A590" s="1">
        <v>9010</v>
      </c>
      <c r="B590" s="1" t="s">
        <v>429</v>
      </c>
      <c r="C590" s="1" t="s">
        <v>4358</v>
      </c>
      <c r="F590" s="1">
        <v>100000</v>
      </c>
      <c r="H590" s="1">
        <v>4.9000000000000004</v>
      </c>
      <c r="I590" s="1">
        <v>44.13</v>
      </c>
      <c r="J590" s="1" t="s">
        <v>9133</v>
      </c>
      <c r="K590" s="1">
        <v>4.9000000000000004</v>
      </c>
      <c r="L590" s="1">
        <v>50.05</v>
      </c>
      <c r="M590" s="1" t="s">
        <v>9134</v>
      </c>
      <c r="N590" s="1">
        <v>4.9000000000000004</v>
      </c>
      <c r="O590" s="1">
        <v>55.41</v>
      </c>
      <c r="P590" s="1" t="s">
        <v>9135</v>
      </c>
      <c r="Q590" s="1">
        <v>2.11</v>
      </c>
      <c r="R590" s="1">
        <v>4.05</v>
      </c>
      <c r="S590" s="1" t="s">
        <v>9136</v>
      </c>
      <c r="T590" s="1">
        <v>2.2799999999999998</v>
      </c>
      <c r="U590" s="1">
        <v>2.8</v>
      </c>
      <c r="V590" s="1" t="s">
        <v>9137</v>
      </c>
      <c r="W590" s="1">
        <v>0</v>
      </c>
      <c r="X590" s="1">
        <v>7.0000000000000007E-2</v>
      </c>
      <c r="Y590" s="1" t="s">
        <v>4331</v>
      </c>
      <c r="Z590" s="1">
        <v>0</v>
      </c>
      <c r="AA590" s="1">
        <v>0</v>
      </c>
      <c r="AB590" s="1" t="s">
        <v>4284</v>
      </c>
      <c r="AC590" s="1">
        <v>0</v>
      </c>
      <c r="AD590" s="1">
        <v>0</v>
      </c>
      <c r="AH590" s="21">
        <v>42353.336967592593</v>
      </c>
      <c r="AJ590" s="24">
        <v>1</v>
      </c>
      <c r="AK590" s="23">
        <f t="shared" si="133"/>
        <v>1</v>
      </c>
      <c r="AL590" s="1">
        <f t="shared" si="134"/>
        <v>100000</v>
      </c>
      <c r="AM590" s="1">
        <f t="shared" si="135"/>
        <v>0</v>
      </c>
      <c r="AN590" s="25">
        <f t="shared" si="142"/>
        <v>11.279999999999994</v>
      </c>
      <c r="AO590" s="25">
        <f t="shared" si="143"/>
        <v>49.863333333333337</v>
      </c>
      <c r="AP590" s="1">
        <f t="shared" si="141"/>
        <v>2.11</v>
      </c>
      <c r="AQ590" s="25">
        <f t="shared" si="136"/>
        <v>0.52098765432098759</v>
      </c>
      <c r="AR590" s="1">
        <f t="shared" si="137"/>
        <v>2.2799999999999998</v>
      </c>
      <c r="AS590" s="25">
        <f t="shared" si="138"/>
        <v>0.81428571428571428</v>
      </c>
      <c r="AT590" s="1">
        <f t="shared" si="139"/>
        <v>0</v>
      </c>
      <c r="AU590" s="1">
        <f t="shared" si="140"/>
        <v>0</v>
      </c>
      <c r="AV590" s="1" t="str">
        <f t="shared" si="130"/>
        <v/>
      </c>
      <c r="AW590" s="1" t="str">
        <f t="shared" si="131"/>
        <v/>
      </c>
      <c r="AX590" s="1" t="str">
        <f t="shared" si="132"/>
        <v/>
      </c>
      <c r="AY590" s="1">
        <v>0</v>
      </c>
      <c r="BJ590"/>
    </row>
    <row r="591" spans="1:62" ht="15.75">
      <c r="A591" s="1">
        <v>9298</v>
      </c>
      <c r="B591" s="1" t="s">
        <v>461</v>
      </c>
      <c r="C591" s="1" t="s">
        <v>4334</v>
      </c>
      <c r="F591" s="1">
        <v>50000</v>
      </c>
      <c r="H591" s="1">
        <v>4.7</v>
      </c>
      <c r="I591" s="1">
        <v>-1.1299999999999999</v>
      </c>
      <c r="J591" s="1" t="s">
        <v>9138</v>
      </c>
      <c r="K591" s="1">
        <v>4.7</v>
      </c>
      <c r="L591" s="1">
        <v>-1.76</v>
      </c>
      <c r="M591" s="1" t="s">
        <v>9139</v>
      </c>
      <c r="N591" s="1">
        <v>4.5</v>
      </c>
      <c r="O591" s="1">
        <v>-3.66</v>
      </c>
      <c r="P591" s="1" t="s">
        <v>9140</v>
      </c>
      <c r="Q591" s="1">
        <v>7.72</v>
      </c>
      <c r="R591" s="1">
        <v>12.85</v>
      </c>
      <c r="S591" s="1" t="s">
        <v>9141</v>
      </c>
      <c r="T591" s="1">
        <v>2.97</v>
      </c>
      <c r="U591" s="1">
        <v>3.68</v>
      </c>
      <c r="V591" s="1" t="s">
        <v>9142</v>
      </c>
      <c r="W591" s="1">
        <v>0</v>
      </c>
      <c r="X591" s="1">
        <v>0.05</v>
      </c>
      <c r="Y591" s="1" t="s">
        <v>4289</v>
      </c>
      <c r="Z591" s="1">
        <v>0</v>
      </c>
      <c r="AA591" s="1">
        <v>0</v>
      </c>
      <c r="AB591" s="1" t="s">
        <v>4284</v>
      </c>
      <c r="AC591" s="1">
        <v>0</v>
      </c>
      <c r="AD591" s="1">
        <v>0</v>
      </c>
      <c r="AH591" s="21">
        <v>42353.337037037039</v>
      </c>
      <c r="AJ591" s="24">
        <v>1</v>
      </c>
      <c r="AK591" s="23">
        <f t="shared" si="133"/>
        <v>4</v>
      </c>
      <c r="AL591" s="1">
        <f t="shared" si="134"/>
        <v>50000</v>
      </c>
      <c r="AM591" s="1">
        <f t="shared" si="135"/>
        <v>0</v>
      </c>
      <c r="AN591" s="25">
        <f t="shared" si="142"/>
        <v>2.5300000000000002</v>
      </c>
      <c r="AO591" s="25">
        <f t="shared" si="143"/>
        <v>-2.1833333333333331</v>
      </c>
      <c r="AP591" s="1">
        <f t="shared" si="141"/>
        <v>7.72</v>
      </c>
      <c r="AQ591" s="25">
        <f t="shared" si="136"/>
        <v>0.60077821011673149</v>
      </c>
      <c r="AR591" s="1">
        <f t="shared" si="137"/>
        <v>2.97</v>
      </c>
      <c r="AS591" s="25">
        <f t="shared" si="138"/>
        <v>0.80706521739130432</v>
      </c>
      <c r="AT591" s="1">
        <f t="shared" si="139"/>
        <v>0</v>
      </c>
      <c r="AU591" s="1">
        <f t="shared" si="140"/>
        <v>0</v>
      </c>
      <c r="AV591" s="1" t="str">
        <f t="shared" si="130"/>
        <v/>
      </c>
      <c r="AW591" s="1" t="str">
        <f t="shared" si="131"/>
        <v/>
      </c>
      <c r="AX591" s="1" t="str">
        <f t="shared" si="132"/>
        <v/>
      </c>
      <c r="AY591" s="1">
        <v>0</v>
      </c>
      <c r="BJ591"/>
    </row>
    <row r="592" spans="1:62" ht="15.75">
      <c r="A592" s="1">
        <v>9292</v>
      </c>
      <c r="B592" s="1" t="s">
        <v>2493</v>
      </c>
      <c r="C592" s="1" t="s">
        <v>4286</v>
      </c>
      <c r="F592" s="1">
        <v>100000</v>
      </c>
      <c r="G592" s="1">
        <v>3</v>
      </c>
      <c r="H592" s="1">
        <v>4.9000000000000004</v>
      </c>
      <c r="I592" s="1">
        <v>20.29</v>
      </c>
      <c r="J592" s="1" t="s">
        <v>9143</v>
      </c>
      <c r="K592" s="1">
        <v>4.8</v>
      </c>
      <c r="L592" s="1">
        <v>26.8</v>
      </c>
      <c r="M592" s="1" t="s">
        <v>9144</v>
      </c>
      <c r="N592" s="1">
        <v>4.8</v>
      </c>
      <c r="O592" s="1">
        <v>27.4</v>
      </c>
      <c r="P592" s="1" t="s">
        <v>9145</v>
      </c>
      <c r="Q592" s="1">
        <v>6.63</v>
      </c>
      <c r="R592" s="1">
        <v>6.76</v>
      </c>
      <c r="S592" s="1" t="s">
        <v>9146</v>
      </c>
      <c r="T592" s="1">
        <v>3.1</v>
      </c>
      <c r="U592" s="1">
        <v>3.27</v>
      </c>
      <c r="V592" s="1" t="s">
        <v>9147</v>
      </c>
      <c r="W592" s="1">
        <v>0</v>
      </c>
      <c r="X592" s="1">
        <v>0.01</v>
      </c>
      <c r="Y592" s="1" t="s">
        <v>4295</v>
      </c>
      <c r="Z592" s="1">
        <v>0</v>
      </c>
      <c r="AA592" s="1">
        <v>0</v>
      </c>
      <c r="AB592" s="1" t="s">
        <v>4284</v>
      </c>
      <c r="AC592" s="1">
        <v>0</v>
      </c>
      <c r="AD592" s="1">
        <v>0</v>
      </c>
      <c r="AH592" s="21">
        <v>42353.337280092594</v>
      </c>
      <c r="AJ592" s="24">
        <v>1</v>
      </c>
      <c r="AK592" s="23">
        <f t="shared" si="133"/>
        <v>8</v>
      </c>
      <c r="AL592" s="1">
        <f t="shared" si="134"/>
        <v>100000</v>
      </c>
      <c r="AM592" s="1">
        <f t="shared" si="135"/>
        <v>0</v>
      </c>
      <c r="AN592" s="25">
        <f t="shared" si="142"/>
        <v>7.1099999999999994</v>
      </c>
      <c r="AO592" s="25">
        <f t="shared" si="143"/>
        <v>24.830000000000002</v>
      </c>
      <c r="AP592" s="1">
        <f t="shared" si="141"/>
        <v>6.63</v>
      </c>
      <c r="AQ592" s="25">
        <f t="shared" si="136"/>
        <v>0.98076923076923084</v>
      </c>
      <c r="AR592" s="1">
        <f t="shared" si="137"/>
        <v>3.1</v>
      </c>
      <c r="AS592" s="25">
        <f t="shared" si="138"/>
        <v>0.94801223241590216</v>
      </c>
      <c r="AT592" s="1">
        <f t="shared" si="139"/>
        <v>0</v>
      </c>
      <c r="AU592" s="1">
        <f t="shared" si="140"/>
        <v>0</v>
      </c>
      <c r="AV592" s="1" t="str">
        <f t="shared" si="130"/>
        <v/>
      </c>
      <c r="AW592" s="1" t="str">
        <f t="shared" si="131"/>
        <v/>
      </c>
      <c r="AX592" s="1" t="str">
        <f t="shared" si="132"/>
        <v/>
      </c>
      <c r="AY592" s="1">
        <v>0</v>
      </c>
      <c r="BJ592"/>
    </row>
    <row r="593" spans="1:62" ht="15.75">
      <c r="A593" s="1">
        <v>8609</v>
      </c>
      <c r="B593" s="1" t="s">
        <v>36</v>
      </c>
      <c r="C593" s="1" t="s">
        <v>4339</v>
      </c>
      <c r="F593" s="1">
        <v>50000</v>
      </c>
      <c r="H593" s="1">
        <v>4.8</v>
      </c>
      <c r="I593" s="1">
        <v>0</v>
      </c>
      <c r="J593" s="1" t="s">
        <v>9148</v>
      </c>
      <c r="K593" s="1">
        <v>4.8</v>
      </c>
      <c r="L593" s="1">
        <v>2.59</v>
      </c>
      <c r="M593" s="1" t="s">
        <v>9149</v>
      </c>
      <c r="N593" s="1">
        <v>4.8</v>
      </c>
      <c r="O593" s="1">
        <v>9.91</v>
      </c>
      <c r="P593" s="1" t="s">
        <v>9150</v>
      </c>
      <c r="Q593" s="1">
        <v>2.63</v>
      </c>
      <c r="R593" s="1">
        <v>3.8</v>
      </c>
      <c r="S593" s="1" t="s">
        <v>9151</v>
      </c>
      <c r="T593" s="1">
        <v>2.86</v>
      </c>
      <c r="U593" s="1">
        <v>2.4300000000000002</v>
      </c>
      <c r="V593" s="1" t="s">
        <v>9152</v>
      </c>
      <c r="W593" s="1">
        <v>0</v>
      </c>
      <c r="X593" s="1">
        <v>0.13</v>
      </c>
      <c r="Y593" s="1" t="s">
        <v>4294</v>
      </c>
      <c r="Z593" s="1">
        <v>0</v>
      </c>
      <c r="AA593" s="1">
        <v>0</v>
      </c>
      <c r="AB593" s="1" t="s">
        <v>4284</v>
      </c>
      <c r="AC593" s="1">
        <v>0</v>
      </c>
      <c r="AD593" s="1">
        <v>0</v>
      </c>
      <c r="AH593" s="21">
        <v>42353.337372685186</v>
      </c>
      <c r="AJ593" s="24">
        <v>1</v>
      </c>
      <c r="AK593" s="23">
        <f t="shared" si="133"/>
        <v>6</v>
      </c>
      <c r="AL593" s="1">
        <f t="shared" si="134"/>
        <v>50000</v>
      </c>
      <c r="AM593" s="1">
        <f t="shared" si="135"/>
        <v>0</v>
      </c>
      <c r="AN593" s="25">
        <f t="shared" si="142"/>
        <v>9.91</v>
      </c>
      <c r="AO593" s="25">
        <f t="shared" si="143"/>
        <v>4.166666666666667</v>
      </c>
      <c r="AP593" s="1">
        <f t="shared" si="141"/>
        <v>2.63</v>
      </c>
      <c r="AQ593" s="25">
        <f t="shared" si="136"/>
        <v>0.69210526315789478</v>
      </c>
      <c r="AR593" s="1">
        <f t="shared" si="137"/>
        <v>2.86</v>
      </c>
      <c r="AS593" s="25">
        <f t="shared" si="138"/>
        <v>1.176954732510288</v>
      </c>
      <c r="AT593" s="1">
        <f t="shared" si="139"/>
        <v>0</v>
      </c>
      <c r="AU593" s="1">
        <f t="shared" si="140"/>
        <v>0</v>
      </c>
      <c r="AV593" s="1" t="str">
        <f t="shared" si="130"/>
        <v/>
      </c>
      <c r="AW593" s="1" t="str">
        <f t="shared" si="131"/>
        <v/>
      </c>
      <c r="AX593" s="1" t="str">
        <f t="shared" si="132"/>
        <v/>
      </c>
      <c r="AY593" s="1">
        <v>0</v>
      </c>
      <c r="BJ593"/>
    </row>
    <row r="594" spans="1:62" ht="15.75">
      <c r="A594" s="1">
        <v>8788</v>
      </c>
      <c r="B594" s="1" t="s">
        <v>1597</v>
      </c>
      <c r="C594" s="1" t="s">
        <v>4334</v>
      </c>
      <c r="F594" s="1">
        <v>50000</v>
      </c>
      <c r="H594" s="1">
        <v>4.8</v>
      </c>
      <c r="I594" s="1">
        <v>-0.54</v>
      </c>
      <c r="J594" s="1" t="s">
        <v>9153</v>
      </c>
      <c r="K594" s="1">
        <v>4.8</v>
      </c>
      <c r="L594" s="1">
        <v>14.4</v>
      </c>
      <c r="M594" s="1" t="s">
        <v>9154</v>
      </c>
      <c r="N594" s="1">
        <v>4.8</v>
      </c>
      <c r="O594" s="1">
        <v>16.760000000000002</v>
      </c>
      <c r="P594" s="1" t="s">
        <v>9155</v>
      </c>
      <c r="Q594" s="1">
        <v>29.65</v>
      </c>
      <c r="R594" s="1">
        <v>12.85</v>
      </c>
      <c r="S594" s="1" t="s">
        <v>9156</v>
      </c>
      <c r="T594" s="1">
        <v>3.58</v>
      </c>
      <c r="U594" s="1">
        <v>3.68</v>
      </c>
      <c r="V594" s="1" t="s">
        <v>8575</v>
      </c>
      <c r="W594" s="1">
        <v>0</v>
      </c>
      <c r="X594" s="1">
        <v>0.05</v>
      </c>
      <c r="Y594" s="1" t="s">
        <v>4289</v>
      </c>
      <c r="Z594" s="1">
        <v>0</v>
      </c>
      <c r="AA594" s="1">
        <v>0</v>
      </c>
      <c r="AB594" s="1" t="s">
        <v>4284</v>
      </c>
      <c r="AC594" s="1">
        <v>0</v>
      </c>
      <c r="AD594" s="1">
        <v>0</v>
      </c>
      <c r="AH594" s="21">
        <v>42353.337418981479</v>
      </c>
      <c r="AJ594" s="24">
        <v>1</v>
      </c>
      <c r="AK594" s="23">
        <f t="shared" si="133"/>
        <v>4</v>
      </c>
      <c r="AL594" s="1">
        <f t="shared" si="134"/>
        <v>50000</v>
      </c>
      <c r="AM594" s="1">
        <f t="shared" si="135"/>
        <v>0</v>
      </c>
      <c r="AN594" s="25">
        <f t="shared" si="142"/>
        <v>17.3</v>
      </c>
      <c r="AO594" s="25">
        <f t="shared" si="143"/>
        <v>10.206666666666667</v>
      </c>
      <c r="AP594" s="1">
        <f t="shared" si="141"/>
        <v>29.65</v>
      </c>
      <c r="AQ594" s="25">
        <f t="shared" si="136"/>
        <v>2.3073929961089492</v>
      </c>
      <c r="AR594" s="1">
        <f t="shared" si="137"/>
        <v>3.58</v>
      </c>
      <c r="AS594" s="25">
        <f t="shared" si="138"/>
        <v>0.97282608695652173</v>
      </c>
      <c r="AT594" s="1">
        <f t="shared" si="139"/>
        <v>0</v>
      </c>
      <c r="AU594" s="1">
        <f t="shared" si="140"/>
        <v>0</v>
      </c>
      <c r="AV594" s="1" t="str">
        <f t="shared" si="130"/>
        <v/>
      </c>
      <c r="AW594" s="1" t="str">
        <f t="shared" si="131"/>
        <v/>
      </c>
      <c r="AX594" s="1" t="str">
        <f t="shared" si="132"/>
        <v/>
      </c>
      <c r="AY594" s="1">
        <v>0</v>
      </c>
      <c r="BJ594"/>
    </row>
    <row r="595" spans="1:62" ht="15.75">
      <c r="A595" s="1">
        <v>9337</v>
      </c>
      <c r="B595" s="1" t="s">
        <v>2589</v>
      </c>
      <c r="C595" s="1" t="s">
        <v>4352</v>
      </c>
      <c r="F595" s="1">
        <v>100000</v>
      </c>
      <c r="G595" s="1">
        <v>5</v>
      </c>
      <c r="H595" s="1">
        <v>4.8</v>
      </c>
      <c r="I595" s="1">
        <v>-1.24</v>
      </c>
      <c r="J595" s="1" t="s">
        <v>9157</v>
      </c>
      <c r="K595" s="1">
        <v>4.7</v>
      </c>
      <c r="L595" s="1">
        <v>-0.88</v>
      </c>
      <c r="M595" s="1" t="s">
        <v>9158</v>
      </c>
      <c r="N595" s="1">
        <v>4.7</v>
      </c>
      <c r="O595" s="1">
        <v>-1.19</v>
      </c>
      <c r="P595" s="1" t="s">
        <v>9159</v>
      </c>
      <c r="Q595" s="1">
        <v>108.31</v>
      </c>
      <c r="R595" s="1">
        <v>8.0299999999999994</v>
      </c>
      <c r="S595" s="1" t="s">
        <v>9160</v>
      </c>
      <c r="T595" s="1">
        <v>6.61</v>
      </c>
      <c r="U595" s="1">
        <v>3.59</v>
      </c>
      <c r="V595" s="1" t="s">
        <v>9161</v>
      </c>
      <c r="W595" s="1">
        <v>0</v>
      </c>
      <c r="X595" s="1">
        <v>0</v>
      </c>
      <c r="Y595" s="1" t="s">
        <v>4287</v>
      </c>
      <c r="Z595" s="1">
        <v>0</v>
      </c>
      <c r="AA595" s="1">
        <v>0</v>
      </c>
      <c r="AB595" s="1" t="s">
        <v>4284</v>
      </c>
      <c r="AC595" s="1">
        <v>0</v>
      </c>
      <c r="AD595" s="1">
        <v>0</v>
      </c>
      <c r="AH595" s="21">
        <v>42353.337453703702</v>
      </c>
      <c r="AJ595" s="24">
        <v>1</v>
      </c>
      <c r="AK595" s="23">
        <f t="shared" si="133"/>
        <v>14</v>
      </c>
      <c r="AL595" s="1">
        <f t="shared" si="134"/>
        <v>100000</v>
      </c>
      <c r="AM595" s="1">
        <f t="shared" si="135"/>
        <v>0</v>
      </c>
      <c r="AN595" s="25">
        <f t="shared" si="142"/>
        <v>0.36</v>
      </c>
      <c r="AO595" s="25">
        <f t="shared" si="143"/>
        <v>-1.1033333333333333</v>
      </c>
      <c r="AP595" s="1">
        <f t="shared" si="141"/>
        <v>108.31</v>
      </c>
      <c r="AQ595" s="25">
        <f t="shared" si="136"/>
        <v>13.488169364881696</v>
      </c>
      <c r="AR595" s="1">
        <f t="shared" si="137"/>
        <v>6.61</v>
      </c>
      <c r="AS595" s="25">
        <f t="shared" si="138"/>
        <v>1.8412256267409473</v>
      </c>
      <c r="AT595" s="1">
        <f t="shared" si="139"/>
        <v>0</v>
      </c>
      <c r="AU595" s="1">
        <f t="shared" si="140"/>
        <v>0</v>
      </c>
      <c r="AV595" s="1" t="str">
        <f t="shared" si="130"/>
        <v/>
      </c>
      <c r="AW595" s="1" t="str">
        <f t="shared" si="131"/>
        <v/>
      </c>
      <c r="AX595" s="1" t="str">
        <f t="shared" si="132"/>
        <v/>
      </c>
      <c r="AY595" s="1">
        <v>0</v>
      </c>
      <c r="BJ595"/>
    </row>
    <row r="596" spans="1:62" ht="15.75">
      <c r="A596" s="1">
        <v>9415</v>
      </c>
      <c r="B596" s="1" t="s">
        <v>2639</v>
      </c>
      <c r="C596" s="1" t="s">
        <v>4334</v>
      </c>
      <c r="F596" s="1">
        <v>50000</v>
      </c>
      <c r="H596" s="1">
        <v>4.8</v>
      </c>
      <c r="I596" s="1">
        <v>12.21</v>
      </c>
      <c r="J596" s="1" t="s">
        <v>9162</v>
      </c>
      <c r="K596" s="1">
        <v>4.7</v>
      </c>
      <c r="L596" s="1">
        <v>2.0299999999999998</v>
      </c>
      <c r="M596" s="1" t="s">
        <v>9163</v>
      </c>
      <c r="N596" s="1">
        <v>4.7</v>
      </c>
      <c r="O596" s="1">
        <v>0</v>
      </c>
      <c r="P596" s="1" t="s">
        <v>9164</v>
      </c>
      <c r="Q596" s="1">
        <v>11.99</v>
      </c>
      <c r="R596" s="1">
        <v>12.85</v>
      </c>
      <c r="S596" s="1" t="s">
        <v>9165</v>
      </c>
      <c r="T596" s="1">
        <v>3.94</v>
      </c>
      <c r="U596" s="1">
        <v>3.68</v>
      </c>
      <c r="V596" s="1" t="s">
        <v>9166</v>
      </c>
      <c r="W596" s="1">
        <v>0</v>
      </c>
      <c r="X596" s="1">
        <v>0.05</v>
      </c>
      <c r="Y596" s="1" t="s">
        <v>4289</v>
      </c>
      <c r="Z596" s="1">
        <v>0</v>
      </c>
      <c r="AA596" s="1">
        <v>0</v>
      </c>
      <c r="AB596" s="1" t="s">
        <v>4284</v>
      </c>
      <c r="AC596" s="1">
        <v>0</v>
      </c>
      <c r="AD596" s="1">
        <v>0</v>
      </c>
      <c r="AH596" s="21">
        <v>42353.343831018516</v>
      </c>
      <c r="AJ596" s="24">
        <v>1</v>
      </c>
      <c r="AK596" s="23">
        <f t="shared" si="133"/>
        <v>4</v>
      </c>
      <c r="AL596" s="1">
        <f t="shared" si="134"/>
        <v>50000</v>
      </c>
      <c r="AM596" s="1">
        <f t="shared" si="135"/>
        <v>0</v>
      </c>
      <c r="AN596" s="25">
        <f t="shared" si="142"/>
        <v>12.21</v>
      </c>
      <c r="AO596" s="25">
        <f t="shared" si="143"/>
        <v>4.746666666666667</v>
      </c>
      <c r="AP596" s="1">
        <f t="shared" si="141"/>
        <v>11.99</v>
      </c>
      <c r="AQ596" s="25">
        <f t="shared" si="136"/>
        <v>0.93307392996108951</v>
      </c>
      <c r="AR596" s="1">
        <f t="shared" si="137"/>
        <v>3.94</v>
      </c>
      <c r="AS596" s="25">
        <f t="shared" si="138"/>
        <v>1.0706521739130435</v>
      </c>
      <c r="AT596" s="1">
        <f t="shared" si="139"/>
        <v>0</v>
      </c>
      <c r="AU596" s="1">
        <f t="shared" si="140"/>
        <v>0</v>
      </c>
      <c r="AV596" s="1" t="str">
        <f t="shared" si="130"/>
        <v/>
      </c>
      <c r="AW596" s="1" t="str">
        <f t="shared" si="131"/>
        <v/>
      </c>
      <c r="AX596" s="1" t="str">
        <f t="shared" si="132"/>
        <v/>
      </c>
      <c r="AY596" s="1">
        <v>0</v>
      </c>
      <c r="BJ596"/>
    </row>
    <row r="597" spans="1:62" ht="15.75">
      <c r="A597" s="1">
        <v>9400</v>
      </c>
      <c r="B597" s="1" t="s">
        <v>2667</v>
      </c>
      <c r="C597" s="1" t="s">
        <v>4334</v>
      </c>
      <c r="F597" s="1">
        <v>49943.3</v>
      </c>
      <c r="G597" s="1">
        <v>5</v>
      </c>
      <c r="H597" s="1">
        <v>4.9000000000000004</v>
      </c>
      <c r="I597" s="1">
        <v>84.05</v>
      </c>
      <c r="J597" s="1" t="s">
        <v>9167</v>
      </c>
      <c r="K597" s="1">
        <v>4.9000000000000004</v>
      </c>
      <c r="L597" s="1">
        <v>86.92</v>
      </c>
      <c r="M597" s="1" t="s">
        <v>9168</v>
      </c>
      <c r="N597" s="1">
        <v>4.9000000000000004</v>
      </c>
      <c r="O597" s="1">
        <v>88.22</v>
      </c>
      <c r="P597" s="1" t="s">
        <v>9169</v>
      </c>
      <c r="Q597" s="1">
        <v>58.54</v>
      </c>
      <c r="R597" s="1">
        <v>12.85</v>
      </c>
      <c r="S597" s="1" t="s">
        <v>9170</v>
      </c>
      <c r="T597" s="1">
        <v>3.49</v>
      </c>
      <c r="U597" s="1">
        <v>3.68</v>
      </c>
      <c r="V597" s="1" t="s">
        <v>9171</v>
      </c>
      <c r="W597" s="1">
        <v>0</v>
      </c>
      <c r="X597" s="1">
        <v>0</v>
      </c>
      <c r="Y597" s="1" t="s">
        <v>4287</v>
      </c>
      <c r="Z597" s="1">
        <v>0</v>
      </c>
      <c r="AA597" s="1">
        <v>0</v>
      </c>
      <c r="AB597" s="1" t="s">
        <v>4284</v>
      </c>
      <c r="AC597" s="1">
        <v>0</v>
      </c>
      <c r="AD597" s="1">
        <v>0</v>
      </c>
      <c r="AH597" s="21">
        <v>42353.343865740739</v>
      </c>
      <c r="AJ597" s="24">
        <v>1</v>
      </c>
      <c r="AK597" s="23">
        <f t="shared" si="133"/>
        <v>4</v>
      </c>
      <c r="AL597" s="1">
        <f t="shared" si="134"/>
        <v>49943.3</v>
      </c>
      <c r="AM597" s="1">
        <f t="shared" si="135"/>
        <v>0</v>
      </c>
      <c r="AN597" s="25">
        <f t="shared" si="142"/>
        <v>4.1700000000000017</v>
      </c>
      <c r="AO597" s="25">
        <f t="shared" si="143"/>
        <v>86.396666666666661</v>
      </c>
      <c r="AP597" s="1">
        <f t="shared" si="141"/>
        <v>58.54</v>
      </c>
      <c r="AQ597" s="25">
        <f t="shared" si="136"/>
        <v>4.5556420233463033</v>
      </c>
      <c r="AR597" s="1">
        <f t="shared" si="137"/>
        <v>3.49</v>
      </c>
      <c r="AS597" s="25">
        <f t="shared" si="138"/>
        <v>0.94836956521739135</v>
      </c>
      <c r="AT597" s="1">
        <f t="shared" si="139"/>
        <v>0</v>
      </c>
      <c r="AU597" s="1">
        <f t="shared" si="140"/>
        <v>0</v>
      </c>
      <c r="AV597" s="1" t="str">
        <f t="shared" si="130"/>
        <v/>
      </c>
      <c r="AW597" s="1" t="str">
        <f t="shared" si="131"/>
        <v/>
      </c>
      <c r="AX597" s="1" t="str">
        <f t="shared" si="132"/>
        <v/>
      </c>
      <c r="AY597" s="1">
        <v>0</v>
      </c>
      <c r="BJ597"/>
    </row>
    <row r="598" spans="1:62" ht="15.75">
      <c r="A598" s="1">
        <v>9003</v>
      </c>
      <c r="B598" s="1" t="s">
        <v>354</v>
      </c>
      <c r="C598" s="1" t="s">
        <v>4334</v>
      </c>
      <c r="F598" s="1">
        <v>50000</v>
      </c>
      <c r="G598" s="1">
        <v>3</v>
      </c>
      <c r="H598" s="1">
        <v>4.9000000000000004</v>
      </c>
      <c r="I598" s="1">
        <v>39.19</v>
      </c>
      <c r="J598" s="1" t="s">
        <v>9172</v>
      </c>
      <c r="K598" s="1">
        <v>4.8</v>
      </c>
      <c r="L598" s="1">
        <v>36.69</v>
      </c>
      <c r="M598" s="1" t="s">
        <v>9173</v>
      </c>
      <c r="N598" s="1">
        <v>4.8</v>
      </c>
      <c r="O598" s="1">
        <v>34.07</v>
      </c>
      <c r="P598" s="1" t="s">
        <v>9174</v>
      </c>
      <c r="Q598" s="1">
        <v>8.86</v>
      </c>
      <c r="R598" s="1">
        <v>12.85</v>
      </c>
      <c r="S598" s="1" t="s">
        <v>9175</v>
      </c>
      <c r="T598" s="1">
        <v>3.35</v>
      </c>
      <c r="U598" s="1">
        <v>3.68</v>
      </c>
      <c r="V598" s="1" t="s">
        <v>8820</v>
      </c>
      <c r="W598" s="1">
        <v>0</v>
      </c>
      <c r="X598" s="1">
        <v>0.05</v>
      </c>
      <c r="Y598" s="1" t="s">
        <v>4289</v>
      </c>
      <c r="Z598" s="1">
        <v>0</v>
      </c>
      <c r="AA598" s="1">
        <v>0</v>
      </c>
      <c r="AB598" s="1" t="s">
        <v>4284</v>
      </c>
      <c r="AC598" s="1">
        <v>0</v>
      </c>
      <c r="AD598" s="1">
        <v>0</v>
      </c>
      <c r="AH598" s="21">
        <v>42353.343900462962</v>
      </c>
      <c r="AJ598" s="24">
        <v>1</v>
      </c>
      <c r="AK598" s="23">
        <f t="shared" si="133"/>
        <v>4</v>
      </c>
      <c r="AL598" s="1">
        <f t="shared" si="134"/>
        <v>50000</v>
      </c>
      <c r="AM598" s="1">
        <f t="shared" si="135"/>
        <v>0</v>
      </c>
      <c r="AN598" s="25">
        <f t="shared" si="142"/>
        <v>5.1199999999999974</v>
      </c>
      <c r="AO598" s="25">
        <f t="shared" si="143"/>
        <v>36.65</v>
      </c>
      <c r="AP598" s="1">
        <f t="shared" si="141"/>
        <v>8.86</v>
      </c>
      <c r="AQ598" s="25">
        <f t="shared" si="136"/>
        <v>0.68949416342412451</v>
      </c>
      <c r="AR598" s="1">
        <f t="shared" si="137"/>
        <v>3.35</v>
      </c>
      <c r="AS598" s="25">
        <f t="shared" si="138"/>
        <v>0.91032608695652173</v>
      </c>
      <c r="AT598" s="1">
        <f t="shared" si="139"/>
        <v>0</v>
      </c>
      <c r="AU598" s="1">
        <f t="shared" si="140"/>
        <v>0</v>
      </c>
      <c r="AV598" s="1" t="str">
        <f t="shared" si="130"/>
        <v/>
      </c>
      <c r="AW598" s="1" t="str">
        <f t="shared" si="131"/>
        <v/>
      </c>
      <c r="AX598" s="1" t="str">
        <f t="shared" si="132"/>
        <v/>
      </c>
      <c r="AY598" s="1">
        <v>0</v>
      </c>
      <c r="BJ598"/>
    </row>
    <row r="599" spans="1:62" ht="15.75">
      <c r="A599" s="1">
        <v>9342</v>
      </c>
      <c r="B599" s="1" t="s">
        <v>2571</v>
      </c>
      <c r="C599" s="1" t="s">
        <v>4286</v>
      </c>
      <c r="F599" s="1">
        <v>50000</v>
      </c>
      <c r="G599" s="1">
        <v>3</v>
      </c>
      <c r="H599" s="1">
        <v>4.8</v>
      </c>
      <c r="I599" s="1">
        <v>7.37</v>
      </c>
      <c r="J599" s="1" t="s">
        <v>9176</v>
      </c>
      <c r="K599" s="1">
        <v>4.8</v>
      </c>
      <c r="L599" s="1">
        <v>31.42</v>
      </c>
      <c r="M599" s="1" t="s">
        <v>9177</v>
      </c>
      <c r="N599" s="1">
        <v>4.8</v>
      </c>
      <c r="O599" s="1">
        <v>29.5</v>
      </c>
      <c r="P599" s="1" t="s">
        <v>9178</v>
      </c>
      <c r="Q599" s="1">
        <v>2.2000000000000002</v>
      </c>
      <c r="R599" s="1">
        <v>6.76</v>
      </c>
      <c r="S599" s="1" t="s">
        <v>9179</v>
      </c>
      <c r="T599" s="1">
        <v>3.05</v>
      </c>
      <c r="U599" s="1">
        <v>3.27</v>
      </c>
      <c r="V599" s="1" t="s">
        <v>9180</v>
      </c>
      <c r="W599" s="1">
        <v>0</v>
      </c>
      <c r="X599" s="1">
        <v>0.01</v>
      </c>
      <c r="Y599" s="1" t="s">
        <v>4295</v>
      </c>
      <c r="Z599" s="1">
        <v>0</v>
      </c>
      <c r="AA599" s="1">
        <v>0</v>
      </c>
      <c r="AB599" s="1" t="s">
        <v>4284</v>
      </c>
      <c r="AC599" s="1">
        <v>0</v>
      </c>
      <c r="AD599" s="1">
        <v>0</v>
      </c>
      <c r="AH599" s="21">
        <v>42353.343981481485</v>
      </c>
      <c r="AJ599" s="24">
        <v>1</v>
      </c>
      <c r="AK599" s="23">
        <f t="shared" si="133"/>
        <v>8</v>
      </c>
      <c r="AL599" s="1">
        <f t="shared" si="134"/>
        <v>50000</v>
      </c>
      <c r="AM599" s="1">
        <f t="shared" si="135"/>
        <v>0</v>
      </c>
      <c r="AN599" s="25">
        <f t="shared" si="142"/>
        <v>24.05</v>
      </c>
      <c r="AO599" s="25">
        <f t="shared" si="143"/>
        <v>22.763333333333332</v>
      </c>
      <c r="AP599" s="1">
        <f t="shared" si="141"/>
        <v>2.2000000000000002</v>
      </c>
      <c r="AQ599" s="25">
        <f t="shared" si="136"/>
        <v>0.32544378698224857</v>
      </c>
      <c r="AR599" s="1">
        <f t="shared" si="137"/>
        <v>3.05</v>
      </c>
      <c r="AS599" s="25">
        <f t="shared" si="138"/>
        <v>0.93272171253822622</v>
      </c>
      <c r="AT599" s="1">
        <f t="shared" si="139"/>
        <v>0</v>
      </c>
      <c r="AU599" s="1">
        <f t="shared" si="140"/>
        <v>0</v>
      </c>
      <c r="AV599" s="1" t="str">
        <f t="shared" si="130"/>
        <v/>
      </c>
      <c r="AW599" s="1" t="str">
        <f t="shared" si="131"/>
        <v/>
      </c>
      <c r="AX599" s="1" t="str">
        <f t="shared" si="132"/>
        <v/>
      </c>
      <c r="AY599" s="1">
        <v>0</v>
      </c>
      <c r="BJ599"/>
    </row>
    <row r="600" spans="1:62" ht="15.75">
      <c r="A600" s="1">
        <v>9305</v>
      </c>
      <c r="B600" s="1" t="s">
        <v>2585</v>
      </c>
      <c r="C600" s="1" t="s">
        <v>4339</v>
      </c>
      <c r="F600" s="1">
        <v>50000</v>
      </c>
      <c r="G600" s="1">
        <v>5</v>
      </c>
      <c r="H600" s="1">
        <v>4.9000000000000004</v>
      </c>
      <c r="I600" s="1">
        <v>74.75</v>
      </c>
      <c r="J600" s="1" t="s">
        <v>9181</v>
      </c>
      <c r="K600" s="1">
        <v>4.9000000000000004</v>
      </c>
      <c r="L600" s="1">
        <v>71.03</v>
      </c>
      <c r="M600" s="1" t="s">
        <v>9182</v>
      </c>
      <c r="N600" s="1">
        <v>4.9000000000000004</v>
      </c>
      <c r="O600" s="1">
        <v>66.86</v>
      </c>
      <c r="P600" s="1" t="s">
        <v>9183</v>
      </c>
      <c r="Q600" s="1">
        <v>3.31</v>
      </c>
      <c r="R600" s="1">
        <v>3.8</v>
      </c>
      <c r="S600" s="1" t="s">
        <v>9184</v>
      </c>
      <c r="T600" s="1">
        <v>1.28</v>
      </c>
      <c r="U600" s="1">
        <v>2.4300000000000002</v>
      </c>
      <c r="V600" s="1" t="s">
        <v>8391</v>
      </c>
      <c r="W600" s="1">
        <v>0</v>
      </c>
      <c r="X600" s="1">
        <v>0.13</v>
      </c>
      <c r="Y600" s="1" t="s">
        <v>4294</v>
      </c>
      <c r="Z600" s="1">
        <v>0</v>
      </c>
      <c r="AA600" s="1">
        <v>0</v>
      </c>
      <c r="AB600" s="1" t="s">
        <v>4284</v>
      </c>
      <c r="AC600" s="1">
        <v>0</v>
      </c>
      <c r="AD600" s="1">
        <v>0</v>
      </c>
      <c r="AH600" s="21">
        <v>42353.344074074077</v>
      </c>
      <c r="AJ600" s="24">
        <v>1</v>
      </c>
      <c r="AK600" s="23">
        <f t="shared" si="133"/>
        <v>6</v>
      </c>
      <c r="AL600" s="1">
        <f t="shared" si="134"/>
        <v>50000</v>
      </c>
      <c r="AM600" s="1">
        <f t="shared" si="135"/>
        <v>0</v>
      </c>
      <c r="AN600" s="25">
        <f t="shared" si="142"/>
        <v>7.8900000000000006</v>
      </c>
      <c r="AO600" s="25">
        <f t="shared" si="143"/>
        <v>70.88</v>
      </c>
      <c r="AP600" s="1">
        <f t="shared" si="141"/>
        <v>3.31</v>
      </c>
      <c r="AQ600" s="25">
        <f t="shared" si="136"/>
        <v>0.87105263157894741</v>
      </c>
      <c r="AR600" s="1">
        <f t="shared" si="137"/>
        <v>1.28</v>
      </c>
      <c r="AS600" s="25">
        <f t="shared" si="138"/>
        <v>0.52674897119341557</v>
      </c>
      <c r="AT600" s="1">
        <f t="shared" si="139"/>
        <v>0</v>
      </c>
      <c r="AU600" s="1">
        <f t="shared" si="140"/>
        <v>0</v>
      </c>
      <c r="AV600" s="1" t="str">
        <f t="shared" si="130"/>
        <v/>
      </c>
      <c r="AW600" s="1" t="str">
        <f t="shared" si="131"/>
        <v/>
      </c>
      <c r="AX600" s="1" t="str">
        <f t="shared" si="132"/>
        <v/>
      </c>
      <c r="AY600" s="1">
        <v>0</v>
      </c>
      <c r="BJ600"/>
    </row>
    <row r="601" spans="1:62" ht="15.75">
      <c r="A601" s="1">
        <v>9340</v>
      </c>
      <c r="B601" s="1" t="s">
        <v>2737</v>
      </c>
      <c r="C601" s="1" t="s">
        <v>4286</v>
      </c>
      <c r="F601" s="1">
        <v>50000</v>
      </c>
      <c r="G601" s="1">
        <v>3</v>
      </c>
      <c r="H601" s="1">
        <v>4.8</v>
      </c>
      <c r="I601" s="1">
        <v>-1.24</v>
      </c>
      <c r="J601" s="1" t="s">
        <v>9185</v>
      </c>
      <c r="K601" s="1">
        <v>4.7</v>
      </c>
      <c r="L601" s="1">
        <v>-1.87</v>
      </c>
      <c r="M601" s="1" t="s">
        <v>9186</v>
      </c>
      <c r="N601" s="1">
        <v>4.7</v>
      </c>
      <c r="O601" s="1">
        <v>-2.2200000000000002</v>
      </c>
      <c r="P601" s="1" t="s">
        <v>9187</v>
      </c>
      <c r="Q601" s="1">
        <v>19.809999999999999</v>
      </c>
      <c r="R601" s="1">
        <v>6.76</v>
      </c>
      <c r="S601" s="1" t="s">
        <v>9188</v>
      </c>
      <c r="T601" s="1">
        <v>4.8600000000000003</v>
      </c>
      <c r="U601" s="1">
        <v>3.27</v>
      </c>
      <c r="V601" s="1" t="s">
        <v>9189</v>
      </c>
      <c r="W601" s="1">
        <v>0</v>
      </c>
      <c r="X601" s="1">
        <v>0.01</v>
      </c>
      <c r="Y601" s="1" t="s">
        <v>4295</v>
      </c>
      <c r="Z601" s="1">
        <v>0</v>
      </c>
      <c r="AA601" s="1">
        <v>0</v>
      </c>
      <c r="AB601" s="1" t="s">
        <v>4284</v>
      </c>
      <c r="AC601" s="1">
        <v>0</v>
      </c>
      <c r="AD601" s="1">
        <v>0</v>
      </c>
      <c r="AH601" s="21">
        <v>42353.344097222223</v>
      </c>
      <c r="AJ601" s="24">
        <v>1</v>
      </c>
      <c r="AK601" s="23">
        <f t="shared" si="133"/>
        <v>8</v>
      </c>
      <c r="AL601" s="1">
        <f t="shared" si="134"/>
        <v>50000</v>
      </c>
      <c r="AM601" s="1">
        <f t="shared" si="135"/>
        <v>0</v>
      </c>
      <c r="AN601" s="25">
        <f t="shared" si="142"/>
        <v>0.9800000000000002</v>
      </c>
      <c r="AO601" s="25">
        <f t="shared" si="143"/>
        <v>-1.7766666666666666</v>
      </c>
      <c r="AP601" s="1">
        <f t="shared" si="141"/>
        <v>19.809999999999999</v>
      </c>
      <c r="AQ601" s="25">
        <f t="shared" si="136"/>
        <v>2.9304733727810648</v>
      </c>
      <c r="AR601" s="1">
        <f t="shared" si="137"/>
        <v>4.8600000000000003</v>
      </c>
      <c r="AS601" s="25">
        <f t="shared" si="138"/>
        <v>1.4862385321100919</v>
      </c>
      <c r="AT601" s="1">
        <f t="shared" si="139"/>
        <v>0</v>
      </c>
      <c r="AU601" s="1">
        <f t="shared" si="140"/>
        <v>0</v>
      </c>
      <c r="AV601" s="1" t="str">
        <f t="shared" si="130"/>
        <v/>
      </c>
      <c r="AW601" s="1" t="str">
        <f t="shared" si="131"/>
        <v/>
      </c>
      <c r="AX601" s="1" t="str">
        <f t="shared" si="132"/>
        <v/>
      </c>
      <c r="AY601" s="1">
        <v>0</v>
      </c>
      <c r="BJ601"/>
    </row>
    <row r="602" spans="1:62" ht="15.75">
      <c r="A602" s="1">
        <v>9388</v>
      </c>
      <c r="B602" s="1" t="s">
        <v>2621</v>
      </c>
      <c r="C602" s="1" t="s">
        <v>4335</v>
      </c>
      <c r="F602" s="1">
        <v>50000</v>
      </c>
      <c r="H602" s="1">
        <v>4.8</v>
      </c>
      <c r="I602" s="1">
        <v>0</v>
      </c>
      <c r="J602" s="1" t="s">
        <v>9190</v>
      </c>
      <c r="K602" s="1">
        <v>4.8</v>
      </c>
      <c r="L602" s="1">
        <v>0</v>
      </c>
      <c r="M602" s="1" t="s">
        <v>9191</v>
      </c>
      <c r="N602" s="1">
        <v>4.7</v>
      </c>
      <c r="O602" s="1">
        <v>0</v>
      </c>
      <c r="P602" s="1" t="s">
        <v>9192</v>
      </c>
      <c r="Q602" s="1">
        <v>5.69</v>
      </c>
      <c r="R602" s="1">
        <v>3.91</v>
      </c>
      <c r="S602" s="1" t="s">
        <v>9193</v>
      </c>
      <c r="T602" s="1">
        <v>3.91</v>
      </c>
      <c r="U602" s="1">
        <v>2.44</v>
      </c>
      <c r="V602" s="1" t="s">
        <v>9194</v>
      </c>
      <c r="W602" s="1">
        <v>0</v>
      </c>
      <c r="X602" s="1">
        <v>0.01</v>
      </c>
      <c r="Y602" s="1" t="s">
        <v>4295</v>
      </c>
      <c r="Z602" s="1">
        <v>0</v>
      </c>
      <c r="AA602" s="1">
        <v>0</v>
      </c>
      <c r="AB602" s="1" t="s">
        <v>4284</v>
      </c>
      <c r="AC602" s="1">
        <v>0</v>
      </c>
      <c r="AD602" s="1">
        <v>0</v>
      </c>
      <c r="AH602" s="21">
        <v>42353.344131944446</v>
      </c>
      <c r="AJ602" s="24">
        <v>1</v>
      </c>
      <c r="AK602" s="23">
        <f t="shared" si="133"/>
        <v>5</v>
      </c>
      <c r="AL602" s="1">
        <f t="shared" si="134"/>
        <v>50000</v>
      </c>
      <c r="AM602" s="1">
        <f t="shared" si="135"/>
        <v>0</v>
      </c>
      <c r="AN602" s="25">
        <f t="shared" si="142"/>
        <v>0</v>
      </c>
      <c r="AO602" s="25">
        <f t="shared" si="143"/>
        <v>0</v>
      </c>
      <c r="AP602" s="1">
        <f t="shared" si="141"/>
        <v>5.69</v>
      </c>
      <c r="AQ602" s="25">
        <f t="shared" si="136"/>
        <v>1.4552429667519182</v>
      </c>
      <c r="AR602" s="1">
        <f t="shared" si="137"/>
        <v>3.91</v>
      </c>
      <c r="AS602" s="25">
        <f t="shared" si="138"/>
        <v>1.6024590163934427</v>
      </c>
      <c r="AT602" s="1">
        <f t="shared" si="139"/>
        <v>0</v>
      </c>
      <c r="AU602" s="1">
        <f t="shared" si="140"/>
        <v>0</v>
      </c>
      <c r="AV602" s="1" t="str">
        <f t="shared" si="130"/>
        <v/>
      </c>
      <c r="AW602" s="1" t="str">
        <f t="shared" si="131"/>
        <v/>
      </c>
      <c r="AX602" s="1" t="str">
        <f t="shared" si="132"/>
        <v/>
      </c>
      <c r="AY602" s="1">
        <v>0</v>
      </c>
      <c r="BJ602"/>
    </row>
    <row r="603" spans="1:62" ht="15.75">
      <c r="A603" s="1">
        <v>9392</v>
      </c>
      <c r="B603" s="1" t="s">
        <v>2651</v>
      </c>
      <c r="C603" s="1" t="s">
        <v>4335</v>
      </c>
      <c r="F603" s="1">
        <v>100000</v>
      </c>
      <c r="G603" s="1">
        <v>4</v>
      </c>
      <c r="H603" s="1">
        <v>4.9000000000000004</v>
      </c>
      <c r="I603" s="1">
        <v>38.380000000000003</v>
      </c>
      <c r="J603" s="1" t="s">
        <v>9195</v>
      </c>
      <c r="K603" s="1">
        <v>4.8</v>
      </c>
      <c r="L603" s="1">
        <v>36.840000000000003</v>
      </c>
      <c r="M603" s="1" t="s">
        <v>9196</v>
      </c>
      <c r="N603" s="1">
        <v>4.8</v>
      </c>
      <c r="O603" s="1">
        <v>32.200000000000003</v>
      </c>
      <c r="P603" s="1" t="s">
        <v>9197</v>
      </c>
      <c r="Q603" s="1">
        <v>2.75</v>
      </c>
      <c r="R603" s="1">
        <v>3.91</v>
      </c>
      <c r="S603" s="1" t="s">
        <v>9198</v>
      </c>
      <c r="T603" s="1">
        <v>2.0699999999999998</v>
      </c>
      <c r="U603" s="1">
        <v>2.44</v>
      </c>
      <c r="V603" s="1" t="s">
        <v>9199</v>
      </c>
      <c r="W603" s="1">
        <v>0</v>
      </c>
      <c r="X603" s="1">
        <v>0.01</v>
      </c>
      <c r="Y603" s="1" t="s">
        <v>4295</v>
      </c>
      <c r="Z603" s="1">
        <v>0</v>
      </c>
      <c r="AA603" s="1">
        <v>0</v>
      </c>
      <c r="AB603" s="1" t="s">
        <v>4284</v>
      </c>
      <c r="AC603" s="1">
        <v>0</v>
      </c>
      <c r="AD603" s="1">
        <v>0</v>
      </c>
      <c r="AH603" s="21">
        <v>42353.344178240739</v>
      </c>
      <c r="AJ603" s="24">
        <v>1</v>
      </c>
      <c r="AK603" s="23">
        <f t="shared" si="133"/>
        <v>5</v>
      </c>
      <c r="AL603" s="1">
        <f t="shared" si="134"/>
        <v>100000</v>
      </c>
      <c r="AM603" s="1">
        <f t="shared" si="135"/>
        <v>0</v>
      </c>
      <c r="AN603" s="25">
        <f t="shared" si="142"/>
        <v>6.18</v>
      </c>
      <c r="AO603" s="25">
        <f t="shared" si="143"/>
        <v>35.806666666666665</v>
      </c>
      <c r="AP603" s="1">
        <f t="shared" si="141"/>
        <v>2.75</v>
      </c>
      <c r="AQ603" s="25">
        <f t="shared" si="136"/>
        <v>0.70332480818414322</v>
      </c>
      <c r="AR603" s="1">
        <f t="shared" si="137"/>
        <v>2.0699999999999998</v>
      </c>
      <c r="AS603" s="25">
        <f t="shared" si="138"/>
        <v>0.84836065573770492</v>
      </c>
      <c r="AT603" s="1">
        <f t="shared" si="139"/>
        <v>0</v>
      </c>
      <c r="AU603" s="1">
        <f t="shared" si="140"/>
        <v>0</v>
      </c>
      <c r="AV603" s="1" t="str">
        <f t="shared" si="130"/>
        <v/>
      </c>
      <c r="AW603" s="1" t="str">
        <f t="shared" si="131"/>
        <v/>
      </c>
      <c r="AX603" s="1" t="str">
        <f t="shared" si="132"/>
        <v/>
      </c>
      <c r="AY603" s="1">
        <v>0</v>
      </c>
      <c r="BJ603"/>
    </row>
    <row r="604" spans="1:62" ht="15.75">
      <c r="A604" s="1">
        <v>9029</v>
      </c>
      <c r="B604" s="1" t="s">
        <v>437</v>
      </c>
      <c r="C604" s="1" t="s">
        <v>4334</v>
      </c>
      <c r="F604" s="1">
        <v>50000</v>
      </c>
      <c r="H604" s="1">
        <v>4.8</v>
      </c>
      <c r="I604" s="1">
        <v>19.760000000000002</v>
      </c>
      <c r="J604" s="1" t="s">
        <v>9200</v>
      </c>
      <c r="K604" s="1">
        <v>4.8</v>
      </c>
      <c r="L604" s="1">
        <v>25.09</v>
      </c>
      <c r="M604" s="1" t="s">
        <v>9201</v>
      </c>
      <c r="N604" s="1">
        <v>4.8</v>
      </c>
      <c r="O604" s="1">
        <v>20.68</v>
      </c>
      <c r="P604" s="1" t="s">
        <v>9202</v>
      </c>
      <c r="Q604" s="1">
        <v>20.76</v>
      </c>
      <c r="R604" s="1">
        <v>12.85</v>
      </c>
      <c r="S604" s="1" t="s">
        <v>9203</v>
      </c>
      <c r="T604" s="1">
        <v>3.19</v>
      </c>
      <c r="U604" s="1">
        <v>3.68</v>
      </c>
      <c r="V604" s="1" t="s">
        <v>9204</v>
      </c>
      <c r="W604" s="1">
        <v>0</v>
      </c>
      <c r="X604" s="1">
        <v>0.05</v>
      </c>
      <c r="Y604" s="1" t="s">
        <v>4289</v>
      </c>
      <c r="Z604" s="1">
        <v>0</v>
      </c>
      <c r="AA604" s="1">
        <v>0</v>
      </c>
      <c r="AB604" s="1" t="s">
        <v>4284</v>
      </c>
      <c r="AC604" s="1">
        <v>0</v>
      </c>
      <c r="AD604" s="1">
        <v>0</v>
      </c>
      <c r="AH604" s="21">
        <v>42353.344212962962</v>
      </c>
      <c r="AJ604" s="24">
        <v>1</v>
      </c>
      <c r="AK604" s="23">
        <f t="shared" si="133"/>
        <v>4</v>
      </c>
      <c r="AL604" s="1">
        <f t="shared" si="134"/>
        <v>50000</v>
      </c>
      <c r="AM604" s="1">
        <f t="shared" si="135"/>
        <v>0</v>
      </c>
      <c r="AN604" s="25">
        <f t="shared" si="142"/>
        <v>5.3299999999999983</v>
      </c>
      <c r="AO604" s="25">
        <f t="shared" si="143"/>
        <v>21.843333333333334</v>
      </c>
      <c r="AP604" s="1">
        <f t="shared" si="141"/>
        <v>20.76</v>
      </c>
      <c r="AQ604" s="25">
        <f t="shared" si="136"/>
        <v>1.6155642023346306</v>
      </c>
      <c r="AR604" s="1">
        <f t="shared" si="137"/>
        <v>3.19</v>
      </c>
      <c r="AS604" s="25">
        <f t="shared" si="138"/>
        <v>0.86684782608695643</v>
      </c>
      <c r="AT604" s="1">
        <f t="shared" si="139"/>
        <v>0</v>
      </c>
      <c r="AU604" s="1">
        <f t="shared" si="140"/>
        <v>0</v>
      </c>
      <c r="AV604" s="1" t="str">
        <f t="shared" si="130"/>
        <v/>
      </c>
      <c r="AW604" s="1" t="str">
        <f t="shared" si="131"/>
        <v/>
      </c>
      <c r="AX604" s="1" t="str">
        <f t="shared" si="132"/>
        <v/>
      </c>
      <c r="AY604" s="1">
        <v>0</v>
      </c>
      <c r="BJ604"/>
    </row>
    <row r="605" spans="1:62" ht="15.75">
      <c r="A605" s="1">
        <v>9396</v>
      </c>
      <c r="B605" s="1" t="s">
        <v>2661</v>
      </c>
      <c r="C605" s="1" t="s">
        <v>4334</v>
      </c>
      <c r="F605" s="1">
        <v>100000</v>
      </c>
      <c r="H605" s="1">
        <v>4.8</v>
      </c>
      <c r="I605" s="1">
        <v>-0.67</v>
      </c>
      <c r="J605" s="1" t="s">
        <v>9205</v>
      </c>
      <c r="K605" s="1">
        <v>4.7</v>
      </c>
      <c r="L605" s="1">
        <v>-1.43</v>
      </c>
      <c r="M605" s="1" t="s">
        <v>9206</v>
      </c>
      <c r="N605" s="1">
        <v>4.7</v>
      </c>
      <c r="O605" s="1">
        <v>-1.33</v>
      </c>
      <c r="P605" s="1" t="s">
        <v>9207</v>
      </c>
      <c r="Q605" s="1">
        <v>21.43</v>
      </c>
      <c r="R605" s="1">
        <v>12.85</v>
      </c>
      <c r="S605" s="1" t="s">
        <v>9208</v>
      </c>
      <c r="T605" s="1">
        <v>3.63</v>
      </c>
      <c r="U605" s="1">
        <v>3.68</v>
      </c>
      <c r="V605" s="1" t="s">
        <v>9209</v>
      </c>
      <c r="W605" s="1">
        <v>0</v>
      </c>
      <c r="X605" s="1">
        <v>0.05</v>
      </c>
      <c r="Y605" s="1" t="s">
        <v>4289</v>
      </c>
      <c r="Z605" s="1">
        <v>0</v>
      </c>
      <c r="AA605" s="1">
        <v>0</v>
      </c>
      <c r="AB605" s="1" t="s">
        <v>4284</v>
      </c>
      <c r="AC605" s="1">
        <v>0</v>
      </c>
      <c r="AD605" s="1">
        <v>0</v>
      </c>
      <c r="AH605" s="21">
        <v>42353.344282407408</v>
      </c>
      <c r="AJ605" s="24">
        <v>1</v>
      </c>
      <c r="AK605" s="23">
        <f t="shared" si="133"/>
        <v>4</v>
      </c>
      <c r="AL605" s="1">
        <f t="shared" si="134"/>
        <v>100000</v>
      </c>
      <c r="AM605" s="1">
        <f t="shared" si="135"/>
        <v>0</v>
      </c>
      <c r="AN605" s="25">
        <f t="shared" si="142"/>
        <v>0.7599999999999999</v>
      </c>
      <c r="AO605" s="25">
        <f t="shared" si="143"/>
        <v>-1.1433333333333333</v>
      </c>
      <c r="AP605" s="1">
        <f t="shared" si="141"/>
        <v>21.43</v>
      </c>
      <c r="AQ605" s="25">
        <f t="shared" si="136"/>
        <v>1.6677042801556421</v>
      </c>
      <c r="AR605" s="1">
        <f t="shared" si="137"/>
        <v>3.63</v>
      </c>
      <c r="AS605" s="25">
        <f t="shared" si="138"/>
        <v>0.98641304347826075</v>
      </c>
      <c r="AT605" s="1">
        <f t="shared" si="139"/>
        <v>0</v>
      </c>
      <c r="AU605" s="1">
        <f t="shared" si="140"/>
        <v>0</v>
      </c>
      <c r="AV605" s="1" t="str">
        <f t="shared" si="130"/>
        <v/>
      </c>
      <c r="AW605" s="1" t="str">
        <f t="shared" si="131"/>
        <v/>
      </c>
      <c r="AX605" s="1" t="str">
        <f t="shared" si="132"/>
        <v/>
      </c>
      <c r="AY605" s="1">
        <v>0</v>
      </c>
      <c r="BJ605"/>
    </row>
    <row r="606" spans="1:62" ht="15.75">
      <c r="A606" s="1">
        <v>8941</v>
      </c>
      <c r="B606" s="1" t="s">
        <v>1030</v>
      </c>
      <c r="C606" s="1" t="s">
        <v>4334</v>
      </c>
      <c r="F606" s="1">
        <v>50000</v>
      </c>
      <c r="G606" s="1">
        <v>5</v>
      </c>
      <c r="H606" s="1">
        <v>4.8</v>
      </c>
      <c r="I606" s="1">
        <v>9.8000000000000007</v>
      </c>
      <c r="J606" s="1" t="s">
        <v>9210</v>
      </c>
      <c r="K606" s="1">
        <v>4.7</v>
      </c>
      <c r="L606" s="1">
        <v>0</v>
      </c>
      <c r="M606" s="1" t="s">
        <v>9211</v>
      </c>
      <c r="N606" s="1">
        <v>4.7</v>
      </c>
      <c r="O606" s="1">
        <v>0</v>
      </c>
      <c r="P606" s="1" t="s">
        <v>9212</v>
      </c>
      <c r="Q606" s="1">
        <v>8.81</v>
      </c>
      <c r="R606" s="1">
        <v>12.85</v>
      </c>
      <c r="S606" s="1" t="s">
        <v>9213</v>
      </c>
      <c r="T606" s="1">
        <v>3.02</v>
      </c>
      <c r="U606" s="1">
        <v>3.68</v>
      </c>
      <c r="V606" s="1" t="s">
        <v>9214</v>
      </c>
      <c r="W606" s="1">
        <v>0</v>
      </c>
      <c r="X606" s="1">
        <v>0.05</v>
      </c>
      <c r="Y606" s="1" t="s">
        <v>4289</v>
      </c>
      <c r="Z606" s="1">
        <v>0</v>
      </c>
      <c r="AA606" s="1">
        <v>0</v>
      </c>
      <c r="AB606" s="1" t="s">
        <v>4284</v>
      </c>
      <c r="AC606" s="1">
        <v>0</v>
      </c>
      <c r="AD606" s="1">
        <v>0</v>
      </c>
      <c r="AH606" s="21">
        <v>42353.344386574077</v>
      </c>
      <c r="AJ606" s="24">
        <v>1</v>
      </c>
      <c r="AK606" s="23">
        <f t="shared" si="133"/>
        <v>4</v>
      </c>
      <c r="AL606" s="1">
        <f t="shared" si="134"/>
        <v>50000</v>
      </c>
      <c r="AM606" s="1">
        <f t="shared" si="135"/>
        <v>0</v>
      </c>
      <c r="AN606" s="25">
        <f t="shared" si="142"/>
        <v>9.8000000000000007</v>
      </c>
      <c r="AO606" s="25">
        <f t="shared" si="143"/>
        <v>3.2666666666666671</v>
      </c>
      <c r="AP606" s="1">
        <f t="shared" si="141"/>
        <v>8.81</v>
      </c>
      <c r="AQ606" s="25">
        <f t="shared" si="136"/>
        <v>0.68560311284046693</v>
      </c>
      <c r="AR606" s="1">
        <f t="shared" si="137"/>
        <v>3.02</v>
      </c>
      <c r="AS606" s="25">
        <f t="shared" si="138"/>
        <v>0.82065217391304346</v>
      </c>
      <c r="AT606" s="1">
        <f t="shared" si="139"/>
        <v>0</v>
      </c>
      <c r="AU606" s="1">
        <f t="shared" si="140"/>
        <v>0</v>
      </c>
      <c r="AV606" s="1" t="str">
        <f t="shared" si="130"/>
        <v/>
      </c>
      <c r="AW606" s="1" t="str">
        <f t="shared" si="131"/>
        <v/>
      </c>
      <c r="AX606" s="1" t="str">
        <f t="shared" si="132"/>
        <v/>
      </c>
      <c r="AY606" s="1">
        <v>0</v>
      </c>
      <c r="BJ606"/>
    </row>
    <row r="607" spans="1:62" ht="15.75">
      <c r="A607" s="1">
        <v>9009</v>
      </c>
      <c r="B607" s="1" t="s">
        <v>1160</v>
      </c>
      <c r="C607" s="1" t="s">
        <v>4335</v>
      </c>
      <c r="F607" s="1">
        <v>50000</v>
      </c>
      <c r="H607" s="1">
        <v>4.8</v>
      </c>
      <c r="I607" s="1">
        <v>14.99</v>
      </c>
      <c r="J607" s="1" t="s">
        <v>9215</v>
      </c>
      <c r="K607" s="1">
        <v>4.8</v>
      </c>
      <c r="L607" s="1">
        <v>14.68</v>
      </c>
      <c r="M607" s="1" t="s">
        <v>9216</v>
      </c>
      <c r="N607" s="1">
        <v>4.8</v>
      </c>
      <c r="O607" s="1">
        <v>21.4</v>
      </c>
      <c r="P607" s="1" t="s">
        <v>9217</v>
      </c>
      <c r="Q607" s="1">
        <v>3.43</v>
      </c>
      <c r="R607" s="1">
        <v>3.91</v>
      </c>
      <c r="S607" s="1" t="s">
        <v>9218</v>
      </c>
      <c r="T607" s="1">
        <v>2.33</v>
      </c>
      <c r="U607" s="1">
        <v>2.44</v>
      </c>
      <c r="V607" s="1" t="s">
        <v>9219</v>
      </c>
      <c r="W607" s="1">
        <v>0</v>
      </c>
      <c r="X607" s="1">
        <v>0.01</v>
      </c>
      <c r="Y607" s="1" t="s">
        <v>4295</v>
      </c>
      <c r="Z607" s="1">
        <v>0</v>
      </c>
      <c r="AA607" s="1">
        <v>0</v>
      </c>
      <c r="AB607" s="1" t="s">
        <v>4284</v>
      </c>
      <c r="AC607" s="1">
        <v>0</v>
      </c>
      <c r="AD607" s="1">
        <v>0</v>
      </c>
      <c r="AH607" s="21">
        <v>42353.344502314816</v>
      </c>
      <c r="AJ607" s="24">
        <v>1</v>
      </c>
      <c r="AK607" s="23">
        <f t="shared" si="133"/>
        <v>5</v>
      </c>
      <c r="AL607" s="1">
        <f t="shared" si="134"/>
        <v>50000</v>
      </c>
      <c r="AM607" s="1">
        <f t="shared" si="135"/>
        <v>0</v>
      </c>
      <c r="AN607" s="25">
        <f t="shared" si="142"/>
        <v>6.7199999999999989</v>
      </c>
      <c r="AO607" s="25">
        <f t="shared" si="143"/>
        <v>17.023333333333333</v>
      </c>
      <c r="AP607" s="1">
        <f t="shared" si="141"/>
        <v>3.43</v>
      </c>
      <c r="AQ607" s="25">
        <f t="shared" si="136"/>
        <v>0.87723785166240409</v>
      </c>
      <c r="AR607" s="1">
        <f t="shared" si="137"/>
        <v>2.33</v>
      </c>
      <c r="AS607" s="25">
        <f t="shared" si="138"/>
        <v>0.95491803278688525</v>
      </c>
      <c r="AT607" s="1">
        <f t="shared" si="139"/>
        <v>0</v>
      </c>
      <c r="AU607" s="1">
        <f t="shared" si="140"/>
        <v>0</v>
      </c>
      <c r="AV607" s="1" t="str">
        <f t="shared" si="130"/>
        <v/>
      </c>
      <c r="AW607" s="1" t="str">
        <f t="shared" si="131"/>
        <v/>
      </c>
      <c r="AX607" s="1" t="str">
        <f t="shared" si="132"/>
        <v/>
      </c>
      <c r="AY607" s="1">
        <v>0</v>
      </c>
      <c r="BJ607"/>
    </row>
    <row r="608" spans="1:62" ht="15.75">
      <c r="A608" s="1">
        <v>8947</v>
      </c>
      <c r="B608" s="1" t="s">
        <v>2238</v>
      </c>
      <c r="C608" s="1" t="s">
        <v>4339</v>
      </c>
      <c r="F608" s="1">
        <v>50000</v>
      </c>
      <c r="G608" s="1">
        <v>3</v>
      </c>
      <c r="H608" s="1">
        <v>4.9000000000000004</v>
      </c>
      <c r="I608" s="1">
        <v>59.68</v>
      </c>
      <c r="J608" s="1" t="s">
        <v>9220</v>
      </c>
      <c r="K608" s="1">
        <v>4.9000000000000004</v>
      </c>
      <c r="L608" s="1">
        <v>63.1</v>
      </c>
      <c r="M608" s="1" t="s">
        <v>9221</v>
      </c>
      <c r="N608" s="1">
        <v>4.9000000000000004</v>
      </c>
      <c r="O608" s="1">
        <v>62.68</v>
      </c>
      <c r="P608" s="1" t="s">
        <v>9222</v>
      </c>
      <c r="Q608" s="1">
        <v>5.21</v>
      </c>
      <c r="R608" s="1">
        <v>3.8</v>
      </c>
      <c r="S608" s="1" t="s">
        <v>9223</v>
      </c>
      <c r="T608" s="1">
        <v>2.66</v>
      </c>
      <c r="U608" s="1">
        <v>2.4300000000000002</v>
      </c>
      <c r="V608" s="1" t="s">
        <v>9224</v>
      </c>
      <c r="W608" s="1">
        <v>0</v>
      </c>
      <c r="X608" s="1">
        <v>0.13</v>
      </c>
      <c r="Y608" s="1" t="s">
        <v>4294</v>
      </c>
      <c r="Z608" s="1">
        <v>0</v>
      </c>
      <c r="AA608" s="1">
        <v>0</v>
      </c>
      <c r="AB608" s="1" t="s">
        <v>4284</v>
      </c>
      <c r="AC608" s="1">
        <v>0</v>
      </c>
      <c r="AD608" s="1">
        <v>0</v>
      </c>
      <c r="AH608" s="21">
        <v>42353.344560185185</v>
      </c>
      <c r="AJ608" s="24">
        <v>1</v>
      </c>
      <c r="AK608" s="23">
        <f t="shared" si="133"/>
        <v>6</v>
      </c>
      <c r="AL608" s="1">
        <f t="shared" si="134"/>
        <v>50000</v>
      </c>
      <c r="AM608" s="1">
        <f t="shared" si="135"/>
        <v>0</v>
      </c>
      <c r="AN608" s="25">
        <f t="shared" si="142"/>
        <v>3.4200000000000017</v>
      </c>
      <c r="AO608" s="25">
        <f t="shared" si="143"/>
        <v>61.82</v>
      </c>
      <c r="AP608" s="1">
        <f t="shared" si="141"/>
        <v>5.21</v>
      </c>
      <c r="AQ608" s="25">
        <f t="shared" si="136"/>
        <v>1.3710526315789475</v>
      </c>
      <c r="AR608" s="1">
        <f t="shared" si="137"/>
        <v>2.66</v>
      </c>
      <c r="AS608" s="25">
        <f t="shared" si="138"/>
        <v>1.0946502057613168</v>
      </c>
      <c r="AT608" s="1">
        <f t="shared" si="139"/>
        <v>0</v>
      </c>
      <c r="AU608" s="1">
        <f t="shared" si="140"/>
        <v>0</v>
      </c>
      <c r="AV608" s="1" t="str">
        <f t="shared" si="130"/>
        <v/>
      </c>
      <c r="AW608" s="1" t="str">
        <f t="shared" si="131"/>
        <v/>
      </c>
      <c r="AX608" s="1" t="str">
        <f t="shared" si="132"/>
        <v/>
      </c>
      <c r="AY608" s="1">
        <v>0</v>
      </c>
      <c r="BJ608"/>
    </row>
    <row r="609" spans="1:62" ht="15.75">
      <c r="A609" s="1">
        <v>9379</v>
      </c>
      <c r="B609" s="1" t="s">
        <v>1115</v>
      </c>
      <c r="C609" s="1" t="s">
        <v>4334</v>
      </c>
      <c r="F609" s="1">
        <v>50000</v>
      </c>
      <c r="G609" s="1">
        <v>3</v>
      </c>
      <c r="H609" s="1">
        <v>4.8</v>
      </c>
      <c r="I609" s="1">
        <v>32.369999999999997</v>
      </c>
      <c r="J609" s="1" t="s">
        <v>9225</v>
      </c>
      <c r="K609" s="1">
        <v>4.8</v>
      </c>
      <c r="L609" s="1">
        <v>33.119999999999997</v>
      </c>
      <c r="M609" s="1" t="s">
        <v>9226</v>
      </c>
      <c r="N609" s="1">
        <v>4.8</v>
      </c>
      <c r="O609" s="1">
        <v>30.95</v>
      </c>
      <c r="P609" s="1" t="s">
        <v>9227</v>
      </c>
      <c r="Q609" s="1">
        <v>13.4</v>
      </c>
      <c r="R609" s="1">
        <v>12.85</v>
      </c>
      <c r="S609" s="1" t="s">
        <v>9228</v>
      </c>
      <c r="T609" s="1">
        <v>3.31</v>
      </c>
      <c r="U609" s="1">
        <v>3.68</v>
      </c>
      <c r="V609" s="1" t="s">
        <v>9229</v>
      </c>
      <c r="W609" s="1">
        <v>0</v>
      </c>
      <c r="X609" s="1">
        <v>0.05</v>
      </c>
      <c r="Y609" s="1" t="s">
        <v>4289</v>
      </c>
      <c r="Z609" s="1">
        <v>0</v>
      </c>
      <c r="AA609" s="1">
        <v>0</v>
      </c>
      <c r="AB609" s="1" t="s">
        <v>4284</v>
      </c>
      <c r="AC609" s="1">
        <v>0</v>
      </c>
      <c r="AD609" s="1">
        <v>0</v>
      </c>
      <c r="AH609" s="21">
        <v>42353.344583333332</v>
      </c>
      <c r="AJ609" s="24">
        <v>1</v>
      </c>
      <c r="AK609" s="23">
        <f t="shared" si="133"/>
        <v>4</v>
      </c>
      <c r="AL609" s="1">
        <f t="shared" si="134"/>
        <v>50000</v>
      </c>
      <c r="AM609" s="1">
        <f t="shared" si="135"/>
        <v>0</v>
      </c>
      <c r="AN609" s="25">
        <f t="shared" si="142"/>
        <v>2.1699999999999982</v>
      </c>
      <c r="AO609" s="25">
        <f t="shared" si="143"/>
        <v>32.146666666666668</v>
      </c>
      <c r="AP609" s="1">
        <f t="shared" si="141"/>
        <v>13.4</v>
      </c>
      <c r="AQ609" s="25">
        <f t="shared" si="136"/>
        <v>1.0428015564202335</v>
      </c>
      <c r="AR609" s="1">
        <f t="shared" si="137"/>
        <v>3.31</v>
      </c>
      <c r="AS609" s="25">
        <f t="shared" si="138"/>
        <v>0.89945652173913038</v>
      </c>
      <c r="AT609" s="1">
        <f t="shared" si="139"/>
        <v>0</v>
      </c>
      <c r="AU609" s="1">
        <f t="shared" si="140"/>
        <v>0</v>
      </c>
      <c r="AV609" s="1" t="str">
        <f t="shared" si="130"/>
        <v/>
      </c>
      <c r="AW609" s="1" t="str">
        <f t="shared" si="131"/>
        <v/>
      </c>
      <c r="AX609" s="1" t="str">
        <f t="shared" si="132"/>
        <v/>
      </c>
      <c r="AY609" s="1">
        <v>0</v>
      </c>
      <c r="BJ609"/>
    </row>
    <row r="610" spans="1:62" ht="15.75">
      <c r="A610" s="1">
        <v>8982</v>
      </c>
      <c r="B610" s="1" t="s">
        <v>1129</v>
      </c>
      <c r="C610" s="1" t="s">
        <v>8071</v>
      </c>
      <c r="F610" s="1">
        <v>150000</v>
      </c>
      <c r="G610" s="1">
        <v>5</v>
      </c>
      <c r="H610" s="1">
        <v>4.8</v>
      </c>
      <c r="I610" s="1">
        <v>16.670000000000002</v>
      </c>
      <c r="J610" s="1" t="s">
        <v>9230</v>
      </c>
      <c r="K610" s="1">
        <v>4.8</v>
      </c>
      <c r="L610" s="1">
        <v>0</v>
      </c>
      <c r="M610" s="1" t="s">
        <v>9231</v>
      </c>
      <c r="N610" s="1">
        <v>4.8</v>
      </c>
      <c r="O610" s="1">
        <v>0</v>
      </c>
      <c r="P610" s="1" t="s">
        <v>9232</v>
      </c>
      <c r="Q610" s="1">
        <v>3.95</v>
      </c>
      <c r="R610" s="1">
        <v>4.46</v>
      </c>
      <c r="S610" s="1" t="s">
        <v>9233</v>
      </c>
      <c r="T610" s="1">
        <v>2.57</v>
      </c>
      <c r="U610" s="1">
        <v>1.74</v>
      </c>
      <c r="V610" s="1" t="s">
        <v>9234</v>
      </c>
      <c r="W610" s="1">
        <v>0</v>
      </c>
      <c r="X610" s="1">
        <v>0</v>
      </c>
      <c r="Y610" s="1" t="s">
        <v>4287</v>
      </c>
      <c r="Z610" s="1">
        <v>0</v>
      </c>
      <c r="AA610" s="1">
        <v>0</v>
      </c>
      <c r="AB610" s="1" t="s">
        <v>4284</v>
      </c>
      <c r="AC610" s="1">
        <v>0</v>
      </c>
      <c r="AD610" s="1">
        <v>0</v>
      </c>
      <c r="AH610" s="21">
        <v>42353.344629629632</v>
      </c>
      <c r="AJ610" s="24">
        <v>1</v>
      </c>
      <c r="AK610" s="23">
        <f t="shared" si="133"/>
        <v>10</v>
      </c>
      <c r="AL610" s="1">
        <f t="shared" si="134"/>
        <v>150000</v>
      </c>
      <c r="AM610" s="1">
        <f t="shared" si="135"/>
        <v>0</v>
      </c>
      <c r="AN610" s="25">
        <f t="shared" si="142"/>
        <v>16.670000000000002</v>
      </c>
      <c r="AO610" s="25">
        <f t="shared" si="143"/>
        <v>5.5566666666666675</v>
      </c>
      <c r="AP610" s="1">
        <f t="shared" si="141"/>
        <v>3.95</v>
      </c>
      <c r="AQ610" s="25">
        <f t="shared" si="136"/>
        <v>0.88565022421524664</v>
      </c>
      <c r="AR610" s="1">
        <f t="shared" si="137"/>
        <v>2.57</v>
      </c>
      <c r="AS610" s="25">
        <f t="shared" si="138"/>
        <v>1.4770114942528734</v>
      </c>
      <c r="AT610" s="1">
        <f t="shared" si="139"/>
        <v>0</v>
      </c>
      <c r="AU610" s="1">
        <f t="shared" si="140"/>
        <v>0</v>
      </c>
      <c r="AV610" s="1" t="str">
        <f t="shared" si="130"/>
        <v/>
      </c>
      <c r="AW610" s="1" t="str">
        <f t="shared" si="131"/>
        <v/>
      </c>
      <c r="AX610" s="1" t="str">
        <f t="shared" si="132"/>
        <v/>
      </c>
      <c r="AY610" s="1">
        <v>0</v>
      </c>
      <c r="BJ610"/>
    </row>
    <row r="611" spans="1:62" ht="15.75">
      <c r="A611" s="1">
        <v>9193</v>
      </c>
      <c r="B611" s="1" t="s">
        <v>1053</v>
      </c>
      <c r="C611" s="1" t="s">
        <v>4334</v>
      </c>
      <c r="F611" s="1">
        <v>50000</v>
      </c>
      <c r="G611" s="1">
        <v>3</v>
      </c>
      <c r="H611" s="1">
        <v>4.8</v>
      </c>
      <c r="I611" s="1">
        <v>0</v>
      </c>
      <c r="J611" s="1" t="s">
        <v>9235</v>
      </c>
      <c r="K611" s="1">
        <v>4.7</v>
      </c>
      <c r="L611" s="1">
        <v>0</v>
      </c>
      <c r="M611" s="1" t="s">
        <v>9236</v>
      </c>
      <c r="N611" s="1">
        <v>4.7</v>
      </c>
      <c r="O611" s="1">
        <v>0</v>
      </c>
      <c r="P611" s="1" t="s">
        <v>9237</v>
      </c>
      <c r="Q611" s="1">
        <v>3.53</v>
      </c>
      <c r="R611" s="1">
        <v>12.85</v>
      </c>
      <c r="S611" s="1" t="s">
        <v>9238</v>
      </c>
      <c r="T611" s="1">
        <v>2.4300000000000002</v>
      </c>
      <c r="U611" s="1">
        <v>3.68</v>
      </c>
      <c r="V611" s="1" t="s">
        <v>9239</v>
      </c>
      <c r="W611" s="1">
        <v>0</v>
      </c>
      <c r="X611" s="1">
        <v>0</v>
      </c>
      <c r="Y611" s="1" t="s">
        <v>4287</v>
      </c>
      <c r="Z611" s="1">
        <v>0</v>
      </c>
      <c r="AA611" s="1">
        <v>0</v>
      </c>
      <c r="AB611" s="1" t="s">
        <v>4284</v>
      </c>
      <c r="AC611" s="1">
        <v>0</v>
      </c>
      <c r="AD611" s="1">
        <v>0</v>
      </c>
      <c r="AH611" s="21">
        <v>42353.345439814817</v>
      </c>
      <c r="AJ611" s="24">
        <v>1</v>
      </c>
      <c r="AK611" s="23">
        <f t="shared" si="133"/>
        <v>4</v>
      </c>
      <c r="AL611" s="1">
        <f t="shared" si="134"/>
        <v>50000</v>
      </c>
      <c r="AM611" s="1">
        <f t="shared" si="135"/>
        <v>0</v>
      </c>
      <c r="AN611" s="25">
        <f t="shared" si="142"/>
        <v>0</v>
      </c>
      <c r="AO611" s="25">
        <f t="shared" si="143"/>
        <v>0</v>
      </c>
      <c r="AP611" s="1">
        <f t="shared" si="141"/>
        <v>3.53</v>
      </c>
      <c r="AQ611" s="25">
        <f t="shared" si="136"/>
        <v>0.27470817120622565</v>
      </c>
      <c r="AR611" s="1">
        <f t="shared" si="137"/>
        <v>2.4300000000000002</v>
      </c>
      <c r="AS611" s="25">
        <f t="shared" si="138"/>
        <v>0.66032608695652173</v>
      </c>
      <c r="AT611" s="1">
        <f t="shared" si="139"/>
        <v>0</v>
      </c>
      <c r="AU611" s="1">
        <f t="shared" si="140"/>
        <v>0</v>
      </c>
      <c r="AV611" s="1" t="str">
        <f t="shared" si="130"/>
        <v/>
      </c>
      <c r="AW611" s="1" t="str">
        <f t="shared" si="131"/>
        <v/>
      </c>
      <c r="AX611" s="1" t="str">
        <f t="shared" si="132"/>
        <v/>
      </c>
      <c r="AY611" s="1">
        <v>0</v>
      </c>
      <c r="BJ611"/>
    </row>
    <row r="612" spans="1:62" ht="15.75">
      <c r="A612" s="1">
        <v>8924</v>
      </c>
      <c r="B612" s="1" t="s">
        <v>1657</v>
      </c>
      <c r="C612" s="1" t="s">
        <v>4350</v>
      </c>
      <c r="F612" s="1">
        <v>50000</v>
      </c>
      <c r="G612" s="1">
        <v>3</v>
      </c>
      <c r="H612" s="1">
        <v>4.9000000000000004</v>
      </c>
      <c r="I612" s="1">
        <v>41.66</v>
      </c>
      <c r="J612" s="1" t="s">
        <v>9240</v>
      </c>
      <c r="K612" s="1">
        <v>4.9000000000000004</v>
      </c>
      <c r="L612" s="1">
        <v>55.42</v>
      </c>
      <c r="M612" s="1" t="s">
        <v>9241</v>
      </c>
      <c r="N612" s="1">
        <v>4.9000000000000004</v>
      </c>
      <c r="O612" s="1">
        <v>43.74</v>
      </c>
      <c r="P612" s="1" t="s">
        <v>9242</v>
      </c>
      <c r="Q612" s="1">
        <v>9.6</v>
      </c>
      <c r="R612" s="1">
        <v>3.13</v>
      </c>
      <c r="S612" s="1" t="s">
        <v>9243</v>
      </c>
      <c r="T612" s="1">
        <v>3.74</v>
      </c>
      <c r="U612" s="1">
        <v>2.5499999999999998</v>
      </c>
      <c r="V612" s="1" t="s">
        <v>9244</v>
      </c>
      <c r="W612" s="1">
        <v>0</v>
      </c>
      <c r="X612" s="1">
        <v>0</v>
      </c>
      <c r="Y612" s="1" t="s">
        <v>4287</v>
      </c>
      <c r="Z612" s="1">
        <v>0</v>
      </c>
      <c r="AA612" s="1">
        <v>0</v>
      </c>
      <c r="AB612" s="1" t="s">
        <v>4284</v>
      </c>
      <c r="AC612" s="1">
        <v>0</v>
      </c>
      <c r="AD612" s="1">
        <v>0</v>
      </c>
      <c r="AH612" s="21">
        <v>42353.34547453704</v>
      </c>
      <c r="AJ612" s="24">
        <v>1</v>
      </c>
      <c r="AK612" s="23">
        <f t="shared" si="133"/>
        <v>15</v>
      </c>
      <c r="AL612" s="1">
        <f t="shared" si="134"/>
        <v>50000</v>
      </c>
      <c r="AM612" s="1">
        <f t="shared" si="135"/>
        <v>0</v>
      </c>
      <c r="AN612" s="25">
        <f t="shared" si="142"/>
        <v>13.760000000000005</v>
      </c>
      <c r="AO612" s="25">
        <f t="shared" si="143"/>
        <v>46.94</v>
      </c>
      <c r="AP612" s="1">
        <f t="shared" si="141"/>
        <v>9.6</v>
      </c>
      <c r="AQ612" s="25">
        <f t="shared" si="136"/>
        <v>3.0670926517571884</v>
      </c>
      <c r="AR612" s="1">
        <f t="shared" si="137"/>
        <v>3.74</v>
      </c>
      <c r="AS612" s="25">
        <f t="shared" si="138"/>
        <v>1.4666666666666668</v>
      </c>
      <c r="AT612" s="1">
        <f t="shared" si="139"/>
        <v>0</v>
      </c>
      <c r="AU612" s="1">
        <f t="shared" si="140"/>
        <v>0</v>
      </c>
      <c r="AV612" s="1" t="str">
        <f t="shared" si="130"/>
        <v/>
      </c>
      <c r="AW612" s="1" t="str">
        <f t="shared" si="131"/>
        <v/>
      </c>
      <c r="AX612" s="1" t="str">
        <f t="shared" si="132"/>
        <v/>
      </c>
      <c r="AY612" s="1">
        <v>0</v>
      </c>
      <c r="BJ612"/>
    </row>
    <row r="613" spans="1:62" ht="15.75">
      <c r="A613" s="1">
        <v>9423</v>
      </c>
      <c r="B613" s="1" t="s">
        <v>2756</v>
      </c>
      <c r="C613" s="1" t="s">
        <v>4339</v>
      </c>
      <c r="F613" s="1">
        <v>50000</v>
      </c>
      <c r="G613" s="1">
        <v>3</v>
      </c>
      <c r="H613" s="1">
        <v>4.9000000000000004</v>
      </c>
      <c r="I613" s="1">
        <v>88.19</v>
      </c>
      <c r="J613" s="1" t="s">
        <v>9245</v>
      </c>
      <c r="K613" s="1">
        <v>4.9000000000000004</v>
      </c>
      <c r="L613" s="1">
        <v>92.69</v>
      </c>
      <c r="M613" s="1" t="s">
        <v>9246</v>
      </c>
      <c r="N613" s="1">
        <v>4.9000000000000004</v>
      </c>
      <c r="O613" s="1">
        <v>92.74</v>
      </c>
      <c r="P613" s="1" t="s">
        <v>9247</v>
      </c>
      <c r="Q613" s="1">
        <v>23.15</v>
      </c>
      <c r="R613" s="1">
        <v>3.8</v>
      </c>
      <c r="S613" s="1" t="s">
        <v>9248</v>
      </c>
      <c r="T613" s="1">
        <v>0.21</v>
      </c>
      <c r="U613" s="1">
        <v>2.4300000000000002</v>
      </c>
      <c r="V613" s="1" t="s">
        <v>9249</v>
      </c>
      <c r="W613" s="1">
        <v>0</v>
      </c>
      <c r="X613" s="1">
        <v>0.13</v>
      </c>
      <c r="Y613" s="1" t="s">
        <v>4294</v>
      </c>
      <c r="Z613" s="1">
        <v>0</v>
      </c>
      <c r="AA613" s="1">
        <v>0</v>
      </c>
      <c r="AB613" s="1" t="s">
        <v>4284</v>
      </c>
      <c r="AC613" s="1">
        <v>0</v>
      </c>
      <c r="AD613" s="1">
        <v>0</v>
      </c>
      <c r="AH613" s="21">
        <v>42353.345520833333</v>
      </c>
      <c r="AJ613" s="24">
        <v>1</v>
      </c>
      <c r="AK613" s="23">
        <f t="shared" si="133"/>
        <v>6</v>
      </c>
      <c r="AL613" s="1">
        <f t="shared" si="134"/>
        <v>50000</v>
      </c>
      <c r="AM613" s="1">
        <f t="shared" si="135"/>
        <v>0</v>
      </c>
      <c r="AN613" s="25">
        <f t="shared" si="142"/>
        <v>4.5499999999999972</v>
      </c>
      <c r="AO613" s="25">
        <f t="shared" si="143"/>
        <v>91.206666666666663</v>
      </c>
      <c r="AP613" s="1">
        <f t="shared" si="141"/>
        <v>23.15</v>
      </c>
      <c r="AQ613" s="25">
        <f t="shared" si="136"/>
        <v>6.0921052631578947</v>
      </c>
      <c r="AR613" s="1">
        <f t="shared" si="137"/>
        <v>0.21</v>
      </c>
      <c r="AS613" s="25">
        <f t="shared" si="138"/>
        <v>8.6419753086419748E-2</v>
      </c>
      <c r="AT613" s="1">
        <f t="shared" si="139"/>
        <v>0</v>
      </c>
      <c r="AU613" s="1">
        <f t="shared" si="140"/>
        <v>0</v>
      </c>
      <c r="AV613" s="1" t="str">
        <f t="shared" si="130"/>
        <v/>
      </c>
      <c r="AW613" s="1" t="str">
        <f t="shared" si="131"/>
        <v/>
      </c>
      <c r="AX613" s="1" t="str">
        <f t="shared" si="132"/>
        <v/>
      </c>
      <c r="AY613" s="1">
        <v>0</v>
      </c>
      <c r="BJ613"/>
    </row>
    <row r="614" spans="1:62" ht="15.75">
      <c r="A614" s="1">
        <v>8563</v>
      </c>
      <c r="B614" s="1" t="s">
        <v>1067</v>
      </c>
      <c r="C614" s="1" t="s">
        <v>4334</v>
      </c>
      <c r="F614" s="1">
        <v>50000</v>
      </c>
      <c r="H614" s="1">
        <v>4.8</v>
      </c>
      <c r="I614" s="1">
        <v>0</v>
      </c>
      <c r="J614" s="1" t="s">
        <v>9250</v>
      </c>
      <c r="K614" s="1">
        <v>4.8</v>
      </c>
      <c r="L614" s="1">
        <v>3.2</v>
      </c>
      <c r="M614" s="1" t="s">
        <v>9251</v>
      </c>
      <c r="N614" s="1">
        <v>4.8</v>
      </c>
      <c r="O614" s="1">
        <v>14.39</v>
      </c>
      <c r="P614" s="1" t="s">
        <v>9252</v>
      </c>
      <c r="Q614" s="1">
        <v>8.59</v>
      </c>
      <c r="R614" s="1">
        <v>12.85</v>
      </c>
      <c r="S614" s="1" t="s">
        <v>9253</v>
      </c>
      <c r="T614" s="1">
        <v>4.22</v>
      </c>
      <c r="U614" s="1">
        <v>3.68</v>
      </c>
      <c r="V614" s="1" t="s">
        <v>9254</v>
      </c>
      <c r="W614" s="1">
        <v>0</v>
      </c>
      <c r="X614" s="1">
        <v>0.05</v>
      </c>
      <c r="Y614" s="1" t="s">
        <v>4289</v>
      </c>
      <c r="Z614" s="1">
        <v>0</v>
      </c>
      <c r="AA614" s="1">
        <v>0</v>
      </c>
      <c r="AB614" s="1" t="s">
        <v>4284</v>
      </c>
      <c r="AC614" s="1">
        <v>0</v>
      </c>
      <c r="AD614" s="1">
        <v>0</v>
      </c>
      <c r="AH614" s="21">
        <v>42353.345543981479</v>
      </c>
      <c r="AJ614" s="24">
        <v>1</v>
      </c>
      <c r="AK614" s="23">
        <f t="shared" si="133"/>
        <v>4</v>
      </c>
      <c r="AL614" s="1">
        <f t="shared" si="134"/>
        <v>50000</v>
      </c>
      <c r="AM614" s="1">
        <f t="shared" si="135"/>
        <v>0</v>
      </c>
      <c r="AN614" s="25">
        <f t="shared" si="142"/>
        <v>14.39</v>
      </c>
      <c r="AO614" s="25">
        <f t="shared" si="143"/>
        <v>5.8633333333333333</v>
      </c>
      <c r="AP614" s="1">
        <f t="shared" si="141"/>
        <v>8.59</v>
      </c>
      <c r="AQ614" s="25">
        <f t="shared" si="136"/>
        <v>0.6684824902723735</v>
      </c>
      <c r="AR614" s="1">
        <f t="shared" si="137"/>
        <v>4.22</v>
      </c>
      <c r="AS614" s="25">
        <f t="shared" si="138"/>
        <v>1.1467391304347825</v>
      </c>
      <c r="AT614" s="1">
        <f t="shared" si="139"/>
        <v>0</v>
      </c>
      <c r="AU614" s="1">
        <f t="shared" si="140"/>
        <v>0</v>
      </c>
      <c r="AV614" s="1" t="str">
        <f t="shared" si="130"/>
        <v/>
      </c>
      <c r="AW614" s="1" t="str">
        <f t="shared" si="131"/>
        <v/>
      </c>
      <c r="AX614" s="1" t="str">
        <f t="shared" si="132"/>
        <v/>
      </c>
      <c r="AY614" s="1">
        <v>0</v>
      </c>
      <c r="BJ614"/>
    </row>
    <row r="615" spans="1:62" ht="15.75">
      <c r="A615" s="1">
        <v>9495</v>
      </c>
      <c r="B615" s="1" t="s">
        <v>975</v>
      </c>
      <c r="C615" s="1" t="s">
        <v>4358</v>
      </c>
      <c r="F615" s="1">
        <v>50000</v>
      </c>
      <c r="G615" s="1">
        <v>3</v>
      </c>
      <c r="H615" s="1">
        <v>4.9000000000000004</v>
      </c>
      <c r="I615" s="1">
        <v>66.77</v>
      </c>
      <c r="J615" s="1" t="s">
        <v>9255</v>
      </c>
      <c r="K615" s="1">
        <v>4.9000000000000004</v>
      </c>
      <c r="L615" s="1">
        <v>78.28</v>
      </c>
      <c r="M615" s="1" t="s">
        <v>9256</v>
      </c>
      <c r="N615" s="1">
        <v>4.9000000000000004</v>
      </c>
      <c r="O615" s="1">
        <v>77.31</v>
      </c>
      <c r="P615" s="1" t="s">
        <v>9257</v>
      </c>
      <c r="Q615" s="1">
        <v>4.83</v>
      </c>
      <c r="R615" s="1">
        <v>4.05</v>
      </c>
      <c r="S615" s="1" t="s">
        <v>9258</v>
      </c>
      <c r="T615" s="1">
        <v>4.09</v>
      </c>
      <c r="U615" s="1">
        <v>2.8</v>
      </c>
      <c r="V615" s="1" t="s">
        <v>9259</v>
      </c>
      <c r="W615" s="1">
        <v>0</v>
      </c>
      <c r="X615" s="1">
        <v>7.0000000000000007E-2</v>
      </c>
      <c r="Y615" s="1" t="s">
        <v>4331</v>
      </c>
      <c r="Z615" s="1">
        <v>0</v>
      </c>
      <c r="AA615" s="1">
        <v>0</v>
      </c>
      <c r="AB615" s="1" t="s">
        <v>4284</v>
      </c>
      <c r="AC615" s="1">
        <v>0</v>
      </c>
      <c r="AD615" s="1">
        <v>0</v>
      </c>
      <c r="AH615" s="21">
        <v>42353.345578703702</v>
      </c>
      <c r="AJ615" s="24">
        <v>1</v>
      </c>
      <c r="AK615" s="23">
        <f t="shared" si="133"/>
        <v>1</v>
      </c>
      <c r="AL615" s="1">
        <f t="shared" si="134"/>
        <v>50000</v>
      </c>
      <c r="AM615" s="1">
        <f t="shared" si="135"/>
        <v>0</v>
      </c>
      <c r="AN615" s="25">
        <f t="shared" si="142"/>
        <v>11.510000000000005</v>
      </c>
      <c r="AO615" s="25">
        <f t="shared" si="143"/>
        <v>74.12</v>
      </c>
      <c r="AP615" s="1">
        <f t="shared" si="141"/>
        <v>4.83</v>
      </c>
      <c r="AQ615" s="25">
        <f t="shared" si="136"/>
        <v>1.1925925925925926</v>
      </c>
      <c r="AR615" s="1">
        <f t="shared" si="137"/>
        <v>4.09</v>
      </c>
      <c r="AS615" s="25">
        <f t="shared" si="138"/>
        <v>1.4607142857142859</v>
      </c>
      <c r="AT615" s="1">
        <f t="shared" si="139"/>
        <v>0</v>
      </c>
      <c r="AU615" s="1">
        <f t="shared" si="140"/>
        <v>0</v>
      </c>
      <c r="AV615" s="1" t="str">
        <f t="shared" si="130"/>
        <v/>
      </c>
      <c r="AW615" s="1" t="str">
        <f t="shared" si="131"/>
        <v/>
      </c>
      <c r="AX615" s="1" t="str">
        <f t="shared" si="132"/>
        <v/>
      </c>
      <c r="AY615" s="1">
        <v>0</v>
      </c>
      <c r="BJ615"/>
    </row>
    <row r="616" spans="1:62" ht="15.75">
      <c r="A616" s="1">
        <v>9203</v>
      </c>
      <c r="B616" s="1" t="s">
        <v>2256</v>
      </c>
      <c r="C616" s="1" t="s">
        <v>4339</v>
      </c>
      <c r="F616" s="1">
        <v>50000</v>
      </c>
      <c r="H616" s="1">
        <v>4.9000000000000004</v>
      </c>
      <c r="I616" s="1">
        <v>59.52</v>
      </c>
      <c r="J616" s="1" t="s">
        <v>9260</v>
      </c>
      <c r="K616" s="1">
        <v>4.9000000000000004</v>
      </c>
      <c r="L616" s="1">
        <v>65.87</v>
      </c>
      <c r="M616" s="1" t="s">
        <v>9261</v>
      </c>
      <c r="N616" s="1">
        <v>4.9000000000000004</v>
      </c>
      <c r="O616" s="1">
        <v>60.68</v>
      </c>
      <c r="P616" s="1" t="s">
        <v>9262</v>
      </c>
      <c r="Q616" s="1">
        <v>60.62</v>
      </c>
      <c r="R616" s="1">
        <v>3.8</v>
      </c>
      <c r="S616" s="1" t="s">
        <v>9263</v>
      </c>
      <c r="T616" s="1">
        <v>0.99</v>
      </c>
      <c r="U616" s="1">
        <v>2.4300000000000002</v>
      </c>
      <c r="V616" s="1" t="s">
        <v>9264</v>
      </c>
      <c r="W616" s="1">
        <v>0</v>
      </c>
      <c r="X616" s="1">
        <v>0.13</v>
      </c>
      <c r="Y616" s="1" t="s">
        <v>4294</v>
      </c>
      <c r="Z616" s="1">
        <v>0</v>
      </c>
      <c r="AA616" s="1">
        <v>0</v>
      </c>
      <c r="AB616" s="1" t="s">
        <v>4284</v>
      </c>
      <c r="AC616" s="1">
        <v>0</v>
      </c>
      <c r="AD616" s="1">
        <v>0</v>
      </c>
      <c r="AH616" s="21">
        <v>42353.345613425925</v>
      </c>
      <c r="AJ616" s="24">
        <v>1</v>
      </c>
      <c r="AK616" s="23">
        <f t="shared" si="133"/>
        <v>6</v>
      </c>
      <c r="AL616" s="1">
        <f t="shared" si="134"/>
        <v>50000</v>
      </c>
      <c r="AM616" s="1">
        <f t="shared" si="135"/>
        <v>0</v>
      </c>
      <c r="AN616" s="25">
        <f t="shared" si="142"/>
        <v>6.3500000000000014</v>
      </c>
      <c r="AO616" s="25">
        <f t="shared" si="143"/>
        <v>62.023333333333341</v>
      </c>
      <c r="AP616" s="1">
        <f t="shared" si="141"/>
        <v>60.62</v>
      </c>
      <c r="AQ616" s="25">
        <f t="shared" si="136"/>
        <v>15.952631578947368</v>
      </c>
      <c r="AR616" s="1">
        <f t="shared" si="137"/>
        <v>0.99</v>
      </c>
      <c r="AS616" s="25">
        <f t="shared" si="138"/>
        <v>0.40740740740740738</v>
      </c>
      <c r="AT616" s="1">
        <f t="shared" si="139"/>
        <v>0</v>
      </c>
      <c r="AU616" s="1">
        <f t="shared" si="140"/>
        <v>0</v>
      </c>
      <c r="AV616" s="1" t="str">
        <f t="shared" si="130"/>
        <v/>
      </c>
      <c r="AW616" s="1" t="str">
        <f t="shared" si="131"/>
        <v/>
      </c>
      <c r="AX616" s="1" t="str">
        <f t="shared" si="132"/>
        <v/>
      </c>
      <c r="AY616" s="1">
        <v>0</v>
      </c>
      <c r="BJ616"/>
    </row>
    <row r="617" spans="1:62" ht="15.75">
      <c r="A617" s="1">
        <v>9451</v>
      </c>
      <c r="B617" s="1" t="s">
        <v>3764</v>
      </c>
      <c r="C617" s="1" t="s">
        <v>4339</v>
      </c>
      <c r="F617" s="1">
        <v>50000</v>
      </c>
      <c r="G617" s="1">
        <v>3</v>
      </c>
      <c r="H617" s="1">
        <v>4.7</v>
      </c>
      <c r="I617" s="1">
        <v>-2.87</v>
      </c>
      <c r="J617" s="1" t="s">
        <v>9265</v>
      </c>
      <c r="K617" s="1">
        <v>4.5999999999999996</v>
      </c>
      <c r="L617" s="1">
        <v>-4.13</v>
      </c>
      <c r="M617" s="1" t="s">
        <v>9266</v>
      </c>
      <c r="N617" s="1">
        <v>4.5999999999999996</v>
      </c>
      <c r="O617" s="1">
        <v>-3.14</v>
      </c>
      <c r="P617" s="1" t="s">
        <v>9267</v>
      </c>
      <c r="Q617" s="1">
        <v>7.14</v>
      </c>
      <c r="R617" s="1">
        <v>3.8</v>
      </c>
      <c r="S617" s="1" t="s">
        <v>9268</v>
      </c>
      <c r="T617" s="1">
        <v>1.58</v>
      </c>
      <c r="U617" s="1">
        <v>2.4300000000000002</v>
      </c>
      <c r="V617" s="1" t="s">
        <v>9269</v>
      </c>
      <c r="W617" s="1">
        <v>0</v>
      </c>
      <c r="X617" s="1">
        <v>0.13</v>
      </c>
      <c r="Y617" s="1" t="s">
        <v>4294</v>
      </c>
      <c r="Z617" s="1">
        <v>0</v>
      </c>
      <c r="AA617" s="1">
        <v>0</v>
      </c>
      <c r="AB617" s="1" t="s">
        <v>4284</v>
      </c>
      <c r="AC617" s="1">
        <v>0</v>
      </c>
      <c r="AD617" s="1">
        <v>0</v>
      </c>
      <c r="AH617" s="21">
        <v>42353.345648148148</v>
      </c>
      <c r="AJ617" s="24">
        <v>1</v>
      </c>
      <c r="AK617" s="23">
        <f t="shared" si="133"/>
        <v>6</v>
      </c>
      <c r="AL617" s="1">
        <f t="shared" si="134"/>
        <v>50000</v>
      </c>
      <c r="AM617" s="1">
        <f t="shared" si="135"/>
        <v>0</v>
      </c>
      <c r="AN617" s="25">
        <f t="shared" si="142"/>
        <v>1.2599999999999998</v>
      </c>
      <c r="AO617" s="25">
        <f t="shared" si="143"/>
        <v>-3.3800000000000003</v>
      </c>
      <c r="AP617" s="1">
        <f t="shared" si="141"/>
        <v>7.14</v>
      </c>
      <c r="AQ617" s="25">
        <f t="shared" si="136"/>
        <v>1.8789473684210527</v>
      </c>
      <c r="AR617" s="1">
        <f t="shared" si="137"/>
        <v>1.58</v>
      </c>
      <c r="AS617" s="25">
        <f t="shared" si="138"/>
        <v>0.65020576131687247</v>
      </c>
      <c r="AT617" s="1">
        <f t="shared" si="139"/>
        <v>0</v>
      </c>
      <c r="AU617" s="1">
        <f t="shared" si="140"/>
        <v>0</v>
      </c>
      <c r="AV617" s="1" t="str">
        <f t="shared" si="130"/>
        <v/>
      </c>
      <c r="AW617" s="1" t="str">
        <f t="shared" si="131"/>
        <v/>
      </c>
      <c r="AX617" s="1" t="str">
        <f t="shared" si="132"/>
        <v/>
      </c>
      <c r="AY617" s="1">
        <v>0</v>
      </c>
      <c r="BJ617"/>
    </row>
    <row r="618" spans="1:62" ht="15.75">
      <c r="A618" s="1">
        <v>9222</v>
      </c>
      <c r="B618" s="1" t="s">
        <v>2281</v>
      </c>
      <c r="C618" s="1" t="s">
        <v>4335</v>
      </c>
      <c r="F618" s="1">
        <v>50000</v>
      </c>
      <c r="H618" s="1">
        <v>4.8</v>
      </c>
      <c r="I618" s="1">
        <v>9.2799999999999994</v>
      </c>
      <c r="J618" s="1" t="s">
        <v>9270</v>
      </c>
      <c r="K618" s="1">
        <v>4.8</v>
      </c>
      <c r="L618" s="1">
        <v>0</v>
      </c>
      <c r="M618" s="1" t="s">
        <v>9271</v>
      </c>
      <c r="N618" s="1">
        <v>4.7</v>
      </c>
      <c r="O618" s="1">
        <v>3.9</v>
      </c>
      <c r="P618" s="1" t="s">
        <v>9272</v>
      </c>
      <c r="Q618" s="1">
        <v>3.97</v>
      </c>
      <c r="R618" s="1">
        <v>3.91</v>
      </c>
      <c r="S618" s="1" t="s">
        <v>9273</v>
      </c>
      <c r="T618" s="1">
        <v>1.87</v>
      </c>
      <c r="U618" s="1">
        <v>2.44</v>
      </c>
      <c r="V618" s="1" t="s">
        <v>9274</v>
      </c>
      <c r="W618" s="1">
        <v>0</v>
      </c>
      <c r="X618" s="1">
        <v>0.01</v>
      </c>
      <c r="Y618" s="1" t="s">
        <v>4295</v>
      </c>
      <c r="Z618" s="1">
        <v>0</v>
      </c>
      <c r="AA618" s="1">
        <v>0</v>
      </c>
      <c r="AB618" s="1" t="s">
        <v>4284</v>
      </c>
      <c r="AC618" s="1">
        <v>0</v>
      </c>
      <c r="AD618" s="1">
        <v>0</v>
      </c>
      <c r="AH618" s="21">
        <v>42353.345671296294</v>
      </c>
      <c r="AJ618" s="24">
        <v>1</v>
      </c>
      <c r="AK618" s="23">
        <f t="shared" si="133"/>
        <v>5</v>
      </c>
      <c r="AL618" s="1">
        <f t="shared" si="134"/>
        <v>50000</v>
      </c>
      <c r="AM618" s="1">
        <f t="shared" si="135"/>
        <v>0</v>
      </c>
      <c r="AN618" s="25">
        <f t="shared" si="142"/>
        <v>9.2799999999999994</v>
      </c>
      <c r="AO618" s="25">
        <f t="shared" si="143"/>
        <v>4.3933333333333335</v>
      </c>
      <c r="AP618" s="1">
        <f t="shared" si="141"/>
        <v>3.97</v>
      </c>
      <c r="AQ618" s="25">
        <f t="shared" si="136"/>
        <v>1.0153452685421995</v>
      </c>
      <c r="AR618" s="1">
        <f t="shared" si="137"/>
        <v>1.87</v>
      </c>
      <c r="AS618" s="25">
        <f t="shared" si="138"/>
        <v>0.76639344262295084</v>
      </c>
      <c r="AT618" s="1">
        <f t="shared" si="139"/>
        <v>0</v>
      </c>
      <c r="AU618" s="1">
        <f t="shared" si="140"/>
        <v>0</v>
      </c>
      <c r="AV618" s="1" t="str">
        <f t="shared" ref="AV618:AV681" si="144">IFERROR(MID(AE618,3,FIND(",",AE618)-3),"")</f>
        <v/>
      </c>
      <c r="AW618" s="1" t="str">
        <f t="shared" ref="AW618:AW681" si="145">IFERROR(MID(AF618,3,FIND(",",AF618)-3),"")</f>
        <v/>
      </c>
      <c r="AX618" s="1" t="str">
        <f t="shared" ref="AX618:AX681" si="146">IFERROR(MID(AG618,3,FIND(",",AG618)-3),"")</f>
        <v/>
      </c>
      <c r="AY618" s="1">
        <v>0</v>
      </c>
      <c r="BJ618"/>
    </row>
    <row r="619" spans="1:62" ht="15.75">
      <c r="A619" s="1">
        <v>8762</v>
      </c>
      <c r="B619" s="1" t="s">
        <v>3795</v>
      </c>
      <c r="C619" s="1" t="s">
        <v>4334</v>
      </c>
      <c r="F619" s="1">
        <v>50000</v>
      </c>
      <c r="H619" s="1">
        <v>4.8</v>
      </c>
      <c r="I619" s="1">
        <v>23.7</v>
      </c>
      <c r="J619" s="1" t="s">
        <v>9275</v>
      </c>
      <c r="K619" s="1">
        <v>4.8</v>
      </c>
      <c r="L619" s="1">
        <v>29.27</v>
      </c>
      <c r="M619" s="1" t="s">
        <v>9276</v>
      </c>
      <c r="N619" s="1">
        <v>4.8</v>
      </c>
      <c r="O619" s="1">
        <v>21.95</v>
      </c>
      <c r="P619" s="1" t="s">
        <v>9277</v>
      </c>
      <c r="Q619" s="1">
        <v>17.12</v>
      </c>
      <c r="R619" s="1">
        <v>12.85</v>
      </c>
      <c r="S619" s="1" t="s">
        <v>9278</v>
      </c>
      <c r="T619" s="1">
        <v>3.71</v>
      </c>
      <c r="U619" s="1">
        <v>3.68</v>
      </c>
      <c r="V619" s="1" t="s">
        <v>9279</v>
      </c>
      <c r="W619" s="1">
        <v>0</v>
      </c>
      <c r="X619" s="1">
        <v>0.05</v>
      </c>
      <c r="Y619" s="1" t="s">
        <v>4289</v>
      </c>
      <c r="Z619" s="1">
        <v>0</v>
      </c>
      <c r="AA619" s="1">
        <v>0</v>
      </c>
      <c r="AB619" s="1" t="s">
        <v>4284</v>
      </c>
      <c r="AC619" s="1">
        <v>0</v>
      </c>
      <c r="AD619" s="1">
        <v>0</v>
      </c>
      <c r="AH619" s="21">
        <v>42353.345694444448</v>
      </c>
      <c r="AJ619" s="24">
        <v>1</v>
      </c>
      <c r="AK619" s="23">
        <f t="shared" si="133"/>
        <v>4</v>
      </c>
      <c r="AL619" s="1">
        <f t="shared" si="134"/>
        <v>50000</v>
      </c>
      <c r="AM619" s="1">
        <f t="shared" si="135"/>
        <v>0</v>
      </c>
      <c r="AN619" s="25">
        <f t="shared" si="142"/>
        <v>7.32</v>
      </c>
      <c r="AO619" s="25">
        <f t="shared" si="143"/>
        <v>24.973333333333333</v>
      </c>
      <c r="AP619" s="1">
        <f t="shared" si="141"/>
        <v>17.12</v>
      </c>
      <c r="AQ619" s="25">
        <f t="shared" si="136"/>
        <v>1.3322957198443581</v>
      </c>
      <c r="AR619" s="1">
        <f t="shared" si="137"/>
        <v>3.71</v>
      </c>
      <c r="AS619" s="25">
        <f t="shared" si="138"/>
        <v>1.0081521739130435</v>
      </c>
      <c r="AT619" s="1">
        <f t="shared" si="139"/>
        <v>0</v>
      </c>
      <c r="AU619" s="1">
        <f t="shared" si="140"/>
        <v>0</v>
      </c>
      <c r="AV619" s="1" t="str">
        <f t="shared" si="144"/>
        <v/>
      </c>
      <c r="AW619" s="1" t="str">
        <f t="shared" si="145"/>
        <v/>
      </c>
      <c r="AX619" s="1" t="str">
        <f t="shared" si="146"/>
        <v/>
      </c>
      <c r="AY619" s="1">
        <v>0</v>
      </c>
      <c r="BJ619"/>
    </row>
    <row r="620" spans="1:62" ht="15.75">
      <c r="A620" s="1">
        <v>9456</v>
      </c>
      <c r="B620" s="1" t="s">
        <v>3896</v>
      </c>
      <c r="C620" s="1" t="s">
        <v>4339</v>
      </c>
      <c r="F620" s="1">
        <v>50000</v>
      </c>
      <c r="G620" s="1">
        <v>3</v>
      </c>
      <c r="H620" s="1">
        <v>4.9000000000000004</v>
      </c>
      <c r="I620" s="1">
        <v>34.049999999999997</v>
      </c>
      <c r="J620" s="1" t="s">
        <v>9280</v>
      </c>
      <c r="K620" s="1">
        <v>4.9000000000000004</v>
      </c>
      <c r="L620" s="1">
        <v>39.64</v>
      </c>
      <c r="M620" s="1" t="s">
        <v>9281</v>
      </c>
      <c r="N620" s="1">
        <v>4.9000000000000004</v>
      </c>
      <c r="O620" s="1">
        <v>49.2</v>
      </c>
      <c r="P620" s="1" t="s">
        <v>9282</v>
      </c>
      <c r="Q620" s="1">
        <v>5.13</v>
      </c>
      <c r="R620" s="1">
        <v>3.8</v>
      </c>
      <c r="S620" s="1" t="s">
        <v>9283</v>
      </c>
      <c r="T620" s="1">
        <v>2.89</v>
      </c>
      <c r="U620" s="1">
        <v>2.4300000000000002</v>
      </c>
      <c r="V620" s="1" t="s">
        <v>9284</v>
      </c>
      <c r="W620" s="1">
        <v>0</v>
      </c>
      <c r="X620" s="1">
        <v>0.13</v>
      </c>
      <c r="Y620" s="1" t="s">
        <v>4294</v>
      </c>
      <c r="Z620" s="1">
        <v>0</v>
      </c>
      <c r="AA620" s="1">
        <v>0</v>
      </c>
      <c r="AB620" s="1" t="s">
        <v>4284</v>
      </c>
      <c r="AC620" s="1">
        <v>0</v>
      </c>
      <c r="AD620" s="1">
        <v>0</v>
      </c>
      <c r="AH620" s="21">
        <v>42353.345763888887</v>
      </c>
      <c r="AJ620" s="24">
        <v>1</v>
      </c>
      <c r="AK620" s="23">
        <f t="shared" si="133"/>
        <v>6</v>
      </c>
      <c r="AL620" s="1">
        <f t="shared" si="134"/>
        <v>50000</v>
      </c>
      <c r="AM620" s="1">
        <f t="shared" si="135"/>
        <v>0</v>
      </c>
      <c r="AN620" s="25">
        <f t="shared" si="142"/>
        <v>15.150000000000006</v>
      </c>
      <c r="AO620" s="25">
        <f t="shared" si="143"/>
        <v>40.963333333333331</v>
      </c>
      <c r="AP620" s="1">
        <f t="shared" si="141"/>
        <v>5.13</v>
      </c>
      <c r="AQ620" s="25">
        <f t="shared" si="136"/>
        <v>1.35</v>
      </c>
      <c r="AR620" s="1">
        <f t="shared" si="137"/>
        <v>2.89</v>
      </c>
      <c r="AS620" s="25">
        <f t="shared" si="138"/>
        <v>1.1893004115226338</v>
      </c>
      <c r="AT620" s="1">
        <f t="shared" si="139"/>
        <v>0</v>
      </c>
      <c r="AU620" s="1">
        <f t="shared" si="140"/>
        <v>0</v>
      </c>
      <c r="AV620" s="1" t="str">
        <f t="shared" si="144"/>
        <v/>
      </c>
      <c r="AW620" s="1" t="str">
        <f t="shared" si="145"/>
        <v/>
      </c>
      <c r="AX620" s="1" t="str">
        <f t="shared" si="146"/>
        <v/>
      </c>
      <c r="AY620" s="1">
        <v>0</v>
      </c>
      <c r="BJ620"/>
    </row>
    <row r="621" spans="1:62" ht="15.75">
      <c r="A621" s="1">
        <v>9361</v>
      </c>
      <c r="B621" s="1" t="s">
        <v>520</v>
      </c>
      <c r="C621" s="1" t="s">
        <v>4339</v>
      </c>
      <c r="F621" s="1">
        <v>50000</v>
      </c>
      <c r="H621" s="1">
        <v>4.9000000000000004</v>
      </c>
      <c r="I621" s="1">
        <v>46.15</v>
      </c>
      <c r="J621" s="1" t="s">
        <v>9285</v>
      </c>
      <c r="K621" s="1">
        <v>4.9000000000000004</v>
      </c>
      <c r="L621" s="1">
        <v>57.23</v>
      </c>
      <c r="M621" s="1" t="s">
        <v>9286</v>
      </c>
      <c r="N621" s="1">
        <v>4.9000000000000004</v>
      </c>
      <c r="O621" s="1">
        <v>44.6</v>
      </c>
      <c r="P621" s="1" t="s">
        <v>9287</v>
      </c>
      <c r="Q621" s="1">
        <v>4.03</v>
      </c>
      <c r="R621" s="1">
        <v>3.8</v>
      </c>
      <c r="S621" s="1" t="s">
        <v>9288</v>
      </c>
      <c r="T621" s="1">
        <v>0.28999999999999998</v>
      </c>
      <c r="U621" s="1">
        <v>2.4300000000000002</v>
      </c>
      <c r="V621" s="1" t="s">
        <v>9289</v>
      </c>
      <c r="W621" s="1">
        <v>0</v>
      </c>
      <c r="X621" s="1">
        <v>0.13</v>
      </c>
      <c r="Y621" s="1" t="s">
        <v>4294</v>
      </c>
      <c r="Z621" s="1">
        <v>0</v>
      </c>
      <c r="AA621" s="1">
        <v>0</v>
      </c>
      <c r="AB621" s="1" t="s">
        <v>4284</v>
      </c>
      <c r="AC621" s="1">
        <v>0</v>
      </c>
      <c r="AD621" s="1">
        <v>0</v>
      </c>
      <c r="AH621" s="21">
        <v>42353.345856481479</v>
      </c>
      <c r="AJ621" s="24">
        <v>1</v>
      </c>
      <c r="AK621" s="23">
        <f t="shared" si="133"/>
        <v>6</v>
      </c>
      <c r="AL621" s="1">
        <f t="shared" si="134"/>
        <v>50000</v>
      </c>
      <c r="AM621" s="1">
        <f t="shared" si="135"/>
        <v>0</v>
      </c>
      <c r="AN621" s="25">
        <f t="shared" si="142"/>
        <v>12.629999999999995</v>
      </c>
      <c r="AO621" s="25">
        <f t="shared" si="143"/>
        <v>49.326666666666661</v>
      </c>
      <c r="AP621" s="1">
        <f t="shared" si="141"/>
        <v>4.03</v>
      </c>
      <c r="AQ621" s="25">
        <f t="shared" si="136"/>
        <v>1.0605263157894738</v>
      </c>
      <c r="AR621" s="1">
        <f t="shared" si="137"/>
        <v>0.28999999999999998</v>
      </c>
      <c r="AS621" s="25">
        <f t="shared" si="138"/>
        <v>0.11934156378600821</v>
      </c>
      <c r="AT621" s="1">
        <f t="shared" si="139"/>
        <v>0</v>
      </c>
      <c r="AU621" s="1">
        <f t="shared" si="140"/>
        <v>0</v>
      </c>
      <c r="AV621" s="1" t="str">
        <f t="shared" si="144"/>
        <v/>
      </c>
      <c r="AW621" s="1" t="str">
        <f t="shared" si="145"/>
        <v/>
      </c>
      <c r="AX621" s="1" t="str">
        <f t="shared" si="146"/>
        <v/>
      </c>
      <c r="AY621" s="1">
        <v>0</v>
      </c>
      <c r="BJ621"/>
    </row>
    <row r="622" spans="1:62" ht="15.75">
      <c r="A622" s="1">
        <v>8568</v>
      </c>
      <c r="B622" s="1" t="s">
        <v>456</v>
      </c>
      <c r="C622" s="1" t="s">
        <v>4334</v>
      </c>
      <c r="F622" s="1">
        <v>50000</v>
      </c>
      <c r="H622" s="1">
        <v>4.5999999999999996</v>
      </c>
      <c r="I622" s="1">
        <v>-3.58</v>
      </c>
      <c r="J622" s="1" t="s">
        <v>9290</v>
      </c>
      <c r="K622" s="1">
        <v>4.5999999999999996</v>
      </c>
      <c r="L622" s="1">
        <v>-3.51</v>
      </c>
      <c r="M622" s="1" t="s">
        <v>9291</v>
      </c>
      <c r="N622" s="1">
        <v>4.5</v>
      </c>
      <c r="O622" s="1">
        <v>-3.73</v>
      </c>
      <c r="P622" s="1" t="s">
        <v>9292</v>
      </c>
      <c r="Q622" s="1">
        <v>15.58</v>
      </c>
      <c r="R622" s="1">
        <v>12.85</v>
      </c>
      <c r="S622" s="1" t="s">
        <v>9293</v>
      </c>
      <c r="T622" s="1">
        <v>4.1900000000000004</v>
      </c>
      <c r="U622" s="1">
        <v>3.68</v>
      </c>
      <c r="V622" s="1" t="s">
        <v>9294</v>
      </c>
      <c r="W622" s="1">
        <v>0</v>
      </c>
      <c r="X622" s="1">
        <v>0.05</v>
      </c>
      <c r="Y622" s="1" t="s">
        <v>4289</v>
      </c>
      <c r="Z622" s="1">
        <v>0</v>
      </c>
      <c r="AA622" s="1">
        <v>0</v>
      </c>
      <c r="AB622" s="1" t="s">
        <v>4284</v>
      </c>
      <c r="AC622" s="1">
        <v>0</v>
      </c>
      <c r="AD622" s="1">
        <v>0</v>
      </c>
      <c r="AH622" s="21">
        <v>42353.345902777779</v>
      </c>
      <c r="AJ622" s="24">
        <v>1</v>
      </c>
      <c r="AK622" s="23">
        <f t="shared" si="133"/>
        <v>4</v>
      </c>
      <c r="AL622" s="1">
        <f t="shared" si="134"/>
        <v>50000</v>
      </c>
      <c r="AM622" s="1">
        <f t="shared" si="135"/>
        <v>0</v>
      </c>
      <c r="AN622" s="25">
        <f t="shared" si="142"/>
        <v>0.2200000000000002</v>
      </c>
      <c r="AO622" s="25">
        <f t="shared" si="143"/>
        <v>-3.6066666666666669</v>
      </c>
      <c r="AP622" s="1">
        <f t="shared" si="141"/>
        <v>15.58</v>
      </c>
      <c r="AQ622" s="25">
        <f t="shared" si="136"/>
        <v>1.2124513618677044</v>
      </c>
      <c r="AR622" s="1">
        <f t="shared" si="137"/>
        <v>4.1900000000000004</v>
      </c>
      <c r="AS622" s="25">
        <f t="shared" si="138"/>
        <v>1.1385869565217392</v>
      </c>
      <c r="AT622" s="1">
        <f t="shared" si="139"/>
        <v>0</v>
      </c>
      <c r="AU622" s="1">
        <f t="shared" si="140"/>
        <v>0</v>
      </c>
      <c r="AV622" s="1" t="str">
        <f t="shared" si="144"/>
        <v/>
      </c>
      <c r="AW622" s="1" t="str">
        <f t="shared" si="145"/>
        <v/>
      </c>
      <c r="AX622" s="1" t="str">
        <f t="shared" si="146"/>
        <v/>
      </c>
      <c r="AY622" s="1">
        <v>0</v>
      </c>
      <c r="BJ622"/>
    </row>
    <row r="623" spans="1:62" ht="15.75">
      <c r="A623" s="1">
        <v>8975</v>
      </c>
      <c r="B623" s="1" t="s">
        <v>1367</v>
      </c>
      <c r="C623" s="1" t="s">
        <v>4352</v>
      </c>
      <c r="F623" s="1">
        <v>100000</v>
      </c>
      <c r="H623" s="1">
        <v>4.9000000000000004</v>
      </c>
      <c r="I623" s="1">
        <v>38.729999999999997</v>
      </c>
      <c r="J623" s="1" t="s">
        <v>9295</v>
      </c>
      <c r="K623" s="1">
        <v>4.9000000000000004</v>
      </c>
      <c r="L623" s="1">
        <v>49.98</v>
      </c>
      <c r="M623" s="1" t="s">
        <v>9296</v>
      </c>
      <c r="N623" s="1">
        <v>4.9000000000000004</v>
      </c>
      <c r="O623" s="1">
        <v>53.47</v>
      </c>
      <c r="P623" s="1" t="s">
        <v>9297</v>
      </c>
      <c r="Q623" s="1">
        <v>3.44</v>
      </c>
      <c r="R623" s="1">
        <v>8.0299999999999994</v>
      </c>
      <c r="S623" s="1" t="s">
        <v>9298</v>
      </c>
      <c r="T623" s="1">
        <v>2.37</v>
      </c>
      <c r="U623" s="1">
        <v>3.59</v>
      </c>
      <c r="V623" s="1" t="s">
        <v>9299</v>
      </c>
      <c r="W623" s="1">
        <v>0</v>
      </c>
      <c r="X623" s="1">
        <v>0.04</v>
      </c>
      <c r="Y623" s="1" t="s">
        <v>4300</v>
      </c>
      <c r="Z623" s="1">
        <v>0</v>
      </c>
      <c r="AA623" s="1">
        <v>0</v>
      </c>
      <c r="AB623" s="1" t="s">
        <v>4284</v>
      </c>
      <c r="AC623" s="1">
        <v>0</v>
      </c>
      <c r="AD623" s="1">
        <v>0</v>
      </c>
      <c r="AH623" s="21">
        <v>42353.345937500002</v>
      </c>
      <c r="AJ623" s="24">
        <v>1</v>
      </c>
      <c r="AK623" s="23">
        <f t="shared" si="133"/>
        <v>14</v>
      </c>
      <c r="AL623" s="1">
        <f t="shared" si="134"/>
        <v>100000</v>
      </c>
      <c r="AM623" s="1">
        <f t="shared" si="135"/>
        <v>0</v>
      </c>
      <c r="AN623" s="25">
        <f t="shared" si="142"/>
        <v>14.740000000000002</v>
      </c>
      <c r="AO623" s="25">
        <f t="shared" si="143"/>
        <v>47.393333333333338</v>
      </c>
      <c r="AP623" s="1">
        <f t="shared" si="141"/>
        <v>3.44</v>
      </c>
      <c r="AQ623" s="25">
        <f t="shared" si="136"/>
        <v>0.42839352428393529</v>
      </c>
      <c r="AR623" s="1">
        <f t="shared" si="137"/>
        <v>2.37</v>
      </c>
      <c r="AS623" s="25">
        <f t="shared" si="138"/>
        <v>0.66016713091922008</v>
      </c>
      <c r="AT623" s="1">
        <f t="shared" si="139"/>
        <v>0</v>
      </c>
      <c r="AU623" s="1">
        <f t="shared" si="140"/>
        <v>0</v>
      </c>
      <c r="AV623" s="1" t="str">
        <f t="shared" si="144"/>
        <v/>
      </c>
      <c r="AW623" s="1" t="str">
        <f t="shared" si="145"/>
        <v/>
      </c>
      <c r="AX623" s="1" t="str">
        <f t="shared" si="146"/>
        <v/>
      </c>
      <c r="AY623" s="1">
        <v>0</v>
      </c>
      <c r="BJ623"/>
    </row>
    <row r="624" spans="1:62" ht="15.75">
      <c r="A624" s="1">
        <v>8564</v>
      </c>
      <c r="B624" s="1" t="s">
        <v>1036</v>
      </c>
      <c r="C624" s="1" t="s">
        <v>4334</v>
      </c>
      <c r="F624" s="1">
        <v>50000</v>
      </c>
      <c r="H624" s="1">
        <v>4.8</v>
      </c>
      <c r="I624" s="1">
        <v>8.6999999999999993</v>
      </c>
      <c r="J624" s="1" t="s">
        <v>9300</v>
      </c>
      <c r="K624" s="1">
        <v>4.7</v>
      </c>
      <c r="L624" s="1">
        <v>0.91</v>
      </c>
      <c r="M624" s="1" t="s">
        <v>9301</v>
      </c>
      <c r="N624" s="1">
        <v>4.7</v>
      </c>
      <c r="O624" s="1">
        <v>0.74</v>
      </c>
      <c r="P624" s="1" t="s">
        <v>9302</v>
      </c>
      <c r="Q624" s="1">
        <v>7.73</v>
      </c>
      <c r="R624" s="1">
        <v>12.85</v>
      </c>
      <c r="S624" s="1" t="s">
        <v>9303</v>
      </c>
      <c r="T624" s="1">
        <v>3.44</v>
      </c>
      <c r="U624" s="1">
        <v>3.68</v>
      </c>
      <c r="V624" s="1" t="s">
        <v>8540</v>
      </c>
      <c r="W624" s="1">
        <v>0</v>
      </c>
      <c r="X624" s="1">
        <v>0.05</v>
      </c>
      <c r="Y624" s="1" t="s">
        <v>4289</v>
      </c>
      <c r="Z624" s="1">
        <v>0</v>
      </c>
      <c r="AA624" s="1">
        <v>0</v>
      </c>
      <c r="AB624" s="1" t="s">
        <v>4284</v>
      </c>
      <c r="AC624" s="1">
        <v>0</v>
      </c>
      <c r="AD624" s="1">
        <v>0</v>
      </c>
      <c r="AH624" s="21">
        <v>42353.345960648148</v>
      </c>
      <c r="AJ624" s="24">
        <v>1</v>
      </c>
      <c r="AK624" s="23">
        <f t="shared" si="133"/>
        <v>4</v>
      </c>
      <c r="AL624" s="1">
        <f t="shared" si="134"/>
        <v>50000</v>
      </c>
      <c r="AM624" s="1">
        <f t="shared" si="135"/>
        <v>0</v>
      </c>
      <c r="AN624" s="25">
        <f t="shared" si="142"/>
        <v>7.9599999999999991</v>
      </c>
      <c r="AO624" s="25">
        <f t="shared" si="143"/>
        <v>3.4499999999999997</v>
      </c>
      <c r="AP624" s="1">
        <f t="shared" si="141"/>
        <v>7.73</v>
      </c>
      <c r="AQ624" s="25">
        <f t="shared" si="136"/>
        <v>0.60155642023346312</v>
      </c>
      <c r="AR624" s="1">
        <f t="shared" si="137"/>
        <v>3.44</v>
      </c>
      <c r="AS624" s="25">
        <f t="shared" si="138"/>
        <v>0.93478260869565211</v>
      </c>
      <c r="AT624" s="1">
        <f t="shared" si="139"/>
        <v>0</v>
      </c>
      <c r="AU624" s="1">
        <f t="shared" si="140"/>
        <v>0</v>
      </c>
      <c r="AV624" s="1" t="str">
        <f t="shared" si="144"/>
        <v/>
      </c>
      <c r="AW624" s="1" t="str">
        <f t="shared" si="145"/>
        <v/>
      </c>
      <c r="AX624" s="1" t="str">
        <f t="shared" si="146"/>
        <v/>
      </c>
      <c r="AY624" s="1">
        <v>0</v>
      </c>
      <c r="BJ624"/>
    </row>
    <row r="625" spans="1:62" ht="15.75">
      <c r="A625" s="1">
        <v>8558</v>
      </c>
      <c r="B625" s="1" t="s">
        <v>597</v>
      </c>
      <c r="C625" s="1" t="s">
        <v>4378</v>
      </c>
      <c r="F625" s="1">
        <v>50000</v>
      </c>
      <c r="H625" s="1">
        <v>4.8</v>
      </c>
      <c r="I625" s="1">
        <v>8.7799999999999994</v>
      </c>
      <c r="J625" s="1" t="s">
        <v>9304</v>
      </c>
      <c r="K625" s="1">
        <v>4.7</v>
      </c>
      <c r="L625" s="1">
        <v>0</v>
      </c>
      <c r="M625" s="1" t="s">
        <v>9305</v>
      </c>
      <c r="N625" s="1">
        <v>4.7</v>
      </c>
      <c r="O625" s="1">
        <v>-0.65</v>
      </c>
      <c r="P625" s="1" t="s">
        <v>9306</v>
      </c>
      <c r="Q625" s="1">
        <v>2.73</v>
      </c>
      <c r="R625" s="1">
        <v>4.16</v>
      </c>
      <c r="S625" s="1" t="s">
        <v>9307</v>
      </c>
      <c r="T625" s="1">
        <v>2.27</v>
      </c>
      <c r="U625" s="1">
        <v>2.16</v>
      </c>
      <c r="V625" s="1" t="s">
        <v>9308</v>
      </c>
      <c r="W625" s="1">
        <v>0</v>
      </c>
      <c r="X625" s="1">
        <v>0.01</v>
      </c>
      <c r="Y625" s="1" t="s">
        <v>4295</v>
      </c>
      <c r="Z625" s="1">
        <v>0</v>
      </c>
      <c r="AA625" s="1">
        <v>0</v>
      </c>
      <c r="AB625" s="1" t="s">
        <v>4284</v>
      </c>
      <c r="AC625" s="1">
        <v>0</v>
      </c>
      <c r="AD625" s="1">
        <v>0</v>
      </c>
      <c r="AH625" s="21">
        <v>42353.345995370371</v>
      </c>
      <c r="AJ625" s="24">
        <v>1</v>
      </c>
      <c r="AK625" s="23">
        <f t="shared" si="133"/>
        <v>7</v>
      </c>
      <c r="AL625" s="1">
        <f t="shared" si="134"/>
        <v>50000</v>
      </c>
      <c r="AM625" s="1">
        <f t="shared" si="135"/>
        <v>0</v>
      </c>
      <c r="AN625" s="25">
        <f t="shared" si="142"/>
        <v>9.43</v>
      </c>
      <c r="AO625" s="25">
        <f t="shared" si="143"/>
        <v>2.7099999999999995</v>
      </c>
      <c r="AP625" s="1">
        <f t="shared" si="141"/>
        <v>2.73</v>
      </c>
      <c r="AQ625" s="25">
        <f t="shared" si="136"/>
        <v>0.65625</v>
      </c>
      <c r="AR625" s="1">
        <f t="shared" si="137"/>
        <v>2.27</v>
      </c>
      <c r="AS625" s="25">
        <f t="shared" si="138"/>
        <v>1.0509259259259258</v>
      </c>
      <c r="AT625" s="1">
        <f t="shared" si="139"/>
        <v>0</v>
      </c>
      <c r="AU625" s="1">
        <f t="shared" si="140"/>
        <v>0</v>
      </c>
      <c r="AV625" s="1" t="str">
        <f t="shared" si="144"/>
        <v/>
      </c>
      <c r="AW625" s="1" t="str">
        <f t="shared" si="145"/>
        <v/>
      </c>
      <c r="AX625" s="1" t="str">
        <f t="shared" si="146"/>
        <v/>
      </c>
      <c r="AY625" s="1">
        <v>0</v>
      </c>
      <c r="BJ625"/>
    </row>
    <row r="626" spans="1:62" ht="15.75">
      <c r="A626" s="1">
        <v>8581</v>
      </c>
      <c r="B626" s="1" t="s">
        <v>704</v>
      </c>
      <c r="C626" s="1" t="s">
        <v>4334</v>
      </c>
      <c r="F626" s="1">
        <v>50000</v>
      </c>
      <c r="G626" s="1">
        <v>3</v>
      </c>
      <c r="H626" s="1">
        <v>4.9000000000000004</v>
      </c>
      <c r="I626" s="1">
        <v>55.11</v>
      </c>
      <c r="J626" s="1" t="s">
        <v>9309</v>
      </c>
      <c r="K626" s="1">
        <v>4.9000000000000004</v>
      </c>
      <c r="L626" s="1">
        <v>57.64</v>
      </c>
      <c r="M626" s="1" t="s">
        <v>9310</v>
      </c>
      <c r="N626" s="1">
        <v>4.9000000000000004</v>
      </c>
      <c r="O626" s="1">
        <v>56.72</v>
      </c>
      <c r="P626" s="1" t="s">
        <v>9311</v>
      </c>
      <c r="Q626" s="1">
        <v>9.08</v>
      </c>
      <c r="R626" s="1">
        <v>12.85</v>
      </c>
      <c r="S626" s="1" t="s">
        <v>9312</v>
      </c>
      <c r="T626" s="1">
        <v>4.6399999999999997</v>
      </c>
      <c r="U626" s="1">
        <v>3.68</v>
      </c>
      <c r="V626" s="1" t="s">
        <v>9313</v>
      </c>
      <c r="W626" s="1">
        <v>0</v>
      </c>
      <c r="X626" s="1">
        <v>0.05</v>
      </c>
      <c r="Y626" s="1" t="s">
        <v>4289</v>
      </c>
      <c r="Z626" s="1">
        <v>0</v>
      </c>
      <c r="AA626" s="1">
        <v>0</v>
      </c>
      <c r="AB626" s="1" t="s">
        <v>4284</v>
      </c>
      <c r="AC626" s="1">
        <v>0</v>
      </c>
      <c r="AD626" s="1">
        <v>0</v>
      </c>
      <c r="AH626" s="21">
        <v>42353.346018518518</v>
      </c>
      <c r="AJ626" s="24">
        <v>1</v>
      </c>
      <c r="AK626" s="23">
        <f t="shared" si="133"/>
        <v>4</v>
      </c>
      <c r="AL626" s="1">
        <f t="shared" si="134"/>
        <v>50000</v>
      </c>
      <c r="AM626" s="1">
        <f t="shared" si="135"/>
        <v>0</v>
      </c>
      <c r="AN626" s="25">
        <f t="shared" si="142"/>
        <v>2.5300000000000011</v>
      </c>
      <c r="AO626" s="25">
        <f t="shared" si="143"/>
        <v>56.49</v>
      </c>
      <c r="AP626" s="1">
        <f t="shared" si="141"/>
        <v>9.08</v>
      </c>
      <c r="AQ626" s="25">
        <f t="shared" si="136"/>
        <v>0.70661478599221794</v>
      </c>
      <c r="AR626" s="1">
        <f t="shared" si="137"/>
        <v>4.6399999999999997</v>
      </c>
      <c r="AS626" s="25">
        <f t="shared" si="138"/>
        <v>1.2608695652173911</v>
      </c>
      <c r="AT626" s="1">
        <f t="shared" si="139"/>
        <v>0</v>
      </c>
      <c r="AU626" s="1">
        <f t="shared" si="140"/>
        <v>0</v>
      </c>
      <c r="AV626" s="1" t="str">
        <f t="shared" si="144"/>
        <v/>
      </c>
      <c r="AW626" s="1" t="str">
        <f t="shared" si="145"/>
        <v/>
      </c>
      <c r="AX626" s="1" t="str">
        <f t="shared" si="146"/>
        <v/>
      </c>
      <c r="AY626" s="1">
        <v>0</v>
      </c>
      <c r="BJ626"/>
    </row>
    <row r="627" spans="1:62" ht="15.75">
      <c r="A627" s="1">
        <v>9499</v>
      </c>
      <c r="B627" s="1" t="s">
        <v>164</v>
      </c>
      <c r="C627" s="1" t="s">
        <v>4334</v>
      </c>
      <c r="F627" s="1">
        <v>50000</v>
      </c>
      <c r="G627" s="1">
        <v>3</v>
      </c>
      <c r="H627" s="1">
        <v>4.8</v>
      </c>
      <c r="I627" s="1">
        <v>0</v>
      </c>
      <c r="J627" s="1" t="s">
        <v>9314</v>
      </c>
      <c r="K627" s="1">
        <v>4.7</v>
      </c>
      <c r="L627" s="1">
        <v>0</v>
      </c>
      <c r="M627" s="1" t="s">
        <v>9315</v>
      </c>
      <c r="N627" s="1">
        <v>4.7</v>
      </c>
      <c r="O627" s="1">
        <v>-1.1299999999999999</v>
      </c>
      <c r="P627" s="1" t="s">
        <v>9316</v>
      </c>
      <c r="Q627" s="1">
        <v>13.05</v>
      </c>
      <c r="R627" s="1">
        <v>12.85</v>
      </c>
      <c r="S627" s="1" t="s">
        <v>9317</v>
      </c>
      <c r="T627" s="1">
        <v>3.17</v>
      </c>
      <c r="U627" s="1">
        <v>3.68</v>
      </c>
      <c r="V627" s="1" t="s">
        <v>9318</v>
      </c>
      <c r="W627" s="1">
        <v>0</v>
      </c>
      <c r="X627" s="1">
        <v>0.05</v>
      </c>
      <c r="Y627" s="1" t="s">
        <v>4289</v>
      </c>
      <c r="Z627" s="1">
        <v>0</v>
      </c>
      <c r="AA627" s="1">
        <v>0</v>
      </c>
      <c r="AB627" s="1" t="s">
        <v>4284</v>
      </c>
      <c r="AC627" s="1">
        <v>0</v>
      </c>
      <c r="AD627" s="1">
        <v>0</v>
      </c>
      <c r="AH627" s="21">
        <v>42353.346053240741</v>
      </c>
      <c r="AJ627" s="24">
        <v>1</v>
      </c>
      <c r="AK627" s="23">
        <f t="shared" si="133"/>
        <v>4</v>
      </c>
      <c r="AL627" s="1">
        <f t="shared" si="134"/>
        <v>50000</v>
      </c>
      <c r="AM627" s="1">
        <f t="shared" si="135"/>
        <v>0</v>
      </c>
      <c r="AN627" s="25">
        <f t="shared" si="142"/>
        <v>1.1299999999999999</v>
      </c>
      <c r="AO627" s="25">
        <f t="shared" si="143"/>
        <v>-0.37666666666666665</v>
      </c>
      <c r="AP627" s="1">
        <f t="shared" si="141"/>
        <v>13.05</v>
      </c>
      <c r="AQ627" s="25">
        <f t="shared" si="136"/>
        <v>1.0155642023346305</v>
      </c>
      <c r="AR627" s="1">
        <f t="shared" si="137"/>
        <v>3.17</v>
      </c>
      <c r="AS627" s="25">
        <f t="shared" si="138"/>
        <v>0.86141304347826086</v>
      </c>
      <c r="AT627" s="1">
        <f t="shared" si="139"/>
        <v>0</v>
      </c>
      <c r="AU627" s="1">
        <f t="shared" si="140"/>
        <v>0</v>
      </c>
      <c r="AV627" s="1" t="str">
        <f t="shared" si="144"/>
        <v/>
      </c>
      <c r="AW627" s="1" t="str">
        <f t="shared" si="145"/>
        <v/>
      </c>
      <c r="AX627" s="1" t="str">
        <f t="shared" si="146"/>
        <v/>
      </c>
      <c r="AY627" s="1">
        <v>0</v>
      </c>
      <c r="BJ627"/>
    </row>
    <row r="628" spans="1:62" ht="15.75">
      <c r="A628" s="1">
        <v>8792</v>
      </c>
      <c r="B628" s="1" t="s">
        <v>3987</v>
      </c>
      <c r="C628" s="1" t="s">
        <v>4358</v>
      </c>
      <c r="F628" s="1">
        <v>50000</v>
      </c>
      <c r="H628" s="1">
        <v>4.7</v>
      </c>
      <c r="I628" s="1">
        <v>-1.97</v>
      </c>
      <c r="J628" s="1" t="s">
        <v>9319</v>
      </c>
      <c r="K628" s="1">
        <v>4.7</v>
      </c>
      <c r="L628" s="1">
        <v>-1.18</v>
      </c>
      <c r="M628" s="1" t="s">
        <v>9320</v>
      </c>
      <c r="N628" s="1">
        <v>4.8</v>
      </c>
      <c r="O628" s="1">
        <v>32.61</v>
      </c>
      <c r="P628" s="1" t="s">
        <v>9321</v>
      </c>
      <c r="Q628" s="1">
        <v>12.5</v>
      </c>
      <c r="R628" s="1">
        <v>4.05</v>
      </c>
      <c r="S628" s="1" t="s">
        <v>9322</v>
      </c>
      <c r="T628" s="1">
        <v>2.58</v>
      </c>
      <c r="U628" s="1">
        <v>2.8</v>
      </c>
      <c r="V628" s="1" t="s">
        <v>9323</v>
      </c>
      <c r="W628" s="1">
        <v>0</v>
      </c>
      <c r="X628" s="1">
        <v>7.0000000000000007E-2</v>
      </c>
      <c r="Y628" s="1" t="s">
        <v>4331</v>
      </c>
      <c r="Z628" s="1">
        <v>0</v>
      </c>
      <c r="AA628" s="1">
        <v>0</v>
      </c>
      <c r="AB628" s="1" t="s">
        <v>4284</v>
      </c>
      <c r="AC628" s="1">
        <v>0</v>
      </c>
      <c r="AD628" s="1">
        <v>0</v>
      </c>
      <c r="AH628" s="21">
        <v>42353.346076388887</v>
      </c>
      <c r="AJ628" s="24">
        <v>1</v>
      </c>
      <c r="AK628" s="23">
        <f t="shared" si="133"/>
        <v>1</v>
      </c>
      <c r="AL628" s="1">
        <f t="shared" si="134"/>
        <v>50000</v>
      </c>
      <c r="AM628" s="1">
        <f t="shared" si="135"/>
        <v>0</v>
      </c>
      <c r="AN628" s="25">
        <f t="shared" si="142"/>
        <v>34.58</v>
      </c>
      <c r="AO628" s="25">
        <f t="shared" si="143"/>
        <v>9.82</v>
      </c>
      <c r="AP628" s="1">
        <f t="shared" si="141"/>
        <v>12.5</v>
      </c>
      <c r="AQ628" s="25">
        <f t="shared" si="136"/>
        <v>3.0864197530864197</v>
      </c>
      <c r="AR628" s="1">
        <f t="shared" si="137"/>
        <v>2.58</v>
      </c>
      <c r="AS628" s="25">
        <f t="shared" si="138"/>
        <v>0.92142857142857149</v>
      </c>
      <c r="AT628" s="1">
        <f t="shared" si="139"/>
        <v>0</v>
      </c>
      <c r="AU628" s="1">
        <f t="shared" si="140"/>
        <v>0</v>
      </c>
      <c r="AV628" s="1" t="str">
        <f t="shared" si="144"/>
        <v/>
      </c>
      <c r="AW628" s="1" t="str">
        <f t="shared" si="145"/>
        <v/>
      </c>
      <c r="AX628" s="1" t="str">
        <f t="shared" si="146"/>
        <v/>
      </c>
      <c r="AY628" s="1">
        <v>0</v>
      </c>
      <c r="BJ628"/>
    </row>
    <row r="629" spans="1:62" ht="15.75">
      <c r="A629" s="1">
        <v>9475</v>
      </c>
      <c r="B629" s="1" t="s">
        <v>4007</v>
      </c>
      <c r="C629" s="1" t="s">
        <v>4334</v>
      </c>
      <c r="F629" s="1">
        <v>49937.3</v>
      </c>
      <c r="G629" s="1">
        <v>3</v>
      </c>
      <c r="H629" s="1">
        <v>4.8</v>
      </c>
      <c r="I629" s="1">
        <v>-0.91</v>
      </c>
      <c r="J629" s="1" t="s">
        <v>9324</v>
      </c>
      <c r="K629" s="1">
        <v>4.7</v>
      </c>
      <c r="L629" s="1">
        <v>-1.17</v>
      </c>
      <c r="M629" s="1" t="s">
        <v>9325</v>
      </c>
      <c r="N629" s="1">
        <v>4.7</v>
      </c>
      <c r="O629" s="1">
        <v>-0.82</v>
      </c>
      <c r="P629" s="1" t="s">
        <v>9326</v>
      </c>
      <c r="Q629" s="1">
        <v>16.18</v>
      </c>
      <c r="R629" s="1">
        <v>12.85</v>
      </c>
      <c r="S629" s="1" t="s">
        <v>9327</v>
      </c>
      <c r="T629" s="1">
        <v>1.68</v>
      </c>
      <c r="U629" s="1">
        <v>3.68</v>
      </c>
      <c r="V629" s="1" t="s">
        <v>9328</v>
      </c>
      <c r="W629" s="1">
        <v>0</v>
      </c>
      <c r="X629" s="1">
        <v>0.05</v>
      </c>
      <c r="Y629" s="1" t="s">
        <v>4289</v>
      </c>
      <c r="Z629" s="1">
        <v>0</v>
      </c>
      <c r="AA629" s="1">
        <v>0</v>
      </c>
      <c r="AB629" s="1" t="s">
        <v>4284</v>
      </c>
      <c r="AC629" s="1">
        <v>0</v>
      </c>
      <c r="AD629" s="1">
        <v>0</v>
      </c>
      <c r="AH629" s="21">
        <v>42353.34611111111</v>
      </c>
      <c r="AJ629" s="24">
        <v>1</v>
      </c>
      <c r="AK629" s="23">
        <f t="shared" si="133"/>
        <v>4</v>
      </c>
      <c r="AL629" s="1">
        <f t="shared" si="134"/>
        <v>49937.3</v>
      </c>
      <c r="AM629" s="1">
        <f t="shared" si="135"/>
        <v>0</v>
      </c>
      <c r="AN629" s="25">
        <f t="shared" si="142"/>
        <v>0.35</v>
      </c>
      <c r="AO629" s="25">
        <f t="shared" si="143"/>
        <v>-0.96666666666666667</v>
      </c>
      <c r="AP629" s="1">
        <f t="shared" si="141"/>
        <v>16.18</v>
      </c>
      <c r="AQ629" s="25">
        <f t="shared" si="136"/>
        <v>1.2591439688715953</v>
      </c>
      <c r="AR629" s="1">
        <f t="shared" si="137"/>
        <v>1.68</v>
      </c>
      <c r="AS629" s="25">
        <f t="shared" si="138"/>
        <v>0.45652173913043476</v>
      </c>
      <c r="AT629" s="1">
        <f t="shared" si="139"/>
        <v>0</v>
      </c>
      <c r="AU629" s="1">
        <f t="shared" si="140"/>
        <v>0</v>
      </c>
      <c r="AV629" s="1" t="str">
        <f t="shared" si="144"/>
        <v/>
      </c>
      <c r="AW629" s="1" t="str">
        <f t="shared" si="145"/>
        <v/>
      </c>
      <c r="AX629" s="1" t="str">
        <f t="shared" si="146"/>
        <v/>
      </c>
      <c r="AY629" s="1">
        <v>0</v>
      </c>
      <c r="BJ629"/>
    </row>
    <row r="630" spans="1:62" ht="15.75">
      <c r="A630" s="1">
        <v>9610</v>
      </c>
      <c r="B630" s="1" t="s">
        <v>4015</v>
      </c>
      <c r="C630" s="1" t="s">
        <v>4334</v>
      </c>
      <c r="F630" s="1">
        <v>100000</v>
      </c>
      <c r="G630" s="1">
        <v>6</v>
      </c>
      <c r="H630" s="1">
        <v>4.9000000000000004</v>
      </c>
      <c r="I630" s="1">
        <v>84.42</v>
      </c>
      <c r="J630" s="1" t="s">
        <v>9329</v>
      </c>
      <c r="K630" s="1">
        <v>4.9000000000000004</v>
      </c>
      <c r="L630" s="1">
        <v>83.08</v>
      </c>
      <c r="M630" s="1" t="s">
        <v>9330</v>
      </c>
      <c r="N630" s="1">
        <v>4.9000000000000004</v>
      </c>
      <c r="O630" s="1">
        <v>83.34</v>
      </c>
      <c r="P630" s="1" t="s">
        <v>9331</v>
      </c>
      <c r="Q630" s="1">
        <v>42.86</v>
      </c>
      <c r="R630" s="1">
        <v>12.85</v>
      </c>
      <c r="S630" s="1" t="s">
        <v>9332</v>
      </c>
      <c r="T630" s="1">
        <v>5.21</v>
      </c>
      <c r="U630" s="1">
        <v>3.68</v>
      </c>
      <c r="V630" s="1" t="s">
        <v>9333</v>
      </c>
      <c r="W630" s="1">
        <v>0</v>
      </c>
      <c r="X630" s="1">
        <v>0</v>
      </c>
      <c r="Y630" s="1" t="s">
        <v>4287</v>
      </c>
      <c r="Z630" s="1">
        <v>0</v>
      </c>
      <c r="AA630" s="1">
        <v>0</v>
      </c>
      <c r="AB630" s="1" t="s">
        <v>4284</v>
      </c>
      <c r="AC630" s="1">
        <v>0</v>
      </c>
      <c r="AD630" s="1">
        <v>0</v>
      </c>
      <c r="AH630" s="21">
        <v>42353.346134259256</v>
      </c>
      <c r="AJ630" s="24">
        <v>1</v>
      </c>
      <c r="AK630" s="23">
        <f t="shared" si="133"/>
        <v>4</v>
      </c>
      <c r="AL630" s="1">
        <f t="shared" si="134"/>
        <v>100000</v>
      </c>
      <c r="AM630" s="1">
        <f t="shared" si="135"/>
        <v>0</v>
      </c>
      <c r="AN630" s="25">
        <f t="shared" si="142"/>
        <v>1.3400000000000034</v>
      </c>
      <c r="AO630" s="25">
        <f t="shared" si="143"/>
        <v>83.61333333333333</v>
      </c>
      <c r="AP630" s="1">
        <f t="shared" si="141"/>
        <v>42.86</v>
      </c>
      <c r="AQ630" s="25">
        <f t="shared" si="136"/>
        <v>3.3354085603112842</v>
      </c>
      <c r="AR630" s="1">
        <f t="shared" si="137"/>
        <v>5.21</v>
      </c>
      <c r="AS630" s="25">
        <f t="shared" si="138"/>
        <v>1.4157608695652173</v>
      </c>
      <c r="AT630" s="1">
        <f t="shared" si="139"/>
        <v>0</v>
      </c>
      <c r="AU630" s="1">
        <f t="shared" si="140"/>
        <v>0</v>
      </c>
      <c r="AV630" s="1" t="str">
        <f t="shared" si="144"/>
        <v/>
      </c>
      <c r="AW630" s="1" t="str">
        <f t="shared" si="145"/>
        <v/>
      </c>
      <c r="AX630" s="1" t="str">
        <f t="shared" si="146"/>
        <v/>
      </c>
      <c r="AY630" s="1">
        <v>0</v>
      </c>
      <c r="BJ630"/>
    </row>
    <row r="631" spans="1:62" ht="15.75">
      <c r="A631" s="1">
        <v>9611</v>
      </c>
      <c r="B631" s="1" t="s">
        <v>4031</v>
      </c>
      <c r="C631" s="1" t="s">
        <v>4334</v>
      </c>
      <c r="F631" s="1">
        <v>50000</v>
      </c>
      <c r="G631" s="1">
        <v>3</v>
      </c>
      <c r="H631" s="1">
        <v>4.9000000000000004</v>
      </c>
      <c r="I631" s="1">
        <v>51.57</v>
      </c>
      <c r="J631" s="1" t="s">
        <v>9334</v>
      </c>
      <c r="K631" s="1">
        <v>4.8</v>
      </c>
      <c r="L631" s="1">
        <v>51.37</v>
      </c>
      <c r="M631" s="1" t="s">
        <v>9335</v>
      </c>
      <c r="N631" s="1">
        <v>4.8</v>
      </c>
      <c r="O631" s="1">
        <v>50.79</v>
      </c>
      <c r="P631" s="1" t="s">
        <v>9336</v>
      </c>
      <c r="Q631" s="1">
        <v>16.34</v>
      </c>
      <c r="R631" s="1">
        <v>12.85</v>
      </c>
      <c r="S631" s="1" t="s">
        <v>9337</v>
      </c>
      <c r="T631" s="1">
        <v>3.57</v>
      </c>
      <c r="U631" s="1">
        <v>3.68</v>
      </c>
      <c r="V631" s="1" t="s">
        <v>8675</v>
      </c>
      <c r="W631" s="1">
        <v>0</v>
      </c>
      <c r="X631" s="1">
        <v>0.05</v>
      </c>
      <c r="Y631" s="1" t="s">
        <v>4289</v>
      </c>
      <c r="Z631" s="1">
        <v>0</v>
      </c>
      <c r="AA631" s="1">
        <v>0</v>
      </c>
      <c r="AB631" s="1" t="s">
        <v>4284</v>
      </c>
      <c r="AC631" s="1">
        <v>0</v>
      </c>
      <c r="AD631" s="1">
        <v>0</v>
      </c>
      <c r="AH631" s="21">
        <v>42353.34615740741</v>
      </c>
      <c r="AJ631" s="24">
        <v>1</v>
      </c>
      <c r="AK631" s="23">
        <f t="shared" si="133"/>
        <v>4</v>
      </c>
      <c r="AL631" s="1">
        <f t="shared" si="134"/>
        <v>50000</v>
      </c>
      <c r="AM631" s="1">
        <f t="shared" si="135"/>
        <v>0</v>
      </c>
      <c r="AN631" s="25">
        <f t="shared" si="142"/>
        <v>0.78000000000000114</v>
      </c>
      <c r="AO631" s="25">
        <f t="shared" si="143"/>
        <v>51.243333333333332</v>
      </c>
      <c r="AP631" s="1">
        <f t="shared" si="141"/>
        <v>16.34</v>
      </c>
      <c r="AQ631" s="25">
        <f t="shared" si="136"/>
        <v>1.2715953307392995</v>
      </c>
      <c r="AR631" s="1">
        <f t="shared" si="137"/>
        <v>3.57</v>
      </c>
      <c r="AS631" s="25">
        <f t="shared" si="138"/>
        <v>0.97010869565217384</v>
      </c>
      <c r="AT631" s="1">
        <f t="shared" si="139"/>
        <v>0</v>
      </c>
      <c r="AU631" s="1">
        <f t="shared" si="140"/>
        <v>0</v>
      </c>
      <c r="AV631" s="1" t="str">
        <f t="shared" si="144"/>
        <v/>
      </c>
      <c r="AW631" s="1" t="str">
        <f t="shared" si="145"/>
        <v/>
      </c>
      <c r="AX631" s="1" t="str">
        <f t="shared" si="146"/>
        <v/>
      </c>
      <c r="AY631" s="1">
        <v>0</v>
      </c>
      <c r="BJ631"/>
    </row>
    <row r="632" spans="1:62" ht="15.75">
      <c r="A632" s="1">
        <v>8835</v>
      </c>
      <c r="B632" s="1" t="s">
        <v>4121</v>
      </c>
      <c r="C632" s="1" t="s">
        <v>4334</v>
      </c>
      <c r="F632" s="1">
        <v>50000</v>
      </c>
      <c r="G632" s="1">
        <v>3</v>
      </c>
      <c r="H632" s="1">
        <v>4.8</v>
      </c>
      <c r="I632" s="1">
        <v>22.47</v>
      </c>
      <c r="J632" s="1" t="s">
        <v>9338</v>
      </c>
      <c r="K632" s="1">
        <v>4.8</v>
      </c>
      <c r="L632" s="1">
        <v>23.44</v>
      </c>
      <c r="M632" s="1" t="s">
        <v>9339</v>
      </c>
      <c r="N632" s="1">
        <v>4.8</v>
      </c>
      <c r="O632" s="1">
        <v>20.149999999999999</v>
      </c>
      <c r="P632" s="1" t="s">
        <v>9340</v>
      </c>
      <c r="Q632" s="1">
        <v>6.99</v>
      </c>
      <c r="R632" s="1">
        <v>12.85</v>
      </c>
      <c r="S632" s="1" t="s">
        <v>9341</v>
      </c>
      <c r="T632" s="1">
        <v>3.04</v>
      </c>
      <c r="U632" s="1">
        <v>3.68</v>
      </c>
      <c r="V632" s="1" t="s">
        <v>9342</v>
      </c>
      <c r="W632" s="1">
        <v>0</v>
      </c>
      <c r="X632" s="1">
        <v>0.05</v>
      </c>
      <c r="Y632" s="1" t="s">
        <v>4289</v>
      </c>
      <c r="Z632" s="1">
        <v>0</v>
      </c>
      <c r="AA632" s="1">
        <v>0</v>
      </c>
      <c r="AB632" s="1" t="s">
        <v>4284</v>
      </c>
      <c r="AC632" s="1">
        <v>0</v>
      </c>
      <c r="AD632" s="1">
        <v>0</v>
      </c>
      <c r="AH632" s="21">
        <v>42353.346215277779</v>
      </c>
      <c r="AJ632" s="24">
        <v>1</v>
      </c>
      <c r="AK632" s="23">
        <f t="shared" si="133"/>
        <v>4</v>
      </c>
      <c r="AL632" s="1">
        <f t="shared" si="134"/>
        <v>50000</v>
      </c>
      <c r="AM632" s="1">
        <f t="shared" si="135"/>
        <v>0</v>
      </c>
      <c r="AN632" s="25">
        <f t="shared" si="142"/>
        <v>3.2900000000000027</v>
      </c>
      <c r="AO632" s="25">
        <f t="shared" si="143"/>
        <v>22.02</v>
      </c>
      <c r="AP632" s="1">
        <f t="shared" si="141"/>
        <v>6.99</v>
      </c>
      <c r="AQ632" s="25">
        <f t="shared" si="136"/>
        <v>0.54396887159533081</v>
      </c>
      <c r="AR632" s="1">
        <f t="shared" si="137"/>
        <v>3.04</v>
      </c>
      <c r="AS632" s="25">
        <f t="shared" si="138"/>
        <v>0.82608695652173914</v>
      </c>
      <c r="AT632" s="1">
        <f t="shared" si="139"/>
        <v>0</v>
      </c>
      <c r="AU632" s="1">
        <f t="shared" si="140"/>
        <v>0</v>
      </c>
      <c r="AV632" s="1" t="str">
        <f t="shared" si="144"/>
        <v/>
      </c>
      <c r="AW632" s="1" t="str">
        <f t="shared" si="145"/>
        <v/>
      </c>
      <c r="AX632" s="1" t="str">
        <f t="shared" si="146"/>
        <v/>
      </c>
      <c r="AY632" s="1">
        <v>0</v>
      </c>
      <c r="BJ632"/>
    </row>
    <row r="633" spans="1:62" ht="15.75">
      <c r="A633" s="1">
        <v>8787</v>
      </c>
      <c r="B633" s="1" t="s">
        <v>4132</v>
      </c>
      <c r="C633" s="1" t="s">
        <v>4335</v>
      </c>
      <c r="F633" s="1">
        <v>100000</v>
      </c>
      <c r="G633" s="1">
        <v>5</v>
      </c>
      <c r="H633" s="1">
        <v>4.9000000000000004</v>
      </c>
      <c r="I633" s="1">
        <v>40.61</v>
      </c>
      <c r="J633" s="1" t="s">
        <v>9343</v>
      </c>
      <c r="K633" s="1">
        <v>4.8</v>
      </c>
      <c r="L633" s="1">
        <v>35.090000000000003</v>
      </c>
      <c r="M633" s="1" t="s">
        <v>9344</v>
      </c>
      <c r="N633" s="1">
        <v>4.8</v>
      </c>
      <c r="O633" s="1">
        <v>38.01</v>
      </c>
      <c r="P633" s="1" t="s">
        <v>9345</v>
      </c>
      <c r="Q633" s="1">
        <v>2.27</v>
      </c>
      <c r="R633" s="1">
        <v>3.91</v>
      </c>
      <c r="S633" s="1" t="s">
        <v>9346</v>
      </c>
      <c r="T633" s="1">
        <v>4.59</v>
      </c>
      <c r="U633" s="1">
        <v>2.44</v>
      </c>
      <c r="V633" s="1" t="s">
        <v>9347</v>
      </c>
      <c r="W633" s="1">
        <v>0</v>
      </c>
      <c r="X633" s="1">
        <v>0.01</v>
      </c>
      <c r="Y633" s="1" t="s">
        <v>4295</v>
      </c>
      <c r="Z633" s="1">
        <v>0</v>
      </c>
      <c r="AA633" s="1">
        <v>0</v>
      </c>
      <c r="AB633" s="1" t="s">
        <v>4284</v>
      </c>
      <c r="AC633" s="1">
        <v>0</v>
      </c>
      <c r="AD633" s="1">
        <v>0</v>
      </c>
      <c r="AH633" s="21">
        <v>42353.346238425926</v>
      </c>
      <c r="AJ633" s="24">
        <v>1</v>
      </c>
      <c r="AK633" s="23">
        <f t="shared" si="133"/>
        <v>5</v>
      </c>
      <c r="AL633" s="1">
        <f t="shared" si="134"/>
        <v>100000</v>
      </c>
      <c r="AM633" s="1">
        <f t="shared" si="135"/>
        <v>0</v>
      </c>
      <c r="AN633" s="25">
        <f t="shared" si="142"/>
        <v>5.519999999999996</v>
      </c>
      <c r="AO633" s="25">
        <f t="shared" si="143"/>
        <v>37.903333333333336</v>
      </c>
      <c r="AP633" s="1">
        <f t="shared" si="141"/>
        <v>2.27</v>
      </c>
      <c r="AQ633" s="25">
        <f t="shared" si="136"/>
        <v>0.58056265984654731</v>
      </c>
      <c r="AR633" s="1">
        <f t="shared" si="137"/>
        <v>4.59</v>
      </c>
      <c r="AS633" s="25">
        <f t="shared" si="138"/>
        <v>1.8811475409836065</v>
      </c>
      <c r="AT633" s="1">
        <f t="shared" si="139"/>
        <v>0</v>
      </c>
      <c r="AU633" s="1">
        <f t="shared" si="140"/>
        <v>0</v>
      </c>
      <c r="AV633" s="1" t="str">
        <f t="shared" si="144"/>
        <v/>
      </c>
      <c r="AW633" s="1" t="str">
        <f t="shared" si="145"/>
        <v/>
      </c>
      <c r="AX633" s="1" t="str">
        <f t="shared" si="146"/>
        <v/>
      </c>
      <c r="AY633" s="1">
        <v>0</v>
      </c>
      <c r="BJ633"/>
    </row>
    <row r="634" spans="1:62" ht="15.75">
      <c r="A634" s="1">
        <v>8554</v>
      </c>
      <c r="B634" s="1" t="s">
        <v>715</v>
      </c>
      <c r="C634" s="1" t="s">
        <v>4334</v>
      </c>
      <c r="F634" s="1">
        <v>100000</v>
      </c>
      <c r="H634" s="1">
        <v>4.9000000000000004</v>
      </c>
      <c r="I634" s="1">
        <v>67.36</v>
      </c>
      <c r="J634" s="1" t="s">
        <v>9348</v>
      </c>
      <c r="K634" s="1">
        <v>4.9000000000000004</v>
      </c>
      <c r="L634" s="1">
        <v>67.8</v>
      </c>
      <c r="M634" s="1" t="s">
        <v>9349</v>
      </c>
      <c r="N634" s="1">
        <v>4.9000000000000004</v>
      </c>
      <c r="O634" s="1">
        <v>69.95</v>
      </c>
      <c r="P634" s="1" t="s">
        <v>9350</v>
      </c>
      <c r="Q634" s="1">
        <v>11.22</v>
      </c>
      <c r="R634" s="1">
        <v>12.85</v>
      </c>
      <c r="S634" s="1" t="s">
        <v>9351</v>
      </c>
      <c r="T634" s="1">
        <v>3.27</v>
      </c>
      <c r="U634" s="1">
        <v>3.68</v>
      </c>
      <c r="V634" s="1" t="s">
        <v>9352</v>
      </c>
      <c r="W634" s="1">
        <v>0</v>
      </c>
      <c r="X634" s="1">
        <v>0.05</v>
      </c>
      <c r="Y634" s="1" t="s">
        <v>4289</v>
      </c>
      <c r="Z634" s="1">
        <v>0</v>
      </c>
      <c r="AA634" s="1">
        <v>0</v>
      </c>
      <c r="AB634" s="1" t="s">
        <v>4284</v>
      </c>
      <c r="AC634" s="1">
        <v>0</v>
      </c>
      <c r="AD634" s="1">
        <v>0</v>
      </c>
      <c r="AH634" s="21">
        <v>42353.346284722225</v>
      </c>
      <c r="AJ634" s="24">
        <v>1</v>
      </c>
      <c r="AK634" s="23">
        <f t="shared" si="133"/>
        <v>4</v>
      </c>
      <c r="AL634" s="1">
        <f t="shared" si="134"/>
        <v>100000</v>
      </c>
      <c r="AM634" s="1">
        <f t="shared" si="135"/>
        <v>0</v>
      </c>
      <c r="AN634" s="25">
        <f t="shared" si="142"/>
        <v>2.5900000000000034</v>
      </c>
      <c r="AO634" s="25">
        <f t="shared" si="143"/>
        <v>68.37</v>
      </c>
      <c r="AP634" s="1">
        <f t="shared" si="141"/>
        <v>11.22</v>
      </c>
      <c r="AQ634" s="25">
        <f t="shared" si="136"/>
        <v>0.87315175097276276</v>
      </c>
      <c r="AR634" s="1">
        <f t="shared" si="137"/>
        <v>3.27</v>
      </c>
      <c r="AS634" s="25">
        <f t="shared" si="138"/>
        <v>0.88858695652173914</v>
      </c>
      <c r="AT634" s="1">
        <f t="shared" si="139"/>
        <v>0</v>
      </c>
      <c r="AU634" s="1">
        <f t="shared" si="140"/>
        <v>0</v>
      </c>
      <c r="AV634" s="1" t="str">
        <f t="shared" si="144"/>
        <v/>
      </c>
      <c r="AW634" s="1" t="str">
        <f t="shared" si="145"/>
        <v/>
      </c>
      <c r="AX634" s="1" t="str">
        <f t="shared" si="146"/>
        <v/>
      </c>
      <c r="AY634" s="1">
        <v>0</v>
      </c>
      <c r="BJ634"/>
    </row>
    <row r="635" spans="1:62" ht="15.75">
      <c r="A635" s="1">
        <v>8791</v>
      </c>
      <c r="B635" s="1" t="s">
        <v>3948</v>
      </c>
      <c r="C635" s="1" t="s">
        <v>4352</v>
      </c>
      <c r="F635" s="1">
        <v>50000</v>
      </c>
      <c r="H635" s="1">
        <v>4.8</v>
      </c>
      <c r="I635" s="1">
        <v>0</v>
      </c>
      <c r="J635" s="1" t="s">
        <v>9353</v>
      </c>
      <c r="K635" s="1">
        <v>4.7</v>
      </c>
      <c r="L635" s="1">
        <v>-0.95</v>
      </c>
      <c r="M635" s="1" t="s">
        <v>9354</v>
      </c>
      <c r="N635" s="1">
        <v>4.7</v>
      </c>
      <c r="O635" s="1">
        <v>-1.42</v>
      </c>
      <c r="P635" s="1" t="s">
        <v>9355</v>
      </c>
      <c r="Q635" s="1">
        <v>4.03</v>
      </c>
      <c r="R635" s="1">
        <v>8.0299999999999994</v>
      </c>
      <c r="S635" s="1" t="s">
        <v>9356</v>
      </c>
      <c r="T635" s="1">
        <v>5.64</v>
      </c>
      <c r="U635" s="1">
        <v>3.59</v>
      </c>
      <c r="V635" s="1" t="s">
        <v>9357</v>
      </c>
      <c r="W635" s="1">
        <v>0</v>
      </c>
      <c r="X635" s="1">
        <v>0.04</v>
      </c>
      <c r="Y635" s="1" t="s">
        <v>4300</v>
      </c>
      <c r="Z635" s="1">
        <v>0</v>
      </c>
      <c r="AA635" s="1">
        <v>0</v>
      </c>
      <c r="AB635" s="1" t="s">
        <v>4284</v>
      </c>
      <c r="AC635" s="1">
        <v>0</v>
      </c>
      <c r="AD635" s="1">
        <v>0</v>
      </c>
      <c r="AH635" s="21">
        <v>42353.346307870372</v>
      </c>
      <c r="AJ635" s="24">
        <v>1</v>
      </c>
      <c r="AK635" s="23">
        <f t="shared" si="133"/>
        <v>14</v>
      </c>
      <c r="AL635" s="1">
        <f t="shared" si="134"/>
        <v>50000</v>
      </c>
      <c r="AM635" s="1">
        <f t="shared" si="135"/>
        <v>0</v>
      </c>
      <c r="AN635" s="25">
        <f t="shared" si="142"/>
        <v>1.42</v>
      </c>
      <c r="AO635" s="25">
        <f t="shared" si="143"/>
        <v>-0.79</v>
      </c>
      <c r="AP635" s="1">
        <f t="shared" si="141"/>
        <v>4.03</v>
      </c>
      <c r="AQ635" s="25">
        <f t="shared" si="136"/>
        <v>0.50186799501868007</v>
      </c>
      <c r="AR635" s="1">
        <f t="shared" si="137"/>
        <v>5.64</v>
      </c>
      <c r="AS635" s="25">
        <f t="shared" si="138"/>
        <v>1.5710306406685237</v>
      </c>
      <c r="AT635" s="1">
        <f t="shared" si="139"/>
        <v>0</v>
      </c>
      <c r="AU635" s="1">
        <f t="shared" si="140"/>
        <v>0</v>
      </c>
      <c r="AV635" s="1" t="str">
        <f t="shared" si="144"/>
        <v/>
      </c>
      <c r="AW635" s="1" t="str">
        <f t="shared" si="145"/>
        <v/>
      </c>
      <c r="AX635" s="1" t="str">
        <f t="shared" si="146"/>
        <v/>
      </c>
      <c r="AY635" s="1">
        <v>0</v>
      </c>
      <c r="BJ635"/>
    </row>
    <row r="636" spans="1:62" ht="15.75">
      <c r="A636" s="1">
        <v>8593</v>
      </c>
      <c r="B636" s="1" t="s">
        <v>609</v>
      </c>
      <c r="C636" s="1" t="s">
        <v>4286</v>
      </c>
      <c r="F636" s="1">
        <v>49985.599999999999</v>
      </c>
      <c r="G636" s="1">
        <v>5</v>
      </c>
      <c r="H636" s="1">
        <v>4.8</v>
      </c>
      <c r="I636" s="1">
        <v>0</v>
      </c>
      <c r="J636" s="1" t="s">
        <v>9358</v>
      </c>
      <c r="K636" s="1">
        <v>4.8</v>
      </c>
      <c r="L636" s="1">
        <v>0</v>
      </c>
      <c r="M636" s="1" t="s">
        <v>9359</v>
      </c>
      <c r="N636" s="1">
        <v>4.8</v>
      </c>
      <c r="O636" s="1">
        <v>0</v>
      </c>
      <c r="P636" s="1" t="s">
        <v>9360</v>
      </c>
      <c r="Q636" s="1">
        <v>10.41</v>
      </c>
      <c r="R636" s="1">
        <v>6.76</v>
      </c>
      <c r="S636" s="1" t="s">
        <v>9361</v>
      </c>
      <c r="T636" s="1">
        <v>3.18</v>
      </c>
      <c r="U636" s="1">
        <v>3.27</v>
      </c>
      <c r="V636" s="1" t="s">
        <v>9362</v>
      </c>
      <c r="W636" s="1">
        <v>0</v>
      </c>
      <c r="X636" s="1">
        <v>0</v>
      </c>
      <c r="Y636" s="1" t="s">
        <v>4287</v>
      </c>
      <c r="Z636" s="1">
        <v>0</v>
      </c>
      <c r="AA636" s="1">
        <v>0</v>
      </c>
      <c r="AB636" s="1" t="s">
        <v>4284</v>
      </c>
      <c r="AC636" s="1">
        <v>0</v>
      </c>
      <c r="AD636" s="1">
        <v>0</v>
      </c>
      <c r="AH636" s="21">
        <v>42353.346354166664</v>
      </c>
      <c r="AJ636" s="24">
        <v>1</v>
      </c>
      <c r="AK636" s="23">
        <f t="shared" si="133"/>
        <v>8</v>
      </c>
      <c r="AL636" s="1">
        <f t="shared" si="134"/>
        <v>49985.599999999999</v>
      </c>
      <c r="AM636" s="1">
        <f t="shared" si="135"/>
        <v>0</v>
      </c>
      <c r="AN636" s="25">
        <f t="shared" si="142"/>
        <v>0</v>
      </c>
      <c r="AO636" s="25">
        <f t="shared" si="143"/>
        <v>0</v>
      </c>
      <c r="AP636" s="1">
        <f t="shared" si="141"/>
        <v>10.41</v>
      </c>
      <c r="AQ636" s="25">
        <f t="shared" si="136"/>
        <v>1.539940828402367</v>
      </c>
      <c r="AR636" s="1">
        <f t="shared" si="137"/>
        <v>3.18</v>
      </c>
      <c r="AS636" s="25">
        <f t="shared" si="138"/>
        <v>0.97247706422018354</v>
      </c>
      <c r="AT636" s="1">
        <f t="shared" si="139"/>
        <v>0</v>
      </c>
      <c r="AU636" s="1">
        <f t="shared" si="140"/>
        <v>0</v>
      </c>
      <c r="AV636" s="1" t="str">
        <f t="shared" si="144"/>
        <v/>
      </c>
      <c r="AW636" s="1" t="str">
        <f t="shared" si="145"/>
        <v/>
      </c>
      <c r="AX636" s="1" t="str">
        <f t="shared" si="146"/>
        <v/>
      </c>
      <c r="AY636" s="1">
        <v>0</v>
      </c>
      <c r="BJ636"/>
    </row>
    <row r="637" spans="1:62" ht="15.75">
      <c r="A637" s="1">
        <v>9506</v>
      </c>
      <c r="B637" s="1" t="s">
        <v>335</v>
      </c>
      <c r="C637" s="1" t="s">
        <v>4332</v>
      </c>
      <c r="F637" s="1">
        <v>100000</v>
      </c>
      <c r="H637" s="1">
        <v>4.8</v>
      </c>
      <c r="I637" s="1">
        <v>8.5500000000000007</v>
      </c>
      <c r="J637" s="1" t="s">
        <v>9363</v>
      </c>
      <c r="K637" s="1">
        <v>4.8</v>
      </c>
      <c r="L637" s="1">
        <v>4.1399999999999997</v>
      </c>
      <c r="M637" s="1" t="s">
        <v>9364</v>
      </c>
      <c r="N637" s="1">
        <v>4.8</v>
      </c>
      <c r="O637" s="1">
        <v>12.8</v>
      </c>
      <c r="P637" s="1" t="s">
        <v>9365</v>
      </c>
      <c r="Q637" s="1">
        <v>5.08</v>
      </c>
      <c r="R637" s="1">
        <v>4.51</v>
      </c>
      <c r="S637" s="1" t="s">
        <v>9366</v>
      </c>
      <c r="T637" s="1">
        <v>3.34</v>
      </c>
      <c r="U637" s="1">
        <v>2.61</v>
      </c>
      <c r="V637" s="1" t="s">
        <v>9367</v>
      </c>
      <c r="W637" s="1">
        <v>0</v>
      </c>
      <c r="X637" s="1">
        <v>0.06</v>
      </c>
      <c r="Y637" s="1" t="s">
        <v>4292</v>
      </c>
      <c r="Z637" s="1">
        <v>0</v>
      </c>
      <c r="AA637" s="1">
        <v>0</v>
      </c>
      <c r="AB637" s="1" t="s">
        <v>4284</v>
      </c>
      <c r="AC637" s="1">
        <v>0</v>
      </c>
      <c r="AD637" s="1">
        <v>0</v>
      </c>
      <c r="AH637" s="21">
        <v>42353.346388888887</v>
      </c>
      <c r="AJ637" s="24">
        <v>1</v>
      </c>
      <c r="AK637" s="23">
        <f t="shared" si="133"/>
        <v>3</v>
      </c>
      <c r="AL637" s="1">
        <f t="shared" si="134"/>
        <v>100000</v>
      </c>
      <c r="AM637" s="1">
        <f t="shared" si="135"/>
        <v>0</v>
      </c>
      <c r="AN637" s="25">
        <f t="shared" si="142"/>
        <v>8.66</v>
      </c>
      <c r="AO637" s="25">
        <f t="shared" si="143"/>
        <v>8.4966666666666679</v>
      </c>
      <c r="AP637" s="1">
        <f t="shared" si="141"/>
        <v>5.08</v>
      </c>
      <c r="AQ637" s="25">
        <f t="shared" si="136"/>
        <v>1.1263858093126387</v>
      </c>
      <c r="AR637" s="1">
        <f t="shared" si="137"/>
        <v>3.34</v>
      </c>
      <c r="AS637" s="25">
        <f t="shared" si="138"/>
        <v>1.2796934865900382</v>
      </c>
      <c r="AT637" s="1">
        <f t="shared" si="139"/>
        <v>0</v>
      </c>
      <c r="AU637" s="1">
        <f t="shared" si="140"/>
        <v>0</v>
      </c>
      <c r="AV637" s="1" t="str">
        <f t="shared" si="144"/>
        <v/>
      </c>
      <c r="AW637" s="1" t="str">
        <f t="shared" si="145"/>
        <v/>
      </c>
      <c r="AX637" s="1" t="str">
        <f t="shared" si="146"/>
        <v/>
      </c>
      <c r="AY637" s="1">
        <v>0</v>
      </c>
      <c r="BJ637"/>
    </row>
    <row r="638" spans="1:62" ht="15.75">
      <c r="A638" s="1">
        <v>9247</v>
      </c>
      <c r="B638" s="1" t="s">
        <v>2315</v>
      </c>
      <c r="C638" s="1" t="s">
        <v>4334</v>
      </c>
      <c r="F638" s="1">
        <v>50000</v>
      </c>
      <c r="G638" s="1">
        <v>3</v>
      </c>
      <c r="H638" s="1">
        <v>4.8</v>
      </c>
      <c r="I638" s="1">
        <v>8.3699999999999992</v>
      </c>
      <c r="J638" s="1" t="s">
        <v>9368</v>
      </c>
      <c r="K638" s="1">
        <v>4.7</v>
      </c>
      <c r="L638" s="1">
        <v>2.74</v>
      </c>
      <c r="M638" s="1" t="s">
        <v>9369</v>
      </c>
      <c r="N638" s="1">
        <v>4.7</v>
      </c>
      <c r="O638" s="1">
        <v>9.4</v>
      </c>
      <c r="P638" s="1" t="s">
        <v>9370</v>
      </c>
      <c r="Q638" s="1">
        <v>1.96</v>
      </c>
      <c r="R638" s="1">
        <v>12.85</v>
      </c>
      <c r="S638" s="1" t="s">
        <v>9371</v>
      </c>
      <c r="T638" s="1">
        <v>2.17</v>
      </c>
      <c r="U638" s="1">
        <v>3.68</v>
      </c>
      <c r="V638" s="1" t="s">
        <v>9372</v>
      </c>
      <c r="W638" s="1">
        <v>0</v>
      </c>
      <c r="X638" s="1">
        <v>0.05</v>
      </c>
      <c r="Y638" s="1" t="s">
        <v>4289</v>
      </c>
      <c r="Z638" s="1">
        <v>0</v>
      </c>
      <c r="AA638" s="1">
        <v>0</v>
      </c>
      <c r="AB638" s="1" t="s">
        <v>4284</v>
      </c>
      <c r="AC638" s="1">
        <v>0</v>
      </c>
      <c r="AD638" s="1">
        <v>0</v>
      </c>
      <c r="AH638" s="21">
        <v>42353.34642361111</v>
      </c>
      <c r="AJ638" s="24">
        <v>1</v>
      </c>
      <c r="AK638" s="23">
        <f t="shared" si="133"/>
        <v>4</v>
      </c>
      <c r="AL638" s="1">
        <f t="shared" si="134"/>
        <v>50000</v>
      </c>
      <c r="AM638" s="1">
        <f t="shared" si="135"/>
        <v>0</v>
      </c>
      <c r="AN638" s="25">
        <f t="shared" si="142"/>
        <v>6.66</v>
      </c>
      <c r="AO638" s="25">
        <f t="shared" si="143"/>
        <v>6.836666666666666</v>
      </c>
      <c r="AP638" s="1">
        <f t="shared" si="141"/>
        <v>1.96</v>
      </c>
      <c r="AQ638" s="25">
        <f t="shared" si="136"/>
        <v>0.15252918287937745</v>
      </c>
      <c r="AR638" s="1">
        <f t="shared" si="137"/>
        <v>2.17</v>
      </c>
      <c r="AS638" s="25">
        <f t="shared" si="138"/>
        <v>0.58967391304347827</v>
      </c>
      <c r="AT638" s="1">
        <f t="shared" si="139"/>
        <v>0</v>
      </c>
      <c r="AU638" s="1">
        <f t="shared" si="140"/>
        <v>0</v>
      </c>
      <c r="AV638" s="1" t="str">
        <f t="shared" si="144"/>
        <v/>
      </c>
      <c r="AW638" s="1" t="str">
        <f t="shared" si="145"/>
        <v/>
      </c>
      <c r="AX638" s="1" t="str">
        <f t="shared" si="146"/>
        <v/>
      </c>
      <c r="AY638" s="1">
        <v>0</v>
      </c>
      <c r="BJ638"/>
    </row>
    <row r="639" spans="1:62" ht="15.75">
      <c r="A639" s="1">
        <v>8599</v>
      </c>
      <c r="B639" s="1" t="s">
        <v>251</v>
      </c>
      <c r="C639" s="1" t="s">
        <v>4350</v>
      </c>
      <c r="F639" s="1">
        <v>50000</v>
      </c>
      <c r="G639" s="1">
        <v>6</v>
      </c>
      <c r="H639" s="1">
        <v>4.9000000000000004</v>
      </c>
      <c r="I639" s="1">
        <v>50.81</v>
      </c>
      <c r="J639" s="1" t="s">
        <v>9373</v>
      </c>
      <c r="K639" s="1">
        <v>4.9000000000000004</v>
      </c>
      <c r="L639" s="1">
        <v>92.84</v>
      </c>
      <c r="M639" s="1" t="s">
        <v>9374</v>
      </c>
      <c r="N639" s="1">
        <v>4.9000000000000004</v>
      </c>
      <c r="O639" s="1">
        <v>96.75</v>
      </c>
      <c r="P639" s="1" t="s">
        <v>9375</v>
      </c>
      <c r="Q639" s="1">
        <v>1.44</v>
      </c>
      <c r="R639" s="1">
        <v>3.13</v>
      </c>
      <c r="S639" s="1" t="s">
        <v>9376</v>
      </c>
      <c r="T639" s="1">
        <v>3.63</v>
      </c>
      <c r="U639" s="1">
        <v>2.5499999999999998</v>
      </c>
      <c r="V639" s="1" t="s">
        <v>5394</v>
      </c>
      <c r="W639" s="1">
        <v>0</v>
      </c>
      <c r="X639" s="1">
        <v>0.02</v>
      </c>
      <c r="Y639" s="1" t="s">
        <v>4324</v>
      </c>
      <c r="Z639" s="1">
        <v>0</v>
      </c>
      <c r="AA639" s="1">
        <v>0</v>
      </c>
      <c r="AB639" s="1" t="s">
        <v>4284</v>
      </c>
      <c r="AC639" s="1">
        <v>0</v>
      </c>
      <c r="AD639" s="1">
        <v>0</v>
      </c>
      <c r="AH639" s="21">
        <v>42353.346655092595</v>
      </c>
      <c r="AJ639" s="24">
        <v>1</v>
      </c>
      <c r="AK639" s="23">
        <f t="shared" si="133"/>
        <v>15</v>
      </c>
      <c r="AL639" s="1">
        <f t="shared" si="134"/>
        <v>50000</v>
      </c>
      <c r="AM639" s="1">
        <f t="shared" si="135"/>
        <v>0</v>
      </c>
      <c r="AN639" s="25">
        <f t="shared" si="142"/>
        <v>45.94</v>
      </c>
      <c r="AO639" s="25">
        <f t="shared" si="143"/>
        <v>80.13333333333334</v>
      </c>
      <c r="AP639" s="1">
        <f t="shared" si="141"/>
        <v>1.44</v>
      </c>
      <c r="AQ639" s="25">
        <f t="shared" si="136"/>
        <v>0.46006389776357826</v>
      </c>
      <c r="AR639" s="1">
        <f t="shared" si="137"/>
        <v>3.63</v>
      </c>
      <c r="AS639" s="25">
        <f t="shared" si="138"/>
        <v>1.4235294117647059</v>
      </c>
      <c r="AT639" s="1">
        <f t="shared" si="139"/>
        <v>0</v>
      </c>
      <c r="AU639" s="1">
        <f t="shared" si="140"/>
        <v>0</v>
      </c>
      <c r="AV639" s="1" t="str">
        <f t="shared" si="144"/>
        <v/>
      </c>
      <c r="AW639" s="1" t="str">
        <f t="shared" si="145"/>
        <v/>
      </c>
      <c r="AX639" s="1" t="str">
        <f t="shared" si="146"/>
        <v/>
      </c>
      <c r="AY639" s="1">
        <v>0</v>
      </c>
      <c r="BJ639"/>
    </row>
    <row r="640" spans="1:62" ht="15.75">
      <c r="A640" s="1">
        <v>9209</v>
      </c>
      <c r="B640" s="1" t="s">
        <v>2299</v>
      </c>
      <c r="C640" s="1" t="s">
        <v>4334</v>
      </c>
      <c r="F640" s="1">
        <v>40397.449999999997</v>
      </c>
      <c r="G640" s="1">
        <v>3</v>
      </c>
      <c r="H640" s="1">
        <v>4.9000000000000004</v>
      </c>
      <c r="I640" s="1">
        <v>64.37</v>
      </c>
      <c r="J640" s="1" t="s">
        <v>9377</v>
      </c>
      <c r="K640" s="1">
        <v>4.9000000000000004</v>
      </c>
      <c r="L640" s="1">
        <v>57.15</v>
      </c>
      <c r="M640" s="1" t="s">
        <v>9378</v>
      </c>
      <c r="N640" s="1">
        <v>4.9000000000000004</v>
      </c>
      <c r="O640" s="1">
        <v>59.5</v>
      </c>
      <c r="P640" s="1" t="s">
        <v>9379</v>
      </c>
      <c r="Q640" s="1">
        <v>66.760000000000005</v>
      </c>
      <c r="R640" s="1">
        <v>12.85</v>
      </c>
      <c r="S640" s="1" t="s">
        <v>9380</v>
      </c>
      <c r="T640" s="1">
        <v>1.82</v>
      </c>
      <c r="U640" s="1">
        <v>3.68</v>
      </c>
      <c r="V640" s="1" t="s">
        <v>9381</v>
      </c>
      <c r="W640" s="1">
        <v>0</v>
      </c>
      <c r="X640" s="1">
        <v>0.05</v>
      </c>
      <c r="Y640" s="1" t="s">
        <v>4289</v>
      </c>
      <c r="Z640" s="1">
        <v>0</v>
      </c>
      <c r="AA640" s="1">
        <v>0</v>
      </c>
      <c r="AB640" s="1" t="s">
        <v>4284</v>
      </c>
      <c r="AC640" s="1">
        <v>0</v>
      </c>
      <c r="AD640" s="1">
        <v>0</v>
      </c>
      <c r="AH640" s="21">
        <v>42353.346678240741</v>
      </c>
      <c r="AJ640" s="24">
        <v>1</v>
      </c>
      <c r="AK640" s="23">
        <f t="shared" si="133"/>
        <v>4</v>
      </c>
      <c r="AL640" s="1">
        <f t="shared" si="134"/>
        <v>40397.449999999997</v>
      </c>
      <c r="AM640" s="1">
        <f t="shared" si="135"/>
        <v>0</v>
      </c>
      <c r="AN640" s="25">
        <f t="shared" si="142"/>
        <v>7.220000000000006</v>
      </c>
      <c r="AO640" s="25">
        <f t="shared" si="143"/>
        <v>60.34</v>
      </c>
      <c r="AP640" s="1">
        <f t="shared" si="141"/>
        <v>66.760000000000005</v>
      </c>
      <c r="AQ640" s="25">
        <f t="shared" si="136"/>
        <v>5.1953307392996111</v>
      </c>
      <c r="AR640" s="1">
        <f t="shared" si="137"/>
        <v>1.82</v>
      </c>
      <c r="AS640" s="25">
        <f t="shared" si="138"/>
        <v>0.49456521739130432</v>
      </c>
      <c r="AT640" s="1">
        <f t="shared" si="139"/>
        <v>0</v>
      </c>
      <c r="AU640" s="1">
        <f t="shared" si="140"/>
        <v>0</v>
      </c>
      <c r="AV640" s="1" t="str">
        <f t="shared" si="144"/>
        <v/>
      </c>
      <c r="AW640" s="1" t="str">
        <f t="shared" si="145"/>
        <v/>
      </c>
      <c r="AX640" s="1" t="str">
        <f t="shared" si="146"/>
        <v/>
      </c>
      <c r="AY640" s="1">
        <v>0</v>
      </c>
      <c r="BJ640"/>
    </row>
    <row r="641" spans="1:62" ht="15.75">
      <c r="A641" s="1">
        <v>8589</v>
      </c>
      <c r="B641" s="1" t="s">
        <v>3169</v>
      </c>
      <c r="C641" s="1" t="s">
        <v>4335</v>
      </c>
      <c r="F641" s="1">
        <v>50000</v>
      </c>
      <c r="G641" s="1">
        <v>3</v>
      </c>
      <c r="H641" s="1">
        <v>4.8</v>
      </c>
      <c r="I641" s="1">
        <v>12.3</v>
      </c>
      <c r="J641" s="1" t="s">
        <v>9382</v>
      </c>
      <c r="K641" s="1">
        <v>4.8</v>
      </c>
      <c r="L641" s="1">
        <v>28.88</v>
      </c>
      <c r="M641" s="1" t="s">
        <v>9383</v>
      </c>
      <c r="N641" s="1">
        <v>4.8</v>
      </c>
      <c r="O641" s="1">
        <v>37.93</v>
      </c>
      <c r="P641" s="1" t="s">
        <v>9384</v>
      </c>
      <c r="Q641" s="1">
        <v>2.66</v>
      </c>
      <c r="R641" s="1">
        <v>3.91</v>
      </c>
      <c r="S641" s="1" t="s">
        <v>9385</v>
      </c>
      <c r="T641" s="1">
        <v>3.87</v>
      </c>
      <c r="U641" s="1">
        <v>2.44</v>
      </c>
      <c r="V641" s="1" t="s">
        <v>9386</v>
      </c>
      <c r="W641" s="1">
        <v>0</v>
      </c>
      <c r="X641" s="1">
        <v>0.01</v>
      </c>
      <c r="Y641" s="1" t="s">
        <v>4295</v>
      </c>
      <c r="Z641" s="1">
        <v>0</v>
      </c>
      <c r="AA641" s="1">
        <v>0</v>
      </c>
      <c r="AB641" s="1" t="s">
        <v>4284</v>
      </c>
      <c r="AC641" s="1">
        <v>0</v>
      </c>
      <c r="AD641" s="1">
        <v>0</v>
      </c>
      <c r="AH641" s="21">
        <v>42353.346759259257</v>
      </c>
      <c r="AJ641" s="24">
        <v>1</v>
      </c>
      <c r="AK641" s="23">
        <f t="shared" si="133"/>
        <v>5</v>
      </c>
      <c r="AL641" s="1">
        <f t="shared" si="134"/>
        <v>50000</v>
      </c>
      <c r="AM641" s="1">
        <f t="shared" si="135"/>
        <v>0</v>
      </c>
      <c r="AN641" s="25">
        <f t="shared" si="142"/>
        <v>25.63</v>
      </c>
      <c r="AO641" s="25">
        <f t="shared" si="143"/>
        <v>26.37</v>
      </c>
      <c r="AP641" s="1">
        <f t="shared" si="141"/>
        <v>2.66</v>
      </c>
      <c r="AQ641" s="25">
        <f t="shared" si="136"/>
        <v>0.68030690537084404</v>
      </c>
      <c r="AR641" s="1">
        <f t="shared" si="137"/>
        <v>3.87</v>
      </c>
      <c r="AS641" s="25">
        <f t="shared" si="138"/>
        <v>1.5860655737704918</v>
      </c>
      <c r="AT641" s="1">
        <f t="shared" si="139"/>
        <v>0</v>
      </c>
      <c r="AU641" s="1">
        <f t="shared" si="140"/>
        <v>0</v>
      </c>
      <c r="AV641" s="1" t="str">
        <f t="shared" si="144"/>
        <v/>
      </c>
      <c r="AW641" s="1" t="str">
        <f t="shared" si="145"/>
        <v/>
      </c>
      <c r="AX641" s="1" t="str">
        <f t="shared" si="146"/>
        <v/>
      </c>
      <c r="AY641" s="1">
        <v>0</v>
      </c>
      <c r="BJ641"/>
    </row>
    <row r="642" spans="1:62" ht="15.75">
      <c r="A642" s="1">
        <v>9490</v>
      </c>
      <c r="B642" s="1" t="s">
        <v>4191</v>
      </c>
      <c r="C642" s="1" t="s">
        <v>4335</v>
      </c>
      <c r="F642" s="1">
        <v>50000</v>
      </c>
      <c r="G642" s="1">
        <v>3</v>
      </c>
      <c r="H642" s="1">
        <v>4.8</v>
      </c>
      <c r="I642" s="1">
        <v>-0.51</v>
      </c>
      <c r="J642" s="1" t="s">
        <v>9387</v>
      </c>
      <c r="K642" s="1">
        <v>4.8</v>
      </c>
      <c r="L642" s="1">
        <v>6.57</v>
      </c>
      <c r="M642" s="1" t="s">
        <v>9388</v>
      </c>
      <c r="N642" s="1">
        <v>4.7</v>
      </c>
      <c r="O642" s="1">
        <v>0</v>
      </c>
      <c r="P642" s="1" t="s">
        <v>9389</v>
      </c>
      <c r="Q642" s="1">
        <v>5.04</v>
      </c>
      <c r="R642" s="1">
        <v>3.91</v>
      </c>
      <c r="S642" s="1" t="s">
        <v>9390</v>
      </c>
      <c r="T642" s="1">
        <v>5.16</v>
      </c>
      <c r="U642" s="1">
        <v>2.44</v>
      </c>
      <c r="V642" s="1" t="s">
        <v>9391</v>
      </c>
      <c r="W642" s="1">
        <v>0</v>
      </c>
      <c r="X642" s="1">
        <v>0.01</v>
      </c>
      <c r="Y642" s="1" t="s">
        <v>4295</v>
      </c>
      <c r="Z642" s="1">
        <v>0</v>
      </c>
      <c r="AA642" s="1">
        <v>0</v>
      </c>
      <c r="AB642" s="1" t="s">
        <v>4284</v>
      </c>
      <c r="AC642" s="1">
        <v>0</v>
      </c>
      <c r="AD642" s="1">
        <v>0</v>
      </c>
      <c r="AH642" s="21">
        <v>42353.346828703703</v>
      </c>
      <c r="AJ642" s="24">
        <v>1</v>
      </c>
      <c r="AK642" s="23">
        <f t="shared" ref="AK642:AK705" si="147">VLOOKUP(C642,BJ:BK,2,0)</f>
        <v>5</v>
      </c>
      <c r="AL642" s="1">
        <f t="shared" si="134"/>
        <v>50000</v>
      </c>
      <c r="AM642" s="1">
        <f t="shared" si="135"/>
        <v>0</v>
      </c>
      <c r="AN642" s="25">
        <f t="shared" si="142"/>
        <v>7.08</v>
      </c>
      <c r="AO642" s="25">
        <f t="shared" si="143"/>
        <v>2.02</v>
      </c>
      <c r="AP642" s="1">
        <f t="shared" si="141"/>
        <v>5.04</v>
      </c>
      <c r="AQ642" s="25">
        <f t="shared" si="136"/>
        <v>1.289002557544757</v>
      </c>
      <c r="AR642" s="1">
        <f t="shared" si="137"/>
        <v>5.16</v>
      </c>
      <c r="AS642" s="25">
        <f t="shared" si="138"/>
        <v>2.1147540983606556</v>
      </c>
      <c r="AT642" s="1">
        <f t="shared" si="139"/>
        <v>0</v>
      </c>
      <c r="AU642" s="1">
        <f t="shared" si="140"/>
        <v>0</v>
      </c>
      <c r="AV642" s="1" t="str">
        <f t="shared" si="144"/>
        <v/>
      </c>
      <c r="AW642" s="1" t="str">
        <f t="shared" si="145"/>
        <v/>
      </c>
      <c r="AX642" s="1" t="str">
        <f t="shared" si="146"/>
        <v/>
      </c>
      <c r="AY642" s="1">
        <v>0</v>
      </c>
      <c r="BJ642"/>
    </row>
    <row r="643" spans="1:62" ht="15.75">
      <c r="A643" s="1">
        <v>9249</v>
      </c>
      <c r="B643" s="1" t="s">
        <v>170</v>
      </c>
      <c r="C643" s="1" t="s">
        <v>4334</v>
      </c>
      <c r="F643" s="1">
        <v>50000</v>
      </c>
      <c r="G643" s="1">
        <v>3</v>
      </c>
      <c r="H643" s="1">
        <v>4.9000000000000004</v>
      </c>
      <c r="I643" s="1">
        <v>72.05</v>
      </c>
      <c r="J643" s="1" t="s">
        <v>9392</v>
      </c>
      <c r="K643" s="1">
        <v>4.9000000000000004</v>
      </c>
      <c r="L643" s="1">
        <v>77.55</v>
      </c>
      <c r="M643" s="1" t="s">
        <v>9393</v>
      </c>
      <c r="N643" s="1">
        <v>4.9000000000000004</v>
      </c>
      <c r="O643" s="1">
        <v>75.180000000000007</v>
      </c>
      <c r="P643" s="1" t="s">
        <v>9394</v>
      </c>
      <c r="Q643" s="1">
        <v>27.93</v>
      </c>
      <c r="R643" s="1">
        <v>12.85</v>
      </c>
      <c r="S643" s="1" t="s">
        <v>9395</v>
      </c>
      <c r="T643" s="1">
        <v>4.6900000000000004</v>
      </c>
      <c r="U643" s="1">
        <v>3.68</v>
      </c>
      <c r="V643" s="1" t="s">
        <v>9396</v>
      </c>
      <c r="W643" s="1">
        <v>0</v>
      </c>
      <c r="X643" s="1">
        <v>0.05</v>
      </c>
      <c r="Y643" s="1" t="s">
        <v>4289</v>
      </c>
      <c r="Z643" s="1">
        <v>0</v>
      </c>
      <c r="AA643" s="1">
        <v>0</v>
      </c>
      <c r="AB643" s="1" t="s">
        <v>4284</v>
      </c>
      <c r="AC643" s="1">
        <v>0</v>
      </c>
      <c r="AD643" s="1">
        <v>0</v>
      </c>
      <c r="AH643" s="21">
        <v>42353.347083333334</v>
      </c>
      <c r="AJ643" s="24">
        <v>1</v>
      </c>
      <c r="AK643" s="23">
        <f t="shared" si="147"/>
        <v>4</v>
      </c>
      <c r="AL643" s="1">
        <f t="shared" ref="AL643:AL706" si="148">F643</f>
        <v>50000</v>
      </c>
      <c r="AM643" s="1">
        <f t="shared" ref="AM643:AM706" si="149">E643</f>
        <v>0</v>
      </c>
      <c r="AN643" s="25">
        <f t="shared" si="142"/>
        <v>5.5</v>
      </c>
      <c r="AO643" s="25">
        <f t="shared" si="143"/>
        <v>74.926666666666662</v>
      </c>
      <c r="AP643" s="1">
        <f t="shared" si="141"/>
        <v>27.93</v>
      </c>
      <c r="AQ643" s="25">
        <f t="shared" ref="AQ643:AQ706" si="150">AP643/R643</f>
        <v>2.1735408560311282</v>
      </c>
      <c r="AR643" s="1">
        <f t="shared" ref="AR643:AR706" si="151">T643</f>
        <v>4.6900000000000004</v>
      </c>
      <c r="AS643" s="25">
        <f t="shared" ref="AS643:AS706" si="152">AR643/U643</f>
        <v>1.2744565217391304</v>
      </c>
      <c r="AT643" s="1">
        <f t="shared" ref="AT643:AT706" si="153">AC643</f>
        <v>0</v>
      </c>
      <c r="AU643" s="1">
        <f t="shared" ref="AU643:AU706" si="154">AD643</f>
        <v>0</v>
      </c>
      <c r="AV643" s="1" t="str">
        <f t="shared" si="144"/>
        <v/>
      </c>
      <c r="AW643" s="1" t="str">
        <f t="shared" si="145"/>
        <v/>
      </c>
      <c r="AX643" s="1" t="str">
        <f t="shared" si="146"/>
        <v/>
      </c>
      <c r="AY643" s="1">
        <v>0</v>
      </c>
      <c r="BJ643"/>
    </row>
    <row r="644" spans="1:62" ht="15.75">
      <c r="A644" s="1">
        <v>9624</v>
      </c>
      <c r="B644" s="1" t="s">
        <v>4171</v>
      </c>
      <c r="C644" s="1" t="s">
        <v>4352</v>
      </c>
      <c r="F644" s="1">
        <v>100000</v>
      </c>
      <c r="H644" s="1">
        <v>4.5999999999999996</v>
      </c>
      <c r="I644" s="1">
        <v>-3.58</v>
      </c>
      <c r="J644" s="1" t="s">
        <v>9397</v>
      </c>
      <c r="K644" s="1">
        <v>4.5999999999999996</v>
      </c>
      <c r="L644" s="1">
        <v>-4.38</v>
      </c>
      <c r="M644" s="1" t="s">
        <v>9398</v>
      </c>
      <c r="N644" s="1">
        <v>4.7</v>
      </c>
      <c r="O644" s="1">
        <v>-1.37</v>
      </c>
      <c r="P644" s="1" t="s">
        <v>9399</v>
      </c>
      <c r="Q644" s="1">
        <v>10</v>
      </c>
      <c r="R644" s="1">
        <v>8.0299999999999994</v>
      </c>
      <c r="S644" s="1" t="s">
        <v>9400</v>
      </c>
      <c r="T644" s="1">
        <v>3.8</v>
      </c>
      <c r="U644" s="1">
        <v>3.59</v>
      </c>
      <c r="V644" s="1" t="s">
        <v>9401</v>
      </c>
      <c r="W644" s="1">
        <v>0</v>
      </c>
      <c r="X644" s="1">
        <v>0.04</v>
      </c>
      <c r="Y644" s="1" t="s">
        <v>4300</v>
      </c>
      <c r="Z644" s="1">
        <v>0</v>
      </c>
      <c r="AA644" s="1">
        <v>0</v>
      </c>
      <c r="AB644" s="1" t="s">
        <v>4284</v>
      </c>
      <c r="AC644" s="1">
        <v>0</v>
      </c>
      <c r="AD644" s="1">
        <v>0</v>
      </c>
      <c r="AH644" s="21">
        <v>42353.34716435185</v>
      </c>
      <c r="AJ644" s="24">
        <v>1</v>
      </c>
      <c r="AK644" s="23">
        <f t="shared" si="147"/>
        <v>14</v>
      </c>
      <c r="AL644" s="1">
        <f t="shared" si="148"/>
        <v>100000</v>
      </c>
      <c r="AM644" s="1">
        <f t="shared" si="149"/>
        <v>0</v>
      </c>
      <c r="AN644" s="25">
        <f t="shared" si="142"/>
        <v>3.01</v>
      </c>
      <c r="AO644" s="25">
        <f t="shared" si="143"/>
        <v>-3.11</v>
      </c>
      <c r="AP644" s="1">
        <f t="shared" ref="AP644:AP707" si="155">Q644</f>
        <v>10</v>
      </c>
      <c r="AQ644" s="25">
        <f t="shared" si="150"/>
        <v>1.2453300124533002</v>
      </c>
      <c r="AR644" s="1">
        <f t="shared" si="151"/>
        <v>3.8</v>
      </c>
      <c r="AS644" s="25">
        <f t="shared" si="152"/>
        <v>1.0584958217270195</v>
      </c>
      <c r="AT644" s="1">
        <f t="shared" si="153"/>
        <v>0</v>
      </c>
      <c r="AU644" s="1">
        <f t="shared" si="154"/>
        <v>0</v>
      </c>
      <c r="AV644" s="1" t="str">
        <f t="shared" si="144"/>
        <v/>
      </c>
      <c r="AW644" s="1" t="str">
        <f t="shared" si="145"/>
        <v/>
      </c>
      <c r="AX644" s="1" t="str">
        <f t="shared" si="146"/>
        <v/>
      </c>
      <c r="AY644" s="1">
        <v>0</v>
      </c>
      <c r="BJ644"/>
    </row>
    <row r="645" spans="1:62" ht="15.75">
      <c r="A645" s="1">
        <v>9258</v>
      </c>
      <c r="B645" s="1" t="s">
        <v>1229</v>
      </c>
      <c r="C645" s="1" t="s">
        <v>4334</v>
      </c>
      <c r="F645" s="1">
        <v>50000</v>
      </c>
      <c r="G645" s="1">
        <v>3</v>
      </c>
      <c r="H645" s="1">
        <v>4.8</v>
      </c>
      <c r="I645" s="1">
        <v>11.81</v>
      </c>
      <c r="J645" s="1" t="s">
        <v>9402</v>
      </c>
      <c r="K645" s="1">
        <v>4.8</v>
      </c>
      <c r="L645" s="1">
        <v>22.21</v>
      </c>
      <c r="M645" s="1" t="s">
        <v>9403</v>
      </c>
      <c r="N645" s="1">
        <v>4.8</v>
      </c>
      <c r="O645" s="1">
        <v>26.15</v>
      </c>
      <c r="P645" s="1" t="s">
        <v>9404</v>
      </c>
      <c r="Q645" s="1">
        <v>18.32</v>
      </c>
      <c r="R645" s="1">
        <v>12.85</v>
      </c>
      <c r="S645" s="1" t="s">
        <v>9405</v>
      </c>
      <c r="T645" s="1">
        <v>3.93</v>
      </c>
      <c r="U645" s="1">
        <v>3.68</v>
      </c>
      <c r="V645" s="1" t="s">
        <v>9406</v>
      </c>
      <c r="W645" s="1">
        <v>0</v>
      </c>
      <c r="X645" s="1">
        <v>0.05</v>
      </c>
      <c r="Y645" s="1" t="s">
        <v>4289</v>
      </c>
      <c r="Z645" s="1">
        <v>0</v>
      </c>
      <c r="AA645" s="1">
        <v>0</v>
      </c>
      <c r="AB645" s="1" t="s">
        <v>4284</v>
      </c>
      <c r="AC645" s="1">
        <v>0</v>
      </c>
      <c r="AD645" s="1">
        <v>0</v>
      </c>
      <c r="AH645" s="21">
        <v>42353.347199074073</v>
      </c>
      <c r="AJ645" s="24">
        <v>1</v>
      </c>
      <c r="AK645" s="23">
        <f t="shared" si="147"/>
        <v>4</v>
      </c>
      <c r="AL645" s="1">
        <f t="shared" si="148"/>
        <v>50000</v>
      </c>
      <c r="AM645" s="1">
        <f t="shared" si="149"/>
        <v>0</v>
      </c>
      <c r="AN645" s="25">
        <f t="shared" si="142"/>
        <v>14.339999999999998</v>
      </c>
      <c r="AO645" s="25">
        <f t="shared" si="143"/>
        <v>20.056666666666668</v>
      </c>
      <c r="AP645" s="1">
        <f t="shared" si="155"/>
        <v>18.32</v>
      </c>
      <c r="AQ645" s="25">
        <f t="shared" si="150"/>
        <v>1.4256809338521401</v>
      </c>
      <c r="AR645" s="1">
        <f t="shared" si="151"/>
        <v>3.93</v>
      </c>
      <c r="AS645" s="25">
        <f t="shared" si="152"/>
        <v>1.0679347826086956</v>
      </c>
      <c r="AT645" s="1">
        <f t="shared" si="153"/>
        <v>0</v>
      </c>
      <c r="AU645" s="1">
        <f t="shared" si="154"/>
        <v>0</v>
      </c>
      <c r="AV645" s="1" t="str">
        <f t="shared" si="144"/>
        <v/>
      </c>
      <c r="AW645" s="1" t="str">
        <f t="shared" si="145"/>
        <v/>
      </c>
      <c r="AX645" s="1" t="str">
        <f t="shared" si="146"/>
        <v/>
      </c>
      <c r="AY645" s="1">
        <v>0</v>
      </c>
      <c r="BJ645"/>
    </row>
    <row r="646" spans="1:62" ht="15.75">
      <c r="A646" s="1">
        <v>9394</v>
      </c>
      <c r="B646" s="1" t="s">
        <v>786</v>
      </c>
      <c r="C646" s="1" t="s">
        <v>4334</v>
      </c>
      <c r="F646" s="1">
        <v>50000</v>
      </c>
      <c r="G646" s="1">
        <v>4</v>
      </c>
      <c r="H646" s="1">
        <v>4.8</v>
      </c>
      <c r="I646" s="1">
        <v>23.96</v>
      </c>
      <c r="J646" s="1" t="s">
        <v>9407</v>
      </c>
      <c r="K646" s="1">
        <v>4.8</v>
      </c>
      <c r="L646" s="1">
        <v>33.659999999999997</v>
      </c>
      <c r="M646" s="1" t="s">
        <v>9408</v>
      </c>
      <c r="N646" s="1">
        <v>4.8</v>
      </c>
      <c r="O646" s="1">
        <v>18.940000000000001</v>
      </c>
      <c r="P646" s="1" t="s">
        <v>9409</v>
      </c>
      <c r="Q646" s="1">
        <v>49.41</v>
      </c>
      <c r="R646" s="1">
        <v>12.85</v>
      </c>
      <c r="S646" s="1" t="s">
        <v>9410</v>
      </c>
      <c r="T646" s="1">
        <v>5.83</v>
      </c>
      <c r="U646" s="1">
        <v>3.68</v>
      </c>
      <c r="V646" s="1" t="s">
        <v>8476</v>
      </c>
      <c r="W646" s="1">
        <v>0</v>
      </c>
      <c r="X646" s="1">
        <v>0.05</v>
      </c>
      <c r="Y646" s="1" t="s">
        <v>4289</v>
      </c>
      <c r="Z646" s="1">
        <v>0</v>
      </c>
      <c r="AA646" s="1">
        <v>0</v>
      </c>
      <c r="AB646" s="1" t="s">
        <v>4284</v>
      </c>
      <c r="AC646" s="1">
        <v>0</v>
      </c>
      <c r="AD646" s="1">
        <v>0</v>
      </c>
      <c r="AH646" s="21">
        <v>42353.347858796296</v>
      </c>
      <c r="AJ646" s="24">
        <v>1</v>
      </c>
      <c r="AK646" s="23">
        <f t="shared" si="147"/>
        <v>4</v>
      </c>
      <c r="AL646" s="1">
        <f t="shared" si="148"/>
        <v>50000</v>
      </c>
      <c r="AM646" s="1">
        <f t="shared" si="149"/>
        <v>0</v>
      </c>
      <c r="AN646" s="25">
        <f t="shared" si="142"/>
        <v>14.719999999999995</v>
      </c>
      <c r="AO646" s="25">
        <f t="shared" si="143"/>
        <v>25.52</v>
      </c>
      <c r="AP646" s="1">
        <f t="shared" si="155"/>
        <v>49.41</v>
      </c>
      <c r="AQ646" s="25">
        <f t="shared" si="150"/>
        <v>3.8451361867704277</v>
      </c>
      <c r="AR646" s="1">
        <f t="shared" si="151"/>
        <v>5.83</v>
      </c>
      <c r="AS646" s="25">
        <f t="shared" si="152"/>
        <v>1.5842391304347825</v>
      </c>
      <c r="AT646" s="1">
        <f t="shared" si="153"/>
        <v>0</v>
      </c>
      <c r="AU646" s="1">
        <f t="shared" si="154"/>
        <v>0</v>
      </c>
      <c r="AV646" s="1" t="str">
        <f t="shared" si="144"/>
        <v/>
      </c>
      <c r="AW646" s="1" t="str">
        <f t="shared" si="145"/>
        <v/>
      </c>
      <c r="AX646" s="1" t="str">
        <f t="shared" si="146"/>
        <v/>
      </c>
      <c r="AY646" s="1">
        <v>0</v>
      </c>
      <c r="BJ646"/>
    </row>
    <row r="647" spans="1:62" ht="15.75">
      <c r="A647" s="1">
        <v>9331</v>
      </c>
      <c r="B647" s="1" t="s">
        <v>2724</v>
      </c>
      <c r="C647" s="1" t="s">
        <v>4334</v>
      </c>
      <c r="F647" s="1">
        <v>50000</v>
      </c>
      <c r="H647" s="1">
        <v>4.8</v>
      </c>
      <c r="I647" s="1">
        <v>18.39</v>
      </c>
      <c r="J647" s="1" t="s">
        <v>9411</v>
      </c>
      <c r="K647" s="1">
        <v>4.8</v>
      </c>
      <c r="L647" s="1">
        <v>30.95</v>
      </c>
      <c r="M647" s="1" t="s">
        <v>9412</v>
      </c>
      <c r="N647" s="1">
        <v>4.8</v>
      </c>
      <c r="O647" s="1">
        <v>32.340000000000003</v>
      </c>
      <c r="P647" s="1" t="s">
        <v>9413</v>
      </c>
      <c r="Q647" s="1">
        <v>38.770000000000003</v>
      </c>
      <c r="R647" s="1">
        <v>12.85</v>
      </c>
      <c r="S647" s="1" t="s">
        <v>9414</v>
      </c>
      <c r="T647" s="1">
        <v>3.82</v>
      </c>
      <c r="U647" s="1">
        <v>3.68</v>
      </c>
      <c r="V647" s="1" t="s">
        <v>9415</v>
      </c>
      <c r="W647" s="1">
        <v>0</v>
      </c>
      <c r="X647" s="1">
        <v>0.05</v>
      </c>
      <c r="Y647" s="1" t="s">
        <v>4289</v>
      </c>
      <c r="Z647" s="1">
        <v>0</v>
      </c>
      <c r="AA647" s="1">
        <v>0</v>
      </c>
      <c r="AB647" s="1" t="s">
        <v>4284</v>
      </c>
      <c r="AC647" s="1">
        <v>0</v>
      </c>
      <c r="AD647" s="1">
        <v>0</v>
      </c>
      <c r="AH647" s="21">
        <v>42353.347893518519</v>
      </c>
      <c r="AJ647" s="24">
        <v>1</v>
      </c>
      <c r="AK647" s="23">
        <f t="shared" si="147"/>
        <v>4</v>
      </c>
      <c r="AL647" s="1">
        <f t="shared" si="148"/>
        <v>50000</v>
      </c>
      <c r="AM647" s="1">
        <f t="shared" si="149"/>
        <v>0</v>
      </c>
      <c r="AN647" s="25">
        <f t="shared" ref="AN647:AN710" si="156">MAX(I647,L647,O647)-MIN(I647,L647,O647)</f>
        <v>13.950000000000003</v>
      </c>
      <c r="AO647" s="25">
        <f t="shared" ref="AO647:AO710" si="157">AVERAGE(I647,L647,O647)</f>
        <v>27.22666666666667</v>
      </c>
      <c r="AP647" s="1">
        <f t="shared" si="155"/>
        <v>38.770000000000003</v>
      </c>
      <c r="AQ647" s="25">
        <f t="shared" si="150"/>
        <v>3.0171206225680938</v>
      </c>
      <c r="AR647" s="1">
        <f t="shared" si="151"/>
        <v>3.82</v>
      </c>
      <c r="AS647" s="25">
        <f t="shared" si="152"/>
        <v>1.0380434782608694</v>
      </c>
      <c r="AT647" s="1">
        <f t="shared" si="153"/>
        <v>0</v>
      </c>
      <c r="AU647" s="1">
        <f t="shared" si="154"/>
        <v>0</v>
      </c>
      <c r="AV647" s="1" t="str">
        <f t="shared" si="144"/>
        <v/>
      </c>
      <c r="AW647" s="1" t="str">
        <f t="shared" si="145"/>
        <v/>
      </c>
      <c r="AX647" s="1" t="str">
        <f t="shared" si="146"/>
        <v/>
      </c>
      <c r="AY647" s="1">
        <v>0</v>
      </c>
      <c r="BJ647"/>
    </row>
    <row r="648" spans="1:62" ht="15.75">
      <c r="A648" s="1">
        <v>9215</v>
      </c>
      <c r="B648" s="1" t="s">
        <v>179</v>
      </c>
      <c r="C648" s="1" t="s">
        <v>4339</v>
      </c>
      <c r="F648" s="1">
        <v>50000</v>
      </c>
      <c r="H648" s="1">
        <v>4.9000000000000004</v>
      </c>
      <c r="I648" s="1">
        <v>53.86</v>
      </c>
      <c r="J648" s="1" t="s">
        <v>9416</v>
      </c>
      <c r="K648" s="1">
        <v>4.9000000000000004</v>
      </c>
      <c r="L648" s="1">
        <v>66.33</v>
      </c>
      <c r="M648" s="1" t="s">
        <v>9417</v>
      </c>
      <c r="N648" s="1">
        <v>4.9000000000000004</v>
      </c>
      <c r="O648" s="1">
        <v>65.89</v>
      </c>
      <c r="P648" s="1" t="s">
        <v>9418</v>
      </c>
      <c r="Q648" s="1">
        <v>7.88</v>
      </c>
      <c r="R648" s="1">
        <v>3.8</v>
      </c>
      <c r="S648" s="1" t="s">
        <v>9419</v>
      </c>
      <c r="T648" s="1">
        <v>1.57</v>
      </c>
      <c r="U648" s="1">
        <v>2.4300000000000002</v>
      </c>
      <c r="V648" s="1" t="s">
        <v>8421</v>
      </c>
      <c r="W648" s="1">
        <v>0</v>
      </c>
      <c r="X648" s="1">
        <v>0.13</v>
      </c>
      <c r="Y648" s="1" t="s">
        <v>4294</v>
      </c>
      <c r="Z648" s="1">
        <v>0</v>
      </c>
      <c r="AA648" s="1">
        <v>0</v>
      </c>
      <c r="AB648" s="1" t="s">
        <v>4284</v>
      </c>
      <c r="AC648" s="1">
        <v>0</v>
      </c>
      <c r="AD648" s="1">
        <v>0</v>
      </c>
      <c r="AH648" s="21">
        <v>42353.347962962966</v>
      </c>
      <c r="AJ648" s="24">
        <v>1</v>
      </c>
      <c r="AK648" s="23">
        <f t="shared" si="147"/>
        <v>6</v>
      </c>
      <c r="AL648" s="1">
        <f t="shared" si="148"/>
        <v>50000</v>
      </c>
      <c r="AM648" s="1">
        <f t="shared" si="149"/>
        <v>0</v>
      </c>
      <c r="AN648" s="25">
        <f t="shared" si="156"/>
        <v>12.469999999999999</v>
      </c>
      <c r="AO648" s="25">
        <f t="shared" si="157"/>
        <v>62.026666666666664</v>
      </c>
      <c r="AP648" s="1">
        <f t="shared" si="155"/>
        <v>7.88</v>
      </c>
      <c r="AQ648" s="25">
        <f t="shared" si="150"/>
        <v>2.073684210526316</v>
      </c>
      <c r="AR648" s="1">
        <f t="shared" si="151"/>
        <v>1.57</v>
      </c>
      <c r="AS648" s="25">
        <f t="shared" si="152"/>
        <v>0.64609053497942381</v>
      </c>
      <c r="AT648" s="1">
        <f t="shared" si="153"/>
        <v>0</v>
      </c>
      <c r="AU648" s="1">
        <f t="shared" si="154"/>
        <v>0</v>
      </c>
      <c r="AV648" s="1" t="str">
        <f t="shared" si="144"/>
        <v/>
      </c>
      <c r="AW648" s="1" t="str">
        <f t="shared" si="145"/>
        <v/>
      </c>
      <c r="AX648" s="1" t="str">
        <f t="shared" si="146"/>
        <v/>
      </c>
      <c r="AY648" s="1">
        <v>0</v>
      </c>
      <c r="BJ648"/>
    </row>
    <row r="649" spans="1:62" ht="15.75">
      <c r="A649" s="1">
        <v>8803</v>
      </c>
      <c r="B649" s="1" t="s">
        <v>4140</v>
      </c>
      <c r="C649" s="1" t="s">
        <v>4334</v>
      </c>
      <c r="F649" s="1">
        <v>50000</v>
      </c>
      <c r="G649" s="1">
        <v>3</v>
      </c>
      <c r="H649" s="1">
        <v>4.8</v>
      </c>
      <c r="I649" s="1">
        <v>18.93</v>
      </c>
      <c r="J649" s="1" t="s">
        <v>9420</v>
      </c>
      <c r="K649" s="1">
        <v>4.7</v>
      </c>
      <c r="L649" s="1">
        <v>0</v>
      </c>
      <c r="M649" s="1" t="s">
        <v>9421</v>
      </c>
      <c r="N649" s="1">
        <v>4.7</v>
      </c>
      <c r="O649" s="1">
        <v>2.66</v>
      </c>
      <c r="P649" s="1" t="s">
        <v>9422</v>
      </c>
      <c r="Q649" s="1">
        <v>4.2</v>
      </c>
      <c r="R649" s="1">
        <v>12.85</v>
      </c>
      <c r="S649" s="1" t="s">
        <v>9423</v>
      </c>
      <c r="T649" s="1">
        <v>0.96</v>
      </c>
      <c r="U649" s="1">
        <v>3.68</v>
      </c>
      <c r="V649" s="1" t="s">
        <v>9424</v>
      </c>
      <c r="W649" s="1">
        <v>0</v>
      </c>
      <c r="X649" s="1">
        <v>0.05</v>
      </c>
      <c r="Y649" s="1" t="s">
        <v>4289</v>
      </c>
      <c r="Z649" s="1">
        <v>0</v>
      </c>
      <c r="AA649" s="1">
        <v>0</v>
      </c>
      <c r="AB649" s="1" t="s">
        <v>4284</v>
      </c>
      <c r="AC649" s="1">
        <v>0</v>
      </c>
      <c r="AD649" s="1">
        <v>0</v>
      </c>
      <c r="AH649" s="21">
        <v>42353.347997685189</v>
      </c>
      <c r="AJ649" s="24">
        <v>1</v>
      </c>
      <c r="AK649" s="23">
        <f t="shared" si="147"/>
        <v>4</v>
      </c>
      <c r="AL649" s="1">
        <f t="shared" si="148"/>
        <v>50000</v>
      </c>
      <c r="AM649" s="1">
        <f t="shared" si="149"/>
        <v>0</v>
      </c>
      <c r="AN649" s="25">
        <f t="shared" si="156"/>
        <v>18.93</v>
      </c>
      <c r="AO649" s="25">
        <f t="shared" si="157"/>
        <v>7.1966666666666663</v>
      </c>
      <c r="AP649" s="1">
        <f t="shared" si="155"/>
        <v>4.2</v>
      </c>
      <c r="AQ649" s="25">
        <f t="shared" si="150"/>
        <v>0.32684824902723736</v>
      </c>
      <c r="AR649" s="1">
        <f t="shared" si="151"/>
        <v>0.96</v>
      </c>
      <c r="AS649" s="25">
        <f t="shared" si="152"/>
        <v>0.2608695652173913</v>
      </c>
      <c r="AT649" s="1">
        <f t="shared" si="153"/>
        <v>0</v>
      </c>
      <c r="AU649" s="1">
        <f t="shared" si="154"/>
        <v>0</v>
      </c>
      <c r="AV649" s="1" t="str">
        <f t="shared" si="144"/>
        <v/>
      </c>
      <c r="AW649" s="1" t="str">
        <f t="shared" si="145"/>
        <v/>
      </c>
      <c r="AX649" s="1" t="str">
        <f t="shared" si="146"/>
        <v/>
      </c>
      <c r="AY649" s="1">
        <v>0</v>
      </c>
      <c r="BJ649"/>
    </row>
    <row r="650" spans="1:62" ht="15.75">
      <c r="A650" s="1">
        <v>9274</v>
      </c>
      <c r="B650" s="1" t="s">
        <v>2447</v>
      </c>
      <c r="C650" s="1" t="s">
        <v>4334</v>
      </c>
      <c r="F650" s="1">
        <v>50000</v>
      </c>
      <c r="G650" s="1">
        <v>3</v>
      </c>
      <c r="H650" s="1">
        <v>4.7</v>
      </c>
      <c r="I650" s="1">
        <v>-2.11</v>
      </c>
      <c r="J650" s="1" t="s">
        <v>9425</v>
      </c>
      <c r="K650" s="1">
        <v>4.7</v>
      </c>
      <c r="L650" s="1">
        <v>-1.86</v>
      </c>
      <c r="M650" s="1" t="s">
        <v>9426</v>
      </c>
      <c r="N650" s="1">
        <v>4.5999999999999996</v>
      </c>
      <c r="O650" s="1">
        <v>-3.04</v>
      </c>
      <c r="P650" s="1" t="s">
        <v>9427</v>
      </c>
      <c r="Q650" s="1">
        <v>38.19</v>
      </c>
      <c r="R650" s="1">
        <v>12.85</v>
      </c>
      <c r="S650" s="1" t="s">
        <v>9428</v>
      </c>
      <c r="T650" s="1">
        <v>2.56</v>
      </c>
      <c r="U650" s="1">
        <v>3.68</v>
      </c>
      <c r="V650" s="1" t="s">
        <v>9429</v>
      </c>
      <c r="W650" s="1">
        <v>0</v>
      </c>
      <c r="X650" s="1">
        <v>0.05</v>
      </c>
      <c r="Y650" s="1" t="s">
        <v>4289</v>
      </c>
      <c r="Z650" s="1">
        <v>0</v>
      </c>
      <c r="AA650" s="1">
        <v>0</v>
      </c>
      <c r="AB650" s="1" t="s">
        <v>4284</v>
      </c>
      <c r="AC650" s="1">
        <v>0</v>
      </c>
      <c r="AD650" s="1">
        <v>0</v>
      </c>
      <c r="AH650" s="21">
        <v>42353.348020833335</v>
      </c>
      <c r="AJ650" s="24">
        <v>1</v>
      </c>
      <c r="AK650" s="23">
        <f t="shared" si="147"/>
        <v>4</v>
      </c>
      <c r="AL650" s="1">
        <f t="shared" si="148"/>
        <v>50000</v>
      </c>
      <c r="AM650" s="1">
        <f t="shared" si="149"/>
        <v>0</v>
      </c>
      <c r="AN650" s="25">
        <f t="shared" si="156"/>
        <v>1.18</v>
      </c>
      <c r="AO650" s="25">
        <f t="shared" si="157"/>
        <v>-2.3366666666666664</v>
      </c>
      <c r="AP650" s="1">
        <f t="shared" si="155"/>
        <v>38.19</v>
      </c>
      <c r="AQ650" s="25">
        <f t="shared" si="150"/>
        <v>2.9719844357976655</v>
      </c>
      <c r="AR650" s="1">
        <f t="shared" si="151"/>
        <v>2.56</v>
      </c>
      <c r="AS650" s="25">
        <f t="shared" si="152"/>
        <v>0.69565217391304346</v>
      </c>
      <c r="AT650" s="1">
        <f t="shared" si="153"/>
        <v>0</v>
      </c>
      <c r="AU650" s="1">
        <f t="shared" si="154"/>
        <v>0</v>
      </c>
      <c r="AV650" s="1" t="str">
        <f t="shared" si="144"/>
        <v/>
      </c>
      <c r="AW650" s="1" t="str">
        <f t="shared" si="145"/>
        <v/>
      </c>
      <c r="AX650" s="1" t="str">
        <f t="shared" si="146"/>
        <v/>
      </c>
      <c r="AY650" s="1">
        <v>0</v>
      </c>
      <c r="BJ650"/>
    </row>
    <row r="651" spans="1:62" ht="15.75">
      <c r="A651" s="1">
        <v>8616</v>
      </c>
      <c r="B651" s="1" t="s">
        <v>529</v>
      </c>
      <c r="C651" s="1" t="s">
        <v>4334</v>
      </c>
      <c r="F651" s="1">
        <v>50000</v>
      </c>
      <c r="G651" s="1">
        <v>5</v>
      </c>
      <c r="H651" s="1">
        <v>4.7</v>
      </c>
      <c r="I651" s="1">
        <v>-1.32</v>
      </c>
      <c r="J651" s="1" t="s">
        <v>9430</v>
      </c>
      <c r="K651" s="1">
        <v>4.7</v>
      </c>
      <c r="L651" s="1">
        <v>-1.92</v>
      </c>
      <c r="M651" s="1" t="s">
        <v>9431</v>
      </c>
      <c r="N651" s="1">
        <v>4.5999999999999996</v>
      </c>
      <c r="O651" s="1">
        <v>-2.3199999999999998</v>
      </c>
      <c r="P651" s="1" t="s">
        <v>9432</v>
      </c>
      <c r="Q651" s="1">
        <v>4.8</v>
      </c>
      <c r="R651" s="1">
        <v>12.85</v>
      </c>
      <c r="S651" s="1" t="s">
        <v>9433</v>
      </c>
      <c r="T651" s="1">
        <v>2.0099999999999998</v>
      </c>
      <c r="U651" s="1">
        <v>3.68</v>
      </c>
      <c r="V651" s="1" t="s">
        <v>9434</v>
      </c>
      <c r="W651" s="1">
        <v>0</v>
      </c>
      <c r="X651" s="1">
        <v>0.05</v>
      </c>
      <c r="Y651" s="1" t="s">
        <v>4289</v>
      </c>
      <c r="Z651" s="1">
        <v>0</v>
      </c>
      <c r="AA651" s="1">
        <v>0</v>
      </c>
      <c r="AB651" s="1" t="s">
        <v>4284</v>
      </c>
      <c r="AC651" s="1">
        <v>0</v>
      </c>
      <c r="AD651" s="1">
        <v>0</v>
      </c>
      <c r="AH651" s="21">
        <v>42353.348043981481</v>
      </c>
      <c r="AJ651" s="24">
        <v>1</v>
      </c>
      <c r="AK651" s="23">
        <f t="shared" si="147"/>
        <v>4</v>
      </c>
      <c r="AL651" s="1">
        <f t="shared" si="148"/>
        <v>50000</v>
      </c>
      <c r="AM651" s="1">
        <f t="shared" si="149"/>
        <v>0</v>
      </c>
      <c r="AN651" s="25">
        <f t="shared" si="156"/>
        <v>0.99999999999999978</v>
      </c>
      <c r="AO651" s="25">
        <f t="shared" si="157"/>
        <v>-1.8533333333333335</v>
      </c>
      <c r="AP651" s="1">
        <f t="shared" si="155"/>
        <v>4.8</v>
      </c>
      <c r="AQ651" s="25">
        <f t="shared" si="150"/>
        <v>0.37354085603112841</v>
      </c>
      <c r="AR651" s="1">
        <f t="shared" si="151"/>
        <v>2.0099999999999998</v>
      </c>
      <c r="AS651" s="25">
        <f t="shared" si="152"/>
        <v>0.54619565217391297</v>
      </c>
      <c r="AT651" s="1">
        <f t="shared" si="153"/>
        <v>0</v>
      </c>
      <c r="AU651" s="1">
        <f t="shared" si="154"/>
        <v>0</v>
      </c>
      <c r="AV651" s="1" t="str">
        <f t="shared" si="144"/>
        <v/>
      </c>
      <c r="AW651" s="1" t="str">
        <f t="shared" si="145"/>
        <v/>
      </c>
      <c r="AX651" s="1" t="str">
        <f t="shared" si="146"/>
        <v/>
      </c>
      <c r="AY651" s="1">
        <v>0</v>
      </c>
      <c r="BJ651"/>
    </row>
    <row r="652" spans="1:62" ht="15.75">
      <c r="A652" s="1">
        <v>9599</v>
      </c>
      <c r="B652" s="1" t="s">
        <v>3868</v>
      </c>
      <c r="C652" s="1" t="s">
        <v>4334</v>
      </c>
      <c r="F652" s="1">
        <v>50000</v>
      </c>
      <c r="G652" s="1">
        <v>3</v>
      </c>
      <c r="H652" s="1">
        <v>4.8</v>
      </c>
      <c r="I652" s="1">
        <v>1.65</v>
      </c>
      <c r="J652" s="1" t="s">
        <v>9435</v>
      </c>
      <c r="K652" s="1">
        <v>4.8</v>
      </c>
      <c r="L652" s="1">
        <v>4.05</v>
      </c>
      <c r="M652" s="1" t="s">
        <v>9436</v>
      </c>
      <c r="N652" s="1">
        <v>4.7</v>
      </c>
      <c r="O652" s="1">
        <v>1.1599999999999999</v>
      </c>
      <c r="P652" s="1" t="s">
        <v>9437</v>
      </c>
      <c r="Q652" s="1">
        <v>11.57</v>
      </c>
      <c r="R652" s="1">
        <v>12.85</v>
      </c>
      <c r="S652" s="1" t="s">
        <v>9438</v>
      </c>
      <c r="T652" s="1">
        <v>5.18</v>
      </c>
      <c r="U652" s="1">
        <v>3.68</v>
      </c>
      <c r="V652" s="1" t="s">
        <v>9439</v>
      </c>
      <c r="W652" s="1">
        <v>0</v>
      </c>
      <c r="X652" s="1">
        <v>0.05</v>
      </c>
      <c r="Y652" s="1" t="s">
        <v>4289</v>
      </c>
      <c r="Z652" s="1">
        <v>0</v>
      </c>
      <c r="AA652" s="1">
        <v>0</v>
      </c>
      <c r="AB652" s="1" t="s">
        <v>4284</v>
      </c>
      <c r="AC652" s="1">
        <v>0</v>
      </c>
      <c r="AD652" s="1">
        <v>0</v>
      </c>
      <c r="AH652" s="21">
        <v>42353.34814814815</v>
      </c>
      <c r="AJ652" s="24">
        <v>1</v>
      </c>
      <c r="AK652" s="23">
        <f t="shared" si="147"/>
        <v>4</v>
      </c>
      <c r="AL652" s="1">
        <f t="shared" si="148"/>
        <v>50000</v>
      </c>
      <c r="AM652" s="1">
        <f t="shared" si="149"/>
        <v>0</v>
      </c>
      <c r="AN652" s="25">
        <f t="shared" si="156"/>
        <v>2.8899999999999997</v>
      </c>
      <c r="AO652" s="25">
        <f t="shared" si="157"/>
        <v>2.2866666666666666</v>
      </c>
      <c r="AP652" s="1">
        <f t="shared" si="155"/>
        <v>11.57</v>
      </c>
      <c r="AQ652" s="25">
        <f t="shared" si="150"/>
        <v>0.90038910505836578</v>
      </c>
      <c r="AR652" s="1">
        <f t="shared" si="151"/>
        <v>5.18</v>
      </c>
      <c r="AS652" s="25">
        <f t="shared" si="152"/>
        <v>1.4076086956521738</v>
      </c>
      <c r="AT652" s="1">
        <f t="shared" si="153"/>
        <v>0</v>
      </c>
      <c r="AU652" s="1">
        <f t="shared" si="154"/>
        <v>0</v>
      </c>
      <c r="AV652" s="1" t="str">
        <f t="shared" si="144"/>
        <v/>
      </c>
      <c r="AW652" s="1" t="str">
        <f t="shared" si="145"/>
        <v/>
      </c>
      <c r="AX652" s="1" t="str">
        <f t="shared" si="146"/>
        <v/>
      </c>
      <c r="AY652" s="1">
        <v>0</v>
      </c>
      <c r="BJ652"/>
    </row>
    <row r="653" spans="1:62" ht="15.75">
      <c r="A653" s="1">
        <v>9220</v>
      </c>
      <c r="B653" s="1" t="s">
        <v>214</v>
      </c>
      <c r="C653" s="1" t="s">
        <v>4334</v>
      </c>
      <c r="F653" s="1">
        <v>50000</v>
      </c>
      <c r="G653" s="1">
        <v>5</v>
      </c>
      <c r="H653" s="1">
        <v>4.7</v>
      </c>
      <c r="I653" s="1">
        <v>-1.45</v>
      </c>
      <c r="J653" s="1" t="s">
        <v>9440</v>
      </c>
      <c r="K653" s="1">
        <v>4.7</v>
      </c>
      <c r="L653" s="1">
        <v>-1.24</v>
      </c>
      <c r="M653" s="1" t="s">
        <v>9441</v>
      </c>
      <c r="N653" s="1">
        <v>4.5999999999999996</v>
      </c>
      <c r="O653" s="1">
        <v>-2.11</v>
      </c>
      <c r="P653" s="1" t="s">
        <v>9442</v>
      </c>
      <c r="Q653" s="1">
        <v>35.909999999999997</v>
      </c>
      <c r="R653" s="1">
        <v>12.85</v>
      </c>
      <c r="S653" s="1" t="s">
        <v>9443</v>
      </c>
      <c r="T653" s="1">
        <v>3.92</v>
      </c>
      <c r="U653" s="1">
        <v>3.68</v>
      </c>
      <c r="V653" s="1" t="s">
        <v>9444</v>
      </c>
      <c r="W653" s="1">
        <v>0</v>
      </c>
      <c r="X653" s="1">
        <v>0</v>
      </c>
      <c r="Y653" s="1" t="s">
        <v>4287</v>
      </c>
      <c r="Z653" s="1">
        <v>0</v>
      </c>
      <c r="AA653" s="1">
        <v>0</v>
      </c>
      <c r="AB653" s="1" t="s">
        <v>4284</v>
      </c>
      <c r="AC653" s="1">
        <v>0</v>
      </c>
      <c r="AD653" s="1">
        <v>0</v>
      </c>
      <c r="AH653" s="21">
        <v>42353.348171296297</v>
      </c>
      <c r="AJ653" s="24">
        <v>1</v>
      </c>
      <c r="AK653" s="23">
        <f t="shared" si="147"/>
        <v>4</v>
      </c>
      <c r="AL653" s="1">
        <f t="shared" si="148"/>
        <v>50000</v>
      </c>
      <c r="AM653" s="1">
        <f t="shared" si="149"/>
        <v>0</v>
      </c>
      <c r="AN653" s="25">
        <f t="shared" si="156"/>
        <v>0.86999999999999988</v>
      </c>
      <c r="AO653" s="25">
        <f t="shared" si="157"/>
        <v>-1.5999999999999999</v>
      </c>
      <c r="AP653" s="1">
        <f t="shared" si="155"/>
        <v>35.909999999999997</v>
      </c>
      <c r="AQ653" s="25">
        <f t="shared" si="150"/>
        <v>2.7945525291828792</v>
      </c>
      <c r="AR653" s="1">
        <f t="shared" si="151"/>
        <v>3.92</v>
      </c>
      <c r="AS653" s="25">
        <f t="shared" si="152"/>
        <v>1.0652173913043477</v>
      </c>
      <c r="AT653" s="1">
        <f t="shared" si="153"/>
        <v>0</v>
      </c>
      <c r="AU653" s="1">
        <f t="shared" si="154"/>
        <v>0</v>
      </c>
      <c r="AV653" s="1" t="str">
        <f t="shared" si="144"/>
        <v/>
      </c>
      <c r="AW653" s="1" t="str">
        <f t="shared" si="145"/>
        <v/>
      </c>
      <c r="AX653" s="1" t="str">
        <f t="shared" si="146"/>
        <v/>
      </c>
      <c r="AY653" s="1">
        <v>0</v>
      </c>
      <c r="BJ653"/>
    </row>
    <row r="654" spans="1:62" ht="15.75">
      <c r="A654" s="1">
        <v>9483</v>
      </c>
      <c r="B654" s="1" t="s">
        <v>4054</v>
      </c>
      <c r="C654" s="1" t="s">
        <v>4350</v>
      </c>
      <c r="F654" s="1">
        <v>50000</v>
      </c>
      <c r="H654" s="1">
        <v>4.9000000000000004</v>
      </c>
      <c r="I654" s="1">
        <v>36.58</v>
      </c>
      <c r="J654" s="1" t="s">
        <v>9445</v>
      </c>
      <c r="K654" s="1">
        <v>4.8</v>
      </c>
      <c r="L654" s="1">
        <v>19.649999999999999</v>
      </c>
      <c r="M654" s="1" t="s">
        <v>9446</v>
      </c>
      <c r="N654" s="1">
        <v>4.8</v>
      </c>
      <c r="O654" s="1">
        <v>0</v>
      </c>
      <c r="P654" s="1" t="s">
        <v>9447</v>
      </c>
      <c r="Q654" s="1">
        <v>5.12</v>
      </c>
      <c r="R654" s="1">
        <v>3.13</v>
      </c>
      <c r="S654" s="1" t="s">
        <v>9448</v>
      </c>
      <c r="T654" s="1">
        <v>1.06</v>
      </c>
      <c r="U654" s="1">
        <v>2.5499999999999998</v>
      </c>
      <c r="V654" s="1" t="s">
        <v>9449</v>
      </c>
      <c r="W654" s="1">
        <v>0</v>
      </c>
      <c r="X654" s="1">
        <v>0.02</v>
      </c>
      <c r="Y654" s="1" t="s">
        <v>4324</v>
      </c>
      <c r="Z654" s="1">
        <v>0</v>
      </c>
      <c r="AA654" s="1">
        <v>0</v>
      </c>
      <c r="AB654" s="1" t="s">
        <v>4284</v>
      </c>
      <c r="AC654" s="1">
        <v>0</v>
      </c>
      <c r="AD654" s="1">
        <v>0</v>
      </c>
      <c r="AH654" s="21">
        <v>42353.348194444443</v>
      </c>
      <c r="AJ654" s="24">
        <v>1</v>
      </c>
      <c r="AK654" s="23">
        <f t="shared" si="147"/>
        <v>15</v>
      </c>
      <c r="AL654" s="1">
        <f t="shared" si="148"/>
        <v>50000</v>
      </c>
      <c r="AM654" s="1">
        <f t="shared" si="149"/>
        <v>0</v>
      </c>
      <c r="AN654" s="25">
        <f t="shared" si="156"/>
        <v>36.58</v>
      </c>
      <c r="AO654" s="25">
        <f t="shared" si="157"/>
        <v>18.743333333333332</v>
      </c>
      <c r="AP654" s="1">
        <f t="shared" si="155"/>
        <v>5.12</v>
      </c>
      <c r="AQ654" s="25">
        <f t="shared" si="150"/>
        <v>1.635782747603834</v>
      </c>
      <c r="AR654" s="1">
        <f t="shared" si="151"/>
        <v>1.06</v>
      </c>
      <c r="AS654" s="25">
        <f t="shared" si="152"/>
        <v>0.415686274509804</v>
      </c>
      <c r="AT654" s="1">
        <f t="shared" si="153"/>
        <v>0</v>
      </c>
      <c r="AU654" s="1">
        <f t="shared" si="154"/>
        <v>0</v>
      </c>
      <c r="AV654" s="1" t="str">
        <f t="shared" si="144"/>
        <v/>
      </c>
      <c r="AW654" s="1" t="str">
        <f t="shared" si="145"/>
        <v/>
      </c>
      <c r="AX654" s="1" t="str">
        <f t="shared" si="146"/>
        <v/>
      </c>
      <c r="AY654" s="1">
        <v>0</v>
      </c>
      <c r="BJ654"/>
    </row>
    <row r="655" spans="1:62" ht="15.75">
      <c r="A655" s="1">
        <v>9329</v>
      </c>
      <c r="B655" s="1" t="s">
        <v>2559</v>
      </c>
      <c r="C655" s="1" t="s">
        <v>4350</v>
      </c>
      <c r="F655" s="1">
        <v>50000</v>
      </c>
      <c r="H655" s="1">
        <v>4.9000000000000004</v>
      </c>
      <c r="I655" s="1">
        <v>36.82</v>
      </c>
      <c r="J655" s="1" t="s">
        <v>9450</v>
      </c>
      <c r="K655" s="1">
        <v>4.9000000000000004</v>
      </c>
      <c r="L655" s="1">
        <v>46.87</v>
      </c>
      <c r="M655" s="1" t="s">
        <v>9451</v>
      </c>
      <c r="N655" s="1">
        <v>4.9000000000000004</v>
      </c>
      <c r="O655" s="1">
        <v>43.03</v>
      </c>
      <c r="P655" s="1" t="s">
        <v>9452</v>
      </c>
      <c r="Q655" s="1">
        <v>4.24</v>
      </c>
      <c r="R655" s="1">
        <v>3.13</v>
      </c>
      <c r="S655" s="1" t="s">
        <v>9453</v>
      </c>
      <c r="T655" s="1">
        <v>2.15</v>
      </c>
      <c r="U655" s="1">
        <v>2.5499999999999998</v>
      </c>
      <c r="V655" s="1" t="s">
        <v>9454</v>
      </c>
      <c r="W655" s="1">
        <v>0</v>
      </c>
      <c r="X655" s="1">
        <v>0.02</v>
      </c>
      <c r="Y655" s="1" t="s">
        <v>4324</v>
      </c>
      <c r="Z655" s="1">
        <v>0</v>
      </c>
      <c r="AA655" s="1">
        <v>0</v>
      </c>
      <c r="AB655" s="1" t="s">
        <v>4284</v>
      </c>
      <c r="AC655" s="1">
        <v>0</v>
      </c>
      <c r="AD655" s="1">
        <v>0</v>
      </c>
      <c r="AH655" s="21">
        <v>42353.348310185182</v>
      </c>
      <c r="AJ655" s="24">
        <v>1</v>
      </c>
      <c r="AK655" s="23">
        <f t="shared" si="147"/>
        <v>15</v>
      </c>
      <c r="AL655" s="1">
        <f t="shared" si="148"/>
        <v>50000</v>
      </c>
      <c r="AM655" s="1">
        <f t="shared" si="149"/>
        <v>0</v>
      </c>
      <c r="AN655" s="25">
        <f t="shared" si="156"/>
        <v>10.049999999999997</v>
      </c>
      <c r="AO655" s="25">
        <f t="shared" si="157"/>
        <v>42.24</v>
      </c>
      <c r="AP655" s="1">
        <f t="shared" si="155"/>
        <v>4.24</v>
      </c>
      <c r="AQ655" s="25">
        <f t="shared" si="150"/>
        <v>1.354632587859425</v>
      </c>
      <c r="AR655" s="1">
        <f t="shared" si="151"/>
        <v>2.15</v>
      </c>
      <c r="AS655" s="25">
        <f t="shared" si="152"/>
        <v>0.84313725490196079</v>
      </c>
      <c r="AT655" s="1">
        <f t="shared" si="153"/>
        <v>0</v>
      </c>
      <c r="AU655" s="1">
        <f t="shared" si="154"/>
        <v>0</v>
      </c>
      <c r="AV655" s="1" t="str">
        <f t="shared" si="144"/>
        <v/>
      </c>
      <c r="AW655" s="1" t="str">
        <f t="shared" si="145"/>
        <v/>
      </c>
      <c r="AX655" s="1" t="str">
        <f t="shared" si="146"/>
        <v/>
      </c>
      <c r="AY655" s="1">
        <v>0</v>
      </c>
      <c r="BJ655"/>
    </row>
    <row r="656" spans="1:62" ht="15.75">
      <c r="A656" s="1">
        <v>9536</v>
      </c>
      <c r="B656" s="1" t="s">
        <v>445</v>
      </c>
      <c r="C656" s="1" t="s">
        <v>4286</v>
      </c>
      <c r="F656" s="1">
        <v>100000</v>
      </c>
      <c r="G656" s="1">
        <v>3</v>
      </c>
      <c r="H656" s="1">
        <v>4.7</v>
      </c>
      <c r="I656" s="1">
        <v>-2.0499999999999998</v>
      </c>
      <c r="J656" s="1" t="s">
        <v>9455</v>
      </c>
      <c r="K656" s="1">
        <v>4.7</v>
      </c>
      <c r="L656" s="1">
        <v>-2.02</v>
      </c>
      <c r="M656" s="1" t="s">
        <v>9456</v>
      </c>
      <c r="N656" s="1">
        <v>4.7</v>
      </c>
      <c r="O656" s="1">
        <v>-1.95</v>
      </c>
      <c r="P656" s="1" t="s">
        <v>9457</v>
      </c>
      <c r="Q656" s="1">
        <v>4.93</v>
      </c>
      <c r="R656" s="1">
        <v>6.76</v>
      </c>
      <c r="S656" s="1" t="s">
        <v>9458</v>
      </c>
      <c r="T656" s="1">
        <v>1.89</v>
      </c>
      <c r="U656" s="1">
        <v>3.27</v>
      </c>
      <c r="V656" s="1" t="s">
        <v>9459</v>
      </c>
      <c r="W656" s="1">
        <v>0</v>
      </c>
      <c r="X656" s="1">
        <v>0.01</v>
      </c>
      <c r="Y656" s="1" t="s">
        <v>4295</v>
      </c>
      <c r="Z656" s="1">
        <v>0</v>
      </c>
      <c r="AA656" s="1">
        <v>0</v>
      </c>
      <c r="AB656" s="1" t="s">
        <v>4284</v>
      </c>
      <c r="AC656" s="1">
        <v>0</v>
      </c>
      <c r="AD656" s="1">
        <v>0</v>
      </c>
      <c r="AH656" s="21">
        <v>42353.348402777781</v>
      </c>
      <c r="AJ656" s="24">
        <v>1</v>
      </c>
      <c r="AK656" s="23">
        <f t="shared" si="147"/>
        <v>8</v>
      </c>
      <c r="AL656" s="1">
        <f t="shared" si="148"/>
        <v>100000</v>
      </c>
      <c r="AM656" s="1">
        <f t="shared" si="149"/>
        <v>0</v>
      </c>
      <c r="AN656" s="25">
        <f t="shared" si="156"/>
        <v>9.9999999999999867E-2</v>
      </c>
      <c r="AO656" s="25">
        <f t="shared" si="157"/>
        <v>-2.0066666666666668</v>
      </c>
      <c r="AP656" s="1">
        <f t="shared" si="155"/>
        <v>4.93</v>
      </c>
      <c r="AQ656" s="25">
        <f t="shared" si="150"/>
        <v>0.72928994082840237</v>
      </c>
      <c r="AR656" s="1">
        <f t="shared" si="151"/>
        <v>1.89</v>
      </c>
      <c r="AS656" s="25">
        <f t="shared" si="152"/>
        <v>0.57798165137614677</v>
      </c>
      <c r="AT656" s="1">
        <f t="shared" si="153"/>
        <v>0</v>
      </c>
      <c r="AU656" s="1">
        <f t="shared" si="154"/>
        <v>0</v>
      </c>
      <c r="AV656" s="1" t="str">
        <f t="shared" si="144"/>
        <v/>
      </c>
      <c r="AW656" s="1" t="str">
        <f t="shared" si="145"/>
        <v/>
      </c>
      <c r="AX656" s="1" t="str">
        <f t="shared" si="146"/>
        <v/>
      </c>
      <c r="AY656" s="1">
        <v>0</v>
      </c>
      <c r="BJ656"/>
    </row>
    <row r="657" spans="1:62" ht="15.75">
      <c r="A657" s="1">
        <v>8622</v>
      </c>
      <c r="B657" s="1" t="s">
        <v>655</v>
      </c>
      <c r="C657" s="1" t="s">
        <v>4334</v>
      </c>
      <c r="F657" s="1">
        <v>50000</v>
      </c>
      <c r="G657" s="1">
        <v>6</v>
      </c>
      <c r="H657" s="1">
        <v>4.8</v>
      </c>
      <c r="I657" s="1">
        <v>27.67</v>
      </c>
      <c r="J657" s="1" t="s">
        <v>9460</v>
      </c>
      <c r="K657" s="1">
        <v>4.8</v>
      </c>
      <c r="L657" s="1">
        <v>25.23</v>
      </c>
      <c r="M657" s="1" t="s">
        <v>9461</v>
      </c>
      <c r="N657" s="1">
        <v>4.8</v>
      </c>
      <c r="O657" s="1">
        <v>20.440000000000001</v>
      </c>
      <c r="P657" s="1" t="s">
        <v>9462</v>
      </c>
      <c r="Q657" s="1">
        <v>7</v>
      </c>
      <c r="R657" s="1">
        <v>12.85</v>
      </c>
      <c r="S657" s="1" t="s">
        <v>9463</v>
      </c>
      <c r="T657" s="1">
        <v>2.89</v>
      </c>
      <c r="U657" s="1">
        <v>3.68</v>
      </c>
      <c r="V657" s="1" t="s">
        <v>8879</v>
      </c>
      <c r="W657" s="1">
        <v>0</v>
      </c>
      <c r="X657" s="1">
        <v>0</v>
      </c>
      <c r="Y657" s="1" t="s">
        <v>4287</v>
      </c>
      <c r="Z657" s="1">
        <v>0</v>
      </c>
      <c r="AA657" s="1">
        <v>0</v>
      </c>
      <c r="AB657" s="1" t="s">
        <v>4284</v>
      </c>
      <c r="AC657" s="1">
        <v>0</v>
      </c>
      <c r="AD657" s="1">
        <v>0</v>
      </c>
      <c r="AH657" s="21">
        <v>42353.348541666666</v>
      </c>
      <c r="AJ657" s="24">
        <v>1</v>
      </c>
      <c r="AK657" s="23">
        <f t="shared" si="147"/>
        <v>4</v>
      </c>
      <c r="AL657" s="1">
        <f t="shared" si="148"/>
        <v>50000</v>
      </c>
      <c r="AM657" s="1">
        <f t="shared" si="149"/>
        <v>0</v>
      </c>
      <c r="AN657" s="25">
        <f t="shared" si="156"/>
        <v>7.23</v>
      </c>
      <c r="AO657" s="25">
        <f t="shared" si="157"/>
        <v>24.446666666666669</v>
      </c>
      <c r="AP657" s="1">
        <f t="shared" si="155"/>
        <v>7</v>
      </c>
      <c r="AQ657" s="25">
        <f t="shared" si="150"/>
        <v>0.54474708171206232</v>
      </c>
      <c r="AR657" s="1">
        <f t="shared" si="151"/>
        <v>2.89</v>
      </c>
      <c r="AS657" s="25">
        <f t="shared" si="152"/>
        <v>0.78532608695652173</v>
      </c>
      <c r="AT657" s="1">
        <f t="shared" si="153"/>
        <v>0</v>
      </c>
      <c r="AU657" s="1">
        <f t="shared" si="154"/>
        <v>0</v>
      </c>
      <c r="AV657" s="1" t="str">
        <f t="shared" si="144"/>
        <v/>
      </c>
      <c r="AW657" s="1" t="str">
        <f t="shared" si="145"/>
        <v/>
      </c>
      <c r="AX657" s="1" t="str">
        <f t="shared" si="146"/>
        <v/>
      </c>
      <c r="AY657" s="1">
        <v>0</v>
      </c>
      <c r="BJ657"/>
    </row>
    <row r="658" spans="1:62" ht="15.75">
      <c r="A658" s="1">
        <v>9390</v>
      </c>
      <c r="B658" s="1" t="s">
        <v>840</v>
      </c>
      <c r="C658" s="1" t="s">
        <v>4358</v>
      </c>
      <c r="F658" s="1">
        <v>50000</v>
      </c>
      <c r="G658" s="1">
        <v>3</v>
      </c>
      <c r="H658" s="1">
        <v>4.9000000000000004</v>
      </c>
      <c r="I658" s="1">
        <v>82.04</v>
      </c>
      <c r="J658" s="1" t="s">
        <v>9464</v>
      </c>
      <c r="K658" s="1">
        <v>4.9000000000000004</v>
      </c>
      <c r="L658" s="1">
        <v>81.64</v>
      </c>
      <c r="M658" s="1" t="s">
        <v>9465</v>
      </c>
      <c r="N658" s="1">
        <v>4.9000000000000004</v>
      </c>
      <c r="O658" s="1">
        <v>82.8</v>
      </c>
      <c r="P658" s="1" t="s">
        <v>9466</v>
      </c>
      <c r="Q658" s="1">
        <v>3.44</v>
      </c>
      <c r="R658" s="1">
        <v>4.05</v>
      </c>
      <c r="S658" s="1" t="s">
        <v>9467</v>
      </c>
      <c r="T658" s="1">
        <v>3.07</v>
      </c>
      <c r="U658" s="1">
        <v>2.8</v>
      </c>
      <c r="V658" s="1" t="s">
        <v>9468</v>
      </c>
      <c r="W658" s="1">
        <v>0</v>
      </c>
      <c r="X658" s="1">
        <v>7.0000000000000007E-2</v>
      </c>
      <c r="Y658" s="1" t="s">
        <v>4331</v>
      </c>
      <c r="Z658" s="1">
        <v>0</v>
      </c>
      <c r="AA658" s="1">
        <v>0</v>
      </c>
      <c r="AB658" s="1" t="s">
        <v>4284</v>
      </c>
      <c r="AC658" s="1">
        <v>0</v>
      </c>
      <c r="AD658" s="1">
        <v>0</v>
      </c>
      <c r="AH658" s="21">
        <v>42353.348576388889</v>
      </c>
      <c r="AJ658" s="24">
        <v>1</v>
      </c>
      <c r="AK658" s="23">
        <f t="shared" si="147"/>
        <v>1</v>
      </c>
      <c r="AL658" s="1">
        <f t="shared" si="148"/>
        <v>50000</v>
      </c>
      <c r="AM658" s="1">
        <f t="shared" si="149"/>
        <v>0</v>
      </c>
      <c r="AN658" s="25">
        <f t="shared" si="156"/>
        <v>1.1599999999999966</v>
      </c>
      <c r="AO658" s="25">
        <f t="shared" si="157"/>
        <v>82.160000000000011</v>
      </c>
      <c r="AP658" s="1">
        <f t="shared" si="155"/>
        <v>3.44</v>
      </c>
      <c r="AQ658" s="25">
        <f t="shared" si="150"/>
        <v>0.84938271604938276</v>
      </c>
      <c r="AR658" s="1">
        <f t="shared" si="151"/>
        <v>3.07</v>
      </c>
      <c r="AS658" s="25">
        <f t="shared" si="152"/>
        <v>1.0964285714285715</v>
      </c>
      <c r="AT658" s="1">
        <f t="shared" si="153"/>
        <v>0</v>
      </c>
      <c r="AU658" s="1">
        <f t="shared" si="154"/>
        <v>0</v>
      </c>
      <c r="AV658" s="1" t="str">
        <f t="shared" si="144"/>
        <v/>
      </c>
      <c r="AW658" s="1" t="str">
        <f t="shared" si="145"/>
        <v/>
      </c>
      <c r="AX658" s="1" t="str">
        <f t="shared" si="146"/>
        <v/>
      </c>
      <c r="AY658" s="1">
        <v>0</v>
      </c>
      <c r="BJ658"/>
    </row>
    <row r="659" spans="1:62" ht="15.75">
      <c r="A659" s="1">
        <v>9403</v>
      </c>
      <c r="B659" s="1" t="s">
        <v>2672</v>
      </c>
      <c r="C659" s="1" t="s">
        <v>4286</v>
      </c>
      <c r="F659" s="1">
        <v>100000</v>
      </c>
      <c r="G659" s="1">
        <v>4</v>
      </c>
      <c r="H659" s="1">
        <v>4.8</v>
      </c>
      <c r="I659" s="1">
        <v>0</v>
      </c>
      <c r="J659" s="1" t="s">
        <v>9469</v>
      </c>
      <c r="K659" s="1">
        <v>4.8</v>
      </c>
      <c r="L659" s="1">
        <v>0</v>
      </c>
      <c r="M659" s="1" t="s">
        <v>9470</v>
      </c>
      <c r="N659" s="1">
        <v>4.7</v>
      </c>
      <c r="O659" s="1">
        <v>0</v>
      </c>
      <c r="P659" s="1" t="s">
        <v>9471</v>
      </c>
      <c r="Q659" s="1">
        <v>12.62</v>
      </c>
      <c r="R659" s="1">
        <v>6.76</v>
      </c>
      <c r="S659" s="1" t="s">
        <v>9472</v>
      </c>
      <c r="T659" s="1">
        <v>3.39</v>
      </c>
      <c r="U659" s="1">
        <v>3.27</v>
      </c>
      <c r="V659" s="1" t="s">
        <v>9473</v>
      </c>
      <c r="W659" s="1">
        <v>0</v>
      </c>
      <c r="X659" s="1">
        <v>0.01</v>
      </c>
      <c r="Y659" s="1" t="s">
        <v>4295</v>
      </c>
      <c r="Z659" s="1">
        <v>0</v>
      </c>
      <c r="AA659" s="1">
        <v>0</v>
      </c>
      <c r="AB659" s="1" t="s">
        <v>4284</v>
      </c>
      <c r="AC659" s="1">
        <v>0</v>
      </c>
      <c r="AD659" s="1">
        <v>0</v>
      </c>
      <c r="AH659" s="21">
        <v>42353.34884259259</v>
      </c>
      <c r="AJ659" s="24">
        <v>1</v>
      </c>
      <c r="AK659" s="23">
        <f t="shared" si="147"/>
        <v>8</v>
      </c>
      <c r="AL659" s="1">
        <f t="shared" si="148"/>
        <v>100000</v>
      </c>
      <c r="AM659" s="1">
        <f t="shared" si="149"/>
        <v>0</v>
      </c>
      <c r="AN659" s="25">
        <f t="shared" si="156"/>
        <v>0</v>
      </c>
      <c r="AO659" s="25">
        <f t="shared" si="157"/>
        <v>0</v>
      </c>
      <c r="AP659" s="1">
        <f t="shared" si="155"/>
        <v>12.62</v>
      </c>
      <c r="AQ659" s="25">
        <f t="shared" si="150"/>
        <v>1.8668639053254437</v>
      </c>
      <c r="AR659" s="1">
        <f t="shared" si="151"/>
        <v>3.39</v>
      </c>
      <c r="AS659" s="25">
        <f t="shared" si="152"/>
        <v>1.036697247706422</v>
      </c>
      <c r="AT659" s="1">
        <f t="shared" si="153"/>
        <v>0</v>
      </c>
      <c r="AU659" s="1">
        <f t="shared" si="154"/>
        <v>0</v>
      </c>
      <c r="AV659" s="1" t="str">
        <f t="shared" si="144"/>
        <v/>
      </c>
      <c r="AW659" s="1" t="str">
        <f t="shared" si="145"/>
        <v/>
      </c>
      <c r="AX659" s="1" t="str">
        <f t="shared" si="146"/>
        <v/>
      </c>
      <c r="AY659" s="1">
        <v>0</v>
      </c>
      <c r="BJ659"/>
    </row>
    <row r="660" spans="1:62" ht="15.75">
      <c r="A660" s="1">
        <v>9333</v>
      </c>
      <c r="B660" s="1" t="s">
        <v>2699</v>
      </c>
      <c r="C660" s="1" t="s">
        <v>4352</v>
      </c>
      <c r="F660" s="1">
        <v>100000</v>
      </c>
      <c r="H660" s="1">
        <v>4.8</v>
      </c>
      <c r="I660" s="1">
        <v>0</v>
      </c>
      <c r="J660" s="1" t="s">
        <v>9474</v>
      </c>
      <c r="K660" s="1">
        <v>4.7</v>
      </c>
      <c r="L660" s="1">
        <v>0</v>
      </c>
      <c r="M660" s="1" t="s">
        <v>9475</v>
      </c>
      <c r="N660" s="1">
        <v>4.7</v>
      </c>
      <c r="O660" s="1">
        <v>2.0699999999999998</v>
      </c>
      <c r="P660" s="1" t="s">
        <v>9476</v>
      </c>
      <c r="Q660" s="1">
        <v>3.51</v>
      </c>
      <c r="R660" s="1">
        <v>8.0299999999999994</v>
      </c>
      <c r="S660" s="1" t="s">
        <v>9477</v>
      </c>
      <c r="T660" s="1">
        <v>2.4900000000000002</v>
      </c>
      <c r="U660" s="1">
        <v>3.59</v>
      </c>
      <c r="V660" s="1" t="s">
        <v>9478</v>
      </c>
      <c r="W660" s="1">
        <v>0</v>
      </c>
      <c r="X660" s="1">
        <v>0.04</v>
      </c>
      <c r="Y660" s="1" t="s">
        <v>4300</v>
      </c>
      <c r="Z660" s="1">
        <v>0</v>
      </c>
      <c r="AA660" s="1">
        <v>0</v>
      </c>
      <c r="AB660" s="1" t="s">
        <v>4284</v>
      </c>
      <c r="AC660" s="1">
        <v>0</v>
      </c>
      <c r="AD660" s="1">
        <v>0</v>
      </c>
      <c r="AH660" s="21">
        <v>42353.349016203705</v>
      </c>
      <c r="AJ660" s="24">
        <v>1</v>
      </c>
      <c r="AK660" s="23">
        <f t="shared" si="147"/>
        <v>14</v>
      </c>
      <c r="AL660" s="1">
        <f t="shared" si="148"/>
        <v>100000</v>
      </c>
      <c r="AM660" s="1">
        <f t="shared" si="149"/>
        <v>0</v>
      </c>
      <c r="AN660" s="25">
        <f t="shared" si="156"/>
        <v>2.0699999999999998</v>
      </c>
      <c r="AO660" s="25">
        <f t="shared" si="157"/>
        <v>0.69</v>
      </c>
      <c r="AP660" s="1">
        <f t="shared" si="155"/>
        <v>3.51</v>
      </c>
      <c r="AQ660" s="25">
        <f t="shared" si="150"/>
        <v>0.43711083437110837</v>
      </c>
      <c r="AR660" s="1">
        <f t="shared" si="151"/>
        <v>2.4900000000000002</v>
      </c>
      <c r="AS660" s="25">
        <f t="shared" si="152"/>
        <v>0.69359331476323127</v>
      </c>
      <c r="AT660" s="1">
        <f t="shared" si="153"/>
        <v>0</v>
      </c>
      <c r="AU660" s="1">
        <f t="shared" si="154"/>
        <v>0</v>
      </c>
      <c r="AV660" s="1" t="str">
        <f t="shared" si="144"/>
        <v/>
      </c>
      <c r="AW660" s="1" t="str">
        <f t="shared" si="145"/>
        <v/>
      </c>
      <c r="AX660" s="1" t="str">
        <f t="shared" si="146"/>
        <v/>
      </c>
      <c r="AY660" s="1">
        <v>0</v>
      </c>
      <c r="BJ660"/>
    </row>
    <row r="661" spans="1:62" ht="15.75">
      <c r="A661" s="1">
        <v>9311</v>
      </c>
      <c r="B661" s="1" t="s">
        <v>125</v>
      </c>
      <c r="C661" s="1" t="s">
        <v>4334</v>
      </c>
      <c r="F661" s="1">
        <v>50000</v>
      </c>
      <c r="H661" s="1">
        <v>4.9000000000000004</v>
      </c>
      <c r="I661" s="1">
        <v>79.25</v>
      </c>
      <c r="J661" s="1" t="s">
        <v>9479</v>
      </c>
      <c r="K661" s="1">
        <v>4.9000000000000004</v>
      </c>
      <c r="L661" s="1">
        <v>79.069999999999993</v>
      </c>
      <c r="M661" s="1" t="s">
        <v>9480</v>
      </c>
      <c r="N661" s="1">
        <v>4.9000000000000004</v>
      </c>
      <c r="O661" s="1">
        <v>78.55</v>
      </c>
      <c r="P661" s="1" t="s">
        <v>9481</v>
      </c>
      <c r="Q661" s="1">
        <v>5.32</v>
      </c>
      <c r="R661" s="1">
        <v>12.85</v>
      </c>
      <c r="S661" s="1" t="s">
        <v>9482</v>
      </c>
      <c r="T661" s="1">
        <v>2.92</v>
      </c>
      <c r="U661" s="1">
        <v>3.68</v>
      </c>
      <c r="V661" s="1" t="s">
        <v>9483</v>
      </c>
      <c r="W661" s="1">
        <v>0</v>
      </c>
      <c r="X661" s="1">
        <v>0.05</v>
      </c>
      <c r="Y661" s="1" t="s">
        <v>4289</v>
      </c>
      <c r="Z661" s="1">
        <v>0</v>
      </c>
      <c r="AA661" s="1">
        <v>0</v>
      </c>
      <c r="AB661" s="1" t="s">
        <v>4284</v>
      </c>
      <c r="AC661" s="1">
        <v>0</v>
      </c>
      <c r="AD661" s="1">
        <v>0</v>
      </c>
      <c r="AH661" s="21">
        <v>42353.349120370367</v>
      </c>
      <c r="AJ661" s="24">
        <v>1</v>
      </c>
      <c r="AK661" s="23">
        <f t="shared" si="147"/>
        <v>4</v>
      </c>
      <c r="AL661" s="1">
        <f t="shared" si="148"/>
        <v>50000</v>
      </c>
      <c r="AM661" s="1">
        <f t="shared" si="149"/>
        <v>0</v>
      </c>
      <c r="AN661" s="25">
        <f t="shared" si="156"/>
        <v>0.70000000000000284</v>
      </c>
      <c r="AO661" s="25">
        <f t="shared" si="157"/>
        <v>78.956666666666663</v>
      </c>
      <c r="AP661" s="1">
        <f t="shared" si="155"/>
        <v>5.32</v>
      </c>
      <c r="AQ661" s="25">
        <f t="shared" si="150"/>
        <v>0.41400778210116734</v>
      </c>
      <c r="AR661" s="1">
        <f t="shared" si="151"/>
        <v>2.92</v>
      </c>
      <c r="AS661" s="25">
        <f t="shared" si="152"/>
        <v>0.79347826086956519</v>
      </c>
      <c r="AT661" s="1">
        <f t="shared" si="153"/>
        <v>0</v>
      </c>
      <c r="AU661" s="1">
        <f t="shared" si="154"/>
        <v>0</v>
      </c>
      <c r="AV661" s="1" t="str">
        <f t="shared" si="144"/>
        <v/>
      </c>
      <c r="AW661" s="1" t="str">
        <f t="shared" si="145"/>
        <v/>
      </c>
      <c r="AX661" s="1" t="str">
        <f t="shared" si="146"/>
        <v/>
      </c>
      <c r="AY661" s="1">
        <v>0</v>
      </c>
      <c r="BJ661"/>
    </row>
    <row r="662" spans="1:62" ht="15.75">
      <c r="A662" s="1">
        <v>8973</v>
      </c>
      <c r="B662" s="1" t="s">
        <v>1221</v>
      </c>
      <c r="C662" s="1" t="s">
        <v>4334</v>
      </c>
      <c r="F662" s="1">
        <v>50000</v>
      </c>
      <c r="G662" s="1">
        <v>5</v>
      </c>
      <c r="H662" s="1">
        <v>4.7</v>
      </c>
      <c r="I662" s="1">
        <v>-1.2</v>
      </c>
      <c r="J662" s="1" t="s">
        <v>9484</v>
      </c>
      <c r="K662" s="1">
        <v>4.5999999999999996</v>
      </c>
      <c r="L662" s="1">
        <v>-2.5499999999999998</v>
      </c>
      <c r="M662" s="1" t="s">
        <v>9485</v>
      </c>
      <c r="N662" s="1">
        <v>4.5999999999999996</v>
      </c>
      <c r="O662" s="1">
        <v>-2.71</v>
      </c>
      <c r="P662" s="1" t="s">
        <v>9486</v>
      </c>
      <c r="Q662" s="1">
        <v>11.64</v>
      </c>
      <c r="R662" s="1">
        <v>12.85</v>
      </c>
      <c r="S662" s="1" t="s">
        <v>9487</v>
      </c>
      <c r="T662" s="1">
        <v>1.05</v>
      </c>
      <c r="U662" s="1">
        <v>3.68</v>
      </c>
      <c r="V662" s="1" t="s">
        <v>9488</v>
      </c>
      <c r="W662" s="1">
        <v>0</v>
      </c>
      <c r="X662" s="1">
        <v>0</v>
      </c>
      <c r="Y662" s="1" t="s">
        <v>4287</v>
      </c>
      <c r="Z662" s="1">
        <v>0</v>
      </c>
      <c r="AA662" s="1">
        <v>0</v>
      </c>
      <c r="AB662" s="1" t="s">
        <v>4284</v>
      </c>
      <c r="AC662" s="1">
        <v>0</v>
      </c>
      <c r="AD662" s="1">
        <v>0</v>
      </c>
      <c r="AH662" s="21">
        <v>42353.349282407406</v>
      </c>
      <c r="AJ662" s="24">
        <v>1</v>
      </c>
      <c r="AK662" s="23">
        <f t="shared" si="147"/>
        <v>4</v>
      </c>
      <c r="AL662" s="1">
        <f t="shared" si="148"/>
        <v>50000</v>
      </c>
      <c r="AM662" s="1">
        <f t="shared" si="149"/>
        <v>0</v>
      </c>
      <c r="AN662" s="25">
        <f t="shared" si="156"/>
        <v>1.51</v>
      </c>
      <c r="AO662" s="25">
        <f t="shared" si="157"/>
        <v>-2.1533333333333333</v>
      </c>
      <c r="AP662" s="1">
        <f t="shared" si="155"/>
        <v>11.64</v>
      </c>
      <c r="AQ662" s="25">
        <f t="shared" si="150"/>
        <v>0.90583657587548649</v>
      </c>
      <c r="AR662" s="1">
        <f t="shared" si="151"/>
        <v>1.05</v>
      </c>
      <c r="AS662" s="25">
        <f t="shared" si="152"/>
        <v>0.28532608695652173</v>
      </c>
      <c r="AT662" s="1">
        <f t="shared" si="153"/>
        <v>0</v>
      </c>
      <c r="AU662" s="1">
        <f t="shared" si="154"/>
        <v>0</v>
      </c>
      <c r="AV662" s="1" t="str">
        <f t="shared" si="144"/>
        <v/>
      </c>
      <c r="AW662" s="1" t="str">
        <f t="shared" si="145"/>
        <v/>
      </c>
      <c r="AX662" s="1" t="str">
        <f t="shared" si="146"/>
        <v/>
      </c>
      <c r="AY662" s="1">
        <v>0</v>
      </c>
      <c r="BJ662"/>
    </row>
    <row r="663" spans="1:62" ht="15.75">
      <c r="A663" s="1">
        <v>9602</v>
      </c>
      <c r="B663" s="1" t="s">
        <v>3888</v>
      </c>
      <c r="C663" s="1" t="s">
        <v>4335</v>
      </c>
      <c r="F663" s="1">
        <v>50000</v>
      </c>
      <c r="G663" s="1">
        <v>6</v>
      </c>
      <c r="H663" s="1">
        <v>4.7</v>
      </c>
      <c r="I663" s="1">
        <v>-2.09</v>
      </c>
      <c r="J663" s="1" t="s">
        <v>9489</v>
      </c>
      <c r="K663" s="1">
        <v>4.7</v>
      </c>
      <c r="L663" s="1">
        <v>-2.36</v>
      </c>
      <c r="M663" s="1" t="s">
        <v>9490</v>
      </c>
      <c r="N663" s="1">
        <v>4.5999999999999996</v>
      </c>
      <c r="O663" s="1">
        <v>-2.17</v>
      </c>
      <c r="P663" s="1" t="s">
        <v>9491</v>
      </c>
      <c r="Q663" s="1">
        <v>2.64</v>
      </c>
      <c r="R663" s="1">
        <v>3.91</v>
      </c>
      <c r="S663" s="1" t="s">
        <v>9492</v>
      </c>
      <c r="T663" s="1">
        <v>1.06</v>
      </c>
      <c r="U663" s="1">
        <v>2.44</v>
      </c>
      <c r="V663" s="1" t="s">
        <v>9493</v>
      </c>
      <c r="W663" s="1">
        <v>0</v>
      </c>
      <c r="X663" s="1">
        <v>0</v>
      </c>
      <c r="Y663" s="1" t="s">
        <v>4287</v>
      </c>
      <c r="Z663" s="1">
        <v>0</v>
      </c>
      <c r="AA663" s="1">
        <v>0</v>
      </c>
      <c r="AB663" s="1" t="s">
        <v>4284</v>
      </c>
      <c r="AC663" s="1">
        <v>0</v>
      </c>
      <c r="AD663" s="1">
        <v>0</v>
      </c>
      <c r="AH663" s="21">
        <v>42353.351898148147</v>
      </c>
      <c r="AJ663" s="24">
        <v>1</v>
      </c>
      <c r="AK663" s="23">
        <f t="shared" si="147"/>
        <v>5</v>
      </c>
      <c r="AL663" s="1">
        <f t="shared" si="148"/>
        <v>50000</v>
      </c>
      <c r="AM663" s="1">
        <f t="shared" si="149"/>
        <v>0</v>
      </c>
      <c r="AN663" s="25">
        <f t="shared" si="156"/>
        <v>0.27</v>
      </c>
      <c r="AO663" s="25">
        <f t="shared" si="157"/>
        <v>-2.2066666666666666</v>
      </c>
      <c r="AP663" s="1">
        <f t="shared" si="155"/>
        <v>2.64</v>
      </c>
      <c r="AQ663" s="25">
        <f t="shared" si="150"/>
        <v>0.67519181585677746</v>
      </c>
      <c r="AR663" s="1">
        <f t="shared" si="151"/>
        <v>1.06</v>
      </c>
      <c r="AS663" s="25">
        <f t="shared" si="152"/>
        <v>0.43442622950819676</v>
      </c>
      <c r="AT663" s="1">
        <f t="shared" si="153"/>
        <v>0</v>
      </c>
      <c r="AU663" s="1">
        <f t="shared" si="154"/>
        <v>0</v>
      </c>
      <c r="AV663" s="1" t="str">
        <f t="shared" si="144"/>
        <v/>
      </c>
      <c r="AW663" s="1" t="str">
        <f t="shared" si="145"/>
        <v/>
      </c>
      <c r="AX663" s="1" t="str">
        <f t="shared" si="146"/>
        <v/>
      </c>
      <c r="AY663" s="1">
        <v>0</v>
      </c>
      <c r="BJ663"/>
    </row>
    <row r="664" spans="1:62" ht="15.75">
      <c r="A664" s="1">
        <v>9313</v>
      </c>
      <c r="B664" s="1" t="s">
        <v>2542</v>
      </c>
      <c r="C664" s="1" t="s">
        <v>4358</v>
      </c>
      <c r="F664" s="1">
        <v>100000</v>
      </c>
      <c r="H664" s="1">
        <v>4.9000000000000004</v>
      </c>
      <c r="I664" s="1">
        <v>28.44</v>
      </c>
      <c r="J664" s="1" t="s">
        <v>9494</v>
      </c>
      <c r="K664" s="1">
        <v>4.9000000000000004</v>
      </c>
      <c r="L664" s="1">
        <v>44.31</v>
      </c>
      <c r="M664" s="1" t="s">
        <v>9495</v>
      </c>
      <c r="N664" s="1">
        <v>4.8</v>
      </c>
      <c r="O664" s="1">
        <v>41.05</v>
      </c>
      <c r="P664" s="1" t="s">
        <v>9496</v>
      </c>
      <c r="Q664" s="1">
        <v>5.0599999999999996</v>
      </c>
      <c r="R664" s="1">
        <v>4.05</v>
      </c>
      <c r="S664" s="1" t="s">
        <v>9497</v>
      </c>
      <c r="T664" s="1">
        <v>1.8</v>
      </c>
      <c r="U664" s="1">
        <v>2.8</v>
      </c>
      <c r="V664" s="1" t="s">
        <v>9498</v>
      </c>
      <c r="W664" s="1">
        <v>0</v>
      </c>
      <c r="X664" s="1">
        <v>7.0000000000000007E-2</v>
      </c>
      <c r="Y664" s="1" t="s">
        <v>4331</v>
      </c>
      <c r="Z664" s="1">
        <v>0</v>
      </c>
      <c r="AA664" s="1">
        <v>0</v>
      </c>
      <c r="AB664" s="1" t="s">
        <v>4284</v>
      </c>
      <c r="AC664" s="1">
        <v>0</v>
      </c>
      <c r="AD664" s="1">
        <v>0</v>
      </c>
      <c r="AH664" s="21">
        <v>42353.366550925923</v>
      </c>
      <c r="AJ664" s="24">
        <v>1</v>
      </c>
      <c r="AK664" s="23">
        <f t="shared" si="147"/>
        <v>1</v>
      </c>
      <c r="AL664" s="1">
        <f t="shared" si="148"/>
        <v>100000</v>
      </c>
      <c r="AM664" s="1">
        <f t="shared" si="149"/>
        <v>0</v>
      </c>
      <c r="AN664" s="25">
        <f t="shared" si="156"/>
        <v>15.870000000000001</v>
      </c>
      <c r="AO664" s="25">
        <f t="shared" si="157"/>
        <v>37.93333333333333</v>
      </c>
      <c r="AP664" s="1">
        <f t="shared" si="155"/>
        <v>5.0599999999999996</v>
      </c>
      <c r="AQ664" s="25">
        <f t="shared" si="150"/>
        <v>1.2493827160493827</v>
      </c>
      <c r="AR664" s="1">
        <f t="shared" si="151"/>
        <v>1.8</v>
      </c>
      <c r="AS664" s="25">
        <f t="shared" si="152"/>
        <v>0.6428571428571429</v>
      </c>
      <c r="AT664" s="1">
        <f t="shared" si="153"/>
        <v>0</v>
      </c>
      <c r="AU664" s="1">
        <f t="shared" si="154"/>
        <v>0</v>
      </c>
      <c r="AV664" s="1" t="str">
        <f t="shared" si="144"/>
        <v/>
      </c>
      <c r="AW664" s="1" t="str">
        <f t="shared" si="145"/>
        <v/>
      </c>
      <c r="AX664" s="1" t="str">
        <f t="shared" si="146"/>
        <v/>
      </c>
      <c r="AY664" s="1">
        <v>0</v>
      </c>
      <c r="BJ664"/>
    </row>
    <row r="665" spans="1:62" ht="15.75">
      <c r="A665" s="1">
        <v>8631</v>
      </c>
      <c r="B665" s="1" t="s">
        <v>345</v>
      </c>
      <c r="C665" s="1" t="s">
        <v>4332</v>
      </c>
      <c r="F665" s="1">
        <v>50000</v>
      </c>
      <c r="H665" s="1">
        <v>4.9000000000000004</v>
      </c>
      <c r="I665" s="1">
        <v>71.59</v>
      </c>
      <c r="J665" s="1" t="s">
        <v>9499</v>
      </c>
      <c r="K665" s="1">
        <v>4.9000000000000004</v>
      </c>
      <c r="L665" s="1">
        <v>80.91</v>
      </c>
      <c r="M665" s="1" t="s">
        <v>9500</v>
      </c>
      <c r="N665" s="1">
        <v>4.9000000000000004</v>
      </c>
      <c r="O665" s="1">
        <v>80.72</v>
      </c>
      <c r="P665" s="1" t="s">
        <v>9501</v>
      </c>
      <c r="Q665" s="1">
        <v>2.27</v>
      </c>
      <c r="R665" s="1">
        <v>4.51</v>
      </c>
      <c r="S665" s="1" t="s">
        <v>9502</v>
      </c>
      <c r="T665" s="1">
        <v>4.42</v>
      </c>
      <c r="U665" s="1">
        <v>2.61</v>
      </c>
      <c r="V665" s="1" t="s">
        <v>9503</v>
      </c>
      <c r="W665" s="1">
        <v>0</v>
      </c>
      <c r="X665" s="1">
        <v>0.06</v>
      </c>
      <c r="Y665" s="1" t="s">
        <v>4292</v>
      </c>
      <c r="Z665" s="1">
        <v>0</v>
      </c>
      <c r="AA665" s="1">
        <v>0</v>
      </c>
      <c r="AB665" s="1" t="s">
        <v>4284</v>
      </c>
      <c r="AC665" s="1">
        <v>0</v>
      </c>
      <c r="AD665" s="1">
        <v>0</v>
      </c>
      <c r="AH665" s="21">
        <v>42353.352060185185</v>
      </c>
      <c r="AJ665" s="24">
        <v>1</v>
      </c>
      <c r="AK665" s="23">
        <f t="shared" si="147"/>
        <v>3</v>
      </c>
      <c r="AL665" s="1">
        <f t="shared" si="148"/>
        <v>50000</v>
      </c>
      <c r="AM665" s="1">
        <f t="shared" si="149"/>
        <v>0</v>
      </c>
      <c r="AN665" s="25">
        <f t="shared" si="156"/>
        <v>9.3199999999999932</v>
      </c>
      <c r="AO665" s="25">
        <f t="shared" si="157"/>
        <v>77.739999999999995</v>
      </c>
      <c r="AP665" s="1">
        <f t="shared" si="155"/>
        <v>2.27</v>
      </c>
      <c r="AQ665" s="25">
        <f t="shared" si="150"/>
        <v>0.50332594235033257</v>
      </c>
      <c r="AR665" s="1">
        <f t="shared" si="151"/>
        <v>4.42</v>
      </c>
      <c r="AS665" s="25">
        <f t="shared" si="152"/>
        <v>1.6934865900383143</v>
      </c>
      <c r="AT665" s="1">
        <f t="shared" si="153"/>
        <v>0</v>
      </c>
      <c r="AU665" s="1">
        <f t="shared" si="154"/>
        <v>0</v>
      </c>
      <c r="AV665" s="1" t="str">
        <f t="shared" si="144"/>
        <v/>
      </c>
      <c r="AW665" s="1" t="str">
        <f t="shared" si="145"/>
        <v/>
      </c>
      <c r="AX665" s="1" t="str">
        <f t="shared" si="146"/>
        <v/>
      </c>
      <c r="AY665" s="1">
        <v>0</v>
      </c>
      <c r="BJ665"/>
    </row>
    <row r="666" spans="1:62" ht="15.75">
      <c r="A666" s="1">
        <v>8637</v>
      </c>
      <c r="B666" s="1" t="s">
        <v>489</v>
      </c>
      <c r="C666" s="1" t="s">
        <v>4286</v>
      </c>
      <c r="F666" s="1">
        <v>50000</v>
      </c>
      <c r="H666" s="1">
        <v>4.9000000000000004</v>
      </c>
      <c r="I666" s="1">
        <v>40.1</v>
      </c>
      <c r="J666" s="1" t="s">
        <v>9504</v>
      </c>
      <c r="K666" s="1">
        <v>4.9000000000000004</v>
      </c>
      <c r="L666" s="1">
        <v>46.25</v>
      </c>
      <c r="M666" s="1" t="s">
        <v>9505</v>
      </c>
      <c r="N666" s="1">
        <v>4.9000000000000004</v>
      </c>
      <c r="O666" s="1">
        <v>50.97</v>
      </c>
      <c r="P666" s="1" t="s">
        <v>9506</v>
      </c>
      <c r="Q666" s="1">
        <v>7.47</v>
      </c>
      <c r="R666" s="1">
        <v>6.76</v>
      </c>
      <c r="S666" s="1" t="s">
        <v>9507</v>
      </c>
      <c r="T666" s="1">
        <v>2.77</v>
      </c>
      <c r="U666" s="1">
        <v>3.27</v>
      </c>
      <c r="V666" s="1" t="s">
        <v>9508</v>
      </c>
      <c r="W666" s="1">
        <v>0</v>
      </c>
      <c r="X666" s="1">
        <v>0.01</v>
      </c>
      <c r="Y666" s="1" t="s">
        <v>4295</v>
      </c>
      <c r="Z666" s="1">
        <v>0</v>
      </c>
      <c r="AA666" s="1">
        <v>0</v>
      </c>
      <c r="AB666" s="1" t="s">
        <v>4284</v>
      </c>
      <c r="AC666" s="1">
        <v>0</v>
      </c>
      <c r="AD666" s="1">
        <v>0</v>
      </c>
      <c r="AH666" s="21">
        <v>42353.352106481485</v>
      </c>
      <c r="AJ666" s="24">
        <v>1</v>
      </c>
      <c r="AK666" s="23">
        <f t="shared" si="147"/>
        <v>8</v>
      </c>
      <c r="AL666" s="1">
        <f t="shared" si="148"/>
        <v>50000</v>
      </c>
      <c r="AM666" s="1">
        <f t="shared" si="149"/>
        <v>0</v>
      </c>
      <c r="AN666" s="25">
        <f t="shared" si="156"/>
        <v>10.869999999999997</v>
      </c>
      <c r="AO666" s="25">
        <f t="shared" si="157"/>
        <v>45.773333333333333</v>
      </c>
      <c r="AP666" s="1">
        <f t="shared" si="155"/>
        <v>7.47</v>
      </c>
      <c r="AQ666" s="25">
        <f t="shared" si="150"/>
        <v>1.1050295857988166</v>
      </c>
      <c r="AR666" s="1">
        <f t="shared" si="151"/>
        <v>2.77</v>
      </c>
      <c r="AS666" s="25">
        <f t="shared" si="152"/>
        <v>0.84709480122324154</v>
      </c>
      <c r="AT666" s="1">
        <f t="shared" si="153"/>
        <v>0</v>
      </c>
      <c r="AU666" s="1">
        <f t="shared" si="154"/>
        <v>0</v>
      </c>
      <c r="AV666" s="1" t="str">
        <f t="shared" si="144"/>
        <v/>
      </c>
      <c r="AW666" s="1" t="str">
        <f t="shared" si="145"/>
        <v/>
      </c>
      <c r="AX666" s="1" t="str">
        <f t="shared" si="146"/>
        <v/>
      </c>
      <c r="AY666" s="1">
        <v>0</v>
      </c>
      <c r="BJ666"/>
    </row>
    <row r="667" spans="1:62" ht="15.75">
      <c r="A667" s="1">
        <v>8642</v>
      </c>
      <c r="B667" s="1" t="s">
        <v>69</v>
      </c>
      <c r="C667" s="1" t="s">
        <v>4350</v>
      </c>
      <c r="F667" s="1">
        <v>50000</v>
      </c>
      <c r="G667" s="1">
        <v>3</v>
      </c>
      <c r="H667" s="1">
        <v>4.9000000000000004</v>
      </c>
      <c r="I667" s="1">
        <v>32.61</v>
      </c>
      <c r="J667" s="1" t="s">
        <v>9509</v>
      </c>
      <c r="K667" s="1">
        <v>4.8</v>
      </c>
      <c r="L667" s="1">
        <v>30.13</v>
      </c>
      <c r="M667" s="1" t="s">
        <v>9510</v>
      </c>
      <c r="N667" s="1">
        <v>4.8</v>
      </c>
      <c r="O667" s="1">
        <v>26.45</v>
      </c>
      <c r="P667" s="1" t="s">
        <v>9511</v>
      </c>
      <c r="Q667" s="1">
        <v>6.02</v>
      </c>
      <c r="R667" s="1">
        <v>3.13</v>
      </c>
      <c r="S667" s="1" t="s">
        <v>9512</v>
      </c>
      <c r="T667" s="1">
        <v>5.83</v>
      </c>
      <c r="U667" s="1">
        <v>2.5499999999999998</v>
      </c>
      <c r="V667" s="1" t="s">
        <v>9513</v>
      </c>
      <c r="W667" s="1">
        <v>0</v>
      </c>
      <c r="X667" s="1">
        <v>0.02</v>
      </c>
      <c r="Y667" s="1" t="s">
        <v>4324</v>
      </c>
      <c r="Z667" s="1">
        <v>0</v>
      </c>
      <c r="AA667" s="1">
        <v>0</v>
      </c>
      <c r="AB667" s="1" t="s">
        <v>4284</v>
      </c>
      <c r="AC667" s="1">
        <v>0</v>
      </c>
      <c r="AD667" s="1">
        <v>0</v>
      </c>
      <c r="AH667" s="21">
        <v>42353.352199074077</v>
      </c>
      <c r="AJ667" s="24">
        <v>1</v>
      </c>
      <c r="AK667" s="23">
        <f t="shared" si="147"/>
        <v>15</v>
      </c>
      <c r="AL667" s="1">
        <f t="shared" si="148"/>
        <v>50000</v>
      </c>
      <c r="AM667" s="1">
        <f t="shared" si="149"/>
        <v>0</v>
      </c>
      <c r="AN667" s="25">
        <f t="shared" si="156"/>
        <v>6.16</v>
      </c>
      <c r="AO667" s="25">
        <f t="shared" si="157"/>
        <v>29.73</v>
      </c>
      <c r="AP667" s="1">
        <f t="shared" si="155"/>
        <v>6.02</v>
      </c>
      <c r="AQ667" s="25">
        <f t="shared" si="150"/>
        <v>1.9233226837060702</v>
      </c>
      <c r="AR667" s="1">
        <f t="shared" si="151"/>
        <v>5.83</v>
      </c>
      <c r="AS667" s="25">
        <f t="shared" si="152"/>
        <v>2.2862745098039219</v>
      </c>
      <c r="AT667" s="1">
        <f t="shared" si="153"/>
        <v>0</v>
      </c>
      <c r="AU667" s="1">
        <f t="shared" si="154"/>
        <v>0</v>
      </c>
      <c r="AV667" s="1" t="str">
        <f t="shared" si="144"/>
        <v/>
      </c>
      <c r="AW667" s="1" t="str">
        <f t="shared" si="145"/>
        <v/>
      </c>
      <c r="AX667" s="1" t="str">
        <f t="shared" si="146"/>
        <v/>
      </c>
      <c r="AY667" s="1">
        <v>0</v>
      </c>
      <c r="BJ667"/>
    </row>
    <row r="668" spans="1:62" ht="15.75">
      <c r="A668" s="1">
        <v>9308</v>
      </c>
      <c r="B668" s="1" t="s">
        <v>730</v>
      </c>
      <c r="C668" s="1" t="s">
        <v>4286</v>
      </c>
      <c r="F668" s="1">
        <v>50000</v>
      </c>
      <c r="G668" s="1">
        <v>4</v>
      </c>
      <c r="H668" s="1">
        <v>4.8</v>
      </c>
      <c r="I668" s="1">
        <v>0</v>
      </c>
      <c r="J668" s="1" t="s">
        <v>9514</v>
      </c>
      <c r="K668" s="1">
        <v>4.8</v>
      </c>
      <c r="L668" s="1">
        <v>0</v>
      </c>
      <c r="M668" s="1" t="s">
        <v>9515</v>
      </c>
      <c r="N668" s="1">
        <v>4.8</v>
      </c>
      <c r="O668" s="1">
        <v>0</v>
      </c>
      <c r="P668" s="1" t="s">
        <v>9516</v>
      </c>
      <c r="Q668" s="1">
        <v>18.690000000000001</v>
      </c>
      <c r="R668" s="1">
        <v>6.76</v>
      </c>
      <c r="S668" s="1" t="s">
        <v>9517</v>
      </c>
      <c r="T668" s="1">
        <v>2.52</v>
      </c>
      <c r="U668" s="1">
        <v>3.27</v>
      </c>
      <c r="V668" s="1" t="s">
        <v>9518</v>
      </c>
      <c r="W668" s="1">
        <v>0</v>
      </c>
      <c r="X668" s="1">
        <v>0.01</v>
      </c>
      <c r="Y668" s="1" t="s">
        <v>4295</v>
      </c>
      <c r="Z668" s="1">
        <v>0</v>
      </c>
      <c r="AA668" s="1">
        <v>0</v>
      </c>
      <c r="AB668" s="1" t="s">
        <v>4284</v>
      </c>
      <c r="AC668" s="1">
        <v>0</v>
      </c>
      <c r="AD668" s="1">
        <v>0</v>
      </c>
      <c r="AH668" s="21">
        <v>42353.352233796293</v>
      </c>
      <c r="AJ668" s="24">
        <v>1</v>
      </c>
      <c r="AK668" s="23">
        <f t="shared" si="147"/>
        <v>8</v>
      </c>
      <c r="AL668" s="1">
        <f t="shared" si="148"/>
        <v>50000</v>
      </c>
      <c r="AM668" s="1">
        <f t="shared" si="149"/>
        <v>0</v>
      </c>
      <c r="AN668" s="25">
        <f t="shared" si="156"/>
        <v>0</v>
      </c>
      <c r="AO668" s="25">
        <f t="shared" si="157"/>
        <v>0</v>
      </c>
      <c r="AP668" s="1">
        <f t="shared" si="155"/>
        <v>18.690000000000001</v>
      </c>
      <c r="AQ668" s="25">
        <f t="shared" si="150"/>
        <v>2.7647928994082842</v>
      </c>
      <c r="AR668" s="1">
        <f t="shared" si="151"/>
        <v>2.52</v>
      </c>
      <c r="AS668" s="25">
        <f t="shared" si="152"/>
        <v>0.77064220183486243</v>
      </c>
      <c r="AT668" s="1">
        <f t="shared" si="153"/>
        <v>0</v>
      </c>
      <c r="AU668" s="1">
        <f t="shared" si="154"/>
        <v>0</v>
      </c>
      <c r="AV668" s="1" t="str">
        <f t="shared" si="144"/>
        <v/>
      </c>
      <c r="AW668" s="1" t="str">
        <f t="shared" si="145"/>
        <v/>
      </c>
      <c r="AX668" s="1" t="str">
        <f t="shared" si="146"/>
        <v/>
      </c>
      <c r="AY668" s="1">
        <v>0</v>
      </c>
      <c r="BJ668"/>
    </row>
    <row r="669" spans="1:62" ht="15.75">
      <c r="A669" s="1">
        <v>9334</v>
      </c>
      <c r="B669" s="1" t="s">
        <v>2742</v>
      </c>
      <c r="C669" s="1" t="s">
        <v>4352</v>
      </c>
      <c r="F669" s="1">
        <v>100000</v>
      </c>
      <c r="G669" s="1">
        <v>3</v>
      </c>
      <c r="H669" s="1">
        <v>4.8</v>
      </c>
      <c r="I669" s="1">
        <v>0</v>
      </c>
      <c r="J669" s="1" t="s">
        <v>9519</v>
      </c>
      <c r="K669" s="1">
        <v>4.8</v>
      </c>
      <c r="L669" s="1">
        <v>0</v>
      </c>
      <c r="M669" s="1" t="s">
        <v>9520</v>
      </c>
      <c r="N669" s="1">
        <v>4.7</v>
      </c>
      <c r="O669" s="1">
        <v>-0.52</v>
      </c>
      <c r="P669" s="1" t="s">
        <v>9521</v>
      </c>
      <c r="Q669" s="1">
        <v>8.6999999999999993</v>
      </c>
      <c r="R669" s="1">
        <v>8.0299999999999994</v>
      </c>
      <c r="S669" s="1" t="s">
        <v>9522</v>
      </c>
      <c r="T669" s="1">
        <v>3.27</v>
      </c>
      <c r="U669" s="1">
        <v>3.59</v>
      </c>
      <c r="V669" s="1" t="s">
        <v>9523</v>
      </c>
      <c r="W669" s="1">
        <v>0</v>
      </c>
      <c r="X669" s="1">
        <v>0</v>
      </c>
      <c r="Y669" s="1" t="s">
        <v>4287</v>
      </c>
      <c r="Z669" s="1">
        <v>0</v>
      </c>
      <c r="AA669" s="1">
        <v>0</v>
      </c>
      <c r="AB669" s="1" t="s">
        <v>4284</v>
      </c>
      <c r="AC669" s="1">
        <v>0</v>
      </c>
      <c r="AD669" s="1">
        <v>0</v>
      </c>
      <c r="AH669" s="21">
        <v>42353.352430555555</v>
      </c>
      <c r="AJ669" s="24">
        <v>1</v>
      </c>
      <c r="AK669" s="23">
        <f t="shared" si="147"/>
        <v>14</v>
      </c>
      <c r="AL669" s="1">
        <f t="shared" si="148"/>
        <v>100000</v>
      </c>
      <c r="AM669" s="1">
        <f t="shared" si="149"/>
        <v>0</v>
      </c>
      <c r="AN669" s="25">
        <f t="shared" si="156"/>
        <v>0.52</v>
      </c>
      <c r="AO669" s="25">
        <f t="shared" si="157"/>
        <v>-0.17333333333333334</v>
      </c>
      <c r="AP669" s="1">
        <f t="shared" si="155"/>
        <v>8.6999999999999993</v>
      </c>
      <c r="AQ669" s="25">
        <f t="shared" si="150"/>
        <v>1.083437110834371</v>
      </c>
      <c r="AR669" s="1">
        <f t="shared" si="151"/>
        <v>3.27</v>
      </c>
      <c r="AS669" s="25">
        <f t="shared" si="152"/>
        <v>0.91086350974930363</v>
      </c>
      <c r="AT669" s="1">
        <f t="shared" si="153"/>
        <v>0</v>
      </c>
      <c r="AU669" s="1">
        <f t="shared" si="154"/>
        <v>0</v>
      </c>
      <c r="AV669" s="1" t="str">
        <f t="shared" si="144"/>
        <v/>
      </c>
      <c r="AW669" s="1" t="str">
        <f t="shared" si="145"/>
        <v/>
      </c>
      <c r="AX669" s="1" t="str">
        <f t="shared" si="146"/>
        <v/>
      </c>
      <c r="AY669" s="1">
        <v>0</v>
      </c>
      <c r="BJ669"/>
    </row>
    <row r="670" spans="1:62" ht="15.75">
      <c r="A670" s="1">
        <v>9360</v>
      </c>
      <c r="B670" s="1" t="s">
        <v>2760</v>
      </c>
      <c r="C670" s="1" t="s">
        <v>4334</v>
      </c>
      <c r="F670" s="1">
        <v>50000</v>
      </c>
      <c r="G670" s="1">
        <v>5</v>
      </c>
      <c r="H670" s="1">
        <v>4.8</v>
      </c>
      <c r="I670" s="1">
        <v>0</v>
      </c>
      <c r="J670" s="1" t="s">
        <v>9524</v>
      </c>
      <c r="K670" s="1">
        <v>4.7</v>
      </c>
      <c r="L670" s="1">
        <v>0</v>
      </c>
      <c r="M670" s="1" t="s">
        <v>9525</v>
      </c>
      <c r="N670" s="1">
        <v>4.7</v>
      </c>
      <c r="O670" s="1">
        <v>0</v>
      </c>
      <c r="P670" s="1" t="s">
        <v>9526</v>
      </c>
      <c r="Q670" s="1">
        <v>8.32</v>
      </c>
      <c r="R670" s="1">
        <v>12.85</v>
      </c>
      <c r="S670" s="1" t="s">
        <v>9527</v>
      </c>
      <c r="T670" s="1">
        <v>4.1500000000000004</v>
      </c>
      <c r="U670" s="1">
        <v>3.68</v>
      </c>
      <c r="V670" s="1" t="s">
        <v>9528</v>
      </c>
      <c r="W670" s="1">
        <v>0</v>
      </c>
      <c r="X670" s="1">
        <v>0.05</v>
      </c>
      <c r="Y670" s="1" t="s">
        <v>4289</v>
      </c>
      <c r="Z670" s="1">
        <v>0</v>
      </c>
      <c r="AA670" s="1">
        <v>0</v>
      </c>
      <c r="AB670" s="1" t="s">
        <v>4284</v>
      </c>
      <c r="AC670" s="1">
        <v>0</v>
      </c>
      <c r="AD670" s="1">
        <v>0</v>
      </c>
      <c r="AH670" s="21">
        <v>42353.352465277778</v>
      </c>
      <c r="AJ670" s="24">
        <v>1</v>
      </c>
      <c r="AK670" s="23">
        <f t="shared" si="147"/>
        <v>4</v>
      </c>
      <c r="AL670" s="1">
        <f t="shared" si="148"/>
        <v>50000</v>
      </c>
      <c r="AM670" s="1">
        <f t="shared" si="149"/>
        <v>0</v>
      </c>
      <c r="AN670" s="25">
        <f t="shared" si="156"/>
        <v>0</v>
      </c>
      <c r="AO670" s="25">
        <f t="shared" si="157"/>
        <v>0</v>
      </c>
      <c r="AP670" s="1">
        <f t="shared" si="155"/>
        <v>8.32</v>
      </c>
      <c r="AQ670" s="25">
        <f t="shared" si="150"/>
        <v>0.6474708171206226</v>
      </c>
      <c r="AR670" s="1">
        <f t="shared" si="151"/>
        <v>4.1500000000000004</v>
      </c>
      <c r="AS670" s="25">
        <f t="shared" si="152"/>
        <v>1.1277173913043479</v>
      </c>
      <c r="AT670" s="1">
        <f t="shared" si="153"/>
        <v>0</v>
      </c>
      <c r="AU670" s="1">
        <f t="shared" si="154"/>
        <v>0</v>
      </c>
      <c r="AV670" s="1" t="str">
        <f t="shared" si="144"/>
        <v/>
      </c>
      <c r="AW670" s="1" t="str">
        <f t="shared" si="145"/>
        <v/>
      </c>
      <c r="AX670" s="1" t="str">
        <f t="shared" si="146"/>
        <v/>
      </c>
      <c r="AY670" s="1">
        <v>0</v>
      </c>
      <c r="BJ670"/>
    </row>
    <row r="671" spans="1:62" ht="15.75">
      <c r="A671" s="1">
        <v>9032</v>
      </c>
      <c r="B671" s="1" t="s">
        <v>2776</v>
      </c>
      <c r="C671" s="1" t="s">
        <v>4334</v>
      </c>
      <c r="F671" s="1">
        <v>50000</v>
      </c>
      <c r="H671" s="1">
        <v>4.8</v>
      </c>
      <c r="I671" s="1">
        <v>26.32</v>
      </c>
      <c r="J671" s="1" t="s">
        <v>9529</v>
      </c>
      <c r="K671" s="1">
        <v>4.8</v>
      </c>
      <c r="L671" s="1">
        <v>29.95</v>
      </c>
      <c r="M671" s="1" t="s">
        <v>9530</v>
      </c>
      <c r="N671" s="1">
        <v>4.8</v>
      </c>
      <c r="O671" s="1">
        <v>36.61</v>
      </c>
      <c r="P671" s="1" t="s">
        <v>9531</v>
      </c>
      <c r="Q671" s="1">
        <v>11.9</v>
      </c>
      <c r="R671" s="1">
        <v>12.85</v>
      </c>
      <c r="S671" s="1" t="s">
        <v>9532</v>
      </c>
      <c r="T671" s="1">
        <v>3.83</v>
      </c>
      <c r="U671" s="1">
        <v>3.68</v>
      </c>
      <c r="V671" s="1" t="s">
        <v>9533</v>
      </c>
      <c r="W671" s="1">
        <v>0</v>
      </c>
      <c r="X671" s="1">
        <v>0.05</v>
      </c>
      <c r="Y671" s="1" t="s">
        <v>4289</v>
      </c>
      <c r="Z671" s="1">
        <v>0</v>
      </c>
      <c r="AA671" s="1">
        <v>0</v>
      </c>
      <c r="AB671" s="1" t="s">
        <v>4284</v>
      </c>
      <c r="AC671" s="1">
        <v>0</v>
      </c>
      <c r="AD671" s="1">
        <v>0</v>
      </c>
      <c r="AH671" s="21">
        <v>42353.352500000001</v>
      </c>
      <c r="AJ671" s="24">
        <v>1</v>
      </c>
      <c r="AK671" s="23">
        <f t="shared" si="147"/>
        <v>4</v>
      </c>
      <c r="AL671" s="1">
        <f t="shared" si="148"/>
        <v>50000</v>
      </c>
      <c r="AM671" s="1">
        <f t="shared" si="149"/>
        <v>0</v>
      </c>
      <c r="AN671" s="25">
        <f t="shared" si="156"/>
        <v>10.29</v>
      </c>
      <c r="AO671" s="25">
        <f t="shared" si="157"/>
        <v>30.959999999999997</v>
      </c>
      <c r="AP671" s="1">
        <f t="shared" si="155"/>
        <v>11.9</v>
      </c>
      <c r="AQ671" s="25">
        <f t="shared" si="150"/>
        <v>0.92607003891050588</v>
      </c>
      <c r="AR671" s="1">
        <f t="shared" si="151"/>
        <v>3.83</v>
      </c>
      <c r="AS671" s="25">
        <f t="shared" si="152"/>
        <v>1.0407608695652173</v>
      </c>
      <c r="AT671" s="1">
        <f t="shared" si="153"/>
        <v>0</v>
      </c>
      <c r="AU671" s="1">
        <f t="shared" si="154"/>
        <v>0</v>
      </c>
      <c r="AV671" s="1" t="str">
        <f t="shared" si="144"/>
        <v/>
      </c>
      <c r="AW671" s="1" t="str">
        <f t="shared" si="145"/>
        <v/>
      </c>
      <c r="AX671" s="1" t="str">
        <f t="shared" si="146"/>
        <v/>
      </c>
      <c r="AY671" s="1">
        <v>0</v>
      </c>
      <c r="BJ671"/>
    </row>
    <row r="672" spans="1:62" ht="15.75">
      <c r="A672" s="1">
        <v>9588</v>
      </c>
      <c r="B672" s="1" t="s">
        <v>3568</v>
      </c>
      <c r="C672" s="1" t="s">
        <v>4339</v>
      </c>
      <c r="F672" s="1">
        <v>50000</v>
      </c>
      <c r="G672" s="1">
        <v>6</v>
      </c>
      <c r="H672" s="1">
        <v>4.7</v>
      </c>
      <c r="I672" s="1">
        <v>-1.97</v>
      </c>
      <c r="J672" s="1" t="s">
        <v>9534</v>
      </c>
      <c r="K672" s="1">
        <v>4.7</v>
      </c>
      <c r="L672" s="1">
        <v>-2.38</v>
      </c>
      <c r="M672" s="1" t="s">
        <v>9535</v>
      </c>
      <c r="N672" s="1">
        <v>4.7</v>
      </c>
      <c r="O672" s="1">
        <v>-1.24</v>
      </c>
      <c r="P672" s="1" t="s">
        <v>9536</v>
      </c>
      <c r="Q672" s="1">
        <v>6.57</v>
      </c>
      <c r="R672" s="1">
        <v>3.8</v>
      </c>
      <c r="S672" s="1" t="s">
        <v>9537</v>
      </c>
      <c r="T672" s="1">
        <v>0.86</v>
      </c>
      <c r="U672" s="1">
        <v>2.4300000000000002</v>
      </c>
      <c r="V672" s="1" t="s">
        <v>9538</v>
      </c>
      <c r="W672" s="1">
        <v>0</v>
      </c>
      <c r="X672" s="1">
        <v>0</v>
      </c>
      <c r="Y672" s="1" t="s">
        <v>4287</v>
      </c>
      <c r="Z672" s="1">
        <v>0</v>
      </c>
      <c r="AA672" s="1">
        <v>0</v>
      </c>
      <c r="AB672" s="1" t="s">
        <v>4284</v>
      </c>
      <c r="AC672" s="1">
        <v>0</v>
      </c>
      <c r="AD672" s="1">
        <v>0</v>
      </c>
      <c r="AH672" s="21">
        <v>42353.352534722224</v>
      </c>
      <c r="AJ672" s="24">
        <v>1</v>
      </c>
      <c r="AK672" s="23">
        <f t="shared" si="147"/>
        <v>6</v>
      </c>
      <c r="AL672" s="1">
        <f t="shared" si="148"/>
        <v>50000</v>
      </c>
      <c r="AM672" s="1">
        <f t="shared" si="149"/>
        <v>0</v>
      </c>
      <c r="AN672" s="25">
        <f t="shared" si="156"/>
        <v>1.1399999999999999</v>
      </c>
      <c r="AO672" s="25">
        <f t="shared" si="157"/>
        <v>-1.8633333333333333</v>
      </c>
      <c r="AP672" s="1">
        <f t="shared" si="155"/>
        <v>6.57</v>
      </c>
      <c r="AQ672" s="25">
        <f t="shared" si="150"/>
        <v>1.7289473684210528</v>
      </c>
      <c r="AR672" s="1">
        <f t="shared" si="151"/>
        <v>0.86</v>
      </c>
      <c r="AS672" s="25">
        <f t="shared" si="152"/>
        <v>0.35390946502057613</v>
      </c>
      <c r="AT672" s="1">
        <f t="shared" si="153"/>
        <v>0</v>
      </c>
      <c r="AU672" s="1">
        <f t="shared" si="154"/>
        <v>0</v>
      </c>
      <c r="AV672" s="1" t="str">
        <f t="shared" si="144"/>
        <v/>
      </c>
      <c r="AW672" s="1" t="str">
        <f t="shared" si="145"/>
        <v/>
      </c>
      <c r="AX672" s="1" t="str">
        <f t="shared" si="146"/>
        <v/>
      </c>
      <c r="AY672" s="1">
        <v>0</v>
      </c>
      <c r="BJ672"/>
    </row>
    <row r="673" spans="1:62" ht="15.75">
      <c r="A673" s="1">
        <v>9346</v>
      </c>
      <c r="B673" s="1" t="s">
        <v>2580</v>
      </c>
      <c r="C673" s="1" t="s">
        <v>4334</v>
      </c>
      <c r="F673" s="1">
        <v>50000</v>
      </c>
      <c r="H673" s="1">
        <v>4.8</v>
      </c>
      <c r="I673" s="1">
        <v>0</v>
      </c>
      <c r="J673" s="1" t="s">
        <v>9539</v>
      </c>
      <c r="K673" s="1">
        <v>4.8</v>
      </c>
      <c r="L673" s="1">
        <v>23.74</v>
      </c>
      <c r="M673" s="1" t="s">
        <v>9540</v>
      </c>
      <c r="N673" s="1">
        <v>4.8</v>
      </c>
      <c r="O673" s="1">
        <v>25.3</v>
      </c>
      <c r="P673" s="1" t="s">
        <v>9541</v>
      </c>
      <c r="Q673" s="1">
        <v>42.8</v>
      </c>
      <c r="R673" s="1">
        <v>12.85</v>
      </c>
      <c r="S673" s="1" t="s">
        <v>9542</v>
      </c>
      <c r="T673" s="1">
        <v>4.2</v>
      </c>
      <c r="U673" s="1">
        <v>3.68</v>
      </c>
      <c r="V673" s="1" t="s">
        <v>9543</v>
      </c>
      <c r="W673" s="1">
        <v>0</v>
      </c>
      <c r="X673" s="1">
        <v>0.05</v>
      </c>
      <c r="Y673" s="1" t="s">
        <v>4289</v>
      </c>
      <c r="Z673" s="1">
        <v>0</v>
      </c>
      <c r="AA673" s="1">
        <v>0</v>
      </c>
      <c r="AB673" s="1" t="s">
        <v>4284</v>
      </c>
      <c r="AC673" s="1">
        <v>0</v>
      </c>
      <c r="AD673" s="1">
        <v>0</v>
      </c>
      <c r="AH673" s="21">
        <v>42353.352581018517</v>
      </c>
      <c r="AJ673" s="24">
        <v>1</v>
      </c>
      <c r="AK673" s="23">
        <f t="shared" si="147"/>
        <v>4</v>
      </c>
      <c r="AL673" s="1">
        <f t="shared" si="148"/>
        <v>50000</v>
      </c>
      <c r="AM673" s="1">
        <f t="shared" si="149"/>
        <v>0</v>
      </c>
      <c r="AN673" s="25">
        <f t="shared" si="156"/>
        <v>25.3</v>
      </c>
      <c r="AO673" s="25">
        <f t="shared" si="157"/>
        <v>16.346666666666668</v>
      </c>
      <c r="AP673" s="1">
        <f t="shared" si="155"/>
        <v>42.8</v>
      </c>
      <c r="AQ673" s="25">
        <f t="shared" si="150"/>
        <v>3.3307392996108947</v>
      </c>
      <c r="AR673" s="1">
        <f t="shared" si="151"/>
        <v>4.2</v>
      </c>
      <c r="AS673" s="25">
        <f t="shared" si="152"/>
        <v>1.1413043478260869</v>
      </c>
      <c r="AT673" s="1">
        <f t="shared" si="153"/>
        <v>0</v>
      </c>
      <c r="AU673" s="1">
        <f t="shared" si="154"/>
        <v>0</v>
      </c>
      <c r="AV673" s="1" t="str">
        <f t="shared" si="144"/>
        <v/>
      </c>
      <c r="AW673" s="1" t="str">
        <f t="shared" si="145"/>
        <v/>
      </c>
      <c r="AX673" s="1" t="str">
        <f t="shared" si="146"/>
        <v/>
      </c>
      <c r="AY673" s="1">
        <v>0</v>
      </c>
      <c r="BJ673"/>
    </row>
    <row r="674" spans="1:62" ht="15.75">
      <c r="A674" s="1">
        <v>8692</v>
      </c>
      <c r="B674" s="1" t="s">
        <v>3584</v>
      </c>
      <c r="C674" s="1" t="s">
        <v>4352</v>
      </c>
      <c r="F674" s="1">
        <v>100000</v>
      </c>
      <c r="G674" s="1">
        <v>7</v>
      </c>
      <c r="H674" s="1">
        <v>4.8</v>
      </c>
      <c r="I674" s="1">
        <v>-0.97</v>
      </c>
      <c r="J674" s="1" t="s">
        <v>9544</v>
      </c>
      <c r="K674" s="1">
        <v>4.7</v>
      </c>
      <c r="L674" s="1">
        <v>-1.38</v>
      </c>
      <c r="M674" s="1" t="s">
        <v>9545</v>
      </c>
      <c r="N674" s="1">
        <v>4.7</v>
      </c>
      <c r="O674" s="1">
        <v>-1.29</v>
      </c>
      <c r="P674" s="1" t="s">
        <v>9546</v>
      </c>
      <c r="Q674" s="1">
        <v>22.78</v>
      </c>
      <c r="R674" s="1">
        <v>8.0299999999999994</v>
      </c>
      <c r="S674" s="1" t="s">
        <v>9547</v>
      </c>
      <c r="T674" s="1">
        <v>2.3199999999999998</v>
      </c>
      <c r="U674" s="1">
        <v>3.59</v>
      </c>
      <c r="V674" s="1" t="s">
        <v>9548</v>
      </c>
      <c r="W674" s="1">
        <v>0</v>
      </c>
      <c r="X674" s="1">
        <v>0</v>
      </c>
      <c r="Y674" s="1" t="s">
        <v>4287</v>
      </c>
      <c r="Z674" s="1">
        <v>0</v>
      </c>
      <c r="AA674" s="1">
        <v>0</v>
      </c>
      <c r="AB674" s="1" t="s">
        <v>4284</v>
      </c>
      <c r="AC674" s="1">
        <v>0</v>
      </c>
      <c r="AD674" s="1">
        <v>0</v>
      </c>
      <c r="AH674" s="21">
        <v>42353.352627314816</v>
      </c>
      <c r="AJ674" s="24">
        <v>1</v>
      </c>
      <c r="AK674" s="23">
        <f t="shared" si="147"/>
        <v>14</v>
      </c>
      <c r="AL674" s="1">
        <f t="shared" si="148"/>
        <v>100000</v>
      </c>
      <c r="AM674" s="1">
        <f t="shared" si="149"/>
        <v>0</v>
      </c>
      <c r="AN674" s="25">
        <f t="shared" si="156"/>
        <v>0.40999999999999992</v>
      </c>
      <c r="AO674" s="25">
        <f t="shared" si="157"/>
        <v>-1.2133333333333332</v>
      </c>
      <c r="AP674" s="1">
        <f t="shared" si="155"/>
        <v>22.78</v>
      </c>
      <c r="AQ674" s="25">
        <f t="shared" si="150"/>
        <v>2.8368617683686179</v>
      </c>
      <c r="AR674" s="1">
        <f t="shared" si="151"/>
        <v>2.3199999999999998</v>
      </c>
      <c r="AS674" s="25">
        <f t="shared" si="152"/>
        <v>0.64623955431754876</v>
      </c>
      <c r="AT674" s="1">
        <f t="shared" si="153"/>
        <v>0</v>
      </c>
      <c r="AU674" s="1">
        <f t="shared" si="154"/>
        <v>0</v>
      </c>
      <c r="AV674" s="1" t="str">
        <f t="shared" si="144"/>
        <v/>
      </c>
      <c r="AW674" s="1" t="str">
        <f t="shared" si="145"/>
        <v/>
      </c>
      <c r="AX674" s="1" t="str">
        <f t="shared" si="146"/>
        <v/>
      </c>
      <c r="AY674" s="1">
        <v>0</v>
      </c>
      <c r="BJ674"/>
    </row>
    <row r="675" spans="1:62" ht="15.75">
      <c r="A675" s="1">
        <v>9382</v>
      </c>
      <c r="B675" s="1" t="s">
        <v>3604</v>
      </c>
      <c r="C675" s="1" t="s">
        <v>4339</v>
      </c>
      <c r="F675" s="1">
        <v>50000</v>
      </c>
      <c r="G675" s="1">
        <v>5</v>
      </c>
      <c r="H675" s="1">
        <v>4.9000000000000004</v>
      </c>
      <c r="I675" s="1">
        <v>22.98</v>
      </c>
      <c r="J675" s="1" t="s">
        <v>9549</v>
      </c>
      <c r="K675" s="1">
        <v>4.9000000000000004</v>
      </c>
      <c r="L675" s="1">
        <v>30.78</v>
      </c>
      <c r="M675" s="1" t="s">
        <v>9550</v>
      </c>
      <c r="N675" s="1">
        <v>4.8</v>
      </c>
      <c r="O675" s="1">
        <v>28.13</v>
      </c>
      <c r="P675" s="1" t="s">
        <v>9551</v>
      </c>
      <c r="Q675" s="1">
        <v>6.42</v>
      </c>
      <c r="R675" s="1">
        <v>3.8</v>
      </c>
      <c r="S675" s="1" t="s">
        <v>9552</v>
      </c>
      <c r="T675" s="1">
        <v>2.25</v>
      </c>
      <c r="U675" s="1">
        <v>2.4300000000000002</v>
      </c>
      <c r="V675" s="1" t="s">
        <v>9553</v>
      </c>
      <c r="W675" s="1">
        <v>0</v>
      </c>
      <c r="X675" s="1">
        <v>0.13</v>
      </c>
      <c r="Y675" s="1" t="s">
        <v>4294</v>
      </c>
      <c r="Z675" s="1">
        <v>0</v>
      </c>
      <c r="AA675" s="1">
        <v>0</v>
      </c>
      <c r="AB675" s="1" t="s">
        <v>4284</v>
      </c>
      <c r="AC675" s="1">
        <v>0</v>
      </c>
      <c r="AD675" s="1">
        <v>0</v>
      </c>
      <c r="AH675" s="21">
        <v>42353.352650462963</v>
      </c>
      <c r="AJ675" s="24">
        <v>1</v>
      </c>
      <c r="AK675" s="23">
        <f t="shared" si="147"/>
        <v>6</v>
      </c>
      <c r="AL675" s="1">
        <f t="shared" si="148"/>
        <v>50000</v>
      </c>
      <c r="AM675" s="1">
        <f t="shared" si="149"/>
        <v>0</v>
      </c>
      <c r="AN675" s="25">
        <f t="shared" si="156"/>
        <v>7.8000000000000007</v>
      </c>
      <c r="AO675" s="25">
        <f t="shared" si="157"/>
        <v>27.296666666666667</v>
      </c>
      <c r="AP675" s="1">
        <f t="shared" si="155"/>
        <v>6.42</v>
      </c>
      <c r="AQ675" s="25">
        <f t="shared" si="150"/>
        <v>1.6894736842105265</v>
      </c>
      <c r="AR675" s="1">
        <f t="shared" si="151"/>
        <v>2.25</v>
      </c>
      <c r="AS675" s="25">
        <f t="shared" si="152"/>
        <v>0.92592592592592582</v>
      </c>
      <c r="AT675" s="1">
        <f t="shared" si="153"/>
        <v>0</v>
      </c>
      <c r="AU675" s="1">
        <f t="shared" si="154"/>
        <v>0</v>
      </c>
      <c r="AV675" s="1" t="str">
        <f t="shared" si="144"/>
        <v/>
      </c>
      <c r="AW675" s="1" t="str">
        <f t="shared" si="145"/>
        <v/>
      </c>
      <c r="AX675" s="1" t="str">
        <f t="shared" si="146"/>
        <v/>
      </c>
      <c r="AY675" s="1">
        <v>0</v>
      </c>
      <c r="BJ675"/>
    </row>
    <row r="676" spans="1:62" ht="15.75">
      <c r="A676" s="1">
        <v>8705</v>
      </c>
      <c r="B676" s="1" t="s">
        <v>3616</v>
      </c>
      <c r="C676" s="1" t="s">
        <v>4334</v>
      </c>
      <c r="F676" s="1">
        <v>50000</v>
      </c>
      <c r="H676" s="1">
        <v>4.8</v>
      </c>
      <c r="I676" s="1">
        <v>-0.8</v>
      </c>
      <c r="J676" s="1" t="s">
        <v>9554</v>
      </c>
      <c r="K676" s="1">
        <v>4.7</v>
      </c>
      <c r="L676" s="1">
        <v>-0.94</v>
      </c>
      <c r="M676" s="1" t="s">
        <v>9555</v>
      </c>
      <c r="N676" s="1">
        <v>4.7</v>
      </c>
      <c r="O676" s="1">
        <v>-0.93</v>
      </c>
      <c r="P676" s="1" t="s">
        <v>9556</v>
      </c>
      <c r="Q676" s="1">
        <v>12.37</v>
      </c>
      <c r="R676" s="1">
        <v>12.85</v>
      </c>
      <c r="S676" s="1" t="s">
        <v>9557</v>
      </c>
      <c r="T676" s="1">
        <v>2.04</v>
      </c>
      <c r="U676" s="1">
        <v>3.68</v>
      </c>
      <c r="V676" s="1" t="s">
        <v>9558</v>
      </c>
      <c r="W676" s="1">
        <v>0</v>
      </c>
      <c r="X676" s="1">
        <v>0.05</v>
      </c>
      <c r="Y676" s="1" t="s">
        <v>4289</v>
      </c>
      <c r="Z676" s="1">
        <v>0</v>
      </c>
      <c r="AA676" s="1">
        <v>0</v>
      </c>
      <c r="AB676" s="1" t="s">
        <v>4284</v>
      </c>
      <c r="AC676" s="1">
        <v>0</v>
      </c>
      <c r="AD676" s="1">
        <v>0</v>
      </c>
      <c r="AH676" s="21">
        <v>42353.352743055555</v>
      </c>
      <c r="AJ676" s="24">
        <v>1</v>
      </c>
      <c r="AK676" s="23">
        <f t="shared" si="147"/>
        <v>4</v>
      </c>
      <c r="AL676" s="1">
        <f t="shared" si="148"/>
        <v>50000</v>
      </c>
      <c r="AM676" s="1">
        <f t="shared" si="149"/>
        <v>0</v>
      </c>
      <c r="AN676" s="25">
        <f t="shared" si="156"/>
        <v>0.1399999999999999</v>
      </c>
      <c r="AO676" s="25">
        <f t="shared" si="157"/>
        <v>-0.89</v>
      </c>
      <c r="AP676" s="1">
        <f t="shared" si="155"/>
        <v>12.37</v>
      </c>
      <c r="AQ676" s="25">
        <f t="shared" si="150"/>
        <v>0.96264591439688707</v>
      </c>
      <c r="AR676" s="1">
        <f t="shared" si="151"/>
        <v>2.04</v>
      </c>
      <c r="AS676" s="25">
        <f t="shared" si="152"/>
        <v>0.55434782608695654</v>
      </c>
      <c r="AT676" s="1">
        <f t="shared" si="153"/>
        <v>0</v>
      </c>
      <c r="AU676" s="1">
        <f t="shared" si="154"/>
        <v>0</v>
      </c>
      <c r="AV676" s="1" t="str">
        <f t="shared" si="144"/>
        <v/>
      </c>
      <c r="AW676" s="1" t="str">
        <f t="shared" si="145"/>
        <v/>
      </c>
      <c r="AX676" s="1" t="str">
        <f t="shared" si="146"/>
        <v/>
      </c>
      <c r="AY676" s="1">
        <v>0</v>
      </c>
      <c r="BJ676"/>
    </row>
    <row r="677" spans="1:62" ht="15.75">
      <c r="A677" s="1">
        <v>9622</v>
      </c>
      <c r="B677" s="1" t="s">
        <v>4078</v>
      </c>
      <c r="C677" s="1" t="s">
        <v>4334</v>
      </c>
      <c r="F677" s="1">
        <v>50000</v>
      </c>
      <c r="G677" s="1">
        <v>4</v>
      </c>
      <c r="H677" s="1">
        <v>4.8</v>
      </c>
      <c r="I677" s="1">
        <v>14.52</v>
      </c>
      <c r="J677" s="1" t="s">
        <v>9559</v>
      </c>
      <c r="K677" s="1">
        <v>4.8</v>
      </c>
      <c r="L677" s="1">
        <v>22.66</v>
      </c>
      <c r="M677" s="1" t="s">
        <v>9560</v>
      </c>
      <c r="N677" s="1">
        <v>4.8</v>
      </c>
      <c r="O677" s="1">
        <v>29.91</v>
      </c>
      <c r="P677" s="1" t="s">
        <v>9561</v>
      </c>
      <c r="Q677" s="1">
        <v>31.51</v>
      </c>
      <c r="R677" s="1">
        <v>12.85</v>
      </c>
      <c r="S677" s="1" t="s">
        <v>9562</v>
      </c>
      <c r="T677" s="1">
        <v>4.99</v>
      </c>
      <c r="U677" s="1">
        <v>3.68</v>
      </c>
      <c r="V677" s="1" t="s">
        <v>9563</v>
      </c>
      <c r="W677" s="1">
        <v>0</v>
      </c>
      <c r="X677" s="1">
        <v>0.05</v>
      </c>
      <c r="Y677" s="1" t="s">
        <v>4289</v>
      </c>
      <c r="Z677" s="1">
        <v>0</v>
      </c>
      <c r="AA677" s="1">
        <v>0</v>
      </c>
      <c r="AB677" s="1" t="s">
        <v>4284</v>
      </c>
      <c r="AC677" s="1">
        <v>0</v>
      </c>
      <c r="AD677" s="1">
        <v>0</v>
      </c>
      <c r="AH677" s="21">
        <v>42353.352812500001</v>
      </c>
      <c r="AJ677" s="24">
        <v>1</v>
      </c>
      <c r="AK677" s="23">
        <f t="shared" si="147"/>
        <v>4</v>
      </c>
      <c r="AL677" s="1">
        <f t="shared" si="148"/>
        <v>50000</v>
      </c>
      <c r="AM677" s="1">
        <f t="shared" si="149"/>
        <v>0</v>
      </c>
      <c r="AN677" s="25">
        <f t="shared" si="156"/>
        <v>15.39</v>
      </c>
      <c r="AO677" s="25">
        <f t="shared" si="157"/>
        <v>22.363333333333333</v>
      </c>
      <c r="AP677" s="1">
        <f t="shared" si="155"/>
        <v>31.51</v>
      </c>
      <c r="AQ677" s="25">
        <f t="shared" si="150"/>
        <v>2.4521400778210118</v>
      </c>
      <c r="AR677" s="1">
        <f t="shared" si="151"/>
        <v>4.99</v>
      </c>
      <c r="AS677" s="25">
        <f t="shared" si="152"/>
        <v>1.3559782608695652</v>
      </c>
      <c r="AT677" s="1">
        <f t="shared" si="153"/>
        <v>0</v>
      </c>
      <c r="AU677" s="1">
        <f t="shared" si="154"/>
        <v>0</v>
      </c>
      <c r="AV677" s="1" t="str">
        <f t="shared" si="144"/>
        <v/>
      </c>
      <c r="AW677" s="1" t="str">
        <f t="shared" si="145"/>
        <v/>
      </c>
      <c r="AX677" s="1" t="str">
        <f t="shared" si="146"/>
        <v/>
      </c>
      <c r="AY677" s="1">
        <v>0</v>
      </c>
      <c r="BJ677"/>
    </row>
    <row r="678" spans="1:62" ht="15.75">
      <c r="A678" s="1">
        <v>8739</v>
      </c>
      <c r="B678" s="1" t="s">
        <v>846</v>
      </c>
      <c r="C678" s="1" t="s">
        <v>4286</v>
      </c>
      <c r="F678" s="1">
        <v>49953.79</v>
      </c>
      <c r="G678" s="1">
        <v>5</v>
      </c>
      <c r="H678" s="1">
        <v>4.8</v>
      </c>
      <c r="I678" s="1">
        <v>0</v>
      </c>
      <c r="J678" s="1" t="s">
        <v>9564</v>
      </c>
      <c r="K678" s="1">
        <v>4.8</v>
      </c>
      <c r="L678" s="1">
        <v>4.32</v>
      </c>
      <c r="M678" s="1" t="s">
        <v>9565</v>
      </c>
      <c r="N678" s="1">
        <v>4.8</v>
      </c>
      <c r="O678" s="1">
        <v>9.23</v>
      </c>
      <c r="P678" s="1" t="s">
        <v>9566</v>
      </c>
      <c r="Q678" s="1">
        <v>25.79</v>
      </c>
      <c r="R678" s="1">
        <v>6.76</v>
      </c>
      <c r="S678" s="1" t="s">
        <v>9567</v>
      </c>
      <c r="T678" s="1">
        <v>3.07</v>
      </c>
      <c r="U678" s="1">
        <v>3.27</v>
      </c>
      <c r="V678" s="1" t="s">
        <v>9082</v>
      </c>
      <c r="W678" s="1">
        <v>0</v>
      </c>
      <c r="X678" s="1">
        <v>0</v>
      </c>
      <c r="Y678" s="1" t="s">
        <v>4287</v>
      </c>
      <c r="Z678" s="1">
        <v>0</v>
      </c>
      <c r="AA678" s="1">
        <v>0</v>
      </c>
      <c r="AB678" s="1" t="s">
        <v>4284</v>
      </c>
      <c r="AC678" s="1">
        <v>0</v>
      </c>
      <c r="AD678" s="1">
        <v>0</v>
      </c>
      <c r="AH678" s="21">
        <v>42353.352847222224</v>
      </c>
      <c r="AJ678" s="24">
        <v>1</v>
      </c>
      <c r="AK678" s="23">
        <f t="shared" si="147"/>
        <v>8</v>
      </c>
      <c r="AL678" s="1">
        <f t="shared" si="148"/>
        <v>49953.79</v>
      </c>
      <c r="AM678" s="1">
        <f t="shared" si="149"/>
        <v>0</v>
      </c>
      <c r="AN678" s="25">
        <f t="shared" si="156"/>
        <v>9.23</v>
      </c>
      <c r="AO678" s="25">
        <f t="shared" si="157"/>
        <v>4.5166666666666666</v>
      </c>
      <c r="AP678" s="1">
        <f t="shared" si="155"/>
        <v>25.79</v>
      </c>
      <c r="AQ678" s="25">
        <f t="shared" si="150"/>
        <v>3.8150887573964498</v>
      </c>
      <c r="AR678" s="1">
        <f t="shared" si="151"/>
        <v>3.07</v>
      </c>
      <c r="AS678" s="25">
        <f t="shared" si="152"/>
        <v>0.9388379204892966</v>
      </c>
      <c r="AT678" s="1">
        <f t="shared" si="153"/>
        <v>0</v>
      </c>
      <c r="AU678" s="1">
        <f t="shared" si="154"/>
        <v>0</v>
      </c>
      <c r="AV678" s="1" t="str">
        <f t="shared" si="144"/>
        <v/>
      </c>
      <c r="AW678" s="1" t="str">
        <f t="shared" si="145"/>
        <v/>
      </c>
      <c r="AX678" s="1" t="str">
        <f t="shared" si="146"/>
        <v/>
      </c>
      <c r="AY678" s="1">
        <v>0</v>
      </c>
      <c r="BJ678"/>
    </row>
    <row r="679" spans="1:62" ht="15.75">
      <c r="A679" s="1">
        <v>9265</v>
      </c>
      <c r="B679" s="1" t="s">
        <v>1902</v>
      </c>
      <c r="C679" s="1" t="s">
        <v>4378</v>
      </c>
      <c r="F679" s="1">
        <v>100000</v>
      </c>
      <c r="G679" s="1">
        <v>3</v>
      </c>
      <c r="H679" s="1">
        <v>4.9000000000000004</v>
      </c>
      <c r="I679" s="1">
        <v>31.37</v>
      </c>
      <c r="J679" s="1" t="s">
        <v>9568</v>
      </c>
      <c r="K679" s="1">
        <v>4.9000000000000004</v>
      </c>
      <c r="L679" s="1">
        <v>50.82</v>
      </c>
      <c r="M679" s="1" t="s">
        <v>9569</v>
      </c>
      <c r="N679" s="1">
        <v>4.9000000000000004</v>
      </c>
      <c r="O679" s="1">
        <v>57.72</v>
      </c>
      <c r="P679" s="1" t="s">
        <v>9570</v>
      </c>
      <c r="Q679" s="1">
        <v>7.52</v>
      </c>
      <c r="R679" s="1">
        <v>4.16</v>
      </c>
      <c r="S679" s="1" t="s">
        <v>9571</v>
      </c>
      <c r="T679" s="1">
        <v>2.12</v>
      </c>
      <c r="U679" s="1">
        <v>2.16</v>
      </c>
      <c r="V679" s="1" t="s">
        <v>9572</v>
      </c>
      <c r="W679" s="1">
        <v>0</v>
      </c>
      <c r="X679" s="1">
        <v>0.01</v>
      </c>
      <c r="Y679" s="1" t="s">
        <v>4295</v>
      </c>
      <c r="Z679" s="1">
        <v>0</v>
      </c>
      <c r="AA679" s="1">
        <v>0</v>
      </c>
      <c r="AB679" s="1" t="s">
        <v>4284</v>
      </c>
      <c r="AC679" s="1">
        <v>0</v>
      </c>
      <c r="AD679" s="1">
        <v>0</v>
      </c>
      <c r="AH679" s="21">
        <v>42353.352905092594</v>
      </c>
      <c r="AJ679" s="24">
        <v>1</v>
      </c>
      <c r="AK679" s="23">
        <f t="shared" si="147"/>
        <v>7</v>
      </c>
      <c r="AL679" s="1">
        <f t="shared" si="148"/>
        <v>100000</v>
      </c>
      <c r="AM679" s="1">
        <f t="shared" si="149"/>
        <v>0</v>
      </c>
      <c r="AN679" s="25">
        <f t="shared" si="156"/>
        <v>26.349999999999998</v>
      </c>
      <c r="AO679" s="25">
        <f t="shared" si="157"/>
        <v>46.636666666666663</v>
      </c>
      <c r="AP679" s="1">
        <f t="shared" si="155"/>
        <v>7.52</v>
      </c>
      <c r="AQ679" s="25">
        <f t="shared" si="150"/>
        <v>1.8076923076923075</v>
      </c>
      <c r="AR679" s="1">
        <f t="shared" si="151"/>
        <v>2.12</v>
      </c>
      <c r="AS679" s="25">
        <f t="shared" si="152"/>
        <v>0.98148148148148151</v>
      </c>
      <c r="AT679" s="1">
        <f t="shared" si="153"/>
        <v>0</v>
      </c>
      <c r="AU679" s="1">
        <f t="shared" si="154"/>
        <v>0</v>
      </c>
      <c r="AV679" s="1" t="str">
        <f t="shared" si="144"/>
        <v/>
      </c>
      <c r="AW679" s="1" t="str">
        <f t="shared" si="145"/>
        <v/>
      </c>
      <c r="AX679" s="1" t="str">
        <f t="shared" si="146"/>
        <v/>
      </c>
      <c r="AY679" s="1">
        <v>0</v>
      </c>
      <c r="BJ679"/>
    </row>
    <row r="680" spans="1:62" ht="15.75">
      <c r="A680" s="1">
        <v>8868</v>
      </c>
      <c r="B680" s="1" t="s">
        <v>320</v>
      </c>
      <c r="C680" s="1" t="s">
        <v>4358</v>
      </c>
      <c r="F680" s="1">
        <v>100000</v>
      </c>
      <c r="G680" s="1">
        <v>5</v>
      </c>
      <c r="H680" s="1">
        <v>4.8</v>
      </c>
      <c r="I680" s="1">
        <v>-0.56999999999999995</v>
      </c>
      <c r="J680" s="1" t="s">
        <v>9573</v>
      </c>
      <c r="K680" s="1">
        <v>4.7</v>
      </c>
      <c r="L680" s="1">
        <v>-1.19</v>
      </c>
      <c r="M680" s="1" t="s">
        <v>9574</v>
      </c>
      <c r="N680" s="1">
        <v>4.7</v>
      </c>
      <c r="O680" s="1">
        <v>-1.1100000000000001</v>
      </c>
      <c r="P680" s="1" t="s">
        <v>9575</v>
      </c>
      <c r="Q680" s="1">
        <v>4.46</v>
      </c>
      <c r="R680" s="1">
        <v>4.05</v>
      </c>
      <c r="S680" s="1" t="s">
        <v>9576</v>
      </c>
      <c r="T680" s="1">
        <v>3.22</v>
      </c>
      <c r="U680" s="1">
        <v>2.8</v>
      </c>
      <c r="V680" s="1" t="s">
        <v>9577</v>
      </c>
      <c r="W680" s="1">
        <v>0</v>
      </c>
      <c r="X680" s="1">
        <v>0</v>
      </c>
      <c r="Y680" s="1" t="s">
        <v>4287</v>
      </c>
      <c r="Z680" s="1">
        <v>0</v>
      </c>
      <c r="AA680" s="1">
        <v>0</v>
      </c>
      <c r="AB680" s="1" t="s">
        <v>4284</v>
      </c>
      <c r="AC680" s="1">
        <v>0</v>
      </c>
      <c r="AD680" s="1">
        <v>0</v>
      </c>
      <c r="AH680" s="21">
        <v>42353.352951388886</v>
      </c>
      <c r="AJ680" s="24">
        <v>1</v>
      </c>
      <c r="AK680" s="23">
        <f t="shared" si="147"/>
        <v>1</v>
      </c>
      <c r="AL680" s="1">
        <f t="shared" si="148"/>
        <v>100000</v>
      </c>
      <c r="AM680" s="1">
        <f t="shared" si="149"/>
        <v>0</v>
      </c>
      <c r="AN680" s="25">
        <f t="shared" si="156"/>
        <v>0.62</v>
      </c>
      <c r="AO680" s="25">
        <f t="shared" si="157"/>
        <v>-0.95666666666666667</v>
      </c>
      <c r="AP680" s="1">
        <f t="shared" si="155"/>
        <v>4.46</v>
      </c>
      <c r="AQ680" s="25">
        <f t="shared" si="150"/>
        <v>1.1012345679012345</v>
      </c>
      <c r="AR680" s="1">
        <f t="shared" si="151"/>
        <v>3.22</v>
      </c>
      <c r="AS680" s="25">
        <f t="shared" si="152"/>
        <v>1.1500000000000001</v>
      </c>
      <c r="AT680" s="1">
        <f t="shared" si="153"/>
        <v>0</v>
      </c>
      <c r="AU680" s="1">
        <f t="shared" si="154"/>
        <v>0</v>
      </c>
      <c r="AV680" s="1" t="str">
        <f t="shared" si="144"/>
        <v/>
      </c>
      <c r="AW680" s="1" t="str">
        <f t="shared" si="145"/>
        <v/>
      </c>
      <c r="AX680" s="1" t="str">
        <f t="shared" si="146"/>
        <v/>
      </c>
      <c r="AY680" s="1">
        <v>0</v>
      </c>
      <c r="BJ680"/>
    </row>
    <row r="681" spans="1:62" ht="15.75">
      <c r="A681" s="1">
        <v>8623</v>
      </c>
      <c r="B681" s="1" t="s">
        <v>302</v>
      </c>
      <c r="C681" s="1" t="s">
        <v>4358</v>
      </c>
      <c r="F681" s="1">
        <v>50000</v>
      </c>
      <c r="H681" s="1">
        <v>4.8</v>
      </c>
      <c r="I681" s="1">
        <v>-0.83</v>
      </c>
      <c r="J681" s="1" t="s">
        <v>9578</v>
      </c>
      <c r="K681" s="1">
        <v>4.8</v>
      </c>
      <c r="L681" s="1">
        <v>-0.57999999999999996</v>
      </c>
      <c r="M681" s="1" t="s">
        <v>9579</v>
      </c>
      <c r="N681" s="1">
        <v>4.7</v>
      </c>
      <c r="O681" s="1">
        <v>-1.22</v>
      </c>
      <c r="P681" s="1" t="s">
        <v>9580</v>
      </c>
      <c r="Q681" s="1">
        <v>3.85</v>
      </c>
      <c r="R681" s="1">
        <v>4.05</v>
      </c>
      <c r="S681" s="1" t="s">
        <v>9581</v>
      </c>
      <c r="T681" s="1">
        <v>2.48</v>
      </c>
      <c r="U681" s="1">
        <v>2.8</v>
      </c>
      <c r="V681" s="1" t="s">
        <v>9582</v>
      </c>
      <c r="W681" s="1">
        <v>0</v>
      </c>
      <c r="X681" s="1">
        <v>7.0000000000000007E-2</v>
      </c>
      <c r="Y681" s="1" t="s">
        <v>4331</v>
      </c>
      <c r="Z681" s="1">
        <v>0</v>
      </c>
      <c r="AA681" s="1">
        <v>0</v>
      </c>
      <c r="AB681" s="1" t="s">
        <v>4284</v>
      </c>
      <c r="AC681" s="1">
        <v>0</v>
      </c>
      <c r="AD681" s="1">
        <v>0</v>
      </c>
      <c r="AH681" s="21">
        <v>42353.352986111109</v>
      </c>
      <c r="AJ681" s="24">
        <v>1</v>
      </c>
      <c r="AK681" s="23">
        <f t="shared" si="147"/>
        <v>1</v>
      </c>
      <c r="AL681" s="1">
        <f t="shared" si="148"/>
        <v>50000</v>
      </c>
      <c r="AM681" s="1">
        <f t="shared" si="149"/>
        <v>0</v>
      </c>
      <c r="AN681" s="25">
        <f t="shared" si="156"/>
        <v>0.64</v>
      </c>
      <c r="AO681" s="25">
        <f t="shared" si="157"/>
        <v>-0.87666666666666659</v>
      </c>
      <c r="AP681" s="1">
        <f t="shared" si="155"/>
        <v>3.85</v>
      </c>
      <c r="AQ681" s="25">
        <f t="shared" si="150"/>
        <v>0.9506172839506174</v>
      </c>
      <c r="AR681" s="1">
        <f t="shared" si="151"/>
        <v>2.48</v>
      </c>
      <c r="AS681" s="25">
        <f t="shared" si="152"/>
        <v>0.88571428571428579</v>
      </c>
      <c r="AT681" s="1">
        <f t="shared" si="153"/>
        <v>0</v>
      </c>
      <c r="AU681" s="1">
        <f t="shared" si="154"/>
        <v>0</v>
      </c>
      <c r="AV681" s="1" t="str">
        <f t="shared" si="144"/>
        <v/>
      </c>
      <c r="AW681" s="1" t="str">
        <f t="shared" si="145"/>
        <v/>
      </c>
      <c r="AX681" s="1" t="str">
        <f t="shared" si="146"/>
        <v/>
      </c>
      <c r="AY681" s="1">
        <v>0</v>
      </c>
      <c r="BJ681"/>
    </row>
    <row r="682" spans="1:62" ht="15.75">
      <c r="A682" s="1">
        <v>9309</v>
      </c>
      <c r="B682" s="1" t="s">
        <v>2598</v>
      </c>
      <c r="C682" s="1" t="s">
        <v>4334</v>
      </c>
      <c r="F682" s="1">
        <v>100000</v>
      </c>
      <c r="G682" s="1">
        <v>4</v>
      </c>
      <c r="H682" s="1">
        <v>4.9000000000000004</v>
      </c>
      <c r="I682" s="1">
        <v>60.2</v>
      </c>
      <c r="J682" s="1" t="s">
        <v>9583</v>
      </c>
      <c r="K682" s="1">
        <v>4.9000000000000004</v>
      </c>
      <c r="L682" s="1">
        <v>61.82</v>
      </c>
      <c r="M682" s="1" t="s">
        <v>9584</v>
      </c>
      <c r="N682" s="1">
        <v>4.9000000000000004</v>
      </c>
      <c r="O682" s="1">
        <v>62.15</v>
      </c>
      <c r="P682" s="1" t="s">
        <v>9585</v>
      </c>
      <c r="Q682" s="1">
        <v>4.63</v>
      </c>
      <c r="R682" s="1">
        <v>12.85</v>
      </c>
      <c r="S682" s="1" t="s">
        <v>9586</v>
      </c>
      <c r="T682" s="1">
        <v>3.79</v>
      </c>
      <c r="U682" s="1">
        <v>3.68</v>
      </c>
      <c r="V682" s="1" t="s">
        <v>8471</v>
      </c>
      <c r="W682" s="1">
        <v>0</v>
      </c>
      <c r="X682" s="1">
        <v>0.05</v>
      </c>
      <c r="Y682" s="1" t="s">
        <v>4289</v>
      </c>
      <c r="Z682" s="1">
        <v>0</v>
      </c>
      <c r="AA682" s="1">
        <v>0</v>
      </c>
      <c r="AB682" s="1" t="s">
        <v>4284</v>
      </c>
      <c r="AC682" s="1">
        <v>0</v>
      </c>
      <c r="AD682" s="1">
        <v>0</v>
      </c>
      <c r="AH682" s="21">
        <v>42353.353009259263</v>
      </c>
      <c r="AJ682" s="24">
        <v>1</v>
      </c>
      <c r="AK682" s="23">
        <f t="shared" si="147"/>
        <v>4</v>
      </c>
      <c r="AL682" s="1">
        <f t="shared" si="148"/>
        <v>100000</v>
      </c>
      <c r="AM682" s="1">
        <f t="shared" si="149"/>
        <v>0</v>
      </c>
      <c r="AN682" s="25">
        <f t="shared" si="156"/>
        <v>1.9499999999999957</v>
      </c>
      <c r="AO682" s="25">
        <f t="shared" si="157"/>
        <v>61.390000000000008</v>
      </c>
      <c r="AP682" s="1">
        <f t="shared" si="155"/>
        <v>4.63</v>
      </c>
      <c r="AQ682" s="25">
        <f t="shared" si="150"/>
        <v>0.3603112840466926</v>
      </c>
      <c r="AR682" s="1">
        <f t="shared" si="151"/>
        <v>3.79</v>
      </c>
      <c r="AS682" s="25">
        <f t="shared" si="152"/>
        <v>1.0298913043478259</v>
      </c>
      <c r="AT682" s="1">
        <f t="shared" si="153"/>
        <v>0</v>
      </c>
      <c r="AU682" s="1">
        <f t="shared" si="154"/>
        <v>0</v>
      </c>
      <c r="AV682" s="1" t="str">
        <f t="shared" ref="AV682:AV745" si="158">IFERROR(MID(AE682,3,FIND(",",AE682)-3),"")</f>
        <v/>
      </c>
      <c r="AW682" s="1" t="str">
        <f t="shared" ref="AW682:AW745" si="159">IFERROR(MID(AF682,3,FIND(",",AF682)-3),"")</f>
        <v/>
      </c>
      <c r="AX682" s="1" t="str">
        <f t="shared" ref="AX682:AX745" si="160">IFERROR(MID(AG682,3,FIND(",",AG682)-3),"")</f>
        <v/>
      </c>
      <c r="AY682" s="1">
        <v>0</v>
      </c>
      <c r="BJ682"/>
    </row>
    <row r="683" spans="1:62" ht="15.75">
      <c r="A683" s="1">
        <v>9358</v>
      </c>
      <c r="B683" s="1" t="s">
        <v>986</v>
      </c>
      <c r="C683" s="1" t="s">
        <v>4334</v>
      </c>
      <c r="F683" s="1">
        <v>50000</v>
      </c>
      <c r="G683" s="1">
        <v>3</v>
      </c>
      <c r="H683" s="1">
        <v>4.9000000000000004</v>
      </c>
      <c r="I683" s="1">
        <v>51.28</v>
      </c>
      <c r="J683" s="1" t="s">
        <v>9587</v>
      </c>
      <c r="K683" s="1">
        <v>4.8</v>
      </c>
      <c r="L683" s="1">
        <v>47.99</v>
      </c>
      <c r="M683" s="1" t="s">
        <v>9588</v>
      </c>
      <c r="N683" s="1">
        <v>4.8</v>
      </c>
      <c r="O683" s="1">
        <v>50.15</v>
      </c>
      <c r="P683" s="1" t="s">
        <v>9589</v>
      </c>
      <c r="Q683" s="1">
        <v>19.440000000000001</v>
      </c>
      <c r="R683" s="1">
        <v>12.85</v>
      </c>
      <c r="S683" s="1" t="s">
        <v>9590</v>
      </c>
      <c r="T683" s="1">
        <v>5.54</v>
      </c>
      <c r="U683" s="1">
        <v>3.68</v>
      </c>
      <c r="V683" s="1" t="s">
        <v>9591</v>
      </c>
      <c r="W683" s="1">
        <v>0</v>
      </c>
      <c r="X683" s="1">
        <v>0.05</v>
      </c>
      <c r="Y683" s="1" t="s">
        <v>4289</v>
      </c>
      <c r="Z683" s="1">
        <v>0</v>
      </c>
      <c r="AA683" s="1">
        <v>0</v>
      </c>
      <c r="AB683" s="1" t="s">
        <v>4284</v>
      </c>
      <c r="AC683" s="1">
        <v>0</v>
      </c>
      <c r="AD683" s="1">
        <v>0</v>
      </c>
      <c r="AH683" s="21">
        <v>42353.353067129632</v>
      </c>
      <c r="AJ683" s="24">
        <v>1</v>
      </c>
      <c r="AK683" s="23">
        <f t="shared" si="147"/>
        <v>4</v>
      </c>
      <c r="AL683" s="1">
        <f t="shared" si="148"/>
        <v>50000</v>
      </c>
      <c r="AM683" s="1">
        <f t="shared" si="149"/>
        <v>0</v>
      </c>
      <c r="AN683" s="25">
        <f t="shared" si="156"/>
        <v>3.2899999999999991</v>
      </c>
      <c r="AO683" s="25">
        <f t="shared" si="157"/>
        <v>49.806666666666672</v>
      </c>
      <c r="AP683" s="1">
        <f t="shared" si="155"/>
        <v>19.440000000000001</v>
      </c>
      <c r="AQ683" s="25">
        <f t="shared" si="150"/>
        <v>1.5128404669260702</v>
      </c>
      <c r="AR683" s="1">
        <f t="shared" si="151"/>
        <v>5.54</v>
      </c>
      <c r="AS683" s="25">
        <f t="shared" si="152"/>
        <v>1.5054347826086956</v>
      </c>
      <c r="AT683" s="1">
        <f t="shared" si="153"/>
        <v>0</v>
      </c>
      <c r="AU683" s="1">
        <f t="shared" si="154"/>
        <v>0</v>
      </c>
      <c r="AV683" s="1" t="str">
        <f t="shared" si="158"/>
        <v/>
      </c>
      <c r="AW683" s="1" t="str">
        <f t="shared" si="159"/>
        <v/>
      </c>
      <c r="AX683" s="1" t="str">
        <f t="shared" si="160"/>
        <v/>
      </c>
      <c r="AY683" s="1">
        <v>0</v>
      </c>
      <c r="BJ683"/>
    </row>
    <row r="684" spans="1:62" ht="15.75">
      <c r="A684" s="1">
        <v>9376</v>
      </c>
      <c r="B684" s="1" t="s">
        <v>2656</v>
      </c>
      <c r="C684" s="1" t="s">
        <v>4335</v>
      </c>
      <c r="F684" s="1">
        <v>100000</v>
      </c>
      <c r="G684" s="1">
        <v>4</v>
      </c>
      <c r="H684" s="1">
        <v>4.8</v>
      </c>
      <c r="I684" s="1">
        <v>-0.52</v>
      </c>
      <c r="J684" s="1" t="s">
        <v>9592</v>
      </c>
      <c r="K684" s="1">
        <v>4.8</v>
      </c>
      <c r="L684" s="1">
        <v>12.72</v>
      </c>
      <c r="M684" s="1" t="s">
        <v>9593</v>
      </c>
      <c r="N684" s="1">
        <v>4.8</v>
      </c>
      <c r="O684" s="1">
        <v>7.68</v>
      </c>
      <c r="P684" s="1" t="s">
        <v>9594</v>
      </c>
      <c r="Q684" s="1">
        <v>5.54</v>
      </c>
      <c r="R684" s="1">
        <v>3.91</v>
      </c>
      <c r="S684" s="1" t="s">
        <v>9595</v>
      </c>
      <c r="T684" s="1">
        <v>2.21</v>
      </c>
      <c r="U684" s="1">
        <v>2.44</v>
      </c>
      <c r="V684" s="1" t="s">
        <v>9596</v>
      </c>
      <c r="W684" s="1">
        <v>0</v>
      </c>
      <c r="X684" s="1">
        <v>0.01</v>
      </c>
      <c r="Y684" s="1" t="s">
        <v>4295</v>
      </c>
      <c r="Z684" s="1">
        <v>0</v>
      </c>
      <c r="AA684" s="1">
        <v>0</v>
      </c>
      <c r="AB684" s="1" t="s">
        <v>4284</v>
      </c>
      <c r="AC684" s="1">
        <v>0</v>
      </c>
      <c r="AD684" s="1">
        <v>0</v>
      </c>
      <c r="AH684" s="21">
        <v>42353.353101851855</v>
      </c>
      <c r="AJ684" s="24">
        <v>1</v>
      </c>
      <c r="AK684" s="23">
        <f t="shared" si="147"/>
        <v>5</v>
      </c>
      <c r="AL684" s="1">
        <f t="shared" si="148"/>
        <v>100000</v>
      </c>
      <c r="AM684" s="1">
        <f t="shared" si="149"/>
        <v>0</v>
      </c>
      <c r="AN684" s="25">
        <f t="shared" si="156"/>
        <v>13.24</v>
      </c>
      <c r="AO684" s="25">
        <f t="shared" si="157"/>
        <v>6.6266666666666678</v>
      </c>
      <c r="AP684" s="1">
        <f t="shared" si="155"/>
        <v>5.54</v>
      </c>
      <c r="AQ684" s="25">
        <f t="shared" si="150"/>
        <v>1.4168797953964194</v>
      </c>
      <c r="AR684" s="1">
        <f t="shared" si="151"/>
        <v>2.21</v>
      </c>
      <c r="AS684" s="25">
        <f t="shared" si="152"/>
        <v>0.90573770491803274</v>
      </c>
      <c r="AT684" s="1">
        <f t="shared" si="153"/>
        <v>0</v>
      </c>
      <c r="AU684" s="1">
        <f t="shared" si="154"/>
        <v>0</v>
      </c>
      <c r="AV684" s="1" t="str">
        <f t="shared" si="158"/>
        <v/>
      </c>
      <c r="AW684" s="1" t="str">
        <f t="shared" si="159"/>
        <v/>
      </c>
      <c r="AX684" s="1" t="str">
        <f t="shared" si="160"/>
        <v/>
      </c>
      <c r="AY684" s="1">
        <v>0</v>
      </c>
      <c r="BJ684"/>
    </row>
    <row r="685" spans="1:62" ht="15.75">
      <c r="A685" s="1">
        <v>9607</v>
      </c>
      <c r="B685" s="1" t="s">
        <v>3872</v>
      </c>
      <c r="C685" s="1" t="s">
        <v>4334</v>
      </c>
      <c r="F685" s="1">
        <v>49969.4</v>
      </c>
      <c r="G685" s="1">
        <v>3</v>
      </c>
      <c r="H685" s="1">
        <v>4.8</v>
      </c>
      <c r="I685" s="1">
        <v>0</v>
      </c>
      <c r="J685" s="1" t="s">
        <v>9597</v>
      </c>
      <c r="K685" s="1">
        <v>4.8</v>
      </c>
      <c r="L685" s="1">
        <v>22.95</v>
      </c>
      <c r="M685" s="1" t="s">
        <v>9598</v>
      </c>
      <c r="N685" s="1">
        <v>4.8</v>
      </c>
      <c r="O685" s="1">
        <v>15.4</v>
      </c>
      <c r="P685" s="1" t="s">
        <v>9599</v>
      </c>
      <c r="Q685" s="1">
        <v>28.43</v>
      </c>
      <c r="R685" s="1">
        <v>12.85</v>
      </c>
      <c r="S685" s="1" t="s">
        <v>9600</v>
      </c>
      <c r="T685" s="1">
        <v>1.06</v>
      </c>
      <c r="U685" s="1">
        <v>3.68</v>
      </c>
      <c r="V685" s="1" t="s">
        <v>9601</v>
      </c>
      <c r="W685" s="1">
        <v>0</v>
      </c>
      <c r="X685" s="1">
        <v>0.05</v>
      </c>
      <c r="Y685" s="1" t="s">
        <v>4289</v>
      </c>
      <c r="Z685" s="1">
        <v>0</v>
      </c>
      <c r="AA685" s="1">
        <v>0</v>
      </c>
      <c r="AB685" s="1" t="s">
        <v>4284</v>
      </c>
      <c r="AC685" s="1">
        <v>0</v>
      </c>
      <c r="AD685" s="1">
        <v>0</v>
      </c>
      <c r="AH685" s="21">
        <v>42353.353171296294</v>
      </c>
      <c r="AJ685" s="24">
        <v>1</v>
      </c>
      <c r="AK685" s="23">
        <f t="shared" si="147"/>
        <v>4</v>
      </c>
      <c r="AL685" s="1">
        <f t="shared" si="148"/>
        <v>49969.4</v>
      </c>
      <c r="AM685" s="1">
        <f t="shared" si="149"/>
        <v>0</v>
      </c>
      <c r="AN685" s="25">
        <f t="shared" si="156"/>
        <v>22.95</v>
      </c>
      <c r="AO685" s="25">
        <f t="shared" si="157"/>
        <v>12.783333333333333</v>
      </c>
      <c r="AP685" s="1">
        <f t="shared" si="155"/>
        <v>28.43</v>
      </c>
      <c r="AQ685" s="25">
        <f t="shared" si="150"/>
        <v>2.2124513618677044</v>
      </c>
      <c r="AR685" s="1">
        <f t="shared" si="151"/>
        <v>1.06</v>
      </c>
      <c r="AS685" s="25">
        <f t="shared" si="152"/>
        <v>0.28804347826086957</v>
      </c>
      <c r="AT685" s="1">
        <f t="shared" si="153"/>
        <v>0</v>
      </c>
      <c r="AU685" s="1">
        <f t="shared" si="154"/>
        <v>0</v>
      </c>
      <c r="AV685" s="1" t="str">
        <f t="shared" si="158"/>
        <v/>
      </c>
      <c r="AW685" s="1" t="str">
        <f t="shared" si="159"/>
        <v/>
      </c>
      <c r="AX685" s="1" t="str">
        <f t="shared" si="160"/>
        <v/>
      </c>
      <c r="AY685" s="1">
        <v>0</v>
      </c>
      <c r="BJ685"/>
    </row>
    <row r="686" spans="1:62" ht="15.75">
      <c r="A686" s="1">
        <v>9045</v>
      </c>
      <c r="B686" s="1" t="s">
        <v>2807</v>
      </c>
      <c r="C686" s="1" t="s">
        <v>4352</v>
      </c>
      <c r="F686" s="1">
        <v>50000</v>
      </c>
      <c r="H686" s="1">
        <v>4.8</v>
      </c>
      <c r="I686" s="1">
        <v>0</v>
      </c>
      <c r="J686" s="1" t="s">
        <v>9602</v>
      </c>
      <c r="K686" s="1">
        <v>4.8</v>
      </c>
      <c r="L686" s="1">
        <v>4.8099999999999996</v>
      </c>
      <c r="M686" s="1" t="s">
        <v>9603</v>
      </c>
      <c r="N686" s="1">
        <v>4.7</v>
      </c>
      <c r="O686" s="1">
        <v>0</v>
      </c>
      <c r="P686" s="1" t="s">
        <v>9604</v>
      </c>
      <c r="Q686" s="1">
        <v>9.4499999999999993</v>
      </c>
      <c r="R686" s="1">
        <v>8.0299999999999994</v>
      </c>
      <c r="S686" s="1" t="s">
        <v>9605</v>
      </c>
      <c r="T686" s="1">
        <v>4.05</v>
      </c>
      <c r="U686" s="1">
        <v>3.59</v>
      </c>
      <c r="V686" s="1" t="s">
        <v>9606</v>
      </c>
      <c r="W686" s="1">
        <v>0</v>
      </c>
      <c r="X686" s="1">
        <v>0.04</v>
      </c>
      <c r="Y686" s="1" t="s">
        <v>4300</v>
      </c>
      <c r="Z686" s="1">
        <v>0</v>
      </c>
      <c r="AA686" s="1">
        <v>0</v>
      </c>
      <c r="AB686" s="1" t="s">
        <v>4284</v>
      </c>
      <c r="AC686" s="1">
        <v>0</v>
      </c>
      <c r="AD686" s="1">
        <v>0</v>
      </c>
      <c r="AH686" s="21">
        <v>42353.353206018517</v>
      </c>
      <c r="AJ686" s="24">
        <v>1</v>
      </c>
      <c r="AK686" s="23">
        <f t="shared" si="147"/>
        <v>14</v>
      </c>
      <c r="AL686" s="1">
        <f t="shared" si="148"/>
        <v>50000</v>
      </c>
      <c r="AM686" s="1">
        <f t="shared" si="149"/>
        <v>0</v>
      </c>
      <c r="AN686" s="25">
        <f t="shared" si="156"/>
        <v>4.8099999999999996</v>
      </c>
      <c r="AO686" s="25">
        <f t="shared" si="157"/>
        <v>1.6033333333333333</v>
      </c>
      <c r="AP686" s="1">
        <f t="shared" si="155"/>
        <v>9.4499999999999993</v>
      </c>
      <c r="AQ686" s="25">
        <f t="shared" si="150"/>
        <v>1.1768368617683687</v>
      </c>
      <c r="AR686" s="1">
        <f t="shared" si="151"/>
        <v>4.05</v>
      </c>
      <c r="AS686" s="25">
        <f t="shared" si="152"/>
        <v>1.1281337047353761</v>
      </c>
      <c r="AT686" s="1">
        <f t="shared" si="153"/>
        <v>0</v>
      </c>
      <c r="AU686" s="1">
        <f t="shared" si="154"/>
        <v>0</v>
      </c>
      <c r="AV686" s="1" t="str">
        <f t="shared" si="158"/>
        <v/>
      </c>
      <c r="AW686" s="1" t="str">
        <f t="shared" si="159"/>
        <v/>
      </c>
      <c r="AX686" s="1" t="str">
        <f t="shared" si="160"/>
        <v/>
      </c>
      <c r="AY686" s="1">
        <v>0</v>
      </c>
      <c r="BJ686"/>
    </row>
    <row r="687" spans="1:62" ht="15.75">
      <c r="A687" s="1">
        <v>9351</v>
      </c>
      <c r="B687" s="1" t="s">
        <v>3379</v>
      </c>
      <c r="C687" s="1" t="s">
        <v>4334</v>
      </c>
      <c r="F687" s="1">
        <v>100000</v>
      </c>
      <c r="G687" s="1">
        <v>5</v>
      </c>
      <c r="H687" s="1">
        <v>4.8</v>
      </c>
      <c r="I687" s="1">
        <v>0</v>
      </c>
      <c r="J687" s="1" t="s">
        <v>9607</v>
      </c>
      <c r="K687" s="1">
        <v>4.7</v>
      </c>
      <c r="L687" s="1">
        <v>0</v>
      </c>
      <c r="M687" s="1" t="s">
        <v>9608</v>
      </c>
      <c r="N687" s="1">
        <v>4.7</v>
      </c>
      <c r="O687" s="1">
        <v>4.47</v>
      </c>
      <c r="P687" s="1" t="s">
        <v>9609</v>
      </c>
      <c r="Q687" s="1">
        <v>15.25</v>
      </c>
      <c r="R687" s="1">
        <v>12.85</v>
      </c>
      <c r="S687" s="1" t="s">
        <v>9610</v>
      </c>
      <c r="T687" s="1">
        <v>2.44</v>
      </c>
      <c r="U687" s="1">
        <v>3.68</v>
      </c>
      <c r="V687" s="1" t="s">
        <v>9611</v>
      </c>
      <c r="W687" s="1">
        <v>0</v>
      </c>
      <c r="X687" s="1">
        <v>0.05</v>
      </c>
      <c r="Y687" s="1" t="s">
        <v>4289</v>
      </c>
      <c r="Z687" s="1">
        <v>0</v>
      </c>
      <c r="AA687" s="1">
        <v>0</v>
      </c>
      <c r="AB687" s="1" t="s">
        <v>4284</v>
      </c>
      <c r="AC687" s="1">
        <v>0</v>
      </c>
      <c r="AD687" s="1">
        <v>0</v>
      </c>
      <c r="AH687" s="21">
        <v>42353.35324074074</v>
      </c>
      <c r="AJ687" s="24">
        <v>1</v>
      </c>
      <c r="AK687" s="23">
        <f t="shared" si="147"/>
        <v>4</v>
      </c>
      <c r="AL687" s="1">
        <f t="shared" si="148"/>
        <v>100000</v>
      </c>
      <c r="AM687" s="1">
        <f t="shared" si="149"/>
        <v>0</v>
      </c>
      <c r="AN687" s="25">
        <f t="shared" si="156"/>
        <v>4.47</v>
      </c>
      <c r="AO687" s="25">
        <f t="shared" si="157"/>
        <v>1.49</v>
      </c>
      <c r="AP687" s="1">
        <f t="shared" si="155"/>
        <v>15.25</v>
      </c>
      <c r="AQ687" s="25">
        <f t="shared" si="150"/>
        <v>1.1867704280155642</v>
      </c>
      <c r="AR687" s="1">
        <f t="shared" si="151"/>
        <v>2.44</v>
      </c>
      <c r="AS687" s="25">
        <f t="shared" si="152"/>
        <v>0.66304347826086951</v>
      </c>
      <c r="AT687" s="1">
        <f t="shared" si="153"/>
        <v>0</v>
      </c>
      <c r="AU687" s="1">
        <f t="shared" si="154"/>
        <v>0</v>
      </c>
      <c r="AV687" s="1" t="str">
        <f t="shared" si="158"/>
        <v/>
      </c>
      <c r="AW687" s="1" t="str">
        <f t="shared" si="159"/>
        <v/>
      </c>
      <c r="AX687" s="1" t="str">
        <f t="shared" si="160"/>
        <v/>
      </c>
      <c r="AY687" s="1">
        <v>0</v>
      </c>
      <c r="BJ687"/>
    </row>
    <row r="688" spans="1:62" ht="15.75">
      <c r="A688" s="1">
        <v>9570</v>
      </c>
      <c r="B688" s="1" t="s">
        <v>1246</v>
      </c>
      <c r="C688" s="1" t="s">
        <v>4339</v>
      </c>
      <c r="F688" s="1">
        <v>50000</v>
      </c>
      <c r="G688" s="1">
        <v>4</v>
      </c>
      <c r="H688" s="1">
        <v>4.9000000000000004</v>
      </c>
      <c r="I688" s="1">
        <v>76.25</v>
      </c>
      <c r="J688" s="1" t="s">
        <v>9612</v>
      </c>
      <c r="K688" s="1">
        <v>4.9000000000000004</v>
      </c>
      <c r="L688" s="1">
        <v>81.05</v>
      </c>
      <c r="M688" s="1" t="s">
        <v>9613</v>
      </c>
      <c r="N688" s="1">
        <v>4.9000000000000004</v>
      </c>
      <c r="O688" s="1">
        <v>82.86</v>
      </c>
      <c r="P688" s="1" t="s">
        <v>9614</v>
      </c>
      <c r="Q688" s="1">
        <v>31.36</v>
      </c>
      <c r="R688" s="1">
        <v>3.8</v>
      </c>
      <c r="S688" s="1" t="s">
        <v>9615</v>
      </c>
      <c r="T688" s="1">
        <v>2.98</v>
      </c>
      <c r="U688" s="1">
        <v>2.4300000000000002</v>
      </c>
      <c r="V688" s="1" t="s">
        <v>9616</v>
      </c>
      <c r="W688" s="1">
        <v>0</v>
      </c>
      <c r="X688" s="1">
        <v>0.13</v>
      </c>
      <c r="Y688" s="1" t="s">
        <v>4294</v>
      </c>
      <c r="Z688" s="1">
        <v>0</v>
      </c>
      <c r="AA688" s="1">
        <v>0</v>
      </c>
      <c r="AB688" s="1" t="s">
        <v>4284</v>
      </c>
      <c r="AC688" s="1">
        <v>0</v>
      </c>
      <c r="AD688" s="1">
        <v>0</v>
      </c>
      <c r="AH688" s="21">
        <v>42353.353263888886</v>
      </c>
      <c r="AJ688" s="24">
        <v>1</v>
      </c>
      <c r="AK688" s="23">
        <f t="shared" si="147"/>
        <v>6</v>
      </c>
      <c r="AL688" s="1">
        <f t="shared" si="148"/>
        <v>50000</v>
      </c>
      <c r="AM688" s="1">
        <f t="shared" si="149"/>
        <v>0</v>
      </c>
      <c r="AN688" s="25">
        <f t="shared" si="156"/>
        <v>6.6099999999999994</v>
      </c>
      <c r="AO688" s="25">
        <f t="shared" si="157"/>
        <v>80.053333333333342</v>
      </c>
      <c r="AP688" s="1">
        <f t="shared" si="155"/>
        <v>31.36</v>
      </c>
      <c r="AQ688" s="25">
        <f t="shared" si="150"/>
        <v>8.2526315789473692</v>
      </c>
      <c r="AR688" s="1">
        <f t="shared" si="151"/>
        <v>2.98</v>
      </c>
      <c r="AS688" s="25">
        <f t="shared" si="152"/>
        <v>1.2263374485596708</v>
      </c>
      <c r="AT688" s="1">
        <f t="shared" si="153"/>
        <v>0</v>
      </c>
      <c r="AU688" s="1">
        <f t="shared" si="154"/>
        <v>0</v>
      </c>
      <c r="AV688" s="1" t="str">
        <f t="shared" si="158"/>
        <v/>
      </c>
      <c r="AW688" s="1" t="str">
        <f t="shared" si="159"/>
        <v/>
      </c>
      <c r="AX688" s="1" t="str">
        <f t="shared" si="160"/>
        <v/>
      </c>
      <c r="AY688" s="1">
        <v>0</v>
      </c>
      <c r="BJ688"/>
    </row>
    <row r="689" spans="1:62" ht="15.75">
      <c r="A689" s="1">
        <v>8760</v>
      </c>
      <c r="B689" s="1" t="s">
        <v>937</v>
      </c>
      <c r="C689" s="1" t="s">
        <v>4334</v>
      </c>
      <c r="F689" s="1">
        <v>50000</v>
      </c>
      <c r="G689" s="1">
        <v>3</v>
      </c>
      <c r="H689" s="1">
        <v>4.9000000000000004</v>
      </c>
      <c r="I689" s="1">
        <v>55.62</v>
      </c>
      <c r="J689" s="1" t="s">
        <v>9617</v>
      </c>
      <c r="K689" s="1">
        <v>4.9000000000000004</v>
      </c>
      <c r="L689" s="1">
        <v>53.94</v>
      </c>
      <c r="M689" s="1" t="s">
        <v>9618</v>
      </c>
      <c r="N689" s="1">
        <v>4.8</v>
      </c>
      <c r="O689" s="1">
        <v>45.52</v>
      </c>
      <c r="P689" s="1" t="s">
        <v>9619</v>
      </c>
      <c r="Q689" s="1">
        <v>39.31</v>
      </c>
      <c r="R689" s="1">
        <v>12.85</v>
      </c>
      <c r="S689" s="1" t="s">
        <v>9620</v>
      </c>
      <c r="T689" s="1">
        <v>3.39</v>
      </c>
      <c r="U689" s="1">
        <v>3.68</v>
      </c>
      <c r="V689" s="1" t="s">
        <v>9621</v>
      </c>
      <c r="W689" s="1">
        <v>0</v>
      </c>
      <c r="X689" s="1">
        <v>0.05</v>
      </c>
      <c r="Y689" s="1" t="s">
        <v>4289</v>
      </c>
      <c r="Z689" s="1">
        <v>0</v>
      </c>
      <c r="AA689" s="1">
        <v>0</v>
      </c>
      <c r="AB689" s="1" t="s">
        <v>4284</v>
      </c>
      <c r="AC689" s="1">
        <v>0</v>
      </c>
      <c r="AD689" s="1">
        <v>0</v>
      </c>
      <c r="AH689" s="21">
        <v>42353.353333333333</v>
      </c>
      <c r="AJ689" s="24">
        <v>1</v>
      </c>
      <c r="AK689" s="23">
        <f t="shared" si="147"/>
        <v>4</v>
      </c>
      <c r="AL689" s="1">
        <f t="shared" si="148"/>
        <v>50000</v>
      </c>
      <c r="AM689" s="1">
        <f t="shared" si="149"/>
        <v>0</v>
      </c>
      <c r="AN689" s="25">
        <f t="shared" si="156"/>
        <v>10.099999999999994</v>
      </c>
      <c r="AO689" s="25">
        <f t="shared" si="157"/>
        <v>51.693333333333335</v>
      </c>
      <c r="AP689" s="1">
        <f t="shared" si="155"/>
        <v>39.31</v>
      </c>
      <c r="AQ689" s="25">
        <f t="shared" si="150"/>
        <v>3.0591439688715956</v>
      </c>
      <c r="AR689" s="1">
        <f t="shared" si="151"/>
        <v>3.39</v>
      </c>
      <c r="AS689" s="25">
        <f t="shared" si="152"/>
        <v>0.92119565217391308</v>
      </c>
      <c r="AT689" s="1">
        <f t="shared" si="153"/>
        <v>0</v>
      </c>
      <c r="AU689" s="1">
        <f t="shared" si="154"/>
        <v>0</v>
      </c>
      <c r="AV689" s="1" t="str">
        <f t="shared" si="158"/>
        <v/>
      </c>
      <c r="AW689" s="1" t="str">
        <f t="shared" si="159"/>
        <v/>
      </c>
      <c r="AX689" s="1" t="str">
        <f t="shared" si="160"/>
        <v/>
      </c>
      <c r="AY689" s="1">
        <v>0</v>
      </c>
      <c r="BJ689"/>
    </row>
    <row r="690" spans="1:62" ht="15.75">
      <c r="A690" s="1">
        <v>9332</v>
      </c>
      <c r="B690" s="1" t="s">
        <v>2728</v>
      </c>
      <c r="C690" s="1" t="s">
        <v>4334</v>
      </c>
      <c r="F690" s="1">
        <v>50000</v>
      </c>
      <c r="H690" s="1">
        <v>4.9000000000000004</v>
      </c>
      <c r="I690" s="1">
        <v>39.01</v>
      </c>
      <c r="J690" s="1" t="s">
        <v>9622</v>
      </c>
      <c r="K690" s="1">
        <v>4.8</v>
      </c>
      <c r="L690" s="1">
        <v>40.840000000000003</v>
      </c>
      <c r="M690" s="1" t="s">
        <v>9623</v>
      </c>
      <c r="N690" s="1">
        <v>4.8</v>
      </c>
      <c r="O690" s="1">
        <v>44.73</v>
      </c>
      <c r="P690" s="1" t="s">
        <v>9624</v>
      </c>
      <c r="Q690" s="1">
        <v>10</v>
      </c>
      <c r="R690" s="1">
        <v>12.85</v>
      </c>
      <c r="S690" s="1" t="s">
        <v>9625</v>
      </c>
      <c r="T690" s="1">
        <v>2.64</v>
      </c>
      <c r="U690" s="1">
        <v>3.68</v>
      </c>
      <c r="V690" s="1" t="s">
        <v>9626</v>
      </c>
      <c r="W690" s="1">
        <v>0</v>
      </c>
      <c r="X690" s="1">
        <v>0.05</v>
      </c>
      <c r="Y690" s="1" t="s">
        <v>4289</v>
      </c>
      <c r="Z690" s="1">
        <v>0</v>
      </c>
      <c r="AA690" s="1">
        <v>0</v>
      </c>
      <c r="AB690" s="1" t="s">
        <v>4284</v>
      </c>
      <c r="AC690" s="1">
        <v>0</v>
      </c>
      <c r="AD690" s="1">
        <v>0</v>
      </c>
      <c r="AH690" s="21">
        <v>42353.353368055556</v>
      </c>
      <c r="AJ690" s="24">
        <v>1</v>
      </c>
      <c r="AK690" s="23">
        <f t="shared" si="147"/>
        <v>4</v>
      </c>
      <c r="AL690" s="1">
        <f t="shared" si="148"/>
        <v>50000</v>
      </c>
      <c r="AM690" s="1">
        <f t="shared" si="149"/>
        <v>0</v>
      </c>
      <c r="AN690" s="25">
        <f t="shared" si="156"/>
        <v>5.7199999999999989</v>
      </c>
      <c r="AO690" s="25">
        <f t="shared" si="157"/>
        <v>41.526666666666664</v>
      </c>
      <c r="AP690" s="1">
        <f t="shared" si="155"/>
        <v>10</v>
      </c>
      <c r="AQ690" s="25">
        <f t="shared" si="150"/>
        <v>0.77821011673151752</v>
      </c>
      <c r="AR690" s="1">
        <f t="shared" si="151"/>
        <v>2.64</v>
      </c>
      <c r="AS690" s="25">
        <f t="shared" si="152"/>
        <v>0.71739130434782605</v>
      </c>
      <c r="AT690" s="1">
        <f t="shared" si="153"/>
        <v>0</v>
      </c>
      <c r="AU690" s="1">
        <f t="shared" si="154"/>
        <v>0</v>
      </c>
      <c r="AV690" s="1" t="str">
        <f t="shared" si="158"/>
        <v/>
      </c>
      <c r="AW690" s="1" t="str">
        <f t="shared" si="159"/>
        <v/>
      </c>
      <c r="AX690" s="1" t="str">
        <f t="shared" si="160"/>
        <v/>
      </c>
      <c r="AY690" s="1">
        <v>0</v>
      </c>
      <c r="BJ690"/>
    </row>
    <row r="691" spans="1:62" ht="15.75">
      <c r="A691" s="1">
        <v>9348</v>
      </c>
      <c r="B691" s="1" t="s">
        <v>644</v>
      </c>
      <c r="C691" s="1" t="s">
        <v>4335</v>
      </c>
      <c r="F691" s="1">
        <v>50000</v>
      </c>
      <c r="G691" s="1">
        <v>3</v>
      </c>
      <c r="H691" s="1">
        <v>4.9000000000000004</v>
      </c>
      <c r="I691" s="1">
        <v>60.22</v>
      </c>
      <c r="J691" s="1" t="s">
        <v>9627</v>
      </c>
      <c r="K691" s="1">
        <v>4.9000000000000004</v>
      </c>
      <c r="L691" s="1">
        <v>73.459999999999994</v>
      </c>
      <c r="M691" s="1" t="s">
        <v>9628</v>
      </c>
      <c r="N691" s="1">
        <v>4.9000000000000004</v>
      </c>
      <c r="O691" s="1">
        <v>79.55</v>
      </c>
      <c r="P691" s="1" t="s">
        <v>9629</v>
      </c>
      <c r="Q691" s="1">
        <v>2.67</v>
      </c>
      <c r="R691" s="1">
        <v>3.91</v>
      </c>
      <c r="S691" s="1" t="s">
        <v>9630</v>
      </c>
      <c r="T691" s="1">
        <v>1.17</v>
      </c>
      <c r="U691" s="1">
        <v>2.44</v>
      </c>
      <c r="V691" s="1" t="s">
        <v>9631</v>
      </c>
      <c r="W691" s="1">
        <v>0</v>
      </c>
      <c r="X691" s="1">
        <v>0.01</v>
      </c>
      <c r="Y691" s="1" t="s">
        <v>4295</v>
      </c>
      <c r="Z691" s="1">
        <v>0</v>
      </c>
      <c r="AA691" s="1">
        <v>0</v>
      </c>
      <c r="AB691" s="1" t="s">
        <v>4284</v>
      </c>
      <c r="AC691" s="1">
        <v>0</v>
      </c>
      <c r="AD691" s="1">
        <v>0</v>
      </c>
      <c r="AH691" s="21">
        <v>42353.353402777779</v>
      </c>
      <c r="AJ691" s="24">
        <v>1</v>
      </c>
      <c r="AK691" s="23">
        <f t="shared" si="147"/>
        <v>5</v>
      </c>
      <c r="AL691" s="1">
        <f t="shared" si="148"/>
        <v>50000</v>
      </c>
      <c r="AM691" s="1">
        <f t="shared" si="149"/>
        <v>0</v>
      </c>
      <c r="AN691" s="25">
        <f t="shared" si="156"/>
        <v>19.329999999999998</v>
      </c>
      <c r="AO691" s="25">
        <f t="shared" si="157"/>
        <v>71.076666666666668</v>
      </c>
      <c r="AP691" s="1">
        <f t="shared" si="155"/>
        <v>2.67</v>
      </c>
      <c r="AQ691" s="25">
        <f t="shared" si="150"/>
        <v>0.68286445012787722</v>
      </c>
      <c r="AR691" s="1">
        <f t="shared" si="151"/>
        <v>1.17</v>
      </c>
      <c r="AS691" s="25">
        <f t="shared" si="152"/>
        <v>0.47950819672131145</v>
      </c>
      <c r="AT691" s="1">
        <f t="shared" si="153"/>
        <v>0</v>
      </c>
      <c r="AU691" s="1">
        <f t="shared" si="154"/>
        <v>0</v>
      </c>
      <c r="AV691" s="1" t="str">
        <f t="shared" si="158"/>
        <v/>
      </c>
      <c r="AW691" s="1" t="str">
        <f t="shared" si="159"/>
        <v/>
      </c>
      <c r="AX691" s="1" t="str">
        <f t="shared" si="160"/>
        <v/>
      </c>
      <c r="AY691" s="1">
        <v>0</v>
      </c>
      <c r="BJ691"/>
    </row>
    <row r="692" spans="1:62" ht="15.75">
      <c r="A692" s="1">
        <v>9350</v>
      </c>
      <c r="B692" s="1" t="s">
        <v>943</v>
      </c>
      <c r="C692" s="1" t="s">
        <v>4332</v>
      </c>
      <c r="F692" s="1">
        <v>50000</v>
      </c>
      <c r="G692" s="1">
        <v>3</v>
      </c>
      <c r="H692" s="1">
        <v>4.8</v>
      </c>
      <c r="I692" s="1">
        <v>19.28</v>
      </c>
      <c r="J692" s="1" t="s">
        <v>9632</v>
      </c>
      <c r="K692" s="1">
        <v>4.8</v>
      </c>
      <c r="L692" s="1">
        <v>46.86</v>
      </c>
      <c r="M692" s="1" t="s">
        <v>9633</v>
      </c>
      <c r="N692" s="1">
        <v>4.8</v>
      </c>
      <c r="O692" s="1">
        <v>47.62</v>
      </c>
      <c r="P692" s="1" t="s">
        <v>9634</v>
      </c>
      <c r="Q692" s="1">
        <v>4.4000000000000004</v>
      </c>
      <c r="R692" s="1">
        <v>4.51</v>
      </c>
      <c r="S692" s="1" t="s">
        <v>9635</v>
      </c>
      <c r="T692" s="1">
        <v>3.47</v>
      </c>
      <c r="U692" s="1">
        <v>2.61</v>
      </c>
      <c r="V692" s="1" t="s">
        <v>9636</v>
      </c>
      <c r="W692" s="1">
        <v>0</v>
      </c>
      <c r="X692" s="1">
        <v>0.06</v>
      </c>
      <c r="Y692" s="1" t="s">
        <v>4292</v>
      </c>
      <c r="Z692" s="1">
        <v>0</v>
      </c>
      <c r="AA692" s="1">
        <v>0</v>
      </c>
      <c r="AB692" s="1" t="s">
        <v>4284</v>
      </c>
      <c r="AC692" s="1">
        <v>0</v>
      </c>
      <c r="AD692" s="1">
        <v>0</v>
      </c>
      <c r="AH692" s="21">
        <v>42353.353425925925</v>
      </c>
      <c r="AJ692" s="24">
        <v>1</v>
      </c>
      <c r="AK692" s="23">
        <f t="shared" si="147"/>
        <v>3</v>
      </c>
      <c r="AL692" s="1">
        <f t="shared" si="148"/>
        <v>50000</v>
      </c>
      <c r="AM692" s="1">
        <f t="shared" si="149"/>
        <v>0</v>
      </c>
      <c r="AN692" s="25">
        <f t="shared" si="156"/>
        <v>28.339999999999996</v>
      </c>
      <c r="AO692" s="25">
        <f t="shared" si="157"/>
        <v>37.919999999999995</v>
      </c>
      <c r="AP692" s="1">
        <f t="shared" si="155"/>
        <v>4.4000000000000004</v>
      </c>
      <c r="AQ692" s="25">
        <f t="shared" si="150"/>
        <v>0.97560975609756106</v>
      </c>
      <c r="AR692" s="1">
        <f t="shared" si="151"/>
        <v>3.47</v>
      </c>
      <c r="AS692" s="25">
        <f t="shared" si="152"/>
        <v>1.3295019157088124</v>
      </c>
      <c r="AT692" s="1">
        <f t="shared" si="153"/>
        <v>0</v>
      </c>
      <c r="AU692" s="1">
        <f t="shared" si="154"/>
        <v>0</v>
      </c>
      <c r="AV692" s="1" t="str">
        <f t="shared" si="158"/>
        <v/>
      </c>
      <c r="AW692" s="1" t="str">
        <f t="shared" si="159"/>
        <v/>
      </c>
      <c r="AX692" s="1" t="str">
        <f t="shared" si="160"/>
        <v/>
      </c>
      <c r="AY692" s="1">
        <v>0</v>
      </c>
      <c r="BJ692"/>
    </row>
    <row r="693" spans="1:62" ht="15.75">
      <c r="A693" s="1">
        <v>9046</v>
      </c>
      <c r="B693" s="1" t="s">
        <v>434</v>
      </c>
      <c r="C693" s="1" t="s">
        <v>4339</v>
      </c>
      <c r="F693" s="1">
        <v>100000</v>
      </c>
      <c r="G693" s="1">
        <v>3</v>
      </c>
      <c r="H693" s="1">
        <v>4.9000000000000004</v>
      </c>
      <c r="I693" s="1">
        <v>85.2</v>
      </c>
      <c r="J693" s="1" t="s">
        <v>9637</v>
      </c>
      <c r="K693" s="1">
        <v>4.9000000000000004</v>
      </c>
      <c r="L693" s="1">
        <v>89.34</v>
      </c>
      <c r="M693" s="1" t="s">
        <v>9638</v>
      </c>
      <c r="N693" s="1">
        <v>4.9000000000000004</v>
      </c>
      <c r="O693" s="1">
        <v>89.3</v>
      </c>
      <c r="P693" s="1" t="s">
        <v>9639</v>
      </c>
      <c r="Q693" s="1">
        <v>2.0099999999999998</v>
      </c>
      <c r="R693" s="1">
        <v>3.8</v>
      </c>
      <c r="S693" s="1" t="s">
        <v>9640</v>
      </c>
      <c r="T693" s="1">
        <v>2.36</v>
      </c>
      <c r="U693" s="1">
        <v>2.4300000000000002</v>
      </c>
      <c r="V693" s="1" t="s">
        <v>5113</v>
      </c>
      <c r="W693" s="1">
        <v>0</v>
      </c>
      <c r="X693" s="1">
        <v>0.13</v>
      </c>
      <c r="Y693" s="1" t="s">
        <v>4294</v>
      </c>
      <c r="Z693" s="1">
        <v>0</v>
      </c>
      <c r="AA693" s="1">
        <v>0</v>
      </c>
      <c r="AB693" s="1" t="s">
        <v>4284</v>
      </c>
      <c r="AC693" s="1">
        <v>0</v>
      </c>
      <c r="AD693" s="1">
        <v>0</v>
      </c>
      <c r="AH693" s="21">
        <v>42353.354247685187</v>
      </c>
      <c r="AJ693" s="24">
        <v>1</v>
      </c>
      <c r="AK693" s="23">
        <f t="shared" si="147"/>
        <v>6</v>
      </c>
      <c r="AL693" s="1">
        <f t="shared" si="148"/>
        <v>100000</v>
      </c>
      <c r="AM693" s="1">
        <f t="shared" si="149"/>
        <v>0</v>
      </c>
      <c r="AN693" s="25">
        <f t="shared" si="156"/>
        <v>4.1400000000000006</v>
      </c>
      <c r="AO693" s="25">
        <f t="shared" si="157"/>
        <v>87.946666666666673</v>
      </c>
      <c r="AP693" s="1">
        <f t="shared" si="155"/>
        <v>2.0099999999999998</v>
      </c>
      <c r="AQ693" s="25">
        <f t="shared" si="150"/>
        <v>0.52894736842105261</v>
      </c>
      <c r="AR693" s="1">
        <f t="shared" si="151"/>
        <v>2.36</v>
      </c>
      <c r="AS693" s="25">
        <f t="shared" si="152"/>
        <v>0.97119341563785999</v>
      </c>
      <c r="AT693" s="1">
        <f t="shared" si="153"/>
        <v>0</v>
      </c>
      <c r="AU693" s="1">
        <f t="shared" si="154"/>
        <v>0</v>
      </c>
      <c r="AV693" s="1" t="str">
        <f t="shared" si="158"/>
        <v/>
      </c>
      <c r="AW693" s="1" t="str">
        <f t="shared" si="159"/>
        <v/>
      </c>
      <c r="AX693" s="1" t="str">
        <f t="shared" si="160"/>
        <v/>
      </c>
      <c r="AY693" s="1">
        <v>0</v>
      </c>
      <c r="BJ693"/>
    </row>
    <row r="694" spans="1:62" ht="15.75">
      <c r="A694" s="1">
        <v>8726</v>
      </c>
      <c r="B694" s="1" t="s">
        <v>3600</v>
      </c>
      <c r="C694" s="1" t="s">
        <v>4334</v>
      </c>
      <c r="F694" s="1">
        <v>50000</v>
      </c>
      <c r="H694" s="1">
        <v>4.8</v>
      </c>
      <c r="I694" s="1">
        <v>0</v>
      </c>
      <c r="J694" s="1" t="s">
        <v>9641</v>
      </c>
      <c r="K694" s="1">
        <v>4.7</v>
      </c>
      <c r="L694" s="1">
        <v>0</v>
      </c>
      <c r="M694" s="1" t="s">
        <v>9642</v>
      </c>
      <c r="N694" s="1">
        <v>4.7</v>
      </c>
      <c r="O694" s="1">
        <v>0.62</v>
      </c>
      <c r="P694" s="1" t="s">
        <v>9643</v>
      </c>
      <c r="Q694" s="1">
        <v>9.73</v>
      </c>
      <c r="R694" s="1">
        <v>12.85</v>
      </c>
      <c r="S694" s="1" t="s">
        <v>9644</v>
      </c>
      <c r="T694" s="1">
        <v>1.61</v>
      </c>
      <c r="U694" s="1">
        <v>3.68</v>
      </c>
      <c r="V694" s="1" t="s">
        <v>9645</v>
      </c>
      <c r="W694" s="1">
        <v>0</v>
      </c>
      <c r="X694" s="1">
        <v>0.05</v>
      </c>
      <c r="Y694" s="1" t="s">
        <v>4289</v>
      </c>
      <c r="Z694" s="1">
        <v>0</v>
      </c>
      <c r="AA694" s="1">
        <v>0</v>
      </c>
      <c r="AB694" s="1" t="s">
        <v>4284</v>
      </c>
      <c r="AC694" s="1">
        <v>0</v>
      </c>
      <c r="AD694" s="1">
        <v>0</v>
      </c>
      <c r="AH694" s="21">
        <v>42353.354375000003</v>
      </c>
      <c r="AJ694" s="24">
        <v>1</v>
      </c>
      <c r="AK694" s="23">
        <f t="shared" si="147"/>
        <v>4</v>
      </c>
      <c r="AL694" s="1">
        <f t="shared" si="148"/>
        <v>50000</v>
      </c>
      <c r="AM694" s="1">
        <f t="shared" si="149"/>
        <v>0</v>
      </c>
      <c r="AN694" s="25">
        <f t="shared" si="156"/>
        <v>0.62</v>
      </c>
      <c r="AO694" s="25">
        <f t="shared" si="157"/>
        <v>0.20666666666666667</v>
      </c>
      <c r="AP694" s="1">
        <f t="shared" si="155"/>
        <v>9.73</v>
      </c>
      <c r="AQ694" s="25">
        <f t="shared" si="150"/>
        <v>0.75719844357976662</v>
      </c>
      <c r="AR694" s="1">
        <f t="shared" si="151"/>
        <v>1.61</v>
      </c>
      <c r="AS694" s="25">
        <f t="shared" si="152"/>
        <v>0.4375</v>
      </c>
      <c r="AT694" s="1">
        <f t="shared" si="153"/>
        <v>0</v>
      </c>
      <c r="AU694" s="1">
        <f t="shared" si="154"/>
        <v>0</v>
      </c>
      <c r="AV694" s="1" t="str">
        <f t="shared" si="158"/>
        <v/>
      </c>
      <c r="AW694" s="1" t="str">
        <f t="shared" si="159"/>
        <v/>
      </c>
      <c r="AX694" s="1" t="str">
        <f t="shared" si="160"/>
        <v/>
      </c>
      <c r="AY694" s="1">
        <v>0</v>
      </c>
      <c r="BJ694"/>
    </row>
    <row r="695" spans="1:62" ht="15.75">
      <c r="A695" s="1">
        <v>9408</v>
      </c>
      <c r="B695" s="1" t="s">
        <v>326</v>
      </c>
      <c r="C695" s="1" t="s">
        <v>4334</v>
      </c>
      <c r="F695" s="1">
        <v>50000</v>
      </c>
      <c r="H695" s="1">
        <v>4.9000000000000004</v>
      </c>
      <c r="I695" s="1">
        <v>63.88</v>
      </c>
      <c r="J695" s="1" t="s">
        <v>9646</v>
      </c>
      <c r="K695" s="1">
        <v>4.9000000000000004</v>
      </c>
      <c r="L695" s="1">
        <v>66.739999999999995</v>
      </c>
      <c r="M695" s="1" t="s">
        <v>9647</v>
      </c>
      <c r="N695" s="1">
        <v>4.9000000000000004</v>
      </c>
      <c r="O695" s="1">
        <v>67.83</v>
      </c>
      <c r="P695" s="1" t="s">
        <v>9648</v>
      </c>
      <c r="Q695" s="1">
        <v>19.440000000000001</v>
      </c>
      <c r="R695" s="1">
        <v>12.85</v>
      </c>
      <c r="S695" s="1" t="s">
        <v>9649</v>
      </c>
      <c r="T695" s="1">
        <v>3.06</v>
      </c>
      <c r="U695" s="1">
        <v>3.68</v>
      </c>
      <c r="V695" s="1" t="s">
        <v>9650</v>
      </c>
      <c r="W695" s="1">
        <v>0</v>
      </c>
      <c r="X695" s="1">
        <v>0.05</v>
      </c>
      <c r="Y695" s="1" t="s">
        <v>4289</v>
      </c>
      <c r="Z695" s="1">
        <v>0</v>
      </c>
      <c r="AA695" s="1">
        <v>0</v>
      </c>
      <c r="AB695" s="1" t="s">
        <v>4284</v>
      </c>
      <c r="AC695" s="1">
        <v>0</v>
      </c>
      <c r="AD695" s="1">
        <v>0</v>
      </c>
      <c r="AH695" s="21">
        <v>42353.354409722226</v>
      </c>
      <c r="AJ695" s="24">
        <v>1</v>
      </c>
      <c r="AK695" s="23">
        <f t="shared" si="147"/>
        <v>4</v>
      </c>
      <c r="AL695" s="1">
        <f t="shared" si="148"/>
        <v>50000</v>
      </c>
      <c r="AM695" s="1">
        <f t="shared" si="149"/>
        <v>0</v>
      </c>
      <c r="AN695" s="25">
        <f t="shared" si="156"/>
        <v>3.9499999999999957</v>
      </c>
      <c r="AO695" s="25">
        <f t="shared" si="157"/>
        <v>66.149999999999991</v>
      </c>
      <c r="AP695" s="1">
        <f t="shared" si="155"/>
        <v>19.440000000000001</v>
      </c>
      <c r="AQ695" s="25">
        <f t="shared" si="150"/>
        <v>1.5128404669260702</v>
      </c>
      <c r="AR695" s="1">
        <f t="shared" si="151"/>
        <v>3.06</v>
      </c>
      <c r="AS695" s="25">
        <f t="shared" si="152"/>
        <v>0.83152173913043481</v>
      </c>
      <c r="AT695" s="1">
        <f t="shared" si="153"/>
        <v>0</v>
      </c>
      <c r="AU695" s="1">
        <f t="shared" si="154"/>
        <v>0</v>
      </c>
      <c r="AV695" s="1" t="str">
        <f t="shared" si="158"/>
        <v/>
      </c>
      <c r="AW695" s="1" t="str">
        <f t="shared" si="159"/>
        <v/>
      </c>
      <c r="AX695" s="1" t="str">
        <f t="shared" si="160"/>
        <v/>
      </c>
      <c r="AY695" s="1">
        <v>0</v>
      </c>
      <c r="BJ695"/>
    </row>
    <row r="696" spans="1:62" ht="15.75">
      <c r="A696" s="1">
        <v>9407</v>
      </c>
      <c r="B696" s="1" t="s">
        <v>2933</v>
      </c>
      <c r="C696" s="1" t="s">
        <v>4332</v>
      </c>
      <c r="F696" s="1">
        <v>50000</v>
      </c>
      <c r="G696" s="1">
        <v>5</v>
      </c>
      <c r="H696" s="1">
        <v>4.9000000000000004</v>
      </c>
      <c r="I696" s="1">
        <v>45.45</v>
      </c>
      <c r="J696" s="1" t="s">
        <v>9651</v>
      </c>
      <c r="K696" s="1">
        <v>4.9000000000000004</v>
      </c>
      <c r="L696" s="1">
        <v>47.62</v>
      </c>
      <c r="M696" s="1" t="s">
        <v>9652</v>
      </c>
      <c r="N696" s="1">
        <v>4.8</v>
      </c>
      <c r="O696" s="1">
        <v>37.409999999999997</v>
      </c>
      <c r="P696" s="1" t="s">
        <v>9653</v>
      </c>
      <c r="Q696" s="1">
        <v>12.78</v>
      </c>
      <c r="R696" s="1">
        <v>4.51</v>
      </c>
      <c r="S696" s="1" t="s">
        <v>9654</v>
      </c>
      <c r="T696" s="1">
        <v>2.46</v>
      </c>
      <c r="U696" s="1">
        <v>2.61</v>
      </c>
      <c r="V696" s="1" t="s">
        <v>9655</v>
      </c>
      <c r="W696" s="1">
        <v>0</v>
      </c>
      <c r="X696" s="1">
        <v>0</v>
      </c>
      <c r="Y696" s="1" t="s">
        <v>4287</v>
      </c>
      <c r="Z696" s="1">
        <v>0</v>
      </c>
      <c r="AA696" s="1">
        <v>0</v>
      </c>
      <c r="AB696" s="1" t="s">
        <v>4284</v>
      </c>
      <c r="AC696" s="1">
        <v>0</v>
      </c>
      <c r="AD696" s="1">
        <v>0</v>
      </c>
      <c r="AH696" s="21">
        <v>42353.354456018518</v>
      </c>
      <c r="AJ696" s="24">
        <v>1</v>
      </c>
      <c r="AK696" s="23">
        <f t="shared" si="147"/>
        <v>3</v>
      </c>
      <c r="AL696" s="1">
        <f t="shared" si="148"/>
        <v>50000</v>
      </c>
      <c r="AM696" s="1">
        <f t="shared" si="149"/>
        <v>0</v>
      </c>
      <c r="AN696" s="25">
        <f t="shared" si="156"/>
        <v>10.210000000000001</v>
      </c>
      <c r="AO696" s="25">
        <f t="shared" si="157"/>
        <v>43.493333333333332</v>
      </c>
      <c r="AP696" s="1">
        <f t="shared" si="155"/>
        <v>12.78</v>
      </c>
      <c r="AQ696" s="25">
        <f t="shared" si="150"/>
        <v>2.8337028824833701</v>
      </c>
      <c r="AR696" s="1">
        <f t="shared" si="151"/>
        <v>2.46</v>
      </c>
      <c r="AS696" s="25">
        <f t="shared" si="152"/>
        <v>0.94252873563218398</v>
      </c>
      <c r="AT696" s="1">
        <f t="shared" si="153"/>
        <v>0</v>
      </c>
      <c r="AU696" s="1">
        <f t="shared" si="154"/>
        <v>0</v>
      </c>
      <c r="AV696" s="1" t="str">
        <f t="shared" si="158"/>
        <v/>
      </c>
      <c r="AW696" s="1" t="str">
        <f t="shared" si="159"/>
        <v/>
      </c>
      <c r="AX696" s="1" t="str">
        <f t="shared" si="160"/>
        <v/>
      </c>
      <c r="AY696" s="1">
        <v>0</v>
      </c>
      <c r="BJ696"/>
    </row>
    <row r="697" spans="1:62" ht="15.75">
      <c r="A697" s="1">
        <v>9414</v>
      </c>
      <c r="B697" s="1" t="s">
        <v>2938</v>
      </c>
      <c r="C697" s="1" t="s">
        <v>4335</v>
      </c>
      <c r="F697" s="1">
        <v>100000</v>
      </c>
      <c r="G697" s="1">
        <v>3</v>
      </c>
      <c r="H697" s="1">
        <v>4.8</v>
      </c>
      <c r="I697" s="1">
        <v>5.73</v>
      </c>
      <c r="J697" s="1" t="s">
        <v>9656</v>
      </c>
      <c r="K697" s="1">
        <v>4.8</v>
      </c>
      <c r="L697" s="1">
        <v>0</v>
      </c>
      <c r="M697" s="1" t="s">
        <v>9657</v>
      </c>
      <c r="N697" s="1">
        <v>4.8</v>
      </c>
      <c r="O697" s="1">
        <v>9.7899999999999991</v>
      </c>
      <c r="P697" s="1" t="s">
        <v>9658</v>
      </c>
      <c r="Q697" s="1">
        <v>4.47</v>
      </c>
      <c r="R697" s="1">
        <v>3.91</v>
      </c>
      <c r="S697" s="1" t="s">
        <v>9659</v>
      </c>
      <c r="T697" s="1">
        <v>5.64</v>
      </c>
      <c r="U697" s="1">
        <v>2.44</v>
      </c>
      <c r="V697" s="1" t="s">
        <v>9660</v>
      </c>
      <c r="W697" s="1">
        <v>0</v>
      </c>
      <c r="X697" s="1">
        <v>0.01</v>
      </c>
      <c r="Y697" s="1" t="s">
        <v>4295</v>
      </c>
      <c r="Z697" s="1">
        <v>0</v>
      </c>
      <c r="AA697" s="1">
        <v>0</v>
      </c>
      <c r="AB697" s="1" t="s">
        <v>4284</v>
      </c>
      <c r="AC697" s="1">
        <v>0</v>
      </c>
      <c r="AD697" s="1">
        <v>0</v>
      </c>
      <c r="AH697" s="21">
        <v>42353.354479166665</v>
      </c>
      <c r="AJ697" s="24">
        <v>1</v>
      </c>
      <c r="AK697" s="23">
        <f t="shared" si="147"/>
        <v>5</v>
      </c>
      <c r="AL697" s="1">
        <f t="shared" si="148"/>
        <v>100000</v>
      </c>
      <c r="AM697" s="1">
        <f t="shared" si="149"/>
        <v>0</v>
      </c>
      <c r="AN697" s="25">
        <f t="shared" si="156"/>
        <v>9.7899999999999991</v>
      </c>
      <c r="AO697" s="25">
        <f t="shared" si="157"/>
        <v>5.1733333333333329</v>
      </c>
      <c r="AP697" s="1">
        <f t="shared" si="155"/>
        <v>4.47</v>
      </c>
      <c r="AQ697" s="25">
        <f t="shared" si="150"/>
        <v>1.1432225063938617</v>
      </c>
      <c r="AR697" s="1">
        <f t="shared" si="151"/>
        <v>5.64</v>
      </c>
      <c r="AS697" s="25">
        <f t="shared" si="152"/>
        <v>2.3114754098360657</v>
      </c>
      <c r="AT697" s="1">
        <f t="shared" si="153"/>
        <v>0</v>
      </c>
      <c r="AU697" s="1">
        <f t="shared" si="154"/>
        <v>0</v>
      </c>
      <c r="AV697" s="1" t="str">
        <f t="shared" si="158"/>
        <v/>
      </c>
      <c r="AW697" s="1" t="str">
        <f t="shared" si="159"/>
        <v/>
      </c>
      <c r="AX697" s="1" t="str">
        <f t="shared" si="160"/>
        <v/>
      </c>
      <c r="AY697" s="1">
        <v>0</v>
      </c>
      <c r="BJ697"/>
    </row>
    <row r="698" spans="1:62" ht="15.75">
      <c r="A698" s="1">
        <v>9413</v>
      </c>
      <c r="B698" s="1" t="s">
        <v>1170</v>
      </c>
      <c r="C698" s="1" t="s">
        <v>4335</v>
      </c>
      <c r="F698" s="1">
        <v>100000</v>
      </c>
      <c r="G698" s="1">
        <v>5</v>
      </c>
      <c r="H698" s="1">
        <v>4.8</v>
      </c>
      <c r="I698" s="1">
        <v>0</v>
      </c>
      <c r="J698" s="1" t="s">
        <v>9661</v>
      </c>
      <c r="K698" s="1">
        <v>4.7</v>
      </c>
      <c r="L698" s="1">
        <v>-0.89</v>
      </c>
      <c r="M698" s="1" t="s">
        <v>9662</v>
      </c>
      <c r="N698" s="1">
        <v>4.7</v>
      </c>
      <c r="O698" s="1">
        <v>-1.82</v>
      </c>
      <c r="P698" s="1" t="s">
        <v>9663</v>
      </c>
      <c r="Q698" s="1">
        <v>5.01</v>
      </c>
      <c r="R698" s="1">
        <v>3.91</v>
      </c>
      <c r="S698" s="1" t="s">
        <v>9664</v>
      </c>
      <c r="T698" s="1">
        <v>3.09</v>
      </c>
      <c r="U698" s="1">
        <v>2.44</v>
      </c>
      <c r="V698" s="1" t="s">
        <v>9665</v>
      </c>
      <c r="W698" s="1">
        <v>0</v>
      </c>
      <c r="X698" s="1">
        <v>0</v>
      </c>
      <c r="Y698" s="1" t="s">
        <v>4287</v>
      </c>
      <c r="Z698" s="1">
        <v>0</v>
      </c>
      <c r="AA698" s="1">
        <v>0</v>
      </c>
      <c r="AB698" s="1" t="s">
        <v>4284</v>
      </c>
      <c r="AC698" s="1">
        <v>0</v>
      </c>
      <c r="AD698" s="1">
        <v>0</v>
      </c>
      <c r="AH698" s="21">
        <v>42353.354548611111</v>
      </c>
      <c r="AJ698" s="24">
        <v>1</v>
      </c>
      <c r="AK698" s="23">
        <f t="shared" si="147"/>
        <v>5</v>
      </c>
      <c r="AL698" s="1">
        <f t="shared" si="148"/>
        <v>100000</v>
      </c>
      <c r="AM698" s="1">
        <f t="shared" si="149"/>
        <v>0</v>
      </c>
      <c r="AN698" s="25">
        <f t="shared" si="156"/>
        <v>1.82</v>
      </c>
      <c r="AO698" s="25">
        <f t="shared" si="157"/>
        <v>-0.90333333333333332</v>
      </c>
      <c r="AP698" s="1">
        <f t="shared" si="155"/>
        <v>5.01</v>
      </c>
      <c r="AQ698" s="25">
        <f t="shared" si="150"/>
        <v>1.2813299232736572</v>
      </c>
      <c r="AR698" s="1">
        <f t="shared" si="151"/>
        <v>3.09</v>
      </c>
      <c r="AS698" s="25">
        <f t="shared" si="152"/>
        <v>1.2663934426229508</v>
      </c>
      <c r="AT698" s="1">
        <f t="shared" si="153"/>
        <v>0</v>
      </c>
      <c r="AU698" s="1">
        <f t="shared" si="154"/>
        <v>0</v>
      </c>
      <c r="AV698" s="1" t="str">
        <f t="shared" si="158"/>
        <v/>
      </c>
      <c r="AW698" s="1" t="str">
        <f t="shared" si="159"/>
        <v/>
      </c>
      <c r="AX698" s="1" t="str">
        <f t="shared" si="160"/>
        <v/>
      </c>
      <c r="AY698" s="1">
        <v>0</v>
      </c>
      <c r="BJ698"/>
    </row>
    <row r="699" spans="1:62" ht="15.75">
      <c r="A699" s="1">
        <v>8840</v>
      </c>
      <c r="B699" s="1" t="s">
        <v>780</v>
      </c>
      <c r="C699" s="1" t="s">
        <v>4339</v>
      </c>
      <c r="F699" s="1">
        <v>50000</v>
      </c>
      <c r="G699" s="1">
        <v>4</v>
      </c>
      <c r="H699" s="1">
        <v>4.9000000000000004</v>
      </c>
      <c r="I699" s="1">
        <v>35.39</v>
      </c>
      <c r="J699" s="1" t="s">
        <v>9666</v>
      </c>
      <c r="K699" s="1">
        <v>4.9000000000000004</v>
      </c>
      <c r="L699" s="1">
        <v>35.409999999999997</v>
      </c>
      <c r="M699" s="1" t="s">
        <v>9667</v>
      </c>
      <c r="N699" s="1">
        <v>4.8</v>
      </c>
      <c r="O699" s="1">
        <v>39.08</v>
      </c>
      <c r="P699" s="1" t="s">
        <v>9668</v>
      </c>
      <c r="Q699" s="1">
        <v>3.88</v>
      </c>
      <c r="R699" s="1">
        <v>3.8</v>
      </c>
      <c r="S699" s="1" t="s">
        <v>9669</v>
      </c>
      <c r="T699" s="1">
        <v>2.0499999999999998</v>
      </c>
      <c r="U699" s="1">
        <v>2.4300000000000002</v>
      </c>
      <c r="V699" s="1" t="s">
        <v>9670</v>
      </c>
      <c r="W699" s="1">
        <v>0</v>
      </c>
      <c r="X699" s="1">
        <v>0.13</v>
      </c>
      <c r="Y699" s="1" t="s">
        <v>4294</v>
      </c>
      <c r="Z699" s="1">
        <v>0</v>
      </c>
      <c r="AA699" s="1">
        <v>0</v>
      </c>
      <c r="AB699" s="1" t="s">
        <v>4284</v>
      </c>
      <c r="AC699" s="1">
        <v>0</v>
      </c>
      <c r="AD699" s="1">
        <v>0</v>
      </c>
      <c r="AH699" s="21">
        <v>42353.354583333334</v>
      </c>
      <c r="AJ699" s="24">
        <v>1</v>
      </c>
      <c r="AK699" s="23">
        <f t="shared" si="147"/>
        <v>6</v>
      </c>
      <c r="AL699" s="1">
        <f t="shared" si="148"/>
        <v>50000</v>
      </c>
      <c r="AM699" s="1">
        <f t="shared" si="149"/>
        <v>0</v>
      </c>
      <c r="AN699" s="25">
        <f t="shared" si="156"/>
        <v>3.6899999999999977</v>
      </c>
      <c r="AO699" s="25">
        <f t="shared" si="157"/>
        <v>36.626666666666665</v>
      </c>
      <c r="AP699" s="1">
        <f t="shared" si="155"/>
        <v>3.88</v>
      </c>
      <c r="AQ699" s="25">
        <f t="shared" si="150"/>
        <v>1.0210526315789474</v>
      </c>
      <c r="AR699" s="1">
        <f t="shared" si="151"/>
        <v>2.0499999999999998</v>
      </c>
      <c r="AS699" s="25">
        <f t="shared" si="152"/>
        <v>0.84362139917695456</v>
      </c>
      <c r="AT699" s="1">
        <f t="shared" si="153"/>
        <v>0</v>
      </c>
      <c r="AU699" s="1">
        <f t="shared" si="154"/>
        <v>0</v>
      </c>
      <c r="AV699" s="1" t="str">
        <f t="shared" si="158"/>
        <v/>
      </c>
      <c r="AW699" s="1" t="str">
        <f t="shared" si="159"/>
        <v/>
      </c>
      <c r="AX699" s="1" t="str">
        <f t="shared" si="160"/>
        <v/>
      </c>
      <c r="AY699" s="1">
        <v>0</v>
      </c>
      <c r="BJ699"/>
    </row>
    <row r="700" spans="1:62" ht="15.75">
      <c r="A700" s="1">
        <v>8576</v>
      </c>
      <c r="B700" s="1" t="s">
        <v>676</v>
      </c>
      <c r="C700" s="1" t="s">
        <v>4845</v>
      </c>
      <c r="F700" s="1">
        <v>100000</v>
      </c>
      <c r="G700" s="1">
        <v>4</v>
      </c>
      <c r="H700" s="1">
        <v>4.9000000000000004</v>
      </c>
      <c r="I700" s="1">
        <v>49.58</v>
      </c>
      <c r="J700" s="1" t="s">
        <v>9671</v>
      </c>
      <c r="K700" s="1">
        <v>4.9000000000000004</v>
      </c>
      <c r="L700" s="1">
        <v>50.21</v>
      </c>
      <c r="M700" s="1" t="s">
        <v>9672</v>
      </c>
      <c r="N700" s="1">
        <v>4.8</v>
      </c>
      <c r="O700" s="1">
        <v>46.94</v>
      </c>
      <c r="P700" s="1" t="s">
        <v>9673</v>
      </c>
      <c r="Q700" s="1">
        <v>2.81</v>
      </c>
      <c r="R700" s="1">
        <v>7.11</v>
      </c>
      <c r="S700" s="1" t="s">
        <v>9674</v>
      </c>
      <c r="T700" s="1">
        <v>3.01</v>
      </c>
      <c r="U700" s="1">
        <v>2.08</v>
      </c>
      <c r="V700" s="1" t="s">
        <v>9675</v>
      </c>
      <c r="W700" s="1">
        <v>0</v>
      </c>
      <c r="X700" s="1">
        <v>0.02</v>
      </c>
      <c r="Y700" s="1" t="s">
        <v>4324</v>
      </c>
      <c r="Z700" s="1">
        <v>0</v>
      </c>
      <c r="AA700" s="1">
        <v>0</v>
      </c>
      <c r="AB700" s="1" t="s">
        <v>4284</v>
      </c>
      <c r="AC700" s="1">
        <v>0</v>
      </c>
      <c r="AD700" s="1">
        <v>0</v>
      </c>
      <c r="AH700" s="21">
        <v>42353.354687500003</v>
      </c>
      <c r="AJ700" s="24">
        <v>1</v>
      </c>
      <c r="AK700" s="23">
        <f t="shared" si="147"/>
        <v>9</v>
      </c>
      <c r="AL700" s="1">
        <f t="shared" si="148"/>
        <v>100000</v>
      </c>
      <c r="AM700" s="1">
        <f t="shared" si="149"/>
        <v>0</v>
      </c>
      <c r="AN700" s="25">
        <f t="shared" si="156"/>
        <v>3.2700000000000031</v>
      </c>
      <c r="AO700" s="25">
        <f t="shared" si="157"/>
        <v>48.91</v>
      </c>
      <c r="AP700" s="1">
        <f t="shared" si="155"/>
        <v>2.81</v>
      </c>
      <c r="AQ700" s="25">
        <f t="shared" si="150"/>
        <v>0.39521800281293951</v>
      </c>
      <c r="AR700" s="1">
        <f t="shared" si="151"/>
        <v>3.01</v>
      </c>
      <c r="AS700" s="25">
        <f t="shared" si="152"/>
        <v>1.4471153846153844</v>
      </c>
      <c r="AT700" s="1">
        <f t="shared" si="153"/>
        <v>0</v>
      </c>
      <c r="AU700" s="1">
        <f t="shared" si="154"/>
        <v>0</v>
      </c>
      <c r="AV700" s="1" t="str">
        <f t="shared" si="158"/>
        <v/>
      </c>
      <c r="AW700" s="1" t="str">
        <f t="shared" si="159"/>
        <v/>
      </c>
      <c r="AX700" s="1" t="str">
        <f t="shared" si="160"/>
        <v/>
      </c>
      <c r="AY700" s="1">
        <v>0</v>
      </c>
      <c r="BJ700"/>
    </row>
    <row r="701" spans="1:62" ht="15.75">
      <c r="A701" s="1">
        <v>8586</v>
      </c>
      <c r="B701" s="1" t="s">
        <v>116</v>
      </c>
      <c r="C701" s="1" t="s">
        <v>4358</v>
      </c>
      <c r="F701" s="1">
        <v>50000</v>
      </c>
      <c r="H701" s="1">
        <v>4.9000000000000004</v>
      </c>
      <c r="I701" s="1">
        <v>60.8</v>
      </c>
      <c r="J701" s="1" t="s">
        <v>9676</v>
      </c>
      <c r="K701" s="1">
        <v>4.9000000000000004</v>
      </c>
      <c r="L701" s="1">
        <v>66.209999999999994</v>
      </c>
      <c r="M701" s="1" t="s">
        <v>9677</v>
      </c>
      <c r="N701" s="1">
        <v>4.9000000000000004</v>
      </c>
      <c r="O701" s="1">
        <v>76.739999999999995</v>
      </c>
      <c r="P701" s="1" t="s">
        <v>9678</v>
      </c>
      <c r="Q701" s="1">
        <v>38.1</v>
      </c>
      <c r="R701" s="1">
        <v>4.05</v>
      </c>
      <c r="S701" s="1" t="s">
        <v>9679</v>
      </c>
      <c r="T701" s="1">
        <v>4.71</v>
      </c>
      <c r="U701" s="1">
        <v>2.8</v>
      </c>
      <c r="V701" s="1" t="s">
        <v>9680</v>
      </c>
      <c r="W701" s="1">
        <v>0</v>
      </c>
      <c r="X701" s="1">
        <v>7.0000000000000007E-2</v>
      </c>
      <c r="Y701" s="1" t="s">
        <v>4331</v>
      </c>
      <c r="Z701" s="1">
        <v>0</v>
      </c>
      <c r="AA701" s="1">
        <v>0</v>
      </c>
      <c r="AB701" s="1" t="s">
        <v>4284</v>
      </c>
      <c r="AC701" s="1">
        <v>0</v>
      </c>
      <c r="AD701" s="1">
        <v>0</v>
      </c>
      <c r="AH701" s="21">
        <v>42353.354699074072</v>
      </c>
      <c r="AJ701" s="24">
        <v>1</v>
      </c>
      <c r="AK701" s="23">
        <f t="shared" si="147"/>
        <v>1</v>
      </c>
      <c r="AL701" s="1">
        <f t="shared" si="148"/>
        <v>50000</v>
      </c>
      <c r="AM701" s="1">
        <f t="shared" si="149"/>
        <v>0</v>
      </c>
      <c r="AN701" s="25">
        <f t="shared" si="156"/>
        <v>15.939999999999998</v>
      </c>
      <c r="AO701" s="25">
        <f t="shared" si="157"/>
        <v>67.916666666666671</v>
      </c>
      <c r="AP701" s="1">
        <f t="shared" si="155"/>
        <v>38.1</v>
      </c>
      <c r="AQ701" s="25">
        <f t="shared" si="150"/>
        <v>9.4074074074074083</v>
      </c>
      <c r="AR701" s="1">
        <f t="shared" si="151"/>
        <v>4.71</v>
      </c>
      <c r="AS701" s="25">
        <f t="shared" si="152"/>
        <v>1.6821428571428572</v>
      </c>
      <c r="AT701" s="1">
        <f t="shared" si="153"/>
        <v>0</v>
      </c>
      <c r="AU701" s="1">
        <f t="shared" si="154"/>
        <v>0</v>
      </c>
      <c r="AV701" s="1" t="str">
        <f t="shared" si="158"/>
        <v/>
      </c>
      <c r="AW701" s="1" t="str">
        <f t="shared" si="159"/>
        <v/>
      </c>
      <c r="AX701" s="1" t="str">
        <f t="shared" si="160"/>
        <v/>
      </c>
      <c r="AY701" s="1">
        <v>0</v>
      </c>
      <c r="BJ701"/>
    </row>
    <row r="702" spans="1:62" ht="15.75">
      <c r="A702" s="1">
        <v>9198</v>
      </c>
      <c r="B702" s="1" t="s">
        <v>799</v>
      </c>
      <c r="C702" s="1" t="s">
        <v>4334</v>
      </c>
      <c r="F702" s="1">
        <v>50000</v>
      </c>
      <c r="G702" s="1">
        <v>4</v>
      </c>
      <c r="H702" s="1">
        <v>4.8</v>
      </c>
      <c r="I702" s="1">
        <v>23.88</v>
      </c>
      <c r="J702" s="1" t="s">
        <v>9681</v>
      </c>
      <c r="K702" s="1">
        <v>4.8</v>
      </c>
      <c r="L702" s="1">
        <v>30.8</v>
      </c>
      <c r="M702" s="1" t="s">
        <v>9682</v>
      </c>
      <c r="N702" s="1">
        <v>4.8</v>
      </c>
      <c r="O702" s="1">
        <v>15.24</v>
      </c>
      <c r="P702" s="1" t="s">
        <v>9683</v>
      </c>
      <c r="Q702" s="1">
        <v>14.33</v>
      </c>
      <c r="R702" s="1">
        <v>12.85</v>
      </c>
      <c r="S702" s="1" t="s">
        <v>9684</v>
      </c>
      <c r="T702" s="1">
        <v>3.31</v>
      </c>
      <c r="U702" s="1">
        <v>3.68</v>
      </c>
      <c r="V702" s="1" t="s">
        <v>9229</v>
      </c>
      <c r="W702" s="1">
        <v>0</v>
      </c>
      <c r="X702" s="1">
        <v>0</v>
      </c>
      <c r="Y702" s="1" t="s">
        <v>4287</v>
      </c>
      <c r="Z702" s="1">
        <v>0</v>
      </c>
      <c r="AA702" s="1">
        <v>0</v>
      </c>
      <c r="AB702" s="1" t="s">
        <v>4284</v>
      </c>
      <c r="AC702" s="1">
        <v>0</v>
      </c>
      <c r="AD702" s="1">
        <v>0</v>
      </c>
      <c r="AH702" s="21">
        <v>42353.354733796295</v>
      </c>
      <c r="AJ702" s="24">
        <v>1</v>
      </c>
      <c r="AK702" s="23">
        <f t="shared" si="147"/>
        <v>4</v>
      </c>
      <c r="AL702" s="1">
        <f t="shared" si="148"/>
        <v>50000</v>
      </c>
      <c r="AM702" s="1">
        <f t="shared" si="149"/>
        <v>0</v>
      </c>
      <c r="AN702" s="25">
        <f t="shared" si="156"/>
        <v>15.56</v>
      </c>
      <c r="AO702" s="25">
        <f t="shared" si="157"/>
        <v>23.306666666666668</v>
      </c>
      <c r="AP702" s="1">
        <f t="shared" si="155"/>
        <v>14.33</v>
      </c>
      <c r="AQ702" s="25">
        <f t="shared" si="150"/>
        <v>1.1151750972762646</v>
      </c>
      <c r="AR702" s="1">
        <f t="shared" si="151"/>
        <v>3.31</v>
      </c>
      <c r="AS702" s="25">
        <f t="shared" si="152"/>
        <v>0.89945652173913038</v>
      </c>
      <c r="AT702" s="1">
        <f t="shared" si="153"/>
        <v>0</v>
      </c>
      <c r="AU702" s="1">
        <f t="shared" si="154"/>
        <v>0</v>
      </c>
      <c r="AV702" s="1" t="str">
        <f t="shared" si="158"/>
        <v/>
      </c>
      <c r="AW702" s="1" t="str">
        <f t="shared" si="159"/>
        <v/>
      </c>
      <c r="AX702" s="1" t="str">
        <f t="shared" si="160"/>
        <v/>
      </c>
      <c r="AY702" s="1">
        <v>0</v>
      </c>
      <c r="BJ702"/>
    </row>
    <row r="703" spans="1:62" ht="15.75">
      <c r="A703" s="1">
        <v>9535</v>
      </c>
      <c r="B703" s="1" t="s">
        <v>3257</v>
      </c>
      <c r="C703" s="1" t="s">
        <v>4334</v>
      </c>
      <c r="F703" s="1">
        <v>50000</v>
      </c>
      <c r="G703" s="1">
        <v>3</v>
      </c>
      <c r="H703" s="1">
        <v>4.8</v>
      </c>
      <c r="I703" s="1">
        <v>-0.55000000000000004</v>
      </c>
      <c r="J703" s="1" t="s">
        <v>9685</v>
      </c>
      <c r="K703" s="1">
        <v>4.7</v>
      </c>
      <c r="L703" s="1">
        <v>-1.1100000000000001</v>
      </c>
      <c r="M703" s="1" t="s">
        <v>9686</v>
      </c>
      <c r="N703" s="1">
        <v>4.7</v>
      </c>
      <c r="O703" s="1">
        <v>-1.1000000000000001</v>
      </c>
      <c r="P703" s="1" t="s">
        <v>9687</v>
      </c>
      <c r="Q703" s="1">
        <v>8.17</v>
      </c>
      <c r="R703" s="1">
        <v>12.85</v>
      </c>
      <c r="S703" s="1" t="s">
        <v>9688</v>
      </c>
      <c r="T703" s="1">
        <v>5.47</v>
      </c>
      <c r="U703" s="1">
        <v>3.68</v>
      </c>
      <c r="V703" s="1" t="s">
        <v>9689</v>
      </c>
      <c r="W703" s="1">
        <v>0</v>
      </c>
      <c r="X703" s="1">
        <v>0.05</v>
      </c>
      <c r="Y703" s="1" t="s">
        <v>4289</v>
      </c>
      <c r="Z703" s="1">
        <v>0</v>
      </c>
      <c r="AA703" s="1">
        <v>0</v>
      </c>
      <c r="AB703" s="1" t="s">
        <v>4284</v>
      </c>
      <c r="AC703" s="1">
        <v>0</v>
      </c>
      <c r="AD703" s="1">
        <v>0</v>
      </c>
      <c r="AH703" s="21">
        <v>42353.354756944442</v>
      </c>
      <c r="AJ703" s="24">
        <v>1</v>
      </c>
      <c r="AK703" s="23">
        <f t="shared" si="147"/>
        <v>4</v>
      </c>
      <c r="AL703" s="1">
        <f t="shared" si="148"/>
        <v>50000</v>
      </c>
      <c r="AM703" s="1">
        <f t="shared" si="149"/>
        <v>0</v>
      </c>
      <c r="AN703" s="25">
        <f t="shared" si="156"/>
        <v>0.56000000000000005</v>
      </c>
      <c r="AO703" s="25">
        <f t="shared" si="157"/>
        <v>-0.92</v>
      </c>
      <c r="AP703" s="1">
        <f t="shared" si="155"/>
        <v>8.17</v>
      </c>
      <c r="AQ703" s="25">
        <f t="shared" si="150"/>
        <v>0.63579766536964977</v>
      </c>
      <c r="AR703" s="1">
        <f t="shared" si="151"/>
        <v>5.47</v>
      </c>
      <c r="AS703" s="25">
        <f t="shared" si="152"/>
        <v>1.4864130434782608</v>
      </c>
      <c r="AT703" s="1">
        <f t="shared" si="153"/>
        <v>0</v>
      </c>
      <c r="AU703" s="1">
        <f t="shared" si="154"/>
        <v>0</v>
      </c>
      <c r="AV703" s="1" t="str">
        <f t="shared" si="158"/>
        <v/>
      </c>
      <c r="AW703" s="1" t="str">
        <f t="shared" si="159"/>
        <v/>
      </c>
      <c r="AX703" s="1" t="str">
        <f t="shared" si="160"/>
        <v/>
      </c>
      <c r="AY703" s="1">
        <v>0</v>
      </c>
      <c r="BJ703"/>
    </row>
    <row r="704" spans="1:62" ht="15.75">
      <c r="A704" s="1">
        <v>9369</v>
      </c>
      <c r="B704" s="1" t="s">
        <v>2861</v>
      </c>
      <c r="C704" s="1" t="s">
        <v>4332</v>
      </c>
      <c r="F704" s="1">
        <v>50000</v>
      </c>
      <c r="G704" s="1">
        <v>3</v>
      </c>
      <c r="H704" s="1">
        <v>4.8</v>
      </c>
      <c r="I704" s="1">
        <v>0</v>
      </c>
      <c r="J704" s="1" t="s">
        <v>9690</v>
      </c>
      <c r="K704" s="1">
        <v>4.8</v>
      </c>
      <c r="L704" s="1">
        <v>15.41</v>
      </c>
      <c r="M704" s="1" t="s">
        <v>9691</v>
      </c>
      <c r="N704" s="1">
        <v>4.8</v>
      </c>
      <c r="O704" s="1">
        <v>23.45</v>
      </c>
      <c r="P704" s="1" t="s">
        <v>9692</v>
      </c>
      <c r="Q704" s="1">
        <v>7.69</v>
      </c>
      <c r="R704" s="1">
        <v>4.51</v>
      </c>
      <c r="S704" s="1" t="s">
        <v>9693</v>
      </c>
      <c r="T704" s="1">
        <v>5.66</v>
      </c>
      <c r="U704" s="1">
        <v>2.61</v>
      </c>
      <c r="V704" s="1" t="s">
        <v>9694</v>
      </c>
      <c r="W704" s="1">
        <v>0</v>
      </c>
      <c r="X704" s="1">
        <v>0.06</v>
      </c>
      <c r="Y704" s="1" t="s">
        <v>4292</v>
      </c>
      <c r="Z704" s="1">
        <v>0</v>
      </c>
      <c r="AA704" s="1">
        <v>0</v>
      </c>
      <c r="AB704" s="1" t="s">
        <v>4284</v>
      </c>
      <c r="AC704" s="1">
        <v>0</v>
      </c>
      <c r="AD704" s="1">
        <v>0</v>
      </c>
      <c r="AH704" s="21">
        <v>42353.354814814818</v>
      </c>
      <c r="AJ704" s="24">
        <v>1</v>
      </c>
      <c r="AK704" s="23">
        <f t="shared" si="147"/>
        <v>3</v>
      </c>
      <c r="AL704" s="1">
        <f t="shared" si="148"/>
        <v>50000</v>
      </c>
      <c r="AM704" s="1">
        <f t="shared" si="149"/>
        <v>0</v>
      </c>
      <c r="AN704" s="25">
        <f t="shared" si="156"/>
        <v>23.45</v>
      </c>
      <c r="AO704" s="25">
        <f t="shared" si="157"/>
        <v>12.953333333333333</v>
      </c>
      <c r="AP704" s="1">
        <f t="shared" si="155"/>
        <v>7.69</v>
      </c>
      <c r="AQ704" s="25">
        <f t="shared" si="150"/>
        <v>1.7050997782705102</v>
      </c>
      <c r="AR704" s="1">
        <f t="shared" si="151"/>
        <v>5.66</v>
      </c>
      <c r="AS704" s="25">
        <f t="shared" si="152"/>
        <v>2.1685823754789273</v>
      </c>
      <c r="AT704" s="1">
        <f t="shared" si="153"/>
        <v>0</v>
      </c>
      <c r="AU704" s="1">
        <f t="shared" si="154"/>
        <v>0</v>
      </c>
      <c r="AV704" s="1" t="str">
        <f t="shared" si="158"/>
        <v/>
      </c>
      <c r="AW704" s="1" t="str">
        <f t="shared" si="159"/>
        <v/>
      </c>
      <c r="AX704" s="1" t="str">
        <f t="shared" si="160"/>
        <v/>
      </c>
      <c r="AY704" s="1">
        <v>0</v>
      </c>
      <c r="BJ704"/>
    </row>
    <row r="705" spans="1:62" ht="15.75">
      <c r="A705" s="1">
        <v>8548</v>
      </c>
      <c r="B705" s="1" t="s">
        <v>701</v>
      </c>
      <c r="C705" s="1" t="s">
        <v>4334</v>
      </c>
      <c r="F705" s="1">
        <v>50000</v>
      </c>
      <c r="G705" s="1">
        <v>3</v>
      </c>
      <c r="H705" s="1">
        <v>4.9000000000000004</v>
      </c>
      <c r="I705" s="1">
        <v>59.86</v>
      </c>
      <c r="J705" s="1" t="s">
        <v>9695</v>
      </c>
      <c r="K705" s="1">
        <v>4.9000000000000004</v>
      </c>
      <c r="L705" s="1">
        <v>61.99</v>
      </c>
      <c r="M705" s="1" t="s">
        <v>9696</v>
      </c>
      <c r="N705" s="1">
        <v>4.9000000000000004</v>
      </c>
      <c r="O705" s="1">
        <v>60.26</v>
      </c>
      <c r="P705" s="1" t="s">
        <v>9697</v>
      </c>
      <c r="Q705" s="1">
        <v>6.65</v>
      </c>
      <c r="R705" s="1">
        <v>12.85</v>
      </c>
      <c r="S705" s="1" t="s">
        <v>9698</v>
      </c>
      <c r="T705" s="1">
        <v>3</v>
      </c>
      <c r="U705" s="1">
        <v>3.68</v>
      </c>
      <c r="V705" s="1" t="s">
        <v>9699</v>
      </c>
      <c r="W705" s="1">
        <v>0</v>
      </c>
      <c r="X705" s="1">
        <v>0.05</v>
      </c>
      <c r="Y705" s="1" t="s">
        <v>4289</v>
      </c>
      <c r="Z705" s="1">
        <v>0</v>
      </c>
      <c r="AA705" s="1">
        <v>0</v>
      </c>
      <c r="AB705" s="1" t="s">
        <v>4284</v>
      </c>
      <c r="AC705" s="1">
        <v>0</v>
      </c>
      <c r="AD705" s="1">
        <v>0</v>
      </c>
      <c r="AH705" s="21">
        <v>42353.354895833334</v>
      </c>
      <c r="AJ705" s="24">
        <v>1</v>
      </c>
      <c r="AK705" s="23">
        <f t="shared" si="147"/>
        <v>4</v>
      </c>
      <c r="AL705" s="1">
        <f t="shared" si="148"/>
        <v>50000</v>
      </c>
      <c r="AM705" s="1">
        <f t="shared" si="149"/>
        <v>0</v>
      </c>
      <c r="AN705" s="25">
        <f t="shared" si="156"/>
        <v>2.1300000000000026</v>
      </c>
      <c r="AO705" s="25">
        <f t="shared" si="157"/>
        <v>60.703333333333326</v>
      </c>
      <c r="AP705" s="1">
        <f t="shared" si="155"/>
        <v>6.65</v>
      </c>
      <c r="AQ705" s="25">
        <f t="shared" si="150"/>
        <v>0.51750972762645919</v>
      </c>
      <c r="AR705" s="1">
        <f t="shared" si="151"/>
        <v>3</v>
      </c>
      <c r="AS705" s="25">
        <f t="shared" si="152"/>
        <v>0.81521739130434778</v>
      </c>
      <c r="AT705" s="1">
        <f t="shared" si="153"/>
        <v>0</v>
      </c>
      <c r="AU705" s="1">
        <f t="shared" si="154"/>
        <v>0</v>
      </c>
      <c r="AV705" s="1" t="str">
        <f t="shared" si="158"/>
        <v/>
      </c>
      <c r="AW705" s="1" t="str">
        <f t="shared" si="159"/>
        <v/>
      </c>
      <c r="AX705" s="1" t="str">
        <f t="shared" si="160"/>
        <v/>
      </c>
      <c r="AY705" s="1">
        <v>0</v>
      </c>
      <c r="BJ705"/>
    </row>
    <row r="706" spans="1:62" ht="15.75">
      <c r="A706" s="1">
        <v>8541</v>
      </c>
      <c r="B706" s="1" t="s">
        <v>750</v>
      </c>
      <c r="C706" s="1" t="s">
        <v>4286</v>
      </c>
      <c r="F706" s="1">
        <v>100000</v>
      </c>
      <c r="H706" s="1">
        <v>4.9000000000000004</v>
      </c>
      <c r="I706" s="1">
        <v>33.96</v>
      </c>
      <c r="J706" s="1" t="s">
        <v>9700</v>
      </c>
      <c r="K706" s="1">
        <v>4.9000000000000004</v>
      </c>
      <c r="L706" s="1">
        <v>47.72</v>
      </c>
      <c r="M706" s="1" t="s">
        <v>9701</v>
      </c>
      <c r="N706" s="1">
        <v>4.9000000000000004</v>
      </c>
      <c r="O706" s="1">
        <v>49.22</v>
      </c>
      <c r="P706" s="1" t="s">
        <v>9702</v>
      </c>
      <c r="Q706" s="1">
        <v>6.27</v>
      </c>
      <c r="R706" s="1">
        <v>6.76</v>
      </c>
      <c r="S706" s="1" t="s">
        <v>9703</v>
      </c>
      <c r="T706" s="1">
        <v>5.17</v>
      </c>
      <c r="U706" s="1">
        <v>3.27</v>
      </c>
      <c r="V706" s="1" t="s">
        <v>9704</v>
      </c>
      <c r="W706" s="1">
        <v>0</v>
      </c>
      <c r="X706" s="1">
        <v>0.01</v>
      </c>
      <c r="Y706" s="1" t="s">
        <v>4295</v>
      </c>
      <c r="Z706" s="1">
        <v>0</v>
      </c>
      <c r="AA706" s="1">
        <v>0</v>
      </c>
      <c r="AB706" s="1" t="s">
        <v>4284</v>
      </c>
      <c r="AC706" s="1">
        <v>0</v>
      </c>
      <c r="AD706" s="1">
        <v>0</v>
      </c>
      <c r="AH706" s="21">
        <v>42353.354930555557</v>
      </c>
      <c r="AJ706" s="24">
        <v>1</v>
      </c>
      <c r="AK706" s="23">
        <f t="shared" ref="AK706:AK769" si="161">VLOOKUP(C706,BJ:BK,2,0)</f>
        <v>8</v>
      </c>
      <c r="AL706" s="1">
        <f t="shared" si="148"/>
        <v>100000</v>
      </c>
      <c r="AM706" s="1">
        <f t="shared" si="149"/>
        <v>0</v>
      </c>
      <c r="AN706" s="25">
        <f t="shared" si="156"/>
        <v>15.259999999999998</v>
      </c>
      <c r="AO706" s="25">
        <f t="shared" si="157"/>
        <v>43.633333333333333</v>
      </c>
      <c r="AP706" s="1">
        <f t="shared" si="155"/>
        <v>6.27</v>
      </c>
      <c r="AQ706" s="25">
        <f t="shared" si="150"/>
        <v>0.9275147928994083</v>
      </c>
      <c r="AR706" s="1">
        <f t="shared" si="151"/>
        <v>5.17</v>
      </c>
      <c r="AS706" s="25">
        <f t="shared" si="152"/>
        <v>1.581039755351682</v>
      </c>
      <c r="AT706" s="1">
        <f t="shared" si="153"/>
        <v>0</v>
      </c>
      <c r="AU706" s="1">
        <f t="shared" si="154"/>
        <v>0</v>
      </c>
      <c r="AV706" s="1" t="str">
        <f t="shared" si="158"/>
        <v/>
      </c>
      <c r="AW706" s="1" t="str">
        <f t="shared" si="159"/>
        <v/>
      </c>
      <c r="AX706" s="1" t="str">
        <f t="shared" si="160"/>
        <v/>
      </c>
      <c r="AY706" s="1">
        <v>0</v>
      </c>
      <c r="BJ706"/>
    </row>
    <row r="707" spans="1:62" ht="15.75">
      <c r="A707" s="1">
        <v>9555</v>
      </c>
      <c r="B707" s="1" t="s">
        <v>603</v>
      </c>
      <c r="C707" s="1" t="s">
        <v>4339</v>
      </c>
      <c r="F707" s="1">
        <v>50000</v>
      </c>
      <c r="H707" s="1">
        <v>4.9000000000000004</v>
      </c>
      <c r="I707" s="1">
        <v>76.09</v>
      </c>
      <c r="J707" s="1" t="s">
        <v>9705</v>
      </c>
      <c r="K707" s="1">
        <v>4.9000000000000004</v>
      </c>
      <c r="L707" s="1">
        <v>79.34</v>
      </c>
      <c r="M707" s="1" t="s">
        <v>9706</v>
      </c>
      <c r="N707" s="1">
        <v>4.9000000000000004</v>
      </c>
      <c r="O707" s="1">
        <v>80.5</v>
      </c>
      <c r="P707" s="1" t="s">
        <v>9707</v>
      </c>
      <c r="Q707" s="1">
        <v>2.33</v>
      </c>
      <c r="R707" s="1">
        <v>3.8</v>
      </c>
      <c r="S707" s="1" t="s">
        <v>9708</v>
      </c>
      <c r="T707" s="1">
        <v>2.3199999999999998</v>
      </c>
      <c r="U707" s="1">
        <v>2.4300000000000002</v>
      </c>
      <c r="V707" s="1" t="s">
        <v>9709</v>
      </c>
      <c r="W707" s="1">
        <v>0</v>
      </c>
      <c r="X707" s="1">
        <v>0.13</v>
      </c>
      <c r="Y707" s="1" t="s">
        <v>4294</v>
      </c>
      <c r="Z707" s="1">
        <v>0</v>
      </c>
      <c r="AA707" s="1">
        <v>0</v>
      </c>
      <c r="AB707" s="1" t="s">
        <v>4284</v>
      </c>
      <c r="AC707" s="1">
        <v>0</v>
      </c>
      <c r="AD707" s="1">
        <v>0</v>
      </c>
      <c r="AH707" s="21">
        <v>42353.355162037034</v>
      </c>
      <c r="AJ707" s="24">
        <v>1</v>
      </c>
      <c r="AK707" s="23">
        <f t="shared" si="161"/>
        <v>6</v>
      </c>
      <c r="AL707" s="1">
        <f t="shared" ref="AL707:AL770" si="162">F707</f>
        <v>50000</v>
      </c>
      <c r="AM707" s="1">
        <f t="shared" ref="AM707:AM770" si="163">E707</f>
        <v>0</v>
      </c>
      <c r="AN707" s="25">
        <f t="shared" si="156"/>
        <v>4.4099999999999966</v>
      </c>
      <c r="AO707" s="25">
        <f t="shared" si="157"/>
        <v>78.643333333333331</v>
      </c>
      <c r="AP707" s="1">
        <f t="shared" si="155"/>
        <v>2.33</v>
      </c>
      <c r="AQ707" s="25">
        <f t="shared" ref="AQ707:AQ770" si="164">AP707/R707</f>
        <v>0.61315789473684212</v>
      </c>
      <c r="AR707" s="1">
        <f t="shared" ref="AR707:AR770" si="165">T707</f>
        <v>2.3199999999999998</v>
      </c>
      <c r="AS707" s="25">
        <f t="shared" ref="AS707:AS770" si="166">AR707/U707</f>
        <v>0.95473251028806572</v>
      </c>
      <c r="AT707" s="1">
        <f t="shared" ref="AT707:AT770" si="167">AC707</f>
        <v>0</v>
      </c>
      <c r="AU707" s="1">
        <f t="shared" ref="AU707:AU770" si="168">AD707</f>
        <v>0</v>
      </c>
      <c r="AV707" s="1" t="str">
        <f t="shared" si="158"/>
        <v/>
      </c>
      <c r="AW707" s="1" t="str">
        <f t="shared" si="159"/>
        <v/>
      </c>
      <c r="AX707" s="1" t="str">
        <f t="shared" si="160"/>
        <v/>
      </c>
      <c r="AY707" s="1">
        <v>0</v>
      </c>
      <c r="BJ707"/>
    </row>
    <row r="708" spans="1:62" ht="15.75">
      <c r="A708" s="1">
        <v>9559</v>
      </c>
      <c r="B708" s="1" t="s">
        <v>149</v>
      </c>
      <c r="C708" s="1" t="s">
        <v>4286</v>
      </c>
      <c r="F708" s="1">
        <v>100000</v>
      </c>
      <c r="G708" s="1">
        <v>3</v>
      </c>
      <c r="H708" s="1">
        <v>4.8</v>
      </c>
      <c r="I708" s="1">
        <v>-1.34</v>
      </c>
      <c r="J708" s="1" t="s">
        <v>9710</v>
      </c>
      <c r="K708" s="1">
        <v>4.7</v>
      </c>
      <c r="L708" s="1">
        <v>-1.19</v>
      </c>
      <c r="M708" s="1" t="s">
        <v>9711</v>
      </c>
      <c r="N708" s="1">
        <v>4.7</v>
      </c>
      <c r="O708" s="1">
        <v>-2</v>
      </c>
      <c r="P708" s="1" t="s">
        <v>9712</v>
      </c>
      <c r="Q708" s="1">
        <v>3.92</v>
      </c>
      <c r="R708" s="1">
        <v>6.76</v>
      </c>
      <c r="S708" s="1" t="s">
        <v>9713</v>
      </c>
      <c r="T708" s="1">
        <v>3.05</v>
      </c>
      <c r="U708" s="1">
        <v>3.27</v>
      </c>
      <c r="V708" s="1" t="s">
        <v>9180</v>
      </c>
      <c r="W708" s="1">
        <v>0</v>
      </c>
      <c r="X708" s="1">
        <v>0.01</v>
      </c>
      <c r="Y708" s="1" t="s">
        <v>4295</v>
      </c>
      <c r="Z708" s="1">
        <v>1</v>
      </c>
      <c r="AA708" s="1">
        <v>0</v>
      </c>
      <c r="AB708" s="1" t="s">
        <v>4374</v>
      </c>
      <c r="AC708" s="1">
        <v>0</v>
      </c>
      <c r="AD708" s="1">
        <v>0</v>
      </c>
      <c r="AH708" s="21">
        <v>42353.355208333334</v>
      </c>
      <c r="AJ708" s="24">
        <v>1</v>
      </c>
      <c r="AK708" s="23">
        <f t="shared" si="161"/>
        <v>8</v>
      </c>
      <c r="AL708" s="1">
        <f t="shared" si="162"/>
        <v>100000</v>
      </c>
      <c r="AM708" s="1">
        <f t="shared" si="163"/>
        <v>0</v>
      </c>
      <c r="AN708" s="25">
        <f t="shared" si="156"/>
        <v>0.81</v>
      </c>
      <c r="AO708" s="25">
        <f t="shared" si="157"/>
        <v>-1.51</v>
      </c>
      <c r="AP708" s="1">
        <f t="shared" ref="AP708:AP771" si="169">Q708</f>
        <v>3.92</v>
      </c>
      <c r="AQ708" s="25">
        <f t="shared" si="164"/>
        <v>0.57988165680473369</v>
      </c>
      <c r="AR708" s="1">
        <f t="shared" si="165"/>
        <v>3.05</v>
      </c>
      <c r="AS708" s="25">
        <f t="shared" si="166"/>
        <v>0.93272171253822622</v>
      </c>
      <c r="AT708" s="1">
        <f t="shared" si="167"/>
        <v>0</v>
      </c>
      <c r="AU708" s="1">
        <f t="shared" si="168"/>
        <v>0</v>
      </c>
      <c r="AV708" s="1" t="str">
        <f t="shared" si="158"/>
        <v/>
      </c>
      <c r="AW708" s="1" t="str">
        <f t="shared" si="159"/>
        <v/>
      </c>
      <c r="AX708" s="1" t="str">
        <f t="shared" si="160"/>
        <v/>
      </c>
      <c r="AY708" s="1">
        <v>0</v>
      </c>
      <c r="BJ708"/>
    </row>
    <row r="709" spans="1:62" ht="15.75">
      <c r="A709" s="1">
        <v>9579</v>
      </c>
      <c r="B709" s="1" t="s">
        <v>843</v>
      </c>
      <c r="C709" s="1" t="s">
        <v>4332</v>
      </c>
      <c r="F709" s="1">
        <v>50000</v>
      </c>
      <c r="H709" s="1">
        <v>4.9000000000000004</v>
      </c>
      <c r="I709" s="1">
        <v>62.17</v>
      </c>
      <c r="J709" s="1" t="s">
        <v>9714</v>
      </c>
      <c r="K709" s="1">
        <v>4.9000000000000004</v>
      </c>
      <c r="L709" s="1">
        <v>66.75</v>
      </c>
      <c r="M709" s="1" t="s">
        <v>9715</v>
      </c>
      <c r="N709" s="1">
        <v>4.9000000000000004</v>
      </c>
      <c r="O709" s="1">
        <v>66.44</v>
      </c>
      <c r="P709" s="1" t="s">
        <v>9716</v>
      </c>
      <c r="Q709" s="1">
        <v>4.5999999999999996</v>
      </c>
      <c r="R709" s="1">
        <v>4.51</v>
      </c>
      <c r="S709" s="1" t="s">
        <v>9717</v>
      </c>
      <c r="T709" s="1">
        <v>2.42</v>
      </c>
      <c r="U709" s="1">
        <v>2.61</v>
      </c>
      <c r="V709" s="1" t="s">
        <v>9718</v>
      </c>
      <c r="W709" s="1">
        <v>0</v>
      </c>
      <c r="X709" s="1">
        <v>0.06</v>
      </c>
      <c r="Y709" s="1" t="s">
        <v>4292</v>
      </c>
      <c r="Z709" s="1">
        <v>0</v>
      </c>
      <c r="AA709" s="1">
        <v>0</v>
      </c>
      <c r="AB709" s="1" t="s">
        <v>4284</v>
      </c>
      <c r="AC709" s="1">
        <v>0</v>
      </c>
      <c r="AD709" s="1">
        <v>0</v>
      </c>
      <c r="AH709" s="21">
        <v>42353.355300925927</v>
      </c>
      <c r="AJ709" s="24">
        <v>1</v>
      </c>
      <c r="AK709" s="23">
        <f t="shared" si="161"/>
        <v>3</v>
      </c>
      <c r="AL709" s="1">
        <f t="shared" si="162"/>
        <v>50000</v>
      </c>
      <c r="AM709" s="1">
        <f t="shared" si="163"/>
        <v>0</v>
      </c>
      <c r="AN709" s="25">
        <f t="shared" si="156"/>
        <v>4.5799999999999983</v>
      </c>
      <c r="AO709" s="25">
        <f t="shared" si="157"/>
        <v>65.12</v>
      </c>
      <c r="AP709" s="1">
        <f t="shared" si="169"/>
        <v>4.5999999999999996</v>
      </c>
      <c r="AQ709" s="25">
        <f t="shared" si="164"/>
        <v>1.0199556541019956</v>
      </c>
      <c r="AR709" s="1">
        <f t="shared" si="165"/>
        <v>2.42</v>
      </c>
      <c r="AS709" s="25">
        <f t="shared" si="166"/>
        <v>0.92720306513409967</v>
      </c>
      <c r="AT709" s="1">
        <f t="shared" si="167"/>
        <v>0</v>
      </c>
      <c r="AU709" s="1">
        <f t="shared" si="168"/>
        <v>0</v>
      </c>
      <c r="AV709" s="1" t="str">
        <f t="shared" si="158"/>
        <v/>
      </c>
      <c r="AW709" s="1" t="str">
        <f t="shared" si="159"/>
        <v/>
      </c>
      <c r="AX709" s="1" t="str">
        <f t="shared" si="160"/>
        <v/>
      </c>
      <c r="AY709" s="1">
        <v>0</v>
      </c>
      <c r="BJ709"/>
    </row>
    <row r="710" spans="1:62" ht="15.75">
      <c r="A710" s="1">
        <v>9276</v>
      </c>
      <c r="B710" s="1" t="s">
        <v>2435</v>
      </c>
      <c r="C710" s="1" t="s">
        <v>4378</v>
      </c>
      <c r="F710" s="1">
        <v>50000</v>
      </c>
      <c r="G710" s="1">
        <v>4</v>
      </c>
      <c r="H710" s="1">
        <v>4.9000000000000004</v>
      </c>
      <c r="I710" s="1">
        <v>27.46</v>
      </c>
      <c r="J710" s="1" t="s">
        <v>9719</v>
      </c>
      <c r="K710" s="1">
        <v>4.8</v>
      </c>
      <c r="L710" s="1">
        <v>6.67</v>
      </c>
      <c r="M710" s="1" t="s">
        <v>9720</v>
      </c>
      <c r="N710" s="1">
        <v>4.7</v>
      </c>
      <c r="O710" s="1">
        <v>7.65</v>
      </c>
      <c r="P710" s="1" t="s">
        <v>9721</v>
      </c>
      <c r="Q710" s="1">
        <v>3.15</v>
      </c>
      <c r="R710" s="1">
        <v>4.16</v>
      </c>
      <c r="S710" s="1" t="s">
        <v>9722</v>
      </c>
      <c r="T710" s="1">
        <v>1.99</v>
      </c>
      <c r="U710" s="1">
        <v>2.16</v>
      </c>
      <c r="V710" s="1" t="s">
        <v>9723</v>
      </c>
      <c r="W710" s="1">
        <v>0</v>
      </c>
      <c r="X710" s="1">
        <v>0.01</v>
      </c>
      <c r="Y710" s="1" t="s">
        <v>4295</v>
      </c>
      <c r="Z710" s="1">
        <v>0</v>
      </c>
      <c r="AA710" s="1">
        <v>0</v>
      </c>
      <c r="AB710" s="1" t="s">
        <v>4284</v>
      </c>
      <c r="AC710" s="1">
        <v>0</v>
      </c>
      <c r="AD710" s="1">
        <v>0</v>
      </c>
      <c r="AH710" s="21">
        <v>42353.355393518519</v>
      </c>
      <c r="AJ710" s="24">
        <v>1</v>
      </c>
      <c r="AK710" s="23">
        <f t="shared" si="161"/>
        <v>7</v>
      </c>
      <c r="AL710" s="1">
        <f t="shared" si="162"/>
        <v>50000</v>
      </c>
      <c r="AM710" s="1">
        <f t="shared" si="163"/>
        <v>0</v>
      </c>
      <c r="AN710" s="25">
        <f t="shared" si="156"/>
        <v>20.79</v>
      </c>
      <c r="AO710" s="25">
        <f t="shared" si="157"/>
        <v>13.926666666666668</v>
      </c>
      <c r="AP710" s="1">
        <f t="shared" si="169"/>
        <v>3.15</v>
      </c>
      <c r="AQ710" s="25">
        <f t="shared" si="164"/>
        <v>0.75721153846153844</v>
      </c>
      <c r="AR710" s="1">
        <f t="shared" si="165"/>
        <v>1.99</v>
      </c>
      <c r="AS710" s="25">
        <f t="shared" si="166"/>
        <v>0.92129629629629628</v>
      </c>
      <c r="AT710" s="1">
        <f t="shared" si="167"/>
        <v>0</v>
      </c>
      <c r="AU710" s="1">
        <f t="shared" si="168"/>
        <v>0</v>
      </c>
      <c r="AV710" s="1" t="str">
        <f t="shared" si="158"/>
        <v/>
      </c>
      <c r="AW710" s="1" t="str">
        <f t="shared" si="159"/>
        <v/>
      </c>
      <c r="AX710" s="1" t="str">
        <f t="shared" si="160"/>
        <v/>
      </c>
      <c r="AY710" s="1">
        <v>0</v>
      </c>
      <c r="BJ710"/>
    </row>
    <row r="711" spans="1:62" ht="15.75">
      <c r="A711" s="1">
        <v>9516</v>
      </c>
      <c r="B711" s="1" t="s">
        <v>707</v>
      </c>
      <c r="C711" s="1" t="s">
        <v>4286</v>
      </c>
      <c r="F711" s="1">
        <v>50000</v>
      </c>
      <c r="H711" s="1">
        <v>4.8</v>
      </c>
      <c r="I711" s="1">
        <v>10.24</v>
      </c>
      <c r="J711" s="1" t="s">
        <v>9724</v>
      </c>
      <c r="K711" s="1">
        <v>4.8</v>
      </c>
      <c r="L711" s="1">
        <v>0</v>
      </c>
      <c r="M711" s="1" t="s">
        <v>9725</v>
      </c>
      <c r="N711" s="1">
        <v>4.7</v>
      </c>
      <c r="O711" s="1">
        <v>-0.74</v>
      </c>
      <c r="P711" s="1" t="s">
        <v>9726</v>
      </c>
      <c r="Q711" s="1">
        <v>36.5</v>
      </c>
      <c r="R711" s="1">
        <v>6.76</v>
      </c>
      <c r="S711" s="1" t="s">
        <v>9727</v>
      </c>
      <c r="T711" s="1">
        <v>2.38</v>
      </c>
      <c r="U711" s="1">
        <v>3.27</v>
      </c>
      <c r="V711" s="1" t="s">
        <v>9728</v>
      </c>
      <c r="W711" s="1">
        <v>0</v>
      </c>
      <c r="X711" s="1">
        <v>0.01</v>
      </c>
      <c r="Y711" s="1" t="s">
        <v>4295</v>
      </c>
      <c r="Z711" s="1">
        <v>0</v>
      </c>
      <c r="AA711" s="1">
        <v>0</v>
      </c>
      <c r="AB711" s="1" t="s">
        <v>4284</v>
      </c>
      <c r="AC711" s="1">
        <v>0</v>
      </c>
      <c r="AD711" s="1">
        <v>0</v>
      </c>
      <c r="AH711" s="21">
        <v>42353.355486111112</v>
      </c>
      <c r="AJ711" s="24">
        <v>1</v>
      </c>
      <c r="AK711" s="23">
        <f t="shared" si="161"/>
        <v>8</v>
      </c>
      <c r="AL711" s="1">
        <f t="shared" si="162"/>
        <v>50000</v>
      </c>
      <c r="AM711" s="1">
        <f t="shared" si="163"/>
        <v>0</v>
      </c>
      <c r="AN711" s="25">
        <f t="shared" ref="AN711:AN774" si="170">MAX(I711,L711,O711)-MIN(I711,L711,O711)</f>
        <v>10.98</v>
      </c>
      <c r="AO711" s="25">
        <f t="shared" ref="AO711:AO774" si="171">AVERAGE(I711,L711,O711)</f>
        <v>3.1666666666666665</v>
      </c>
      <c r="AP711" s="1">
        <f t="shared" si="169"/>
        <v>36.5</v>
      </c>
      <c r="AQ711" s="25">
        <f t="shared" si="164"/>
        <v>5.3994082840236688</v>
      </c>
      <c r="AR711" s="1">
        <f t="shared" si="165"/>
        <v>2.38</v>
      </c>
      <c r="AS711" s="25">
        <f t="shared" si="166"/>
        <v>0.72782874617737003</v>
      </c>
      <c r="AT711" s="1">
        <f t="shared" si="167"/>
        <v>0</v>
      </c>
      <c r="AU711" s="1">
        <f t="shared" si="168"/>
        <v>0</v>
      </c>
      <c r="AV711" s="1" t="str">
        <f t="shared" si="158"/>
        <v/>
      </c>
      <c r="AW711" s="1" t="str">
        <f t="shared" si="159"/>
        <v/>
      </c>
      <c r="AX711" s="1" t="str">
        <f t="shared" si="160"/>
        <v/>
      </c>
      <c r="AY711" s="1">
        <v>0</v>
      </c>
      <c r="BJ711"/>
    </row>
    <row r="712" spans="1:62" ht="15.75">
      <c r="A712" s="1">
        <v>9604</v>
      </c>
      <c r="B712" s="1" t="s">
        <v>3852</v>
      </c>
      <c r="C712" s="1" t="s">
        <v>4334</v>
      </c>
      <c r="F712" s="1">
        <v>50000</v>
      </c>
      <c r="H712" s="1">
        <v>4.9000000000000004</v>
      </c>
      <c r="I712" s="1">
        <v>35.08</v>
      </c>
      <c r="J712" s="1" t="s">
        <v>9729</v>
      </c>
      <c r="K712" s="1">
        <v>4.8</v>
      </c>
      <c r="L712" s="1">
        <v>15.49</v>
      </c>
      <c r="M712" s="1" t="s">
        <v>9730</v>
      </c>
      <c r="N712" s="1">
        <v>4.8</v>
      </c>
      <c r="O712" s="1">
        <v>18.84</v>
      </c>
      <c r="P712" s="1" t="s">
        <v>9731</v>
      </c>
      <c r="Q712" s="1">
        <v>2.23</v>
      </c>
      <c r="R712" s="1">
        <v>12.85</v>
      </c>
      <c r="S712" s="1" t="s">
        <v>9732</v>
      </c>
      <c r="T712" s="1">
        <v>1.93</v>
      </c>
      <c r="U712" s="1">
        <v>3.68</v>
      </c>
      <c r="V712" s="1" t="s">
        <v>9733</v>
      </c>
      <c r="W712" s="1">
        <v>0</v>
      </c>
      <c r="X712" s="1">
        <v>0.05</v>
      </c>
      <c r="Y712" s="1" t="s">
        <v>4289</v>
      </c>
      <c r="Z712" s="1">
        <v>0</v>
      </c>
      <c r="AA712" s="1">
        <v>0</v>
      </c>
      <c r="AB712" s="1" t="s">
        <v>4284</v>
      </c>
      <c r="AC712" s="1">
        <v>0</v>
      </c>
      <c r="AD712" s="1">
        <v>0</v>
      </c>
      <c r="AH712" s="21">
        <v>42353.355520833335</v>
      </c>
      <c r="AJ712" s="24">
        <v>1</v>
      </c>
      <c r="AK712" s="23">
        <f t="shared" si="161"/>
        <v>4</v>
      </c>
      <c r="AL712" s="1">
        <f t="shared" si="162"/>
        <v>50000</v>
      </c>
      <c r="AM712" s="1">
        <f t="shared" si="163"/>
        <v>0</v>
      </c>
      <c r="AN712" s="25">
        <f t="shared" si="170"/>
        <v>19.589999999999996</v>
      </c>
      <c r="AO712" s="25">
        <f t="shared" si="171"/>
        <v>23.136666666666667</v>
      </c>
      <c r="AP712" s="1">
        <f t="shared" si="169"/>
        <v>2.23</v>
      </c>
      <c r="AQ712" s="25">
        <f t="shared" si="164"/>
        <v>0.1735408560311284</v>
      </c>
      <c r="AR712" s="1">
        <f t="shared" si="165"/>
        <v>1.93</v>
      </c>
      <c r="AS712" s="25">
        <f t="shared" si="166"/>
        <v>0.52445652173913038</v>
      </c>
      <c r="AT712" s="1">
        <f t="shared" si="167"/>
        <v>0</v>
      </c>
      <c r="AU712" s="1">
        <f t="shared" si="168"/>
        <v>0</v>
      </c>
      <c r="AV712" s="1" t="str">
        <f t="shared" si="158"/>
        <v/>
      </c>
      <c r="AW712" s="1" t="str">
        <f t="shared" si="159"/>
        <v/>
      </c>
      <c r="AX712" s="1" t="str">
        <f t="shared" si="160"/>
        <v/>
      </c>
      <c r="AY712" s="1">
        <v>0</v>
      </c>
      <c r="BJ712"/>
    </row>
    <row r="713" spans="1:62" ht="15.75">
      <c r="A713" s="1">
        <v>8980</v>
      </c>
      <c r="B713" s="1" t="s">
        <v>1453</v>
      </c>
      <c r="C713" s="1" t="s">
        <v>4332</v>
      </c>
      <c r="F713" s="1">
        <v>100000</v>
      </c>
      <c r="G713" s="1">
        <v>3</v>
      </c>
      <c r="H713" s="1">
        <v>4.8</v>
      </c>
      <c r="I713" s="1">
        <v>8.84</v>
      </c>
      <c r="J713" s="1" t="s">
        <v>9734</v>
      </c>
      <c r="K713" s="1">
        <v>4.7</v>
      </c>
      <c r="L713" s="1">
        <v>-0.93</v>
      </c>
      <c r="M713" s="1" t="s">
        <v>9735</v>
      </c>
      <c r="N713" s="1">
        <v>4.7</v>
      </c>
      <c r="O713" s="1">
        <v>-1.1000000000000001</v>
      </c>
      <c r="P713" s="1" t="s">
        <v>9736</v>
      </c>
      <c r="Q713" s="1">
        <v>3</v>
      </c>
      <c r="R713" s="1">
        <v>4.51</v>
      </c>
      <c r="S713" s="1" t="s">
        <v>9737</v>
      </c>
      <c r="T713" s="1">
        <v>1.96</v>
      </c>
      <c r="U713" s="1">
        <v>2.61</v>
      </c>
      <c r="V713" s="1" t="s">
        <v>9738</v>
      </c>
      <c r="W713" s="1">
        <v>0</v>
      </c>
      <c r="X713" s="1">
        <v>0.06</v>
      </c>
      <c r="Y713" s="1" t="s">
        <v>4292</v>
      </c>
      <c r="Z713" s="1">
        <v>0</v>
      </c>
      <c r="AA713" s="1">
        <v>0</v>
      </c>
      <c r="AB713" s="1" t="s">
        <v>4284</v>
      </c>
      <c r="AC713" s="1">
        <v>0</v>
      </c>
      <c r="AD713" s="1">
        <v>0</v>
      </c>
      <c r="AH713" s="21">
        <v>42353.355624999997</v>
      </c>
      <c r="AJ713" s="24">
        <v>1</v>
      </c>
      <c r="AK713" s="23">
        <f t="shared" si="161"/>
        <v>3</v>
      </c>
      <c r="AL713" s="1">
        <f t="shared" si="162"/>
        <v>100000</v>
      </c>
      <c r="AM713" s="1">
        <f t="shared" si="163"/>
        <v>0</v>
      </c>
      <c r="AN713" s="25">
        <f t="shared" si="170"/>
        <v>9.94</v>
      </c>
      <c r="AO713" s="25">
        <f t="shared" si="171"/>
        <v>2.27</v>
      </c>
      <c r="AP713" s="1">
        <f t="shared" si="169"/>
        <v>3</v>
      </c>
      <c r="AQ713" s="25">
        <f t="shared" si="164"/>
        <v>0.66518847006651893</v>
      </c>
      <c r="AR713" s="1">
        <f t="shared" si="165"/>
        <v>1.96</v>
      </c>
      <c r="AS713" s="25">
        <f t="shared" si="166"/>
        <v>0.75095785440613028</v>
      </c>
      <c r="AT713" s="1">
        <f t="shared" si="167"/>
        <v>0</v>
      </c>
      <c r="AU713" s="1">
        <f t="shared" si="168"/>
        <v>0</v>
      </c>
      <c r="AV713" s="1" t="str">
        <f t="shared" si="158"/>
        <v/>
      </c>
      <c r="AW713" s="1" t="str">
        <f t="shared" si="159"/>
        <v/>
      </c>
      <c r="AX713" s="1" t="str">
        <f t="shared" si="160"/>
        <v/>
      </c>
      <c r="AY713" s="1">
        <v>0</v>
      </c>
      <c r="BJ713"/>
    </row>
    <row r="714" spans="1:62" ht="15.75">
      <c r="A714" s="1">
        <v>9538</v>
      </c>
      <c r="B714" s="1" t="s">
        <v>3394</v>
      </c>
      <c r="C714" s="1" t="s">
        <v>4358</v>
      </c>
      <c r="F714" s="1">
        <v>100000</v>
      </c>
      <c r="H714" s="1">
        <v>4.9000000000000004</v>
      </c>
      <c r="I714" s="1">
        <v>60.57</v>
      </c>
      <c r="J714" s="1" t="s">
        <v>9739</v>
      </c>
      <c r="K714" s="1">
        <v>4.9000000000000004</v>
      </c>
      <c r="L714" s="1">
        <v>66.64</v>
      </c>
      <c r="M714" s="1" t="s">
        <v>9740</v>
      </c>
      <c r="N714" s="1">
        <v>4.9000000000000004</v>
      </c>
      <c r="O714" s="1">
        <v>59.84</v>
      </c>
      <c r="P714" s="1" t="s">
        <v>9741</v>
      </c>
      <c r="Q714" s="1">
        <v>12.14</v>
      </c>
      <c r="R714" s="1">
        <v>4.05</v>
      </c>
      <c r="S714" s="1" t="s">
        <v>9742</v>
      </c>
      <c r="T714" s="1">
        <v>5.41</v>
      </c>
      <c r="U714" s="1">
        <v>2.8</v>
      </c>
      <c r="V714" s="1" t="s">
        <v>9743</v>
      </c>
      <c r="W714" s="1">
        <v>0</v>
      </c>
      <c r="X714" s="1">
        <v>7.0000000000000007E-2</v>
      </c>
      <c r="Y714" s="1" t="s">
        <v>4331</v>
      </c>
      <c r="Z714" s="1">
        <v>0</v>
      </c>
      <c r="AA714" s="1">
        <v>0</v>
      </c>
      <c r="AB714" s="1" t="s">
        <v>4284</v>
      </c>
      <c r="AC714" s="1">
        <v>0</v>
      </c>
      <c r="AD714" s="1">
        <v>0</v>
      </c>
      <c r="AH714" s="21">
        <v>42353.355810185189</v>
      </c>
      <c r="AJ714" s="24">
        <v>1</v>
      </c>
      <c r="AK714" s="23">
        <f t="shared" si="161"/>
        <v>1</v>
      </c>
      <c r="AL714" s="1">
        <f t="shared" si="162"/>
        <v>100000</v>
      </c>
      <c r="AM714" s="1">
        <f t="shared" si="163"/>
        <v>0</v>
      </c>
      <c r="AN714" s="25">
        <f t="shared" si="170"/>
        <v>6.7999999999999972</v>
      </c>
      <c r="AO714" s="25">
        <f t="shared" si="171"/>
        <v>62.35</v>
      </c>
      <c r="AP714" s="1">
        <f t="shared" si="169"/>
        <v>12.14</v>
      </c>
      <c r="AQ714" s="25">
        <f t="shared" si="164"/>
        <v>2.9975308641975311</v>
      </c>
      <c r="AR714" s="1">
        <f t="shared" si="165"/>
        <v>5.41</v>
      </c>
      <c r="AS714" s="25">
        <f t="shared" si="166"/>
        <v>1.9321428571428574</v>
      </c>
      <c r="AT714" s="1">
        <f t="shared" si="167"/>
        <v>0</v>
      </c>
      <c r="AU714" s="1">
        <f t="shared" si="168"/>
        <v>0</v>
      </c>
      <c r="AV714" s="1" t="str">
        <f t="shared" si="158"/>
        <v/>
      </c>
      <c r="AW714" s="1" t="str">
        <f t="shared" si="159"/>
        <v/>
      </c>
      <c r="AX714" s="1" t="str">
        <f t="shared" si="160"/>
        <v/>
      </c>
      <c r="AY714" s="1">
        <v>0</v>
      </c>
      <c r="BJ714"/>
    </row>
    <row r="715" spans="1:62" ht="15.75">
      <c r="A715" s="1">
        <v>8734</v>
      </c>
      <c r="B715" s="1" t="s">
        <v>3669</v>
      </c>
      <c r="C715" s="1" t="s">
        <v>4845</v>
      </c>
      <c r="F715" s="1">
        <v>100000</v>
      </c>
      <c r="G715" s="1">
        <v>6</v>
      </c>
      <c r="H715" s="1">
        <v>4.9000000000000004</v>
      </c>
      <c r="I715" s="1">
        <v>45.23</v>
      </c>
      <c r="J715" s="1" t="s">
        <v>9744</v>
      </c>
      <c r="K715" s="1">
        <v>4.9000000000000004</v>
      </c>
      <c r="L715" s="1">
        <v>47.89</v>
      </c>
      <c r="M715" s="1" t="s">
        <v>9745</v>
      </c>
      <c r="N715" s="1">
        <v>4.8</v>
      </c>
      <c r="O715" s="1">
        <v>22.64</v>
      </c>
      <c r="P715" s="1" t="s">
        <v>9746</v>
      </c>
      <c r="Q715" s="1">
        <v>2.14</v>
      </c>
      <c r="R715" s="1">
        <v>7.11</v>
      </c>
      <c r="S715" s="1" t="s">
        <v>9747</v>
      </c>
      <c r="T715" s="1">
        <v>1.08</v>
      </c>
      <c r="U715" s="1">
        <v>2.08</v>
      </c>
      <c r="V715" s="1" t="s">
        <v>9748</v>
      </c>
      <c r="W715" s="1">
        <v>0</v>
      </c>
      <c r="X715" s="1">
        <v>0</v>
      </c>
      <c r="Y715" s="1" t="s">
        <v>4287</v>
      </c>
      <c r="Z715" s="1">
        <v>0</v>
      </c>
      <c r="AA715" s="1">
        <v>0</v>
      </c>
      <c r="AB715" s="1" t="s">
        <v>4284</v>
      </c>
      <c r="AC715" s="1">
        <v>0</v>
      </c>
      <c r="AD715" s="1">
        <v>0</v>
      </c>
      <c r="AH715" s="21">
        <v>42353.355844907404</v>
      </c>
      <c r="AJ715" s="24">
        <v>1</v>
      </c>
      <c r="AK715" s="23">
        <f t="shared" si="161"/>
        <v>9</v>
      </c>
      <c r="AL715" s="1">
        <f t="shared" si="162"/>
        <v>100000</v>
      </c>
      <c r="AM715" s="1">
        <f t="shared" si="163"/>
        <v>0</v>
      </c>
      <c r="AN715" s="25">
        <f t="shared" si="170"/>
        <v>25.25</v>
      </c>
      <c r="AO715" s="25">
        <f t="shared" si="171"/>
        <v>38.586666666666666</v>
      </c>
      <c r="AP715" s="1">
        <f t="shared" si="169"/>
        <v>2.14</v>
      </c>
      <c r="AQ715" s="25">
        <f t="shared" si="164"/>
        <v>0.3009845288326301</v>
      </c>
      <c r="AR715" s="1">
        <f t="shared" si="165"/>
        <v>1.08</v>
      </c>
      <c r="AS715" s="25">
        <f t="shared" si="166"/>
        <v>0.51923076923076927</v>
      </c>
      <c r="AT715" s="1">
        <f t="shared" si="167"/>
        <v>0</v>
      </c>
      <c r="AU715" s="1">
        <f t="shared" si="168"/>
        <v>0</v>
      </c>
      <c r="AV715" s="1" t="str">
        <f t="shared" si="158"/>
        <v/>
      </c>
      <c r="AW715" s="1" t="str">
        <f t="shared" si="159"/>
        <v/>
      </c>
      <c r="AX715" s="1" t="str">
        <f t="shared" si="160"/>
        <v/>
      </c>
      <c r="AY715" s="1">
        <v>0</v>
      </c>
      <c r="BJ715"/>
    </row>
    <row r="716" spans="1:62" ht="15.75">
      <c r="A716" s="1">
        <v>8547</v>
      </c>
      <c r="B716" s="1" t="s">
        <v>348</v>
      </c>
      <c r="C716" s="1" t="s">
        <v>4334</v>
      </c>
      <c r="F716" s="1">
        <v>50000</v>
      </c>
      <c r="G716" s="1">
        <v>3</v>
      </c>
      <c r="H716" s="1">
        <v>4.9000000000000004</v>
      </c>
      <c r="I716" s="1">
        <v>63.39</v>
      </c>
      <c r="J716" s="1" t="s">
        <v>9749</v>
      </c>
      <c r="K716" s="1">
        <v>4.9000000000000004</v>
      </c>
      <c r="L716" s="1">
        <v>69.2</v>
      </c>
      <c r="M716" s="1" t="s">
        <v>9750</v>
      </c>
      <c r="N716" s="1">
        <v>4.9000000000000004</v>
      </c>
      <c r="O716" s="1">
        <v>72.03</v>
      </c>
      <c r="P716" s="1" t="s">
        <v>9751</v>
      </c>
      <c r="Q716" s="1">
        <v>15.35</v>
      </c>
      <c r="R716" s="1">
        <v>12.85</v>
      </c>
      <c r="S716" s="1" t="s">
        <v>9752</v>
      </c>
      <c r="T716" s="1">
        <v>3.79</v>
      </c>
      <c r="U716" s="1">
        <v>3.68</v>
      </c>
      <c r="V716" s="1" t="s">
        <v>8471</v>
      </c>
      <c r="W716" s="1">
        <v>0</v>
      </c>
      <c r="X716" s="1">
        <v>0.05</v>
      </c>
      <c r="Y716" s="1" t="s">
        <v>4289</v>
      </c>
      <c r="Z716" s="1">
        <v>0</v>
      </c>
      <c r="AA716" s="1">
        <v>0</v>
      </c>
      <c r="AB716" s="1" t="s">
        <v>4284</v>
      </c>
      <c r="AC716" s="1">
        <v>0</v>
      </c>
      <c r="AD716" s="1">
        <v>0</v>
      </c>
      <c r="AH716" s="21">
        <v>42353.35597222222</v>
      </c>
      <c r="AJ716" s="24">
        <v>1</v>
      </c>
      <c r="AK716" s="23">
        <f t="shared" si="161"/>
        <v>4</v>
      </c>
      <c r="AL716" s="1">
        <f t="shared" si="162"/>
        <v>50000</v>
      </c>
      <c r="AM716" s="1">
        <f t="shared" si="163"/>
        <v>0</v>
      </c>
      <c r="AN716" s="25">
        <f t="shared" si="170"/>
        <v>8.64</v>
      </c>
      <c r="AO716" s="25">
        <f t="shared" si="171"/>
        <v>68.206666666666663</v>
      </c>
      <c r="AP716" s="1">
        <f t="shared" si="169"/>
        <v>15.35</v>
      </c>
      <c r="AQ716" s="25">
        <f t="shared" si="164"/>
        <v>1.1945525291828794</v>
      </c>
      <c r="AR716" s="1">
        <f t="shared" si="165"/>
        <v>3.79</v>
      </c>
      <c r="AS716" s="25">
        <f t="shared" si="166"/>
        <v>1.0298913043478259</v>
      </c>
      <c r="AT716" s="1">
        <f t="shared" si="167"/>
        <v>0</v>
      </c>
      <c r="AU716" s="1">
        <f t="shared" si="168"/>
        <v>0</v>
      </c>
      <c r="AV716" s="1" t="str">
        <f t="shared" si="158"/>
        <v/>
      </c>
      <c r="AW716" s="1" t="str">
        <f t="shared" si="159"/>
        <v/>
      </c>
      <c r="AX716" s="1" t="str">
        <f t="shared" si="160"/>
        <v/>
      </c>
      <c r="AY716" s="1">
        <v>0</v>
      </c>
      <c r="BJ716"/>
    </row>
    <row r="717" spans="1:62" ht="15.75">
      <c r="A717" s="1">
        <v>8598</v>
      </c>
      <c r="B717" s="1" t="s">
        <v>3054</v>
      </c>
      <c r="C717" s="1" t="s">
        <v>4334</v>
      </c>
      <c r="F717" s="1">
        <v>50000</v>
      </c>
      <c r="H717" s="1">
        <v>4.9000000000000004</v>
      </c>
      <c r="I717" s="1">
        <v>68.84</v>
      </c>
      <c r="J717" s="1" t="s">
        <v>9753</v>
      </c>
      <c r="K717" s="1">
        <v>4.9000000000000004</v>
      </c>
      <c r="L717" s="1">
        <v>71.16</v>
      </c>
      <c r="M717" s="1" t="s">
        <v>9754</v>
      </c>
      <c r="N717" s="1">
        <v>4.9000000000000004</v>
      </c>
      <c r="O717" s="1">
        <v>71.14</v>
      </c>
      <c r="P717" s="1" t="s">
        <v>9755</v>
      </c>
      <c r="Q717" s="1">
        <v>7.26</v>
      </c>
      <c r="R717" s="1">
        <v>12.85</v>
      </c>
      <c r="S717" s="1" t="s">
        <v>9756</v>
      </c>
      <c r="T717" s="1">
        <v>3.15</v>
      </c>
      <c r="U717" s="1">
        <v>3.68</v>
      </c>
      <c r="V717" s="1" t="s">
        <v>9757</v>
      </c>
      <c r="W717" s="1">
        <v>0</v>
      </c>
      <c r="X717" s="1">
        <v>0.05</v>
      </c>
      <c r="Y717" s="1" t="s">
        <v>4289</v>
      </c>
      <c r="Z717" s="1">
        <v>0</v>
      </c>
      <c r="AA717" s="1">
        <v>0</v>
      </c>
      <c r="AB717" s="1" t="s">
        <v>4284</v>
      </c>
      <c r="AC717" s="1">
        <v>0</v>
      </c>
      <c r="AD717" s="1">
        <v>0</v>
      </c>
      <c r="AH717" s="21">
        <v>42353.356064814812</v>
      </c>
      <c r="AJ717" s="24">
        <v>1</v>
      </c>
      <c r="AK717" s="23">
        <f t="shared" si="161"/>
        <v>4</v>
      </c>
      <c r="AL717" s="1">
        <f t="shared" si="162"/>
        <v>50000</v>
      </c>
      <c r="AM717" s="1">
        <f t="shared" si="163"/>
        <v>0</v>
      </c>
      <c r="AN717" s="25">
        <f t="shared" si="170"/>
        <v>2.3199999999999932</v>
      </c>
      <c r="AO717" s="25">
        <f t="shared" si="171"/>
        <v>70.38</v>
      </c>
      <c r="AP717" s="1">
        <f t="shared" si="169"/>
        <v>7.26</v>
      </c>
      <c r="AQ717" s="25">
        <f t="shared" si="164"/>
        <v>0.5649805447470817</v>
      </c>
      <c r="AR717" s="1">
        <f t="shared" si="165"/>
        <v>3.15</v>
      </c>
      <c r="AS717" s="25">
        <f t="shared" si="166"/>
        <v>0.85597826086956519</v>
      </c>
      <c r="AT717" s="1">
        <f t="shared" si="167"/>
        <v>0</v>
      </c>
      <c r="AU717" s="1">
        <f t="shared" si="168"/>
        <v>0</v>
      </c>
      <c r="AV717" s="1" t="str">
        <f t="shared" si="158"/>
        <v/>
      </c>
      <c r="AW717" s="1" t="str">
        <f t="shared" si="159"/>
        <v/>
      </c>
      <c r="AX717" s="1" t="str">
        <f t="shared" si="160"/>
        <v/>
      </c>
      <c r="AY717" s="1">
        <v>0</v>
      </c>
      <c r="BJ717"/>
    </row>
    <row r="718" spans="1:62" ht="15.75">
      <c r="A718" s="1">
        <v>9134</v>
      </c>
      <c r="B718" s="1" t="s">
        <v>2103</v>
      </c>
      <c r="C718" s="1" t="s">
        <v>4334</v>
      </c>
      <c r="F718" s="1">
        <v>50000</v>
      </c>
      <c r="H718" s="1">
        <v>4.8</v>
      </c>
      <c r="I718" s="1">
        <v>29.24</v>
      </c>
      <c r="J718" s="1" t="s">
        <v>9758</v>
      </c>
      <c r="K718" s="1">
        <v>4.8</v>
      </c>
      <c r="L718" s="1">
        <v>37.450000000000003</v>
      </c>
      <c r="M718" s="1" t="s">
        <v>9759</v>
      </c>
      <c r="N718" s="1">
        <v>4.8</v>
      </c>
      <c r="O718" s="1">
        <v>44.51</v>
      </c>
      <c r="P718" s="1" t="s">
        <v>9760</v>
      </c>
      <c r="Q718" s="1">
        <v>15.75</v>
      </c>
      <c r="R718" s="1">
        <v>12.85</v>
      </c>
      <c r="S718" s="1" t="s">
        <v>9761</v>
      </c>
      <c r="T718" s="1">
        <v>4.09</v>
      </c>
      <c r="U718" s="1">
        <v>3.68</v>
      </c>
      <c r="V718" s="1" t="s">
        <v>9762</v>
      </c>
      <c r="W718" s="1">
        <v>0</v>
      </c>
      <c r="X718" s="1">
        <v>0.05</v>
      </c>
      <c r="Y718" s="1" t="s">
        <v>4289</v>
      </c>
      <c r="Z718" s="1">
        <v>0</v>
      </c>
      <c r="AA718" s="1">
        <v>0</v>
      </c>
      <c r="AB718" s="1" t="s">
        <v>4284</v>
      </c>
      <c r="AC718" s="1">
        <v>0</v>
      </c>
      <c r="AD718" s="1">
        <v>0</v>
      </c>
      <c r="AH718" s="21">
        <v>42353.356145833335</v>
      </c>
      <c r="AJ718" s="24">
        <v>1</v>
      </c>
      <c r="AK718" s="23">
        <f t="shared" si="161"/>
        <v>4</v>
      </c>
      <c r="AL718" s="1">
        <f t="shared" si="162"/>
        <v>50000</v>
      </c>
      <c r="AM718" s="1">
        <f t="shared" si="163"/>
        <v>0</v>
      </c>
      <c r="AN718" s="25">
        <f t="shared" si="170"/>
        <v>15.27</v>
      </c>
      <c r="AO718" s="25">
        <f t="shared" si="171"/>
        <v>37.066666666666663</v>
      </c>
      <c r="AP718" s="1">
        <f t="shared" si="169"/>
        <v>15.75</v>
      </c>
      <c r="AQ718" s="25">
        <f t="shared" si="164"/>
        <v>1.2256809338521402</v>
      </c>
      <c r="AR718" s="1">
        <f t="shared" si="165"/>
        <v>4.09</v>
      </c>
      <c r="AS718" s="25">
        <f t="shared" si="166"/>
        <v>1.1114130434782608</v>
      </c>
      <c r="AT718" s="1">
        <f t="shared" si="167"/>
        <v>0</v>
      </c>
      <c r="AU718" s="1">
        <f t="shared" si="168"/>
        <v>0</v>
      </c>
      <c r="AV718" s="1" t="str">
        <f t="shared" si="158"/>
        <v/>
      </c>
      <c r="AW718" s="1" t="str">
        <f t="shared" si="159"/>
        <v/>
      </c>
      <c r="AX718" s="1" t="str">
        <f t="shared" si="160"/>
        <v/>
      </c>
      <c r="AY718" s="1">
        <v>0</v>
      </c>
      <c r="BJ718"/>
    </row>
    <row r="719" spans="1:62" ht="15.75">
      <c r="A719" s="1">
        <v>9533</v>
      </c>
      <c r="B719" s="1" t="s">
        <v>582</v>
      </c>
      <c r="C719" s="1" t="s">
        <v>4334</v>
      </c>
      <c r="F719" s="1">
        <v>50000</v>
      </c>
      <c r="G719" s="1">
        <v>8</v>
      </c>
      <c r="H719" s="1">
        <v>4.8</v>
      </c>
      <c r="I719" s="1">
        <v>0</v>
      </c>
      <c r="J719" s="1" t="s">
        <v>9763</v>
      </c>
      <c r="K719" s="1">
        <v>4.8</v>
      </c>
      <c r="L719" s="1">
        <v>31.69</v>
      </c>
      <c r="M719" s="1" t="s">
        <v>9764</v>
      </c>
      <c r="N719" s="1">
        <v>4.8</v>
      </c>
      <c r="O719" s="1">
        <v>33.200000000000003</v>
      </c>
      <c r="P719" s="1" t="s">
        <v>9765</v>
      </c>
      <c r="Q719" s="1">
        <v>14.44</v>
      </c>
      <c r="R719" s="1">
        <v>12.85</v>
      </c>
      <c r="S719" s="1" t="s">
        <v>9766</v>
      </c>
      <c r="T719" s="1">
        <v>2.5</v>
      </c>
      <c r="U719" s="1">
        <v>3.68</v>
      </c>
      <c r="V719" s="1" t="s">
        <v>9767</v>
      </c>
      <c r="W719" s="1">
        <v>0</v>
      </c>
      <c r="X719" s="1">
        <v>0</v>
      </c>
      <c r="Y719" s="1" t="s">
        <v>4287</v>
      </c>
      <c r="Z719" s="1">
        <v>0</v>
      </c>
      <c r="AA719" s="1">
        <v>0</v>
      </c>
      <c r="AB719" s="1" t="s">
        <v>4284</v>
      </c>
      <c r="AC719" s="1">
        <v>0</v>
      </c>
      <c r="AD719" s="1">
        <v>0</v>
      </c>
      <c r="AH719" s="21">
        <v>42353.356238425928</v>
      </c>
      <c r="AJ719" s="24">
        <v>1</v>
      </c>
      <c r="AK719" s="23">
        <f t="shared" si="161"/>
        <v>4</v>
      </c>
      <c r="AL719" s="1">
        <f t="shared" si="162"/>
        <v>50000</v>
      </c>
      <c r="AM719" s="1">
        <f t="shared" si="163"/>
        <v>0</v>
      </c>
      <c r="AN719" s="25">
        <f t="shared" si="170"/>
        <v>33.200000000000003</v>
      </c>
      <c r="AO719" s="25">
        <f t="shared" si="171"/>
        <v>21.63</v>
      </c>
      <c r="AP719" s="1">
        <f t="shared" si="169"/>
        <v>14.44</v>
      </c>
      <c r="AQ719" s="25">
        <f t="shared" si="164"/>
        <v>1.1237354085603113</v>
      </c>
      <c r="AR719" s="1">
        <f t="shared" si="165"/>
        <v>2.5</v>
      </c>
      <c r="AS719" s="25">
        <f t="shared" si="166"/>
        <v>0.67934782608695654</v>
      </c>
      <c r="AT719" s="1">
        <f t="shared" si="167"/>
        <v>0</v>
      </c>
      <c r="AU719" s="1">
        <f t="shared" si="168"/>
        <v>0</v>
      </c>
      <c r="AV719" s="1" t="str">
        <f t="shared" si="158"/>
        <v/>
      </c>
      <c r="AW719" s="1" t="str">
        <f t="shared" si="159"/>
        <v/>
      </c>
      <c r="AX719" s="1" t="str">
        <f t="shared" si="160"/>
        <v/>
      </c>
      <c r="AY719" s="1">
        <v>0</v>
      </c>
      <c r="BJ719"/>
    </row>
    <row r="720" spans="1:62" ht="15.75">
      <c r="A720" s="1">
        <v>8928</v>
      </c>
      <c r="B720" s="1" t="s">
        <v>2451</v>
      </c>
      <c r="C720" s="1" t="s">
        <v>4332</v>
      </c>
      <c r="F720" s="1">
        <v>50000</v>
      </c>
      <c r="H720" s="1">
        <v>4.8</v>
      </c>
      <c r="I720" s="1">
        <v>18.79</v>
      </c>
      <c r="J720" s="1" t="s">
        <v>9768</v>
      </c>
      <c r="K720" s="1">
        <v>4.8</v>
      </c>
      <c r="L720" s="1">
        <v>2.98</v>
      </c>
      <c r="M720" s="1" t="s">
        <v>9769</v>
      </c>
      <c r="N720" s="1">
        <v>4.7</v>
      </c>
      <c r="O720" s="1">
        <v>0</v>
      </c>
      <c r="P720" s="1" t="s">
        <v>9770</v>
      </c>
      <c r="Q720" s="1">
        <v>10.29</v>
      </c>
      <c r="R720" s="1">
        <v>4.51</v>
      </c>
      <c r="S720" s="1" t="s">
        <v>9771</v>
      </c>
      <c r="T720" s="1">
        <v>4.2</v>
      </c>
      <c r="U720" s="1">
        <v>2.61</v>
      </c>
      <c r="V720" s="1" t="s">
        <v>9772</v>
      </c>
      <c r="W720" s="1">
        <v>0</v>
      </c>
      <c r="X720" s="1">
        <v>0.06</v>
      </c>
      <c r="Y720" s="1" t="s">
        <v>4292</v>
      </c>
      <c r="Z720" s="1">
        <v>0</v>
      </c>
      <c r="AA720" s="1">
        <v>0</v>
      </c>
      <c r="AB720" s="1" t="s">
        <v>4284</v>
      </c>
      <c r="AC720" s="1">
        <v>0</v>
      </c>
      <c r="AD720" s="1">
        <v>0</v>
      </c>
      <c r="AH720" s="21">
        <v>42353.35633101852</v>
      </c>
      <c r="AJ720" s="24">
        <v>1</v>
      </c>
      <c r="AK720" s="23">
        <f t="shared" si="161"/>
        <v>3</v>
      </c>
      <c r="AL720" s="1">
        <f t="shared" si="162"/>
        <v>50000</v>
      </c>
      <c r="AM720" s="1">
        <f t="shared" si="163"/>
        <v>0</v>
      </c>
      <c r="AN720" s="25">
        <f t="shared" si="170"/>
        <v>18.79</v>
      </c>
      <c r="AO720" s="25">
        <f t="shared" si="171"/>
        <v>7.2566666666666668</v>
      </c>
      <c r="AP720" s="1">
        <f t="shared" si="169"/>
        <v>10.29</v>
      </c>
      <c r="AQ720" s="25">
        <f t="shared" si="164"/>
        <v>2.2815964523281598</v>
      </c>
      <c r="AR720" s="1">
        <f t="shared" si="165"/>
        <v>4.2</v>
      </c>
      <c r="AS720" s="25">
        <f t="shared" si="166"/>
        <v>1.6091954022988508</v>
      </c>
      <c r="AT720" s="1">
        <f t="shared" si="167"/>
        <v>0</v>
      </c>
      <c r="AU720" s="1">
        <f t="shared" si="168"/>
        <v>0</v>
      </c>
      <c r="AV720" s="1" t="str">
        <f t="shared" si="158"/>
        <v/>
      </c>
      <c r="AW720" s="1" t="str">
        <f t="shared" si="159"/>
        <v/>
      </c>
      <c r="AX720" s="1" t="str">
        <f t="shared" si="160"/>
        <v/>
      </c>
      <c r="AY720" s="1">
        <v>0</v>
      </c>
      <c r="BJ720"/>
    </row>
    <row r="721" spans="1:62" ht="15.75">
      <c r="A721" s="1">
        <v>9282</v>
      </c>
      <c r="B721" s="1" t="s">
        <v>426</v>
      </c>
      <c r="C721" s="1" t="s">
        <v>4358</v>
      </c>
      <c r="F721" s="1">
        <v>100000</v>
      </c>
      <c r="H721" s="1">
        <v>4.9000000000000004</v>
      </c>
      <c r="I721" s="1">
        <v>42.19</v>
      </c>
      <c r="J721" s="1" t="s">
        <v>9773</v>
      </c>
      <c r="K721" s="1">
        <v>4.8</v>
      </c>
      <c r="L721" s="1">
        <v>19.73</v>
      </c>
      <c r="M721" s="1" t="s">
        <v>9774</v>
      </c>
      <c r="N721" s="1">
        <v>4.8</v>
      </c>
      <c r="O721" s="1">
        <v>17.59</v>
      </c>
      <c r="P721" s="1" t="s">
        <v>9775</v>
      </c>
      <c r="Q721" s="1">
        <v>2.06</v>
      </c>
      <c r="R721" s="1">
        <v>4.05</v>
      </c>
      <c r="S721" s="1" t="s">
        <v>9776</v>
      </c>
      <c r="T721" s="1">
        <v>1.76</v>
      </c>
      <c r="U721" s="1">
        <v>2.8</v>
      </c>
      <c r="V721" s="1" t="s">
        <v>9777</v>
      </c>
      <c r="W721" s="1">
        <v>0</v>
      </c>
      <c r="X721" s="1">
        <v>7.0000000000000007E-2</v>
      </c>
      <c r="Y721" s="1" t="s">
        <v>4331</v>
      </c>
      <c r="Z721" s="1">
        <v>0</v>
      </c>
      <c r="AA721" s="1">
        <v>0</v>
      </c>
      <c r="AB721" s="1" t="s">
        <v>4284</v>
      </c>
      <c r="AC721" s="1">
        <v>0</v>
      </c>
      <c r="AD721" s="1">
        <v>0</v>
      </c>
      <c r="AH721" s="21">
        <v>42353.356377314813</v>
      </c>
      <c r="AJ721" s="24">
        <v>1</v>
      </c>
      <c r="AK721" s="23">
        <f t="shared" si="161"/>
        <v>1</v>
      </c>
      <c r="AL721" s="1">
        <f t="shared" si="162"/>
        <v>100000</v>
      </c>
      <c r="AM721" s="1">
        <f t="shared" si="163"/>
        <v>0</v>
      </c>
      <c r="AN721" s="25">
        <f t="shared" si="170"/>
        <v>24.599999999999998</v>
      </c>
      <c r="AO721" s="25">
        <f t="shared" si="171"/>
        <v>26.503333333333334</v>
      </c>
      <c r="AP721" s="1">
        <f t="shared" si="169"/>
        <v>2.06</v>
      </c>
      <c r="AQ721" s="25">
        <f t="shared" si="164"/>
        <v>0.50864197530864197</v>
      </c>
      <c r="AR721" s="1">
        <f t="shared" si="165"/>
        <v>1.76</v>
      </c>
      <c r="AS721" s="25">
        <f t="shared" si="166"/>
        <v>0.62857142857142867</v>
      </c>
      <c r="AT721" s="1">
        <f t="shared" si="167"/>
        <v>0</v>
      </c>
      <c r="AU721" s="1">
        <f t="shared" si="168"/>
        <v>0</v>
      </c>
      <c r="AV721" s="1" t="str">
        <f t="shared" si="158"/>
        <v/>
      </c>
      <c r="AW721" s="1" t="str">
        <f t="shared" si="159"/>
        <v/>
      </c>
      <c r="AX721" s="1" t="str">
        <f t="shared" si="160"/>
        <v/>
      </c>
      <c r="AY721" s="1">
        <v>0</v>
      </c>
      <c r="BJ721"/>
    </row>
    <row r="722" spans="1:62" ht="15.75">
      <c r="A722" s="1">
        <v>9603</v>
      </c>
      <c r="B722" s="1" t="s">
        <v>122</v>
      </c>
      <c r="C722" s="1" t="s">
        <v>4334</v>
      </c>
      <c r="F722" s="1">
        <v>50000</v>
      </c>
      <c r="G722" s="1">
        <v>5</v>
      </c>
      <c r="H722" s="1">
        <v>4.8</v>
      </c>
      <c r="I722" s="1">
        <v>32.49</v>
      </c>
      <c r="J722" s="1" t="s">
        <v>9778</v>
      </c>
      <c r="K722" s="1">
        <v>4.8</v>
      </c>
      <c r="L722" s="1">
        <v>41.71</v>
      </c>
      <c r="M722" s="1" t="s">
        <v>9779</v>
      </c>
      <c r="N722" s="1">
        <v>4.8</v>
      </c>
      <c r="O722" s="1">
        <v>40.78</v>
      </c>
      <c r="P722" s="1" t="s">
        <v>9780</v>
      </c>
      <c r="Q722" s="1">
        <v>7.99</v>
      </c>
      <c r="R722" s="1">
        <v>12.85</v>
      </c>
      <c r="S722" s="1" t="s">
        <v>9781</v>
      </c>
      <c r="T722" s="1">
        <v>2.5099999999999998</v>
      </c>
      <c r="U722" s="1">
        <v>3.68</v>
      </c>
      <c r="V722" s="1" t="s">
        <v>9782</v>
      </c>
      <c r="W722" s="1">
        <v>0</v>
      </c>
      <c r="X722" s="1">
        <v>0</v>
      </c>
      <c r="Y722" s="1" t="s">
        <v>4287</v>
      </c>
      <c r="Z722" s="1">
        <v>0</v>
      </c>
      <c r="AA722" s="1">
        <v>0</v>
      </c>
      <c r="AB722" s="1" t="s">
        <v>4284</v>
      </c>
      <c r="AC722" s="1">
        <v>0</v>
      </c>
      <c r="AD722" s="1">
        <v>0</v>
      </c>
      <c r="AH722" s="21">
        <v>42353.356423611112</v>
      </c>
      <c r="AJ722" s="24">
        <v>1</v>
      </c>
      <c r="AK722" s="23">
        <f t="shared" si="161"/>
        <v>4</v>
      </c>
      <c r="AL722" s="1">
        <f t="shared" si="162"/>
        <v>50000</v>
      </c>
      <c r="AM722" s="1">
        <f t="shared" si="163"/>
        <v>0</v>
      </c>
      <c r="AN722" s="25">
        <f t="shared" si="170"/>
        <v>9.2199999999999989</v>
      </c>
      <c r="AO722" s="25">
        <f t="shared" si="171"/>
        <v>38.326666666666668</v>
      </c>
      <c r="AP722" s="1">
        <f t="shared" si="169"/>
        <v>7.99</v>
      </c>
      <c r="AQ722" s="25">
        <f t="shared" si="164"/>
        <v>0.6217898832684825</v>
      </c>
      <c r="AR722" s="1">
        <f t="shared" si="165"/>
        <v>2.5099999999999998</v>
      </c>
      <c r="AS722" s="25">
        <f t="shared" si="166"/>
        <v>0.68206521739130421</v>
      </c>
      <c r="AT722" s="1">
        <f t="shared" si="167"/>
        <v>0</v>
      </c>
      <c r="AU722" s="1">
        <f t="shared" si="168"/>
        <v>0</v>
      </c>
      <c r="AV722" s="1" t="str">
        <f t="shared" si="158"/>
        <v/>
      </c>
      <c r="AW722" s="1" t="str">
        <f t="shared" si="159"/>
        <v/>
      </c>
      <c r="AX722" s="1" t="str">
        <f t="shared" si="160"/>
        <v/>
      </c>
      <c r="AY722" s="1">
        <v>0</v>
      </c>
      <c r="BJ722"/>
    </row>
    <row r="723" spans="1:62" ht="15.75">
      <c r="A723" s="1">
        <v>8628</v>
      </c>
      <c r="B723" s="1" t="s">
        <v>830</v>
      </c>
      <c r="C723" s="1" t="s">
        <v>4337</v>
      </c>
      <c r="F723" s="1">
        <v>100000</v>
      </c>
      <c r="G723" s="1">
        <v>3</v>
      </c>
      <c r="H723" s="1">
        <v>4.8</v>
      </c>
      <c r="I723" s="1">
        <v>0</v>
      </c>
      <c r="J723" s="1" t="s">
        <v>9783</v>
      </c>
      <c r="K723" s="1">
        <v>4.8</v>
      </c>
      <c r="L723" s="1">
        <v>15.26</v>
      </c>
      <c r="M723" s="1" t="s">
        <v>9784</v>
      </c>
      <c r="N723" s="1">
        <v>4.8</v>
      </c>
      <c r="O723" s="1">
        <v>2.2000000000000002</v>
      </c>
      <c r="P723" s="1" t="s">
        <v>9785</v>
      </c>
      <c r="Q723" s="1">
        <v>3.21</v>
      </c>
      <c r="R723" s="1">
        <v>4.72</v>
      </c>
      <c r="S723" s="1" t="s">
        <v>9786</v>
      </c>
      <c r="T723" s="1">
        <v>1.65</v>
      </c>
      <c r="U723" s="1">
        <v>1.98</v>
      </c>
      <c r="V723" s="1" t="s">
        <v>9787</v>
      </c>
      <c r="W723" s="1">
        <v>0</v>
      </c>
      <c r="X723" s="1">
        <v>0.01</v>
      </c>
      <c r="Y723" s="1" t="s">
        <v>4295</v>
      </c>
      <c r="Z723" s="1">
        <v>0</v>
      </c>
      <c r="AA723" s="1">
        <v>0</v>
      </c>
      <c r="AB723" s="1" t="s">
        <v>4284</v>
      </c>
      <c r="AC723" s="1">
        <v>0</v>
      </c>
      <c r="AD723" s="1">
        <v>0</v>
      </c>
      <c r="AH723" s="21">
        <v>42353.356481481482</v>
      </c>
      <c r="AJ723" s="24">
        <v>1</v>
      </c>
      <c r="AK723" s="23">
        <f t="shared" si="161"/>
        <v>13</v>
      </c>
      <c r="AL723" s="1">
        <f t="shared" si="162"/>
        <v>100000</v>
      </c>
      <c r="AM723" s="1">
        <f t="shared" si="163"/>
        <v>0</v>
      </c>
      <c r="AN723" s="25">
        <f t="shared" si="170"/>
        <v>15.26</v>
      </c>
      <c r="AO723" s="25">
        <f t="shared" si="171"/>
        <v>5.82</v>
      </c>
      <c r="AP723" s="1">
        <f t="shared" si="169"/>
        <v>3.21</v>
      </c>
      <c r="AQ723" s="25">
        <f t="shared" si="164"/>
        <v>0.68008474576271194</v>
      </c>
      <c r="AR723" s="1">
        <f t="shared" si="165"/>
        <v>1.65</v>
      </c>
      <c r="AS723" s="25">
        <f t="shared" si="166"/>
        <v>0.83333333333333326</v>
      </c>
      <c r="AT723" s="1">
        <f t="shared" si="167"/>
        <v>0</v>
      </c>
      <c r="AU723" s="1">
        <f t="shared" si="168"/>
        <v>0</v>
      </c>
      <c r="AV723" s="1" t="str">
        <f t="shared" si="158"/>
        <v/>
      </c>
      <c r="AW723" s="1" t="str">
        <f t="shared" si="159"/>
        <v/>
      </c>
      <c r="AX723" s="1" t="str">
        <f t="shared" si="160"/>
        <v/>
      </c>
      <c r="AY723" s="1">
        <v>0</v>
      </c>
      <c r="BJ723"/>
    </row>
    <row r="724" spans="1:62" ht="15.75">
      <c r="A724" s="1">
        <v>9289</v>
      </c>
      <c r="B724" s="1" t="s">
        <v>2488</v>
      </c>
      <c r="C724" s="1" t="s">
        <v>4286</v>
      </c>
      <c r="F724" s="1">
        <v>100000</v>
      </c>
      <c r="G724" s="1">
        <v>3</v>
      </c>
      <c r="H724" s="1">
        <v>4.7</v>
      </c>
      <c r="I724" s="1">
        <v>-2.4300000000000002</v>
      </c>
      <c r="J724" s="1" t="s">
        <v>9788</v>
      </c>
      <c r="K724" s="1">
        <v>4.5999999999999996</v>
      </c>
      <c r="L724" s="1">
        <v>-3.52</v>
      </c>
      <c r="M724" s="1" t="s">
        <v>9789</v>
      </c>
      <c r="N724" s="1">
        <v>4.5</v>
      </c>
      <c r="O724" s="1">
        <v>-4.4800000000000004</v>
      </c>
      <c r="P724" s="1" t="s">
        <v>9790</v>
      </c>
      <c r="Q724" s="1">
        <v>54.35</v>
      </c>
      <c r="R724" s="1">
        <v>6.76</v>
      </c>
      <c r="S724" s="1" t="s">
        <v>9791</v>
      </c>
      <c r="T724" s="1">
        <v>5.34</v>
      </c>
      <c r="U724" s="1">
        <v>3.27</v>
      </c>
      <c r="V724" s="1" t="s">
        <v>9792</v>
      </c>
      <c r="W724" s="1">
        <v>0</v>
      </c>
      <c r="X724" s="1">
        <v>0</v>
      </c>
      <c r="Y724" s="1" t="s">
        <v>4287</v>
      </c>
      <c r="Z724" s="1">
        <v>0</v>
      </c>
      <c r="AA724" s="1">
        <v>0</v>
      </c>
      <c r="AB724" s="1" t="s">
        <v>4284</v>
      </c>
      <c r="AC724" s="1">
        <v>0</v>
      </c>
      <c r="AD724" s="1">
        <v>0</v>
      </c>
      <c r="AH724" s="21">
        <v>42353.35659722222</v>
      </c>
      <c r="AJ724" s="24">
        <v>1</v>
      </c>
      <c r="AK724" s="23">
        <f t="shared" si="161"/>
        <v>8</v>
      </c>
      <c r="AL724" s="1">
        <f t="shared" si="162"/>
        <v>100000</v>
      </c>
      <c r="AM724" s="1">
        <f t="shared" si="163"/>
        <v>0</v>
      </c>
      <c r="AN724" s="25">
        <f t="shared" si="170"/>
        <v>2.0500000000000003</v>
      </c>
      <c r="AO724" s="25">
        <f t="shared" si="171"/>
        <v>-3.4766666666666666</v>
      </c>
      <c r="AP724" s="1">
        <f t="shared" si="169"/>
        <v>54.35</v>
      </c>
      <c r="AQ724" s="25">
        <f t="shared" si="164"/>
        <v>8.0399408284023668</v>
      </c>
      <c r="AR724" s="1">
        <f t="shared" si="165"/>
        <v>5.34</v>
      </c>
      <c r="AS724" s="25">
        <f t="shared" si="166"/>
        <v>1.6330275229357798</v>
      </c>
      <c r="AT724" s="1">
        <f t="shared" si="167"/>
        <v>0</v>
      </c>
      <c r="AU724" s="1">
        <f t="shared" si="168"/>
        <v>0</v>
      </c>
      <c r="AV724" s="1" t="str">
        <f t="shared" si="158"/>
        <v/>
      </c>
      <c r="AW724" s="1" t="str">
        <f t="shared" si="159"/>
        <v/>
      </c>
      <c r="AX724" s="1" t="str">
        <f t="shared" si="160"/>
        <v/>
      </c>
      <c r="AY724" s="1">
        <v>0</v>
      </c>
      <c r="BJ724"/>
    </row>
    <row r="725" spans="1:62" ht="15.75">
      <c r="A725" s="1">
        <v>8736</v>
      </c>
      <c r="B725" s="1" t="s">
        <v>2635</v>
      </c>
      <c r="C725" s="1" t="s">
        <v>4370</v>
      </c>
      <c r="F725" s="1">
        <v>100000</v>
      </c>
      <c r="G725" s="1">
        <v>6</v>
      </c>
      <c r="H725" s="1">
        <v>4.8</v>
      </c>
      <c r="I725" s="1">
        <v>-0.92</v>
      </c>
      <c r="J725" s="1" t="s">
        <v>9793</v>
      </c>
      <c r="K725" s="1">
        <v>4.8</v>
      </c>
      <c r="L725" s="1">
        <v>10.94</v>
      </c>
      <c r="M725" s="1" t="s">
        <v>9794</v>
      </c>
      <c r="N725" s="1">
        <v>4.8</v>
      </c>
      <c r="O725" s="1">
        <v>28.22</v>
      </c>
      <c r="P725" s="1" t="s">
        <v>9795</v>
      </c>
      <c r="Q725" s="1">
        <v>33.33</v>
      </c>
      <c r="R725" s="1">
        <v>3.39</v>
      </c>
      <c r="S725" s="1" t="s">
        <v>9796</v>
      </c>
      <c r="T725" s="1">
        <v>0.12</v>
      </c>
      <c r="U725" s="1">
        <v>1.48</v>
      </c>
      <c r="V725" s="1" t="s">
        <v>9797</v>
      </c>
      <c r="W725" s="1">
        <v>0</v>
      </c>
      <c r="X725" s="1">
        <v>0</v>
      </c>
      <c r="Y725" s="1" t="s">
        <v>4287</v>
      </c>
      <c r="Z725" s="1">
        <v>0</v>
      </c>
      <c r="AA725" s="1">
        <v>0</v>
      </c>
      <c r="AB725" s="1" t="s">
        <v>4284</v>
      </c>
      <c r="AC725" s="1">
        <v>0</v>
      </c>
      <c r="AD725" s="1">
        <v>0</v>
      </c>
      <c r="AH725" s="21">
        <v>42353.356666666667</v>
      </c>
      <c r="AJ725" s="24">
        <v>1</v>
      </c>
      <c r="AK725" s="23">
        <f t="shared" si="161"/>
        <v>11</v>
      </c>
      <c r="AL725" s="1">
        <f t="shared" si="162"/>
        <v>100000</v>
      </c>
      <c r="AM725" s="1">
        <f t="shared" si="163"/>
        <v>0</v>
      </c>
      <c r="AN725" s="25">
        <f t="shared" si="170"/>
        <v>29.14</v>
      </c>
      <c r="AO725" s="25">
        <f t="shared" si="171"/>
        <v>12.746666666666664</v>
      </c>
      <c r="AP725" s="1">
        <f t="shared" si="169"/>
        <v>33.33</v>
      </c>
      <c r="AQ725" s="25">
        <f t="shared" si="164"/>
        <v>9.8318584070796451</v>
      </c>
      <c r="AR725" s="1">
        <f t="shared" si="165"/>
        <v>0.12</v>
      </c>
      <c r="AS725" s="25">
        <f t="shared" si="166"/>
        <v>8.1081081081081086E-2</v>
      </c>
      <c r="AT725" s="1">
        <f t="shared" si="167"/>
        <v>0</v>
      </c>
      <c r="AU725" s="1">
        <f t="shared" si="168"/>
        <v>0</v>
      </c>
      <c r="AV725" s="1" t="str">
        <f t="shared" si="158"/>
        <v/>
      </c>
      <c r="AW725" s="1" t="str">
        <f t="shared" si="159"/>
        <v/>
      </c>
      <c r="AX725" s="1" t="str">
        <f t="shared" si="160"/>
        <v/>
      </c>
      <c r="AY725" s="1">
        <v>0</v>
      </c>
      <c r="BJ725"/>
    </row>
    <row r="726" spans="1:62" ht="15.75">
      <c r="A726" s="1">
        <v>9049</v>
      </c>
      <c r="B726" s="1" t="s">
        <v>1394</v>
      </c>
      <c r="C726" s="1" t="s">
        <v>4334</v>
      </c>
      <c r="F726" s="1">
        <v>50000</v>
      </c>
      <c r="G726" s="1">
        <v>5</v>
      </c>
      <c r="H726" s="1">
        <v>4.9000000000000004</v>
      </c>
      <c r="I726" s="1">
        <v>49.76</v>
      </c>
      <c r="J726" s="1" t="s">
        <v>9798</v>
      </c>
      <c r="K726" s="1">
        <v>4.9000000000000004</v>
      </c>
      <c r="L726" s="1">
        <v>55.04</v>
      </c>
      <c r="M726" s="1" t="s">
        <v>9799</v>
      </c>
      <c r="N726" s="1">
        <v>4.8</v>
      </c>
      <c r="O726" s="1">
        <v>53.84</v>
      </c>
      <c r="P726" s="1" t="s">
        <v>9800</v>
      </c>
      <c r="Q726" s="1">
        <v>14.78</v>
      </c>
      <c r="R726" s="1">
        <v>12.85</v>
      </c>
      <c r="S726" s="1" t="s">
        <v>9801</v>
      </c>
      <c r="T726" s="1">
        <v>3.66</v>
      </c>
      <c r="U726" s="1">
        <v>3.68</v>
      </c>
      <c r="V726" s="1" t="s">
        <v>9802</v>
      </c>
      <c r="W726" s="1">
        <v>0</v>
      </c>
      <c r="X726" s="1">
        <v>0</v>
      </c>
      <c r="Y726" s="1" t="s">
        <v>4287</v>
      </c>
      <c r="Z726" s="1">
        <v>0</v>
      </c>
      <c r="AA726" s="1">
        <v>0</v>
      </c>
      <c r="AB726" s="1" t="s">
        <v>4284</v>
      </c>
      <c r="AC726" s="1">
        <v>0</v>
      </c>
      <c r="AD726" s="1">
        <v>0</v>
      </c>
      <c r="AH726" s="21">
        <v>42353.35670138889</v>
      </c>
      <c r="AJ726" s="24">
        <v>1</v>
      </c>
      <c r="AK726" s="23">
        <f t="shared" si="161"/>
        <v>4</v>
      </c>
      <c r="AL726" s="1">
        <f t="shared" si="162"/>
        <v>50000</v>
      </c>
      <c r="AM726" s="1">
        <f t="shared" si="163"/>
        <v>0</v>
      </c>
      <c r="AN726" s="25">
        <f t="shared" si="170"/>
        <v>5.2800000000000011</v>
      </c>
      <c r="AO726" s="25">
        <f t="shared" si="171"/>
        <v>52.879999999999995</v>
      </c>
      <c r="AP726" s="1">
        <f t="shared" si="169"/>
        <v>14.78</v>
      </c>
      <c r="AQ726" s="25">
        <f t="shared" si="164"/>
        <v>1.1501945525291828</v>
      </c>
      <c r="AR726" s="1">
        <f t="shared" si="165"/>
        <v>3.66</v>
      </c>
      <c r="AS726" s="25">
        <f t="shared" si="166"/>
        <v>0.99456521739130432</v>
      </c>
      <c r="AT726" s="1">
        <f t="shared" si="167"/>
        <v>0</v>
      </c>
      <c r="AU726" s="1">
        <f t="shared" si="168"/>
        <v>0</v>
      </c>
      <c r="AV726" s="1" t="str">
        <f t="shared" si="158"/>
        <v/>
      </c>
      <c r="AW726" s="1" t="str">
        <f t="shared" si="159"/>
        <v/>
      </c>
      <c r="AX726" s="1" t="str">
        <f t="shared" si="160"/>
        <v/>
      </c>
      <c r="AY726" s="1">
        <v>0</v>
      </c>
      <c r="BJ726"/>
    </row>
    <row r="727" spans="1:62" ht="15.75">
      <c r="A727" s="1">
        <v>8992</v>
      </c>
      <c r="B727" s="1" t="s">
        <v>1412</v>
      </c>
      <c r="C727" s="1" t="s">
        <v>4352</v>
      </c>
      <c r="F727" s="1">
        <v>50000</v>
      </c>
      <c r="G727" s="1">
        <v>3</v>
      </c>
      <c r="H727" s="1">
        <v>4.9000000000000004</v>
      </c>
      <c r="I727" s="1">
        <v>61.14</v>
      </c>
      <c r="J727" s="1" t="s">
        <v>9803</v>
      </c>
      <c r="K727" s="1">
        <v>4.9000000000000004</v>
      </c>
      <c r="L727" s="1">
        <v>53.31</v>
      </c>
      <c r="M727" s="1" t="s">
        <v>9804</v>
      </c>
      <c r="N727" s="1">
        <v>4.8</v>
      </c>
      <c r="O727" s="1">
        <v>50.42</v>
      </c>
      <c r="P727" s="1" t="s">
        <v>9805</v>
      </c>
      <c r="Q727" s="1">
        <v>2.94</v>
      </c>
      <c r="R727" s="1">
        <v>8.0299999999999994</v>
      </c>
      <c r="S727" s="1" t="s">
        <v>9806</v>
      </c>
      <c r="T727" s="1">
        <v>1.66</v>
      </c>
      <c r="U727" s="1">
        <v>3.59</v>
      </c>
      <c r="V727" s="1" t="s">
        <v>9807</v>
      </c>
      <c r="W727" s="1">
        <v>0</v>
      </c>
      <c r="X727" s="1">
        <v>0</v>
      </c>
      <c r="Y727" s="1" t="s">
        <v>4287</v>
      </c>
      <c r="Z727" s="1">
        <v>0</v>
      </c>
      <c r="AA727" s="1">
        <v>0</v>
      </c>
      <c r="AB727" s="1" t="s">
        <v>4284</v>
      </c>
      <c r="AC727" s="1">
        <v>0</v>
      </c>
      <c r="AD727" s="1">
        <v>0</v>
      </c>
      <c r="AH727" s="21">
        <v>42353.356724537036</v>
      </c>
      <c r="AJ727" s="24">
        <v>1</v>
      </c>
      <c r="AK727" s="23">
        <f t="shared" si="161"/>
        <v>14</v>
      </c>
      <c r="AL727" s="1">
        <f t="shared" si="162"/>
        <v>50000</v>
      </c>
      <c r="AM727" s="1">
        <f t="shared" si="163"/>
        <v>0</v>
      </c>
      <c r="AN727" s="25">
        <f t="shared" si="170"/>
        <v>10.719999999999999</v>
      </c>
      <c r="AO727" s="25">
        <f t="shared" si="171"/>
        <v>54.956666666666671</v>
      </c>
      <c r="AP727" s="1">
        <f t="shared" si="169"/>
        <v>2.94</v>
      </c>
      <c r="AQ727" s="25">
        <f t="shared" si="164"/>
        <v>0.36612702366127026</v>
      </c>
      <c r="AR727" s="1">
        <f t="shared" si="165"/>
        <v>1.66</v>
      </c>
      <c r="AS727" s="25">
        <f t="shared" si="166"/>
        <v>0.46239554317548748</v>
      </c>
      <c r="AT727" s="1">
        <f t="shared" si="167"/>
        <v>0</v>
      </c>
      <c r="AU727" s="1">
        <f t="shared" si="168"/>
        <v>0</v>
      </c>
      <c r="AV727" s="1" t="str">
        <f t="shared" si="158"/>
        <v/>
      </c>
      <c r="AW727" s="1" t="str">
        <f t="shared" si="159"/>
        <v/>
      </c>
      <c r="AX727" s="1" t="str">
        <f t="shared" si="160"/>
        <v/>
      </c>
      <c r="AY727" s="1">
        <v>0</v>
      </c>
      <c r="BJ727"/>
    </row>
    <row r="728" spans="1:62" ht="15.75">
      <c r="A728" s="1">
        <v>9021</v>
      </c>
      <c r="B728" s="1" t="s">
        <v>390</v>
      </c>
      <c r="C728" s="1" t="s">
        <v>4335</v>
      </c>
      <c r="F728" s="1">
        <v>100000</v>
      </c>
      <c r="G728" s="1">
        <v>3</v>
      </c>
      <c r="H728" s="1">
        <v>4.8</v>
      </c>
      <c r="I728" s="1">
        <v>-1.01</v>
      </c>
      <c r="J728" s="1" t="s">
        <v>9808</v>
      </c>
      <c r="K728" s="1">
        <v>4.7</v>
      </c>
      <c r="L728" s="1">
        <v>-0.75</v>
      </c>
      <c r="M728" s="1" t="s">
        <v>9809</v>
      </c>
      <c r="N728" s="1">
        <v>4.7</v>
      </c>
      <c r="O728" s="1">
        <v>-1.35</v>
      </c>
      <c r="P728" s="1" t="s">
        <v>9810</v>
      </c>
      <c r="Q728" s="1">
        <v>2.75</v>
      </c>
      <c r="R728" s="1">
        <v>3.91</v>
      </c>
      <c r="S728" s="1" t="s">
        <v>9811</v>
      </c>
      <c r="T728" s="1">
        <v>3.1</v>
      </c>
      <c r="U728" s="1">
        <v>2.44</v>
      </c>
      <c r="V728" s="1" t="s">
        <v>9812</v>
      </c>
      <c r="W728" s="1">
        <v>0</v>
      </c>
      <c r="X728" s="1">
        <v>0.01</v>
      </c>
      <c r="Y728" s="1" t="s">
        <v>4295</v>
      </c>
      <c r="Z728" s="1">
        <v>0</v>
      </c>
      <c r="AA728" s="1">
        <v>0</v>
      </c>
      <c r="AB728" s="1" t="s">
        <v>4284</v>
      </c>
      <c r="AC728" s="1">
        <v>0</v>
      </c>
      <c r="AD728" s="1">
        <v>0</v>
      </c>
      <c r="AH728" s="21">
        <v>42353.356747685182</v>
      </c>
      <c r="AJ728" s="24">
        <v>1</v>
      </c>
      <c r="AK728" s="23">
        <f t="shared" si="161"/>
        <v>5</v>
      </c>
      <c r="AL728" s="1">
        <f t="shared" si="162"/>
        <v>100000</v>
      </c>
      <c r="AM728" s="1">
        <f t="shared" si="163"/>
        <v>0</v>
      </c>
      <c r="AN728" s="25">
        <f t="shared" si="170"/>
        <v>0.60000000000000009</v>
      </c>
      <c r="AO728" s="25">
        <f t="shared" si="171"/>
        <v>-1.0366666666666668</v>
      </c>
      <c r="AP728" s="1">
        <f t="shared" si="169"/>
        <v>2.75</v>
      </c>
      <c r="AQ728" s="25">
        <f t="shared" si="164"/>
        <v>0.70332480818414322</v>
      </c>
      <c r="AR728" s="1">
        <f t="shared" si="165"/>
        <v>3.1</v>
      </c>
      <c r="AS728" s="25">
        <f t="shared" si="166"/>
        <v>1.2704918032786885</v>
      </c>
      <c r="AT728" s="1">
        <f t="shared" si="167"/>
        <v>0</v>
      </c>
      <c r="AU728" s="1">
        <f t="shared" si="168"/>
        <v>0</v>
      </c>
      <c r="AV728" s="1" t="str">
        <f t="shared" si="158"/>
        <v/>
      </c>
      <c r="AW728" s="1" t="str">
        <f t="shared" si="159"/>
        <v/>
      </c>
      <c r="AX728" s="1" t="str">
        <f t="shared" si="160"/>
        <v/>
      </c>
      <c r="AY728" s="1">
        <v>0</v>
      </c>
      <c r="BJ728"/>
    </row>
    <row r="729" spans="1:62" ht="15.75">
      <c r="A729" s="1">
        <v>9000</v>
      </c>
      <c r="B729" s="1" t="s">
        <v>1422</v>
      </c>
      <c r="C729" s="1" t="s">
        <v>4335</v>
      </c>
      <c r="F729" s="1">
        <v>100000</v>
      </c>
      <c r="G729" s="1">
        <v>3</v>
      </c>
      <c r="H729" s="1">
        <v>4.8</v>
      </c>
      <c r="I729" s="1">
        <v>0</v>
      </c>
      <c r="J729" s="1" t="s">
        <v>9813</v>
      </c>
      <c r="K729" s="1">
        <v>4.5999999999999996</v>
      </c>
      <c r="L729" s="1">
        <v>-2.58</v>
      </c>
      <c r="M729" s="1" t="s">
        <v>9814</v>
      </c>
      <c r="N729" s="1">
        <v>4.5999999999999996</v>
      </c>
      <c r="O729" s="1">
        <v>-2.15</v>
      </c>
      <c r="P729" s="1" t="s">
        <v>9815</v>
      </c>
      <c r="Q729" s="1">
        <v>5.41</v>
      </c>
      <c r="R729" s="1">
        <v>3.91</v>
      </c>
      <c r="S729" s="1" t="s">
        <v>9816</v>
      </c>
      <c r="T729" s="1">
        <v>3.07</v>
      </c>
      <c r="U729" s="1">
        <v>2.44</v>
      </c>
      <c r="V729" s="1" t="s">
        <v>9817</v>
      </c>
      <c r="W729" s="1">
        <v>0</v>
      </c>
      <c r="X729" s="1">
        <v>0.01</v>
      </c>
      <c r="Y729" s="1" t="s">
        <v>4295</v>
      </c>
      <c r="Z729" s="1">
        <v>0</v>
      </c>
      <c r="AA729" s="1">
        <v>0</v>
      </c>
      <c r="AB729" s="1" t="s">
        <v>4284</v>
      </c>
      <c r="AC729" s="1">
        <v>0</v>
      </c>
      <c r="AD729" s="1">
        <v>0</v>
      </c>
      <c r="AH729" s="21">
        <v>42353.356770833336</v>
      </c>
      <c r="AJ729" s="24">
        <v>1</v>
      </c>
      <c r="AK729" s="23">
        <f t="shared" si="161"/>
        <v>5</v>
      </c>
      <c r="AL729" s="1">
        <f t="shared" si="162"/>
        <v>100000</v>
      </c>
      <c r="AM729" s="1">
        <f t="shared" si="163"/>
        <v>0</v>
      </c>
      <c r="AN729" s="25">
        <f t="shared" si="170"/>
        <v>2.58</v>
      </c>
      <c r="AO729" s="25">
        <f t="shared" si="171"/>
        <v>-1.5766666666666669</v>
      </c>
      <c r="AP729" s="1">
        <f t="shared" si="169"/>
        <v>5.41</v>
      </c>
      <c r="AQ729" s="25">
        <f t="shared" si="164"/>
        <v>1.3836317135549872</v>
      </c>
      <c r="AR729" s="1">
        <f t="shared" si="165"/>
        <v>3.07</v>
      </c>
      <c r="AS729" s="25">
        <f t="shared" si="166"/>
        <v>1.2581967213114753</v>
      </c>
      <c r="AT729" s="1">
        <f t="shared" si="167"/>
        <v>0</v>
      </c>
      <c r="AU729" s="1">
        <f t="shared" si="168"/>
        <v>0</v>
      </c>
      <c r="AV729" s="1" t="str">
        <f t="shared" si="158"/>
        <v/>
      </c>
      <c r="AW729" s="1" t="str">
        <f t="shared" si="159"/>
        <v/>
      </c>
      <c r="AX729" s="1" t="str">
        <f t="shared" si="160"/>
        <v/>
      </c>
      <c r="AY729" s="1">
        <v>0</v>
      </c>
      <c r="BJ729"/>
    </row>
    <row r="730" spans="1:62" ht="15.75">
      <c r="A730" s="1">
        <v>9097</v>
      </c>
      <c r="B730" s="1" t="s">
        <v>385</v>
      </c>
      <c r="C730" s="1" t="s">
        <v>4334</v>
      </c>
      <c r="F730" s="1">
        <v>50000</v>
      </c>
      <c r="G730" s="1">
        <v>5</v>
      </c>
      <c r="H730" s="1">
        <v>4.8</v>
      </c>
      <c r="I730" s="1">
        <v>7.94</v>
      </c>
      <c r="J730" s="1" t="s">
        <v>9818</v>
      </c>
      <c r="K730" s="1">
        <v>4.8</v>
      </c>
      <c r="L730" s="1">
        <v>16.77</v>
      </c>
      <c r="M730" s="1" t="s">
        <v>9819</v>
      </c>
      <c r="N730" s="1">
        <v>4.7</v>
      </c>
      <c r="O730" s="1">
        <v>11</v>
      </c>
      <c r="P730" s="1" t="s">
        <v>9820</v>
      </c>
      <c r="Q730" s="1">
        <v>42.8</v>
      </c>
      <c r="R730" s="1">
        <v>12.85</v>
      </c>
      <c r="S730" s="1" t="s">
        <v>9821</v>
      </c>
      <c r="T730" s="1">
        <v>2.31</v>
      </c>
      <c r="U730" s="1">
        <v>3.68</v>
      </c>
      <c r="V730" s="1" t="s">
        <v>9822</v>
      </c>
      <c r="W730" s="1">
        <v>0</v>
      </c>
      <c r="X730" s="1">
        <v>0</v>
      </c>
      <c r="Y730" s="1" t="s">
        <v>4287</v>
      </c>
      <c r="Z730" s="1">
        <v>0</v>
      </c>
      <c r="AA730" s="1">
        <v>0</v>
      </c>
      <c r="AB730" s="1" t="s">
        <v>4284</v>
      </c>
      <c r="AC730" s="1">
        <v>0</v>
      </c>
      <c r="AD730" s="1">
        <v>0</v>
      </c>
      <c r="AH730" s="21">
        <v>42353.356793981482</v>
      </c>
      <c r="AJ730" s="24">
        <v>1</v>
      </c>
      <c r="AK730" s="23">
        <f t="shared" si="161"/>
        <v>4</v>
      </c>
      <c r="AL730" s="1">
        <f t="shared" si="162"/>
        <v>50000</v>
      </c>
      <c r="AM730" s="1">
        <f t="shared" si="163"/>
        <v>0</v>
      </c>
      <c r="AN730" s="25">
        <f t="shared" si="170"/>
        <v>8.8299999999999983</v>
      </c>
      <c r="AO730" s="25">
        <f t="shared" si="171"/>
        <v>11.903333333333334</v>
      </c>
      <c r="AP730" s="1">
        <f t="shared" si="169"/>
        <v>42.8</v>
      </c>
      <c r="AQ730" s="25">
        <f t="shared" si="164"/>
        <v>3.3307392996108947</v>
      </c>
      <c r="AR730" s="1">
        <f t="shared" si="165"/>
        <v>2.31</v>
      </c>
      <c r="AS730" s="25">
        <f t="shared" si="166"/>
        <v>0.62771739130434778</v>
      </c>
      <c r="AT730" s="1">
        <f t="shared" si="167"/>
        <v>0</v>
      </c>
      <c r="AU730" s="1">
        <f t="shared" si="168"/>
        <v>0</v>
      </c>
      <c r="AV730" s="1" t="str">
        <f t="shared" si="158"/>
        <v/>
      </c>
      <c r="AW730" s="1" t="str">
        <f t="shared" si="159"/>
        <v/>
      </c>
      <c r="AX730" s="1" t="str">
        <f t="shared" si="160"/>
        <v/>
      </c>
      <c r="AY730" s="1">
        <v>0</v>
      </c>
      <c r="BJ730"/>
    </row>
    <row r="731" spans="1:62" ht="15.75">
      <c r="A731" s="1">
        <v>9048</v>
      </c>
      <c r="B731" s="1" t="s">
        <v>2844</v>
      </c>
      <c r="C731" s="1" t="s">
        <v>4339</v>
      </c>
      <c r="F731" s="1">
        <v>50000</v>
      </c>
      <c r="G731" s="1">
        <v>3</v>
      </c>
      <c r="H731" s="1">
        <v>4.9000000000000004</v>
      </c>
      <c r="I731" s="1">
        <v>90.82</v>
      </c>
      <c r="J731" s="1" t="s">
        <v>9823</v>
      </c>
      <c r="K731" s="1">
        <v>4.9000000000000004</v>
      </c>
      <c r="L731" s="1">
        <v>92.33</v>
      </c>
      <c r="M731" s="1" t="s">
        <v>9824</v>
      </c>
      <c r="N731" s="1">
        <v>4.9000000000000004</v>
      </c>
      <c r="O731" s="1">
        <v>92.25</v>
      </c>
      <c r="P731" s="1" t="s">
        <v>9825</v>
      </c>
      <c r="Q731" s="1">
        <v>4.8499999999999996</v>
      </c>
      <c r="R731" s="1">
        <v>3.8</v>
      </c>
      <c r="S731" s="1" t="s">
        <v>9826</v>
      </c>
      <c r="T731" s="1">
        <v>0.91</v>
      </c>
      <c r="U731" s="1">
        <v>2.4300000000000002</v>
      </c>
      <c r="V731" s="1" t="s">
        <v>9827</v>
      </c>
      <c r="W731" s="1">
        <v>0</v>
      </c>
      <c r="X731" s="1">
        <v>0.13</v>
      </c>
      <c r="Y731" s="1" t="s">
        <v>4294</v>
      </c>
      <c r="Z731" s="1">
        <v>0</v>
      </c>
      <c r="AA731" s="1">
        <v>0</v>
      </c>
      <c r="AB731" s="1" t="s">
        <v>4284</v>
      </c>
      <c r="AC731" s="1">
        <v>0</v>
      </c>
      <c r="AD731" s="1">
        <v>0</v>
      </c>
      <c r="AH731" s="21">
        <v>42353.356840277775</v>
      </c>
      <c r="AJ731" s="24">
        <v>1</v>
      </c>
      <c r="AK731" s="23">
        <f t="shared" si="161"/>
        <v>6</v>
      </c>
      <c r="AL731" s="1">
        <f t="shared" si="162"/>
        <v>50000</v>
      </c>
      <c r="AM731" s="1">
        <f t="shared" si="163"/>
        <v>0</v>
      </c>
      <c r="AN731" s="25">
        <f t="shared" si="170"/>
        <v>1.5100000000000051</v>
      </c>
      <c r="AO731" s="25">
        <f t="shared" si="171"/>
        <v>91.8</v>
      </c>
      <c r="AP731" s="1">
        <f t="shared" si="169"/>
        <v>4.8499999999999996</v>
      </c>
      <c r="AQ731" s="25">
        <f t="shared" si="164"/>
        <v>1.2763157894736841</v>
      </c>
      <c r="AR731" s="1">
        <f t="shared" si="165"/>
        <v>0.91</v>
      </c>
      <c r="AS731" s="25">
        <f t="shared" si="166"/>
        <v>0.37448559670781889</v>
      </c>
      <c r="AT731" s="1">
        <f t="shared" si="167"/>
        <v>0</v>
      </c>
      <c r="AU731" s="1">
        <f t="shared" si="168"/>
        <v>0</v>
      </c>
      <c r="AV731" s="1" t="str">
        <f t="shared" si="158"/>
        <v/>
      </c>
      <c r="AW731" s="1" t="str">
        <f t="shared" si="159"/>
        <v/>
      </c>
      <c r="AX731" s="1" t="str">
        <f t="shared" si="160"/>
        <v/>
      </c>
      <c r="AY731" s="1">
        <v>0</v>
      </c>
      <c r="BJ731"/>
    </row>
    <row r="732" spans="1:62" ht="15.75">
      <c r="A732" s="1">
        <v>9330</v>
      </c>
      <c r="B732" s="1" t="s">
        <v>2500</v>
      </c>
      <c r="C732" s="1" t="s">
        <v>4334</v>
      </c>
      <c r="F732" s="1">
        <v>50000</v>
      </c>
      <c r="G732" s="1">
        <v>3</v>
      </c>
      <c r="H732" s="1">
        <v>4.8</v>
      </c>
      <c r="I732" s="1">
        <v>0</v>
      </c>
      <c r="J732" s="1" t="s">
        <v>9828</v>
      </c>
      <c r="K732" s="1">
        <v>4.7</v>
      </c>
      <c r="L732" s="1">
        <v>-0.89</v>
      </c>
      <c r="M732" s="1" t="s">
        <v>9829</v>
      </c>
      <c r="N732" s="1">
        <v>4.7</v>
      </c>
      <c r="O732" s="1">
        <v>-1.45</v>
      </c>
      <c r="P732" s="1" t="s">
        <v>9830</v>
      </c>
      <c r="Q732" s="1">
        <v>7.66</v>
      </c>
      <c r="R732" s="1">
        <v>12.85</v>
      </c>
      <c r="S732" s="1" t="s">
        <v>9831</v>
      </c>
      <c r="T732" s="1">
        <v>4.22</v>
      </c>
      <c r="U732" s="1">
        <v>3.68</v>
      </c>
      <c r="V732" s="1" t="s">
        <v>9254</v>
      </c>
      <c r="W732" s="1">
        <v>0</v>
      </c>
      <c r="X732" s="1">
        <v>0.05</v>
      </c>
      <c r="Y732" s="1" t="s">
        <v>4289</v>
      </c>
      <c r="Z732" s="1">
        <v>0</v>
      </c>
      <c r="AA732" s="1">
        <v>0</v>
      </c>
      <c r="AB732" s="1" t="s">
        <v>4284</v>
      </c>
      <c r="AC732" s="1">
        <v>0</v>
      </c>
      <c r="AD732" s="1">
        <v>0</v>
      </c>
      <c r="AH732" s="21">
        <v>42353.356874999998</v>
      </c>
      <c r="AJ732" s="24">
        <v>1</v>
      </c>
      <c r="AK732" s="23">
        <f t="shared" si="161"/>
        <v>4</v>
      </c>
      <c r="AL732" s="1">
        <f t="shared" si="162"/>
        <v>50000</v>
      </c>
      <c r="AM732" s="1">
        <f t="shared" si="163"/>
        <v>0</v>
      </c>
      <c r="AN732" s="25">
        <f t="shared" si="170"/>
        <v>1.45</v>
      </c>
      <c r="AO732" s="25">
        <f t="shared" si="171"/>
        <v>-0.77999999999999992</v>
      </c>
      <c r="AP732" s="1">
        <f t="shared" si="169"/>
        <v>7.66</v>
      </c>
      <c r="AQ732" s="25">
        <f t="shared" si="164"/>
        <v>0.5961089494163424</v>
      </c>
      <c r="AR732" s="1">
        <f t="shared" si="165"/>
        <v>4.22</v>
      </c>
      <c r="AS732" s="25">
        <f t="shared" si="166"/>
        <v>1.1467391304347825</v>
      </c>
      <c r="AT732" s="1">
        <f t="shared" si="167"/>
        <v>0</v>
      </c>
      <c r="AU732" s="1">
        <f t="shared" si="168"/>
        <v>0</v>
      </c>
      <c r="AV732" s="1" t="str">
        <f t="shared" si="158"/>
        <v/>
      </c>
      <c r="AW732" s="1" t="str">
        <f t="shared" si="159"/>
        <v/>
      </c>
      <c r="AX732" s="1" t="str">
        <f t="shared" si="160"/>
        <v/>
      </c>
      <c r="AY732" s="1">
        <v>0</v>
      </c>
      <c r="BJ732"/>
    </row>
    <row r="733" spans="1:62" ht="15.75">
      <c r="A733" s="1">
        <v>9314</v>
      </c>
      <c r="B733" s="1" t="s">
        <v>612</v>
      </c>
      <c r="C733" s="1" t="s">
        <v>4334</v>
      </c>
      <c r="F733" s="1">
        <v>50000</v>
      </c>
      <c r="G733" s="1">
        <v>3</v>
      </c>
      <c r="H733" s="1">
        <v>4.9000000000000004</v>
      </c>
      <c r="I733" s="1">
        <v>61.25</v>
      </c>
      <c r="J733" s="1" t="s">
        <v>9832</v>
      </c>
      <c r="K733" s="1">
        <v>4.9000000000000004</v>
      </c>
      <c r="L733" s="1">
        <v>71.319999999999993</v>
      </c>
      <c r="M733" s="1" t="s">
        <v>9833</v>
      </c>
      <c r="N733" s="1">
        <v>4.9000000000000004</v>
      </c>
      <c r="O733" s="1">
        <v>71.900000000000006</v>
      </c>
      <c r="P733" s="1" t="s">
        <v>9834</v>
      </c>
      <c r="Q733" s="1">
        <v>12.54</v>
      </c>
      <c r="R733" s="1">
        <v>12.85</v>
      </c>
      <c r="S733" s="1" t="s">
        <v>9835</v>
      </c>
      <c r="T733" s="1">
        <v>3.91</v>
      </c>
      <c r="U733" s="1">
        <v>3.68</v>
      </c>
      <c r="V733" s="1" t="s">
        <v>9836</v>
      </c>
      <c r="W733" s="1">
        <v>0</v>
      </c>
      <c r="X733" s="1">
        <v>0.05</v>
      </c>
      <c r="Y733" s="1" t="s">
        <v>4289</v>
      </c>
      <c r="Z733" s="1">
        <v>0</v>
      </c>
      <c r="AA733" s="1">
        <v>0</v>
      </c>
      <c r="AB733" s="1" t="s">
        <v>4284</v>
      </c>
      <c r="AC733" s="1">
        <v>0</v>
      </c>
      <c r="AD733" s="1">
        <v>0</v>
      </c>
      <c r="AH733" s="21">
        <v>42353.356886574074</v>
      </c>
      <c r="AJ733" s="24">
        <v>1</v>
      </c>
      <c r="AK733" s="23">
        <f t="shared" si="161"/>
        <v>4</v>
      </c>
      <c r="AL733" s="1">
        <f t="shared" si="162"/>
        <v>50000</v>
      </c>
      <c r="AM733" s="1">
        <f t="shared" si="163"/>
        <v>0</v>
      </c>
      <c r="AN733" s="25">
        <f t="shared" si="170"/>
        <v>10.650000000000006</v>
      </c>
      <c r="AO733" s="25">
        <f t="shared" si="171"/>
        <v>68.156666666666666</v>
      </c>
      <c r="AP733" s="1">
        <f t="shared" si="169"/>
        <v>12.54</v>
      </c>
      <c r="AQ733" s="25">
        <f t="shared" si="164"/>
        <v>0.97587548638132293</v>
      </c>
      <c r="AR733" s="1">
        <f t="shared" si="165"/>
        <v>3.91</v>
      </c>
      <c r="AS733" s="25">
        <f t="shared" si="166"/>
        <v>1.0625</v>
      </c>
      <c r="AT733" s="1">
        <f t="shared" si="167"/>
        <v>0</v>
      </c>
      <c r="AU733" s="1">
        <f t="shared" si="168"/>
        <v>0</v>
      </c>
      <c r="AV733" s="1" t="str">
        <f t="shared" si="158"/>
        <v/>
      </c>
      <c r="AW733" s="1" t="str">
        <f t="shared" si="159"/>
        <v/>
      </c>
      <c r="AX733" s="1" t="str">
        <f t="shared" si="160"/>
        <v/>
      </c>
      <c r="AY733" s="1">
        <v>0</v>
      </c>
      <c r="BJ733"/>
    </row>
    <row r="734" spans="1:62" ht="15.75">
      <c r="A734" s="1">
        <v>9295</v>
      </c>
      <c r="B734" s="1" t="s">
        <v>2511</v>
      </c>
      <c r="C734" s="1" t="s">
        <v>4332</v>
      </c>
      <c r="F734" s="1">
        <v>100000</v>
      </c>
      <c r="G734" s="1">
        <v>3</v>
      </c>
      <c r="H734" s="1">
        <v>4.9000000000000004</v>
      </c>
      <c r="I734" s="1">
        <v>77.33</v>
      </c>
      <c r="J734" s="1" t="s">
        <v>9837</v>
      </c>
      <c r="K734" s="1">
        <v>4.9000000000000004</v>
      </c>
      <c r="L734" s="1">
        <v>76.47</v>
      </c>
      <c r="M734" s="1" t="s">
        <v>9838</v>
      </c>
      <c r="N734" s="1">
        <v>4.9000000000000004</v>
      </c>
      <c r="O734" s="1">
        <v>74.56</v>
      </c>
      <c r="P734" s="1" t="s">
        <v>9839</v>
      </c>
      <c r="Q734" s="1">
        <v>4.17</v>
      </c>
      <c r="R734" s="1">
        <v>4.51</v>
      </c>
      <c r="S734" s="1" t="s">
        <v>9840</v>
      </c>
      <c r="T734" s="1">
        <v>2.2799999999999998</v>
      </c>
      <c r="U734" s="1">
        <v>2.61</v>
      </c>
      <c r="V734" s="1" t="s">
        <v>9841</v>
      </c>
      <c r="W734" s="1">
        <v>0</v>
      </c>
      <c r="X734" s="1">
        <v>0.06</v>
      </c>
      <c r="Y734" s="1" t="s">
        <v>4292</v>
      </c>
      <c r="Z734" s="1">
        <v>0</v>
      </c>
      <c r="AA734" s="1">
        <v>0</v>
      </c>
      <c r="AB734" s="1" t="s">
        <v>4284</v>
      </c>
      <c r="AC734" s="1">
        <v>0</v>
      </c>
      <c r="AD734" s="1">
        <v>0</v>
      </c>
      <c r="AH734" s="21">
        <v>42353.359074074076</v>
      </c>
      <c r="AJ734" s="24">
        <v>1</v>
      </c>
      <c r="AK734" s="23">
        <f t="shared" si="161"/>
        <v>3</v>
      </c>
      <c r="AL734" s="1">
        <f t="shared" si="162"/>
        <v>100000</v>
      </c>
      <c r="AM734" s="1">
        <f t="shared" si="163"/>
        <v>0</v>
      </c>
      <c r="AN734" s="25">
        <f t="shared" si="170"/>
        <v>2.769999999999996</v>
      </c>
      <c r="AO734" s="25">
        <f t="shared" si="171"/>
        <v>76.12</v>
      </c>
      <c r="AP734" s="1">
        <f t="shared" si="169"/>
        <v>4.17</v>
      </c>
      <c r="AQ734" s="25">
        <f t="shared" si="164"/>
        <v>0.92461197339246126</v>
      </c>
      <c r="AR734" s="1">
        <f t="shared" si="165"/>
        <v>2.2799999999999998</v>
      </c>
      <c r="AS734" s="25">
        <f t="shared" si="166"/>
        <v>0.87356321839080453</v>
      </c>
      <c r="AT734" s="1">
        <f t="shared" si="167"/>
        <v>0</v>
      </c>
      <c r="AU734" s="1">
        <f t="shared" si="168"/>
        <v>0</v>
      </c>
      <c r="AV734" s="1" t="str">
        <f t="shared" si="158"/>
        <v/>
      </c>
      <c r="AW734" s="1" t="str">
        <f t="shared" si="159"/>
        <v/>
      </c>
      <c r="AX734" s="1" t="str">
        <f t="shared" si="160"/>
        <v/>
      </c>
      <c r="AY734" s="1">
        <v>0</v>
      </c>
      <c r="BJ734"/>
    </row>
    <row r="735" spans="1:62" ht="15.75">
      <c r="A735" s="1">
        <v>9399</v>
      </c>
      <c r="B735" s="1" t="s">
        <v>969</v>
      </c>
      <c r="C735" s="1" t="s">
        <v>4339</v>
      </c>
      <c r="F735" s="1">
        <v>50000</v>
      </c>
      <c r="G735" s="1">
        <v>3</v>
      </c>
      <c r="H735" s="1">
        <v>4.9000000000000004</v>
      </c>
      <c r="I735" s="1">
        <v>59.08</v>
      </c>
      <c r="J735" s="1" t="s">
        <v>9842</v>
      </c>
      <c r="K735" s="1">
        <v>4.9000000000000004</v>
      </c>
      <c r="L735" s="1">
        <v>63.25</v>
      </c>
      <c r="M735" s="1" t="s">
        <v>9843</v>
      </c>
      <c r="N735" s="1">
        <v>4.9000000000000004</v>
      </c>
      <c r="O735" s="1">
        <v>68.569999999999993</v>
      </c>
      <c r="P735" s="1" t="s">
        <v>9844</v>
      </c>
      <c r="Q735" s="1">
        <v>26.39</v>
      </c>
      <c r="R735" s="1">
        <v>3.8</v>
      </c>
      <c r="S735" s="1" t="s">
        <v>9845</v>
      </c>
      <c r="T735" s="1">
        <v>1.72</v>
      </c>
      <c r="U735" s="1">
        <v>2.4300000000000002</v>
      </c>
      <c r="V735" s="1" t="s">
        <v>9846</v>
      </c>
      <c r="W735" s="1">
        <v>0</v>
      </c>
      <c r="X735" s="1">
        <v>0.13</v>
      </c>
      <c r="Y735" s="1" t="s">
        <v>4294</v>
      </c>
      <c r="Z735" s="1">
        <v>0</v>
      </c>
      <c r="AA735" s="1">
        <v>0</v>
      </c>
      <c r="AB735" s="1" t="s">
        <v>4284</v>
      </c>
      <c r="AC735" s="1">
        <v>0</v>
      </c>
      <c r="AD735" s="1">
        <v>0</v>
      </c>
      <c r="AH735" s="21">
        <v>42353.359120370369</v>
      </c>
      <c r="AJ735" s="24">
        <v>1</v>
      </c>
      <c r="AK735" s="23">
        <f t="shared" si="161"/>
        <v>6</v>
      </c>
      <c r="AL735" s="1">
        <f t="shared" si="162"/>
        <v>50000</v>
      </c>
      <c r="AM735" s="1">
        <f t="shared" si="163"/>
        <v>0</v>
      </c>
      <c r="AN735" s="25">
        <f t="shared" si="170"/>
        <v>9.4899999999999949</v>
      </c>
      <c r="AO735" s="25">
        <f t="shared" si="171"/>
        <v>63.633333333333326</v>
      </c>
      <c r="AP735" s="1">
        <f t="shared" si="169"/>
        <v>26.39</v>
      </c>
      <c r="AQ735" s="25">
        <f t="shared" si="164"/>
        <v>6.9447368421052635</v>
      </c>
      <c r="AR735" s="1">
        <f t="shared" si="165"/>
        <v>1.72</v>
      </c>
      <c r="AS735" s="25">
        <f t="shared" si="166"/>
        <v>0.70781893004115226</v>
      </c>
      <c r="AT735" s="1">
        <f t="shared" si="167"/>
        <v>0</v>
      </c>
      <c r="AU735" s="1">
        <f t="shared" si="168"/>
        <v>0</v>
      </c>
      <c r="AV735" s="1" t="str">
        <f t="shared" si="158"/>
        <v/>
      </c>
      <c r="AW735" s="1" t="str">
        <f t="shared" si="159"/>
        <v/>
      </c>
      <c r="AX735" s="1" t="str">
        <f t="shared" si="160"/>
        <v/>
      </c>
      <c r="AY735" s="1">
        <v>0</v>
      </c>
      <c r="BJ735"/>
    </row>
    <row r="736" spans="1:62" ht="15.75">
      <c r="A736" s="1">
        <v>9416</v>
      </c>
      <c r="B736" s="1" t="s">
        <v>1121</v>
      </c>
      <c r="C736" s="1" t="s">
        <v>8071</v>
      </c>
      <c r="F736" s="1">
        <v>100000</v>
      </c>
      <c r="G736" s="1">
        <v>4</v>
      </c>
      <c r="H736" s="1">
        <v>4.8</v>
      </c>
      <c r="I736" s="1">
        <v>0</v>
      </c>
      <c r="J736" s="1" t="s">
        <v>9847</v>
      </c>
      <c r="K736" s="1">
        <v>4.8</v>
      </c>
      <c r="L736" s="1">
        <v>-0.61</v>
      </c>
      <c r="M736" s="1" t="s">
        <v>9848</v>
      </c>
      <c r="N736" s="1">
        <v>4.7</v>
      </c>
      <c r="O736" s="1">
        <v>-1.78</v>
      </c>
      <c r="P736" s="1" t="s">
        <v>9849</v>
      </c>
      <c r="Q736" s="1">
        <v>4.5</v>
      </c>
      <c r="R736" s="1">
        <v>4.46</v>
      </c>
      <c r="S736" s="1" t="s">
        <v>9850</v>
      </c>
      <c r="T736" s="1">
        <v>1.87</v>
      </c>
      <c r="U736" s="1">
        <v>1.74</v>
      </c>
      <c r="V736" s="1" t="s">
        <v>9851</v>
      </c>
      <c r="W736" s="1">
        <v>0</v>
      </c>
      <c r="X736" s="1">
        <v>0.03</v>
      </c>
      <c r="Y736" s="1" t="s">
        <v>4338</v>
      </c>
      <c r="Z736" s="1">
        <v>0</v>
      </c>
      <c r="AA736" s="1">
        <v>0</v>
      </c>
      <c r="AB736" s="1" t="s">
        <v>4284</v>
      </c>
      <c r="AC736" s="1">
        <v>0</v>
      </c>
      <c r="AD736" s="1">
        <v>0</v>
      </c>
      <c r="AH736" s="21">
        <v>42353.359201388892</v>
      </c>
      <c r="AJ736" s="24">
        <v>1</v>
      </c>
      <c r="AK736" s="23">
        <f t="shared" si="161"/>
        <v>10</v>
      </c>
      <c r="AL736" s="1">
        <f t="shared" si="162"/>
        <v>100000</v>
      </c>
      <c r="AM736" s="1">
        <f t="shared" si="163"/>
        <v>0</v>
      </c>
      <c r="AN736" s="25">
        <f t="shared" si="170"/>
        <v>1.78</v>
      </c>
      <c r="AO736" s="25">
        <f t="shared" si="171"/>
        <v>-0.79666666666666675</v>
      </c>
      <c r="AP736" s="1">
        <f t="shared" si="169"/>
        <v>4.5</v>
      </c>
      <c r="AQ736" s="25">
        <f t="shared" si="164"/>
        <v>1.0089686098654709</v>
      </c>
      <c r="AR736" s="1">
        <f t="shared" si="165"/>
        <v>1.87</v>
      </c>
      <c r="AS736" s="25">
        <f t="shared" si="166"/>
        <v>1.0747126436781609</v>
      </c>
      <c r="AT736" s="1">
        <f t="shared" si="167"/>
        <v>0</v>
      </c>
      <c r="AU736" s="1">
        <f t="shared" si="168"/>
        <v>0</v>
      </c>
      <c r="AV736" s="1" t="str">
        <f t="shared" si="158"/>
        <v/>
      </c>
      <c r="AW736" s="1" t="str">
        <f t="shared" si="159"/>
        <v/>
      </c>
      <c r="AX736" s="1" t="str">
        <f t="shared" si="160"/>
        <v/>
      </c>
      <c r="AY736" s="1">
        <v>0</v>
      </c>
      <c r="BJ736"/>
    </row>
    <row r="737" spans="1:62" ht="15.75">
      <c r="A737" s="1">
        <v>9141</v>
      </c>
      <c r="B737" s="1" t="s">
        <v>2116</v>
      </c>
      <c r="C737" s="1" t="s">
        <v>4350</v>
      </c>
      <c r="F737" s="1">
        <v>50000</v>
      </c>
      <c r="G737" s="1">
        <v>4</v>
      </c>
      <c r="H737" s="1">
        <v>4.9000000000000004</v>
      </c>
      <c r="I737" s="1">
        <v>29.96</v>
      </c>
      <c r="J737" s="1" t="s">
        <v>9852</v>
      </c>
      <c r="K737" s="1">
        <v>4.8</v>
      </c>
      <c r="L737" s="1">
        <v>12.46</v>
      </c>
      <c r="M737" s="1" t="s">
        <v>9853</v>
      </c>
      <c r="N737" s="1">
        <v>4.8</v>
      </c>
      <c r="O737" s="1">
        <v>16.66</v>
      </c>
      <c r="P737" s="1" t="s">
        <v>9854</v>
      </c>
      <c r="Q737" s="1">
        <v>110.53</v>
      </c>
      <c r="R737" s="1">
        <v>3.13</v>
      </c>
      <c r="S737" s="1" t="s">
        <v>9855</v>
      </c>
      <c r="T737" s="1">
        <v>2.4500000000000002</v>
      </c>
      <c r="U737" s="1">
        <v>2.5499999999999998</v>
      </c>
      <c r="V737" s="1" t="s">
        <v>9856</v>
      </c>
      <c r="W737" s="1">
        <v>0</v>
      </c>
      <c r="X737" s="1">
        <v>0.02</v>
      </c>
      <c r="Y737" s="1" t="s">
        <v>4324</v>
      </c>
      <c r="Z737" s="1">
        <v>0</v>
      </c>
      <c r="AA737" s="1">
        <v>0</v>
      </c>
      <c r="AB737" s="1" t="s">
        <v>4284</v>
      </c>
      <c r="AC737" s="1">
        <v>0</v>
      </c>
      <c r="AD737" s="1">
        <v>0</v>
      </c>
      <c r="AH737" s="21">
        <v>42353.359259259261</v>
      </c>
      <c r="AJ737" s="24">
        <v>1</v>
      </c>
      <c r="AK737" s="23">
        <f t="shared" si="161"/>
        <v>15</v>
      </c>
      <c r="AL737" s="1">
        <f t="shared" si="162"/>
        <v>50000</v>
      </c>
      <c r="AM737" s="1">
        <f t="shared" si="163"/>
        <v>0</v>
      </c>
      <c r="AN737" s="25">
        <f t="shared" si="170"/>
        <v>17.5</v>
      </c>
      <c r="AO737" s="25">
        <f t="shared" si="171"/>
        <v>19.693333333333332</v>
      </c>
      <c r="AP737" s="1">
        <f t="shared" si="169"/>
        <v>110.53</v>
      </c>
      <c r="AQ737" s="25">
        <f t="shared" si="164"/>
        <v>35.313099041533548</v>
      </c>
      <c r="AR737" s="1">
        <f t="shared" si="165"/>
        <v>2.4500000000000002</v>
      </c>
      <c r="AS737" s="25">
        <f t="shared" si="166"/>
        <v>0.96078431372549034</v>
      </c>
      <c r="AT737" s="1">
        <f t="shared" si="167"/>
        <v>0</v>
      </c>
      <c r="AU737" s="1">
        <f t="shared" si="168"/>
        <v>0</v>
      </c>
      <c r="AV737" s="1" t="str">
        <f t="shared" si="158"/>
        <v/>
      </c>
      <c r="AW737" s="1" t="str">
        <f t="shared" si="159"/>
        <v/>
      </c>
      <c r="AX737" s="1" t="str">
        <f t="shared" si="160"/>
        <v/>
      </c>
      <c r="AY737" s="1">
        <v>0</v>
      </c>
      <c r="BJ737"/>
    </row>
    <row r="738" spans="1:62" ht="15.75">
      <c r="A738" s="1">
        <v>8717</v>
      </c>
      <c r="B738" s="1" t="s">
        <v>3975</v>
      </c>
      <c r="C738" s="1" t="s">
        <v>4334</v>
      </c>
      <c r="F738" s="1">
        <v>50000</v>
      </c>
      <c r="G738" s="1">
        <v>3</v>
      </c>
      <c r="H738" s="1">
        <v>4.9000000000000004</v>
      </c>
      <c r="I738" s="1">
        <v>72.36</v>
      </c>
      <c r="J738" s="1" t="s">
        <v>9857</v>
      </c>
      <c r="K738" s="1">
        <v>4.9000000000000004</v>
      </c>
      <c r="L738" s="1">
        <v>72.91</v>
      </c>
      <c r="M738" s="1" t="s">
        <v>9858</v>
      </c>
      <c r="N738" s="1">
        <v>4.9000000000000004</v>
      </c>
      <c r="O738" s="1">
        <v>74.180000000000007</v>
      </c>
      <c r="P738" s="1" t="s">
        <v>9859</v>
      </c>
      <c r="Q738" s="1">
        <v>23.53</v>
      </c>
      <c r="R738" s="1">
        <v>12.85</v>
      </c>
      <c r="S738" s="1" t="s">
        <v>9860</v>
      </c>
      <c r="T738" s="1">
        <v>6.17</v>
      </c>
      <c r="U738" s="1">
        <v>3.68</v>
      </c>
      <c r="V738" s="1" t="s">
        <v>9861</v>
      </c>
      <c r="W738" s="1">
        <v>0</v>
      </c>
      <c r="X738" s="1">
        <v>0.05</v>
      </c>
      <c r="Y738" s="1" t="s">
        <v>4289</v>
      </c>
      <c r="Z738" s="1">
        <v>0</v>
      </c>
      <c r="AA738" s="1">
        <v>0</v>
      </c>
      <c r="AB738" s="1" t="s">
        <v>4284</v>
      </c>
      <c r="AC738" s="1">
        <v>0</v>
      </c>
      <c r="AD738" s="1">
        <v>0</v>
      </c>
      <c r="AH738" s="21">
        <v>42353.359293981484</v>
      </c>
      <c r="AJ738" s="24">
        <v>1</v>
      </c>
      <c r="AK738" s="23">
        <f t="shared" si="161"/>
        <v>4</v>
      </c>
      <c r="AL738" s="1">
        <f t="shared" si="162"/>
        <v>50000</v>
      </c>
      <c r="AM738" s="1">
        <f t="shared" si="163"/>
        <v>0</v>
      </c>
      <c r="AN738" s="25">
        <f t="shared" si="170"/>
        <v>1.8200000000000074</v>
      </c>
      <c r="AO738" s="25">
        <f t="shared" si="171"/>
        <v>73.149999999999991</v>
      </c>
      <c r="AP738" s="1">
        <f t="shared" si="169"/>
        <v>23.53</v>
      </c>
      <c r="AQ738" s="25">
        <f t="shared" si="164"/>
        <v>1.8311284046692609</v>
      </c>
      <c r="AR738" s="1">
        <f t="shared" si="165"/>
        <v>6.17</v>
      </c>
      <c r="AS738" s="25">
        <f t="shared" si="166"/>
        <v>1.6766304347826086</v>
      </c>
      <c r="AT738" s="1">
        <f t="shared" si="167"/>
        <v>0</v>
      </c>
      <c r="AU738" s="1">
        <f t="shared" si="168"/>
        <v>0</v>
      </c>
      <c r="AV738" s="1" t="str">
        <f t="shared" si="158"/>
        <v/>
      </c>
      <c r="AW738" s="1" t="str">
        <f t="shared" si="159"/>
        <v/>
      </c>
      <c r="AX738" s="1" t="str">
        <f t="shared" si="160"/>
        <v/>
      </c>
      <c r="AY738" s="1">
        <v>0</v>
      </c>
      <c r="BJ738"/>
    </row>
    <row r="739" spans="1:62" ht="15.75">
      <c r="A739" s="1">
        <v>9286</v>
      </c>
      <c r="B739" s="1" t="s">
        <v>2465</v>
      </c>
      <c r="C739" s="1" t="s">
        <v>4370</v>
      </c>
      <c r="F739" s="1">
        <v>50000</v>
      </c>
      <c r="G739" s="1">
        <v>5</v>
      </c>
      <c r="H739" s="1">
        <v>4.8</v>
      </c>
      <c r="I739" s="1">
        <v>17.13</v>
      </c>
      <c r="J739" s="1" t="s">
        <v>9862</v>
      </c>
      <c r="K739" s="1">
        <v>4.9000000000000004</v>
      </c>
      <c r="L739" s="1">
        <v>39.5</v>
      </c>
      <c r="M739" s="1" t="s">
        <v>9863</v>
      </c>
      <c r="N739" s="1">
        <v>4.8</v>
      </c>
      <c r="O739" s="1">
        <v>40.159999999999997</v>
      </c>
      <c r="P739" s="1" t="s">
        <v>9864</v>
      </c>
      <c r="Q739" s="1">
        <v>10.74</v>
      </c>
      <c r="R739" s="1">
        <v>3.39</v>
      </c>
      <c r="S739" s="1" t="s">
        <v>9865</v>
      </c>
      <c r="T739" s="1">
        <v>0.51</v>
      </c>
      <c r="U739" s="1">
        <v>1.48</v>
      </c>
      <c r="V739" s="1" t="s">
        <v>9866</v>
      </c>
      <c r="W739" s="1">
        <v>0</v>
      </c>
      <c r="X739" s="1">
        <v>0</v>
      </c>
      <c r="Y739" s="1" t="s">
        <v>4287</v>
      </c>
      <c r="Z739" s="1">
        <v>0</v>
      </c>
      <c r="AA739" s="1">
        <v>0</v>
      </c>
      <c r="AB739" s="1" t="s">
        <v>4284</v>
      </c>
      <c r="AC739" s="1">
        <v>0</v>
      </c>
      <c r="AD739" s="1">
        <v>0</v>
      </c>
      <c r="AH739" s="21">
        <v>42353.359340277777</v>
      </c>
      <c r="AJ739" s="24">
        <v>1</v>
      </c>
      <c r="AK739" s="23">
        <f t="shared" si="161"/>
        <v>11</v>
      </c>
      <c r="AL739" s="1">
        <f t="shared" si="162"/>
        <v>50000</v>
      </c>
      <c r="AM739" s="1">
        <f t="shared" si="163"/>
        <v>0</v>
      </c>
      <c r="AN739" s="25">
        <f t="shared" si="170"/>
        <v>23.029999999999998</v>
      </c>
      <c r="AO739" s="25">
        <f t="shared" si="171"/>
        <v>32.263333333333328</v>
      </c>
      <c r="AP739" s="1">
        <f t="shared" si="169"/>
        <v>10.74</v>
      </c>
      <c r="AQ739" s="25">
        <f t="shared" si="164"/>
        <v>3.168141592920354</v>
      </c>
      <c r="AR739" s="1">
        <f t="shared" si="165"/>
        <v>0.51</v>
      </c>
      <c r="AS739" s="25">
        <f t="shared" si="166"/>
        <v>0.34459459459459463</v>
      </c>
      <c r="AT739" s="1">
        <f t="shared" si="167"/>
        <v>0</v>
      </c>
      <c r="AU739" s="1">
        <f t="shared" si="168"/>
        <v>0</v>
      </c>
      <c r="AV739" s="1" t="str">
        <f t="shared" si="158"/>
        <v/>
      </c>
      <c r="AW739" s="1" t="str">
        <f t="shared" si="159"/>
        <v/>
      </c>
      <c r="AX739" s="1" t="str">
        <f t="shared" si="160"/>
        <v/>
      </c>
      <c r="AY739" s="1">
        <v>0</v>
      </c>
      <c r="BJ739"/>
    </row>
    <row r="740" spans="1:62" ht="15.75">
      <c r="A740" s="1">
        <v>9111</v>
      </c>
      <c r="B740" s="1" t="s">
        <v>2908</v>
      </c>
      <c r="C740" s="1" t="s">
        <v>4334</v>
      </c>
      <c r="F740" s="1">
        <v>100000</v>
      </c>
      <c r="G740" s="1">
        <v>5</v>
      </c>
      <c r="H740" s="1">
        <v>4.7</v>
      </c>
      <c r="I740" s="1">
        <v>-0.99</v>
      </c>
      <c r="J740" s="1" t="s">
        <v>9867</v>
      </c>
      <c r="K740" s="1">
        <v>4.7</v>
      </c>
      <c r="L740" s="1">
        <v>-1.07</v>
      </c>
      <c r="M740" s="1" t="s">
        <v>9868</v>
      </c>
      <c r="N740" s="1">
        <v>4.5999999999999996</v>
      </c>
      <c r="O740" s="1">
        <v>-1.56</v>
      </c>
      <c r="P740" s="1" t="s">
        <v>9869</v>
      </c>
      <c r="Q740" s="1">
        <v>7.62</v>
      </c>
      <c r="R740" s="1">
        <v>12.85</v>
      </c>
      <c r="S740" s="1" t="s">
        <v>9870</v>
      </c>
      <c r="T740" s="1">
        <v>4.6500000000000004</v>
      </c>
      <c r="U740" s="1">
        <v>3.68</v>
      </c>
      <c r="V740" s="1" t="s">
        <v>9871</v>
      </c>
      <c r="W740" s="1">
        <v>0</v>
      </c>
      <c r="X740" s="1">
        <v>0.05</v>
      </c>
      <c r="Y740" s="1" t="s">
        <v>4289</v>
      </c>
      <c r="Z740" s="1">
        <v>0</v>
      </c>
      <c r="AA740" s="1">
        <v>0</v>
      </c>
      <c r="AB740" s="1" t="s">
        <v>4284</v>
      </c>
      <c r="AC740" s="1">
        <v>0</v>
      </c>
      <c r="AD740" s="1">
        <v>0</v>
      </c>
      <c r="AH740" s="21">
        <v>42353.359479166669</v>
      </c>
      <c r="AJ740" s="24">
        <v>1</v>
      </c>
      <c r="AK740" s="23">
        <f t="shared" si="161"/>
        <v>4</v>
      </c>
      <c r="AL740" s="1">
        <f t="shared" si="162"/>
        <v>100000</v>
      </c>
      <c r="AM740" s="1">
        <f t="shared" si="163"/>
        <v>0</v>
      </c>
      <c r="AN740" s="25">
        <f t="shared" si="170"/>
        <v>0.57000000000000006</v>
      </c>
      <c r="AO740" s="25">
        <f t="shared" si="171"/>
        <v>-1.2066666666666668</v>
      </c>
      <c r="AP740" s="1">
        <f t="shared" si="169"/>
        <v>7.62</v>
      </c>
      <c r="AQ740" s="25">
        <f t="shared" si="164"/>
        <v>0.59299610894941635</v>
      </c>
      <c r="AR740" s="1">
        <f t="shared" si="165"/>
        <v>4.6500000000000004</v>
      </c>
      <c r="AS740" s="25">
        <f t="shared" si="166"/>
        <v>1.2635869565217392</v>
      </c>
      <c r="AT740" s="1">
        <f t="shared" si="167"/>
        <v>0</v>
      </c>
      <c r="AU740" s="1">
        <f t="shared" si="168"/>
        <v>0</v>
      </c>
      <c r="AV740" s="1" t="str">
        <f t="shared" si="158"/>
        <v/>
      </c>
      <c r="AW740" s="1" t="str">
        <f t="shared" si="159"/>
        <v/>
      </c>
      <c r="AX740" s="1" t="str">
        <f t="shared" si="160"/>
        <v/>
      </c>
      <c r="AY740" s="1">
        <v>0</v>
      </c>
      <c r="BJ740"/>
    </row>
    <row r="741" spans="1:62" ht="15.75">
      <c r="A741" s="1">
        <v>9474</v>
      </c>
      <c r="B741" s="1" t="s">
        <v>3944</v>
      </c>
      <c r="C741" s="1" t="s">
        <v>4335</v>
      </c>
      <c r="F741" s="1">
        <v>50000</v>
      </c>
      <c r="G741" s="1">
        <v>4</v>
      </c>
      <c r="H741" s="1">
        <v>4.9000000000000004</v>
      </c>
      <c r="I741" s="1">
        <v>35.159999999999997</v>
      </c>
      <c r="J741" s="1" t="s">
        <v>9872</v>
      </c>
      <c r="K741" s="1">
        <v>4.8</v>
      </c>
      <c r="L741" s="1">
        <v>38.590000000000003</v>
      </c>
      <c r="M741" s="1" t="s">
        <v>9873</v>
      </c>
      <c r="N741" s="1">
        <v>4.8</v>
      </c>
      <c r="O741" s="1">
        <v>47.76</v>
      </c>
      <c r="P741" s="1" t="s">
        <v>9874</v>
      </c>
      <c r="Q741" s="1">
        <v>2</v>
      </c>
      <c r="R741" s="1">
        <v>3.91</v>
      </c>
      <c r="S741" s="1" t="s">
        <v>9875</v>
      </c>
      <c r="T741" s="1">
        <v>5.01</v>
      </c>
      <c r="U741" s="1">
        <v>2.44</v>
      </c>
      <c r="V741" s="1" t="s">
        <v>9876</v>
      </c>
      <c r="W741" s="1">
        <v>0</v>
      </c>
      <c r="X741" s="1">
        <v>0.01</v>
      </c>
      <c r="Y741" s="1" t="s">
        <v>4295</v>
      </c>
      <c r="Z741" s="1">
        <v>0</v>
      </c>
      <c r="AA741" s="1">
        <v>0</v>
      </c>
      <c r="AB741" s="1" t="s">
        <v>4284</v>
      </c>
      <c r="AC741" s="1">
        <v>0</v>
      </c>
      <c r="AD741" s="1">
        <v>0</v>
      </c>
      <c r="AH741" s="21">
        <v>42353.359513888892</v>
      </c>
      <c r="AJ741" s="24">
        <v>1</v>
      </c>
      <c r="AK741" s="23">
        <f t="shared" si="161"/>
        <v>5</v>
      </c>
      <c r="AL741" s="1">
        <f t="shared" si="162"/>
        <v>50000</v>
      </c>
      <c r="AM741" s="1">
        <f t="shared" si="163"/>
        <v>0</v>
      </c>
      <c r="AN741" s="25">
        <f t="shared" si="170"/>
        <v>12.600000000000001</v>
      </c>
      <c r="AO741" s="25">
        <f t="shared" si="171"/>
        <v>40.50333333333333</v>
      </c>
      <c r="AP741" s="1">
        <f t="shared" si="169"/>
        <v>2</v>
      </c>
      <c r="AQ741" s="25">
        <f t="shared" si="164"/>
        <v>0.51150895140664965</v>
      </c>
      <c r="AR741" s="1">
        <f t="shared" si="165"/>
        <v>5.01</v>
      </c>
      <c r="AS741" s="25">
        <f t="shared" si="166"/>
        <v>2.0532786885245899</v>
      </c>
      <c r="AT741" s="1">
        <f t="shared" si="167"/>
        <v>0</v>
      </c>
      <c r="AU741" s="1">
        <f t="shared" si="168"/>
        <v>0</v>
      </c>
      <c r="AV741" s="1" t="str">
        <f t="shared" si="158"/>
        <v/>
      </c>
      <c r="AW741" s="1" t="str">
        <f t="shared" si="159"/>
        <v/>
      </c>
      <c r="AX741" s="1" t="str">
        <f t="shared" si="160"/>
        <v/>
      </c>
      <c r="AY741" s="1">
        <v>0</v>
      </c>
      <c r="BJ741"/>
    </row>
    <row r="742" spans="1:62" ht="15.75">
      <c r="A742" s="1">
        <v>9149</v>
      </c>
      <c r="B742" s="1" t="s">
        <v>2993</v>
      </c>
      <c r="C742" s="1" t="s">
        <v>4286</v>
      </c>
      <c r="F742" s="1">
        <v>100000</v>
      </c>
      <c r="G742" s="1">
        <v>5</v>
      </c>
      <c r="H742" s="1">
        <v>4.8</v>
      </c>
      <c r="I742" s="1">
        <v>4.17</v>
      </c>
      <c r="J742" s="1" t="s">
        <v>9877</v>
      </c>
      <c r="K742" s="1">
        <v>4.8</v>
      </c>
      <c r="L742" s="1">
        <v>17.7</v>
      </c>
      <c r="M742" s="1" t="s">
        <v>9878</v>
      </c>
      <c r="N742" s="1">
        <v>4.8</v>
      </c>
      <c r="O742" s="1">
        <v>23.51</v>
      </c>
      <c r="P742" s="1" t="s">
        <v>9879</v>
      </c>
      <c r="Q742" s="1">
        <v>3.6</v>
      </c>
      <c r="R742" s="1">
        <v>6.76</v>
      </c>
      <c r="S742" s="1" t="s">
        <v>9880</v>
      </c>
      <c r="T742" s="1">
        <v>2.59</v>
      </c>
      <c r="U742" s="1">
        <v>3.27</v>
      </c>
      <c r="V742" s="1" t="s">
        <v>9881</v>
      </c>
      <c r="W742" s="1">
        <v>0</v>
      </c>
      <c r="X742" s="1">
        <v>0</v>
      </c>
      <c r="Y742" s="1" t="s">
        <v>4287</v>
      </c>
      <c r="Z742" s="1">
        <v>0</v>
      </c>
      <c r="AA742" s="1">
        <v>0</v>
      </c>
      <c r="AB742" s="1" t="s">
        <v>4284</v>
      </c>
      <c r="AC742" s="1">
        <v>0</v>
      </c>
      <c r="AD742" s="1">
        <v>0</v>
      </c>
      <c r="AH742" s="21">
        <v>42353.359548611108</v>
      </c>
      <c r="AJ742" s="24">
        <v>1</v>
      </c>
      <c r="AK742" s="23">
        <f t="shared" si="161"/>
        <v>8</v>
      </c>
      <c r="AL742" s="1">
        <f t="shared" si="162"/>
        <v>100000</v>
      </c>
      <c r="AM742" s="1">
        <f t="shared" si="163"/>
        <v>0</v>
      </c>
      <c r="AN742" s="25">
        <f t="shared" si="170"/>
        <v>19.340000000000003</v>
      </c>
      <c r="AO742" s="25">
        <f t="shared" si="171"/>
        <v>15.126666666666665</v>
      </c>
      <c r="AP742" s="1">
        <f t="shared" si="169"/>
        <v>3.6</v>
      </c>
      <c r="AQ742" s="25">
        <f t="shared" si="164"/>
        <v>0.53254437869822491</v>
      </c>
      <c r="AR742" s="1">
        <f t="shared" si="165"/>
        <v>2.59</v>
      </c>
      <c r="AS742" s="25">
        <f t="shared" si="166"/>
        <v>0.79204892966360851</v>
      </c>
      <c r="AT742" s="1">
        <f t="shared" si="167"/>
        <v>0</v>
      </c>
      <c r="AU742" s="1">
        <f t="shared" si="168"/>
        <v>0</v>
      </c>
      <c r="AV742" s="1" t="str">
        <f t="shared" si="158"/>
        <v/>
      </c>
      <c r="AW742" s="1" t="str">
        <f t="shared" si="159"/>
        <v/>
      </c>
      <c r="AX742" s="1" t="str">
        <f t="shared" si="160"/>
        <v/>
      </c>
      <c r="AY742" s="1">
        <v>0</v>
      </c>
      <c r="BJ742"/>
    </row>
    <row r="743" spans="1:62" ht="15.75">
      <c r="A743" s="1">
        <v>9181</v>
      </c>
      <c r="B743" s="1" t="s">
        <v>2095</v>
      </c>
      <c r="C743" s="1" t="s">
        <v>4334</v>
      </c>
      <c r="F743" s="1">
        <v>50000</v>
      </c>
      <c r="G743" s="1">
        <v>4</v>
      </c>
      <c r="H743" s="1">
        <v>4.9000000000000004</v>
      </c>
      <c r="I743" s="1">
        <v>64.790000000000006</v>
      </c>
      <c r="J743" s="1" t="s">
        <v>9882</v>
      </c>
      <c r="K743" s="1">
        <v>4.9000000000000004</v>
      </c>
      <c r="L743" s="1">
        <v>72.64</v>
      </c>
      <c r="M743" s="1" t="s">
        <v>9883</v>
      </c>
      <c r="N743" s="1">
        <v>4.9000000000000004</v>
      </c>
      <c r="O743" s="1">
        <v>70.56</v>
      </c>
      <c r="P743" s="1" t="s">
        <v>9884</v>
      </c>
      <c r="Q743" s="1">
        <v>6.5</v>
      </c>
      <c r="R743" s="1">
        <v>12.85</v>
      </c>
      <c r="S743" s="1" t="s">
        <v>9885</v>
      </c>
      <c r="T743" s="1">
        <v>4.6399999999999997</v>
      </c>
      <c r="U743" s="1">
        <v>3.68</v>
      </c>
      <c r="V743" s="1" t="s">
        <v>9313</v>
      </c>
      <c r="W743" s="1">
        <v>0</v>
      </c>
      <c r="X743" s="1">
        <v>0.05</v>
      </c>
      <c r="Y743" s="1" t="s">
        <v>4289</v>
      </c>
      <c r="Z743" s="1">
        <v>0</v>
      </c>
      <c r="AA743" s="1">
        <v>0</v>
      </c>
      <c r="AB743" s="1" t="s">
        <v>4284</v>
      </c>
      <c r="AC743" s="1">
        <v>0</v>
      </c>
      <c r="AD743" s="1">
        <v>0</v>
      </c>
      <c r="AH743" s="21">
        <v>42353.359594907408</v>
      </c>
      <c r="AJ743" s="24">
        <v>1</v>
      </c>
      <c r="AK743" s="23">
        <f t="shared" si="161"/>
        <v>4</v>
      </c>
      <c r="AL743" s="1">
        <f t="shared" si="162"/>
        <v>50000</v>
      </c>
      <c r="AM743" s="1">
        <f t="shared" si="163"/>
        <v>0</v>
      </c>
      <c r="AN743" s="25">
        <f t="shared" si="170"/>
        <v>7.8499999999999943</v>
      </c>
      <c r="AO743" s="25">
        <f t="shared" si="171"/>
        <v>69.33</v>
      </c>
      <c r="AP743" s="1">
        <f t="shared" si="169"/>
        <v>6.5</v>
      </c>
      <c r="AQ743" s="25">
        <f t="shared" si="164"/>
        <v>0.50583657587548636</v>
      </c>
      <c r="AR743" s="1">
        <f t="shared" si="165"/>
        <v>4.6399999999999997</v>
      </c>
      <c r="AS743" s="25">
        <f t="shared" si="166"/>
        <v>1.2608695652173911</v>
      </c>
      <c r="AT743" s="1">
        <f t="shared" si="167"/>
        <v>0</v>
      </c>
      <c r="AU743" s="1">
        <f t="shared" si="168"/>
        <v>0</v>
      </c>
      <c r="AV743" s="1" t="str">
        <f t="shared" si="158"/>
        <v/>
      </c>
      <c r="AW743" s="1" t="str">
        <f t="shared" si="159"/>
        <v/>
      </c>
      <c r="AX743" s="1" t="str">
        <f t="shared" si="160"/>
        <v/>
      </c>
      <c r="AY743" s="1">
        <v>0</v>
      </c>
      <c r="BJ743"/>
    </row>
    <row r="744" spans="1:62" ht="15.75">
      <c r="A744" s="1">
        <v>9434</v>
      </c>
      <c r="B744" s="1" t="s">
        <v>3020</v>
      </c>
      <c r="C744" s="1" t="s">
        <v>4350</v>
      </c>
      <c r="F744" s="1">
        <v>100000</v>
      </c>
      <c r="H744" s="1">
        <v>4.9000000000000004</v>
      </c>
      <c r="I744" s="1">
        <v>69.83</v>
      </c>
      <c r="J744" s="1" t="s">
        <v>9886</v>
      </c>
      <c r="K744" s="1">
        <v>4.9000000000000004</v>
      </c>
      <c r="L744" s="1">
        <v>79.78</v>
      </c>
      <c r="M744" s="1" t="s">
        <v>9887</v>
      </c>
      <c r="N744" s="1">
        <v>4.9000000000000004</v>
      </c>
      <c r="O744" s="1">
        <v>82.7</v>
      </c>
      <c r="P744" s="1" t="s">
        <v>9888</v>
      </c>
      <c r="Q744" s="1">
        <v>9.76</v>
      </c>
      <c r="R744" s="1">
        <v>3.13</v>
      </c>
      <c r="S744" s="1" t="s">
        <v>9889</v>
      </c>
      <c r="T744" s="1">
        <v>3.86</v>
      </c>
      <c r="U744" s="1">
        <v>2.5499999999999998</v>
      </c>
      <c r="V744" s="1" t="s">
        <v>9890</v>
      </c>
      <c r="W744" s="1">
        <v>0</v>
      </c>
      <c r="X744" s="1">
        <v>0.02</v>
      </c>
      <c r="Y744" s="1" t="s">
        <v>4324</v>
      </c>
      <c r="Z744" s="1">
        <v>0</v>
      </c>
      <c r="AA744" s="1">
        <v>0</v>
      </c>
      <c r="AB744" s="1" t="s">
        <v>4284</v>
      </c>
      <c r="AC744" s="1">
        <v>0</v>
      </c>
      <c r="AD744" s="1">
        <v>0</v>
      </c>
      <c r="AH744" s="21">
        <v>42353.359629629631</v>
      </c>
      <c r="AJ744" s="24">
        <v>1</v>
      </c>
      <c r="AK744" s="23">
        <f t="shared" si="161"/>
        <v>15</v>
      </c>
      <c r="AL744" s="1">
        <f t="shared" si="162"/>
        <v>100000</v>
      </c>
      <c r="AM744" s="1">
        <f t="shared" si="163"/>
        <v>0</v>
      </c>
      <c r="AN744" s="25">
        <f t="shared" si="170"/>
        <v>12.870000000000005</v>
      </c>
      <c r="AO744" s="25">
        <f t="shared" si="171"/>
        <v>77.436666666666667</v>
      </c>
      <c r="AP744" s="1">
        <f t="shared" si="169"/>
        <v>9.76</v>
      </c>
      <c r="AQ744" s="25">
        <f t="shared" si="164"/>
        <v>3.1182108626198084</v>
      </c>
      <c r="AR744" s="1">
        <f t="shared" si="165"/>
        <v>3.86</v>
      </c>
      <c r="AS744" s="25">
        <f t="shared" si="166"/>
        <v>1.5137254901960784</v>
      </c>
      <c r="AT744" s="1">
        <f t="shared" si="167"/>
        <v>0</v>
      </c>
      <c r="AU744" s="1">
        <f t="shared" si="168"/>
        <v>0</v>
      </c>
      <c r="AV744" s="1" t="str">
        <f t="shared" si="158"/>
        <v/>
      </c>
      <c r="AW744" s="1" t="str">
        <f t="shared" si="159"/>
        <v/>
      </c>
      <c r="AX744" s="1" t="str">
        <f t="shared" si="160"/>
        <v/>
      </c>
      <c r="AY744" s="1">
        <v>0</v>
      </c>
      <c r="BJ744"/>
    </row>
    <row r="745" spans="1:62" ht="15.75">
      <c r="A745" s="1">
        <v>9449</v>
      </c>
      <c r="B745" s="1" t="s">
        <v>131</v>
      </c>
      <c r="C745" s="1" t="s">
        <v>4339</v>
      </c>
      <c r="F745" s="1">
        <v>50000</v>
      </c>
      <c r="G745" s="1">
        <v>3</v>
      </c>
      <c r="H745" s="1">
        <v>4.9000000000000004</v>
      </c>
      <c r="I745" s="1">
        <v>68.459999999999994</v>
      </c>
      <c r="J745" s="1" t="s">
        <v>9891</v>
      </c>
      <c r="K745" s="1">
        <v>4.9000000000000004</v>
      </c>
      <c r="L745" s="1">
        <v>70.53</v>
      </c>
      <c r="M745" s="1" t="s">
        <v>9892</v>
      </c>
      <c r="N745" s="1">
        <v>4.9000000000000004</v>
      </c>
      <c r="O745" s="1">
        <v>65.260000000000005</v>
      </c>
      <c r="P745" s="1" t="s">
        <v>9893</v>
      </c>
      <c r="Q745" s="1">
        <v>2.96</v>
      </c>
      <c r="R745" s="1">
        <v>3.8</v>
      </c>
      <c r="S745" s="1" t="s">
        <v>9894</v>
      </c>
      <c r="T745" s="1">
        <v>2.2999999999999998</v>
      </c>
      <c r="U745" s="1">
        <v>2.4300000000000002</v>
      </c>
      <c r="V745" s="1" t="s">
        <v>9895</v>
      </c>
      <c r="W745" s="1">
        <v>0</v>
      </c>
      <c r="X745" s="1">
        <v>0.13</v>
      </c>
      <c r="Y745" s="1" t="s">
        <v>4294</v>
      </c>
      <c r="Z745" s="1">
        <v>0</v>
      </c>
      <c r="AA745" s="1">
        <v>0</v>
      </c>
      <c r="AB745" s="1" t="s">
        <v>4284</v>
      </c>
      <c r="AC745" s="1">
        <v>0</v>
      </c>
      <c r="AD745" s="1">
        <v>0</v>
      </c>
      <c r="AH745" s="21">
        <v>42353.359652777777</v>
      </c>
      <c r="AJ745" s="24">
        <v>1</v>
      </c>
      <c r="AK745" s="23">
        <f t="shared" si="161"/>
        <v>6</v>
      </c>
      <c r="AL745" s="1">
        <f t="shared" si="162"/>
        <v>50000</v>
      </c>
      <c r="AM745" s="1">
        <f t="shared" si="163"/>
        <v>0</v>
      </c>
      <c r="AN745" s="25">
        <f t="shared" si="170"/>
        <v>5.269999999999996</v>
      </c>
      <c r="AO745" s="25">
        <f t="shared" si="171"/>
        <v>68.083333333333329</v>
      </c>
      <c r="AP745" s="1">
        <f t="shared" si="169"/>
        <v>2.96</v>
      </c>
      <c r="AQ745" s="25">
        <f t="shared" si="164"/>
        <v>0.77894736842105261</v>
      </c>
      <c r="AR745" s="1">
        <f t="shared" si="165"/>
        <v>2.2999999999999998</v>
      </c>
      <c r="AS745" s="25">
        <f t="shared" si="166"/>
        <v>0.94650205761316863</v>
      </c>
      <c r="AT745" s="1">
        <f t="shared" si="167"/>
        <v>0</v>
      </c>
      <c r="AU745" s="1">
        <f t="shared" si="168"/>
        <v>0</v>
      </c>
      <c r="AV745" s="1" t="str">
        <f t="shared" si="158"/>
        <v/>
      </c>
      <c r="AW745" s="1" t="str">
        <f t="shared" si="159"/>
        <v/>
      </c>
      <c r="AX745" s="1" t="str">
        <f t="shared" si="160"/>
        <v/>
      </c>
      <c r="AY745" s="1">
        <v>0</v>
      </c>
      <c r="BJ745"/>
    </row>
    <row r="746" spans="1:62" ht="15.75">
      <c r="A746" s="1">
        <v>9439</v>
      </c>
      <c r="B746" s="1" t="s">
        <v>329</v>
      </c>
      <c r="C746" s="1" t="s">
        <v>4334</v>
      </c>
      <c r="F746" s="1">
        <v>50000</v>
      </c>
      <c r="G746" s="1">
        <v>6</v>
      </c>
      <c r="H746" s="1">
        <v>4.8</v>
      </c>
      <c r="I746" s="1">
        <v>-0.55000000000000004</v>
      </c>
      <c r="J746" s="1" t="s">
        <v>9896</v>
      </c>
      <c r="K746" s="1">
        <v>4.7</v>
      </c>
      <c r="L746" s="1">
        <v>2.0299999999999998</v>
      </c>
      <c r="M746" s="1" t="s">
        <v>9897</v>
      </c>
      <c r="N746" s="1">
        <v>4.7</v>
      </c>
      <c r="O746" s="1">
        <v>1.54</v>
      </c>
      <c r="P746" s="1" t="s">
        <v>9898</v>
      </c>
      <c r="Q746" s="1">
        <v>60.06</v>
      </c>
      <c r="R746" s="1">
        <v>12.85</v>
      </c>
      <c r="S746" s="1" t="s">
        <v>9899</v>
      </c>
      <c r="T746" s="1">
        <v>7.64</v>
      </c>
      <c r="U746" s="1">
        <v>3.68</v>
      </c>
      <c r="V746" s="1" t="s">
        <v>9900</v>
      </c>
      <c r="W746" s="1">
        <v>0</v>
      </c>
      <c r="X746" s="1">
        <v>0</v>
      </c>
      <c r="Y746" s="1" t="s">
        <v>4287</v>
      </c>
      <c r="Z746" s="1">
        <v>0</v>
      </c>
      <c r="AA746" s="1">
        <v>0</v>
      </c>
      <c r="AB746" s="1" t="s">
        <v>4284</v>
      </c>
      <c r="AC746" s="1">
        <v>0</v>
      </c>
      <c r="AD746" s="1">
        <v>0</v>
      </c>
      <c r="AH746" s="21">
        <v>42353.3596875</v>
      </c>
      <c r="AJ746" s="24">
        <v>1</v>
      </c>
      <c r="AK746" s="23">
        <f t="shared" si="161"/>
        <v>4</v>
      </c>
      <c r="AL746" s="1">
        <f t="shared" si="162"/>
        <v>50000</v>
      </c>
      <c r="AM746" s="1">
        <f t="shared" si="163"/>
        <v>0</v>
      </c>
      <c r="AN746" s="25">
        <f t="shared" si="170"/>
        <v>2.58</v>
      </c>
      <c r="AO746" s="25">
        <f t="shared" si="171"/>
        <v>1.0066666666666666</v>
      </c>
      <c r="AP746" s="1">
        <f t="shared" si="169"/>
        <v>60.06</v>
      </c>
      <c r="AQ746" s="25">
        <f t="shared" si="164"/>
        <v>4.6739299610894944</v>
      </c>
      <c r="AR746" s="1">
        <f t="shared" si="165"/>
        <v>7.64</v>
      </c>
      <c r="AS746" s="25">
        <f t="shared" si="166"/>
        <v>2.0760869565217388</v>
      </c>
      <c r="AT746" s="1">
        <f t="shared" si="167"/>
        <v>0</v>
      </c>
      <c r="AU746" s="1">
        <f t="shared" si="168"/>
        <v>0</v>
      </c>
      <c r="AV746" s="1" t="str">
        <f t="shared" ref="AV746:AV809" si="172">IFERROR(MID(AE746,3,FIND(",",AE746)-3),"")</f>
        <v/>
      </c>
      <c r="AW746" s="1" t="str">
        <f t="shared" ref="AW746:AW809" si="173">IFERROR(MID(AF746,3,FIND(",",AF746)-3),"")</f>
        <v/>
      </c>
      <c r="AX746" s="1" t="str">
        <f t="shared" ref="AX746:AX809" si="174">IFERROR(MID(AG746,3,FIND(",",AG746)-3),"")</f>
        <v/>
      </c>
      <c r="AY746" s="1">
        <v>0</v>
      </c>
      <c r="BJ746"/>
    </row>
    <row r="747" spans="1:62" ht="15.75">
      <c r="A747" s="1">
        <v>8566</v>
      </c>
      <c r="B747" s="1" t="s">
        <v>557</v>
      </c>
      <c r="C747" s="1" t="s">
        <v>4337</v>
      </c>
      <c r="F747" s="1">
        <v>100000</v>
      </c>
      <c r="G747" s="1">
        <v>7</v>
      </c>
      <c r="H747" s="1">
        <v>4.8</v>
      </c>
      <c r="I747" s="1">
        <v>-1.59</v>
      </c>
      <c r="J747" s="1" t="s">
        <v>9901</v>
      </c>
      <c r="K747" s="1">
        <v>4.7</v>
      </c>
      <c r="L747" s="1">
        <v>-1.96</v>
      </c>
      <c r="M747" s="1" t="s">
        <v>9902</v>
      </c>
      <c r="N747" s="1">
        <v>4.5999999999999996</v>
      </c>
      <c r="O747" s="1">
        <v>-3.06</v>
      </c>
      <c r="P747" s="1" t="s">
        <v>9903</v>
      </c>
      <c r="Q747" s="1">
        <v>5.9</v>
      </c>
      <c r="R747" s="1">
        <v>4.72</v>
      </c>
      <c r="S747" s="1" t="s">
        <v>9904</v>
      </c>
      <c r="T747" s="1">
        <v>2.34</v>
      </c>
      <c r="U747" s="1">
        <v>1.98</v>
      </c>
      <c r="V747" s="1" t="s">
        <v>9905</v>
      </c>
      <c r="W747" s="1">
        <v>0</v>
      </c>
      <c r="X747" s="1">
        <v>0</v>
      </c>
      <c r="Y747" s="1" t="s">
        <v>4287</v>
      </c>
      <c r="Z747" s="1">
        <v>0</v>
      </c>
      <c r="AA747" s="1">
        <v>0</v>
      </c>
      <c r="AB747" s="1" t="s">
        <v>4284</v>
      </c>
      <c r="AC747" s="1">
        <v>0</v>
      </c>
      <c r="AD747" s="1">
        <v>0</v>
      </c>
      <c r="AH747" s="21">
        <v>42353.359733796293</v>
      </c>
      <c r="AJ747" s="24">
        <v>1</v>
      </c>
      <c r="AK747" s="23">
        <f t="shared" si="161"/>
        <v>13</v>
      </c>
      <c r="AL747" s="1">
        <f t="shared" si="162"/>
        <v>100000</v>
      </c>
      <c r="AM747" s="1">
        <f t="shared" si="163"/>
        <v>0</v>
      </c>
      <c r="AN747" s="25">
        <f t="shared" si="170"/>
        <v>1.47</v>
      </c>
      <c r="AO747" s="25">
        <f t="shared" si="171"/>
        <v>-2.2033333333333331</v>
      </c>
      <c r="AP747" s="1">
        <f t="shared" si="169"/>
        <v>5.9</v>
      </c>
      <c r="AQ747" s="25">
        <f t="shared" si="164"/>
        <v>1.2500000000000002</v>
      </c>
      <c r="AR747" s="1">
        <f t="shared" si="165"/>
        <v>2.34</v>
      </c>
      <c r="AS747" s="25">
        <f t="shared" si="166"/>
        <v>1.1818181818181817</v>
      </c>
      <c r="AT747" s="1">
        <f t="shared" si="167"/>
        <v>0</v>
      </c>
      <c r="AU747" s="1">
        <f t="shared" si="168"/>
        <v>0</v>
      </c>
      <c r="AV747" s="1" t="str">
        <f t="shared" si="172"/>
        <v/>
      </c>
      <c r="AW747" s="1" t="str">
        <f t="shared" si="173"/>
        <v/>
      </c>
      <c r="AX747" s="1" t="str">
        <f t="shared" si="174"/>
        <v/>
      </c>
      <c r="AY747" s="1">
        <v>0</v>
      </c>
      <c r="BJ747"/>
    </row>
    <row r="748" spans="1:62" ht="15.75">
      <c r="A748" s="1">
        <v>9493</v>
      </c>
      <c r="B748" s="1" t="s">
        <v>158</v>
      </c>
      <c r="C748" s="1" t="s">
        <v>4339</v>
      </c>
      <c r="F748" s="1">
        <v>49979.93</v>
      </c>
      <c r="G748" s="1">
        <v>3</v>
      </c>
      <c r="H748" s="1">
        <v>4.9000000000000004</v>
      </c>
      <c r="I748" s="1">
        <v>54.21</v>
      </c>
      <c r="J748" s="1" t="s">
        <v>9906</v>
      </c>
      <c r="K748" s="1">
        <v>4.9000000000000004</v>
      </c>
      <c r="L748" s="1">
        <v>54.44</v>
      </c>
      <c r="M748" s="1" t="s">
        <v>9907</v>
      </c>
      <c r="N748" s="1">
        <v>4.9000000000000004</v>
      </c>
      <c r="O748" s="1">
        <v>58.94</v>
      </c>
      <c r="P748" s="1" t="s">
        <v>9908</v>
      </c>
      <c r="Q748" s="1">
        <v>4.22</v>
      </c>
      <c r="R748" s="1">
        <v>3.8</v>
      </c>
      <c r="S748" s="1" t="s">
        <v>9909</v>
      </c>
      <c r="T748" s="1">
        <v>1.43</v>
      </c>
      <c r="U748" s="1">
        <v>2.4300000000000002</v>
      </c>
      <c r="V748" s="1" t="s">
        <v>9910</v>
      </c>
      <c r="W748" s="1">
        <v>0</v>
      </c>
      <c r="X748" s="1">
        <v>0.13</v>
      </c>
      <c r="Y748" s="1" t="s">
        <v>4294</v>
      </c>
      <c r="Z748" s="1">
        <v>0</v>
      </c>
      <c r="AA748" s="1">
        <v>0</v>
      </c>
      <c r="AB748" s="1" t="s">
        <v>4284</v>
      </c>
      <c r="AC748" s="1">
        <v>0</v>
      </c>
      <c r="AD748" s="1">
        <v>0</v>
      </c>
      <c r="AH748" s="21">
        <v>42353.359791666669</v>
      </c>
      <c r="AJ748" s="24">
        <v>1</v>
      </c>
      <c r="AK748" s="23">
        <f t="shared" si="161"/>
        <v>6</v>
      </c>
      <c r="AL748" s="1">
        <f t="shared" si="162"/>
        <v>49979.93</v>
      </c>
      <c r="AM748" s="1">
        <f t="shared" si="163"/>
        <v>0</v>
      </c>
      <c r="AN748" s="25">
        <f t="shared" si="170"/>
        <v>4.7299999999999969</v>
      </c>
      <c r="AO748" s="25">
        <f t="shared" si="171"/>
        <v>55.863333333333337</v>
      </c>
      <c r="AP748" s="1">
        <f t="shared" si="169"/>
        <v>4.22</v>
      </c>
      <c r="AQ748" s="25">
        <f t="shared" si="164"/>
        <v>1.1105263157894736</v>
      </c>
      <c r="AR748" s="1">
        <f t="shared" si="165"/>
        <v>1.43</v>
      </c>
      <c r="AS748" s="25">
        <f t="shared" si="166"/>
        <v>0.58847736625514402</v>
      </c>
      <c r="AT748" s="1">
        <f t="shared" si="167"/>
        <v>0</v>
      </c>
      <c r="AU748" s="1">
        <f t="shared" si="168"/>
        <v>0</v>
      </c>
      <c r="AV748" s="1" t="str">
        <f t="shared" si="172"/>
        <v/>
      </c>
      <c r="AW748" s="1" t="str">
        <f t="shared" si="173"/>
        <v/>
      </c>
      <c r="AX748" s="1" t="str">
        <f t="shared" si="174"/>
        <v/>
      </c>
      <c r="AY748" s="1">
        <v>0</v>
      </c>
      <c r="BJ748"/>
    </row>
    <row r="749" spans="1:62" ht="15.75">
      <c r="A749" s="1">
        <v>9479</v>
      </c>
      <c r="B749" s="1" t="s">
        <v>753</v>
      </c>
      <c r="C749" s="1" t="s">
        <v>4286</v>
      </c>
      <c r="F749" s="1">
        <v>50000</v>
      </c>
      <c r="H749" s="1">
        <v>4.8</v>
      </c>
      <c r="I749" s="1">
        <v>10.44</v>
      </c>
      <c r="J749" s="1" t="s">
        <v>9911</v>
      </c>
      <c r="K749" s="1">
        <v>4.8</v>
      </c>
      <c r="L749" s="1">
        <v>14.27</v>
      </c>
      <c r="M749" s="1" t="s">
        <v>9912</v>
      </c>
      <c r="N749" s="1">
        <v>4.8</v>
      </c>
      <c r="O749" s="1">
        <v>17.34</v>
      </c>
      <c r="P749" s="1" t="s">
        <v>9913</v>
      </c>
      <c r="Q749" s="1">
        <v>18.52</v>
      </c>
      <c r="R749" s="1">
        <v>6.76</v>
      </c>
      <c r="S749" s="1" t="s">
        <v>9914</v>
      </c>
      <c r="T749" s="1">
        <v>3.38</v>
      </c>
      <c r="U749" s="1">
        <v>3.27</v>
      </c>
      <c r="V749" s="1" t="s">
        <v>8451</v>
      </c>
      <c r="W749" s="1">
        <v>0</v>
      </c>
      <c r="X749" s="1">
        <v>0.01</v>
      </c>
      <c r="Y749" s="1" t="s">
        <v>4295</v>
      </c>
      <c r="Z749" s="1">
        <v>0</v>
      </c>
      <c r="AA749" s="1">
        <v>0</v>
      </c>
      <c r="AB749" s="1" t="s">
        <v>4284</v>
      </c>
      <c r="AC749" s="1">
        <v>0</v>
      </c>
      <c r="AD749" s="1">
        <v>0</v>
      </c>
      <c r="AH749" s="21">
        <v>42353.359895833331</v>
      </c>
      <c r="AJ749" s="24">
        <v>1</v>
      </c>
      <c r="AK749" s="23">
        <f t="shared" si="161"/>
        <v>8</v>
      </c>
      <c r="AL749" s="1">
        <f t="shared" si="162"/>
        <v>50000</v>
      </c>
      <c r="AM749" s="1">
        <f t="shared" si="163"/>
        <v>0</v>
      </c>
      <c r="AN749" s="25">
        <f t="shared" si="170"/>
        <v>6.9</v>
      </c>
      <c r="AO749" s="25">
        <f t="shared" si="171"/>
        <v>14.016666666666666</v>
      </c>
      <c r="AP749" s="1">
        <f t="shared" si="169"/>
        <v>18.52</v>
      </c>
      <c r="AQ749" s="25">
        <f t="shared" si="164"/>
        <v>2.7396449704142012</v>
      </c>
      <c r="AR749" s="1">
        <f t="shared" si="165"/>
        <v>3.38</v>
      </c>
      <c r="AS749" s="25">
        <f t="shared" si="166"/>
        <v>1.0336391437308867</v>
      </c>
      <c r="AT749" s="1">
        <f t="shared" si="167"/>
        <v>0</v>
      </c>
      <c r="AU749" s="1">
        <f t="shared" si="168"/>
        <v>0</v>
      </c>
      <c r="AV749" s="1" t="str">
        <f t="shared" si="172"/>
        <v/>
      </c>
      <c r="AW749" s="1" t="str">
        <f t="shared" si="173"/>
        <v/>
      </c>
      <c r="AX749" s="1" t="str">
        <f t="shared" si="174"/>
        <v/>
      </c>
      <c r="AY749" s="1">
        <v>0</v>
      </c>
      <c r="BJ749"/>
    </row>
    <row r="750" spans="1:62" ht="15.75">
      <c r="A750" s="1">
        <v>9312</v>
      </c>
      <c r="B750" s="1" t="s">
        <v>2529</v>
      </c>
      <c r="C750" s="1" t="s">
        <v>4286</v>
      </c>
      <c r="F750" s="1">
        <v>50000</v>
      </c>
      <c r="G750" s="1">
        <v>3</v>
      </c>
      <c r="H750" s="1">
        <v>4.8</v>
      </c>
      <c r="I750" s="1">
        <v>0</v>
      </c>
      <c r="J750" s="1" t="s">
        <v>9915</v>
      </c>
      <c r="K750" s="1">
        <v>4.8</v>
      </c>
      <c r="L750" s="1">
        <v>0</v>
      </c>
      <c r="M750" s="1" t="s">
        <v>9916</v>
      </c>
      <c r="N750" s="1">
        <v>4.7</v>
      </c>
      <c r="O750" s="1">
        <v>0</v>
      </c>
      <c r="P750" s="1" t="s">
        <v>9917</v>
      </c>
      <c r="Q750" s="1">
        <v>11.96</v>
      </c>
      <c r="R750" s="1">
        <v>6.76</v>
      </c>
      <c r="S750" s="1" t="s">
        <v>9918</v>
      </c>
      <c r="T750" s="1">
        <v>3.55</v>
      </c>
      <c r="U750" s="1">
        <v>3.27</v>
      </c>
      <c r="V750" s="1" t="s">
        <v>9919</v>
      </c>
      <c r="W750" s="1">
        <v>0</v>
      </c>
      <c r="X750" s="1">
        <v>0.01</v>
      </c>
      <c r="Y750" s="1" t="s">
        <v>4295</v>
      </c>
      <c r="Z750" s="1">
        <v>0</v>
      </c>
      <c r="AA750" s="1">
        <v>0</v>
      </c>
      <c r="AB750" s="1" t="s">
        <v>4284</v>
      </c>
      <c r="AC750" s="1">
        <v>0</v>
      </c>
      <c r="AD750" s="1">
        <v>0</v>
      </c>
      <c r="AH750" s="21">
        <v>42353.359930555554</v>
      </c>
      <c r="AJ750" s="24">
        <v>1</v>
      </c>
      <c r="AK750" s="23">
        <f t="shared" si="161"/>
        <v>8</v>
      </c>
      <c r="AL750" s="1">
        <f t="shared" si="162"/>
        <v>50000</v>
      </c>
      <c r="AM750" s="1">
        <f t="shared" si="163"/>
        <v>0</v>
      </c>
      <c r="AN750" s="25">
        <f t="shared" si="170"/>
        <v>0</v>
      </c>
      <c r="AO750" s="25">
        <f t="shared" si="171"/>
        <v>0</v>
      </c>
      <c r="AP750" s="1">
        <f t="shared" si="169"/>
        <v>11.96</v>
      </c>
      <c r="AQ750" s="25">
        <f t="shared" si="164"/>
        <v>1.7692307692307694</v>
      </c>
      <c r="AR750" s="1">
        <f t="shared" si="165"/>
        <v>3.55</v>
      </c>
      <c r="AS750" s="25">
        <f t="shared" si="166"/>
        <v>1.0856269113149846</v>
      </c>
      <c r="AT750" s="1">
        <f t="shared" si="167"/>
        <v>0</v>
      </c>
      <c r="AU750" s="1">
        <f t="shared" si="168"/>
        <v>0</v>
      </c>
      <c r="AV750" s="1" t="str">
        <f t="shared" si="172"/>
        <v/>
      </c>
      <c r="AW750" s="1" t="str">
        <f t="shared" si="173"/>
        <v/>
      </c>
      <c r="AX750" s="1" t="str">
        <f t="shared" si="174"/>
        <v/>
      </c>
      <c r="AY750" s="1">
        <v>0</v>
      </c>
      <c r="BJ750"/>
    </row>
    <row r="751" spans="1:62" ht="15.75">
      <c r="A751" s="1">
        <v>9371</v>
      </c>
      <c r="B751" s="1" t="s">
        <v>497</v>
      </c>
      <c r="C751" s="1" t="s">
        <v>4339</v>
      </c>
      <c r="F751" s="1">
        <v>50000</v>
      </c>
      <c r="G751" s="1">
        <v>4</v>
      </c>
      <c r="H751" s="1">
        <v>4.8</v>
      </c>
      <c r="I751" s="1">
        <v>0</v>
      </c>
      <c r="J751" s="1" t="s">
        <v>9920</v>
      </c>
      <c r="K751" s="1">
        <v>4.8</v>
      </c>
      <c r="L751" s="1">
        <v>3</v>
      </c>
      <c r="M751" s="1" t="s">
        <v>9921</v>
      </c>
      <c r="N751" s="1">
        <v>4.8</v>
      </c>
      <c r="O751" s="1">
        <v>5.52</v>
      </c>
      <c r="P751" s="1" t="s">
        <v>9922</v>
      </c>
      <c r="Q751" s="1">
        <v>4.66</v>
      </c>
      <c r="R751" s="1">
        <v>3.8</v>
      </c>
      <c r="S751" s="1" t="s">
        <v>9923</v>
      </c>
      <c r="T751" s="1">
        <v>3.58</v>
      </c>
      <c r="U751" s="1">
        <v>2.4300000000000002</v>
      </c>
      <c r="V751" s="1" t="s">
        <v>9924</v>
      </c>
      <c r="W751" s="1">
        <v>0</v>
      </c>
      <c r="X751" s="1">
        <v>0.13</v>
      </c>
      <c r="Y751" s="1" t="s">
        <v>4294</v>
      </c>
      <c r="Z751" s="1">
        <v>0</v>
      </c>
      <c r="AA751" s="1">
        <v>0</v>
      </c>
      <c r="AB751" s="1" t="s">
        <v>4284</v>
      </c>
      <c r="AC751" s="1">
        <v>0</v>
      </c>
      <c r="AD751" s="1">
        <v>0</v>
      </c>
      <c r="AH751" s="21">
        <v>42353.359965277778</v>
      </c>
      <c r="AJ751" s="24">
        <v>1</v>
      </c>
      <c r="AK751" s="23">
        <f t="shared" si="161"/>
        <v>6</v>
      </c>
      <c r="AL751" s="1">
        <f t="shared" si="162"/>
        <v>50000</v>
      </c>
      <c r="AM751" s="1">
        <f t="shared" si="163"/>
        <v>0</v>
      </c>
      <c r="AN751" s="25">
        <f t="shared" si="170"/>
        <v>5.52</v>
      </c>
      <c r="AO751" s="25">
        <f t="shared" si="171"/>
        <v>2.84</v>
      </c>
      <c r="AP751" s="1">
        <f t="shared" si="169"/>
        <v>4.66</v>
      </c>
      <c r="AQ751" s="25">
        <f t="shared" si="164"/>
        <v>1.2263157894736842</v>
      </c>
      <c r="AR751" s="1">
        <f t="shared" si="165"/>
        <v>3.58</v>
      </c>
      <c r="AS751" s="25">
        <f t="shared" si="166"/>
        <v>1.4732510288065843</v>
      </c>
      <c r="AT751" s="1">
        <f t="shared" si="167"/>
        <v>0</v>
      </c>
      <c r="AU751" s="1">
        <f t="shared" si="168"/>
        <v>0</v>
      </c>
      <c r="AV751" s="1" t="str">
        <f t="shared" si="172"/>
        <v/>
      </c>
      <c r="AW751" s="1" t="str">
        <f t="shared" si="173"/>
        <v/>
      </c>
      <c r="AX751" s="1" t="str">
        <f t="shared" si="174"/>
        <v/>
      </c>
      <c r="AY751" s="1">
        <v>0</v>
      </c>
      <c r="BJ751"/>
    </row>
    <row r="752" spans="1:62" ht="15.75">
      <c r="A752" s="1">
        <v>9385</v>
      </c>
      <c r="B752" s="1" t="s">
        <v>492</v>
      </c>
      <c r="C752" s="1" t="s">
        <v>4334</v>
      </c>
      <c r="F752" s="1">
        <v>50000</v>
      </c>
      <c r="H752" s="1">
        <v>4.9000000000000004</v>
      </c>
      <c r="I752" s="1">
        <v>55.79</v>
      </c>
      <c r="J752" s="1" t="s">
        <v>9925</v>
      </c>
      <c r="K752" s="1">
        <v>4.8</v>
      </c>
      <c r="L752" s="1">
        <v>51.25</v>
      </c>
      <c r="M752" s="1" t="s">
        <v>9926</v>
      </c>
      <c r="N752" s="1">
        <v>4.8</v>
      </c>
      <c r="O752" s="1">
        <v>53.07</v>
      </c>
      <c r="P752" s="1" t="s">
        <v>9927</v>
      </c>
      <c r="Q752" s="1">
        <v>12.77</v>
      </c>
      <c r="R752" s="1">
        <v>12.85</v>
      </c>
      <c r="S752" s="1" t="s">
        <v>9928</v>
      </c>
      <c r="T752" s="1">
        <v>3.52</v>
      </c>
      <c r="U752" s="1">
        <v>3.68</v>
      </c>
      <c r="V752" s="1" t="s">
        <v>9929</v>
      </c>
      <c r="W752" s="1">
        <v>0</v>
      </c>
      <c r="X752" s="1">
        <v>0.05</v>
      </c>
      <c r="Y752" s="1" t="s">
        <v>4289</v>
      </c>
      <c r="Z752" s="1">
        <v>0</v>
      </c>
      <c r="AA752" s="1">
        <v>0</v>
      </c>
      <c r="AB752" s="1" t="s">
        <v>4284</v>
      </c>
      <c r="AC752" s="1">
        <v>0</v>
      </c>
      <c r="AD752" s="1">
        <v>0</v>
      </c>
      <c r="AH752" s="21">
        <v>42353.36</v>
      </c>
      <c r="AJ752" s="24">
        <v>1</v>
      </c>
      <c r="AK752" s="23">
        <f t="shared" si="161"/>
        <v>4</v>
      </c>
      <c r="AL752" s="1">
        <f t="shared" si="162"/>
        <v>50000</v>
      </c>
      <c r="AM752" s="1">
        <f t="shared" si="163"/>
        <v>0</v>
      </c>
      <c r="AN752" s="25">
        <f t="shared" si="170"/>
        <v>4.5399999999999991</v>
      </c>
      <c r="AO752" s="25">
        <f t="shared" si="171"/>
        <v>53.37</v>
      </c>
      <c r="AP752" s="1">
        <f t="shared" si="169"/>
        <v>12.77</v>
      </c>
      <c r="AQ752" s="25">
        <f t="shared" si="164"/>
        <v>0.99377431906614788</v>
      </c>
      <c r="AR752" s="1">
        <f t="shared" si="165"/>
        <v>3.52</v>
      </c>
      <c r="AS752" s="25">
        <f t="shared" si="166"/>
        <v>0.9565217391304347</v>
      </c>
      <c r="AT752" s="1">
        <f t="shared" si="167"/>
        <v>0</v>
      </c>
      <c r="AU752" s="1">
        <f t="shared" si="168"/>
        <v>0</v>
      </c>
      <c r="AV752" s="1" t="str">
        <f t="shared" si="172"/>
        <v/>
      </c>
      <c r="AW752" s="1" t="str">
        <f t="shared" si="173"/>
        <v/>
      </c>
      <c r="AX752" s="1" t="str">
        <f t="shared" si="174"/>
        <v/>
      </c>
      <c r="AY752" s="1">
        <v>0</v>
      </c>
      <c r="BJ752"/>
    </row>
    <row r="753" spans="1:62" ht="15.75">
      <c r="A753" s="1">
        <v>8729</v>
      </c>
      <c r="B753" s="1" t="s">
        <v>3979</v>
      </c>
      <c r="C753" s="1" t="s">
        <v>4335</v>
      </c>
      <c r="F753" s="1">
        <v>50000</v>
      </c>
      <c r="G753" s="1">
        <v>5</v>
      </c>
      <c r="H753" s="1">
        <v>4.8</v>
      </c>
      <c r="I753" s="1">
        <v>19.13</v>
      </c>
      <c r="J753" s="1" t="s">
        <v>9930</v>
      </c>
      <c r="K753" s="1">
        <v>4.8</v>
      </c>
      <c r="L753" s="1">
        <v>25.17</v>
      </c>
      <c r="M753" s="1" t="s">
        <v>9931</v>
      </c>
      <c r="N753" s="1">
        <v>4.8</v>
      </c>
      <c r="O753" s="1">
        <v>26.75</v>
      </c>
      <c r="P753" s="1" t="s">
        <v>9932</v>
      </c>
      <c r="Q753" s="1">
        <v>4.3</v>
      </c>
      <c r="R753" s="1">
        <v>3.91</v>
      </c>
      <c r="S753" s="1" t="s">
        <v>9933</v>
      </c>
      <c r="T753" s="1">
        <v>2.96</v>
      </c>
      <c r="U753" s="1">
        <v>2.44</v>
      </c>
      <c r="V753" s="1" t="s">
        <v>9934</v>
      </c>
      <c r="W753" s="1">
        <v>0</v>
      </c>
      <c r="X753" s="1">
        <v>0</v>
      </c>
      <c r="Y753" s="1" t="s">
        <v>4287</v>
      </c>
      <c r="Z753" s="1">
        <v>0</v>
      </c>
      <c r="AA753" s="1">
        <v>0</v>
      </c>
      <c r="AB753" s="1" t="s">
        <v>4284</v>
      </c>
      <c r="AC753" s="1">
        <v>0</v>
      </c>
      <c r="AD753" s="1">
        <v>0</v>
      </c>
      <c r="AH753" s="21">
        <v>42353.36005787037</v>
      </c>
      <c r="AJ753" s="24">
        <v>1</v>
      </c>
      <c r="AK753" s="23">
        <f t="shared" si="161"/>
        <v>5</v>
      </c>
      <c r="AL753" s="1">
        <f t="shared" si="162"/>
        <v>50000</v>
      </c>
      <c r="AM753" s="1">
        <f t="shared" si="163"/>
        <v>0</v>
      </c>
      <c r="AN753" s="25">
        <f t="shared" si="170"/>
        <v>7.620000000000001</v>
      </c>
      <c r="AO753" s="25">
        <f t="shared" si="171"/>
        <v>23.683333333333334</v>
      </c>
      <c r="AP753" s="1">
        <f t="shared" si="169"/>
        <v>4.3</v>
      </c>
      <c r="AQ753" s="25">
        <f t="shared" si="164"/>
        <v>1.0997442455242965</v>
      </c>
      <c r="AR753" s="1">
        <f t="shared" si="165"/>
        <v>2.96</v>
      </c>
      <c r="AS753" s="25">
        <f t="shared" si="166"/>
        <v>1.2131147540983607</v>
      </c>
      <c r="AT753" s="1">
        <f t="shared" si="167"/>
        <v>0</v>
      </c>
      <c r="AU753" s="1">
        <f t="shared" si="168"/>
        <v>0</v>
      </c>
      <c r="AV753" s="1" t="str">
        <f t="shared" si="172"/>
        <v/>
      </c>
      <c r="AW753" s="1" t="str">
        <f t="shared" si="173"/>
        <v/>
      </c>
      <c r="AX753" s="1" t="str">
        <f t="shared" si="174"/>
        <v/>
      </c>
      <c r="AY753" s="1">
        <v>0</v>
      </c>
      <c r="BJ753"/>
    </row>
    <row r="754" spans="1:62" ht="15.75">
      <c r="A754" s="1">
        <v>9284</v>
      </c>
      <c r="B754" s="1" t="s">
        <v>618</v>
      </c>
      <c r="C754" s="1" t="s">
        <v>4334</v>
      </c>
      <c r="F754" s="1">
        <v>50000</v>
      </c>
      <c r="H754" s="1">
        <v>4.7</v>
      </c>
      <c r="I754" s="1">
        <v>-1.79</v>
      </c>
      <c r="J754" s="1" t="s">
        <v>9935</v>
      </c>
      <c r="K754" s="1">
        <v>4.5999999999999996</v>
      </c>
      <c r="L754" s="1">
        <v>-2.23</v>
      </c>
      <c r="M754" s="1" t="s">
        <v>9936</v>
      </c>
      <c r="N754" s="1">
        <v>4.5999999999999996</v>
      </c>
      <c r="O754" s="1">
        <v>-2.98</v>
      </c>
      <c r="P754" s="1" t="s">
        <v>9937</v>
      </c>
      <c r="Q754" s="1">
        <v>10.58</v>
      </c>
      <c r="R754" s="1">
        <v>12.85</v>
      </c>
      <c r="S754" s="1" t="s">
        <v>9938</v>
      </c>
      <c r="T754" s="1">
        <v>4.43</v>
      </c>
      <c r="U754" s="1">
        <v>3.68</v>
      </c>
      <c r="V754" s="1" t="s">
        <v>9939</v>
      </c>
      <c r="W754" s="1">
        <v>0</v>
      </c>
      <c r="X754" s="1">
        <v>0.05</v>
      </c>
      <c r="Y754" s="1" t="s">
        <v>4289</v>
      </c>
      <c r="Z754" s="1">
        <v>0</v>
      </c>
      <c r="AA754" s="1">
        <v>0</v>
      </c>
      <c r="AB754" s="1" t="s">
        <v>4284</v>
      </c>
      <c r="AC754" s="1">
        <v>0</v>
      </c>
      <c r="AD754" s="1">
        <v>0</v>
      </c>
      <c r="AH754" s="21">
        <v>42353.360081018516</v>
      </c>
      <c r="AJ754" s="24">
        <v>1</v>
      </c>
      <c r="AK754" s="23">
        <f t="shared" si="161"/>
        <v>4</v>
      </c>
      <c r="AL754" s="1">
        <f t="shared" si="162"/>
        <v>50000</v>
      </c>
      <c r="AM754" s="1">
        <f t="shared" si="163"/>
        <v>0</v>
      </c>
      <c r="AN754" s="25">
        <f t="shared" si="170"/>
        <v>1.19</v>
      </c>
      <c r="AO754" s="25">
        <f t="shared" si="171"/>
        <v>-2.3333333333333335</v>
      </c>
      <c r="AP754" s="1">
        <f t="shared" si="169"/>
        <v>10.58</v>
      </c>
      <c r="AQ754" s="25">
        <f t="shared" si="164"/>
        <v>0.8233463035019456</v>
      </c>
      <c r="AR754" s="1">
        <f t="shared" si="165"/>
        <v>4.43</v>
      </c>
      <c r="AS754" s="25">
        <f t="shared" si="166"/>
        <v>1.2038043478260869</v>
      </c>
      <c r="AT754" s="1">
        <f t="shared" si="167"/>
        <v>0</v>
      </c>
      <c r="AU754" s="1">
        <f t="shared" si="168"/>
        <v>0</v>
      </c>
      <c r="AV754" s="1" t="str">
        <f t="shared" si="172"/>
        <v/>
      </c>
      <c r="AW754" s="1" t="str">
        <f t="shared" si="173"/>
        <v/>
      </c>
      <c r="AX754" s="1" t="str">
        <f t="shared" si="174"/>
        <v/>
      </c>
      <c r="AY754" s="1">
        <v>0</v>
      </c>
      <c r="BJ754"/>
    </row>
    <row r="755" spans="1:62" ht="15.75">
      <c r="A755" s="1">
        <v>9511</v>
      </c>
      <c r="B755" s="1" t="s">
        <v>661</v>
      </c>
      <c r="C755" s="1" t="s">
        <v>4358</v>
      </c>
      <c r="F755" s="1">
        <v>100000</v>
      </c>
      <c r="H755" s="1">
        <v>4.9000000000000004</v>
      </c>
      <c r="I755" s="1">
        <v>22.56</v>
      </c>
      <c r="J755" s="1" t="s">
        <v>9940</v>
      </c>
      <c r="K755" s="1">
        <v>4.8</v>
      </c>
      <c r="L755" s="1">
        <v>19.940000000000001</v>
      </c>
      <c r="M755" s="1" t="s">
        <v>9941</v>
      </c>
      <c r="N755" s="1">
        <v>4.8</v>
      </c>
      <c r="O755" s="1">
        <v>28.83</v>
      </c>
      <c r="P755" s="1" t="s">
        <v>9942</v>
      </c>
      <c r="Q755" s="1">
        <v>11.67</v>
      </c>
      <c r="R755" s="1">
        <v>4.05</v>
      </c>
      <c r="S755" s="1" t="s">
        <v>9943</v>
      </c>
      <c r="T755" s="1">
        <v>8.1300000000000008</v>
      </c>
      <c r="U755" s="1">
        <v>2.8</v>
      </c>
      <c r="V755" s="1" t="s">
        <v>9944</v>
      </c>
      <c r="W755" s="1">
        <v>0</v>
      </c>
      <c r="X755" s="1">
        <v>7.0000000000000007E-2</v>
      </c>
      <c r="Y755" s="1" t="s">
        <v>4331</v>
      </c>
      <c r="Z755" s="1">
        <v>0</v>
      </c>
      <c r="AA755" s="1">
        <v>0</v>
      </c>
      <c r="AB755" s="1" t="s">
        <v>4284</v>
      </c>
      <c r="AC755" s="1">
        <v>0</v>
      </c>
      <c r="AD755" s="1">
        <v>0</v>
      </c>
      <c r="AH755" s="21">
        <v>42353.360115740739</v>
      </c>
      <c r="AJ755" s="24">
        <v>1</v>
      </c>
      <c r="AK755" s="23">
        <f t="shared" si="161"/>
        <v>1</v>
      </c>
      <c r="AL755" s="1">
        <f t="shared" si="162"/>
        <v>100000</v>
      </c>
      <c r="AM755" s="1">
        <f t="shared" si="163"/>
        <v>0</v>
      </c>
      <c r="AN755" s="25">
        <f t="shared" si="170"/>
        <v>8.889999999999997</v>
      </c>
      <c r="AO755" s="25">
        <f t="shared" si="171"/>
        <v>23.776666666666667</v>
      </c>
      <c r="AP755" s="1">
        <f t="shared" si="169"/>
        <v>11.67</v>
      </c>
      <c r="AQ755" s="25">
        <f t="shared" si="164"/>
        <v>2.8814814814814818</v>
      </c>
      <c r="AR755" s="1">
        <f t="shared" si="165"/>
        <v>8.1300000000000008</v>
      </c>
      <c r="AS755" s="25">
        <f t="shared" si="166"/>
        <v>2.9035714285714289</v>
      </c>
      <c r="AT755" s="1">
        <f t="shared" si="167"/>
        <v>0</v>
      </c>
      <c r="AU755" s="1">
        <f t="shared" si="168"/>
        <v>0</v>
      </c>
      <c r="AV755" s="1" t="str">
        <f t="shared" si="172"/>
        <v/>
      </c>
      <c r="AW755" s="1" t="str">
        <f t="shared" si="173"/>
        <v/>
      </c>
      <c r="AX755" s="1" t="str">
        <f t="shared" si="174"/>
        <v/>
      </c>
      <c r="AY755" s="1">
        <v>0</v>
      </c>
      <c r="BJ755"/>
    </row>
    <row r="756" spans="1:62" ht="15.75">
      <c r="A756" s="1">
        <v>8565</v>
      </c>
      <c r="B756" s="1" t="s">
        <v>725</v>
      </c>
      <c r="C756" s="1" t="s">
        <v>4286</v>
      </c>
      <c r="F756" s="1">
        <v>50000</v>
      </c>
      <c r="G756" s="1">
        <v>3</v>
      </c>
      <c r="H756" s="1">
        <v>4.9000000000000004</v>
      </c>
      <c r="I756" s="1">
        <v>24.35</v>
      </c>
      <c r="J756" s="1" t="s">
        <v>9945</v>
      </c>
      <c r="K756" s="1">
        <v>4.8</v>
      </c>
      <c r="L756" s="1">
        <v>20.329999999999998</v>
      </c>
      <c r="M756" s="1" t="s">
        <v>9946</v>
      </c>
      <c r="N756" s="1">
        <v>4.8</v>
      </c>
      <c r="O756" s="1">
        <v>13.38</v>
      </c>
      <c r="P756" s="1" t="s">
        <v>9947</v>
      </c>
      <c r="Q756" s="1">
        <v>14.25</v>
      </c>
      <c r="R756" s="1">
        <v>6.76</v>
      </c>
      <c r="S756" s="1" t="s">
        <v>9948</v>
      </c>
      <c r="T756" s="1">
        <v>5.19</v>
      </c>
      <c r="U756" s="1">
        <v>3.27</v>
      </c>
      <c r="V756" s="1" t="s">
        <v>9949</v>
      </c>
      <c r="W756" s="1">
        <v>0</v>
      </c>
      <c r="X756" s="1">
        <v>0.01</v>
      </c>
      <c r="Y756" s="1" t="s">
        <v>4295</v>
      </c>
      <c r="Z756" s="1">
        <v>0</v>
      </c>
      <c r="AA756" s="1">
        <v>0</v>
      </c>
      <c r="AB756" s="1" t="s">
        <v>4284</v>
      </c>
      <c r="AC756" s="1">
        <v>0</v>
      </c>
      <c r="AD756" s="1">
        <v>0</v>
      </c>
      <c r="AH756" s="21">
        <v>42353.360150462962</v>
      </c>
      <c r="AJ756" s="24">
        <v>1</v>
      </c>
      <c r="AK756" s="23">
        <f t="shared" si="161"/>
        <v>8</v>
      </c>
      <c r="AL756" s="1">
        <f t="shared" si="162"/>
        <v>50000</v>
      </c>
      <c r="AM756" s="1">
        <f t="shared" si="163"/>
        <v>0</v>
      </c>
      <c r="AN756" s="25">
        <f t="shared" si="170"/>
        <v>10.97</v>
      </c>
      <c r="AO756" s="25">
        <f t="shared" si="171"/>
        <v>19.353333333333335</v>
      </c>
      <c r="AP756" s="1">
        <f t="shared" si="169"/>
        <v>14.25</v>
      </c>
      <c r="AQ756" s="25">
        <f t="shared" si="164"/>
        <v>2.1079881656804735</v>
      </c>
      <c r="AR756" s="1">
        <f t="shared" si="165"/>
        <v>5.19</v>
      </c>
      <c r="AS756" s="25">
        <f t="shared" si="166"/>
        <v>1.5871559633027523</v>
      </c>
      <c r="AT756" s="1">
        <f t="shared" si="167"/>
        <v>0</v>
      </c>
      <c r="AU756" s="1">
        <f t="shared" si="168"/>
        <v>0</v>
      </c>
      <c r="AV756" s="1" t="str">
        <f t="shared" si="172"/>
        <v/>
      </c>
      <c r="AW756" s="1" t="str">
        <f t="shared" si="173"/>
        <v/>
      </c>
      <c r="AX756" s="1" t="str">
        <f t="shared" si="174"/>
        <v/>
      </c>
      <c r="AY756" s="1">
        <v>0</v>
      </c>
      <c r="BJ756"/>
    </row>
    <row r="757" spans="1:62" ht="15.75">
      <c r="A757" s="1">
        <v>8646</v>
      </c>
      <c r="B757" s="1" t="s">
        <v>3343</v>
      </c>
      <c r="C757" s="1" t="s">
        <v>4337</v>
      </c>
      <c r="F757" s="1">
        <v>50000</v>
      </c>
      <c r="H757" s="1">
        <v>4.9000000000000004</v>
      </c>
      <c r="I757" s="1">
        <v>21.86</v>
      </c>
      <c r="J757" s="1" t="s">
        <v>9950</v>
      </c>
      <c r="K757" s="1">
        <v>4.8</v>
      </c>
      <c r="L757" s="1">
        <v>17.899999999999999</v>
      </c>
      <c r="M757" s="1" t="s">
        <v>9951</v>
      </c>
      <c r="N757" s="1">
        <v>4.8</v>
      </c>
      <c r="O757" s="1">
        <v>11.16</v>
      </c>
      <c r="P757" s="1" t="s">
        <v>9952</v>
      </c>
      <c r="Q757" s="1">
        <v>2.13</v>
      </c>
      <c r="R757" s="1">
        <v>4.72</v>
      </c>
      <c r="S757" s="1" t="s">
        <v>9953</v>
      </c>
      <c r="T757" s="1">
        <v>2.4700000000000002</v>
      </c>
      <c r="U757" s="1">
        <v>1.98</v>
      </c>
      <c r="V757" s="1" t="s">
        <v>9954</v>
      </c>
      <c r="W757" s="1">
        <v>0</v>
      </c>
      <c r="X757" s="1">
        <v>0.03</v>
      </c>
      <c r="Y757" s="1" t="s">
        <v>4338</v>
      </c>
      <c r="Z757" s="1">
        <v>0</v>
      </c>
      <c r="AA757" s="1">
        <v>0</v>
      </c>
      <c r="AB757" s="1" t="s">
        <v>4284</v>
      </c>
      <c r="AC757" s="1">
        <v>0</v>
      </c>
      <c r="AD757" s="1">
        <v>0</v>
      </c>
      <c r="AH757" s="21">
        <v>42353.360185185185</v>
      </c>
      <c r="AJ757" s="24">
        <v>1</v>
      </c>
      <c r="AK757" s="23">
        <f t="shared" si="161"/>
        <v>13</v>
      </c>
      <c r="AL757" s="1">
        <f t="shared" si="162"/>
        <v>50000</v>
      </c>
      <c r="AM757" s="1">
        <f t="shared" si="163"/>
        <v>0</v>
      </c>
      <c r="AN757" s="25">
        <f t="shared" si="170"/>
        <v>10.7</v>
      </c>
      <c r="AO757" s="25">
        <f t="shared" si="171"/>
        <v>16.973333333333333</v>
      </c>
      <c r="AP757" s="1">
        <f t="shared" si="169"/>
        <v>2.13</v>
      </c>
      <c r="AQ757" s="25">
        <f t="shared" si="164"/>
        <v>0.45127118644067798</v>
      </c>
      <c r="AR757" s="1">
        <f t="shared" si="165"/>
        <v>2.4700000000000002</v>
      </c>
      <c r="AS757" s="25">
        <f t="shared" si="166"/>
        <v>1.2474747474747476</v>
      </c>
      <c r="AT757" s="1">
        <f t="shared" si="167"/>
        <v>0</v>
      </c>
      <c r="AU757" s="1">
        <f t="shared" si="168"/>
        <v>0</v>
      </c>
      <c r="AV757" s="1" t="str">
        <f t="shared" si="172"/>
        <v/>
      </c>
      <c r="AW757" s="1" t="str">
        <f t="shared" si="173"/>
        <v/>
      </c>
      <c r="AX757" s="1" t="str">
        <f t="shared" si="174"/>
        <v/>
      </c>
      <c r="AY757" s="1">
        <v>0</v>
      </c>
      <c r="BJ757"/>
    </row>
    <row r="758" spans="1:62" ht="15.75">
      <c r="A758" s="1">
        <v>9504</v>
      </c>
      <c r="B758" s="1" t="s">
        <v>239</v>
      </c>
      <c r="C758" s="1" t="s">
        <v>4334</v>
      </c>
      <c r="F758" s="1">
        <v>50000</v>
      </c>
      <c r="G758" s="1">
        <v>3</v>
      </c>
      <c r="H758" s="1">
        <v>4.9000000000000004</v>
      </c>
      <c r="I758" s="1">
        <v>56.31</v>
      </c>
      <c r="J758" s="1" t="s">
        <v>9955</v>
      </c>
      <c r="K758" s="1">
        <v>4.9000000000000004</v>
      </c>
      <c r="L758" s="1">
        <v>58.13</v>
      </c>
      <c r="M758" s="1" t="s">
        <v>9956</v>
      </c>
      <c r="N758" s="1">
        <v>4.8</v>
      </c>
      <c r="O758" s="1">
        <v>49.11</v>
      </c>
      <c r="P758" s="1" t="s">
        <v>9957</v>
      </c>
      <c r="Q758" s="1">
        <v>16.39</v>
      </c>
      <c r="R758" s="1">
        <v>12.85</v>
      </c>
      <c r="S758" s="1" t="s">
        <v>9958</v>
      </c>
      <c r="T758" s="1">
        <v>3.21</v>
      </c>
      <c r="U758" s="1">
        <v>3.68</v>
      </c>
      <c r="V758" s="1" t="s">
        <v>9959</v>
      </c>
      <c r="W758" s="1">
        <v>0</v>
      </c>
      <c r="X758" s="1">
        <v>0.05</v>
      </c>
      <c r="Y758" s="1" t="s">
        <v>4289</v>
      </c>
      <c r="Z758" s="1">
        <v>0</v>
      </c>
      <c r="AA758" s="1">
        <v>0</v>
      </c>
      <c r="AB758" s="1" t="s">
        <v>4284</v>
      </c>
      <c r="AC758" s="1">
        <v>0</v>
      </c>
      <c r="AD758" s="1">
        <v>0</v>
      </c>
      <c r="AH758" s="21">
        <v>42353.360277777778</v>
      </c>
      <c r="AJ758" s="24">
        <v>1</v>
      </c>
      <c r="AK758" s="23">
        <f t="shared" si="161"/>
        <v>4</v>
      </c>
      <c r="AL758" s="1">
        <f t="shared" si="162"/>
        <v>50000</v>
      </c>
      <c r="AM758" s="1">
        <f t="shared" si="163"/>
        <v>0</v>
      </c>
      <c r="AN758" s="25">
        <f t="shared" si="170"/>
        <v>9.0200000000000031</v>
      </c>
      <c r="AO758" s="25">
        <f t="shared" si="171"/>
        <v>54.516666666666673</v>
      </c>
      <c r="AP758" s="1">
        <f t="shared" si="169"/>
        <v>16.39</v>
      </c>
      <c r="AQ758" s="25">
        <f t="shared" si="164"/>
        <v>1.2754863813229573</v>
      </c>
      <c r="AR758" s="1">
        <f t="shared" si="165"/>
        <v>3.21</v>
      </c>
      <c r="AS758" s="25">
        <f t="shared" si="166"/>
        <v>0.87228260869565211</v>
      </c>
      <c r="AT758" s="1">
        <f t="shared" si="167"/>
        <v>0</v>
      </c>
      <c r="AU758" s="1">
        <f t="shared" si="168"/>
        <v>0</v>
      </c>
      <c r="AV758" s="1" t="str">
        <f t="shared" si="172"/>
        <v/>
      </c>
      <c r="AW758" s="1" t="str">
        <f t="shared" si="173"/>
        <v/>
      </c>
      <c r="AX758" s="1" t="str">
        <f t="shared" si="174"/>
        <v/>
      </c>
      <c r="AY758" s="1">
        <v>0</v>
      </c>
      <c r="BJ758"/>
    </row>
    <row r="759" spans="1:62" ht="15.75">
      <c r="A759" s="1">
        <v>9194</v>
      </c>
      <c r="B759" s="1" t="s">
        <v>633</v>
      </c>
      <c r="C759" s="1" t="s">
        <v>4334</v>
      </c>
      <c r="F759" s="1">
        <v>50000</v>
      </c>
      <c r="H759" s="1">
        <v>4.8</v>
      </c>
      <c r="I759" s="1">
        <v>0</v>
      </c>
      <c r="J759" s="1" t="s">
        <v>9960</v>
      </c>
      <c r="K759" s="1">
        <v>4.7</v>
      </c>
      <c r="L759" s="1">
        <v>0.53</v>
      </c>
      <c r="M759" s="1" t="s">
        <v>9961</v>
      </c>
      <c r="N759" s="1">
        <v>4.7</v>
      </c>
      <c r="O759" s="1">
        <v>0</v>
      </c>
      <c r="P759" s="1" t="s">
        <v>9962</v>
      </c>
      <c r="Q759" s="1">
        <v>10.23</v>
      </c>
      <c r="R759" s="1">
        <v>12.85</v>
      </c>
      <c r="S759" s="1" t="s">
        <v>9963</v>
      </c>
      <c r="T759" s="1">
        <v>1.47</v>
      </c>
      <c r="U759" s="1">
        <v>3.68</v>
      </c>
      <c r="V759" s="1" t="s">
        <v>9964</v>
      </c>
      <c r="W759" s="1">
        <v>0</v>
      </c>
      <c r="X759" s="1">
        <v>0</v>
      </c>
      <c r="Y759" s="1" t="s">
        <v>4287</v>
      </c>
      <c r="Z759" s="1">
        <v>0</v>
      </c>
      <c r="AA759" s="1">
        <v>0</v>
      </c>
      <c r="AB759" s="1" t="s">
        <v>4284</v>
      </c>
      <c r="AC759" s="1">
        <v>0</v>
      </c>
      <c r="AD759" s="1">
        <v>0</v>
      </c>
      <c r="AH759" s="21">
        <v>42353.360312500001</v>
      </c>
      <c r="AJ759" s="24">
        <v>1</v>
      </c>
      <c r="AK759" s="23">
        <f t="shared" si="161"/>
        <v>4</v>
      </c>
      <c r="AL759" s="1">
        <f t="shared" si="162"/>
        <v>50000</v>
      </c>
      <c r="AM759" s="1">
        <f t="shared" si="163"/>
        <v>0</v>
      </c>
      <c r="AN759" s="25">
        <f t="shared" si="170"/>
        <v>0.53</v>
      </c>
      <c r="AO759" s="25">
        <f t="shared" si="171"/>
        <v>0.17666666666666667</v>
      </c>
      <c r="AP759" s="1">
        <f t="shared" si="169"/>
        <v>10.23</v>
      </c>
      <c r="AQ759" s="25">
        <f t="shared" si="164"/>
        <v>0.79610894941634247</v>
      </c>
      <c r="AR759" s="1">
        <f t="shared" si="165"/>
        <v>1.47</v>
      </c>
      <c r="AS759" s="25">
        <f t="shared" si="166"/>
        <v>0.39945652173913043</v>
      </c>
      <c r="AT759" s="1">
        <f t="shared" si="167"/>
        <v>0</v>
      </c>
      <c r="AU759" s="1">
        <f t="shared" si="168"/>
        <v>0</v>
      </c>
      <c r="AV759" s="1" t="str">
        <f t="shared" si="172"/>
        <v/>
      </c>
      <c r="AW759" s="1" t="str">
        <f t="shared" si="173"/>
        <v/>
      </c>
      <c r="AX759" s="1" t="str">
        <f t="shared" si="174"/>
        <v/>
      </c>
      <c r="AY759" s="1">
        <v>0</v>
      </c>
      <c r="BJ759"/>
    </row>
    <row r="760" spans="1:62" ht="15.75">
      <c r="A760" s="1">
        <v>9248</v>
      </c>
      <c r="B760" s="1" t="s">
        <v>3273</v>
      </c>
      <c r="C760" s="1" t="s">
        <v>4334</v>
      </c>
      <c r="F760" s="1">
        <v>50000</v>
      </c>
      <c r="H760" s="1">
        <v>4.8</v>
      </c>
      <c r="I760" s="1">
        <v>21.67</v>
      </c>
      <c r="J760" s="1" t="s">
        <v>9965</v>
      </c>
      <c r="K760" s="1">
        <v>4.8</v>
      </c>
      <c r="L760" s="1">
        <v>31.6</v>
      </c>
      <c r="M760" s="1" t="s">
        <v>9966</v>
      </c>
      <c r="N760" s="1">
        <v>4.8</v>
      </c>
      <c r="O760" s="1">
        <v>38.090000000000003</v>
      </c>
      <c r="P760" s="1" t="s">
        <v>9967</v>
      </c>
      <c r="Q760" s="1">
        <v>35.159999999999997</v>
      </c>
      <c r="R760" s="1">
        <v>12.85</v>
      </c>
      <c r="S760" s="1" t="s">
        <v>9968</v>
      </c>
      <c r="T760" s="1">
        <v>4.8899999999999997</v>
      </c>
      <c r="U760" s="1">
        <v>3.68</v>
      </c>
      <c r="V760" s="1" t="s">
        <v>9969</v>
      </c>
      <c r="W760" s="1">
        <v>0</v>
      </c>
      <c r="X760" s="1">
        <v>0.05</v>
      </c>
      <c r="Y760" s="1" t="s">
        <v>4289</v>
      </c>
      <c r="Z760" s="1">
        <v>0</v>
      </c>
      <c r="AA760" s="1">
        <v>0</v>
      </c>
      <c r="AB760" s="1" t="s">
        <v>4284</v>
      </c>
      <c r="AC760" s="1">
        <v>0</v>
      </c>
      <c r="AD760" s="1">
        <v>0</v>
      </c>
      <c r="AH760" s="21">
        <v>42353.36041666667</v>
      </c>
      <c r="AJ760" s="24">
        <v>1</v>
      </c>
      <c r="AK760" s="23">
        <f t="shared" si="161"/>
        <v>4</v>
      </c>
      <c r="AL760" s="1">
        <f t="shared" si="162"/>
        <v>50000</v>
      </c>
      <c r="AM760" s="1">
        <f t="shared" si="163"/>
        <v>0</v>
      </c>
      <c r="AN760" s="25">
        <f t="shared" si="170"/>
        <v>16.420000000000002</v>
      </c>
      <c r="AO760" s="25">
        <f t="shared" si="171"/>
        <v>30.453333333333337</v>
      </c>
      <c r="AP760" s="1">
        <f t="shared" si="169"/>
        <v>35.159999999999997</v>
      </c>
      <c r="AQ760" s="25">
        <f t="shared" si="164"/>
        <v>2.7361867704280152</v>
      </c>
      <c r="AR760" s="1">
        <f t="shared" si="165"/>
        <v>4.8899999999999997</v>
      </c>
      <c r="AS760" s="25">
        <f t="shared" si="166"/>
        <v>1.3288043478260869</v>
      </c>
      <c r="AT760" s="1">
        <f t="shared" si="167"/>
        <v>0</v>
      </c>
      <c r="AU760" s="1">
        <f t="shared" si="168"/>
        <v>0</v>
      </c>
      <c r="AV760" s="1" t="str">
        <f t="shared" si="172"/>
        <v/>
      </c>
      <c r="AW760" s="1" t="str">
        <f t="shared" si="173"/>
        <v/>
      </c>
      <c r="AX760" s="1" t="str">
        <f t="shared" si="174"/>
        <v/>
      </c>
      <c r="AY760" s="1">
        <v>0</v>
      </c>
      <c r="BJ760"/>
    </row>
    <row r="761" spans="1:62" ht="15.75">
      <c r="A761" s="1">
        <v>9170</v>
      </c>
      <c r="B761" s="1" t="s">
        <v>72</v>
      </c>
      <c r="C761" s="1" t="s">
        <v>4334</v>
      </c>
      <c r="F761" s="1">
        <v>50000</v>
      </c>
      <c r="G761" s="1">
        <v>4</v>
      </c>
      <c r="H761" s="1">
        <v>4.7</v>
      </c>
      <c r="I761" s="1">
        <v>-1.1299999999999999</v>
      </c>
      <c r="J761" s="1" t="s">
        <v>9970</v>
      </c>
      <c r="K761" s="1">
        <v>4.7</v>
      </c>
      <c r="L761" s="1">
        <v>-1.2</v>
      </c>
      <c r="M761" s="1" t="s">
        <v>9971</v>
      </c>
      <c r="N761" s="1">
        <v>4.5999999999999996</v>
      </c>
      <c r="O761" s="1">
        <v>-1.74</v>
      </c>
      <c r="P761" s="1" t="s">
        <v>9972</v>
      </c>
      <c r="Q761" s="1">
        <v>12.12</v>
      </c>
      <c r="R761" s="1">
        <v>12.85</v>
      </c>
      <c r="S761" s="1" t="s">
        <v>9973</v>
      </c>
      <c r="T761" s="1">
        <v>2.2799999999999998</v>
      </c>
      <c r="U761" s="1">
        <v>3.68</v>
      </c>
      <c r="V761" s="1" t="s">
        <v>8336</v>
      </c>
      <c r="W761" s="1">
        <v>0</v>
      </c>
      <c r="X761" s="1">
        <v>0.05</v>
      </c>
      <c r="Y761" s="1" t="s">
        <v>4289</v>
      </c>
      <c r="Z761" s="1">
        <v>0</v>
      </c>
      <c r="AA761" s="1">
        <v>0</v>
      </c>
      <c r="AB761" s="1" t="s">
        <v>4284</v>
      </c>
      <c r="AC761" s="1">
        <v>0</v>
      </c>
      <c r="AD761" s="1">
        <v>0</v>
      </c>
      <c r="AH761" s="21">
        <v>42353.360532407409</v>
      </c>
      <c r="AJ761" s="24">
        <v>1</v>
      </c>
      <c r="AK761" s="23">
        <f t="shared" si="161"/>
        <v>4</v>
      </c>
      <c r="AL761" s="1">
        <f t="shared" si="162"/>
        <v>50000</v>
      </c>
      <c r="AM761" s="1">
        <f t="shared" si="163"/>
        <v>0</v>
      </c>
      <c r="AN761" s="25">
        <f t="shared" si="170"/>
        <v>0.6100000000000001</v>
      </c>
      <c r="AO761" s="25">
        <f t="shared" si="171"/>
        <v>-1.3566666666666667</v>
      </c>
      <c r="AP761" s="1">
        <f t="shared" si="169"/>
        <v>12.12</v>
      </c>
      <c r="AQ761" s="25">
        <f t="shared" si="164"/>
        <v>0.9431906614785992</v>
      </c>
      <c r="AR761" s="1">
        <f t="shared" si="165"/>
        <v>2.2799999999999998</v>
      </c>
      <c r="AS761" s="25">
        <f t="shared" si="166"/>
        <v>0.61956521739130421</v>
      </c>
      <c r="AT761" s="1">
        <f t="shared" si="167"/>
        <v>0</v>
      </c>
      <c r="AU761" s="1">
        <f t="shared" si="168"/>
        <v>0</v>
      </c>
      <c r="AV761" s="1" t="str">
        <f t="shared" si="172"/>
        <v/>
      </c>
      <c r="AW761" s="1" t="str">
        <f t="shared" si="173"/>
        <v/>
      </c>
      <c r="AX761" s="1" t="str">
        <f t="shared" si="174"/>
        <v/>
      </c>
      <c r="AY761" s="1">
        <v>0</v>
      </c>
      <c r="BJ761"/>
    </row>
    <row r="762" spans="1:62" ht="15.75">
      <c r="A762" s="1">
        <v>8542</v>
      </c>
      <c r="B762" s="1" t="s">
        <v>679</v>
      </c>
      <c r="C762" s="1" t="s">
        <v>4335</v>
      </c>
      <c r="F762" s="1">
        <v>50000</v>
      </c>
      <c r="H762" s="1">
        <v>4.8</v>
      </c>
      <c r="I762" s="1">
        <v>-0.82</v>
      </c>
      <c r="J762" s="1" t="s">
        <v>9974</v>
      </c>
      <c r="K762" s="1">
        <v>4.7</v>
      </c>
      <c r="L762" s="1">
        <v>-1.17</v>
      </c>
      <c r="M762" s="1" t="s">
        <v>9975</v>
      </c>
      <c r="N762" s="1">
        <v>4.5999999999999996</v>
      </c>
      <c r="O762" s="1">
        <v>-2.0699999999999998</v>
      </c>
      <c r="P762" s="1" t="s">
        <v>9976</v>
      </c>
      <c r="Q762" s="1">
        <v>8.91</v>
      </c>
      <c r="R762" s="1">
        <v>3.91</v>
      </c>
      <c r="S762" s="1" t="s">
        <v>9977</v>
      </c>
      <c r="T762" s="1">
        <v>2.12</v>
      </c>
      <c r="U762" s="1">
        <v>2.44</v>
      </c>
      <c r="V762" s="1" t="s">
        <v>9978</v>
      </c>
      <c r="W762" s="1">
        <v>0</v>
      </c>
      <c r="X762" s="1">
        <v>0.01</v>
      </c>
      <c r="Y762" s="1" t="s">
        <v>4295</v>
      </c>
      <c r="Z762" s="1">
        <v>0</v>
      </c>
      <c r="AA762" s="1">
        <v>0</v>
      </c>
      <c r="AB762" s="1" t="s">
        <v>4284</v>
      </c>
      <c r="AC762" s="1">
        <v>0</v>
      </c>
      <c r="AD762" s="1">
        <v>0</v>
      </c>
      <c r="AH762" s="21">
        <v>42353.360567129632</v>
      </c>
      <c r="AJ762" s="24">
        <v>1</v>
      </c>
      <c r="AK762" s="23">
        <f t="shared" si="161"/>
        <v>5</v>
      </c>
      <c r="AL762" s="1">
        <f t="shared" si="162"/>
        <v>50000</v>
      </c>
      <c r="AM762" s="1">
        <f t="shared" si="163"/>
        <v>0</v>
      </c>
      <c r="AN762" s="25">
        <f t="shared" si="170"/>
        <v>1.25</v>
      </c>
      <c r="AO762" s="25">
        <f t="shared" si="171"/>
        <v>-1.3533333333333333</v>
      </c>
      <c r="AP762" s="1">
        <f t="shared" si="169"/>
        <v>8.91</v>
      </c>
      <c r="AQ762" s="25">
        <f t="shared" si="164"/>
        <v>2.2787723785166238</v>
      </c>
      <c r="AR762" s="1">
        <f t="shared" si="165"/>
        <v>2.12</v>
      </c>
      <c r="AS762" s="25">
        <f t="shared" si="166"/>
        <v>0.86885245901639352</v>
      </c>
      <c r="AT762" s="1">
        <f t="shared" si="167"/>
        <v>0</v>
      </c>
      <c r="AU762" s="1">
        <f t="shared" si="168"/>
        <v>0</v>
      </c>
      <c r="AV762" s="1" t="str">
        <f t="shared" si="172"/>
        <v/>
      </c>
      <c r="AW762" s="1" t="str">
        <f t="shared" si="173"/>
        <v/>
      </c>
      <c r="AX762" s="1" t="str">
        <f t="shared" si="174"/>
        <v/>
      </c>
      <c r="AY762" s="1">
        <v>0</v>
      </c>
      <c r="BJ762"/>
    </row>
    <row r="763" spans="1:62" ht="15.75">
      <c r="A763" s="1">
        <v>8550</v>
      </c>
      <c r="B763" s="1" t="s">
        <v>756</v>
      </c>
      <c r="C763" s="1" t="s">
        <v>4334</v>
      </c>
      <c r="F763" s="1">
        <v>50000</v>
      </c>
      <c r="G763" s="1">
        <v>3</v>
      </c>
      <c r="H763" s="1">
        <v>4.9000000000000004</v>
      </c>
      <c r="I763" s="1">
        <v>49.39</v>
      </c>
      <c r="J763" s="1" t="s">
        <v>9979</v>
      </c>
      <c r="K763" s="1">
        <v>4.8</v>
      </c>
      <c r="L763" s="1">
        <v>45.34</v>
      </c>
      <c r="M763" s="1" t="s">
        <v>9980</v>
      </c>
      <c r="N763" s="1">
        <v>4.8</v>
      </c>
      <c r="O763" s="1">
        <v>47.22</v>
      </c>
      <c r="P763" s="1" t="s">
        <v>9981</v>
      </c>
      <c r="Q763" s="1">
        <v>7.5</v>
      </c>
      <c r="R763" s="1">
        <v>12.85</v>
      </c>
      <c r="S763" s="1" t="s">
        <v>9982</v>
      </c>
      <c r="T763" s="1">
        <v>2.5</v>
      </c>
      <c r="U763" s="1">
        <v>3.68</v>
      </c>
      <c r="V763" s="1" t="s">
        <v>9767</v>
      </c>
      <c r="W763" s="1">
        <v>0</v>
      </c>
      <c r="X763" s="1">
        <v>0.05</v>
      </c>
      <c r="Y763" s="1" t="s">
        <v>4289</v>
      </c>
      <c r="Z763" s="1">
        <v>0</v>
      </c>
      <c r="AA763" s="1">
        <v>0</v>
      </c>
      <c r="AB763" s="1" t="s">
        <v>4284</v>
      </c>
      <c r="AC763" s="1">
        <v>0</v>
      </c>
      <c r="AD763" s="1">
        <v>0</v>
      </c>
      <c r="AH763" s="21">
        <v>42353.360625000001</v>
      </c>
      <c r="AJ763" s="24">
        <v>1</v>
      </c>
      <c r="AK763" s="23">
        <f t="shared" si="161"/>
        <v>4</v>
      </c>
      <c r="AL763" s="1">
        <f t="shared" si="162"/>
        <v>50000</v>
      </c>
      <c r="AM763" s="1">
        <f t="shared" si="163"/>
        <v>0</v>
      </c>
      <c r="AN763" s="25">
        <f t="shared" si="170"/>
        <v>4.0499999999999972</v>
      </c>
      <c r="AO763" s="25">
        <f t="shared" si="171"/>
        <v>47.316666666666663</v>
      </c>
      <c r="AP763" s="1">
        <f t="shared" si="169"/>
        <v>7.5</v>
      </c>
      <c r="AQ763" s="25">
        <f t="shared" si="164"/>
        <v>0.58365758754863817</v>
      </c>
      <c r="AR763" s="1">
        <f t="shared" si="165"/>
        <v>2.5</v>
      </c>
      <c r="AS763" s="25">
        <f t="shared" si="166"/>
        <v>0.67934782608695654</v>
      </c>
      <c r="AT763" s="1">
        <f t="shared" si="167"/>
        <v>0</v>
      </c>
      <c r="AU763" s="1">
        <f t="shared" si="168"/>
        <v>0</v>
      </c>
      <c r="AV763" s="1" t="str">
        <f t="shared" si="172"/>
        <v/>
      </c>
      <c r="AW763" s="1" t="str">
        <f t="shared" si="173"/>
        <v/>
      </c>
      <c r="AX763" s="1" t="str">
        <f t="shared" si="174"/>
        <v/>
      </c>
      <c r="AY763" s="1">
        <v>0</v>
      </c>
      <c r="BJ763"/>
    </row>
    <row r="764" spans="1:62" ht="15.75">
      <c r="A764" s="1">
        <v>9480</v>
      </c>
      <c r="B764" s="1" t="s">
        <v>984</v>
      </c>
      <c r="C764" s="1" t="s">
        <v>4332</v>
      </c>
      <c r="F764" s="1">
        <v>50000</v>
      </c>
      <c r="G764" s="1">
        <v>5</v>
      </c>
      <c r="H764" s="1">
        <v>4.9000000000000004</v>
      </c>
      <c r="I764" s="1">
        <v>32.46</v>
      </c>
      <c r="J764" s="1" t="s">
        <v>9983</v>
      </c>
      <c r="K764" s="1">
        <v>4.8</v>
      </c>
      <c r="L764" s="1">
        <v>36.54</v>
      </c>
      <c r="M764" s="1" t="s">
        <v>9984</v>
      </c>
      <c r="N764" s="1">
        <v>4.8</v>
      </c>
      <c r="O764" s="1">
        <v>36.82</v>
      </c>
      <c r="P764" s="1" t="s">
        <v>9985</v>
      </c>
      <c r="Q764" s="1">
        <v>5.88</v>
      </c>
      <c r="R764" s="1">
        <v>4.51</v>
      </c>
      <c r="S764" s="1" t="s">
        <v>9986</v>
      </c>
      <c r="T764" s="1">
        <v>2.97</v>
      </c>
      <c r="U764" s="1">
        <v>2.61</v>
      </c>
      <c r="V764" s="1" t="s">
        <v>9987</v>
      </c>
      <c r="W764" s="1">
        <v>0</v>
      </c>
      <c r="X764" s="1">
        <v>0.06</v>
      </c>
      <c r="Y764" s="1" t="s">
        <v>4292</v>
      </c>
      <c r="Z764" s="1">
        <v>0</v>
      </c>
      <c r="AA764" s="1">
        <v>0</v>
      </c>
      <c r="AB764" s="1" t="s">
        <v>4284</v>
      </c>
      <c r="AC764" s="1">
        <v>0</v>
      </c>
      <c r="AD764" s="1">
        <v>0</v>
      </c>
      <c r="AH764" s="21">
        <v>42353.360659722224</v>
      </c>
      <c r="AJ764" s="24">
        <v>1</v>
      </c>
      <c r="AK764" s="23">
        <f t="shared" si="161"/>
        <v>3</v>
      </c>
      <c r="AL764" s="1">
        <f t="shared" si="162"/>
        <v>50000</v>
      </c>
      <c r="AM764" s="1">
        <f t="shared" si="163"/>
        <v>0</v>
      </c>
      <c r="AN764" s="25">
        <f t="shared" si="170"/>
        <v>4.3599999999999994</v>
      </c>
      <c r="AO764" s="25">
        <f t="shared" si="171"/>
        <v>35.273333333333333</v>
      </c>
      <c r="AP764" s="1">
        <f t="shared" si="169"/>
        <v>5.88</v>
      </c>
      <c r="AQ764" s="25">
        <f t="shared" si="164"/>
        <v>1.3037694013303769</v>
      </c>
      <c r="AR764" s="1">
        <f t="shared" si="165"/>
        <v>2.97</v>
      </c>
      <c r="AS764" s="25">
        <f t="shared" si="166"/>
        <v>1.1379310344827587</v>
      </c>
      <c r="AT764" s="1">
        <f t="shared" si="167"/>
        <v>0</v>
      </c>
      <c r="AU764" s="1">
        <f t="shared" si="168"/>
        <v>0</v>
      </c>
      <c r="AV764" s="1" t="str">
        <f t="shared" si="172"/>
        <v/>
      </c>
      <c r="AW764" s="1" t="str">
        <f t="shared" si="173"/>
        <v/>
      </c>
      <c r="AX764" s="1" t="str">
        <f t="shared" si="174"/>
        <v/>
      </c>
      <c r="AY764" s="1">
        <v>0</v>
      </c>
      <c r="BJ764"/>
    </row>
    <row r="765" spans="1:62" ht="15.75">
      <c r="A765" s="1">
        <v>8659</v>
      </c>
      <c r="B765" s="1" t="s">
        <v>39</v>
      </c>
      <c r="C765" s="1" t="s">
        <v>4358</v>
      </c>
      <c r="F765" s="1">
        <v>50000</v>
      </c>
      <c r="H765" s="1">
        <v>4.8</v>
      </c>
      <c r="I765" s="1">
        <v>6.61</v>
      </c>
      <c r="J765" s="1" t="s">
        <v>9988</v>
      </c>
      <c r="K765" s="1">
        <v>4.8</v>
      </c>
      <c r="L765" s="1">
        <v>14.77</v>
      </c>
      <c r="M765" s="1" t="s">
        <v>9989</v>
      </c>
      <c r="N765" s="1">
        <v>4.8</v>
      </c>
      <c r="O765" s="1">
        <v>15.87</v>
      </c>
      <c r="P765" s="1" t="s">
        <v>9990</v>
      </c>
      <c r="Q765" s="1">
        <v>1.56</v>
      </c>
      <c r="R765" s="1">
        <v>4.05</v>
      </c>
      <c r="S765" s="1" t="s">
        <v>9991</v>
      </c>
      <c r="T765" s="1">
        <v>2.5499999999999998</v>
      </c>
      <c r="U765" s="1">
        <v>2.8</v>
      </c>
      <c r="V765" s="1" t="s">
        <v>9992</v>
      </c>
      <c r="W765" s="1">
        <v>0</v>
      </c>
      <c r="X765" s="1">
        <v>7.0000000000000007E-2</v>
      </c>
      <c r="Y765" s="1" t="s">
        <v>4331</v>
      </c>
      <c r="Z765" s="1">
        <v>0</v>
      </c>
      <c r="AA765" s="1">
        <v>0</v>
      </c>
      <c r="AB765" s="1" t="s">
        <v>4284</v>
      </c>
      <c r="AC765" s="1">
        <v>0</v>
      </c>
      <c r="AD765" s="1">
        <v>0</v>
      </c>
      <c r="AH765" s="21">
        <v>42353.360694444447</v>
      </c>
      <c r="AJ765" s="24">
        <v>1</v>
      </c>
      <c r="AK765" s="23">
        <f t="shared" si="161"/>
        <v>1</v>
      </c>
      <c r="AL765" s="1">
        <f t="shared" si="162"/>
        <v>50000</v>
      </c>
      <c r="AM765" s="1">
        <f t="shared" si="163"/>
        <v>0</v>
      </c>
      <c r="AN765" s="25">
        <f t="shared" si="170"/>
        <v>9.259999999999998</v>
      </c>
      <c r="AO765" s="25">
        <f t="shared" si="171"/>
        <v>12.416666666666666</v>
      </c>
      <c r="AP765" s="1">
        <f t="shared" si="169"/>
        <v>1.56</v>
      </c>
      <c r="AQ765" s="25">
        <f t="shared" si="164"/>
        <v>0.38518518518518524</v>
      </c>
      <c r="AR765" s="1">
        <f t="shared" si="165"/>
        <v>2.5499999999999998</v>
      </c>
      <c r="AS765" s="25">
        <f t="shared" si="166"/>
        <v>0.9107142857142857</v>
      </c>
      <c r="AT765" s="1">
        <f t="shared" si="167"/>
        <v>0</v>
      </c>
      <c r="AU765" s="1">
        <f t="shared" si="168"/>
        <v>0</v>
      </c>
      <c r="AV765" s="1" t="str">
        <f t="shared" si="172"/>
        <v/>
      </c>
      <c r="AW765" s="1" t="str">
        <f t="shared" si="173"/>
        <v/>
      </c>
      <c r="AX765" s="1" t="str">
        <f t="shared" si="174"/>
        <v/>
      </c>
      <c r="AY765" s="1">
        <v>0</v>
      </c>
      <c r="BJ765"/>
    </row>
    <row r="766" spans="1:62" ht="15.75">
      <c r="A766" s="1">
        <v>9617</v>
      </c>
      <c r="B766" s="1" t="s">
        <v>4050</v>
      </c>
      <c r="C766" s="1" t="s">
        <v>4334</v>
      </c>
      <c r="F766" s="1">
        <v>50000</v>
      </c>
      <c r="G766" s="1">
        <v>5</v>
      </c>
      <c r="H766" s="1">
        <v>4.8</v>
      </c>
      <c r="I766" s="1">
        <v>17.12</v>
      </c>
      <c r="J766" s="1" t="s">
        <v>9993</v>
      </c>
      <c r="K766" s="1">
        <v>4.8</v>
      </c>
      <c r="L766" s="1">
        <v>21.63</v>
      </c>
      <c r="M766" s="1" t="s">
        <v>9994</v>
      </c>
      <c r="N766" s="1">
        <v>4.8</v>
      </c>
      <c r="O766" s="1">
        <v>31.04</v>
      </c>
      <c r="P766" s="1" t="s">
        <v>9995</v>
      </c>
      <c r="Q766" s="1">
        <v>2.72</v>
      </c>
      <c r="R766" s="1">
        <v>12.85</v>
      </c>
      <c r="S766" s="1" t="s">
        <v>9996</v>
      </c>
      <c r="T766" s="1">
        <v>2.2400000000000002</v>
      </c>
      <c r="U766" s="1">
        <v>3.68</v>
      </c>
      <c r="V766" s="1" t="s">
        <v>9997</v>
      </c>
      <c r="W766" s="1">
        <v>0</v>
      </c>
      <c r="X766" s="1">
        <v>0.05</v>
      </c>
      <c r="Y766" s="1" t="s">
        <v>4289</v>
      </c>
      <c r="Z766" s="1">
        <v>0</v>
      </c>
      <c r="AA766" s="1">
        <v>0</v>
      </c>
      <c r="AB766" s="1" t="s">
        <v>4284</v>
      </c>
      <c r="AC766" s="1">
        <v>0</v>
      </c>
      <c r="AD766" s="1">
        <v>0</v>
      </c>
      <c r="AH766" s="21">
        <v>42353.36074074074</v>
      </c>
      <c r="AJ766" s="24">
        <v>1</v>
      </c>
      <c r="AK766" s="23">
        <f t="shared" si="161"/>
        <v>4</v>
      </c>
      <c r="AL766" s="1">
        <f t="shared" si="162"/>
        <v>50000</v>
      </c>
      <c r="AM766" s="1">
        <f t="shared" si="163"/>
        <v>0</v>
      </c>
      <c r="AN766" s="25">
        <f t="shared" si="170"/>
        <v>13.919999999999998</v>
      </c>
      <c r="AO766" s="25">
        <f t="shared" si="171"/>
        <v>23.263333333333332</v>
      </c>
      <c r="AP766" s="1">
        <f t="shared" si="169"/>
        <v>2.72</v>
      </c>
      <c r="AQ766" s="25">
        <f t="shared" si="164"/>
        <v>0.21167315175097279</v>
      </c>
      <c r="AR766" s="1">
        <f t="shared" si="165"/>
        <v>2.2400000000000002</v>
      </c>
      <c r="AS766" s="25">
        <f t="shared" si="166"/>
        <v>0.60869565217391308</v>
      </c>
      <c r="AT766" s="1">
        <f t="shared" si="167"/>
        <v>0</v>
      </c>
      <c r="AU766" s="1">
        <f t="shared" si="168"/>
        <v>0</v>
      </c>
      <c r="AV766" s="1" t="str">
        <f t="shared" si="172"/>
        <v/>
      </c>
      <c r="AW766" s="1" t="str">
        <f t="shared" si="173"/>
        <v/>
      </c>
      <c r="AX766" s="1" t="str">
        <f t="shared" si="174"/>
        <v/>
      </c>
      <c r="AY766" s="1">
        <v>0</v>
      </c>
      <c r="BJ766"/>
    </row>
    <row r="767" spans="1:62" ht="15.75">
      <c r="A767" s="1">
        <v>8577</v>
      </c>
      <c r="B767" s="1" t="s">
        <v>486</v>
      </c>
      <c r="C767" s="1" t="s">
        <v>4334</v>
      </c>
      <c r="F767" s="1">
        <v>50000</v>
      </c>
      <c r="G767" s="1">
        <v>3</v>
      </c>
      <c r="H767" s="1">
        <v>4.9000000000000004</v>
      </c>
      <c r="I767" s="1">
        <v>62.09</v>
      </c>
      <c r="J767" s="1" t="s">
        <v>9998</v>
      </c>
      <c r="K767" s="1">
        <v>4.9000000000000004</v>
      </c>
      <c r="L767" s="1">
        <v>71.2</v>
      </c>
      <c r="M767" s="1" t="s">
        <v>9999</v>
      </c>
      <c r="N767" s="1">
        <v>4.9000000000000004</v>
      </c>
      <c r="O767" s="1">
        <v>74.069999999999993</v>
      </c>
      <c r="P767" s="1" t="s">
        <v>10000</v>
      </c>
      <c r="Q767" s="1">
        <v>13.62</v>
      </c>
      <c r="R767" s="1">
        <v>12.85</v>
      </c>
      <c r="S767" s="1" t="s">
        <v>10001</v>
      </c>
      <c r="T767" s="1">
        <v>3.76</v>
      </c>
      <c r="U767" s="1">
        <v>3.68</v>
      </c>
      <c r="V767" s="1" t="s">
        <v>10002</v>
      </c>
      <c r="W767" s="1">
        <v>0</v>
      </c>
      <c r="X767" s="1">
        <v>0.05</v>
      </c>
      <c r="Y767" s="1" t="s">
        <v>4289</v>
      </c>
      <c r="Z767" s="1">
        <v>0</v>
      </c>
      <c r="AA767" s="1">
        <v>0</v>
      </c>
      <c r="AB767" s="1" t="s">
        <v>4284</v>
      </c>
      <c r="AC767" s="1">
        <v>0</v>
      </c>
      <c r="AD767" s="1">
        <v>0</v>
      </c>
      <c r="AH767" s="21">
        <v>42353.360763888886</v>
      </c>
      <c r="AJ767" s="24">
        <v>1</v>
      </c>
      <c r="AK767" s="23">
        <f t="shared" si="161"/>
        <v>4</v>
      </c>
      <c r="AL767" s="1">
        <f t="shared" si="162"/>
        <v>50000</v>
      </c>
      <c r="AM767" s="1">
        <f t="shared" si="163"/>
        <v>0</v>
      </c>
      <c r="AN767" s="25">
        <f t="shared" si="170"/>
        <v>11.97999999999999</v>
      </c>
      <c r="AO767" s="25">
        <f t="shared" si="171"/>
        <v>69.12</v>
      </c>
      <c r="AP767" s="1">
        <f t="shared" si="169"/>
        <v>13.62</v>
      </c>
      <c r="AQ767" s="25">
        <f t="shared" si="164"/>
        <v>1.0599221789883269</v>
      </c>
      <c r="AR767" s="1">
        <f t="shared" si="165"/>
        <v>3.76</v>
      </c>
      <c r="AS767" s="25">
        <f t="shared" si="166"/>
        <v>1.0217391304347825</v>
      </c>
      <c r="AT767" s="1">
        <f t="shared" si="167"/>
        <v>0</v>
      </c>
      <c r="AU767" s="1">
        <f t="shared" si="168"/>
        <v>0</v>
      </c>
      <c r="AV767" s="1" t="str">
        <f t="shared" si="172"/>
        <v/>
      </c>
      <c r="AW767" s="1" t="str">
        <f t="shared" si="173"/>
        <v/>
      </c>
      <c r="AX767" s="1" t="str">
        <f t="shared" si="174"/>
        <v/>
      </c>
      <c r="AY767" s="1">
        <v>0</v>
      </c>
      <c r="BJ767"/>
    </row>
    <row r="768" spans="1:62" ht="15.75">
      <c r="A768" s="1">
        <v>9638</v>
      </c>
      <c r="B768" s="1" t="s">
        <v>4086</v>
      </c>
      <c r="C768" s="1" t="s">
        <v>4332</v>
      </c>
      <c r="F768" s="1">
        <v>100000</v>
      </c>
      <c r="G768" s="1">
        <v>6</v>
      </c>
      <c r="H768" s="1">
        <v>4.9000000000000004</v>
      </c>
      <c r="I768" s="1">
        <v>56.48</v>
      </c>
      <c r="J768" s="1" t="s">
        <v>10003</v>
      </c>
      <c r="K768" s="1">
        <v>4.9000000000000004</v>
      </c>
      <c r="L768" s="1">
        <v>51.4</v>
      </c>
      <c r="M768" s="1" t="s">
        <v>10004</v>
      </c>
      <c r="N768" s="1">
        <v>4.9000000000000004</v>
      </c>
      <c r="O768" s="1">
        <v>53.62</v>
      </c>
      <c r="P768" s="1" t="s">
        <v>10005</v>
      </c>
      <c r="Q768" s="1">
        <v>4.3499999999999996</v>
      </c>
      <c r="R768" s="1">
        <v>4.51</v>
      </c>
      <c r="S768" s="1" t="s">
        <v>10006</v>
      </c>
      <c r="T768" s="1">
        <v>1.95</v>
      </c>
      <c r="U768" s="1">
        <v>2.61</v>
      </c>
      <c r="V768" s="1" t="s">
        <v>10007</v>
      </c>
      <c r="W768" s="1">
        <v>0</v>
      </c>
      <c r="X768" s="1">
        <v>0</v>
      </c>
      <c r="Y768" s="1" t="s">
        <v>4287</v>
      </c>
      <c r="Z768" s="1">
        <v>0</v>
      </c>
      <c r="AA768" s="1">
        <v>0</v>
      </c>
      <c r="AB768" s="1" t="s">
        <v>4284</v>
      </c>
      <c r="AC768" s="1">
        <v>0</v>
      </c>
      <c r="AD768" s="1">
        <v>0</v>
      </c>
      <c r="AH768" s="21">
        <v>42353.360891203702</v>
      </c>
      <c r="AJ768" s="24">
        <v>1</v>
      </c>
      <c r="AK768" s="23">
        <f t="shared" si="161"/>
        <v>3</v>
      </c>
      <c r="AL768" s="1">
        <f t="shared" si="162"/>
        <v>100000</v>
      </c>
      <c r="AM768" s="1">
        <f t="shared" si="163"/>
        <v>0</v>
      </c>
      <c r="AN768" s="25">
        <f t="shared" si="170"/>
        <v>5.0799999999999983</v>
      </c>
      <c r="AO768" s="25">
        <f t="shared" si="171"/>
        <v>53.833333333333336</v>
      </c>
      <c r="AP768" s="1">
        <f t="shared" si="169"/>
        <v>4.3499999999999996</v>
      </c>
      <c r="AQ768" s="25">
        <f t="shared" si="164"/>
        <v>0.96452328159645229</v>
      </c>
      <c r="AR768" s="1">
        <f t="shared" si="165"/>
        <v>1.95</v>
      </c>
      <c r="AS768" s="25">
        <f t="shared" si="166"/>
        <v>0.74712643678160917</v>
      </c>
      <c r="AT768" s="1">
        <f t="shared" si="167"/>
        <v>0</v>
      </c>
      <c r="AU768" s="1">
        <f t="shared" si="168"/>
        <v>0</v>
      </c>
      <c r="AV768" s="1" t="str">
        <f t="shared" si="172"/>
        <v/>
      </c>
      <c r="AW768" s="1" t="str">
        <f t="shared" si="173"/>
        <v/>
      </c>
      <c r="AX768" s="1" t="str">
        <f t="shared" si="174"/>
        <v/>
      </c>
      <c r="AY768" s="1">
        <v>0</v>
      </c>
      <c r="BJ768"/>
    </row>
    <row r="769" spans="1:62" ht="15.75">
      <c r="A769" s="1">
        <v>9578</v>
      </c>
      <c r="B769" s="1" t="s">
        <v>3546</v>
      </c>
      <c r="C769" s="1" t="s">
        <v>4339</v>
      </c>
      <c r="F769" s="1">
        <v>50000</v>
      </c>
      <c r="G769" s="1">
        <v>3</v>
      </c>
      <c r="H769" s="1">
        <v>4.9000000000000004</v>
      </c>
      <c r="I769" s="1">
        <v>40.67</v>
      </c>
      <c r="J769" s="1" t="s">
        <v>10008</v>
      </c>
      <c r="K769" s="1">
        <v>4.9000000000000004</v>
      </c>
      <c r="L769" s="1">
        <v>44.94</v>
      </c>
      <c r="M769" s="1" t="s">
        <v>10009</v>
      </c>
      <c r="N769" s="1">
        <v>4.9000000000000004</v>
      </c>
      <c r="O769" s="1">
        <v>63.55</v>
      </c>
      <c r="P769" s="1" t="s">
        <v>10010</v>
      </c>
      <c r="Q769" s="1">
        <v>3.96</v>
      </c>
      <c r="R769" s="1">
        <v>3.8</v>
      </c>
      <c r="S769" s="1" t="s">
        <v>10011</v>
      </c>
      <c r="T769" s="1">
        <v>1.49</v>
      </c>
      <c r="U769" s="1">
        <v>2.4300000000000002</v>
      </c>
      <c r="V769" s="1" t="s">
        <v>10012</v>
      </c>
      <c r="W769" s="1">
        <v>0</v>
      </c>
      <c r="X769" s="1">
        <v>0.13</v>
      </c>
      <c r="Y769" s="1" t="s">
        <v>4294</v>
      </c>
      <c r="Z769" s="1">
        <v>0</v>
      </c>
      <c r="AA769" s="1">
        <v>0</v>
      </c>
      <c r="AB769" s="1" t="s">
        <v>4284</v>
      </c>
      <c r="AC769" s="1">
        <v>0</v>
      </c>
      <c r="AD769" s="1">
        <v>0</v>
      </c>
      <c r="AH769" s="21">
        <v>42353.360937500001</v>
      </c>
      <c r="AJ769" s="24">
        <v>1</v>
      </c>
      <c r="AK769" s="23">
        <f t="shared" si="161"/>
        <v>6</v>
      </c>
      <c r="AL769" s="1">
        <f t="shared" si="162"/>
        <v>50000</v>
      </c>
      <c r="AM769" s="1">
        <f t="shared" si="163"/>
        <v>0</v>
      </c>
      <c r="AN769" s="25">
        <f t="shared" si="170"/>
        <v>22.879999999999995</v>
      </c>
      <c r="AO769" s="25">
        <f t="shared" si="171"/>
        <v>49.72</v>
      </c>
      <c r="AP769" s="1">
        <f t="shared" si="169"/>
        <v>3.96</v>
      </c>
      <c r="AQ769" s="25">
        <f t="shared" si="164"/>
        <v>1.0421052631578949</v>
      </c>
      <c r="AR769" s="1">
        <f t="shared" si="165"/>
        <v>1.49</v>
      </c>
      <c r="AS769" s="25">
        <f t="shared" si="166"/>
        <v>0.61316872427983538</v>
      </c>
      <c r="AT769" s="1">
        <f t="shared" si="167"/>
        <v>0</v>
      </c>
      <c r="AU769" s="1">
        <f t="shared" si="168"/>
        <v>0</v>
      </c>
      <c r="AV769" s="1" t="str">
        <f t="shared" si="172"/>
        <v/>
      </c>
      <c r="AW769" s="1" t="str">
        <f t="shared" si="173"/>
        <v/>
      </c>
      <c r="AX769" s="1" t="str">
        <f t="shared" si="174"/>
        <v/>
      </c>
      <c r="AY769" s="1">
        <v>0</v>
      </c>
      <c r="BJ769"/>
    </row>
    <row r="770" spans="1:62" ht="15.75">
      <c r="A770" s="1">
        <v>9620</v>
      </c>
      <c r="B770" s="1" t="s">
        <v>4074</v>
      </c>
      <c r="C770" s="1" t="s">
        <v>4334</v>
      </c>
      <c r="F770" s="1">
        <v>50000</v>
      </c>
      <c r="G770" s="1">
        <v>3</v>
      </c>
      <c r="H770" s="1">
        <v>4.8</v>
      </c>
      <c r="I770" s="1">
        <v>25.37</v>
      </c>
      <c r="J770" s="1" t="s">
        <v>10013</v>
      </c>
      <c r="K770" s="1">
        <v>4.8</v>
      </c>
      <c r="L770" s="1">
        <v>8.44</v>
      </c>
      <c r="M770" s="1" t="s">
        <v>10014</v>
      </c>
      <c r="N770" s="1">
        <v>4.7</v>
      </c>
      <c r="O770" s="1">
        <v>1.81</v>
      </c>
      <c r="P770" s="1" t="s">
        <v>10015</v>
      </c>
      <c r="Q770" s="1">
        <v>4.8600000000000003</v>
      </c>
      <c r="R770" s="1">
        <v>12.85</v>
      </c>
      <c r="S770" s="1" t="s">
        <v>10016</v>
      </c>
      <c r="T770" s="1">
        <v>3.81</v>
      </c>
      <c r="U770" s="1">
        <v>3.68</v>
      </c>
      <c r="V770" s="1" t="s">
        <v>10017</v>
      </c>
      <c r="W770" s="1">
        <v>0</v>
      </c>
      <c r="X770" s="1">
        <v>0.05</v>
      </c>
      <c r="Y770" s="1" t="s">
        <v>4289</v>
      </c>
      <c r="Z770" s="1">
        <v>0</v>
      </c>
      <c r="AA770" s="1">
        <v>0</v>
      </c>
      <c r="AB770" s="1" t="s">
        <v>4284</v>
      </c>
      <c r="AC770" s="1">
        <v>0</v>
      </c>
      <c r="AD770" s="1">
        <v>0</v>
      </c>
      <c r="AH770" s="21">
        <v>42353.361030092594</v>
      </c>
      <c r="AJ770" s="24">
        <v>1</v>
      </c>
      <c r="AK770" s="23">
        <f t="shared" ref="AK770:AK833" si="175">VLOOKUP(C770,BJ:BK,2,0)</f>
        <v>4</v>
      </c>
      <c r="AL770" s="1">
        <f t="shared" si="162"/>
        <v>50000</v>
      </c>
      <c r="AM770" s="1">
        <f t="shared" si="163"/>
        <v>0</v>
      </c>
      <c r="AN770" s="25">
        <f t="shared" si="170"/>
        <v>23.560000000000002</v>
      </c>
      <c r="AO770" s="25">
        <f t="shared" si="171"/>
        <v>11.873333333333335</v>
      </c>
      <c r="AP770" s="1">
        <f t="shared" si="169"/>
        <v>4.8600000000000003</v>
      </c>
      <c r="AQ770" s="25">
        <f t="shared" si="164"/>
        <v>0.37821011673151755</v>
      </c>
      <c r="AR770" s="1">
        <f t="shared" si="165"/>
        <v>3.81</v>
      </c>
      <c r="AS770" s="25">
        <f t="shared" si="166"/>
        <v>1.0353260869565217</v>
      </c>
      <c r="AT770" s="1">
        <f t="shared" si="167"/>
        <v>0</v>
      </c>
      <c r="AU770" s="1">
        <f t="shared" si="168"/>
        <v>0</v>
      </c>
      <c r="AV770" s="1" t="str">
        <f t="shared" si="172"/>
        <v/>
      </c>
      <c r="AW770" s="1" t="str">
        <f t="shared" si="173"/>
        <v/>
      </c>
      <c r="AX770" s="1" t="str">
        <f t="shared" si="174"/>
        <v/>
      </c>
      <c r="AY770" s="1">
        <v>0</v>
      </c>
      <c r="BJ770"/>
    </row>
    <row r="771" spans="1:62" ht="15.75">
      <c r="A771" s="1">
        <v>8621</v>
      </c>
      <c r="B771" s="1" t="s">
        <v>3243</v>
      </c>
      <c r="C771" s="1" t="s">
        <v>4334</v>
      </c>
      <c r="F771" s="1">
        <v>50000</v>
      </c>
      <c r="H771" s="1">
        <v>4.7</v>
      </c>
      <c r="I771" s="1">
        <v>-1.47</v>
      </c>
      <c r="J771" s="1" t="s">
        <v>10018</v>
      </c>
      <c r="K771" s="1">
        <v>4.8</v>
      </c>
      <c r="L771" s="1">
        <v>24.99</v>
      </c>
      <c r="M771" s="1" t="s">
        <v>10019</v>
      </c>
      <c r="N771" s="1">
        <v>4.8</v>
      </c>
      <c r="O771" s="1">
        <v>36.28</v>
      </c>
      <c r="P771" s="1" t="s">
        <v>10020</v>
      </c>
      <c r="Q771" s="1">
        <v>53.42</v>
      </c>
      <c r="R771" s="1">
        <v>12.85</v>
      </c>
      <c r="S771" s="1" t="s">
        <v>10021</v>
      </c>
      <c r="T771" s="1">
        <v>5.59</v>
      </c>
      <c r="U771" s="1">
        <v>3.68</v>
      </c>
      <c r="V771" s="1" t="s">
        <v>10022</v>
      </c>
      <c r="W771" s="1">
        <v>0</v>
      </c>
      <c r="X771" s="1">
        <v>0</v>
      </c>
      <c r="Y771" s="1" t="s">
        <v>4287</v>
      </c>
      <c r="Z771" s="1">
        <v>0</v>
      </c>
      <c r="AA771" s="1">
        <v>0</v>
      </c>
      <c r="AB771" s="1" t="s">
        <v>4284</v>
      </c>
      <c r="AC771" s="1">
        <v>0</v>
      </c>
      <c r="AD771" s="1">
        <v>0</v>
      </c>
      <c r="AH771" s="21">
        <v>42353.361064814817</v>
      </c>
      <c r="AJ771" s="24">
        <v>1</v>
      </c>
      <c r="AK771" s="23">
        <f t="shared" si="175"/>
        <v>4</v>
      </c>
      <c r="AL771" s="1">
        <f t="shared" ref="AL771:AL834" si="176">F771</f>
        <v>50000</v>
      </c>
      <c r="AM771" s="1">
        <f t="shared" ref="AM771:AM834" si="177">E771</f>
        <v>0</v>
      </c>
      <c r="AN771" s="25">
        <f t="shared" si="170"/>
        <v>37.75</v>
      </c>
      <c r="AO771" s="25">
        <f t="shared" si="171"/>
        <v>19.933333333333334</v>
      </c>
      <c r="AP771" s="1">
        <f t="shared" si="169"/>
        <v>53.42</v>
      </c>
      <c r="AQ771" s="25">
        <f t="shared" ref="AQ771:AQ834" si="178">AP771/R771</f>
        <v>4.1571984435797669</v>
      </c>
      <c r="AR771" s="1">
        <f t="shared" ref="AR771:AR834" si="179">T771</f>
        <v>5.59</v>
      </c>
      <c r="AS771" s="25">
        <f t="shared" ref="AS771:AS834" si="180">AR771/U771</f>
        <v>1.5190217391304346</v>
      </c>
      <c r="AT771" s="1">
        <f t="shared" ref="AT771:AT834" si="181">AC771</f>
        <v>0</v>
      </c>
      <c r="AU771" s="1">
        <f t="shared" ref="AU771:AU834" si="182">AD771</f>
        <v>0</v>
      </c>
      <c r="AV771" s="1" t="str">
        <f t="shared" si="172"/>
        <v/>
      </c>
      <c r="AW771" s="1" t="str">
        <f t="shared" si="173"/>
        <v/>
      </c>
      <c r="AX771" s="1" t="str">
        <f t="shared" si="174"/>
        <v/>
      </c>
      <c r="AY771" s="1">
        <v>0</v>
      </c>
      <c r="BJ771"/>
    </row>
    <row r="772" spans="1:62" ht="15.75">
      <c r="A772" s="1">
        <v>8640</v>
      </c>
      <c r="B772" s="1" t="s">
        <v>113</v>
      </c>
      <c r="C772" s="1" t="s">
        <v>4334</v>
      </c>
      <c r="F772" s="1">
        <v>50000</v>
      </c>
      <c r="G772" s="1">
        <v>3</v>
      </c>
      <c r="H772" s="1">
        <v>4.8</v>
      </c>
      <c r="I772" s="1">
        <v>30.06</v>
      </c>
      <c r="J772" s="1" t="s">
        <v>10023</v>
      </c>
      <c r="K772" s="1">
        <v>4.8</v>
      </c>
      <c r="L772" s="1">
        <v>39.92</v>
      </c>
      <c r="M772" s="1" t="s">
        <v>10024</v>
      </c>
      <c r="N772" s="1">
        <v>4.8</v>
      </c>
      <c r="O772" s="1">
        <v>26.36</v>
      </c>
      <c r="P772" s="1" t="s">
        <v>10025</v>
      </c>
      <c r="Q772" s="1">
        <v>26.2</v>
      </c>
      <c r="R772" s="1">
        <v>12.85</v>
      </c>
      <c r="S772" s="1" t="s">
        <v>10026</v>
      </c>
      <c r="T772" s="1">
        <v>2.69</v>
      </c>
      <c r="U772" s="1">
        <v>3.68</v>
      </c>
      <c r="V772" s="1" t="s">
        <v>10027</v>
      </c>
      <c r="W772" s="1">
        <v>0</v>
      </c>
      <c r="X772" s="1">
        <v>0.05</v>
      </c>
      <c r="Y772" s="1" t="s">
        <v>4289</v>
      </c>
      <c r="Z772" s="1">
        <v>0</v>
      </c>
      <c r="AA772" s="1">
        <v>0</v>
      </c>
      <c r="AB772" s="1" t="s">
        <v>4284</v>
      </c>
      <c r="AC772" s="1">
        <v>0</v>
      </c>
      <c r="AD772" s="1">
        <v>0</v>
      </c>
      <c r="AH772" s="21">
        <v>42353.361111111109</v>
      </c>
      <c r="AJ772" s="24">
        <v>1</v>
      </c>
      <c r="AK772" s="23">
        <f t="shared" si="175"/>
        <v>4</v>
      </c>
      <c r="AL772" s="1">
        <f t="shared" si="176"/>
        <v>50000</v>
      </c>
      <c r="AM772" s="1">
        <f t="shared" si="177"/>
        <v>0</v>
      </c>
      <c r="AN772" s="25">
        <f t="shared" si="170"/>
        <v>13.560000000000002</v>
      </c>
      <c r="AO772" s="25">
        <f t="shared" si="171"/>
        <v>32.113333333333337</v>
      </c>
      <c r="AP772" s="1">
        <f t="shared" ref="AP772:AP835" si="183">Q772</f>
        <v>26.2</v>
      </c>
      <c r="AQ772" s="25">
        <f t="shared" si="178"/>
        <v>2.0389105058365757</v>
      </c>
      <c r="AR772" s="1">
        <f t="shared" si="179"/>
        <v>2.69</v>
      </c>
      <c r="AS772" s="25">
        <f t="shared" si="180"/>
        <v>0.73097826086956519</v>
      </c>
      <c r="AT772" s="1">
        <f t="shared" si="181"/>
        <v>0</v>
      </c>
      <c r="AU772" s="1">
        <f t="shared" si="182"/>
        <v>0</v>
      </c>
      <c r="AV772" s="1" t="str">
        <f t="shared" si="172"/>
        <v/>
      </c>
      <c r="AW772" s="1" t="str">
        <f t="shared" si="173"/>
        <v/>
      </c>
      <c r="AX772" s="1" t="str">
        <f t="shared" si="174"/>
        <v/>
      </c>
      <c r="AY772" s="1">
        <v>0</v>
      </c>
      <c r="BJ772"/>
    </row>
    <row r="773" spans="1:62" ht="15.75">
      <c r="A773" s="1">
        <v>9297</v>
      </c>
      <c r="B773" s="1" t="s">
        <v>2515</v>
      </c>
      <c r="C773" s="1" t="s">
        <v>4378</v>
      </c>
      <c r="F773" s="1">
        <v>100000</v>
      </c>
      <c r="G773" s="1">
        <v>6</v>
      </c>
      <c r="H773" s="1">
        <v>4.8</v>
      </c>
      <c r="I773" s="1">
        <v>0</v>
      </c>
      <c r="J773" s="1" t="s">
        <v>10028</v>
      </c>
      <c r="K773" s="1">
        <v>4.7</v>
      </c>
      <c r="L773" s="1">
        <v>-0.73</v>
      </c>
      <c r="M773" s="1" t="s">
        <v>10029</v>
      </c>
      <c r="N773" s="1">
        <v>4.7</v>
      </c>
      <c r="O773" s="1">
        <v>-0.56000000000000005</v>
      </c>
      <c r="P773" s="1" t="s">
        <v>10030</v>
      </c>
      <c r="Q773" s="1">
        <v>2.5099999999999998</v>
      </c>
      <c r="R773" s="1">
        <v>4.16</v>
      </c>
      <c r="S773" s="1" t="s">
        <v>10031</v>
      </c>
      <c r="T773" s="1">
        <v>1.59</v>
      </c>
      <c r="U773" s="1">
        <v>2.16</v>
      </c>
      <c r="V773" s="1" t="s">
        <v>10032</v>
      </c>
      <c r="W773" s="1">
        <v>0</v>
      </c>
      <c r="X773" s="1">
        <v>0</v>
      </c>
      <c r="Y773" s="1" t="s">
        <v>4287</v>
      </c>
      <c r="Z773" s="1">
        <v>0</v>
      </c>
      <c r="AA773" s="1">
        <v>0</v>
      </c>
      <c r="AB773" s="1" t="s">
        <v>4284</v>
      </c>
      <c r="AC773" s="1">
        <v>0</v>
      </c>
      <c r="AD773" s="1">
        <v>0</v>
      </c>
      <c r="AH773" s="21">
        <v>42353.361678240741</v>
      </c>
      <c r="AJ773" s="24">
        <v>1</v>
      </c>
      <c r="AK773" s="23">
        <f t="shared" si="175"/>
        <v>7</v>
      </c>
      <c r="AL773" s="1">
        <f t="shared" si="176"/>
        <v>100000</v>
      </c>
      <c r="AM773" s="1">
        <f t="shared" si="177"/>
        <v>0</v>
      </c>
      <c r="AN773" s="25">
        <f t="shared" si="170"/>
        <v>0.73</v>
      </c>
      <c r="AO773" s="25">
        <f t="shared" si="171"/>
        <v>-0.43</v>
      </c>
      <c r="AP773" s="1">
        <f t="shared" si="183"/>
        <v>2.5099999999999998</v>
      </c>
      <c r="AQ773" s="25">
        <f t="shared" si="178"/>
        <v>0.60336538461538458</v>
      </c>
      <c r="AR773" s="1">
        <f t="shared" si="179"/>
        <v>1.59</v>
      </c>
      <c r="AS773" s="25">
        <f t="shared" si="180"/>
        <v>0.73611111111111105</v>
      </c>
      <c r="AT773" s="1">
        <f t="shared" si="181"/>
        <v>0</v>
      </c>
      <c r="AU773" s="1">
        <f t="shared" si="182"/>
        <v>0</v>
      </c>
      <c r="AV773" s="1" t="str">
        <f t="shared" si="172"/>
        <v/>
      </c>
      <c r="AW773" s="1" t="str">
        <f t="shared" si="173"/>
        <v/>
      </c>
      <c r="AX773" s="1" t="str">
        <f t="shared" si="174"/>
        <v/>
      </c>
      <c r="AY773" s="1">
        <v>0</v>
      </c>
      <c r="BJ773"/>
    </row>
    <row r="774" spans="1:62" ht="15.75">
      <c r="A774" s="1">
        <v>9341</v>
      </c>
      <c r="B774" s="1" t="s">
        <v>2606</v>
      </c>
      <c r="C774" s="1" t="s">
        <v>4335</v>
      </c>
      <c r="F774" s="1">
        <v>50000</v>
      </c>
      <c r="H774" s="1">
        <v>4.8</v>
      </c>
      <c r="I774" s="1">
        <v>-1.39</v>
      </c>
      <c r="J774" s="1" t="s">
        <v>10033</v>
      </c>
      <c r="K774" s="1">
        <v>4.5999999999999996</v>
      </c>
      <c r="L774" s="1">
        <v>-3.88</v>
      </c>
      <c r="M774" s="1" t="s">
        <v>10034</v>
      </c>
      <c r="N774" s="1">
        <v>4.5999999999999996</v>
      </c>
      <c r="O774" s="1">
        <v>-3.81</v>
      </c>
      <c r="P774" s="1" t="s">
        <v>10035</v>
      </c>
      <c r="Q774" s="1">
        <v>0</v>
      </c>
      <c r="R774" s="1">
        <v>3.91</v>
      </c>
      <c r="S774" s="1" t="s">
        <v>10036</v>
      </c>
      <c r="T774" s="1">
        <v>2.64</v>
      </c>
      <c r="U774" s="1">
        <v>2.44</v>
      </c>
      <c r="V774" s="1" t="s">
        <v>10037</v>
      </c>
      <c r="W774" s="1">
        <v>0</v>
      </c>
      <c r="X774" s="1">
        <v>0.01</v>
      </c>
      <c r="Y774" s="1" t="s">
        <v>4295</v>
      </c>
      <c r="Z774" s="1">
        <v>0</v>
      </c>
      <c r="AA774" s="1">
        <v>0</v>
      </c>
      <c r="AB774" s="1" t="s">
        <v>4284</v>
      </c>
      <c r="AC774" s="1">
        <v>0</v>
      </c>
      <c r="AD774" s="1">
        <v>0</v>
      </c>
      <c r="AH774" s="21">
        <v>42353.361770833333</v>
      </c>
      <c r="AJ774" s="24">
        <v>1</v>
      </c>
      <c r="AK774" s="23">
        <f t="shared" si="175"/>
        <v>5</v>
      </c>
      <c r="AL774" s="1">
        <f t="shared" si="176"/>
        <v>50000</v>
      </c>
      <c r="AM774" s="1">
        <f t="shared" si="177"/>
        <v>0</v>
      </c>
      <c r="AN774" s="25">
        <f t="shared" si="170"/>
        <v>2.4900000000000002</v>
      </c>
      <c r="AO774" s="25">
        <f t="shared" si="171"/>
        <v>-3.0266666666666668</v>
      </c>
      <c r="AP774" s="1">
        <f t="shared" si="183"/>
        <v>0</v>
      </c>
      <c r="AQ774" s="25">
        <f t="shared" si="178"/>
        <v>0</v>
      </c>
      <c r="AR774" s="1">
        <f t="shared" si="179"/>
        <v>2.64</v>
      </c>
      <c r="AS774" s="25">
        <f t="shared" si="180"/>
        <v>1.0819672131147542</v>
      </c>
      <c r="AT774" s="1">
        <f t="shared" si="181"/>
        <v>0</v>
      </c>
      <c r="AU774" s="1">
        <f t="shared" si="182"/>
        <v>0</v>
      </c>
      <c r="AV774" s="1" t="str">
        <f t="shared" si="172"/>
        <v/>
      </c>
      <c r="AW774" s="1" t="str">
        <f t="shared" si="173"/>
        <v/>
      </c>
      <c r="AX774" s="1" t="str">
        <f t="shared" si="174"/>
        <v/>
      </c>
      <c r="AY774" s="1">
        <v>0</v>
      </c>
      <c r="BJ774"/>
    </row>
    <row r="775" spans="1:62" ht="15.75">
      <c r="A775" s="1">
        <v>8839</v>
      </c>
      <c r="B775" s="1" t="s">
        <v>4003</v>
      </c>
      <c r="C775" s="1" t="s">
        <v>4334</v>
      </c>
      <c r="F775" s="1">
        <v>50000</v>
      </c>
      <c r="G775" s="1">
        <v>3</v>
      </c>
      <c r="H775" s="1">
        <v>4.9000000000000004</v>
      </c>
      <c r="I775" s="1">
        <v>49.56</v>
      </c>
      <c r="J775" s="1" t="s">
        <v>10038</v>
      </c>
      <c r="K775" s="1">
        <v>4.9000000000000004</v>
      </c>
      <c r="L775" s="1">
        <v>55.34</v>
      </c>
      <c r="M775" s="1" t="s">
        <v>10039</v>
      </c>
      <c r="N775" s="1">
        <v>4.8</v>
      </c>
      <c r="O775" s="1">
        <v>41.47</v>
      </c>
      <c r="P775" s="1" t="s">
        <v>10040</v>
      </c>
      <c r="Q775" s="1">
        <v>5.85</v>
      </c>
      <c r="R775" s="1">
        <v>12.85</v>
      </c>
      <c r="S775" s="1" t="s">
        <v>10041</v>
      </c>
      <c r="T775" s="1">
        <v>4.25</v>
      </c>
      <c r="U775" s="1">
        <v>3.68</v>
      </c>
      <c r="V775" s="1" t="s">
        <v>10042</v>
      </c>
      <c r="W775" s="1">
        <v>0</v>
      </c>
      <c r="X775" s="1">
        <v>0.05</v>
      </c>
      <c r="Y775" s="1" t="s">
        <v>4289</v>
      </c>
      <c r="Z775" s="1">
        <v>0</v>
      </c>
      <c r="AA775" s="1">
        <v>0</v>
      </c>
      <c r="AB775" s="1" t="s">
        <v>4284</v>
      </c>
      <c r="AC775" s="1">
        <v>0</v>
      </c>
      <c r="AD775" s="1">
        <v>0</v>
      </c>
      <c r="AH775" s="21">
        <v>42353.361805555556</v>
      </c>
      <c r="AJ775" s="24">
        <v>1</v>
      </c>
      <c r="AK775" s="23">
        <f t="shared" si="175"/>
        <v>4</v>
      </c>
      <c r="AL775" s="1">
        <f t="shared" si="176"/>
        <v>50000</v>
      </c>
      <c r="AM775" s="1">
        <f t="shared" si="177"/>
        <v>0</v>
      </c>
      <c r="AN775" s="25">
        <f t="shared" ref="AN775:AN838" si="184">MAX(I775,L775,O775)-MIN(I775,L775,O775)</f>
        <v>13.870000000000005</v>
      </c>
      <c r="AO775" s="25">
        <f t="shared" ref="AO775:AO838" si="185">AVERAGE(I775,L775,O775)</f>
        <v>48.79</v>
      </c>
      <c r="AP775" s="1">
        <f t="shared" si="183"/>
        <v>5.85</v>
      </c>
      <c r="AQ775" s="25">
        <f t="shared" si="178"/>
        <v>0.45525291828793774</v>
      </c>
      <c r="AR775" s="1">
        <f t="shared" si="179"/>
        <v>4.25</v>
      </c>
      <c r="AS775" s="25">
        <f t="shared" si="180"/>
        <v>1.1548913043478259</v>
      </c>
      <c r="AT775" s="1">
        <f t="shared" si="181"/>
        <v>0</v>
      </c>
      <c r="AU775" s="1">
        <f t="shared" si="182"/>
        <v>0</v>
      </c>
      <c r="AV775" s="1" t="str">
        <f t="shared" si="172"/>
        <v/>
      </c>
      <c r="AW775" s="1" t="str">
        <f t="shared" si="173"/>
        <v/>
      </c>
      <c r="AX775" s="1" t="str">
        <f t="shared" si="174"/>
        <v/>
      </c>
      <c r="AY775" s="1">
        <v>0</v>
      </c>
      <c r="BJ775"/>
    </row>
    <row r="776" spans="1:62" ht="15.75">
      <c r="A776" s="1">
        <v>8784</v>
      </c>
      <c r="B776" s="1" t="s">
        <v>4105</v>
      </c>
      <c r="C776" s="1" t="s">
        <v>4334</v>
      </c>
      <c r="F776" s="1">
        <v>50000</v>
      </c>
      <c r="H776" s="1">
        <v>4.8</v>
      </c>
      <c r="I776" s="1">
        <v>-0.51</v>
      </c>
      <c r="J776" s="1" t="s">
        <v>10043</v>
      </c>
      <c r="K776" s="1">
        <v>4.7</v>
      </c>
      <c r="L776" s="1">
        <v>0</v>
      </c>
      <c r="M776" s="1" t="s">
        <v>10044</v>
      </c>
      <c r="N776" s="1">
        <v>4.7</v>
      </c>
      <c r="O776" s="1">
        <v>0</v>
      </c>
      <c r="P776" s="1" t="s">
        <v>10045</v>
      </c>
      <c r="Q776" s="1">
        <v>81.739999999999995</v>
      </c>
      <c r="R776" s="1">
        <v>12.85</v>
      </c>
      <c r="S776" s="1" t="s">
        <v>10046</v>
      </c>
      <c r="T776" s="1">
        <v>3.94</v>
      </c>
      <c r="U776" s="1">
        <v>3.68</v>
      </c>
      <c r="V776" s="1" t="s">
        <v>9166</v>
      </c>
      <c r="W776" s="1">
        <v>0</v>
      </c>
      <c r="X776" s="1">
        <v>0.05</v>
      </c>
      <c r="Y776" s="1" t="s">
        <v>4289</v>
      </c>
      <c r="Z776" s="1">
        <v>0</v>
      </c>
      <c r="AA776" s="1">
        <v>0</v>
      </c>
      <c r="AB776" s="1" t="s">
        <v>4284</v>
      </c>
      <c r="AC776" s="1">
        <v>0</v>
      </c>
      <c r="AD776" s="1">
        <v>0</v>
      </c>
      <c r="AH776" s="21">
        <v>42353.361909722225</v>
      </c>
      <c r="AJ776" s="24">
        <v>1</v>
      </c>
      <c r="AK776" s="23">
        <f t="shared" si="175"/>
        <v>4</v>
      </c>
      <c r="AL776" s="1">
        <f t="shared" si="176"/>
        <v>50000</v>
      </c>
      <c r="AM776" s="1">
        <f t="shared" si="177"/>
        <v>0</v>
      </c>
      <c r="AN776" s="25">
        <f t="shared" si="184"/>
        <v>0.51</v>
      </c>
      <c r="AO776" s="25">
        <f t="shared" si="185"/>
        <v>-0.17</v>
      </c>
      <c r="AP776" s="1">
        <f t="shared" si="183"/>
        <v>81.739999999999995</v>
      </c>
      <c r="AQ776" s="25">
        <f t="shared" si="178"/>
        <v>6.3610894941634237</v>
      </c>
      <c r="AR776" s="1">
        <f t="shared" si="179"/>
        <v>3.94</v>
      </c>
      <c r="AS776" s="25">
        <f t="shared" si="180"/>
        <v>1.0706521739130435</v>
      </c>
      <c r="AT776" s="1">
        <f t="shared" si="181"/>
        <v>0</v>
      </c>
      <c r="AU776" s="1">
        <f t="shared" si="182"/>
        <v>0</v>
      </c>
      <c r="AV776" s="1" t="str">
        <f t="shared" si="172"/>
        <v/>
      </c>
      <c r="AW776" s="1" t="str">
        <f t="shared" si="173"/>
        <v/>
      </c>
      <c r="AX776" s="1" t="str">
        <f t="shared" si="174"/>
        <v/>
      </c>
      <c r="AY776" s="1">
        <v>0</v>
      </c>
      <c r="BJ776"/>
    </row>
    <row r="777" spans="1:62" ht="15.75">
      <c r="A777" s="1">
        <v>8668</v>
      </c>
      <c r="B777" s="1" t="s">
        <v>368</v>
      </c>
      <c r="C777" s="1" t="s">
        <v>4334</v>
      </c>
      <c r="F777" s="1">
        <v>50000</v>
      </c>
      <c r="G777" s="1">
        <v>3</v>
      </c>
      <c r="H777" s="1">
        <v>4.8</v>
      </c>
      <c r="I777" s="1">
        <v>11.91</v>
      </c>
      <c r="J777" s="1" t="s">
        <v>10047</v>
      </c>
      <c r="K777" s="1">
        <v>4.8</v>
      </c>
      <c r="L777" s="1">
        <v>15.18</v>
      </c>
      <c r="M777" s="1" t="s">
        <v>10048</v>
      </c>
      <c r="N777" s="1">
        <v>4.8</v>
      </c>
      <c r="O777" s="1">
        <v>13.65</v>
      </c>
      <c r="P777" s="1" t="s">
        <v>10049</v>
      </c>
      <c r="Q777" s="1">
        <v>9.6999999999999993</v>
      </c>
      <c r="R777" s="1">
        <v>12.85</v>
      </c>
      <c r="S777" s="1" t="s">
        <v>10050</v>
      </c>
      <c r="T777" s="1">
        <v>3.92</v>
      </c>
      <c r="U777" s="1">
        <v>3.68</v>
      </c>
      <c r="V777" s="1" t="s">
        <v>9444</v>
      </c>
      <c r="W777" s="1">
        <v>0</v>
      </c>
      <c r="X777" s="1">
        <v>0.05</v>
      </c>
      <c r="Y777" s="1" t="s">
        <v>4289</v>
      </c>
      <c r="Z777" s="1">
        <v>1</v>
      </c>
      <c r="AA777" s="1">
        <v>0</v>
      </c>
      <c r="AB777" s="1" t="s">
        <v>10051</v>
      </c>
      <c r="AC777" s="1">
        <v>0</v>
      </c>
      <c r="AD777" s="1">
        <v>0</v>
      </c>
      <c r="AH777" s="21">
        <v>42353.361967592595</v>
      </c>
      <c r="AJ777" s="24">
        <v>1</v>
      </c>
      <c r="AK777" s="23">
        <f t="shared" si="175"/>
        <v>4</v>
      </c>
      <c r="AL777" s="1">
        <f t="shared" si="176"/>
        <v>50000</v>
      </c>
      <c r="AM777" s="1">
        <f t="shared" si="177"/>
        <v>0</v>
      </c>
      <c r="AN777" s="25">
        <f t="shared" si="184"/>
        <v>3.2699999999999996</v>
      </c>
      <c r="AO777" s="25">
        <f t="shared" si="185"/>
        <v>13.58</v>
      </c>
      <c r="AP777" s="1">
        <f t="shared" si="183"/>
        <v>9.6999999999999993</v>
      </c>
      <c r="AQ777" s="25">
        <f t="shared" si="178"/>
        <v>0.75486381322957197</v>
      </c>
      <c r="AR777" s="1">
        <f t="shared" si="179"/>
        <v>3.92</v>
      </c>
      <c r="AS777" s="25">
        <f t="shared" si="180"/>
        <v>1.0652173913043477</v>
      </c>
      <c r="AT777" s="1">
        <f t="shared" si="181"/>
        <v>0</v>
      </c>
      <c r="AU777" s="1">
        <f t="shared" si="182"/>
        <v>0</v>
      </c>
      <c r="AV777" s="1" t="str">
        <f t="shared" si="172"/>
        <v/>
      </c>
      <c r="AW777" s="1" t="str">
        <f t="shared" si="173"/>
        <v/>
      </c>
      <c r="AX777" s="1" t="str">
        <f t="shared" si="174"/>
        <v/>
      </c>
      <c r="AY777" s="1">
        <v>0</v>
      </c>
      <c r="BJ777"/>
    </row>
    <row r="778" spans="1:62" ht="15.75">
      <c r="A778" s="1">
        <v>9324</v>
      </c>
      <c r="B778" s="1" t="s">
        <v>107</v>
      </c>
      <c r="C778" s="1" t="s">
        <v>4334</v>
      </c>
      <c r="F778" s="1">
        <v>50000</v>
      </c>
      <c r="G778" s="1">
        <v>3</v>
      </c>
      <c r="H778" s="1">
        <v>4.8</v>
      </c>
      <c r="I778" s="1">
        <v>22.34</v>
      </c>
      <c r="J778" s="1" t="s">
        <v>10052</v>
      </c>
      <c r="K778" s="1">
        <v>4.8</v>
      </c>
      <c r="L778" s="1">
        <v>23.05</v>
      </c>
      <c r="M778" s="1" t="s">
        <v>10053</v>
      </c>
      <c r="N778" s="1">
        <v>4.8</v>
      </c>
      <c r="O778" s="1">
        <v>17.579999999999998</v>
      </c>
      <c r="P778" s="1" t="s">
        <v>10054</v>
      </c>
      <c r="Q778" s="1">
        <v>8.91</v>
      </c>
      <c r="R778" s="1">
        <v>12.85</v>
      </c>
      <c r="S778" s="1" t="s">
        <v>10055</v>
      </c>
      <c r="T778" s="1">
        <v>3.21</v>
      </c>
      <c r="U778" s="1">
        <v>3.68</v>
      </c>
      <c r="V778" s="1" t="s">
        <v>9959</v>
      </c>
      <c r="W778" s="1">
        <v>0</v>
      </c>
      <c r="X778" s="1">
        <v>0.05</v>
      </c>
      <c r="Y778" s="1" t="s">
        <v>4289</v>
      </c>
      <c r="Z778" s="1">
        <v>0</v>
      </c>
      <c r="AA778" s="1">
        <v>0</v>
      </c>
      <c r="AB778" s="1" t="s">
        <v>4284</v>
      </c>
      <c r="AC778" s="1">
        <v>0</v>
      </c>
      <c r="AD778" s="1">
        <v>0</v>
      </c>
      <c r="AH778" s="21">
        <v>42353.361990740741</v>
      </c>
      <c r="AJ778" s="24">
        <v>1</v>
      </c>
      <c r="AK778" s="23">
        <f t="shared" si="175"/>
        <v>4</v>
      </c>
      <c r="AL778" s="1">
        <f t="shared" si="176"/>
        <v>50000</v>
      </c>
      <c r="AM778" s="1">
        <f t="shared" si="177"/>
        <v>0</v>
      </c>
      <c r="AN778" s="25">
        <f t="shared" si="184"/>
        <v>5.4700000000000024</v>
      </c>
      <c r="AO778" s="25">
        <f t="shared" si="185"/>
        <v>20.99</v>
      </c>
      <c r="AP778" s="1">
        <f t="shared" si="183"/>
        <v>8.91</v>
      </c>
      <c r="AQ778" s="25">
        <f t="shared" si="178"/>
        <v>0.69338521400778208</v>
      </c>
      <c r="AR778" s="1">
        <f t="shared" si="179"/>
        <v>3.21</v>
      </c>
      <c r="AS778" s="25">
        <f t="shared" si="180"/>
        <v>0.87228260869565211</v>
      </c>
      <c r="AT778" s="1">
        <f t="shared" si="181"/>
        <v>0</v>
      </c>
      <c r="AU778" s="1">
        <f t="shared" si="182"/>
        <v>0</v>
      </c>
      <c r="AV778" s="1" t="str">
        <f t="shared" si="172"/>
        <v/>
      </c>
      <c r="AW778" s="1" t="str">
        <f t="shared" si="173"/>
        <v/>
      </c>
      <c r="AX778" s="1" t="str">
        <f t="shared" si="174"/>
        <v/>
      </c>
      <c r="AY778" s="1">
        <v>0</v>
      </c>
      <c r="BJ778"/>
    </row>
    <row r="779" spans="1:62" ht="15.75">
      <c r="A779" s="1">
        <v>8682</v>
      </c>
      <c r="B779" s="1" t="s">
        <v>78</v>
      </c>
      <c r="C779" s="1" t="s">
        <v>4339</v>
      </c>
      <c r="F779" s="1">
        <v>50000</v>
      </c>
      <c r="G779" s="1">
        <v>6</v>
      </c>
      <c r="H779" s="1">
        <v>4.9000000000000004</v>
      </c>
      <c r="I779" s="1">
        <v>63.75</v>
      </c>
      <c r="J779" s="1" t="s">
        <v>10056</v>
      </c>
      <c r="K779" s="1">
        <v>4.9000000000000004</v>
      </c>
      <c r="L779" s="1">
        <v>64.680000000000007</v>
      </c>
      <c r="M779" s="1" t="s">
        <v>10057</v>
      </c>
      <c r="N779" s="1">
        <v>4.9000000000000004</v>
      </c>
      <c r="O779" s="1">
        <v>64.64</v>
      </c>
      <c r="P779" s="1" t="s">
        <v>10058</v>
      </c>
      <c r="Q779" s="1">
        <v>27.44</v>
      </c>
      <c r="R779" s="1">
        <v>3.8</v>
      </c>
      <c r="S779" s="1" t="s">
        <v>10059</v>
      </c>
      <c r="T779" s="1">
        <v>0.6</v>
      </c>
      <c r="U779" s="1">
        <v>2.4300000000000002</v>
      </c>
      <c r="V779" s="1" t="s">
        <v>10060</v>
      </c>
      <c r="W779" s="1">
        <v>0</v>
      </c>
      <c r="X779" s="1">
        <v>0</v>
      </c>
      <c r="Y779" s="1" t="s">
        <v>4287</v>
      </c>
      <c r="Z779" s="1">
        <v>0</v>
      </c>
      <c r="AA779" s="1">
        <v>0</v>
      </c>
      <c r="AB779" s="1" t="s">
        <v>4284</v>
      </c>
      <c r="AC779" s="1">
        <v>0</v>
      </c>
      <c r="AD779" s="1">
        <v>0</v>
      </c>
      <c r="AH779" s="21">
        <v>42353.362037037034</v>
      </c>
      <c r="AJ779" s="24">
        <v>1</v>
      </c>
      <c r="AK779" s="23">
        <f t="shared" si="175"/>
        <v>6</v>
      </c>
      <c r="AL779" s="1">
        <f t="shared" si="176"/>
        <v>50000</v>
      </c>
      <c r="AM779" s="1">
        <f t="shared" si="177"/>
        <v>0</v>
      </c>
      <c r="AN779" s="25">
        <f t="shared" si="184"/>
        <v>0.93000000000000682</v>
      </c>
      <c r="AO779" s="25">
        <f t="shared" si="185"/>
        <v>64.356666666666669</v>
      </c>
      <c r="AP779" s="1">
        <f t="shared" si="183"/>
        <v>27.44</v>
      </c>
      <c r="AQ779" s="25">
        <f t="shared" si="178"/>
        <v>7.2210526315789476</v>
      </c>
      <c r="AR779" s="1">
        <f t="shared" si="179"/>
        <v>0.6</v>
      </c>
      <c r="AS779" s="25">
        <f t="shared" si="180"/>
        <v>0.24691358024691357</v>
      </c>
      <c r="AT779" s="1">
        <f t="shared" si="181"/>
        <v>0</v>
      </c>
      <c r="AU779" s="1">
        <f t="shared" si="182"/>
        <v>0</v>
      </c>
      <c r="AV779" s="1" t="str">
        <f t="shared" si="172"/>
        <v/>
      </c>
      <c r="AW779" s="1" t="str">
        <f t="shared" si="173"/>
        <v/>
      </c>
      <c r="AX779" s="1" t="str">
        <f t="shared" si="174"/>
        <v/>
      </c>
      <c r="AY779" s="1">
        <v>0</v>
      </c>
      <c r="BJ779"/>
    </row>
    <row r="780" spans="1:62" ht="15.75">
      <c r="A780" s="1">
        <v>8694</v>
      </c>
      <c r="B780" s="1" t="s">
        <v>3487</v>
      </c>
      <c r="C780" s="1" t="s">
        <v>4334</v>
      </c>
      <c r="F780" s="1">
        <v>50000</v>
      </c>
      <c r="H780" s="1">
        <v>4.9000000000000004</v>
      </c>
      <c r="I780" s="1">
        <v>37.83</v>
      </c>
      <c r="J780" s="1" t="s">
        <v>10061</v>
      </c>
      <c r="K780" s="1">
        <v>4.8</v>
      </c>
      <c r="L780" s="1">
        <v>35.159999999999997</v>
      </c>
      <c r="M780" s="1" t="s">
        <v>10062</v>
      </c>
      <c r="N780" s="1">
        <v>4.8</v>
      </c>
      <c r="O780" s="1">
        <v>31.43</v>
      </c>
      <c r="P780" s="1" t="s">
        <v>10063</v>
      </c>
      <c r="Q780" s="1">
        <v>13.61</v>
      </c>
      <c r="R780" s="1">
        <v>12.85</v>
      </c>
      <c r="S780" s="1" t="s">
        <v>10064</v>
      </c>
      <c r="T780" s="1">
        <v>2.96</v>
      </c>
      <c r="U780" s="1">
        <v>3.68</v>
      </c>
      <c r="V780" s="1" t="s">
        <v>10065</v>
      </c>
      <c r="W780" s="1">
        <v>0</v>
      </c>
      <c r="X780" s="1">
        <v>0.05</v>
      </c>
      <c r="Y780" s="1" t="s">
        <v>4289</v>
      </c>
      <c r="Z780" s="1">
        <v>0</v>
      </c>
      <c r="AA780" s="1">
        <v>0</v>
      </c>
      <c r="AB780" s="1" t="s">
        <v>4284</v>
      </c>
      <c r="AC780" s="1">
        <v>0</v>
      </c>
      <c r="AD780" s="1">
        <v>0</v>
      </c>
      <c r="AH780" s="21">
        <v>42353.362083333333</v>
      </c>
      <c r="AJ780" s="24">
        <v>1</v>
      </c>
      <c r="AK780" s="23">
        <f t="shared" si="175"/>
        <v>4</v>
      </c>
      <c r="AL780" s="1">
        <f t="shared" si="176"/>
        <v>50000</v>
      </c>
      <c r="AM780" s="1">
        <f t="shared" si="177"/>
        <v>0</v>
      </c>
      <c r="AN780" s="25">
        <f t="shared" si="184"/>
        <v>6.3999999999999986</v>
      </c>
      <c r="AO780" s="25">
        <f t="shared" si="185"/>
        <v>34.806666666666665</v>
      </c>
      <c r="AP780" s="1">
        <f t="shared" si="183"/>
        <v>13.61</v>
      </c>
      <c r="AQ780" s="25">
        <f t="shared" si="178"/>
        <v>1.0591439688715953</v>
      </c>
      <c r="AR780" s="1">
        <f t="shared" si="179"/>
        <v>2.96</v>
      </c>
      <c r="AS780" s="25">
        <f t="shared" si="180"/>
        <v>0.80434782608695643</v>
      </c>
      <c r="AT780" s="1">
        <f t="shared" si="181"/>
        <v>0</v>
      </c>
      <c r="AU780" s="1">
        <f t="shared" si="182"/>
        <v>0</v>
      </c>
      <c r="AV780" s="1" t="str">
        <f t="shared" si="172"/>
        <v/>
      </c>
      <c r="AW780" s="1" t="str">
        <f t="shared" si="173"/>
        <v/>
      </c>
      <c r="AX780" s="1" t="str">
        <f t="shared" si="174"/>
        <v/>
      </c>
      <c r="AY780" s="1">
        <v>0</v>
      </c>
      <c r="BJ780"/>
    </row>
    <row r="781" spans="1:62" ht="15.75">
      <c r="A781" s="1">
        <v>9086</v>
      </c>
      <c r="B781" s="1" t="s">
        <v>543</v>
      </c>
      <c r="C781" s="1" t="s">
        <v>4334</v>
      </c>
      <c r="F781" s="1">
        <v>50000</v>
      </c>
      <c r="G781" s="1">
        <v>5</v>
      </c>
      <c r="H781" s="1">
        <v>4.8</v>
      </c>
      <c r="I781" s="1">
        <v>27.62</v>
      </c>
      <c r="J781" s="1" t="s">
        <v>10066</v>
      </c>
      <c r="K781" s="1">
        <v>4.8</v>
      </c>
      <c r="L781" s="1">
        <v>17.63</v>
      </c>
      <c r="M781" s="1" t="s">
        <v>10067</v>
      </c>
      <c r="N781" s="1">
        <v>4.8</v>
      </c>
      <c r="O781" s="1">
        <v>24.58</v>
      </c>
      <c r="P781" s="1" t="s">
        <v>10068</v>
      </c>
      <c r="Q781" s="1">
        <v>11.2</v>
      </c>
      <c r="R781" s="1">
        <v>12.85</v>
      </c>
      <c r="S781" s="1" t="s">
        <v>10069</v>
      </c>
      <c r="T781" s="1">
        <v>1.68</v>
      </c>
      <c r="U781" s="1">
        <v>3.68</v>
      </c>
      <c r="V781" s="1" t="s">
        <v>9328</v>
      </c>
      <c r="W781" s="1">
        <v>0</v>
      </c>
      <c r="X781" s="1">
        <v>0</v>
      </c>
      <c r="Y781" s="1" t="s">
        <v>4287</v>
      </c>
      <c r="Z781" s="1">
        <v>0</v>
      </c>
      <c r="AA781" s="1">
        <v>0</v>
      </c>
      <c r="AB781" s="1" t="s">
        <v>4284</v>
      </c>
      <c r="AC781" s="1">
        <v>0</v>
      </c>
      <c r="AD781" s="1">
        <v>0</v>
      </c>
      <c r="AH781" s="21">
        <v>42353.362141203703</v>
      </c>
      <c r="AJ781" s="24">
        <v>1</v>
      </c>
      <c r="AK781" s="23">
        <f t="shared" si="175"/>
        <v>4</v>
      </c>
      <c r="AL781" s="1">
        <f t="shared" si="176"/>
        <v>50000</v>
      </c>
      <c r="AM781" s="1">
        <f t="shared" si="177"/>
        <v>0</v>
      </c>
      <c r="AN781" s="25">
        <f t="shared" si="184"/>
        <v>9.990000000000002</v>
      </c>
      <c r="AO781" s="25">
        <f t="shared" si="185"/>
        <v>23.276666666666667</v>
      </c>
      <c r="AP781" s="1">
        <f t="shared" si="183"/>
        <v>11.2</v>
      </c>
      <c r="AQ781" s="25">
        <f t="shared" si="178"/>
        <v>0.87159533073929962</v>
      </c>
      <c r="AR781" s="1">
        <f t="shared" si="179"/>
        <v>1.68</v>
      </c>
      <c r="AS781" s="25">
        <f t="shared" si="180"/>
        <v>0.45652173913043476</v>
      </c>
      <c r="AT781" s="1">
        <f t="shared" si="181"/>
        <v>0</v>
      </c>
      <c r="AU781" s="1">
        <f t="shared" si="182"/>
        <v>0</v>
      </c>
      <c r="AV781" s="1" t="str">
        <f t="shared" si="172"/>
        <v/>
      </c>
      <c r="AW781" s="1" t="str">
        <f t="shared" si="173"/>
        <v/>
      </c>
      <c r="AX781" s="1" t="str">
        <f t="shared" si="174"/>
        <v/>
      </c>
      <c r="AY781" s="1">
        <v>0</v>
      </c>
      <c r="BJ781"/>
    </row>
    <row r="782" spans="1:62" ht="15.75">
      <c r="A782" s="1">
        <v>9419</v>
      </c>
      <c r="B782" s="1" t="s">
        <v>1188</v>
      </c>
      <c r="C782" s="1" t="s">
        <v>4358</v>
      </c>
      <c r="F782" s="1">
        <v>100000</v>
      </c>
      <c r="G782" s="1">
        <v>3</v>
      </c>
      <c r="H782" s="1">
        <v>4.8</v>
      </c>
      <c r="I782" s="1">
        <v>7.74</v>
      </c>
      <c r="J782" s="1" t="s">
        <v>10070</v>
      </c>
      <c r="K782" s="1">
        <v>4.8</v>
      </c>
      <c r="L782" s="1">
        <v>0</v>
      </c>
      <c r="M782" s="1" t="s">
        <v>10071</v>
      </c>
      <c r="N782" s="1">
        <v>4.8</v>
      </c>
      <c r="O782" s="1">
        <v>0</v>
      </c>
      <c r="P782" s="1" t="s">
        <v>10072</v>
      </c>
      <c r="Q782" s="1">
        <v>1.39</v>
      </c>
      <c r="R782" s="1">
        <v>4.05</v>
      </c>
      <c r="S782" s="1" t="s">
        <v>10073</v>
      </c>
      <c r="T782" s="1">
        <v>1.68</v>
      </c>
      <c r="U782" s="1">
        <v>2.8</v>
      </c>
      <c r="V782" s="1" t="s">
        <v>10074</v>
      </c>
      <c r="W782" s="1">
        <v>0</v>
      </c>
      <c r="X782" s="1">
        <v>7.0000000000000007E-2</v>
      </c>
      <c r="Y782" s="1" t="s">
        <v>4331</v>
      </c>
      <c r="Z782" s="1">
        <v>0</v>
      </c>
      <c r="AA782" s="1">
        <v>0</v>
      </c>
      <c r="AB782" s="1" t="s">
        <v>4284</v>
      </c>
      <c r="AC782" s="1">
        <v>0</v>
      </c>
      <c r="AD782" s="1">
        <v>0</v>
      </c>
      <c r="AH782" s="21">
        <v>42353.362175925926</v>
      </c>
      <c r="AJ782" s="24">
        <v>1</v>
      </c>
      <c r="AK782" s="23">
        <f t="shared" si="175"/>
        <v>1</v>
      </c>
      <c r="AL782" s="1">
        <f t="shared" si="176"/>
        <v>100000</v>
      </c>
      <c r="AM782" s="1">
        <f t="shared" si="177"/>
        <v>0</v>
      </c>
      <c r="AN782" s="25">
        <f t="shared" si="184"/>
        <v>7.74</v>
      </c>
      <c r="AO782" s="25">
        <f t="shared" si="185"/>
        <v>2.58</v>
      </c>
      <c r="AP782" s="1">
        <f t="shared" si="183"/>
        <v>1.39</v>
      </c>
      <c r="AQ782" s="25">
        <f t="shared" si="178"/>
        <v>0.34320987654320989</v>
      </c>
      <c r="AR782" s="1">
        <f t="shared" si="179"/>
        <v>1.68</v>
      </c>
      <c r="AS782" s="25">
        <f t="shared" si="180"/>
        <v>0.6</v>
      </c>
      <c r="AT782" s="1">
        <f t="shared" si="181"/>
        <v>0</v>
      </c>
      <c r="AU782" s="1">
        <f t="shared" si="182"/>
        <v>0</v>
      </c>
      <c r="AV782" s="1" t="str">
        <f t="shared" si="172"/>
        <v/>
      </c>
      <c r="AW782" s="1" t="str">
        <f t="shared" si="173"/>
        <v/>
      </c>
      <c r="AX782" s="1" t="str">
        <f t="shared" si="174"/>
        <v/>
      </c>
      <c r="AY782" s="1">
        <v>0</v>
      </c>
      <c r="BJ782"/>
    </row>
    <row r="783" spans="1:62" ht="15.75">
      <c r="A783" s="1">
        <v>8786</v>
      </c>
      <c r="B783" s="1" t="s">
        <v>4109</v>
      </c>
      <c r="C783" s="1" t="s">
        <v>4350</v>
      </c>
      <c r="F783" s="1">
        <v>100000</v>
      </c>
      <c r="G783" s="1">
        <v>3</v>
      </c>
      <c r="H783" s="1">
        <v>4.9000000000000004</v>
      </c>
      <c r="I783" s="1">
        <v>16.89</v>
      </c>
      <c r="J783" s="1" t="s">
        <v>10075</v>
      </c>
      <c r="K783" s="1">
        <v>4.8</v>
      </c>
      <c r="L783" s="1">
        <v>20.22</v>
      </c>
      <c r="M783" s="1" t="s">
        <v>10076</v>
      </c>
      <c r="N783" s="1">
        <v>4.8</v>
      </c>
      <c r="O783" s="1">
        <v>16.760000000000002</v>
      </c>
      <c r="P783" s="1" t="s">
        <v>10077</v>
      </c>
      <c r="Q783" s="1">
        <v>6.82</v>
      </c>
      <c r="R783" s="1">
        <v>3.13</v>
      </c>
      <c r="S783" s="1" t="s">
        <v>10078</v>
      </c>
      <c r="T783" s="1">
        <v>1.67</v>
      </c>
      <c r="U783" s="1">
        <v>2.5499999999999998</v>
      </c>
      <c r="V783" s="1" t="s">
        <v>10079</v>
      </c>
      <c r="W783" s="1">
        <v>0</v>
      </c>
      <c r="X783" s="1">
        <v>0.02</v>
      </c>
      <c r="Y783" s="1" t="s">
        <v>4324</v>
      </c>
      <c r="Z783" s="1">
        <v>0</v>
      </c>
      <c r="AA783" s="1">
        <v>0</v>
      </c>
      <c r="AB783" s="1" t="s">
        <v>4284</v>
      </c>
      <c r="AC783" s="1">
        <v>0</v>
      </c>
      <c r="AD783" s="1">
        <v>0</v>
      </c>
      <c r="AH783" s="21">
        <v>42353.362199074072</v>
      </c>
      <c r="AJ783" s="24">
        <v>1</v>
      </c>
      <c r="AK783" s="23">
        <f t="shared" si="175"/>
        <v>15</v>
      </c>
      <c r="AL783" s="1">
        <f t="shared" si="176"/>
        <v>100000</v>
      </c>
      <c r="AM783" s="1">
        <f t="shared" si="177"/>
        <v>0</v>
      </c>
      <c r="AN783" s="25">
        <f t="shared" si="184"/>
        <v>3.4599999999999973</v>
      </c>
      <c r="AO783" s="25">
        <f t="shared" si="185"/>
        <v>17.956666666666667</v>
      </c>
      <c r="AP783" s="1">
        <f t="shared" si="183"/>
        <v>6.82</v>
      </c>
      <c r="AQ783" s="25">
        <f t="shared" si="178"/>
        <v>2.1789137380191694</v>
      </c>
      <c r="AR783" s="1">
        <f t="shared" si="179"/>
        <v>1.67</v>
      </c>
      <c r="AS783" s="25">
        <f t="shared" si="180"/>
        <v>0.65490196078431373</v>
      </c>
      <c r="AT783" s="1">
        <f t="shared" si="181"/>
        <v>0</v>
      </c>
      <c r="AU783" s="1">
        <f t="shared" si="182"/>
        <v>0</v>
      </c>
      <c r="AV783" s="1" t="str">
        <f t="shared" si="172"/>
        <v/>
      </c>
      <c r="AW783" s="1" t="str">
        <f t="shared" si="173"/>
        <v/>
      </c>
      <c r="AX783" s="1" t="str">
        <f t="shared" si="174"/>
        <v/>
      </c>
      <c r="AY783" s="1">
        <v>0</v>
      </c>
      <c r="BJ783"/>
    </row>
    <row r="784" spans="1:62" ht="15.75">
      <c r="A784" s="1">
        <v>9336</v>
      </c>
      <c r="B784" s="1" t="s">
        <v>1061</v>
      </c>
      <c r="C784" s="1" t="s">
        <v>4339</v>
      </c>
      <c r="F784" s="1">
        <v>50000</v>
      </c>
      <c r="G784" s="1">
        <v>3</v>
      </c>
      <c r="H784" s="1">
        <v>4.9000000000000004</v>
      </c>
      <c r="I784" s="1">
        <v>57.85</v>
      </c>
      <c r="J784" s="1" t="s">
        <v>10080</v>
      </c>
      <c r="K784" s="1">
        <v>4.9000000000000004</v>
      </c>
      <c r="L784" s="1">
        <v>56.46</v>
      </c>
      <c r="M784" s="1" t="s">
        <v>10081</v>
      </c>
      <c r="N784" s="1">
        <v>4.9000000000000004</v>
      </c>
      <c r="O784" s="1">
        <v>58.34</v>
      </c>
      <c r="P784" s="1" t="s">
        <v>10082</v>
      </c>
      <c r="Q784" s="1">
        <v>5.91</v>
      </c>
      <c r="R784" s="1">
        <v>3.8</v>
      </c>
      <c r="S784" s="1" t="s">
        <v>10083</v>
      </c>
      <c r="T784" s="1">
        <v>2.1800000000000002</v>
      </c>
      <c r="U784" s="1">
        <v>2.4300000000000002</v>
      </c>
      <c r="V784" s="1" t="s">
        <v>10084</v>
      </c>
      <c r="W784" s="1">
        <v>0</v>
      </c>
      <c r="X784" s="1">
        <v>0.13</v>
      </c>
      <c r="Y784" s="1" t="s">
        <v>4294</v>
      </c>
      <c r="Z784" s="1">
        <v>0</v>
      </c>
      <c r="AA784" s="1">
        <v>0</v>
      </c>
      <c r="AB784" s="1" t="s">
        <v>4284</v>
      </c>
      <c r="AC784" s="1">
        <v>0</v>
      </c>
      <c r="AD784" s="1">
        <v>0</v>
      </c>
      <c r="AH784" s="21">
        <v>42353.362233796295</v>
      </c>
      <c r="AJ784" s="24">
        <v>1</v>
      </c>
      <c r="AK784" s="23">
        <f t="shared" si="175"/>
        <v>6</v>
      </c>
      <c r="AL784" s="1">
        <f t="shared" si="176"/>
        <v>50000</v>
      </c>
      <c r="AM784" s="1">
        <f t="shared" si="177"/>
        <v>0</v>
      </c>
      <c r="AN784" s="25">
        <f t="shared" si="184"/>
        <v>1.8800000000000026</v>
      </c>
      <c r="AO784" s="25">
        <f t="shared" si="185"/>
        <v>57.550000000000004</v>
      </c>
      <c r="AP784" s="1">
        <f t="shared" si="183"/>
        <v>5.91</v>
      </c>
      <c r="AQ784" s="25">
        <f t="shared" si="178"/>
        <v>1.5552631578947369</v>
      </c>
      <c r="AR784" s="1">
        <f t="shared" si="179"/>
        <v>2.1800000000000002</v>
      </c>
      <c r="AS784" s="25">
        <f t="shared" si="180"/>
        <v>0.89711934156378603</v>
      </c>
      <c r="AT784" s="1">
        <f t="shared" si="181"/>
        <v>0</v>
      </c>
      <c r="AU784" s="1">
        <f t="shared" si="182"/>
        <v>0</v>
      </c>
      <c r="AV784" s="1" t="str">
        <f t="shared" si="172"/>
        <v/>
      </c>
      <c r="AW784" s="1" t="str">
        <f t="shared" si="173"/>
        <v/>
      </c>
      <c r="AX784" s="1" t="str">
        <f t="shared" si="174"/>
        <v/>
      </c>
      <c r="AY784" s="1">
        <v>0</v>
      </c>
      <c r="BJ784"/>
    </row>
    <row r="785" spans="1:62" ht="15.75">
      <c r="A785" s="1">
        <v>9609</v>
      </c>
      <c r="B785" s="1" t="s">
        <v>4023</v>
      </c>
      <c r="C785" s="1" t="s">
        <v>4332</v>
      </c>
      <c r="F785" s="1">
        <v>100000</v>
      </c>
      <c r="G785" s="1">
        <v>6</v>
      </c>
      <c r="H785" s="1">
        <v>4.8</v>
      </c>
      <c r="I785" s="1">
        <v>14.21</v>
      </c>
      <c r="J785" s="1" t="s">
        <v>10085</v>
      </c>
      <c r="K785" s="1">
        <v>4.8</v>
      </c>
      <c r="L785" s="1">
        <v>21.99</v>
      </c>
      <c r="M785" s="1" t="s">
        <v>10086</v>
      </c>
      <c r="N785" s="1">
        <v>4.7</v>
      </c>
      <c r="O785" s="1">
        <v>6.64</v>
      </c>
      <c r="P785" s="1" t="s">
        <v>10087</v>
      </c>
      <c r="Q785" s="1">
        <v>6.13</v>
      </c>
      <c r="R785" s="1">
        <v>4.51</v>
      </c>
      <c r="S785" s="1" t="s">
        <v>10088</v>
      </c>
      <c r="T785" s="1">
        <v>2.36</v>
      </c>
      <c r="U785" s="1">
        <v>2.61</v>
      </c>
      <c r="V785" s="1" t="s">
        <v>10089</v>
      </c>
      <c r="W785" s="1">
        <v>0</v>
      </c>
      <c r="X785" s="1">
        <v>0</v>
      </c>
      <c r="Y785" s="1" t="s">
        <v>4287</v>
      </c>
      <c r="Z785" s="1">
        <v>0</v>
      </c>
      <c r="AA785" s="1">
        <v>0</v>
      </c>
      <c r="AB785" s="1" t="s">
        <v>4284</v>
      </c>
      <c r="AC785" s="1">
        <v>0</v>
      </c>
      <c r="AD785" s="1">
        <v>0</v>
      </c>
      <c r="AH785" s="21">
        <v>42353.362303240741</v>
      </c>
      <c r="AJ785" s="24">
        <v>1</v>
      </c>
      <c r="AK785" s="23">
        <f t="shared" si="175"/>
        <v>3</v>
      </c>
      <c r="AL785" s="1">
        <f t="shared" si="176"/>
        <v>100000</v>
      </c>
      <c r="AM785" s="1">
        <f t="shared" si="177"/>
        <v>0</v>
      </c>
      <c r="AN785" s="25">
        <f t="shared" si="184"/>
        <v>15.349999999999998</v>
      </c>
      <c r="AO785" s="25">
        <f t="shared" si="185"/>
        <v>14.280000000000001</v>
      </c>
      <c r="AP785" s="1">
        <f t="shared" si="183"/>
        <v>6.13</v>
      </c>
      <c r="AQ785" s="25">
        <f t="shared" si="178"/>
        <v>1.3592017738359201</v>
      </c>
      <c r="AR785" s="1">
        <f t="shared" si="179"/>
        <v>2.36</v>
      </c>
      <c r="AS785" s="25">
        <f t="shared" si="180"/>
        <v>0.90421455938697315</v>
      </c>
      <c r="AT785" s="1">
        <f t="shared" si="181"/>
        <v>0</v>
      </c>
      <c r="AU785" s="1">
        <f t="shared" si="182"/>
        <v>0</v>
      </c>
      <c r="AV785" s="1" t="str">
        <f t="shared" si="172"/>
        <v/>
      </c>
      <c r="AW785" s="1" t="str">
        <f t="shared" si="173"/>
        <v/>
      </c>
      <c r="AX785" s="1" t="str">
        <f t="shared" si="174"/>
        <v/>
      </c>
      <c r="AY785" s="1">
        <v>0</v>
      </c>
      <c r="BJ785"/>
    </row>
    <row r="786" spans="1:62" ht="15.75">
      <c r="A786" s="1">
        <v>8742</v>
      </c>
      <c r="B786" s="1" t="s">
        <v>3654</v>
      </c>
      <c r="C786" s="1" t="s">
        <v>4334</v>
      </c>
      <c r="F786" s="1">
        <v>50000</v>
      </c>
      <c r="G786" s="1">
        <v>3</v>
      </c>
      <c r="H786" s="1">
        <v>4.8</v>
      </c>
      <c r="I786" s="1">
        <v>9.66</v>
      </c>
      <c r="J786" s="1" t="s">
        <v>10090</v>
      </c>
      <c r="K786" s="1">
        <v>4.8</v>
      </c>
      <c r="L786" s="1">
        <v>36.97</v>
      </c>
      <c r="M786" s="1" t="s">
        <v>10091</v>
      </c>
      <c r="N786" s="1">
        <v>4.8</v>
      </c>
      <c r="O786" s="1">
        <v>40.18</v>
      </c>
      <c r="P786" s="1" t="s">
        <v>10092</v>
      </c>
      <c r="Q786" s="1">
        <v>45.04</v>
      </c>
      <c r="R786" s="1">
        <v>12.85</v>
      </c>
      <c r="S786" s="1" t="s">
        <v>10093</v>
      </c>
      <c r="T786" s="1">
        <v>3.38</v>
      </c>
      <c r="U786" s="1">
        <v>3.68</v>
      </c>
      <c r="V786" s="1" t="s">
        <v>10094</v>
      </c>
      <c r="W786" s="1">
        <v>0</v>
      </c>
      <c r="X786" s="1">
        <v>0.05</v>
      </c>
      <c r="Y786" s="1" t="s">
        <v>4289</v>
      </c>
      <c r="Z786" s="1">
        <v>0</v>
      </c>
      <c r="AA786" s="1">
        <v>0</v>
      </c>
      <c r="AB786" s="1" t="s">
        <v>4284</v>
      </c>
      <c r="AC786" s="1">
        <v>0</v>
      </c>
      <c r="AD786" s="1">
        <v>0</v>
      </c>
      <c r="AH786" s="21">
        <v>42353.362326388888</v>
      </c>
      <c r="AJ786" s="24">
        <v>1</v>
      </c>
      <c r="AK786" s="23">
        <f t="shared" si="175"/>
        <v>4</v>
      </c>
      <c r="AL786" s="1">
        <f t="shared" si="176"/>
        <v>50000</v>
      </c>
      <c r="AM786" s="1">
        <f t="shared" si="177"/>
        <v>0</v>
      </c>
      <c r="AN786" s="25">
        <f t="shared" si="184"/>
        <v>30.52</v>
      </c>
      <c r="AO786" s="25">
        <f t="shared" si="185"/>
        <v>28.936666666666667</v>
      </c>
      <c r="AP786" s="1">
        <f t="shared" si="183"/>
        <v>45.04</v>
      </c>
      <c r="AQ786" s="25">
        <f t="shared" si="178"/>
        <v>3.5050583657587548</v>
      </c>
      <c r="AR786" s="1">
        <f t="shared" si="179"/>
        <v>3.38</v>
      </c>
      <c r="AS786" s="25">
        <f t="shared" si="180"/>
        <v>0.91847826086956519</v>
      </c>
      <c r="AT786" s="1">
        <f t="shared" si="181"/>
        <v>0</v>
      </c>
      <c r="AU786" s="1">
        <f t="shared" si="182"/>
        <v>0</v>
      </c>
      <c r="AV786" s="1" t="str">
        <f t="shared" si="172"/>
        <v/>
      </c>
      <c r="AW786" s="1" t="str">
        <f t="shared" si="173"/>
        <v/>
      </c>
      <c r="AX786" s="1" t="str">
        <f t="shared" si="174"/>
        <v/>
      </c>
      <c r="AY786" s="1">
        <v>0</v>
      </c>
      <c r="BJ786"/>
    </row>
    <row r="787" spans="1:62" ht="15.75">
      <c r="A787" s="1">
        <v>9012</v>
      </c>
      <c r="B787" s="1" t="s">
        <v>1457</v>
      </c>
      <c r="C787" s="1" t="s">
        <v>4334</v>
      </c>
      <c r="F787" s="1">
        <v>50000</v>
      </c>
      <c r="G787" s="1">
        <v>3</v>
      </c>
      <c r="H787" s="1">
        <v>4.8</v>
      </c>
      <c r="I787" s="1">
        <v>5.53</v>
      </c>
      <c r="J787" s="1" t="s">
        <v>10095</v>
      </c>
      <c r="K787" s="1">
        <v>4.8</v>
      </c>
      <c r="L787" s="1">
        <v>29.09</v>
      </c>
      <c r="M787" s="1" t="s">
        <v>10096</v>
      </c>
      <c r="N787" s="1">
        <v>4.8</v>
      </c>
      <c r="O787" s="1">
        <v>30.16</v>
      </c>
      <c r="P787" s="1" t="s">
        <v>10097</v>
      </c>
      <c r="Q787" s="1">
        <v>31.94</v>
      </c>
      <c r="R787" s="1">
        <v>12.85</v>
      </c>
      <c r="S787" s="1" t="s">
        <v>10098</v>
      </c>
      <c r="T787" s="1">
        <v>3.52</v>
      </c>
      <c r="U787" s="1">
        <v>3.68</v>
      </c>
      <c r="V787" s="1" t="s">
        <v>9929</v>
      </c>
      <c r="W787" s="1">
        <v>0</v>
      </c>
      <c r="X787" s="1">
        <v>0.05</v>
      </c>
      <c r="Y787" s="1" t="s">
        <v>4289</v>
      </c>
      <c r="Z787" s="1">
        <v>0</v>
      </c>
      <c r="AA787" s="1">
        <v>0</v>
      </c>
      <c r="AB787" s="1" t="s">
        <v>4284</v>
      </c>
      <c r="AC787" s="1">
        <v>0</v>
      </c>
      <c r="AD787" s="1">
        <v>0</v>
      </c>
      <c r="AH787" s="21">
        <v>42353.362395833334</v>
      </c>
      <c r="AJ787" s="24">
        <v>1</v>
      </c>
      <c r="AK787" s="23">
        <f t="shared" si="175"/>
        <v>4</v>
      </c>
      <c r="AL787" s="1">
        <f t="shared" si="176"/>
        <v>50000</v>
      </c>
      <c r="AM787" s="1">
        <f t="shared" si="177"/>
        <v>0</v>
      </c>
      <c r="AN787" s="25">
        <f t="shared" si="184"/>
        <v>24.63</v>
      </c>
      <c r="AO787" s="25">
        <f t="shared" si="185"/>
        <v>21.593333333333334</v>
      </c>
      <c r="AP787" s="1">
        <f t="shared" si="183"/>
        <v>31.94</v>
      </c>
      <c r="AQ787" s="25">
        <f t="shared" si="178"/>
        <v>2.485603112840467</v>
      </c>
      <c r="AR787" s="1">
        <f t="shared" si="179"/>
        <v>3.52</v>
      </c>
      <c r="AS787" s="25">
        <f t="shared" si="180"/>
        <v>0.9565217391304347</v>
      </c>
      <c r="AT787" s="1">
        <f t="shared" si="181"/>
        <v>0</v>
      </c>
      <c r="AU787" s="1">
        <f t="shared" si="182"/>
        <v>0</v>
      </c>
      <c r="AV787" s="1" t="str">
        <f t="shared" si="172"/>
        <v/>
      </c>
      <c r="AW787" s="1" t="str">
        <f t="shared" si="173"/>
        <v/>
      </c>
      <c r="AX787" s="1" t="str">
        <f t="shared" si="174"/>
        <v/>
      </c>
      <c r="AY787" s="1">
        <v>0</v>
      </c>
      <c r="BJ787"/>
    </row>
    <row r="788" spans="1:62" ht="15.75">
      <c r="A788" s="1">
        <v>9594</v>
      </c>
      <c r="B788" s="1" t="s">
        <v>3527</v>
      </c>
      <c r="C788" s="1" t="s">
        <v>4334</v>
      </c>
      <c r="F788" s="1">
        <v>50000</v>
      </c>
      <c r="G788" s="1">
        <v>5</v>
      </c>
      <c r="H788" s="1">
        <v>4.7</v>
      </c>
      <c r="I788" s="1">
        <v>-2.65</v>
      </c>
      <c r="J788" s="1" t="s">
        <v>10099</v>
      </c>
      <c r="K788" s="1">
        <v>4.7</v>
      </c>
      <c r="L788" s="1">
        <v>-1.62</v>
      </c>
      <c r="M788" s="1" t="s">
        <v>10100</v>
      </c>
      <c r="N788" s="1">
        <v>4.5999999999999996</v>
      </c>
      <c r="O788" s="1">
        <v>-1.97</v>
      </c>
      <c r="P788" s="1" t="s">
        <v>10101</v>
      </c>
      <c r="Q788" s="1">
        <v>28.25</v>
      </c>
      <c r="R788" s="1">
        <v>12.85</v>
      </c>
      <c r="S788" s="1" t="s">
        <v>10102</v>
      </c>
      <c r="T788" s="1">
        <v>4.43</v>
      </c>
      <c r="U788" s="1">
        <v>3.68</v>
      </c>
      <c r="V788" s="1" t="s">
        <v>9939</v>
      </c>
      <c r="W788" s="1">
        <v>0</v>
      </c>
      <c r="X788" s="1">
        <v>0</v>
      </c>
      <c r="Y788" s="1" t="s">
        <v>4287</v>
      </c>
      <c r="Z788" s="1">
        <v>0</v>
      </c>
      <c r="AA788" s="1">
        <v>0</v>
      </c>
      <c r="AB788" s="1" t="s">
        <v>4284</v>
      </c>
      <c r="AC788" s="1">
        <v>0</v>
      </c>
      <c r="AD788" s="1">
        <v>0</v>
      </c>
      <c r="AH788" s="21">
        <v>42353.362453703703</v>
      </c>
      <c r="AJ788" s="24">
        <v>1</v>
      </c>
      <c r="AK788" s="23">
        <f t="shared" si="175"/>
        <v>4</v>
      </c>
      <c r="AL788" s="1">
        <f t="shared" si="176"/>
        <v>50000</v>
      </c>
      <c r="AM788" s="1">
        <f t="shared" si="177"/>
        <v>0</v>
      </c>
      <c r="AN788" s="25">
        <f t="shared" si="184"/>
        <v>1.0299999999999998</v>
      </c>
      <c r="AO788" s="25">
        <f t="shared" si="185"/>
        <v>-2.0799999999999996</v>
      </c>
      <c r="AP788" s="1">
        <f t="shared" si="183"/>
        <v>28.25</v>
      </c>
      <c r="AQ788" s="25">
        <f t="shared" si="178"/>
        <v>2.1984435797665371</v>
      </c>
      <c r="AR788" s="1">
        <f t="shared" si="179"/>
        <v>4.43</v>
      </c>
      <c r="AS788" s="25">
        <f t="shared" si="180"/>
        <v>1.2038043478260869</v>
      </c>
      <c r="AT788" s="1">
        <f t="shared" si="181"/>
        <v>0</v>
      </c>
      <c r="AU788" s="1">
        <f t="shared" si="182"/>
        <v>0</v>
      </c>
      <c r="AV788" s="1" t="str">
        <f t="shared" si="172"/>
        <v/>
      </c>
      <c r="AW788" s="1" t="str">
        <f t="shared" si="173"/>
        <v/>
      </c>
      <c r="AX788" s="1" t="str">
        <f t="shared" si="174"/>
        <v/>
      </c>
      <c r="AY788" s="1">
        <v>0</v>
      </c>
      <c r="BJ788"/>
    </row>
    <row r="789" spans="1:62" ht="15.75">
      <c r="A789" s="1">
        <v>8595</v>
      </c>
      <c r="B789" s="1" t="s">
        <v>3152</v>
      </c>
      <c r="C789" s="1" t="s">
        <v>4286</v>
      </c>
      <c r="F789" s="1">
        <v>100000</v>
      </c>
      <c r="H789" s="1">
        <v>4.8</v>
      </c>
      <c r="I789" s="1">
        <v>-1.21</v>
      </c>
      <c r="J789" s="1" t="s">
        <v>10103</v>
      </c>
      <c r="K789" s="1">
        <v>4.7</v>
      </c>
      <c r="L789" s="1">
        <v>-1.38</v>
      </c>
      <c r="M789" s="1" t="s">
        <v>10104</v>
      </c>
      <c r="N789" s="1">
        <v>4.7</v>
      </c>
      <c r="O789" s="1">
        <v>-1.8</v>
      </c>
      <c r="P789" s="1" t="s">
        <v>10105</v>
      </c>
      <c r="Q789" s="1">
        <v>8.0500000000000007</v>
      </c>
      <c r="R789" s="1">
        <v>6.76</v>
      </c>
      <c r="S789" s="1" t="s">
        <v>10106</v>
      </c>
      <c r="T789" s="1">
        <v>2.86</v>
      </c>
      <c r="U789" s="1">
        <v>3.27</v>
      </c>
      <c r="V789" s="1" t="s">
        <v>10107</v>
      </c>
      <c r="W789" s="1">
        <v>0</v>
      </c>
      <c r="X789" s="1">
        <v>0.01</v>
      </c>
      <c r="Y789" s="1" t="s">
        <v>4295</v>
      </c>
      <c r="Z789" s="1">
        <v>0</v>
      </c>
      <c r="AA789" s="1">
        <v>0</v>
      </c>
      <c r="AB789" s="1" t="s">
        <v>4284</v>
      </c>
      <c r="AC789" s="1">
        <v>0</v>
      </c>
      <c r="AD789" s="1">
        <v>0</v>
      </c>
      <c r="AH789" s="21">
        <v>42353.362488425926</v>
      </c>
      <c r="AJ789" s="24">
        <v>1</v>
      </c>
      <c r="AK789" s="23">
        <f t="shared" si="175"/>
        <v>8</v>
      </c>
      <c r="AL789" s="1">
        <f t="shared" si="176"/>
        <v>100000</v>
      </c>
      <c r="AM789" s="1">
        <f t="shared" si="177"/>
        <v>0</v>
      </c>
      <c r="AN789" s="25">
        <f t="shared" si="184"/>
        <v>0.59000000000000008</v>
      </c>
      <c r="AO789" s="25">
        <f t="shared" si="185"/>
        <v>-1.4633333333333332</v>
      </c>
      <c r="AP789" s="1">
        <f t="shared" si="183"/>
        <v>8.0500000000000007</v>
      </c>
      <c r="AQ789" s="25">
        <f t="shared" si="178"/>
        <v>1.190828402366864</v>
      </c>
      <c r="AR789" s="1">
        <f t="shared" si="179"/>
        <v>2.86</v>
      </c>
      <c r="AS789" s="25">
        <f t="shared" si="180"/>
        <v>0.87461773700305812</v>
      </c>
      <c r="AT789" s="1">
        <f t="shared" si="181"/>
        <v>0</v>
      </c>
      <c r="AU789" s="1">
        <f t="shared" si="182"/>
        <v>0</v>
      </c>
      <c r="AV789" s="1" t="str">
        <f t="shared" si="172"/>
        <v/>
      </c>
      <c r="AW789" s="1" t="str">
        <f t="shared" si="173"/>
        <v/>
      </c>
      <c r="AX789" s="1" t="str">
        <f t="shared" si="174"/>
        <v/>
      </c>
      <c r="AY789" s="1">
        <v>0</v>
      </c>
      <c r="BJ789"/>
    </row>
    <row r="790" spans="1:62" ht="15.75">
      <c r="A790" s="1">
        <v>9586</v>
      </c>
      <c r="B790" s="1" t="s">
        <v>3554</v>
      </c>
      <c r="C790" s="1" t="s">
        <v>4286</v>
      </c>
      <c r="F790" s="1">
        <v>50000</v>
      </c>
      <c r="G790" s="1">
        <v>6</v>
      </c>
      <c r="H790" s="1">
        <v>4.9000000000000004</v>
      </c>
      <c r="I790" s="1">
        <v>22.29</v>
      </c>
      <c r="J790" s="1" t="s">
        <v>10108</v>
      </c>
      <c r="K790" s="1">
        <v>4.8</v>
      </c>
      <c r="L790" s="1">
        <v>8</v>
      </c>
      <c r="M790" s="1" t="s">
        <v>10109</v>
      </c>
      <c r="N790" s="1">
        <v>4.8</v>
      </c>
      <c r="O790" s="1">
        <v>15.56</v>
      </c>
      <c r="P790" s="1" t="s">
        <v>10110</v>
      </c>
      <c r="Q790" s="1">
        <v>10.039999999999999</v>
      </c>
      <c r="R790" s="1">
        <v>6.76</v>
      </c>
      <c r="S790" s="1" t="s">
        <v>10111</v>
      </c>
      <c r="T790" s="1">
        <v>4.24</v>
      </c>
      <c r="U790" s="1">
        <v>3.27</v>
      </c>
      <c r="V790" s="1" t="s">
        <v>10112</v>
      </c>
      <c r="W790" s="1">
        <v>0</v>
      </c>
      <c r="X790" s="1">
        <v>0</v>
      </c>
      <c r="Y790" s="1" t="s">
        <v>4287</v>
      </c>
      <c r="Z790" s="1">
        <v>0</v>
      </c>
      <c r="AA790" s="1">
        <v>0</v>
      </c>
      <c r="AB790" s="1" t="s">
        <v>4284</v>
      </c>
      <c r="AC790" s="1">
        <v>0</v>
      </c>
      <c r="AD790" s="1">
        <v>0</v>
      </c>
      <c r="AH790" s="21">
        <v>42353.362534722219</v>
      </c>
      <c r="AJ790" s="24">
        <v>1</v>
      </c>
      <c r="AK790" s="23">
        <f t="shared" si="175"/>
        <v>8</v>
      </c>
      <c r="AL790" s="1">
        <f t="shared" si="176"/>
        <v>50000</v>
      </c>
      <c r="AM790" s="1">
        <f t="shared" si="177"/>
        <v>0</v>
      </c>
      <c r="AN790" s="25">
        <f t="shared" si="184"/>
        <v>14.29</v>
      </c>
      <c r="AO790" s="25">
        <f t="shared" si="185"/>
        <v>15.283333333333333</v>
      </c>
      <c r="AP790" s="1">
        <f t="shared" si="183"/>
        <v>10.039999999999999</v>
      </c>
      <c r="AQ790" s="25">
        <f t="shared" si="178"/>
        <v>1.4852071005917158</v>
      </c>
      <c r="AR790" s="1">
        <f t="shared" si="179"/>
        <v>4.24</v>
      </c>
      <c r="AS790" s="25">
        <f t="shared" si="180"/>
        <v>1.2966360856269115</v>
      </c>
      <c r="AT790" s="1">
        <f t="shared" si="181"/>
        <v>0</v>
      </c>
      <c r="AU790" s="1">
        <f t="shared" si="182"/>
        <v>0</v>
      </c>
      <c r="AV790" s="1" t="str">
        <f t="shared" si="172"/>
        <v/>
      </c>
      <c r="AW790" s="1" t="str">
        <f t="shared" si="173"/>
        <v/>
      </c>
      <c r="AX790" s="1" t="str">
        <f t="shared" si="174"/>
        <v/>
      </c>
      <c r="AY790" s="1">
        <v>0</v>
      </c>
      <c r="BJ790"/>
    </row>
    <row r="791" spans="1:62" ht="15.75">
      <c r="A791" s="1">
        <v>8704</v>
      </c>
      <c r="B791" s="1" t="s">
        <v>53</v>
      </c>
      <c r="C791" s="1" t="s">
        <v>4334</v>
      </c>
      <c r="F791" s="1">
        <v>50000</v>
      </c>
      <c r="G791" s="1">
        <v>3</v>
      </c>
      <c r="H791" s="1">
        <v>4.9000000000000004</v>
      </c>
      <c r="I791" s="1">
        <v>38.700000000000003</v>
      </c>
      <c r="J791" s="1" t="s">
        <v>10113</v>
      </c>
      <c r="K791" s="1">
        <v>4.8</v>
      </c>
      <c r="L791" s="1">
        <v>37.96</v>
      </c>
      <c r="M791" s="1" t="s">
        <v>10114</v>
      </c>
      <c r="N791" s="1">
        <v>4.8</v>
      </c>
      <c r="O791" s="1">
        <v>44.94</v>
      </c>
      <c r="P791" s="1" t="s">
        <v>10115</v>
      </c>
      <c r="Q791" s="1">
        <v>4.4800000000000004</v>
      </c>
      <c r="R791" s="1">
        <v>12.85</v>
      </c>
      <c r="S791" s="1" t="s">
        <v>10116</v>
      </c>
      <c r="T791" s="1">
        <v>2.17</v>
      </c>
      <c r="U791" s="1">
        <v>3.68</v>
      </c>
      <c r="V791" s="1" t="s">
        <v>9372</v>
      </c>
      <c r="W791" s="1">
        <v>0</v>
      </c>
      <c r="X791" s="1">
        <v>0.05</v>
      </c>
      <c r="Y791" s="1" t="s">
        <v>4289</v>
      </c>
      <c r="Z791" s="1">
        <v>0</v>
      </c>
      <c r="AA791" s="1">
        <v>0</v>
      </c>
      <c r="AB791" s="1" t="s">
        <v>4284</v>
      </c>
      <c r="AC791" s="1">
        <v>0</v>
      </c>
      <c r="AD791" s="1">
        <v>0</v>
      </c>
      <c r="AH791" s="21">
        <v>42353.362581018519</v>
      </c>
      <c r="AJ791" s="24">
        <v>1</v>
      </c>
      <c r="AK791" s="23">
        <f t="shared" si="175"/>
        <v>4</v>
      </c>
      <c r="AL791" s="1">
        <f t="shared" si="176"/>
        <v>50000</v>
      </c>
      <c r="AM791" s="1">
        <f t="shared" si="177"/>
        <v>0</v>
      </c>
      <c r="AN791" s="25">
        <f t="shared" si="184"/>
        <v>6.9799999999999969</v>
      </c>
      <c r="AO791" s="25">
        <f t="shared" si="185"/>
        <v>40.533333333333331</v>
      </c>
      <c r="AP791" s="1">
        <f t="shared" si="183"/>
        <v>4.4800000000000004</v>
      </c>
      <c r="AQ791" s="25">
        <f t="shared" si="178"/>
        <v>0.34863813229571988</v>
      </c>
      <c r="AR791" s="1">
        <f t="shared" si="179"/>
        <v>2.17</v>
      </c>
      <c r="AS791" s="25">
        <f t="shared" si="180"/>
        <v>0.58967391304347827</v>
      </c>
      <c r="AT791" s="1">
        <f t="shared" si="181"/>
        <v>0</v>
      </c>
      <c r="AU791" s="1">
        <f t="shared" si="182"/>
        <v>0</v>
      </c>
      <c r="AV791" s="1" t="str">
        <f t="shared" si="172"/>
        <v/>
      </c>
      <c r="AW791" s="1" t="str">
        <f t="shared" si="173"/>
        <v/>
      </c>
      <c r="AX791" s="1" t="str">
        <f t="shared" si="174"/>
        <v/>
      </c>
      <c r="AY791" s="1">
        <v>0</v>
      </c>
      <c r="BJ791"/>
    </row>
    <row r="792" spans="1:62" ht="15.75">
      <c r="A792" s="1">
        <v>9636</v>
      </c>
      <c r="B792" s="1" t="s">
        <v>4160</v>
      </c>
      <c r="C792" s="1" t="s">
        <v>4332</v>
      </c>
      <c r="F792" s="1">
        <v>50000</v>
      </c>
      <c r="G792" s="1">
        <v>4</v>
      </c>
      <c r="H792" s="1">
        <v>4.8</v>
      </c>
      <c r="I792" s="1">
        <v>26.04</v>
      </c>
      <c r="J792" s="1" t="s">
        <v>10117</v>
      </c>
      <c r="K792" s="1">
        <v>4.8</v>
      </c>
      <c r="L792" s="1">
        <v>43.56</v>
      </c>
      <c r="M792" s="1" t="s">
        <v>10118</v>
      </c>
      <c r="N792" s="1">
        <v>4.8</v>
      </c>
      <c r="O792" s="1">
        <v>41.61</v>
      </c>
      <c r="P792" s="1" t="s">
        <v>10119</v>
      </c>
      <c r="Q792" s="1">
        <v>3.67</v>
      </c>
      <c r="R792" s="1">
        <v>4.51</v>
      </c>
      <c r="S792" s="1" t="s">
        <v>10120</v>
      </c>
      <c r="T792" s="1">
        <v>3.51</v>
      </c>
      <c r="U792" s="1">
        <v>2.61</v>
      </c>
      <c r="V792" s="1" t="s">
        <v>10121</v>
      </c>
      <c r="W792" s="1">
        <v>0</v>
      </c>
      <c r="X792" s="1">
        <v>0.06</v>
      </c>
      <c r="Y792" s="1" t="s">
        <v>4292</v>
      </c>
      <c r="Z792" s="1">
        <v>0</v>
      </c>
      <c r="AA792" s="1">
        <v>0</v>
      </c>
      <c r="AB792" s="1" t="s">
        <v>4284</v>
      </c>
      <c r="AC792" s="1">
        <v>0</v>
      </c>
      <c r="AD792" s="1">
        <v>0</v>
      </c>
      <c r="AH792" s="21">
        <v>42353.362604166665</v>
      </c>
      <c r="AJ792" s="24">
        <v>1</v>
      </c>
      <c r="AK792" s="23">
        <f t="shared" si="175"/>
        <v>3</v>
      </c>
      <c r="AL792" s="1">
        <f t="shared" si="176"/>
        <v>50000</v>
      </c>
      <c r="AM792" s="1">
        <f t="shared" si="177"/>
        <v>0</v>
      </c>
      <c r="AN792" s="25">
        <f t="shared" si="184"/>
        <v>17.520000000000003</v>
      </c>
      <c r="AO792" s="25">
        <f t="shared" si="185"/>
        <v>37.07</v>
      </c>
      <c r="AP792" s="1">
        <f t="shared" si="183"/>
        <v>3.67</v>
      </c>
      <c r="AQ792" s="25">
        <f t="shared" si="178"/>
        <v>0.8137472283813747</v>
      </c>
      <c r="AR792" s="1">
        <f t="shared" si="179"/>
        <v>3.51</v>
      </c>
      <c r="AS792" s="25">
        <f t="shared" si="180"/>
        <v>1.3448275862068966</v>
      </c>
      <c r="AT792" s="1">
        <f t="shared" si="181"/>
        <v>0</v>
      </c>
      <c r="AU792" s="1">
        <f t="shared" si="182"/>
        <v>0</v>
      </c>
      <c r="AV792" s="1" t="str">
        <f t="shared" si="172"/>
        <v/>
      </c>
      <c r="AW792" s="1" t="str">
        <f t="shared" si="173"/>
        <v/>
      </c>
      <c r="AX792" s="1" t="str">
        <f t="shared" si="174"/>
        <v/>
      </c>
      <c r="AY792" s="1">
        <v>0</v>
      </c>
      <c r="BJ792"/>
    </row>
    <row r="793" spans="1:62" ht="15.75">
      <c r="A793" s="1">
        <v>8687</v>
      </c>
      <c r="B793" s="1" t="s">
        <v>940</v>
      </c>
      <c r="C793" s="1" t="s">
        <v>4334</v>
      </c>
      <c r="F793" s="1">
        <v>50000</v>
      </c>
      <c r="G793" s="1">
        <v>4</v>
      </c>
      <c r="H793" s="1">
        <v>4.9000000000000004</v>
      </c>
      <c r="I793" s="1">
        <v>64.819999999999993</v>
      </c>
      <c r="J793" s="1" t="s">
        <v>10122</v>
      </c>
      <c r="K793" s="1">
        <v>4.9000000000000004</v>
      </c>
      <c r="L793" s="1">
        <v>74.92</v>
      </c>
      <c r="M793" s="1" t="s">
        <v>10123</v>
      </c>
      <c r="N793" s="1">
        <v>4.9000000000000004</v>
      </c>
      <c r="O793" s="1">
        <v>70.52</v>
      </c>
      <c r="P793" s="1" t="s">
        <v>10124</v>
      </c>
      <c r="Q793" s="1">
        <v>9.93</v>
      </c>
      <c r="R793" s="1">
        <v>12.85</v>
      </c>
      <c r="S793" s="1" t="s">
        <v>10125</v>
      </c>
      <c r="T793" s="1">
        <v>4.6500000000000004</v>
      </c>
      <c r="U793" s="1">
        <v>3.68</v>
      </c>
      <c r="V793" s="1" t="s">
        <v>9871</v>
      </c>
      <c r="W793" s="1">
        <v>0</v>
      </c>
      <c r="X793" s="1">
        <v>0.05</v>
      </c>
      <c r="Y793" s="1" t="s">
        <v>4289</v>
      </c>
      <c r="Z793" s="1">
        <v>0</v>
      </c>
      <c r="AA793" s="1">
        <v>0</v>
      </c>
      <c r="AB793" s="1" t="s">
        <v>4284</v>
      </c>
      <c r="AC793" s="1">
        <v>0</v>
      </c>
      <c r="AD793" s="1">
        <v>0</v>
      </c>
      <c r="AH793" s="21">
        <v>42353.362627314818</v>
      </c>
      <c r="AJ793" s="24">
        <v>1</v>
      </c>
      <c r="AK793" s="23">
        <f t="shared" si="175"/>
        <v>4</v>
      </c>
      <c r="AL793" s="1">
        <f t="shared" si="176"/>
        <v>50000</v>
      </c>
      <c r="AM793" s="1">
        <f t="shared" si="177"/>
        <v>0</v>
      </c>
      <c r="AN793" s="25">
        <f t="shared" si="184"/>
        <v>10.100000000000009</v>
      </c>
      <c r="AO793" s="25">
        <f t="shared" si="185"/>
        <v>70.086666666666659</v>
      </c>
      <c r="AP793" s="1">
        <f t="shared" si="183"/>
        <v>9.93</v>
      </c>
      <c r="AQ793" s="25">
        <f t="shared" si="178"/>
        <v>0.77276264591439692</v>
      </c>
      <c r="AR793" s="1">
        <f t="shared" si="179"/>
        <v>4.6500000000000004</v>
      </c>
      <c r="AS793" s="25">
        <f t="shared" si="180"/>
        <v>1.2635869565217392</v>
      </c>
      <c r="AT793" s="1">
        <f t="shared" si="181"/>
        <v>0</v>
      </c>
      <c r="AU793" s="1">
        <f t="shared" si="182"/>
        <v>0</v>
      </c>
      <c r="AV793" s="1" t="str">
        <f t="shared" si="172"/>
        <v/>
      </c>
      <c r="AW793" s="1" t="str">
        <f t="shared" si="173"/>
        <v/>
      </c>
      <c r="AX793" s="1" t="str">
        <f t="shared" si="174"/>
        <v/>
      </c>
      <c r="AY793" s="1">
        <v>0</v>
      </c>
      <c r="BJ793"/>
    </row>
    <row r="794" spans="1:62" ht="15.75">
      <c r="A794" s="1">
        <v>9577</v>
      </c>
      <c r="B794" s="1" t="s">
        <v>3531</v>
      </c>
      <c r="C794" s="1" t="s">
        <v>4339</v>
      </c>
      <c r="F794" s="1">
        <v>100000</v>
      </c>
      <c r="G794" s="1">
        <v>3</v>
      </c>
      <c r="H794" s="1">
        <v>4.9000000000000004</v>
      </c>
      <c r="I794" s="1">
        <v>83.22</v>
      </c>
      <c r="J794" s="1" t="s">
        <v>10126</v>
      </c>
      <c r="K794" s="1">
        <v>4.9000000000000004</v>
      </c>
      <c r="L794" s="1">
        <v>78.44</v>
      </c>
      <c r="M794" s="1" t="s">
        <v>10127</v>
      </c>
      <c r="N794" s="1">
        <v>4.9000000000000004</v>
      </c>
      <c r="O794" s="1">
        <v>81.37</v>
      </c>
      <c r="P794" s="1" t="s">
        <v>10128</v>
      </c>
      <c r="Q794" s="1">
        <v>6.82</v>
      </c>
      <c r="R794" s="1">
        <v>3.8</v>
      </c>
      <c r="S794" s="1" t="s">
        <v>10129</v>
      </c>
      <c r="T794" s="1">
        <v>1.66</v>
      </c>
      <c r="U794" s="1">
        <v>2.4300000000000002</v>
      </c>
      <c r="V794" s="1" t="s">
        <v>10130</v>
      </c>
      <c r="W794" s="1">
        <v>0</v>
      </c>
      <c r="X794" s="1">
        <v>0.13</v>
      </c>
      <c r="Y794" s="1" t="s">
        <v>4294</v>
      </c>
      <c r="Z794" s="1">
        <v>0</v>
      </c>
      <c r="AA794" s="1">
        <v>0</v>
      </c>
      <c r="AB794" s="1" t="s">
        <v>4284</v>
      </c>
      <c r="AC794" s="1">
        <v>0</v>
      </c>
      <c r="AD794" s="1">
        <v>0</v>
      </c>
      <c r="AH794" s="21">
        <v>42353.362662037034</v>
      </c>
      <c r="AJ794" s="24">
        <v>1</v>
      </c>
      <c r="AK794" s="23">
        <f t="shared" si="175"/>
        <v>6</v>
      </c>
      <c r="AL794" s="1">
        <f t="shared" si="176"/>
        <v>100000</v>
      </c>
      <c r="AM794" s="1">
        <f t="shared" si="177"/>
        <v>0</v>
      </c>
      <c r="AN794" s="25">
        <f t="shared" si="184"/>
        <v>4.7800000000000011</v>
      </c>
      <c r="AO794" s="25">
        <f t="shared" si="185"/>
        <v>81.010000000000005</v>
      </c>
      <c r="AP794" s="1">
        <f t="shared" si="183"/>
        <v>6.82</v>
      </c>
      <c r="AQ794" s="25">
        <f t="shared" si="178"/>
        <v>1.7947368421052634</v>
      </c>
      <c r="AR794" s="1">
        <f t="shared" si="179"/>
        <v>1.66</v>
      </c>
      <c r="AS794" s="25">
        <f t="shared" si="180"/>
        <v>0.68312757201646079</v>
      </c>
      <c r="AT794" s="1">
        <f t="shared" si="181"/>
        <v>0</v>
      </c>
      <c r="AU794" s="1">
        <f t="shared" si="182"/>
        <v>0</v>
      </c>
      <c r="AV794" s="1" t="str">
        <f t="shared" si="172"/>
        <v/>
      </c>
      <c r="AW794" s="1" t="str">
        <f t="shared" si="173"/>
        <v/>
      </c>
      <c r="AX794" s="1" t="str">
        <f t="shared" si="174"/>
        <v/>
      </c>
      <c r="AY794" s="1">
        <v>0</v>
      </c>
      <c r="BJ794"/>
    </row>
    <row r="795" spans="1:62" ht="15.75">
      <c r="A795" s="1">
        <v>8683</v>
      </c>
      <c r="B795" s="1" t="s">
        <v>3537</v>
      </c>
      <c r="C795" s="1" t="s">
        <v>4339</v>
      </c>
      <c r="F795" s="1">
        <v>50000</v>
      </c>
      <c r="G795" s="1">
        <v>3</v>
      </c>
      <c r="H795" s="1">
        <v>4.9000000000000004</v>
      </c>
      <c r="I795" s="1">
        <v>21.98</v>
      </c>
      <c r="J795" s="1" t="s">
        <v>10131</v>
      </c>
      <c r="K795" s="1">
        <v>4.9000000000000004</v>
      </c>
      <c r="L795" s="1">
        <v>37.25</v>
      </c>
      <c r="M795" s="1" t="s">
        <v>10132</v>
      </c>
      <c r="N795" s="1">
        <v>4.8</v>
      </c>
      <c r="O795" s="1">
        <v>28.09</v>
      </c>
      <c r="P795" s="1" t="s">
        <v>10133</v>
      </c>
      <c r="Q795" s="1">
        <v>0</v>
      </c>
      <c r="R795" s="1">
        <v>3.8</v>
      </c>
      <c r="S795" s="1" t="s">
        <v>10134</v>
      </c>
      <c r="T795" s="1">
        <v>0</v>
      </c>
      <c r="U795" s="1">
        <v>2.4300000000000002</v>
      </c>
      <c r="V795" s="1" t="s">
        <v>10135</v>
      </c>
      <c r="W795" s="1">
        <v>0</v>
      </c>
      <c r="X795" s="1">
        <v>0.13</v>
      </c>
      <c r="Y795" s="1" t="s">
        <v>4294</v>
      </c>
      <c r="Z795" s="1">
        <v>0</v>
      </c>
      <c r="AA795" s="1">
        <v>0</v>
      </c>
      <c r="AB795" s="1" t="s">
        <v>4284</v>
      </c>
      <c r="AC795" s="1">
        <v>0</v>
      </c>
      <c r="AD795" s="1">
        <v>0</v>
      </c>
      <c r="AH795" s="21">
        <v>42353.362696759257</v>
      </c>
      <c r="AJ795" s="24">
        <v>1</v>
      </c>
      <c r="AK795" s="23">
        <f t="shared" si="175"/>
        <v>6</v>
      </c>
      <c r="AL795" s="1">
        <f t="shared" si="176"/>
        <v>50000</v>
      </c>
      <c r="AM795" s="1">
        <f t="shared" si="177"/>
        <v>0</v>
      </c>
      <c r="AN795" s="25">
        <f t="shared" si="184"/>
        <v>15.27</v>
      </c>
      <c r="AO795" s="25">
        <f t="shared" si="185"/>
        <v>29.106666666666669</v>
      </c>
      <c r="AP795" s="1">
        <f t="shared" si="183"/>
        <v>0</v>
      </c>
      <c r="AQ795" s="25">
        <f t="shared" si="178"/>
        <v>0</v>
      </c>
      <c r="AR795" s="1">
        <f t="shared" si="179"/>
        <v>0</v>
      </c>
      <c r="AS795" s="25">
        <f t="shared" si="180"/>
        <v>0</v>
      </c>
      <c r="AT795" s="1">
        <f t="shared" si="181"/>
        <v>0</v>
      </c>
      <c r="AU795" s="1">
        <f t="shared" si="182"/>
        <v>0</v>
      </c>
      <c r="AV795" s="1" t="str">
        <f t="shared" si="172"/>
        <v/>
      </c>
      <c r="AW795" s="1" t="str">
        <f t="shared" si="173"/>
        <v/>
      </c>
      <c r="AX795" s="1" t="str">
        <f t="shared" si="174"/>
        <v/>
      </c>
      <c r="AY795" s="1">
        <v>0</v>
      </c>
      <c r="BJ795"/>
    </row>
    <row r="796" spans="1:62" ht="15.75">
      <c r="A796" s="1">
        <v>9631</v>
      </c>
      <c r="B796" s="1" t="s">
        <v>4175</v>
      </c>
      <c r="C796" s="1" t="s">
        <v>4334</v>
      </c>
      <c r="F796" s="1">
        <v>50000</v>
      </c>
      <c r="G796" s="1">
        <v>3</v>
      </c>
      <c r="H796" s="1">
        <v>4.8</v>
      </c>
      <c r="I796" s="1">
        <v>12.04</v>
      </c>
      <c r="J796" s="1" t="s">
        <v>10136</v>
      </c>
      <c r="K796" s="1">
        <v>4.9000000000000004</v>
      </c>
      <c r="L796" s="1">
        <v>56.48</v>
      </c>
      <c r="M796" s="1" t="s">
        <v>10137</v>
      </c>
      <c r="N796" s="1">
        <v>4.8</v>
      </c>
      <c r="O796" s="1">
        <v>38.619999999999997</v>
      </c>
      <c r="P796" s="1" t="s">
        <v>10138</v>
      </c>
      <c r="Q796" s="1">
        <v>43.24</v>
      </c>
      <c r="R796" s="1">
        <v>12.85</v>
      </c>
      <c r="S796" s="1" t="s">
        <v>10139</v>
      </c>
      <c r="T796" s="1">
        <v>4.08</v>
      </c>
      <c r="U796" s="1">
        <v>3.68</v>
      </c>
      <c r="V796" s="1" t="s">
        <v>10140</v>
      </c>
      <c r="W796" s="1">
        <v>0</v>
      </c>
      <c r="X796" s="1">
        <v>0.05</v>
      </c>
      <c r="Y796" s="1" t="s">
        <v>4289</v>
      </c>
      <c r="Z796" s="1">
        <v>0</v>
      </c>
      <c r="AA796" s="1">
        <v>0</v>
      </c>
      <c r="AB796" s="1" t="s">
        <v>4284</v>
      </c>
      <c r="AC796" s="1">
        <v>0</v>
      </c>
      <c r="AD796" s="1">
        <v>0</v>
      </c>
      <c r="AH796" s="21">
        <v>42353.36273148148</v>
      </c>
      <c r="AJ796" s="24">
        <v>1</v>
      </c>
      <c r="AK796" s="23">
        <f t="shared" si="175"/>
        <v>4</v>
      </c>
      <c r="AL796" s="1">
        <f t="shared" si="176"/>
        <v>50000</v>
      </c>
      <c r="AM796" s="1">
        <f t="shared" si="177"/>
        <v>0</v>
      </c>
      <c r="AN796" s="25">
        <f t="shared" si="184"/>
        <v>44.44</v>
      </c>
      <c r="AO796" s="25">
        <f t="shared" si="185"/>
        <v>35.713333333333331</v>
      </c>
      <c r="AP796" s="1">
        <f t="shared" si="183"/>
        <v>43.24</v>
      </c>
      <c r="AQ796" s="25">
        <f t="shared" si="178"/>
        <v>3.3649805447470817</v>
      </c>
      <c r="AR796" s="1">
        <f t="shared" si="179"/>
        <v>4.08</v>
      </c>
      <c r="AS796" s="25">
        <f t="shared" si="180"/>
        <v>1.1086956521739131</v>
      </c>
      <c r="AT796" s="1">
        <f t="shared" si="181"/>
        <v>0</v>
      </c>
      <c r="AU796" s="1">
        <f t="shared" si="182"/>
        <v>0</v>
      </c>
      <c r="AV796" s="1" t="str">
        <f t="shared" si="172"/>
        <v/>
      </c>
      <c r="AW796" s="1" t="str">
        <f t="shared" si="173"/>
        <v/>
      </c>
      <c r="AX796" s="1" t="str">
        <f t="shared" si="174"/>
        <v/>
      </c>
      <c r="AY796" s="1">
        <v>0</v>
      </c>
      <c r="BJ796"/>
    </row>
    <row r="797" spans="1:62" ht="15.75">
      <c r="A797" s="1">
        <v>8723</v>
      </c>
      <c r="B797" s="1" t="s">
        <v>883</v>
      </c>
      <c r="C797" s="1" t="s">
        <v>4334</v>
      </c>
      <c r="F797" s="1">
        <v>50000</v>
      </c>
      <c r="H797" s="1">
        <v>4.9000000000000004</v>
      </c>
      <c r="I797" s="1">
        <v>55.13</v>
      </c>
      <c r="J797" s="1" t="s">
        <v>10141</v>
      </c>
      <c r="K797" s="1">
        <v>4.9000000000000004</v>
      </c>
      <c r="L797" s="1">
        <v>64.09</v>
      </c>
      <c r="M797" s="1" t="s">
        <v>10142</v>
      </c>
      <c r="N797" s="1">
        <v>4.9000000000000004</v>
      </c>
      <c r="O797" s="1">
        <v>64.81</v>
      </c>
      <c r="P797" s="1" t="s">
        <v>10143</v>
      </c>
      <c r="Q797" s="1">
        <v>60.07</v>
      </c>
      <c r="R797" s="1">
        <v>12.85</v>
      </c>
      <c r="S797" s="1" t="s">
        <v>10144</v>
      </c>
      <c r="T797" s="1">
        <v>3.79</v>
      </c>
      <c r="U797" s="1">
        <v>3.68</v>
      </c>
      <c r="V797" s="1" t="s">
        <v>8471</v>
      </c>
      <c r="W797" s="1">
        <v>0</v>
      </c>
      <c r="X797" s="1">
        <v>0.05</v>
      </c>
      <c r="Y797" s="1" t="s">
        <v>4289</v>
      </c>
      <c r="Z797" s="1">
        <v>0</v>
      </c>
      <c r="AA797" s="1">
        <v>0</v>
      </c>
      <c r="AB797" s="1" t="s">
        <v>4284</v>
      </c>
      <c r="AC797" s="1">
        <v>0</v>
      </c>
      <c r="AD797" s="1">
        <v>0</v>
      </c>
      <c r="AH797" s="21">
        <v>42353.362766203703</v>
      </c>
      <c r="AJ797" s="24">
        <v>1</v>
      </c>
      <c r="AK797" s="23">
        <f t="shared" si="175"/>
        <v>4</v>
      </c>
      <c r="AL797" s="1">
        <f t="shared" si="176"/>
        <v>50000</v>
      </c>
      <c r="AM797" s="1">
        <f t="shared" si="177"/>
        <v>0</v>
      </c>
      <c r="AN797" s="25">
        <f t="shared" si="184"/>
        <v>9.68</v>
      </c>
      <c r="AO797" s="25">
        <f t="shared" si="185"/>
        <v>61.343333333333334</v>
      </c>
      <c r="AP797" s="1">
        <f t="shared" si="183"/>
        <v>60.07</v>
      </c>
      <c r="AQ797" s="25">
        <f t="shared" si="178"/>
        <v>4.6747081712062259</v>
      </c>
      <c r="AR797" s="1">
        <f t="shared" si="179"/>
        <v>3.79</v>
      </c>
      <c r="AS797" s="25">
        <f t="shared" si="180"/>
        <v>1.0298913043478259</v>
      </c>
      <c r="AT797" s="1">
        <f t="shared" si="181"/>
        <v>0</v>
      </c>
      <c r="AU797" s="1">
        <f t="shared" si="182"/>
        <v>0</v>
      </c>
      <c r="AV797" s="1" t="str">
        <f t="shared" si="172"/>
        <v/>
      </c>
      <c r="AW797" s="1" t="str">
        <f t="shared" si="173"/>
        <v/>
      </c>
      <c r="AX797" s="1" t="str">
        <f t="shared" si="174"/>
        <v/>
      </c>
      <c r="AY797" s="1">
        <v>0</v>
      </c>
      <c r="BJ797"/>
    </row>
    <row r="798" spans="1:62" ht="15.75">
      <c r="A798" s="1">
        <v>8727</v>
      </c>
      <c r="B798" s="1" t="s">
        <v>3620</v>
      </c>
      <c r="C798" s="1" t="s">
        <v>4358</v>
      </c>
      <c r="F798" s="1">
        <v>50000</v>
      </c>
      <c r="G798" s="1">
        <v>4</v>
      </c>
      <c r="H798" s="1">
        <v>4.7</v>
      </c>
      <c r="I798" s="1">
        <v>-2.69</v>
      </c>
      <c r="J798" s="1" t="s">
        <v>10145</v>
      </c>
      <c r="K798" s="1">
        <v>4.7</v>
      </c>
      <c r="L798" s="1">
        <v>-2.93</v>
      </c>
      <c r="M798" s="1" t="s">
        <v>10146</v>
      </c>
      <c r="N798" s="1">
        <v>4.7</v>
      </c>
      <c r="O798" s="1">
        <v>-2.38</v>
      </c>
      <c r="P798" s="1" t="s">
        <v>10147</v>
      </c>
      <c r="Q798" s="1">
        <v>9.6999999999999993</v>
      </c>
      <c r="R798" s="1">
        <v>4.05</v>
      </c>
      <c r="S798" s="1" t="s">
        <v>10148</v>
      </c>
      <c r="T798" s="1">
        <v>6.28</v>
      </c>
      <c r="U798" s="1">
        <v>2.8</v>
      </c>
      <c r="V798" s="1" t="s">
        <v>10149</v>
      </c>
      <c r="W798" s="1">
        <v>0</v>
      </c>
      <c r="X798" s="1">
        <v>7.0000000000000007E-2</v>
      </c>
      <c r="Y798" s="1" t="s">
        <v>4331</v>
      </c>
      <c r="Z798" s="1">
        <v>0</v>
      </c>
      <c r="AA798" s="1">
        <v>0</v>
      </c>
      <c r="AB798" s="1" t="s">
        <v>4284</v>
      </c>
      <c r="AC798" s="1">
        <v>0</v>
      </c>
      <c r="AD798" s="1">
        <v>0</v>
      </c>
      <c r="AH798" s="21">
        <v>42353.362812500003</v>
      </c>
      <c r="AJ798" s="24">
        <v>1</v>
      </c>
      <c r="AK798" s="23">
        <f t="shared" si="175"/>
        <v>1</v>
      </c>
      <c r="AL798" s="1">
        <f t="shared" si="176"/>
        <v>50000</v>
      </c>
      <c r="AM798" s="1">
        <f t="shared" si="177"/>
        <v>0</v>
      </c>
      <c r="AN798" s="25">
        <f t="shared" si="184"/>
        <v>0.55000000000000027</v>
      </c>
      <c r="AO798" s="25">
        <f t="shared" si="185"/>
        <v>-2.6666666666666665</v>
      </c>
      <c r="AP798" s="1">
        <f t="shared" si="183"/>
        <v>9.6999999999999993</v>
      </c>
      <c r="AQ798" s="25">
        <f t="shared" si="178"/>
        <v>2.3950617283950617</v>
      </c>
      <c r="AR798" s="1">
        <f t="shared" si="179"/>
        <v>6.28</v>
      </c>
      <c r="AS798" s="25">
        <f t="shared" si="180"/>
        <v>2.2428571428571429</v>
      </c>
      <c r="AT798" s="1">
        <f t="shared" si="181"/>
        <v>0</v>
      </c>
      <c r="AU798" s="1">
        <f t="shared" si="182"/>
        <v>0</v>
      </c>
      <c r="AV798" s="1" t="str">
        <f t="shared" si="172"/>
        <v/>
      </c>
      <c r="AW798" s="1" t="str">
        <f t="shared" si="173"/>
        <v/>
      </c>
      <c r="AX798" s="1" t="str">
        <f t="shared" si="174"/>
        <v/>
      </c>
      <c r="AY798" s="1">
        <v>0</v>
      </c>
      <c r="BJ798"/>
    </row>
    <row r="799" spans="1:62" ht="15.75">
      <c r="A799" s="1">
        <v>9564</v>
      </c>
      <c r="B799" s="1" t="s">
        <v>867</v>
      </c>
      <c r="C799" s="1" t="s">
        <v>4352</v>
      </c>
      <c r="F799" s="1">
        <v>50000</v>
      </c>
      <c r="G799" s="1">
        <v>3</v>
      </c>
      <c r="H799" s="1">
        <v>4.9000000000000004</v>
      </c>
      <c r="I799" s="1">
        <v>79.83</v>
      </c>
      <c r="J799" s="1" t="s">
        <v>10150</v>
      </c>
      <c r="K799" s="1">
        <v>4.9000000000000004</v>
      </c>
      <c r="L799" s="1">
        <v>78.92</v>
      </c>
      <c r="M799" s="1" t="s">
        <v>10151</v>
      </c>
      <c r="N799" s="1">
        <v>4.9000000000000004</v>
      </c>
      <c r="O799" s="1">
        <v>80.27</v>
      </c>
      <c r="P799" s="1" t="s">
        <v>10152</v>
      </c>
      <c r="Q799" s="1">
        <v>21.74</v>
      </c>
      <c r="R799" s="1">
        <v>8.0299999999999994</v>
      </c>
      <c r="S799" s="1" t="s">
        <v>10153</v>
      </c>
      <c r="T799" s="1">
        <v>5.52</v>
      </c>
      <c r="U799" s="1">
        <v>3.59</v>
      </c>
      <c r="V799" s="1" t="s">
        <v>10154</v>
      </c>
      <c r="W799" s="1">
        <v>0</v>
      </c>
      <c r="X799" s="1">
        <v>0.04</v>
      </c>
      <c r="Y799" s="1" t="s">
        <v>4300</v>
      </c>
      <c r="Z799" s="1">
        <v>0</v>
      </c>
      <c r="AA799" s="1">
        <v>0</v>
      </c>
      <c r="AB799" s="1" t="s">
        <v>4284</v>
      </c>
      <c r="AC799" s="1">
        <v>0</v>
      </c>
      <c r="AD799" s="1">
        <v>0</v>
      </c>
      <c r="AH799" s="21">
        <v>42353.362835648149</v>
      </c>
      <c r="AJ799" s="24">
        <v>1</v>
      </c>
      <c r="AK799" s="23">
        <f t="shared" si="175"/>
        <v>14</v>
      </c>
      <c r="AL799" s="1">
        <f t="shared" si="176"/>
        <v>50000</v>
      </c>
      <c r="AM799" s="1">
        <f t="shared" si="177"/>
        <v>0</v>
      </c>
      <c r="AN799" s="25">
        <f t="shared" si="184"/>
        <v>1.3499999999999943</v>
      </c>
      <c r="AO799" s="25">
        <f t="shared" si="185"/>
        <v>79.673333333333332</v>
      </c>
      <c r="AP799" s="1">
        <f t="shared" si="183"/>
        <v>21.74</v>
      </c>
      <c r="AQ799" s="25">
        <f t="shared" si="178"/>
        <v>2.7073474470734746</v>
      </c>
      <c r="AR799" s="1">
        <f t="shared" si="179"/>
        <v>5.52</v>
      </c>
      <c r="AS799" s="25">
        <f t="shared" si="180"/>
        <v>1.5376044568245124</v>
      </c>
      <c r="AT799" s="1">
        <f t="shared" si="181"/>
        <v>0</v>
      </c>
      <c r="AU799" s="1">
        <f t="shared" si="182"/>
        <v>0</v>
      </c>
      <c r="AV799" s="1" t="str">
        <f t="shared" si="172"/>
        <v/>
      </c>
      <c r="AW799" s="1" t="str">
        <f t="shared" si="173"/>
        <v/>
      </c>
      <c r="AX799" s="1" t="str">
        <f t="shared" si="174"/>
        <v/>
      </c>
      <c r="AY799" s="1">
        <v>0</v>
      </c>
      <c r="BJ799"/>
    </row>
    <row r="800" spans="1:62" ht="15.75">
      <c r="A800" s="1">
        <v>8709</v>
      </c>
      <c r="B800" s="1" t="s">
        <v>3646</v>
      </c>
      <c r="C800" s="1" t="s">
        <v>4339</v>
      </c>
      <c r="F800" s="1">
        <v>100000</v>
      </c>
      <c r="G800" s="1">
        <v>3</v>
      </c>
      <c r="H800" s="1">
        <v>4.8</v>
      </c>
      <c r="I800" s="1">
        <v>0</v>
      </c>
      <c r="J800" s="1" t="s">
        <v>10155</v>
      </c>
      <c r="K800" s="1">
        <v>4.8</v>
      </c>
      <c r="L800" s="1">
        <v>4.18</v>
      </c>
      <c r="M800" s="1" t="s">
        <v>10156</v>
      </c>
      <c r="N800" s="1">
        <v>4.7</v>
      </c>
      <c r="O800" s="1">
        <v>-0.61</v>
      </c>
      <c r="P800" s="1" t="s">
        <v>10157</v>
      </c>
      <c r="Q800" s="1">
        <v>3.51</v>
      </c>
      <c r="R800" s="1">
        <v>3.8</v>
      </c>
      <c r="S800" s="1" t="s">
        <v>10158</v>
      </c>
      <c r="T800" s="1">
        <v>3.56</v>
      </c>
      <c r="U800" s="1">
        <v>2.4300000000000002</v>
      </c>
      <c r="V800" s="1" t="s">
        <v>10159</v>
      </c>
      <c r="W800" s="1">
        <v>0</v>
      </c>
      <c r="X800" s="1">
        <v>0.13</v>
      </c>
      <c r="Y800" s="1" t="s">
        <v>4294</v>
      </c>
      <c r="Z800" s="1">
        <v>0</v>
      </c>
      <c r="AA800" s="1">
        <v>0</v>
      </c>
      <c r="AB800" s="1" t="s">
        <v>4284</v>
      </c>
      <c r="AC800" s="1">
        <v>0</v>
      </c>
      <c r="AD800" s="1">
        <v>0</v>
      </c>
      <c r="AH800" s="21">
        <v>42353.362870370373</v>
      </c>
      <c r="AJ800" s="24">
        <v>1</v>
      </c>
      <c r="AK800" s="23">
        <f t="shared" si="175"/>
        <v>6</v>
      </c>
      <c r="AL800" s="1">
        <f t="shared" si="176"/>
        <v>100000</v>
      </c>
      <c r="AM800" s="1">
        <f t="shared" si="177"/>
        <v>0</v>
      </c>
      <c r="AN800" s="25">
        <f t="shared" si="184"/>
        <v>4.79</v>
      </c>
      <c r="AO800" s="25">
        <f t="shared" si="185"/>
        <v>1.19</v>
      </c>
      <c r="AP800" s="1">
        <f t="shared" si="183"/>
        <v>3.51</v>
      </c>
      <c r="AQ800" s="25">
        <f t="shared" si="178"/>
        <v>0.92368421052631577</v>
      </c>
      <c r="AR800" s="1">
        <f t="shared" si="179"/>
        <v>3.56</v>
      </c>
      <c r="AS800" s="25">
        <f t="shared" si="180"/>
        <v>1.4650205761316872</v>
      </c>
      <c r="AT800" s="1">
        <f t="shared" si="181"/>
        <v>0</v>
      </c>
      <c r="AU800" s="1">
        <f t="shared" si="182"/>
        <v>0</v>
      </c>
      <c r="AV800" s="1" t="str">
        <f t="shared" si="172"/>
        <v/>
      </c>
      <c r="AW800" s="1" t="str">
        <f t="shared" si="173"/>
        <v/>
      </c>
      <c r="AX800" s="1" t="str">
        <f t="shared" si="174"/>
        <v/>
      </c>
      <c r="AY800" s="1">
        <v>0</v>
      </c>
      <c r="BJ800"/>
    </row>
    <row r="801" spans="1:62" ht="15.75">
      <c r="A801" s="1">
        <v>9205</v>
      </c>
      <c r="B801" s="1" t="s">
        <v>2344</v>
      </c>
      <c r="C801" s="1" t="s">
        <v>4334</v>
      </c>
      <c r="F801" s="1">
        <v>50000</v>
      </c>
      <c r="H801" s="1">
        <v>4.8</v>
      </c>
      <c r="I801" s="1">
        <v>15.52</v>
      </c>
      <c r="J801" s="1" t="s">
        <v>10160</v>
      </c>
      <c r="K801" s="1">
        <v>4.8</v>
      </c>
      <c r="L801" s="1">
        <v>22.63</v>
      </c>
      <c r="M801" s="1" t="s">
        <v>10161</v>
      </c>
      <c r="N801" s="1">
        <v>4.8</v>
      </c>
      <c r="O801" s="1">
        <v>23.56</v>
      </c>
      <c r="P801" s="1" t="s">
        <v>10162</v>
      </c>
      <c r="Q801" s="1">
        <v>12.62</v>
      </c>
      <c r="R801" s="1">
        <v>12.85</v>
      </c>
      <c r="S801" s="1" t="s">
        <v>10163</v>
      </c>
      <c r="T801" s="1">
        <v>2.4500000000000002</v>
      </c>
      <c r="U801" s="1">
        <v>3.68</v>
      </c>
      <c r="V801" s="1" t="s">
        <v>10164</v>
      </c>
      <c r="W801" s="1">
        <v>0</v>
      </c>
      <c r="X801" s="1">
        <v>0.05</v>
      </c>
      <c r="Y801" s="1" t="s">
        <v>4289</v>
      </c>
      <c r="Z801" s="1">
        <v>0</v>
      </c>
      <c r="AA801" s="1">
        <v>0</v>
      </c>
      <c r="AB801" s="1" t="s">
        <v>4284</v>
      </c>
      <c r="AC801" s="1">
        <v>0</v>
      </c>
      <c r="AD801" s="1">
        <v>0</v>
      </c>
      <c r="AH801" s="21">
        <v>42353.362939814811</v>
      </c>
      <c r="AJ801" s="24">
        <v>1</v>
      </c>
      <c r="AK801" s="23">
        <f t="shared" si="175"/>
        <v>4</v>
      </c>
      <c r="AL801" s="1">
        <f t="shared" si="176"/>
        <v>50000</v>
      </c>
      <c r="AM801" s="1">
        <f t="shared" si="177"/>
        <v>0</v>
      </c>
      <c r="AN801" s="25">
        <f t="shared" si="184"/>
        <v>8.0399999999999991</v>
      </c>
      <c r="AO801" s="25">
        <f t="shared" si="185"/>
        <v>20.569999999999997</v>
      </c>
      <c r="AP801" s="1">
        <f t="shared" si="183"/>
        <v>12.62</v>
      </c>
      <c r="AQ801" s="25">
        <f t="shared" si="178"/>
        <v>0.98210116731517505</v>
      </c>
      <c r="AR801" s="1">
        <f t="shared" si="179"/>
        <v>2.4500000000000002</v>
      </c>
      <c r="AS801" s="25">
        <f t="shared" si="180"/>
        <v>0.66576086956521741</v>
      </c>
      <c r="AT801" s="1">
        <f t="shared" si="181"/>
        <v>0</v>
      </c>
      <c r="AU801" s="1">
        <f t="shared" si="182"/>
        <v>0</v>
      </c>
      <c r="AV801" s="1" t="str">
        <f t="shared" si="172"/>
        <v/>
      </c>
      <c r="AW801" s="1" t="str">
        <f t="shared" si="173"/>
        <v/>
      </c>
      <c r="AX801" s="1" t="str">
        <f t="shared" si="174"/>
        <v/>
      </c>
      <c r="AY801" s="1">
        <v>0</v>
      </c>
      <c r="BJ801"/>
    </row>
    <row r="802" spans="1:62" ht="15.75">
      <c r="A802" s="1">
        <v>9625</v>
      </c>
      <c r="B802" s="1" t="s">
        <v>4148</v>
      </c>
      <c r="C802" s="1" t="s">
        <v>4352</v>
      </c>
      <c r="F802" s="1">
        <v>50000</v>
      </c>
      <c r="H802" s="1">
        <v>4.8</v>
      </c>
      <c r="I802" s="1">
        <v>-0.74</v>
      </c>
      <c r="J802" s="1" t="s">
        <v>10165</v>
      </c>
      <c r="K802" s="1">
        <v>4.7</v>
      </c>
      <c r="L802" s="1">
        <v>-1.57</v>
      </c>
      <c r="M802" s="1" t="s">
        <v>10166</v>
      </c>
      <c r="N802" s="1">
        <v>4.7</v>
      </c>
      <c r="O802" s="1">
        <v>-1.65</v>
      </c>
      <c r="P802" s="1" t="s">
        <v>10167</v>
      </c>
      <c r="Q802" s="1">
        <v>2.02</v>
      </c>
      <c r="R802" s="1">
        <v>8.0299999999999994</v>
      </c>
      <c r="S802" s="1" t="s">
        <v>10168</v>
      </c>
      <c r="T802" s="1">
        <v>5.41</v>
      </c>
      <c r="U802" s="1">
        <v>3.59</v>
      </c>
      <c r="V802" s="1" t="s">
        <v>10169</v>
      </c>
      <c r="W802" s="1">
        <v>0</v>
      </c>
      <c r="X802" s="1">
        <v>0.04</v>
      </c>
      <c r="Y802" s="1" t="s">
        <v>4300</v>
      </c>
      <c r="Z802" s="1">
        <v>0</v>
      </c>
      <c r="AA802" s="1">
        <v>0</v>
      </c>
      <c r="AB802" s="1" t="s">
        <v>4284</v>
      </c>
      <c r="AC802" s="1">
        <v>0</v>
      </c>
      <c r="AD802" s="1">
        <v>0</v>
      </c>
      <c r="AH802" s="21">
        <v>42353.362974537034</v>
      </c>
      <c r="AJ802" s="24">
        <v>1</v>
      </c>
      <c r="AK802" s="23">
        <f t="shared" si="175"/>
        <v>14</v>
      </c>
      <c r="AL802" s="1">
        <f t="shared" si="176"/>
        <v>50000</v>
      </c>
      <c r="AM802" s="1">
        <f t="shared" si="177"/>
        <v>0</v>
      </c>
      <c r="AN802" s="25">
        <f t="shared" si="184"/>
        <v>0.90999999999999992</v>
      </c>
      <c r="AO802" s="25">
        <f t="shared" si="185"/>
        <v>-1.32</v>
      </c>
      <c r="AP802" s="1">
        <f t="shared" si="183"/>
        <v>2.02</v>
      </c>
      <c r="AQ802" s="25">
        <f t="shared" si="178"/>
        <v>0.25155666251556663</v>
      </c>
      <c r="AR802" s="1">
        <f t="shared" si="179"/>
        <v>5.41</v>
      </c>
      <c r="AS802" s="25">
        <f t="shared" si="180"/>
        <v>1.5069637883008358</v>
      </c>
      <c r="AT802" s="1">
        <f t="shared" si="181"/>
        <v>0</v>
      </c>
      <c r="AU802" s="1">
        <f t="shared" si="182"/>
        <v>0</v>
      </c>
      <c r="AV802" s="1" t="str">
        <f t="shared" si="172"/>
        <v/>
      </c>
      <c r="AW802" s="1" t="str">
        <f t="shared" si="173"/>
        <v/>
      </c>
      <c r="AX802" s="1" t="str">
        <f t="shared" si="174"/>
        <v/>
      </c>
      <c r="AY802" s="1">
        <v>0</v>
      </c>
      <c r="BJ802"/>
    </row>
    <row r="803" spans="1:62" ht="15.75">
      <c r="A803" s="1">
        <v>8994</v>
      </c>
      <c r="B803" s="1" t="s">
        <v>1574</v>
      </c>
      <c r="C803" s="1" t="s">
        <v>4350</v>
      </c>
      <c r="F803" s="1">
        <v>100000</v>
      </c>
      <c r="H803" s="1">
        <v>4.9000000000000004</v>
      </c>
      <c r="I803" s="1">
        <v>47.68</v>
      </c>
      <c r="J803" s="1" t="s">
        <v>10170</v>
      </c>
      <c r="K803" s="1">
        <v>4.9000000000000004</v>
      </c>
      <c r="L803" s="1">
        <v>39.950000000000003</v>
      </c>
      <c r="M803" s="1" t="s">
        <v>10171</v>
      </c>
      <c r="N803" s="1">
        <v>4.8</v>
      </c>
      <c r="O803" s="1">
        <v>31.86</v>
      </c>
      <c r="P803" s="1" t="s">
        <v>10172</v>
      </c>
      <c r="Q803" s="1">
        <v>29.57</v>
      </c>
      <c r="R803" s="1">
        <v>3.13</v>
      </c>
      <c r="S803" s="1" t="s">
        <v>10173</v>
      </c>
      <c r="T803" s="1">
        <v>1.96</v>
      </c>
      <c r="U803" s="1">
        <v>2.5499999999999998</v>
      </c>
      <c r="V803" s="1" t="s">
        <v>10174</v>
      </c>
      <c r="W803" s="1">
        <v>0</v>
      </c>
      <c r="X803" s="1">
        <v>0.02</v>
      </c>
      <c r="Y803" s="1" t="s">
        <v>4324</v>
      </c>
      <c r="Z803" s="1">
        <v>0</v>
      </c>
      <c r="AA803" s="1">
        <v>0</v>
      </c>
      <c r="AB803" s="1" t="s">
        <v>4284</v>
      </c>
      <c r="AC803" s="1">
        <v>0</v>
      </c>
      <c r="AD803" s="1">
        <v>0</v>
      </c>
      <c r="AH803" s="21">
        <v>42353.362997685188</v>
      </c>
      <c r="AJ803" s="24">
        <v>1</v>
      </c>
      <c r="AK803" s="23">
        <f t="shared" si="175"/>
        <v>15</v>
      </c>
      <c r="AL803" s="1">
        <f t="shared" si="176"/>
        <v>100000</v>
      </c>
      <c r="AM803" s="1">
        <f t="shared" si="177"/>
        <v>0</v>
      </c>
      <c r="AN803" s="25">
        <f t="shared" si="184"/>
        <v>15.82</v>
      </c>
      <c r="AO803" s="25">
        <f t="shared" si="185"/>
        <v>39.83</v>
      </c>
      <c r="AP803" s="1">
        <f t="shared" si="183"/>
        <v>29.57</v>
      </c>
      <c r="AQ803" s="25">
        <f t="shared" si="178"/>
        <v>9.4472843450479242</v>
      </c>
      <c r="AR803" s="1">
        <f t="shared" si="179"/>
        <v>1.96</v>
      </c>
      <c r="AS803" s="25">
        <f t="shared" si="180"/>
        <v>0.7686274509803922</v>
      </c>
      <c r="AT803" s="1">
        <f t="shared" si="181"/>
        <v>0</v>
      </c>
      <c r="AU803" s="1">
        <f t="shared" si="182"/>
        <v>0</v>
      </c>
      <c r="AV803" s="1" t="str">
        <f t="shared" si="172"/>
        <v/>
      </c>
      <c r="AW803" s="1" t="str">
        <f t="shared" si="173"/>
        <v/>
      </c>
      <c r="AX803" s="1" t="str">
        <f t="shared" si="174"/>
        <v/>
      </c>
      <c r="AY803" s="1">
        <v>0</v>
      </c>
      <c r="BJ803"/>
    </row>
    <row r="804" spans="1:62" ht="15.75">
      <c r="A804" s="1">
        <v>9635</v>
      </c>
      <c r="B804" s="1" t="s">
        <v>4167</v>
      </c>
      <c r="C804" s="1" t="s">
        <v>4334</v>
      </c>
      <c r="F804" s="1">
        <v>50000</v>
      </c>
      <c r="H804" s="1">
        <v>4.8</v>
      </c>
      <c r="I804" s="1">
        <v>18.54</v>
      </c>
      <c r="J804" s="1" t="s">
        <v>10175</v>
      </c>
      <c r="K804" s="1">
        <v>4.7</v>
      </c>
      <c r="L804" s="1">
        <v>0</v>
      </c>
      <c r="M804" s="1" t="s">
        <v>10176</v>
      </c>
      <c r="N804" s="1">
        <v>4.7</v>
      </c>
      <c r="O804" s="1">
        <v>3.27</v>
      </c>
      <c r="P804" s="1" t="s">
        <v>10177</v>
      </c>
      <c r="Q804" s="1">
        <v>4.8499999999999996</v>
      </c>
      <c r="R804" s="1">
        <v>12.85</v>
      </c>
      <c r="S804" s="1" t="s">
        <v>10178</v>
      </c>
      <c r="T804" s="1">
        <v>1.62</v>
      </c>
      <c r="U804" s="1">
        <v>3.68</v>
      </c>
      <c r="V804" s="1" t="s">
        <v>10179</v>
      </c>
      <c r="W804" s="1">
        <v>0</v>
      </c>
      <c r="X804" s="1">
        <v>0.05</v>
      </c>
      <c r="Y804" s="1" t="s">
        <v>4289</v>
      </c>
      <c r="Z804" s="1">
        <v>0</v>
      </c>
      <c r="AA804" s="1">
        <v>0</v>
      </c>
      <c r="AB804" s="1" t="s">
        <v>4284</v>
      </c>
      <c r="AC804" s="1">
        <v>0</v>
      </c>
      <c r="AD804" s="1">
        <v>0</v>
      </c>
      <c r="AH804" s="21">
        <v>42353.363032407404</v>
      </c>
      <c r="AJ804" s="24">
        <v>1</v>
      </c>
      <c r="AK804" s="23">
        <f t="shared" si="175"/>
        <v>4</v>
      </c>
      <c r="AL804" s="1">
        <f t="shared" si="176"/>
        <v>50000</v>
      </c>
      <c r="AM804" s="1">
        <f t="shared" si="177"/>
        <v>0</v>
      </c>
      <c r="AN804" s="25">
        <f t="shared" si="184"/>
        <v>18.54</v>
      </c>
      <c r="AO804" s="25">
        <f t="shared" si="185"/>
        <v>7.27</v>
      </c>
      <c r="AP804" s="1">
        <f t="shared" si="183"/>
        <v>4.8499999999999996</v>
      </c>
      <c r="AQ804" s="25">
        <f t="shared" si="178"/>
        <v>0.37743190661478598</v>
      </c>
      <c r="AR804" s="1">
        <f t="shared" si="179"/>
        <v>1.62</v>
      </c>
      <c r="AS804" s="25">
        <f t="shared" si="180"/>
        <v>0.44021739130434784</v>
      </c>
      <c r="AT804" s="1">
        <f t="shared" si="181"/>
        <v>0</v>
      </c>
      <c r="AU804" s="1">
        <f t="shared" si="182"/>
        <v>0</v>
      </c>
      <c r="AV804" s="1" t="str">
        <f t="shared" si="172"/>
        <v/>
      </c>
      <c r="AW804" s="1" t="str">
        <f t="shared" si="173"/>
        <v/>
      </c>
      <c r="AX804" s="1" t="str">
        <f t="shared" si="174"/>
        <v/>
      </c>
      <c r="AY804" s="1">
        <v>0</v>
      </c>
      <c r="BJ804"/>
    </row>
    <row r="805" spans="1:62" ht="15.75">
      <c r="A805" s="1">
        <v>9582</v>
      </c>
      <c r="B805" s="1" t="s">
        <v>3541</v>
      </c>
      <c r="C805" s="1" t="s">
        <v>4286</v>
      </c>
      <c r="F805" s="1">
        <v>100000</v>
      </c>
      <c r="G805" s="1">
        <v>3</v>
      </c>
      <c r="H805" s="1">
        <v>4.9000000000000004</v>
      </c>
      <c r="I805" s="1">
        <v>28.05</v>
      </c>
      <c r="J805" s="1" t="s">
        <v>10180</v>
      </c>
      <c r="K805" s="1">
        <v>4.8</v>
      </c>
      <c r="L805" s="1">
        <v>38.65</v>
      </c>
      <c r="M805" s="1" t="s">
        <v>10181</v>
      </c>
      <c r="N805" s="1">
        <v>4.8</v>
      </c>
      <c r="O805" s="1">
        <v>39.42</v>
      </c>
      <c r="P805" s="1" t="s">
        <v>10182</v>
      </c>
      <c r="Q805" s="1">
        <v>6.39</v>
      </c>
      <c r="R805" s="1">
        <v>6.76</v>
      </c>
      <c r="S805" s="1" t="s">
        <v>10183</v>
      </c>
      <c r="T805" s="1">
        <v>3</v>
      </c>
      <c r="U805" s="1">
        <v>3.27</v>
      </c>
      <c r="V805" s="1" t="s">
        <v>10184</v>
      </c>
      <c r="W805" s="1">
        <v>0</v>
      </c>
      <c r="X805" s="1">
        <v>0.01</v>
      </c>
      <c r="Y805" s="1" t="s">
        <v>4295</v>
      </c>
      <c r="Z805" s="1">
        <v>0</v>
      </c>
      <c r="AA805" s="1">
        <v>0</v>
      </c>
      <c r="AB805" s="1" t="s">
        <v>4284</v>
      </c>
      <c r="AC805" s="1">
        <v>0</v>
      </c>
      <c r="AD805" s="1">
        <v>0</v>
      </c>
      <c r="AH805" s="21">
        <v>42353.363067129627</v>
      </c>
      <c r="AJ805" s="24">
        <v>1</v>
      </c>
      <c r="AK805" s="23">
        <f t="shared" si="175"/>
        <v>8</v>
      </c>
      <c r="AL805" s="1">
        <f t="shared" si="176"/>
        <v>100000</v>
      </c>
      <c r="AM805" s="1">
        <f t="shared" si="177"/>
        <v>0</v>
      </c>
      <c r="AN805" s="25">
        <f t="shared" si="184"/>
        <v>11.370000000000001</v>
      </c>
      <c r="AO805" s="25">
        <f t="shared" si="185"/>
        <v>35.373333333333335</v>
      </c>
      <c r="AP805" s="1">
        <f t="shared" si="183"/>
        <v>6.39</v>
      </c>
      <c r="AQ805" s="25">
        <f t="shared" si="178"/>
        <v>0.94526627218934911</v>
      </c>
      <c r="AR805" s="1">
        <f t="shared" si="179"/>
        <v>3</v>
      </c>
      <c r="AS805" s="25">
        <f t="shared" si="180"/>
        <v>0.9174311926605504</v>
      </c>
      <c r="AT805" s="1">
        <f t="shared" si="181"/>
        <v>0</v>
      </c>
      <c r="AU805" s="1">
        <f t="shared" si="182"/>
        <v>0</v>
      </c>
      <c r="AV805" s="1" t="str">
        <f t="shared" si="172"/>
        <v/>
      </c>
      <c r="AW805" s="1" t="str">
        <f t="shared" si="173"/>
        <v/>
      </c>
      <c r="AX805" s="1" t="str">
        <f t="shared" si="174"/>
        <v/>
      </c>
      <c r="AY805" s="1">
        <v>0</v>
      </c>
      <c r="BJ805"/>
    </row>
    <row r="806" spans="1:62" ht="15.75">
      <c r="A806" s="1">
        <v>9219</v>
      </c>
      <c r="B806" s="1" t="s">
        <v>2358</v>
      </c>
      <c r="C806" s="1" t="s">
        <v>4334</v>
      </c>
      <c r="F806" s="1">
        <v>50000</v>
      </c>
      <c r="G806" s="1">
        <v>4</v>
      </c>
      <c r="H806" s="1">
        <v>4.8</v>
      </c>
      <c r="I806" s="1">
        <v>20.48</v>
      </c>
      <c r="J806" s="1" t="s">
        <v>10185</v>
      </c>
      <c r="K806" s="1">
        <v>4.8</v>
      </c>
      <c r="L806" s="1">
        <v>34.369999999999997</v>
      </c>
      <c r="M806" s="1" t="s">
        <v>10186</v>
      </c>
      <c r="N806" s="1">
        <v>4.8</v>
      </c>
      <c r="O806" s="1">
        <v>40.18</v>
      </c>
      <c r="P806" s="1" t="s">
        <v>10187</v>
      </c>
      <c r="Q806" s="1">
        <v>17.46</v>
      </c>
      <c r="R806" s="1">
        <v>12.85</v>
      </c>
      <c r="S806" s="1" t="s">
        <v>10188</v>
      </c>
      <c r="T806" s="1">
        <v>7.06</v>
      </c>
      <c r="U806" s="1">
        <v>3.68</v>
      </c>
      <c r="V806" s="1" t="s">
        <v>10189</v>
      </c>
      <c r="W806" s="1">
        <v>0</v>
      </c>
      <c r="X806" s="1">
        <v>0.05</v>
      </c>
      <c r="Y806" s="1" t="s">
        <v>4289</v>
      </c>
      <c r="Z806" s="1">
        <v>0</v>
      </c>
      <c r="AA806" s="1">
        <v>0</v>
      </c>
      <c r="AB806" s="1" t="s">
        <v>4284</v>
      </c>
      <c r="AC806" s="1">
        <v>0</v>
      </c>
      <c r="AD806" s="1">
        <v>0</v>
      </c>
      <c r="AH806" s="21">
        <v>42353.363125000003</v>
      </c>
      <c r="AJ806" s="24">
        <v>1</v>
      </c>
      <c r="AK806" s="23">
        <f t="shared" si="175"/>
        <v>4</v>
      </c>
      <c r="AL806" s="1">
        <f t="shared" si="176"/>
        <v>50000</v>
      </c>
      <c r="AM806" s="1">
        <f t="shared" si="177"/>
        <v>0</v>
      </c>
      <c r="AN806" s="25">
        <f t="shared" si="184"/>
        <v>19.7</v>
      </c>
      <c r="AO806" s="25">
        <f t="shared" si="185"/>
        <v>31.676666666666666</v>
      </c>
      <c r="AP806" s="1">
        <f t="shared" si="183"/>
        <v>17.46</v>
      </c>
      <c r="AQ806" s="25">
        <f t="shared" si="178"/>
        <v>1.3587548638132296</v>
      </c>
      <c r="AR806" s="1">
        <f t="shared" si="179"/>
        <v>7.06</v>
      </c>
      <c r="AS806" s="25">
        <f t="shared" si="180"/>
        <v>1.918478260869565</v>
      </c>
      <c r="AT806" s="1">
        <f t="shared" si="181"/>
        <v>0</v>
      </c>
      <c r="AU806" s="1">
        <f t="shared" si="182"/>
        <v>0</v>
      </c>
      <c r="AV806" s="1" t="str">
        <f t="shared" si="172"/>
        <v/>
      </c>
      <c r="AW806" s="1" t="str">
        <f t="shared" si="173"/>
        <v/>
      </c>
      <c r="AX806" s="1" t="str">
        <f t="shared" si="174"/>
        <v/>
      </c>
      <c r="AY806" s="1">
        <v>0</v>
      </c>
      <c r="BJ806"/>
    </row>
    <row r="807" spans="1:62" ht="15.75">
      <c r="A807" s="1">
        <v>9628</v>
      </c>
      <c r="B807" s="1" t="s">
        <v>4183</v>
      </c>
      <c r="C807" s="1" t="s">
        <v>4334</v>
      </c>
      <c r="F807" s="1">
        <v>50000</v>
      </c>
      <c r="H807" s="1">
        <v>4.8</v>
      </c>
      <c r="I807" s="1">
        <v>8.17</v>
      </c>
      <c r="J807" s="1" t="s">
        <v>10190</v>
      </c>
      <c r="K807" s="1">
        <v>4.8</v>
      </c>
      <c r="L807" s="1">
        <v>4.1399999999999997</v>
      </c>
      <c r="M807" s="1" t="s">
        <v>10191</v>
      </c>
      <c r="N807" s="1">
        <v>4.7</v>
      </c>
      <c r="O807" s="1">
        <v>1.3</v>
      </c>
      <c r="P807" s="1" t="s">
        <v>10192</v>
      </c>
      <c r="Q807" s="1">
        <v>4.72</v>
      </c>
      <c r="R807" s="1">
        <v>12.85</v>
      </c>
      <c r="S807" s="1" t="s">
        <v>10193</v>
      </c>
      <c r="T807" s="1">
        <v>2.2999999999999998</v>
      </c>
      <c r="U807" s="1">
        <v>3.68</v>
      </c>
      <c r="V807" s="1" t="s">
        <v>10194</v>
      </c>
      <c r="W807" s="1">
        <v>0</v>
      </c>
      <c r="X807" s="1">
        <v>0.05</v>
      </c>
      <c r="Y807" s="1" t="s">
        <v>4289</v>
      </c>
      <c r="Z807" s="1">
        <v>0</v>
      </c>
      <c r="AA807" s="1">
        <v>0</v>
      </c>
      <c r="AB807" s="1" t="s">
        <v>4284</v>
      </c>
      <c r="AC807" s="1">
        <v>0</v>
      </c>
      <c r="AD807" s="1">
        <v>0</v>
      </c>
      <c r="AH807" s="21">
        <v>42353.365474537037</v>
      </c>
      <c r="AJ807" s="24">
        <v>1</v>
      </c>
      <c r="AK807" s="23">
        <f t="shared" si="175"/>
        <v>4</v>
      </c>
      <c r="AL807" s="1">
        <f t="shared" si="176"/>
        <v>50000</v>
      </c>
      <c r="AM807" s="1">
        <f t="shared" si="177"/>
        <v>0</v>
      </c>
      <c r="AN807" s="25">
        <f t="shared" si="184"/>
        <v>6.87</v>
      </c>
      <c r="AO807" s="25">
        <f t="shared" si="185"/>
        <v>4.5366666666666662</v>
      </c>
      <c r="AP807" s="1">
        <f t="shared" si="183"/>
        <v>4.72</v>
      </c>
      <c r="AQ807" s="25">
        <f t="shared" si="178"/>
        <v>0.36731517509727624</v>
      </c>
      <c r="AR807" s="1">
        <f t="shared" si="179"/>
        <v>2.2999999999999998</v>
      </c>
      <c r="AS807" s="25">
        <f t="shared" si="180"/>
        <v>0.62499999999999989</v>
      </c>
      <c r="AT807" s="1">
        <f t="shared" si="181"/>
        <v>0</v>
      </c>
      <c r="AU807" s="1">
        <f t="shared" si="182"/>
        <v>0</v>
      </c>
      <c r="AV807" s="1" t="str">
        <f t="shared" si="172"/>
        <v/>
      </c>
      <c r="AW807" s="1" t="str">
        <f t="shared" si="173"/>
        <v/>
      </c>
      <c r="AX807" s="1" t="str">
        <f t="shared" si="174"/>
        <v/>
      </c>
      <c r="AY807" s="1">
        <v>0</v>
      </c>
      <c r="BJ807"/>
    </row>
    <row r="808" spans="1:62" ht="15.75">
      <c r="A808" s="1">
        <v>8735</v>
      </c>
      <c r="B808" s="1" t="s">
        <v>3677</v>
      </c>
      <c r="C808" s="1" t="s">
        <v>4339</v>
      </c>
      <c r="F808" s="1">
        <v>50000</v>
      </c>
      <c r="G808" s="1">
        <v>5</v>
      </c>
      <c r="H808" s="1">
        <v>4.9000000000000004</v>
      </c>
      <c r="I808" s="1">
        <v>34.96</v>
      </c>
      <c r="J808" s="1" t="s">
        <v>10195</v>
      </c>
      <c r="K808" s="1">
        <v>4.9000000000000004</v>
      </c>
      <c r="L808" s="1">
        <v>29.75</v>
      </c>
      <c r="M808" s="1" t="s">
        <v>10196</v>
      </c>
      <c r="N808" s="1">
        <v>4.8</v>
      </c>
      <c r="O808" s="1">
        <v>36.380000000000003</v>
      </c>
      <c r="P808" s="1" t="s">
        <v>10197</v>
      </c>
      <c r="Q808" s="1">
        <v>9.9</v>
      </c>
      <c r="R808" s="1">
        <v>3.8</v>
      </c>
      <c r="S808" s="1" t="s">
        <v>10198</v>
      </c>
      <c r="T808" s="1">
        <v>1.66</v>
      </c>
      <c r="U808" s="1">
        <v>2.4300000000000002</v>
      </c>
      <c r="V808" s="1" t="s">
        <v>10130</v>
      </c>
      <c r="W808" s="1">
        <v>0</v>
      </c>
      <c r="X808" s="1">
        <v>0</v>
      </c>
      <c r="Y808" s="1" t="s">
        <v>4287</v>
      </c>
      <c r="Z808" s="1">
        <v>0</v>
      </c>
      <c r="AA808" s="1">
        <v>0</v>
      </c>
      <c r="AB808" s="1" t="s">
        <v>4284</v>
      </c>
      <c r="AC808" s="1">
        <v>0</v>
      </c>
      <c r="AD808" s="1">
        <v>0</v>
      </c>
      <c r="AH808" s="21">
        <v>42353.36550925926</v>
      </c>
      <c r="AJ808" s="24">
        <v>1</v>
      </c>
      <c r="AK808" s="23">
        <f t="shared" si="175"/>
        <v>6</v>
      </c>
      <c r="AL808" s="1">
        <f t="shared" si="176"/>
        <v>50000</v>
      </c>
      <c r="AM808" s="1">
        <f t="shared" si="177"/>
        <v>0</v>
      </c>
      <c r="AN808" s="25">
        <f t="shared" si="184"/>
        <v>6.6300000000000026</v>
      </c>
      <c r="AO808" s="25">
        <f t="shared" si="185"/>
        <v>33.696666666666665</v>
      </c>
      <c r="AP808" s="1">
        <f t="shared" si="183"/>
        <v>9.9</v>
      </c>
      <c r="AQ808" s="25">
        <f t="shared" si="178"/>
        <v>2.6052631578947372</v>
      </c>
      <c r="AR808" s="1">
        <f t="shared" si="179"/>
        <v>1.66</v>
      </c>
      <c r="AS808" s="25">
        <f t="shared" si="180"/>
        <v>0.68312757201646079</v>
      </c>
      <c r="AT808" s="1">
        <f t="shared" si="181"/>
        <v>0</v>
      </c>
      <c r="AU808" s="1">
        <f t="shared" si="182"/>
        <v>0</v>
      </c>
      <c r="AV808" s="1" t="str">
        <f t="shared" si="172"/>
        <v/>
      </c>
      <c r="AW808" s="1" t="str">
        <f t="shared" si="173"/>
        <v/>
      </c>
      <c r="AX808" s="1" t="str">
        <f t="shared" si="174"/>
        <v/>
      </c>
      <c r="AY808" s="1">
        <v>0</v>
      </c>
      <c r="BJ808"/>
    </row>
    <row r="809" spans="1:62" ht="15.75">
      <c r="A809" s="1">
        <v>9585</v>
      </c>
      <c r="B809" s="1" t="s">
        <v>3596</v>
      </c>
      <c r="C809" s="1" t="s">
        <v>4334</v>
      </c>
      <c r="F809" s="1">
        <v>50000</v>
      </c>
      <c r="G809" s="1">
        <v>4</v>
      </c>
      <c r="H809" s="1">
        <v>4.8</v>
      </c>
      <c r="I809" s="1">
        <v>34.18</v>
      </c>
      <c r="J809" s="1" t="s">
        <v>10199</v>
      </c>
      <c r="K809" s="1">
        <v>4.9000000000000004</v>
      </c>
      <c r="L809" s="1">
        <v>52.66</v>
      </c>
      <c r="M809" s="1" t="s">
        <v>10200</v>
      </c>
      <c r="N809" s="1">
        <v>4.8</v>
      </c>
      <c r="O809" s="1">
        <v>49.22</v>
      </c>
      <c r="P809" s="1" t="s">
        <v>10201</v>
      </c>
      <c r="Q809" s="1">
        <v>25.3</v>
      </c>
      <c r="R809" s="1">
        <v>12.85</v>
      </c>
      <c r="S809" s="1" t="s">
        <v>10202</v>
      </c>
      <c r="T809" s="1">
        <v>3.65</v>
      </c>
      <c r="U809" s="1">
        <v>3.68</v>
      </c>
      <c r="V809" s="1" t="s">
        <v>8466</v>
      </c>
      <c r="W809" s="1">
        <v>0</v>
      </c>
      <c r="X809" s="1">
        <v>0.05</v>
      </c>
      <c r="Y809" s="1" t="s">
        <v>4289</v>
      </c>
      <c r="Z809" s="1">
        <v>0</v>
      </c>
      <c r="AA809" s="1">
        <v>0</v>
      </c>
      <c r="AB809" s="1" t="s">
        <v>4284</v>
      </c>
      <c r="AC809" s="1">
        <v>0</v>
      </c>
      <c r="AD809" s="1">
        <v>0</v>
      </c>
      <c r="AH809" s="21">
        <v>42353.365555555552</v>
      </c>
      <c r="AJ809" s="24">
        <v>1</v>
      </c>
      <c r="AK809" s="23">
        <f t="shared" si="175"/>
        <v>4</v>
      </c>
      <c r="AL809" s="1">
        <f t="shared" si="176"/>
        <v>50000</v>
      </c>
      <c r="AM809" s="1">
        <f t="shared" si="177"/>
        <v>0</v>
      </c>
      <c r="AN809" s="25">
        <f t="shared" si="184"/>
        <v>18.479999999999997</v>
      </c>
      <c r="AO809" s="25">
        <f t="shared" si="185"/>
        <v>45.353333333333332</v>
      </c>
      <c r="AP809" s="1">
        <f t="shared" si="183"/>
        <v>25.3</v>
      </c>
      <c r="AQ809" s="25">
        <f t="shared" si="178"/>
        <v>1.9688715953307394</v>
      </c>
      <c r="AR809" s="1">
        <f t="shared" si="179"/>
        <v>3.65</v>
      </c>
      <c r="AS809" s="25">
        <f t="shared" si="180"/>
        <v>0.99184782608695643</v>
      </c>
      <c r="AT809" s="1">
        <f t="shared" si="181"/>
        <v>0</v>
      </c>
      <c r="AU809" s="1">
        <f t="shared" si="182"/>
        <v>0</v>
      </c>
      <c r="AV809" s="1" t="str">
        <f t="shared" si="172"/>
        <v/>
      </c>
      <c r="AW809" s="1" t="str">
        <f t="shared" si="173"/>
        <v/>
      </c>
      <c r="AX809" s="1" t="str">
        <f t="shared" si="174"/>
        <v/>
      </c>
      <c r="AY809" s="1">
        <v>0</v>
      </c>
      <c r="BJ809"/>
    </row>
    <row r="810" spans="1:62" ht="15.75">
      <c r="A810" s="1">
        <v>8907</v>
      </c>
      <c r="B810" s="1" t="s">
        <v>1580</v>
      </c>
      <c r="C810" s="1" t="s">
        <v>4334</v>
      </c>
      <c r="F810" s="1">
        <v>50000</v>
      </c>
      <c r="G810" s="1">
        <v>3</v>
      </c>
      <c r="H810" s="1">
        <v>4.8</v>
      </c>
      <c r="I810" s="1">
        <v>0</v>
      </c>
      <c r="J810" s="1" t="s">
        <v>10203</v>
      </c>
      <c r="K810" s="1">
        <v>4.8</v>
      </c>
      <c r="L810" s="1">
        <v>9.0299999999999994</v>
      </c>
      <c r="M810" s="1" t="s">
        <v>10204</v>
      </c>
      <c r="N810" s="1">
        <v>4.7</v>
      </c>
      <c r="O810" s="1">
        <v>6.51</v>
      </c>
      <c r="P810" s="1" t="s">
        <v>10205</v>
      </c>
      <c r="Q810" s="1">
        <v>14.96</v>
      </c>
      <c r="R810" s="1">
        <v>12.85</v>
      </c>
      <c r="S810" s="1" t="s">
        <v>10206</v>
      </c>
      <c r="T810" s="1">
        <v>3.2</v>
      </c>
      <c r="U810" s="1">
        <v>3.68</v>
      </c>
      <c r="V810" s="1" t="s">
        <v>10207</v>
      </c>
      <c r="W810" s="1">
        <v>0</v>
      </c>
      <c r="X810" s="1">
        <v>0.05</v>
      </c>
      <c r="Y810" s="1" t="s">
        <v>4289</v>
      </c>
      <c r="Z810" s="1">
        <v>0</v>
      </c>
      <c r="AA810" s="1">
        <v>0</v>
      </c>
      <c r="AB810" s="1" t="s">
        <v>4284</v>
      </c>
      <c r="AC810" s="1">
        <v>0</v>
      </c>
      <c r="AD810" s="1">
        <v>0</v>
      </c>
      <c r="AH810" s="21">
        <v>42353.365624999999</v>
      </c>
      <c r="AJ810" s="24">
        <v>1</v>
      </c>
      <c r="AK810" s="23">
        <f t="shared" si="175"/>
        <v>4</v>
      </c>
      <c r="AL810" s="1">
        <f t="shared" si="176"/>
        <v>50000</v>
      </c>
      <c r="AM810" s="1">
        <f t="shared" si="177"/>
        <v>0</v>
      </c>
      <c r="AN810" s="25">
        <f t="shared" si="184"/>
        <v>9.0299999999999994</v>
      </c>
      <c r="AO810" s="25">
        <f t="shared" si="185"/>
        <v>5.18</v>
      </c>
      <c r="AP810" s="1">
        <f t="shared" si="183"/>
        <v>14.96</v>
      </c>
      <c r="AQ810" s="25">
        <f t="shared" si="178"/>
        <v>1.1642023346303503</v>
      </c>
      <c r="AR810" s="1">
        <f t="shared" si="179"/>
        <v>3.2</v>
      </c>
      <c r="AS810" s="25">
        <f t="shared" si="180"/>
        <v>0.86956521739130432</v>
      </c>
      <c r="AT810" s="1">
        <f t="shared" si="181"/>
        <v>0</v>
      </c>
      <c r="AU810" s="1">
        <f t="shared" si="182"/>
        <v>0</v>
      </c>
      <c r="AV810" s="1" t="str">
        <f t="shared" ref="AV810:AV873" si="186">IFERROR(MID(AE810,3,FIND(",",AE810)-3),"")</f>
        <v/>
      </c>
      <c r="AW810" s="1" t="str">
        <f t="shared" ref="AW810:AW873" si="187">IFERROR(MID(AF810,3,FIND(",",AF810)-3),"")</f>
        <v/>
      </c>
      <c r="AX810" s="1" t="str">
        <f t="shared" ref="AX810:AX873" si="188">IFERROR(MID(AG810,3,FIND(",",AG810)-3),"")</f>
        <v/>
      </c>
      <c r="AY810" s="1">
        <v>0</v>
      </c>
      <c r="BJ810"/>
    </row>
    <row r="811" spans="1:62" ht="15.75">
      <c r="A811" s="1">
        <v>8746</v>
      </c>
      <c r="B811" s="1" t="s">
        <v>3706</v>
      </c>
      <c r="C811" s="1" t="s">
        <v>4334</v>
      </c>
      <c r="F811" s="1">
        <v>50000</v>
      </c>
      <c r="G811" s="1">
        <v>5</v>
      </c>
      <c r="H811" s="1">
        <v>4.9000000000000004</v>
      </c>
      <c r="I811" s="1">
        <v>75.86</v>
      </c>
      <c r="J811" s="1" t="s">
        <v>10208</v>
      </c>
      <c r="K811" s="1">
        <v>4.9000000000000004</v>
      </c>
      <c r="L811" s="1">
        <v>81.34</v>
      </c>
      <c r="M811" s="1" t="s">
        <v>10209</v>
      </c>
      <c r="N811" s="1">
        <v>4.9000000000000004</v>
      </c>
      <c r="O811" s="1">
        <v>76.48</v>
      </c>
      <c r="P811" s="1" t="s">
        <v>10210</v>
      </c>
      <c r="Q811" s="1">
        <v>18.09</v>
      </c>
      <c r="R811" s="1">
        <v>12.85</v>
      </c>
      <c r="S811" s="1" t="s">
        <v>10211</v>
      </c>
      <c r="T811" s="1">
        <v>3.16</v>
      </c>
      <c r="U811" s="1">
        <v>3.68</v>
      </c>
      <c r="V811" s="1" t="s">
        <v>10212</v>
      </c>
      <c r="W811" s="1">
        <v>0</v>
      </c>
      <c r="X811" s="1">
        <v>0.05</v>
      </c>
      <c r="Y811" s="1" t="s">
        <v>4289</v>
      </c>
      <c r="Z811" s="1">
        <v>0</v>
      </c>
      <c r="AA811" s="1">
        <v>0</v>
      </c>
      <c r="AB811" s="1" t="s">
        <v>4284</v>
      </c>
      <c r="AC811" s="1">
        <v>0</v>
      </c>
      <c r="AD811" s="1">
        <v>0</v>
      </c>
      <c r="AH811" s="21">
        <v>42353.365648148145</v>
      </c>
      <c r="AJ811" s="24">
        <v>1</v>
      </c>
      <c r="AK811" s="23">
        <f t="shared" si="175"/>
        <v>4</v>
      </c>
      <c r="AL811" s="1">
        <f t="shared" si="176"/>
        <v>50000</v>
      </c>
      <c r="AM811" s="1">
        <f t="shared" si="177"/>
        <v>0</v>
      </c>
      <c r="AN811" s="25">
        <f t="shared" si="184"/>
        <v>5.480000000000004</v>
      </c>
      <c r="AO811" s="25">
        <f t="shared" si="185"/>
        <v>77.893333333333331</v>
      </c>
      <c r="AP811" s="1">
        <f t="shared" si="183"/>
        <v>18.09</v>
      </c>
      <c r="AQ811" s="25">
        <f t="shared" si="178"/>
        <v>1.4077821011673153</v>
      </c>
      <c r="AR811" s="1">
        <f t="shared" si="179"/>
        <v>3.16</v>
      </c>
      <c r="AS811" s="25">
        <f t="shared" si="180"/>
        <v>0.85869565217391308</v>
      </c>
      <c r="AT811" s="1">
        <f t="shared" si="181"/>
        <v>0</v>
      </c>
      <c r="AU811" s="1">
        <f t="shared" si="182"/>
        <v>0</v>
      </c>
      <c r="AV811" s="1" t="str">
        <f t="shared" si="186"/>
        <v/>
      </c>
      <c r="AW811" s="1" t="str">
        <f t="shared" si="187"/>
        <v/>
      </c>
      <c r="AX811" s="1" t="str">
        <f t="shared" si="188"/>
        <v/>
      </c>
      <c r="AY811" s="1">
        <v>0</v>
      </c>
      <c r="BJ811"/>
    </row>
    <row r="812" spans="1:62" ht="15.75">
      <c r="A812" s="1">
        <v>9442</v>
      </c>
      <c r="B812" s="1" t="s">
        <v>3752</v>
      </c>
      <c r="C812" s="1" t="s">
        <v>4334</v>
      </c>
      <c r="F812" s="1">
        <v>50000</v>
      </c>
      <c r="G812" s="1">
        <v>3</v>
      </c>
      <c r="H812" s="1">
        <v>4.8</v>
      </c>
      <c r="I812" s="1">
        <v>11.18</v>
      </c>
      <c r="J812" s="1" t="s">
        <v>10213</v>
      </c>
      <c r="K812" s="1">
        <v>4.8</v>
      </c>
      <c r="L812" s="1">
        <v>22.55</v>
      </c>
      <c r="M812" s="1" t="s">
        <v>10214</v>
      </c>
      <c r="N812" s="1">
        <v>4.8</v>
      </c>
      <c r="O812" s="1">
        <v>27</v>
      </c>
      <c r="P812" s="1" t="s">
        <v>10215</v>
      </c>
      <c r="Q812" s="1">
        <v>14.67</v>
      </c>
      <c r="R812" s="1">
        <v>12.85</v>
      </c>
      <c r="S812" s="1" t="s">
        <v>10216</v>
      </c>
      <c r="T812" s="1">
        <v>1.8</v>
      </c>
      <c r="U812" s="1">
        <v>3.68</v>
      </c>
      <c r="V812" s="1" t="s">
        <v>10217</v>
      </c>
      <c r="W812" s="1">
        <v>0</v>
      </c>
      <c r="X812" s="1">
        <v>0.05</v>
      </c>
      <c r="Y812" s="1" t="s">
        <v>4289</v>
      </c>
      <c r="Z812" s="1">
        <v>0</v>
      </c>
      <c r="AA812" s="1">
        <v>0</v>
      </c>
      <c r="AB812" s="1" t="s">
        <v>4284</v>
      </c>
      <c r="AC812" s="1">
        <v>0</v>
      </c>
      <c r="AD812" s="1">
        <v>0</v>
      </c>
      <c r="AH812" s="21">
        <v>42353.365671296298</v>
      </c>
      <c r="AJ812" s="24">
        <v>1</v>
      </c>
      <c r="AK812" s="23">
        <f t="shared" si="175"/>
        <v>4</v>
      </c>
      <c r="AL812" s="1">
        <f t="shared" si="176"/>
        <v>50000</v>
      </c>
      <c r="AM812" s="1">
        <f t="shared" si="177"/>
        <v>0</v>
      </c>
      <c r="AN812" s="25">
        <f t="shared" si="184"/>
        <v>15.82</v>
      </c>
      <c r="AO812" s="25">
        <f t="shared" si="185"/>
        <v>20.243333333333336</v>
      </c>
      <c r="AP812" s="1">
        <f t="shared" si="183"/>
        <v>14.67</v>
      </c>
      <c r="AQ812" s="25">
        <f t="shared" si="178"/>
        <v>1.1416342412451361</v>
      </c>
      <c r="AR812" s="1">
        <f t="shared" si="179"/>
        <v>1.8</v>
      </c>
      <c r="AS812" s="25">
        <f t="shared" si="180"/>
        <v>0.4891304347826087</v>
      </c>
      <c r="AT812" s="1">
        <f t="shared" si="181"/>
        <v>0</v>
      </c>
      <c r="AU812" s="1">
        <f t="shared" si="182"/>
        <v>0</v>
      </c>
      <c r="AV812" s="1" t="str">
        <f t="shared" si="186"/>
        <v/>
      </c>
      <c r="AW812" s="1" t="str">
        <f t="shared" si="187"/>
        <v/>
      </c>
      <c r="AX812" s="1" t="str">
        <f t="shared" si="188"/>
        <v/>
      </c>
      <c r="AY812" s="1">
        <v>0</v>
      </c>
      <c r="BJ812"/>
    </row>
    <row r="813" spans="1:62" ht="15.75">
      <c r="A813" s="1">
        <v>8707</v>
      </c>
      <c r="B813" s="1" t="s">
        <v>3639</v>
      </c>
      <c r="C813" s="1" t="s">
        <v>4334</v>
      </c>
      <c r="F813" s="1">
        <v>50000</v>
      </c>
      <c r="H813" s="1">
        <v>4.8</v>
      </c>
      <c r="I813" s="1">
        <v>6.67</v>
      </c>
      <c r="J813" s="1" t="s">
        <v>10218</v>
      </c>
      <c r="K813" s="1">
        <v>4.8</v>
      </c>
      <c r="L813" s="1">
        <v>15.65</v>
      </c>
      <c r="M813" s="1" t="s">
        <v>10219</v>
      </c>
      <c r="N813" s="1">
        <v>4.8</v>
      </c>
      <c r="O813" s="1">
        <v>18.39</v>
      </c>
      <c r="P813" s="1" t="s">
        <v>10220</v>
      </c>
      <c r="Q813" s="1">
        <v>11.57</v>
      </c>
      <c r="R813" s="1">
        <v>12.85</v>
      </c>
      <c r="S813" s="1" t="s">
        <v>10221</v>
      </c>
      <c r="T813" s="1">
        <v>3.23</v>
      </c>
      <c r="U813" s="1">
        <v>3.68</v>
      </c>
      <c r="V813" s="1" t="s">
        <v>8748</v>
      </c>
      <c r="W813" s="1">
        <v>0</v>
      </c>
      <c r="X813" s="1">
        <v>0</v>
      </c>
      <c r="Y813" s="1" t="s">
        <v>4287</v>
      </c>
      <c r="Z813" s="1">
        <v>0</v>
      </c>
      <c r="AA813" s="1">
        <v>0</v>
      </c>
      <c r="AB813" s="1" t="s">
        <v>4284</v>
      </c>
      <c r="AC813" s="1">
        <v>0</v>
      </c>
      <c r="AD813" s="1">
        <v>0</v>
      </c>
      <c r="AH813" s="21">
        <v>42353.365706018521</v>
      </c>
      <c r="AJ813" s="24">
        <v>1</v>
      </c>
      <c r="AK813" s="23">
        <f t="shared" si="175"/>
        <v>4</v>
      </c>
      <c r="AL813" s="1">
        <f t="shared" si="176"/>
        <v>50000</v>
      </c>
      <c r="AM813" s="1">
        <f t="shared" si="177"/>
        <v>0</v>
      </c>
      <c r="AN813" s="25">
        <f t="shared" si="184"/>
        <v>11.72</v>
      </c>
      <c r="AO813" s="25">
        <f t="shared" si="185"/>
        <v>13.57</v>
      </c>
      <c r="AP813" s="1">
        <f t="shared" si="183"/>
        <v>11.57</v>
      </c>
      <c r="AQ813" s="25">
        <f t="shared" si="178"/>
        <v>0.90038910505836578</v>
      </c>
      <c r="AR813" s="1">
        <f t="shared" si="179"/>
        <v>3.23</v>
      </c>
      <c r="AS813" s="25">
        <f t="shared" si="180"/>
        <v>0.87771739130434778</v>
      </c>
      <c r="AT813" s="1">
        <f t="shared" si="181"/>
        <v>0</v>
      </c>
      <c r="AU813" s="1">
        <f t="shared" si="182"/>
        <v>0</v>
      </c>
      <c r="AV813" s="1" t="str">
        <f t="shared" si="186"/>
        <v/>
      </c>
      <c r="AW813" s="1" t="str">
        <f t="shared" si="187"/>
        <v/>
      </c>
      <c r="AX813" s="1" t="str">
        <f t="shared" si="188"/>
        <v/>
      </c>
      <c r="AY813" s="1">
        <v>0</v>
      </c>
      <c r="BJ813"/>
    </row>
    <row r="814" spans="1:62" ht="15.75">
      <c r="A814" s="1">
        <v>9433</v>
      </c>
      <c r="B814" s="1" t="s">
        <v>3718</v>
      </c>
      <c r="C814" s="1" t="s">
        <v>4334</v>
      </c>
      <c r="F814" s="1">
        <v>50000</v>
      </c>
      <c r="H814" s="1">
        <v>4.9000000000000004</v>
      </c>
      <c r="I814" s="1">
        <v>70.459999999999994</v>
      </c>
      <c r="J814" s="1" t="s">
        <v>10222</v>
      </c>
      <c r="K814" s="1">
        <v>4.9000000000000004</v>
      </c>
      <c r="L814" s="1">
        <v>72.599999999999994</v>
      </c>
      <c r="M814" s="1" t="s">
        <v>10223</v>
      </c>
      <c r="N814" s="1">
        <v>4.9000000000000004</v>
      </c>
      <c r="O814" s="1">
        <v>67.64</v>
      </c>
      <c r="P814" s="1" t="s">
        <v>10224</v>
      </c>
      <c r="Q814" s="1">
        <v>17.739999999999998</v>
      </c>
      <c r="R814" s="1">
        <v>12.85</v>
      </c>
      <c r="S814" s="1" t="s">
        <v>10225</v>
      </c>
      <c r="T814" s="1">
        <v>4.12</v>
      </c>
      <c r="U814" s="1">
        <v>3.68</v>
      </c>
      <c r="V814" s="1" t="s">
        <v>10226</v>
      </c>
      <c r="W814" s="1">
        <v>0</v>
      </c>
      <c r="X814" s="1">
        <v>0.05</v>
      </c>
      <c r="Y814" s="1" t="s">
        <v>4289</v>
      </c>
      <c r="Z814" s="1">
        <v>0</v>
      </c>
      <c r="AA814" s="1">
        <v>0</v>
      </c>
      <c r="AB814" s="1" t="s">
        <v>4284</v>
      </c>
      <c r="AC814" s="1">
        <v>0</v>
      </c>
      <c r="AD814" s="1">
        <v>0</v>
      </c>
      <c r="AH814" s="21">
        <v>42353.365833333337</v>
      </c>
      <c r="AJ814" s="24">
        <v>1</v>
      </c>
      <c r="AK814" s="23">
        <f t="shared" si="175"/>
        <v>4</v>
      </c>
      <c r="AL814" s="1">
        <f t="shared" si="176"/>
        <v>50000</v>
      </c>
      <c r="AM814" s="1">
        <f t="shared" si="177"/>
        <v>0</v>
      </c>
      <c r="AN814" s="25">
        <f t="shared" si="184"/>
        <v>4.9599999999999937</v>
      </c>
      <c r="AO814" s="25">
        <f t="shared" si="185"/>
        <v>70.233333333333334</v>
      </c>
      <c r="AP814" s="1">
        <f t="shared" si="183"/>
        <v>17.739999999999998</v>
      </c>
      <c r="AQ814" s="25">
        <f t="shared" si="178"/>
        <v>1.380544747081712</v>
      </c>
      <c r="AR814" s="1">
        <f t="shared" si="179"/>
        <v>4.12</v>
      </c>
      <c r="AS814" s="25">
        <f t="shared" si="180"/>
        <v>1.1195652173913044</v>
      </c>
      <c r="AT814" s="1">
        <f t="shared" si="181"/>
        <v>0</v>
      </c>
      <c r="AU814" s="1">
        <f t="shared" si="182"/>
        <v>0</v>
      </c>
      <c r="AV814" s="1" t="str">
        <f t="shared" si="186"/>
        <v/>
      </c>
      <c r="AW814" s="1" t="str">
        <f t="shared" si="187"/>
        <v/>
      </c>
      <c r="AX814" s="1" t="str">
        <f t="shared" si="188"/>
        <v/>
      </c>
      <c r="AY814" s="1">
        <v>0</v>
      </c>
      <c r="BJ814"/>
    </row>
    <row r="815" spans="1:62" ht="15.75">
      <c r="A815" s="1">
        <v>9240</v>
      </c>
      <c r="B815" s="1" t="s">
        <v>2380</v>
      </c>
      <c r="C815" s="1" t="s">
        <v>4370</v>
      </c>
      <c r="F815" s="1">
        <v>50000</v>
      </c>
      <c r="G815" s="1">
        <v>4</v>
      </c>
      <c r="H815" s="1">
        <v>4.9000000000000004</v>
      </c>
      <c r="I815" s="1">
        <v>82.59</v>
      </c>
      <c r="J815" s="1" t="s">
        <v>10227</v>
      </c>
      <c r="K815" s="1">
        <v>4.9000000000000004</v>
      </c>
      <c r="L815" s="1">
        <v>91.94</v>
      </c>
      <c r="M815" s="1" t="s">
        <v>10228</v>
      </c>
      <c r="N815" s="1">
        <v>4.9000000000000004</v>
      </c>
      <c r="O815" s="1">
        <v>93.92</v>
      </c>
      <c r="P815" s="1" t="s">
        <v>10229</v>
      </c>
      <c r="Q815" s="1">
        <v>1.35</v>
      </c>
      <c r="R815" s="1">
        <v>3.39</v>
      </c>
      <c r="S815" s="1" t="s">
        <v>10230</v>
      </c>
      <c r="T815" s="1">
        <v>1.84</v>
      </c>
      <c r="U815" s="1">
        <v>1.48</v>
      </c>
      <c r="V815" s="1" t="s">
        <v>5009</v>
      </c>
      <c r="W815" s="1">
        <v>0</v>
      </c>
      <c r="X815" s="1">
        <v>0.01</v>
      </c>
      <c r="Y815" s="1" t="s">
        <v>4295</v>
      </c>
      <c r="Z815" s="1">
        <v>0</v>
      </c>
      <c r="AA815" s="1">
        <v>0</v>
      </c>
      <c r="AB815" s="1" t="s">
        <v>4284</v>
      </c>
      <c r="AC815" s="1">
        <v>0</v>
      </c>
      <c r="AD815" s="1">
        <v>0</v>
      </c>
      <c r="AH815" s="21">
        <v>42353.365856481483</v>
      </c>
      <c r="AJ815" s="24">
        <v>1</v>
      </c>
      <c r="AK815" s="23">
        <f t="shared" si="175"/>
        <v>11</v>
      </c>
      <c r="AL815" s="1">
        <f t="shared" si="176"/>
        <v>50000</v>
      </c>
      <c r="AM815" s="1">
        <f t="shared" si="177"/>
        <v>0</v>
      </c>
      <c r="AN815" s="25">
        <f t="shared" si="184"/>
        <v>11.329999999999998</v>
      </c>
      <c r="AO815" s="25">
        <f t="shared" si="185"/>
        <v>89.483333333333334</v>
      </c>
      <c r="AP815" s="1">
        <f t="shared" si="183"/>
        <v>1.35</v>
      </c>
      <c r="AQ815" s="25">
        <f t="shared" si="178"/>
        <v>0.39823008849557523</v>
      </c>
      <c r="AR815" s="1">
        <f t="shared" si="179"/>
        <v>1.84</v>
      </c>
      <c r="AS815" s="25">
        <f t="shared" si="180"/>
        <v>1.2432432432432432</v>
      </c>
      <c r="AT815" s="1">
        <f t="shared" si="181"/>
        <v>0</v>
      </c>
      <c r="AU815" s="1">
        <f t="shared" si="182"/>
        <v>0</v>
      </c>
      <c r="AV815" s="1" t="str">
        <f t="shared" si="186"/>
        <v/>
      </c>
      <c r="AW815" s="1" t="str">
        <f t="shared" si="187"/>
        <v/>
      </c>
      <c r="AX815" s="1" t="str">
        <f t="shared" si="188"/>
        <v/>
      </c>
      <c r="AY815" s="1">
        <v>0</v>
      </c>
      <c r="BJ815"/>
    </row>
    <row r="816" spans="1:62" ht="15.75">
      <c r="A816" s="1">
        <v>8740</v>
      </c>
      <c r="B816" s="1" t="s">
        <v>3722</v>
      </c>
      <c r="C816" s="1" t="s">
        <v>4370</v>
      </c>
      <c r="F816" s="1">
        <v>50000</v>
      </c>
      <c r="G816" s="1">
        <v>5</v>
      </c>
      <c r="H816" s="1">
        <v>4.9000000000000004</v>
      </c>
      <c r="I816" s="1">
        <v>29.04</v>
      </c>
      <c r="J816" s="1" t="s">
        <v>10231</v>
      </c>
      <c r="K816" s="1">
        <v>4.8</v>
      </c>
      <c r="L816" s="1">
        <v>31.18</v>
      </c>
      <c r="M816" s="1" t="s">
        <v>10232</v>
      </c>
      <c r="N816" s="1">
        <v>4.8</v>
      </c>
      <c r="O816" s="1">
        <v>14.92</v>
      </c>
      <c r="P816" s="1" t="s">
        <v>10233</v>
      </c>
      <c r="Q816" s="1">
        <v>2.4300000000000002</v>
      </c>
      <c r="R816" s="1">
        <v>3.39</v>
      </c>
      <c r="S816" s="1" t="s">
        <v>10234</v>
      </c>
      <c r="T816" s="1">
        <v>0.82</v>
      </c>
      <c r="U816" s="1">
        <v>1.48</v>
      </c>
      <c r="V816" s="1" t="s">
        <v>10235</v>
      </c>
      <c r="W816" s="1">
        <v>0</v>
      </c>
      <c r="X816" s="1">
        <v>0.01</v>
      </c>
      <c r="Y816" s="1" t="s">
        <v>4295</v>
      </c>
      <c r="Z816" s="1">
        <v>0</v>
      </c>
      <c r="AA816" s="1">
        <v>0</v>
      </c>
      <c r="AB816" s="1" t="s">
        <v>4284</v>
      </c>
      <c r="AC816" s="1">
        <v>0</v>
      </c>
      <c r="AD816" s="1">
        <v>0</v>
      </c>
      <c r="AH816" s="21">
        <v>42353.365879629629</v>
      </c>
      <c r="AJ816" s="24">
        <v>1</v>
      </c>
      <c r="AK816" s="23">
        <f t="shared" si="175"/>
        <v>11</v>
      </c>
      <c r="AL816" s="1">
        <f t="shared" si="176"/>
        <v>50000</v>
      </c>
      <c r="AM816" s="1">
        <f t="shared" si="177"/>
        <v>0</v>
      </c>
      <c r="AN816" s="25">
        <f t="shared" si="184"/>
        <v>16.259999999999998</v>
      </c>
      <c r="AO816" s="25">
        <f t="shared" si="185"/>
        <v>25.046666666666667</v>
      </c>
      <c r="AP816" s="1">
        <f t="shared" si="183"/>
        <v>2.4300000000000002</v>
      </c>
      <c r="AQ816" s="25">
        <f t="shared" si="178"/>
        <v>0.7168141592920354</v>
      </c>
      <c r="AR816" s="1">
        <f t="shared" si="179"/>
        <v>0.82</v>
      </c>
      <c r="AS816" s="25">
        <f t="shared" si="180"/>
        <v>0.55405405405405406</v>
      </c>
      <c r="AT816" s="1">
        <f t="shared" si="181"/>
        <v>0</v>
      </c>
      <c r="AU816" s="1">
        <f t="shared" si="182"/>
        <v>0</v>
      </c>
      <c r="AV816" s="1" t="str">
        <f t="shared" si="186"/>
        <v/>
      </c>
      <c r="AW816" s="1" t="str">
        <f t="shared" si="187"/>
        <v/>
      </c>
      <c r="AX816" s="1" t="str">
        <f t="shared" si="188"/>
        <v/>
      </c>
      <c r="AY816" s="1">
        <v>0</v>
      </c>
      <c r="BJ816"/>
    </row>
    <row r="817" spans="1:62" ht="15.75">
      <c r="A817" s="1">
        <v>8764</v>
      </c>
      <c r="B817" s="1" t="s">
        <v>3779</v>
      </c>
      <c r="C817" s="1" t="s">
        <v>4334</v>
      </c>
      <c r="F817" s="1">
        <v>50000</v>
      </c>
      <c r="G817" s="1">
        <v>3</v>
      </c>
      <c r="H817" s="1">
        <v>4.9000000000000004</v>
      </c>
      <c r="I817" s="1">
        <v>53.2</v>
      </c>
      <c r="J817" s="1" t="s">
        <v>10236</v>
      </c>
      <c r="K817" s="1">
        <v>4.9000000000000004</v>
      </c>
      <c r="L817" s="1">
        <v>60.73</v>
      </c>
      <c r="M817" s="1" t="s">
        <v>10237</v>
      </c>
      <c r="N817" s="1">
        <v>4.9000000000000004</v>
      </c>
      <c r="O817" s="1">
        <v>62.2</v>
      </c>
      <c r="P817" s="1" t="s">
        <v>10238</v>
      </c>
      <c r="Q817" s="1">
        <v>7.68</v>
      </c>
      <c r="R817" s="1">
        <v>12.85</v>
      </c>
      <c r="S817" s="1" t="s">
        <v>10239</v>
      </c>
      <c r="T817" s="1">
        <v>4.4400000000000004</v>
      </c>
      <c r="U817" s="1">
        <v>3.68</v>
      </c>
      <c r="V817" s="1" t="s">
        <v>10240</v>
      </c>
      <c r="W817" s="1">
        <v>0</v>
      </c>
      <c r="X817" s="1">
        <v>0.05</v>
      </c>
      <c r="Y817" s="1" t="s">
        <v>4289</v>
      </c>
      <c r="Z817" s="1">
        <v>0</v>
      </c>
      <c r="AA817" s="1">
        <v>0</v>
      </c>
      <c r="AB817" s="1" t="s">
        <v>4284</v>
      </c>
      <c r="AC817" s="1">
        <v>0</v>
      </c>
      <c r="AD817" s="1">
        <v>0</v>
      </c>
      <c r="AH817" s="21">
        <v>42353.365902777776</v>
      </c>
      <c r="AJ817" s="24">
        <v>1</v>
      </c>
      <c r="AK817" s="23">
        <f t="shared" si="175"/>
        <v>4</v>
      </c>
      <c r="AL817" s="1">
        <f t="shared" si="176"/>
        <v>50000</v>
      </c>
      <c r="AM817" s="1">
        <f t="shared" si="177"/>
        <v>0</v>
      </c>
      <c r="AN817" s="25">
        <f t="shared" si="184"/>
        <v>9</v>
      </c>
      <c r="AO817" s="25">
        <f t="shared" si="185"/>
        <v>58.71</v>
      </c>
      <c r="AP817" s="1">
        <f t="shared" si="183"/>
        <v>7.68</v>
      </c>
      <c r="AQ817" s="25">
        <f t="shared" si="178"/>
        <v>0.59766536964980543</v>
      </c>
      <c r="AR817" s="1">
        <f t="shared" si="179"/>
        <v>4.4400000000000004</v>
      </c>
      <c r="AS817" s="25">
        <f t="shared" si="180"/>
        <v>1.2065217391304348</v>
      </c>
      <c r="AT817" s="1">
        <f t="shared" si="181"/>
        <v>0</v>
      </c>
      <c r="AU817" s="1">
        <f t="shared" si="182"/>
        <v>0</v>
      </c>
      <c r="AV817" s="1" t="str">
        <f t="shared" si="186"/>
        <v/>
      </c>
      <c r="AW817" s="1" t="str">
        <f t="shared" si="187"/>
        <v/>
      </c>
      <c r="AX817" s="1" t="str">
        <f t="shared" si="188"/>
        <v/>
      </c>
      <c r="AY817" s="1">
        <v>0</v>
      </c>
      <c r="BJ817"/>
    </row>
    <row r="818" spans="1:62" ht="15.75">
      <c r="A818" s="1">
        <v>8946</v>
      </c>
      <c r="B818" s="1" t="s">
        <v>540</v>
      </c>
      <c r="C818" s="1" t="s">
        <v>4335</v>
      </c>
      <c r="F818" s="1">
        <v>50000</v>
      </c>
      <c r="G818" s="1">
        <v>5</v>
      </c>
      <c r="H818" s="1">
        <v>4.8</v>
      </c>
      <c r="I818" s="1">
        <v>3.17</v>
      </c>
      <c r="J818" s="1" t="s">
        <v>10241</v>
      </c>
      <c r="K818" s="1">
        <v>4.8</v>
      </c>
      <c r="L818" s="1">
        <v>20.22</v>
      </c>
      <c r="M818" s="1" t="s">
        <v>10242</v>
      </c>
      <c r="N818" s="1">
        <v>4.8</v>
      </c>
      <c r="O818" s="1">
        <v>23.09</v>
      </c>
      <c r="P818" s="1" t="s">
        <v>10243</v>
      </c>
      <c r="Q818" s="1">
        <v>8.24</v>
      </c>
      <c r="R818" s="1">
        <v>3.91</v>
      </c>
      <c r="S818" s="1" t="s">
        <v>10244</v>
      </c>
      <c r="T818" s="1">
        <v>2.61</v>
      </c>
      <c r="U818" s="1">
        <v>2.44</v>
      </c>
      <c r="V818" s="1" t="s">
        <v>10245</v>
      </c>
      <c r="W818" s="1">
        <v>0</v>
      </c>
      <c r="X818" s="1">
        <v>0</v>
      </c>
      <c r="Y818" s="1" t="s">
        <v>4287</v>
      </c>
      <c r="Z818" s="1">
        <v>0</v>
      </c>
      <c r="AA818" s="1">
        <v>0</v>
      </c>
      <c r="AB818" s="1" t="s">
        <v>4284</v>
      </c>
      <c r="AC818" s="1">
        <v>0</v>
      </c>
      <c r="AD818" s="1">
        <v>0</v>
      </c>
      <c r="AH818" s="21">
        <v>42353.365972222222</v>
      </c>
      <c r="AJ818" s="24">
        <v>1</v>
      </c>
      <c r="AK818" s="23">
        <f t="shared" si="175"/>
        <v>5</v>
      </c>
      <c r="AL818" s="1">
        <f t="shared" si="176"/>
        <v>50000</v>
      </c>
      <c r="AM818" s="1">
        <f t="shared" si="177"/>
        <v>0</v>
      </c>
      <c r="AN818" s="25">
        <f t="shared" si="184"/>
        <v>19.920000000000002</v>
      </c>
      <c r="AO818" s="25">
        <f t="shared" si="185"/>
        <v>15.493333333333334</v>
      </c>
      <c r="AP818" s="1">
        <f t="shared" si="183"/>
        <v>8.24</v>
      </c>
      <c r="AQ818" s="25">
        <f t="shared" si="178"/>
        <v>2.1074168797953963</v>
      </c>
      <c r="AR818" s="1">
        <f t="shared" si="179"/>
        <v>2.61</v>
      </c>
      <c r="AS818" s="25">
        <f t="shared" si="180"/>
        <v>1.069672131147541</v>
      </c>
      <c r="AT818" s="1">
        <f t="shared" si="181"/>
        <v>0</v>
      </c>
      <c r="AU818" s="1">
        <f t="shared" si="182"/>
        <v>0</v>
      </c>
      <c r="AV818" s="1" t="str">
        <f t="shared" si="186"/>
        <v/>
      </c>
      <c r="AW818" s="1" t="str">
        <f t="shared" si="187"/>
        <v/>
      </c>
      <c r="AX818" s="1" t="str">
        <f t="shared" si="188"/>
        <v/>
      </c>
      <c r="AY818" s="1">
        <v>0</v>
      </c>
      <c r="BJ818"/>
    </row>
    <row r="819" spans="1:62" ht="15.75">
      <c r="A819" s="1">
        <v>9042</v>
      </c>
      <c r="B819" s="1" t="s">
        <v>1642</v>
      </c>
      <c r="C819" s="1" t="s">
        <v>4334</v>
      </c>
      <c r="F819" s="1">
        <v>39847</v>
      </c>
      <c r="H819" s="1">
        <v>4.9000000000000004</v>
      </c>
      <c r="I819" s="1">
        <v>48.61</v>
      </c>
      <c r="J819" s="1" t="s">
        <v>10246</v>
      </c>
      <c r="K819" s="1">
        <v>4.8</v>
      </c>
      <c r="L819" s="1">
        <v>49.42</v>
      </c>
      <c r="M819" s="1" t="s">
        <v>10247</v>
      </c>
      <c r="N819" s="1">
        <v>4.8</v>
      </c>
      <c r="O819" s="1">
        <v>52.5</v>
      </c>
      <c r="P819" s="1" t="s">
        <v>10248</v>
      </c>
      <c r="Q819" s="1">
        <v>4.54</v>
      </c>
      <c r="R819" s="1">
        <v>12.85</v>
      </c>
      <c r="S819" s="1" t="s">
        <v>10249</v>
      </c>
      <c r="T819" s="1">
        <v>3</v>
      </c>
      <c r="U819" s="1">
        <v>3.68</v>
      </c>
      <c r="V819" s="1" t="s">
        <v>9699</v>
      </c>
      <c r="W819" s="1">
        <v>0</v>
      </c>
      <c r="X819" s="1">
        <v>0.05</v>
      </c>
      <c r="Y819" s="1" t="s">
        <v>4289</v>
      </c>
      <c r="Z819" s="1">
        <v>1</v>
      </c>
      <c r="AA819" s="1">
        <v>0</v>
      </c>
      <c r="AB819" s="1" t="s">
        <v>4374</v>
      </c>
      <c r="AC819" s="1">
        <v>0</v>
      </c>
      <c r="AD819" s="1">
        <v>0</v>
      </c>
      <c r="AH819" s="21">
        <v>42353.366076388891</v>
      </c>
      <c r="AJ819" s="24">
        <v>1</v>
      </c>
      <c r="AK819" s="23">
        <f t="shared" si="175"/>
        <v>4</v>
      </c>
      <c r="AL819" s="1">
        <f t="shared" si="176"/>
        <v>39847</v>
      </c>
      <c r="AM819" s="1">
        <f t="shared" si="177"/>
        <v>0</v>
      </c>
      <c r="AN819" s="25">
        <f t="shared" si="184"/>
        <v>3.8900000000000006</v>
      </c>
      <c r="AO819" s="25">
        <f t="shared" si="185"/>
        <v>50.176666666666669</v>
      </c>
      <c r="AP819" s="1">
        <f t="shared" si="183"/>
        <v>4.54</v>
      </c>
      <c r="AQ819" s="25">
        <f t="shared" si="178"/>
        <v>0.35330739299610897</v>
      </c>
      <c r="AR819" s="1">
        <f t="shared" si="179"/>
        <v>3</v>
      </c>
      <c r="AS819" s="25">
        <f t="shared" si="180"/>
        <v>0.81521739130434778</v>
      </c>
      <c r="AT819" s="1">
        <f t="shared" si="181"/>
        <v>0</v>
      </c>
      <c r="AU819" s="1">
        <f t="shared" si="182"/>
        <v>0</v>
      </c>
      <c r="AV819" s="1" t="str">
        <f t="shared" si="186"/>
        <v/>
      </c>
      <c r="AW819" s="1" t="str">
        <f t="shared" si="187"/>
        <v/>
      </c>
      <c r="AX819" s="1" t="str">
        <f t="shared" si="188"/>
        <v/>
      </c>
      <c r="AY819" s="1">
        <v>0</v>
      </c>
      <c r="BJ819"/>
    </row>
    <row r="820" spans="1:62" ht="15.75">
      <c r="A820" s="1">
        <v>9450</v>
      </c>
      <c r="B820" s="1" t="s">
        <v>3860</v>
      </c>
      <c r="C820" s="1" t="s">
        <v>4335</v>
      </c>
      <c r="F820" s="1">
        <v>50000</v>
      </c>
      <c r="G820" s="1">
        <v>3</v>
      </c>
      <c r="H820" s="1">
        <v>4.8</v>
      </c>
      <c r="I820" s="1">
        <v>0</v>
      </c>
      <c r="J820" s="1" t="s">
        <v>10250</v>
      </c>
      <c r="K820" s="1">
        <v>4.7</v>
      </c>
      <c r="L820" s="1">
        <v>-0.77</v>
      </c>
      <c r="M820" s="1" t="s">
        <v>10251</v>
      </c>
      <c r="N820" s="1">
        <v>4.7</v>
      </c>
      <c r="O820" s="1">
        <v>-0.82</v>
      </c>
      <c r="P820" s="1" t="s">
        <v>10252</v>
      </c>
      <c r="Q820" s="1">
        <v>2.04</v>
      </c>
      <c r="R820" s="1">
        <v>3.91</v>
      </c>
      <c r="S820" s="1" t="s">
        <v>10253</v>
      </c>
      <c r="T820" s="1">
        <v>1.72</v>
      </c>
      <c r="U820" s="1">
        <v>2.44</v>
      </c>
      <c r="V820" s="1" t="s">
        <v>10254</v>
      </c>
      <c r="W820" s="1">
        <v>0</v>
      </c>
      <c r="X820" s="1">
        <v>0.01</v>
      </c>
      <c r="Y820" s="1" t="s">
        <v>4295</v>
      </c>
      <c r="Z820" s="1">
        <v>0</v>
      </c>
      <c r="AA820" s="1">
        <v>0</v>
      </c>
      <c r="AB820" s="1" t="s">
        <v>4284</v>
      </c>
      <c r="AC820" s="1">
        <v>0</v>
      </c>
      <c r="AD820" s="1">
        <v>0</v>
      </c>
      <c r="AH820" s="21">
        <v>42353.366111111114</v>
      </c>
      <c r="AJ820" s="24">
        <v>1</v>
      </c>
      <c r="AK820" s="23">
        <f t="shared" si="175"/>
        <v>5</v>
      </c>
      <c r="AL820" s="1">
        <f t="shared" si="176"/>
        <v>50000</v>
      </c>
      <c r="AM820" s="1">
        <f t="shared" si="177"/>
        <v>0</v>
      </c>
      <c r="AN820" s="25">
        <f t="shared" si="184"/>
        <v>0.82</v>
      </c>
      <c r="AO820" s="25">
        <f t="shared" si="185"/>
        <v>-0.52999999999999992</v>
      </c>
      <c r="AP820" s="1">
        <f t="shared" si="183"/>
        <v>2.04</v>
      </c>
      <c r="AQ820" s="25">
        <f t="shared" si="178"/>
        <v>0.52173913043478259</v>
      </c>
      <c r="AR820" s="1">
        <f t="shared" si="179"/>
        <v>1.72</v>
      </c>
      <c r="AS820" s="25">
        <f t="shared" si="180"/>
        <v>0.70491803278688525</v>
      </c>
      <c r="AT820" s="1">
        <f t="shared" si="181"/>
        <v>0</v>
      </c>
      <c r="AU820" s="1">
        <f t="shared" si="182"/>
        <v>0</v>
      </c>
      <c r="AV820" s="1" t="str">
        <f t="shared" si="186"/>
        <v/>
      </c>
      <c r="AW820" s="1" t="str">
        <f t="shared" si="187"/>
        <v/>
      </c>
      <c r="AX820" s="1" t="str">
        <f t="shared" si="188"/>
        <v/>
      </c>
      <c r="AY820" s="1">
        <v>0</v>
      </c>
      <c r="BJ820"/>
    </row>
    <row r="821" spans="1:62" ht="15.75">
      <c r="A821" s="1">
        <v>8939</v>
      </c>
      <c r="B821" s="1" t="s">
        <v>768</v>
      </c>
      <c r="C821" s="1" t="s">
        <v>4334</v>
      </c>
      <c r="F821" s="1">
        <v>100000</v>
      </c>
      <c r="G821" s="1">
        <v>5</v>
      </c>
      <c r="H821" s="1">
        <v>4.8</v>
      </c>
      <c r="I821" s="1">
        <v>11.14</v>
      </c>
      <c r="J821" s="1" t="s">
        <v>10255</v>
      </c>
      <c r="K821" s="1">
        <v>4.8</v>
      </c>
      <c r="L821" s="1">
        <v>18.03</v>
      </c>
      <c r="M821" s="1" t="s">
        <v>10256</v>
      </c>
      <c r="N821" s="1">
        <v>4.8</v>
      </c>
      <c r="O821" s="1">
        <v>19.64</v>
      </c>
      <c r="P821" s="1" t="s">
        <v>10257</v>
      </c>
      <c r="Q821" s="1">
        <v>7.52</v>
      </c>
      <c r="R821" s="1">
        <v>12.85</v>
      </c>
      <c r="S821" s="1" t="s">
        <v>10258</v>
      </c>
      <c r="T821" s="1">
        <v>4.84</v>
      </c>
      <c r="U821" s="1">
        <v>3.68</v>
      </c>
      <c r="V821" s="1" t="s">
        <v>10259</v>
      </c>
      <c r="W821" s="1">
        <v>0</v>
      </c>
      <c r="X821" s="1">
        <v>0</v>
      </c>
      <c r="Y821" s="1" t="s">
        <v>4287</v>
      </c>
      <c r="Z821" s="1">
        <v>0</v>
      </c>
      <c r="AA821" s="1">
        <v>0</v>
      </c>
      <c r="AB821" s="1" t="s">
        <v>4284</v>
      </c>
      <c r="AC821" s="1">
        <v>0</v>
      </c>
      <c r="AD821" s="1">
        <v>0</v>
      </c>
      <c r="AH821" s="21">
        <v>42353.36613425926</v>
      </c>
      <c r="AJ821" s="24">
        <v>1</v>
      </c>
      <c r="AK821" s="23">
        <f t="shared" si="175"/>
        <v>4</v>
      </c>
      <c r="AL821" s="1">
        <f t="shared" si="176"/>
        <v>100000</v>
      </c>
      <c r="AM821" s="1">
        <f t="shared" si="177"/>
        <v>0</v>
      </c>
      <c r="AN821" s="25">
        <f t="shared" si="184"/>
        <v>8.5</v>
      </c>
      <c r="AO821" s="25">
        <f t="shared" si="185"/>
        <v>16.27</v>
      </c>
      <c r="AP821" s="1">
        <f t="shared" si="183"/>
        <v>7.52</v>
      </c>
      <c r="AQ821" s="25">
        <f t="shared" si="178"/>
        <v>0.5852140077821012</v>
      </c>
      <c r="AR821" s="1">
        <f t="shared" si="179"/>
        <v>4.84</v>
      </c>
      <c r="AS821" s="25">
        <f t="shared" si="180"/>
        <v>1.3152173913043477</v>
      </c>
      <c r="AT821" s="1">
        <f t="shared" si="181"/>
        <v>0</v>
      </c>
      <c r="AU821" s="1">
        <f t="shared" si="182"/>
        <v>0</v>
      </c>
      <c r="AV821" s="1" t="str">
        <f t="shared" si="186"/>
        <v/>
      </c>
      <c r="AW821" s="1" t="str">
        <f t="shared" si="187"/>
        <v/>
      </c>
      <c r="AX821" s="1" t="str">
        <f t="shared" si="188"/>
        <v/>
      </c>
      <c r="AY821" s="1">
        <v>0</v>
      </c>
      <c r="BJ821"/>
    </row>
    <row r="822" spans="1:62" ht="15.75">
      <c r="A822" s="1">
        <v>9467</v>
      </c>
      <c r="B822" s="1" t="s">
        <v>3900</v>
      </c>
      <c r="C822" s="1" t="s">
        <v>4337</v>
      </c>
      <c r="F822" s="1">
        <v>100000</v>
      </c>
      <c r="G822" s="1">
        <v>6</v>
      </c>
      <c r="H822" s="1">
        <v>4.8</v>
      </c>
      <c r="I822" s="1">
        <v>0</v>
      </c>
      <c r="J822" s="1" t="s">
        <v>10260</v>
      </c>
      <c r="K822" s="1">
        <v>4.8</v>
      </c>
      <c r="L822" s="1">
        <v>9.57</v>
      </c>
      <c r="M822" s="1" t="s">
        <v>10261</v>
      </c>
      <c r="N822" s="1">
        <v>4.8</v>
      </c>
      <c r="O822" s="1">
        <v>14.13</v>
      </c>
      <c r="P822" s="1" t="s">
        <v>10262</v>
      </c>
      <c r="Q822" s="1">
        <v>5.75</v>
      </c>
      <c r="R822" s="1">
        <v>4.72</v>
      </c>
      <c r="S822" s="1" t="s">
        <v>10263</v>
      </c>
      <c r="T822" s="1">
        <v>3.13</v>
      </c>
      <c r="U822" s="1">
        <v>1.98</v>
      </c>
      <c r="V822" s="1" t="s">
        <v>10264</v>
      </c>
      <c r="W822" s="1">
        <v>0</v>
      </c>
      <c r="X822" s="1">
        <v>0</v>
      </c>
      <c r="Y822" s="1" t="s">
        <v>4287</v>
      </c>
      <c r="Z822" s="1">
        <v>0</v>
      </c>
      <c r="AA822" s="1">
        <v>0</v>
      </c>
      <c r="AB822" s="1" t="s">
        <v>4284</v>
      </c>
      <c r="AC822" s="1">
        <v>0</v>
      </c>
      <c r="AD822" s="1">
        <v>0</v>
      </c>
      <c r="AH822" s="21">
        <v>42353.366157407407</v>
      </c>
      <c r="AJ822" s="24">
        <v>1</v>
      </c>
      <c r="AK822" s="23">
        <f t="shared" si="175"/>
        <v>13</v>
      </c>
      <c r="AL822" s="1">
        <f t="shared" si="176"/>
        <v>100000</v>
      </c>
      <c r="AM822" s="1">
        <f t="shared" si="177"/>
        <v>0</v>
      </c>
      <c r="AN822" s="25">
        <f t="shared" si="184"/>
        <v>14.13</v>
      </c>
      <c r="AO822" s="25">
        <f t="shared" si="185"/>
        <v>7.9000000000000012</v>
      </c>
      <c r="AP822" s="1">
        <f t="shared" si="183"/>
        <v>5.75</v>
      </c>
      <c r="AQ822" s="25">
        <f t="shared" si="178"/>
        <v>1.2182203389830508</v>
      </c>
      <c r="AR822" s="1">
        <f t="shared" si="179"/>
        <v>3.13</v>
      </c>
      <c r="AS822" s="25">
        <f t="shared" si="180"/>
        <v>1.5808080808080807</v>
      </c>
      <c r="AT822" s="1">
        <f t="shared" si="181"/>
        <v>0</v>
      </c>
      <c r="AU822" s="1">
        <f t="shared" si="182"/>
        <v>0</v>
      </c>
      <c r="AV822" s="1" t="str">
        <f t="shared" si="186"/>
        <v/>
      </c>
      <c r="AW822" s="1" t="str">
        <f t="shared" si="187"/>
        <v/>
      </c>
      <c r="AX822" s="1" t="str">
        <f t="shared" si="188"/>
        <v/>
      </c>
      <c r="AY822" s="1">
        <v>0</v>
      </c>
      <c r="BJ822"/>
    </row>
    <row r="823" spans="1:62" ht="15.75">
      <c r="A823" s="1">
        <v>9001</v>
      </c>
      <c r="B823" s="1" t="s">
        <v>1661</v>
      </c>
      <c r="C823" s="1" t="s">
        <v>4334</v>
      </c>
      <c r="F823" s="1">
        <v>50000</v>
      </c>
      <c r="H823" s="1">
        <v>4.9000000000000004</v>
      </c>
      <c r="I823" s="1">
        <v>65.05</v>
      </c>
      <c r="J823" s="1" t="s">
        <v>10265</v>
      </c>
      <c r="K823" s="1">
        <v>4.9000000000000004</v>
      </c>
      <c r="L823" s="1">
        <v>62.64</v>
      </c>
      <c r="M823" s="1" t="s">
        <v>10266</v>
      </c>
      <c r="N823" s="1">
        <v>4.9000000000000004</v>
      </c>
      <c r="O823" s="1">
        <v>60.11</v>
      </c>
      <c r="P823" s="1" t="s">
        <v>10267</v>
      </c>
      <c r="Q823" s="1">
        <v>18.71</v>
      </c>
      <c r="R823" s="1">
        <v>12.85</v>
      </c>
      <c r="S823" s="1" t="s">
        <v>10268</v>
      </c>
      <c r="T823" s="1">
        <v>5.09</v>
      </c>
      <c r="U823" s="1">
        <v>3.68</v>
      </c>
      <c r="V823" s="1" t="s">
        <v>10269</v>
      </c>
      <c r="W823" s="1">
        <v>0</v>
      </c>
      <c r="X823" s="1">
        <v>0.05</v>
      </c>
      <c r="Y823" s="1" t="s">
        <v>4289</v>
      </c>
      <c r="Z823" s="1">
        <v>0</v>
      </c>
      <c r="AA823" s="1">
        <v>0</v>
      </c>
      <c r="AB823" s="1" t="s">
        <v>4284</v>
      </c>
      <c r="AC823" s="1">
        <v>0</v>
      </c>
      <c r="AD823" s="1">
        <v>0</v>
      </c>
      <c r="AH823" s="21">
        <v>42353.366238425922</v>
      </c>
      <c r="AJ823" s="24">
        <v>1</v>
      </c>
      <c r="AK823" s="23">
        <f t="shared" si="175"/>
        <v>4</v>
      </c>
      <c r="AL823" s="1">
        <f t="shared" si="176"/>
        <v>50000</v>
      </c>
      <c r="AM823" s="1">
        <f t="shared" si="177"/>
        <v>0</v>
      </c>
      <c r="AN823" s="25">
        <f t="shared" si="184"/>
        <v>4.9399999999999977</v>
      </c>
      <c r="AO823" s="25">
        <f t="shared" si="185"/>
        <v>62.6</v>
      </c>
      <c r="AP823" s="1">
        <f t="shared" si="183"/>
        <v>18.71</v>
      </c>
      <c r="AQ823" s="25">
        <f t="shared" si="178"/>
        <v>1.4560311284046694</v>
      </c>
      <c r="AR823" s="1">
        <f t="shared" si="179"/>
        <v>5.09</v>
      </c>
      <c r="AS823" s="25">
        <f t="shared" si="180"/>
        <v>1.3831521739130435</v>
      </c>
      <c r="AT823" s="1">
        <f t="shared" si="181"/>
        <v>0</v>
      </c>
      <c r="AU823" s="1">
        <f t="shared" si="182"/>
        <v>0</v>
      </c>
      <c r="AV823" s="1" t="str">
        <f t="shared" si="186"/>
        <v/>
      </c>
      <c r="AW823" s="1" t="str">
        <f t="shared" si="187"/>
        <v/>
      </c>
      <c r="AX823" s="1" t="str">
        <f t="shared" si="188"/>
        <v/>
      </c>
      <c r="AY823" s="1">
        <v>0</v>
      </c>
      <c r="BJ823"/>
    </row>
    <row r="824" spans="1:62" ht="15.75">
      <c r="A824" s="1">
        <v>9035</v>
      </c>
      <c r="B824" s="1" t="s">
        <v>1674</v>
      </c>
      <c r="C824" s="1" t="s">
        <v>4335</v>
      </c>
      <c r="F824" s="1">
        <v>50000</v>
      </c>
      <c r="H824" s="1">
        <v>4.8</v>
      </c>
      <c r="I824" s="1">
        <v>0</v>
      </c>
      <c r="J824" s="1" t="s">
        <v>10270</v>
      </c>
      <c r="K824" s="1">
        <v>4.7</v>
      </c>
      <c r="L824" s="1">
        <v>-0.54</v>
      </c>
      <c r="M824" s="1" t="s">
        <v>10271</v>
      </c>
      <c r="N824" s="1">
        <v>4.7</v>
      </c>
      <c r="O824" s="1">
        <v>-0.54</v>
      </c>
      <c r="P824" s="1" t="s">
        <v>10272</v>
      </c>
      <c r="Q824" s="1">
        <v>128.57</v>
      </c>
      <c r="R824" s="1">
        <v>3.91</v>
      </c>
      <c r="S824" s="1" t="s">
        <v>10273</v>
      </c>
      <c r="T824" s="1">
        <v>18.16</v>
      </c>
      <c r="U824" s="1">
        <v>2.44</v>
      </c>
      <c r="V824" s="1" t="s">
        <v>10274</v>
      </c>
      <c r="W824" s="1">
        <v>0</v>
      </c>
      <c r="X824" s="1">
        <v>0.01</v>
      </c>
      <c r="Y824" s="1" t="s">
        <v>4295</v>
      </c>
      <c r="Z824" s="1">
        <v>0</v>
      </c>
      <c r="AA824" s="1">
        <v>0</v>
      </c>
      <c r="AB824" s="1" t="s">
        <v>4284</v>
      </c>
      <c r="AC824" s="1">
        <v>0</v>
      </c>
      <c r="AD824" s="1">
        <v>0</v>
      </c>
      <c r="AH824" s="21">
        <v>42353.366319444445</v>
      </c>
      <c r="AJ824" s="24">
        <v>1</v>
      </c>
      <c r="AK824" s="23">
        <f t="shared" si="175"/>
        <v>5</v>
      </c>
      <c r="AL824" s="1">
        <f t="shared" si="176"/>
        <v>50000</v>
      </c>
      <c r="AM824" s="1">
        <f t="shared" si="177"/>
        <v>0</v>
      </c>
      <c r="AN824" s="25">
        <f t="shared" si="184"/>
        <v>0.54</v>
      </c>
      <c r="AO824" s="25">
        <f t="shared" si="185"/>
        <v>-0.36000000000000004</v>
      </c>
      <c r="AP824" s="1">
        <f t="shared" si="183"/>
        <v>128.57</v>
      </c>
      <c r="AQ824" s="25">
        <f t="shared" si="178"/>
        <v>32.882352941176471</v>
      </c>
      <c r="AR824" s="1">
        <f t="shared" si="179"/>
        <v>18.16</v>
      </c>
      <c r="AS824" s="25">
        <f t="shared" si="180"/>
        <v>7.442622950819672</v>
      </c>
      <c r="AT824" s="1">
        <f t="shared" si="181"/>
        <v>0</v>
      </c>
      <c r="AU824" s="1">
        <f t="shared" si="182"/>
        <v>0</v>
      </c>
      <c r="AV824" s="1" t="str">
        <f t="shared" si="186"/>
        <v/>
      </c>
      <c r="AW824" s="1" t="str">
        <f t="shared" si="187"/>
        <v/>
      </c>
      <c r="AX824" s="1" t="str">
        <f t="shared" si="188"/>
        <v/>
      </c>
      <c r="AY824" s="1">
        <v>0</v>
      </c>
      <c r="BJ824"/>
    </row>
    <row r="825" spans="1:62" ht="15.75">
      <c r="A825" s="1">
        <v>8776</v>
      </c>
      <c r="B825" s="1" t="s">
        <v>1584</v>
      </c>
      <c r="C825" s="1" t="s">
        <v>4334</v>
      </c>
      <c r="F825" s="1">
        <v>50000</v>
      </c>
      <c r="H825" s="1">
        <v>4.8</v>
      </c>
      <c r="I825" s="1">
        <v>12.92</v>
      </c>
      <c r="J825" s="1" t="s">
        <v>10275</v>
      </c>
      <c r="K825" s="1">
        <v>4.8</v>
      </c>
      <c r="L825" s="1">
        <v>15.82</v>
      </c>
      <c r="M825" s="1" t="s">
        <v>10276</v>
      </c>
      <c r="N825" s="1">
        <v>4.7</v>
      </c>
      <c r="O825" s="1">
        <v>11.24</v>
      </c>
      <c r="P825" s="1" t="s">
        <v>10277</v>
      </c>
      <c r="Q825" s="1">
        <v>2.3199999999999998</v>
      </c>
      <c r="R825" s="1">
        <v>12.85</v>
      </c>
      <c r="S825" s="1" t="s">
        <v>10278</v>
      </c>
      <c r="T825" s="1">
        <v>2.71</v>
      </c>
      <c r="U825" s="1">
        <v>3.68</v>
      </c>
      <c r="V825" s="1" t="s">
        <v>10279</v>
      </c>
      <c r="W825" s="1">
        <v>0</v>
      </c>
      <c r="X825" s="1">
        <v>0.05</v>
      </c>
      <c r="Y825" s="1" t="s">
        <v>4289</v>
      </c>
      <c r="Z825" s="1">
        <v>0</v>
      </c>
      <c r="AA825" s="1">
        <v>0</v>
      </c>
      <c r="AB825" s="1" t="s">
        <v>4284</v>
      </c>
      <c r="AC825" s="1">
        <v>0</v>
      </c>
      <c r="AD825" s="1">
        <v>0</v>
      </c>
      <c r="AH825" s="21">
        <v>42353.366342592592</v>
      </c>
      <c r="AJ825" s="24">
        <v>1</v>
      </c>
      <c r="AK825" s="23">
        <f t="shared" si="175"/>
        <v>4</v>
      </c>
      <c r="AL825" s="1">
        <f t="shared" si="176"/>
        <v>50000</v>
      </c>
      <c r="AM825" s="1">
        <f t="shared" si="177"/>
        <v>0</v>
      </c>
      <c r="AN825" s="25">
        <f t="shared" si="184"/>
        <v>4.58</v>
      </c>
      <c r="AO825" s="25">
        <f t="shared" si="185"/>
        <v>13.326666666666668</v>
      </c>
      <c r="AP825" s="1">
        <f t="shared" si="183"/>
        <v>2.3199999999999998</v>
      </c>
      <c r="AQ825" s="25">
        <f t="shared" si="178"/>
        <v>0.18054474708171206</v>
      </c>
      <c r="AR825" s="1">
        <f t="shared" si="179"/>
        <v>2.71</v>
      </c>
      <c r="AS825" s="25">
        <f t="shared" si="180"/>
        <v>0.73641304347826086</v>
      </c>
      <c r="AT825" s="1">
        <f t="shared" si="181"/>
        <v>0</v>
      </c>
      <c r="AU825" s="1">
        <f t="shared" si="182"/>
        <v>0</v>
      </c>
      <c r="AV825" s="1" t="str">
        <f t="shared" si="186"/>
        <v/>
      </c>
      <c r="AW825" s="1" t="str">
        <f t="shared" si="187"/>
        <v/>
      </c>
      <c r="AX825" s="1" t="str">
        <f t="shared" si="188"/>
        <v/>
      </c>
      <c r="AY825" s="1">
        <v>0</v>
      </c>
      <c r="BJ825"/>
    </row>
    <row r="826" spans="1:62" ht="15.75">
      <c r="A826" s="1">
        <v>9269</v>
      </c>
      <c r="B826" s="1" t="s">
        <v>2389</v>
      </c>
      <c r="C826" s="1" t="s">
        <v>4334</v>
      </c>
      <c r="F826" s="1">
        <v>50000</v>
      </c>
      <c r="H826" s="1">
        <v>4.8</v>
      </c>
      <c r="I826" s="1">
        <v>14.65</v>
      </c>
      <c r="J826" s="1" t="s">
        <v>10280</v>
      </c>
      <c r="K826" s="1">
        <v>4.8</v>
      </c>
      <c r="L826" s="1">
        <v>17.09</v>
      </c>
      <c r="M826" s="1" t="s">
        <v>10281</v>
      </c>
      <c r="N826" s="1">
        <v>4.8</v>
      </c>
      <c r="O826" s="1">
        <v>17.559999999999999</v>
      </c>
      <c r="P826" s="1" t="s">
        <v>10282</v>
      </c>
      <c r="Q826" s="1">
        <v>15.1</v>
      </c>
      <c r="R826" s="1">
        <v>12.85</v>
      </c>
      <c r="S826" s="1" t="s">
        <v>10283</v>
      </c>
      <c r="T826" s="1">
        <v>2.0699999999999998</v>
      </c>
      <c r="U826" s="1">
        <v>3.68</v>
      </c>
      <c r="V826" s="1" t="s">
        <v>8331</v>
      </c>
      <c r="W826" s="1">
        <v>0</v>
      </c>
      <c r="X826" s="1">
        <v>0.05</v>
      </c>
      <c r="Y826" s="1" t="s">
        <v>4289</v>
      </c>
      <c r="Z826" s="1">
        <v>0</v>
      </c>
      <c r="AA826" s="1">
        <v>0</v>
      </c>
      <c r="AB826" s="1" t="s">
        <v>4284</v>
      </c>
      <c r="AC826" s="1">
        <v>0</v>
      </c>
      <c r="AD826" s="1">
        <v>0</v>
      </c>
      <c r="AH826" s="21">
        <v>42353.366400462961</v>
      </c>
      <c r="AJ826" s="24">
        <v>1</v>
      </c>
      <c r="AK826" s="23">
        <f t="shared" si="175"/>
        <v>4</v>
      </c>
      <c r="AL826" s="1">
        <f t="shared" si="176"/>
        <v>50000</v>
      </c>
      <c r="AM826" s="1">
        <f t="shared" si="177"/>
        <v>0</v>
      </c>
      <c r="AN826" s="25">
        <f t="shared" si="184"/>
        <v>2.9099999999999984</v>
      </c>
      <c r="AO826" s="25">
        <f t="shared" si="185"/>
        <v>16.433333333333334</v>
      </c>
      <c r="AP826" s="1">
        <f t="shared" si="183"/>
        <v>15.1</v>
      </c>
      <c r="AQ826" s="25">
        <f t="shared" si="178"/>
        <v>1.1750972762645915</v>
      </c>
      <c r="AR826" s="1">
        <f t="shared" si="179"/>
        <v>2.0699999999999998</v>
      </c>
      <c r="AS826" s="25">
        <f t="shared" si="180"/>
        <v>0.56249999999999989</v>
      </c>
      <c r="AT826" s="1">
        <f t="shared" si="181"/>
        <v>0</v>
      </c>
      <c r="AU826" s="1">
        <f t="shared" si="182"/>
        <v>0</v>
      </c>
      <c r="AV826" s="1" t="str">
        <f t="shared" si="186"/>
        <v/>
      </c>
      <c r="AW826" s="1" t="str">
        <f t="shared" si="187"/>
        <v/>
      </c>
      <c r="AX826" s="1" t="str">
        <f t="shared" si="188"/>
        <v/>
      </c>
      <c r="AY826" s="1">
        <v>0</v>
      </c>
      <c r="BJ826"/>
    </row>
    <row r="827" spans="1:62" ht="15.75">
      <c r="A827" s="1">
        <v>8906</v>
      </c>
      <c r="B827" s="1" t="s">
        <v>1593</v>
      </c>
      <c r="C827" s="1" t="s">
        <v>4334</v>
      </c>
      <c r="F827" s="1">
        <v>100000</v>
      </c>
      <c r="H827" s="1">
        <v>4.8</v>
      </c>
      <c r="I827" s="1">
        <v>31.61</v>
      </c>
      <c r="J827" s="1" t="s">
        <v>10284</v>
      </c>
      <c r="K827" s="1">
        <v>4.8</v>
      </c>
      <c r="L827" s="1">
        <v>46.39</v>
      </c>
      <c r="M827" s="1" t="s">
        <v>10285</v>
      </c>
      <c r="N827" s="1">
        <v>4.8</v>
      </c>
      <c r="O827" s="1">
        <v>54.43</v>
      </c>
      <c r="P827" s="1" t="s">
        <v>10286</v>
      </c>
      <c r="Q827" s="1">
        <v>43.69</v>
      </c>
      <c r="R827" s="1">
        <v>12.85</v>
      </c>
      <c r="S827" s="1" t="s">
        <v>10287</v>
      </c>
      <c r="T827" s="1">
        <v>4.3600000000000003</v>
      </c>
      <c r="U827" s="1">
        <v>3.68</v>
      </c>
      <c r="V827" s="1" t="s">
        <v>10288</v>
      </c>
      <c r="W827" s="1">
        <v>0</v>
      </c>
      <c r="X827" s="1">
        <v>0.05</v>
      </c>
      <c r="Y827" s="1" t="s">
        <v>4289</v>
      </c>
      <c r="Z827" s="1">
        <v>0</v>
      </c>
      <c r="AA827" s="1">
        <v>0</v>
      </c>
      <c r="AB827" s="1" t="s">
        <v>4284</v>
      </c>
      <c r="AC827" s="1">
        <v>0</v>
      </c>
      <c r="AD827" s="1">
        <v>0</v>
      </c>
      <c r="AH827" s="21">
        <v>42353.366423611114</v>
      </c>
      <c r="AJ827" s="24">
        <v>1</v>
      </c>
      <c r="AK827" s="23">
        <f t="shared" si="175"/>
        <v>4</v>
      </c>
      <c r="AL827" s="1">
        <f t="shared" si="176"/>
        <v>100000</v>
      </c>
      <c r="AM827" s="1">
        <f t="shared" si="177"/>
        <v>0</v>
      </c>
      <c r="AN827" s="25">
        <f t="shared" si="184"/>
        <v>22.82</v>
      </c>
      <c r="AO827" s="25">
        <f t="shared" si="185"/>
        <v>44.143333333333338</v>
      </c>
      <c r="AP827" s="1">
        <f t="shared" si="183"/>
        <v>43.69</v>
      </c>
      <c r="AQ827" s="25">
        <f t="shared" si="178"/>
        <v>3.4</v>
      </c>
      <c r="AR827" s="1">
        <f t="shared" si="179"/>
        <v>4.3600000000000003</v>
      </c>
      <c r="AS827" s="25">
        <f t="shared" si="180"/>
        <v>1.1847826086956521</v>
      </c>
      <c r="AT827" s="1">
        <f t="shared" si="181"/>
        <v>0</v>
      </c>
      <c r="AU827" s="1">
        <f t="shared" si="182"/>
        <v>0</v>
      </c>
      <c r="AV827" s="1" t="str">
        <f t="shared" si="186"/>
        <v/>
      </c>
      <c r="AW827" s="1" t="str">
        <f t="shared" si="187"/>
        <v/>
      </c>
      <c r="AX827" s="1" t="str">
        <f t="shared" si="188"/>
        <v/>
      </c>
      <c r="AY827" s="1">
        <v>0</v>
      </c>
      <c r="BJ827"/>
    </row>
    <row r="828" spans="1:62" ht="15.75">
      <c r="A828" s="1">
        <v>8664</v>
      </c>
      <c r="B828" s="1" t="s">
        <v>3351</v>
      </c>
      <c r="C828" s="1" t="s">
        <v>4286</v>
      </c>
      <c r="F828" s="1">
        <v>50000</v>
      </c>
      <c r="H828" s="1">
        <v>4.9000000000000004</v>
      </c>
      <c r="I828" s="1">
        <v>30.4</v>
      </c>
      <c r="J828" s="1" t="s">
        <v>10289</v>
      </c>
      <c r="K828" s="1">
        <v>4.8</v>
      </c>
      <c r="L828" s="1">
        <v>34.64</v>
      </c>
      <c r="M828" s="1" t="s">
        <v>10290</v>
      </c>
      <c r="N828" s="1">
        <v>4.8</v>
      </c>
      <c r="O828" s="1">
        <v>38.21</v>
      </c>
      <c r="P828" s="1" t="s">
        <v>10291</v>
      </c>
      <c r="Q828" s="1">
        <v>2.75</v>
      </c>
      <c r="R828" s="1">
        <v>6.76</v>
      </c>
      <c r="S828" s="1" t="s">
        <v>10292</v>
      </c>
      <c r="T828" s="1">
        <v>2.48</v>
      </c>
      <c r="U828" s="1">
        <v>3.27</v>
      </c>
      <c r="V828" s="1" t="s">
        <v>8406</v>
      </c>
      <c r="W828" s="1">
        <v>0</v>
      </c>
      <c r="X828" s="1">
        <v>0.01</v>
      </c>
      <c r="Y828" s="1" t="s">
        <v>4295</v>
      </c>
      <c r="Z828" s="1">
        <v>0</v>
      </c>
      <c r="AA828" s="1">
        <v>0</v>
      </c>
      <c r="AB828" s="1" t="s">
        <v>4284</v>
      </c>
      <c r="AC828" s="1">
        <v>0</v>
      </c>
      <c r="AD828" s="1">
        <v>0</v>
      </c>
      <c r="AH828" s="21">
        <v>42353.366493055553</v>
      </c>
      <c r="AJ828" s="24">
        <v>1</v>
      </c>
      <c r="AK828" s="23">
        <f t="shared" si="175"/>
        <v>8</v>
      </c>
      <c r="AL828" s="1">
        <f t="shared" si="176"/>
        <v>50000</v>
      </c>
      <c r="AM828" s="1">
        <f t="shared" si="177"/>
        <v>0</v>
      </c>
      <c r="AN828" s="25">
        <f t="shared" si="184"/>
        <v>7.8100000000000023</v>
      </c>
      <c r="AO828" s="25">
        <f t="shared" si="185"/>
        <v>34.416666666666664</v>
      </c>
      <c r="AP828" s="1">
        <f t="shared" si="183"/>
        <v>2.75</v>
      </c>
      <c r="AQ828" s="25">
        <f t="shared" si="178"/>
        <v>0.40680473372781067</v>
      </c>
      <c r="AR828" s="1">
        <f t="shared" si="179"/>
        <v>2.48</v>
      </c>
      <c r="AS828" s="25">
        <f t="shared" si="180"/>
        <v>0.75840978593272168</v>
      </c>
      <c r="AT828" s="1">
        <f t="shared" si="181"/>
        <v>0</v>
      </c>
      <c r="AU828" s="1">
        <f t="shared" si="182"/>
        <v>0</v>
      </c>
      <c r="AV828" s="1" t="str">
        <f t="shared" si="186"/>
        <v/>
      </c>
      <c r="AW828" s="1" t="str">
        <f t="shared" si="187"/>
        <v/>
      </c>
      <c r="AX828" s="1" t="str">
        <f t="shared" si="188"/>
        <v/>
      </c>
      <c r="AY828" s="1">
        <v>0</v>
      </c>
      <c r="BJ828"/>
    </row>
    <row r="829" spans="1:62" ht="15.75">
      <c r="A829" s="1">
        <v>9571</v>
      </c>
      <c r="B829" s="1" t="s">
        <v>566</v>
      </c>
      <c r="C829" s="1" t="s">
        <v>4350</v>
      </c>
      <c r="F829" s="1">
        <v>50000</v>
      </c>
      <c r="G829" s="1">
        <v>4</v>
      </c>
      <c r="H829" s="1">
        <v>4.9000000000000004</v>
      </c>
      <c r="I829" s="1">
        <v>66.2</v>
      </c>
      <c r="J829" s="1" t="s">
        <v>10293</v>
      </c>
      <c r="K829" s="1">
        <v>4.9000000000000004</v>
      </c>
      <c r="L829" s="1">
        <v>61.35</v>
      </c>
      <c r="M829" s="1" t="s">
        <v>10294</v>
      </c>
      <c r="N829" s="1">
        <v>4.9000000000000004</v>
      </c>
      <c r="O829" s="1">
        <v>79.27</v>
      </c>
      <c r="P829" s="1" t="s">
        <v>10295</v>
      </c>
      <c r="Q829" s="1">
        <v>10.32</v>
      </c>
      <c r="R829" s="1">
        <v>3.13</v>
      </c>
      <c r="S829" s="1" t="s">
        <v>10296</v>
      </c>
      <c r="T829" s="1">
        <v>4.4000000000000004</v>
      </c>
      <c r="U829" s="1">
        <v>2.5499999999999998</v>
      </c>
      <c r="V829" s="1" t="s">
        <v>10297</v>
      </c>
      <c r="W829" s="1">
        <v>0</v>
      </c>
      <c r="X829" s="1">
        <v>0.02</v>
      </c>
      <c r="Y829" s="1" t="s">
        <v>4324</v>
      </c>
      <c r="Z829" s="1">
        <v>0</v>
      </c>
      <c r="AA829" s="1">
        <v>0</v>
      </c>
      <c r="AB829" s="1" t="s">
        <v>4284</v>
      </c>
      <c r="AC829" s="1">
        <v>0</v>
      </c>
      <c r="AD829" s="1">
        <v>0</v>
      </c>
      <c r="AH829" s="21">
        <v>42353.366516203707</v>
      </c>
      <c r="AJ829" s="24">
        <v>1</v>
      </c>
      <c r="AK829" s="23">
        <f t="shared" si="175"/>
        <v>15</v>
      </c>
      <c r="AL829" s="1">
        <f t="shared" si="176"/>
        <v>50000</v>
      </c>
      <c r="AM829" s="1">
        <f t="shared" si="177"/>
        <v>0</v>
      </c>
      <c r="AN829" s="25">
        <f t="shared" si="184"/>
        <v>17.919999999999995</v>
      </c>
      <c r="AO829" s="25">
        <f t="shared" si="185"/>
        <v>68.94</v>
      </c>
      <c r="AP829" s="1">
        <f t="shared" si="183"/>
        <v>10.32</v>
      </c>
      <c r="AQ829" s="25">
        <f t="shared" si="178"/>
        <v>3.2971246006389778</v>
      </c>
      <c r="AR829" s="1">
        <f t="shared" si="179"/>
        <v>4.4000000000000004</v>
      </c>
      <c r="AS829" s="25">
        <f t="shared" si="180"/>
        <v>1.7254901960784317</v>
      </c>
      <c r="AT829" s="1">
        <f t="shared" si="181"/>
        <v>0</v>
      </c>
      <c r="AU829" s="1">
        <f t="shared" si="182"/>
        <v>0</v>
      </c>
      <c r="AV829" s="1" t="str">
        <f t="shared" si="186"/>
        <v/>
      </c>
      <c r="AW829" s="1" t="str">
        <f t="shared" si="187"/>
        <v/>
      </c>
      <c r="AX829" s="1" t="str">
        <f t="shared" si="188"/>
        <v/>
      </c>
      <c r="AY829" s="1">
        <v>0</v>
      </c>
      <c r="BJ829"/>
    </row>
    <row r="830" spans="1:62" ht="15.75">
      <c r="A830" s="1">
        <v>9459</v>
      </c>
      <c r="B830" s="1" t="s">
        <v>3817</v>
      </c>
      <c r="C830" s="1" t="s">
        <v>4339</v>
      </c>
      <c r="F830" s="1">
        <v>50000</v>
      </c>
      <c r="G830" s="1">
        <v>3</v>
      </c>
      <c r="H830" s="1">
        <v>4.9000000000000004</v>
      </c>
      <c r="I830" s="1">
        <v>56.66</v>
      </c>
      <c r="J830" s="1" t="s">
        <v>10298</v>
      </c>
      <c r="K830" s="1">
        <v>4.9000000000000004</v>
      </c>
      <c r="L830" s="1">
        <v>66.77</v>
      </c>
      <c r="M830" s="1" t="s">
        <v>10299</v>
      </c>
      <c r="N830" s="1">
        <v>4.9000000000000004</v>
      </c>
      <c r="O830" s="1">
        <v>69.349999999999994</v>
      </c>
      <c r="P830" s="1" t="s">
        <v>10300</v>
      </c>
      <c r="Q830" s="1">
        <v>7.35</v>
      </c>
      <c r="R830" s="1">
        <v>3.8</v>
      </c>
      <c r="S830" s="1" t="s">
        <v>10301</v>
      </c>
      <c r="T830" s="1">
        <v>2.4900000000000002</v>
      </c>
      <c r="U830" s="1">
        <v>2.4300000000000002</v>
      </c>
      <c r="V830" s="1" t="s">
        <v>10302</v>
      </c>
      <c r="W830" s="1">
        <v>0</v>
      </c>
      <c r="X830" s="1">
        <v>0.13</v>
      </c>
      <c r="Y830" s="1" t="s">
        <v>4294</v>
      </c>
      <c r="Z830" s="1">
        <v>0</v>
      </c>
      <c r="AA830" s="1">
        <v>0</v>
      </c>
      <c r="AB830" s="1" t="s">
        <v>4284</v>
      </c>
      <c r="AC830" s="1">
        <v>0</v>
      </c>
      <c r="AD830" s="1">
        <v>0</v>
      </c>
      <c r="AH830" s="21">
        <v>42353.366574074076</v>
      </c>
      <c r="AJ830" s="24">
        <v>1</v>
      </c>
      <c r="AK830" s="23">
        <f t="shared" si="175"/>
        <v>6</v>
      </c>
      <c r="AL830" s="1">
        <f t="shared" si="176"/>
        <v>50000</v>
      </c>
      <c r="AM830" s="1">
        <f t="shared" si="177"/>
        <v>0</v>
      </c>
      <c r="AN830" s="25">
        <f t="shared" si="184"/>
        <v>12.689999999999998</v>
      </c>
      <c r="AO830" s="25">
        <f t="shared" si="185"/>
        <v>64.259999999999991</v>
      </c>
      <c r="AP830" s="1">
        <f t="shared" si="183"/>
        <v>7.35</v>
      </c>
      <c r="AQ830" s="25">
        <f t="shared" si="178"/>
        <v>1.9342105263157894</v>
      </c>
      <c r="AR830" s="1">
        <f t="shared" si="179"/>
        <v>2.4900000000000002</v>
      </c>
      <c r="AS830" s="25">
        <f t="shared" si="180"/>
        <v>1.0246913580246915</v>
      </c>
      <c r="AT830" s="1">
        <f t="shared" si="181"/>
        <v>0</v>
      </c>
      <c r="AU830" s="1">
        <f t="shared" si="182"/>
        <v>0</v>
      </c>
      <c r="AV830" s="1" t="str">
        <f t="shared" si="186"/>
        <v/>
      </c>
      <c r="AW830" s="1" t="str">
        <f t="shared" si="187"/>
        <v/>
      </c>
      <c r="AX830" s="1" t="str">
        <f t="shared" si="188"/>
        <v/>
      </c>
      <c r="AY830" s="1">
        <v>0</v>
      </c>
      <c r="BJ830"/>
    </row>
    <row r="831" spans="1:62" ht="15.75">
      <c r="A831" s="1">
        <v>9471</v>
      </c>
      <c r="B831" s="1" t="s">
        <v>3928</v>
      </c>
      <c r="C831" s="1" t="s">
        <v>4334</v>
      </c>
      <c r="F831" s="1">
        <v>50000</v>
      </c>
      <c r="G831" s="1">
        <v>6</v>
      </c>
      <c r="H831" s="1">
        <v>4.7</v>
      </c>
      <c r="I831" s="1">
        <v>-1.56</v>
      </c>
      <c r="J831" s="1" t="s">
        <v>10303</v>
      </c>
      <c r="K831" s="1">
        <v>4.7</v>
      </c>
      <c r="L831" s="1">
        <v>-1.96</v>
      </c>
      <c r="M831" s="1" t="s">
        <v>10304</v>
      </c>
      <c r="N831" s="1">
        <v>4.5999999999999996</v>
      </c>
      <c r="O831" s="1">
        <v>-1.9</v>
      </c>
      <c r="P831" s="1" t="s">
        <v>10305</v>
      </c>
      <c r="Q831" s="1">
        <v>3.08</v>
      </c>
      <c r="R831" s="1">
        <v>12.85</v>
      </c>
      <c r="S831" s="1" t="s">
        <v>10306</v>
      </c>
      <c r="T831" s="1">
        <v>2.0499999999999998</v>
      </c>
      <c r="U831" s="1">
        <v>3.68</v>
      </c>
      <c r="V831" s="1" t="s">
        <v>10307</v>
      </c>
      <c r="W831" s="1">
        <v>0</v>
      </c>
      <c r="X831" s="1">
        <v>0</v>
      </c>
      <c r="Y831" s="1" t="s">
        <v>4287</v>
      </c>
      <c r="Z831" s="1">
        <v>0</v>
      </c>
      <c r="AA831" s="1">
        <v>0</v>
      </c>
      <c r="AB831" s="1" t="s">
        <v>4284</v>
      </c>
      <c r="AC831" s="1">
        <v>0</v>
      </c>
      <c r="AD831" s="1">
        <v>0</v>
      </c>
      <c r="AH831" s="21">
        <v>42353.366620370369</v>
      </c>
      <c r="AJ831" s="24">
        <v>1</v>
      </c>
      <c r="AK831" s="23">
        <f t="shared" si="175"/>
        <v>4</v>
      </c>
      <c r="AL831" s="1">
        <f t="shared" si="176"/>
        <v>50000</v>
      </c>
      <c r="AM831" s="1">
        <f t="shared" si="177"/>
        <v>0</v>
      </c>
      <c r="AN831" s="25">
        <f t="shared" si="184"/>
        <v>0.39999999999999991</v>
      </c>
      <c r="AO831" s="25">
        <f t="shared" si="185"/>
        <v>-1.8066666666666666</v>
      </c>
      <c r="AP831" s="1">
        <f t="shared" si="183"/>
        <v>3.08</v>
      </c>
      <c r="AQ831" s="25">
        <f t="shared" si="178"/>
        <v>0.2396887159533074</v>
      </c>
      <c r="AR831" s="1">
        <f t="shared" si="179"/>
        <v>2.0499999999999998</v>
      </c>
      <c r="AS831" s="25">
        <f t="shared" si="180"/>
        <v>0.55706521739130432</v>
      </c>
      <c r="AT831" s="1">
        <f t="shared" si="181"/>
        <v>0</v>
      </c>
      <c r="AU831" s="1">
        <f t="shared" si="182"/>
        <v>0</v>
      </c>
      <c r="AV831" s="1" t="str">
        <f t="shared" si="186"/>
        <v/>
      </c>
      <c r="AW831" s="1" t="str">
        <f t="shared" si="187"/>
        <v/>
      </c>
      <c r="AX831" s="1" t="str">
        <f t="shared" si="188"/>
        <v/>
      </c>
      <c r="AY831" s="1">
        <v>0</v>
      </c>
      <c r="BJ831"/>
    </row>
    <row r="832" spans="1:62" ht="15.75">
      <c r="A832" s="1">
        <v>9612</v>
      </c>
      <c r="B832" s="1" t="s">
        <v>4019</v>
      </c>
      <c r="C832" s="1" t="s">
        <v>4334</v>
      </c>
      <c r="F832" s="1">
        <v>50000</v>
      </c>
      <c r="H832" s="1">
        <v>4.7</v>
      </c>
      <c r="I832" s="1">
        <v>-1.24</v>
      </c>
      <c r="J832" s="1" t="s">
        <v>10308</v>
      </c>
      <c r="K832" s="1">
        <v>4.7</v>
      </c>
      <c r="L832" s="1">
        <v>-1.04</v>
      </c>
      <c r="M832" s="1" t="s">
        <v>10309</v>
      </c>
      <c r="N832" s="1">
        <v>4.5999999999999996</v>
      </c>
      <c r="O832" s="1">
        <v>-2.58</v>
      </c>
      <c r="P832" s="1" t="s">
        <v>10310</v>
      </c>
      <c r="Q832" s="1">
        <v>71.7</v>
      </c>
      <c r="R832" s="1">
        <v>12.85</v>
      </c>
      <c r="S832" s="1" t="s">
        <v>10311</v>
      </c>
      <c r="T832" s="1">
        <v>3.42</v>
      </c>
      <c r="U832" s="1">
        <v>3.68</v>
      </c>
      <c r="V832" s="1" t="s">
        <v>10312</v>
      </c>
      <c r="W832" s="1">
        <v>0</v>
      </c>
      <c r="X832" s="1">
        <v>0.05</v>
      </c>
      <c r="Y832" s="1" t="s">
        <v>4289</v>
      </c>
      <c r="Z832" s="1">
        <v>0</v>
      </c>
      <c r="AA832" s="1">
        <v>0</v>
      </c>
      <c r="AB832" s="1" t="s">
        <v>4284</v>
      </c>
      <c r="AC832" s="1">
        <v>0</v>
      </c>
      <c r="AD832" s="1">
        <v>0</v>
      </c>
      <c r="AH832" s="21">
        <v>42353.366655092592</v>
      </c>
      <c r="AJ832" s="24">
        <v>1</v>
      </c>
      <c r="AK832" s="23">
        <f t="shared" si="175"/>
        <v>4</v>
      </c>
      <c r="AL832" s="1">
        <f t="shared" si="176"/>
        <v>50000</v>
      </c>
      <c r="AM832" s="1">
        <f t="shared" si="177"/>
        <v>0</v>
      </c>
      <c r="AN832" s="25">
        <f t="shared" si="184"/>
        <v>1.54</v>
      </c>
      <c r="AO832" s="25">
        <f t="shared" si="185"/>
        <v>-1.62</v>
      </c>
      <c r="AP832" s="1">
        <f t="shared" si="183"/>
        <v>71.7</v>
      </c>
      <c r="AQ832" s="25">
        <f t="shared" si="178"/>
        <v>5.5797665369649811</v>
      </c>
      <c r="AR832" s="1">
        <f t="shared" si="179"/>
        <v>3.42</v>
      </c>
      <c r="AS832" s="25">
        <f t="shared" si="180"/>
        <v>0.92934782608695643</v>
      </c>
      <c r="AT832" s="1">
        <f t="shared" si="181"/>
        <v>0</v>
      </c>
      <c r="AU832" s="1">
        <f t="shared" si="182"/>
        <v>0</v>
      </c>
      <c r="AV832" s="1" t="str">
        <f t="shared" si="186"/>
        <v/>
      </c>
      <c r="AW832" s="1" t="str">
        <f t="shared" si="187"/>
        <v/>
      </c>
      <c r="AX832" s="1" t="str">
        <f t="shared" si="188"/>
        <v/>
      </c>
      <c r="AY832" s="1">
        <v>0</v>
      </c>
      <c r="BJ832"/>
    </row>
    <row r="833" spans="1:62" ht="15.75">
      <c r="A833" s="1">
        <v>9614</v>
      </c>
      <c r="B833" s="1" t="s">
        <v>4027</v>
      </c>
      <c r="C833" s="1" t="s">
        <v>4352</v>
      </c>
      <c r="F833" s="1">
        <v>100000</v>
      </c>
      <c r="G833" s="1">
        <v>6</v>
      </c>
      <c r="H833" s="1">
        <v>4.8</v>
      </c>
      <c r="I833" s="1">
        <v>16.37</v>
      </c>
      <c r="J833" s="1" t="s">
        <v>10313</v>
      </c>
      <c r="K833" s="1">
        <v>4.8</v>
      </c>
      <c r="L833" s="1">
        <v>13.02</v>
      </c>
      <c r="M833" s="1" t="s">
        <v>10314</v>
      </c>
      <c r="N833" s="1">
        <v>4.8</v>
      </c>
      <c r="O833" s="1">
        <v>23.98</v>
      </c>
      <c r="P833" s="1" t="s">
        <v>10315</v>
      </c>
      <c r="Q833" s="1">
        <v>8.39</v>
      </c>
      <c r="R833" s="1">
        <v>8.0299999999999994</v>
      </c>
      <c r="S833" s="1" t="s">
        <v>10316</v>
      </c>
      <c r="T833" s="1">
        <v>4.12</v>
      </c>
      <c r="U833" s="1">
        <v>3.59</v>
      </c>
      <c r="V833" s="1" t="s">
        <v>10317</v>
      </c>
      <c r="W833" s="1">
        <v>0</v>
      </c>
      <c r="X833" s="1">
        <v>0</v>
      </c>
      <c r="Y833" s="1" t="s">
        <v>4287</v>
      </c>
      <c r="Z833" s="1">
        <v>0</v>
      </c>
      <c r="AA833" s="1">
        <v>0</v>
      </c>
      <c r="AB833" s="1" t="s">
        <v>4284</v>
      </c>
      <c r="AC833" s="1">
        <v>0</v>
      </c>
      <c r="AD833" s="1">
        <v>0</v>
      </c>
      <c r="AH833" s="21">
        <v>42353.369270833333</v>
      </c>
      <c r="AJ833" s="24">
        <v>1</v>
      </c>
      <c r="AK833" s="23">
        <f t="shared" si="175"/>
        <v>14</v>
      </c>
      <c r="AL833" s="1">
        <f t="shared" si="176"/>
        <v>100000</v>
      </c>
      <c r="AM833" s="1">
        <f t="shared" si="177"/>
        <v>0</v>
      </c>
      <c r="AN833" s="25">
        <f t="shared" si="184"/>
        <v>10.96</v>
      </c>
      <c r="AO833" s="25">
        <f t="shared" si="185"/>
        <v>17.790000000000003</v>
      </c>
      <c r="AP833" s="1">
        <f t="shared" si="183"/>
        <v>8.39</v>
      </c>
      <c r="AQ833" s="25">
        <f t="shared" si="178"/>
        <v>1.044831880448319</v>
      </c>
      <c r="AR833" s="1">
        <f t="shared" si="179"/>
        <v>4.12</v>
      </c>
      <c r="AS833" s="25">
        <f t="shared" si="180"/>
        <v>1.1476323119777159</v>
      </c>
      <c r="AT833" s="1">
        <f t="shared" si="181"/>
        <v>0</v>
      </c>
      <c r="AU833" s="1">
        <f t="shared" si="182"/>
        <v>0</v>
      </c>
      <c r="AV833" s="1" t="str">
        <f t="shared" si="186"/>
        <v/>
      </c>
      <c r="AW833" s="1" t="str">
        <f t="shared" si="187"/>
        <v/>
      </c>
      <c r="AX833" s="1" t="str">
        <f t="shared" si="188"/>
        <v/>
      </c>
      <c r="AY833" s="1">
        <v>0</v>
      </c>
      <c r="BJ833"/>
    </row>
    <row r="834" spans="1:62" ht="15.75">
      <c r="A834" s="1">
        <v>9477</v>
      </c>
      <c r="B834" s="1" t="s">
        <v>4038</v>
      </c>
      <c r="C834" s="1" t="s">
        <v>4334</v>
      </c>
      <c r="F834" s="1">
        <v>49991.6</v>
      </c>
      <c r="G834" s="1">
        <v>3</v>
      </c>
      <c r="H834" s="1">
        <v>4.8</v>
      </c>
      <c r="I834" s="1">
        <v>-0.78</v>
      </c>
      <c r="J834" s="1" t="s">
        <v>10318</v>
      </c>
      <c r="K834" s="1">
        <v>4.7</v>
      </c>
      <c r="L834" s="1">
        <v>-0.82</v>
      </c>
      <c r="M834" s="1" t="s">
        <v>10319</v>
      </c>
      <c r="N834" s="1">
        <v>4.7</v>
      </c>
      <c r="O834" s="1">
        <v>-0.69</v>
      </c>
      <c r="P834" s="1" t="s">
        <v>10320</v>
      </c>
      <c r="Q834" s="1">
        <v>3.57</v>
      </c>
      <c r="R834" s="1">
        <v>12.85</v>
      </c>
      <c r="S834" s="1" t="s">
        <v>10321</v>
      </c>
      <c r="T834" s="1">
        <v>3.03</v>
      </c>
      <c r="U834" s="1">
        <v>3.68</v>
      </c>
      <c r="V834" s="1" t="s">
        <v>10322</v>
      </c>
      <c r="W834" s="1">
        <v>0</v>
      </c>
      <c r="X834" s="1">
        <v>0.05</v>
      </c>
      <c r="Y834" s="1" t="s">
        <v>4289</v>
      </c>
      <c r="Z834" s="1">
        <v>0</v>
      </c>
      <c r="AA834" s="1">
        <v>0</v>
      </c>
      <c r="AB834" s="1" t="s">
        <v>4284</v>
      </c>
      <c r="AC834" s="1">
        <v>0</v>
      </c>
      <c r="AD834" s="1">
        <v>0</v>
      </c>
      <c r="AH834" s="21">
        <v>42353.369386574072</v>
      </c>
      <c r="AJ834" s="24">
        <v>1</v>
      </c>
      <c r="AK834" s="23">
        <f t="shared" ref="AK834:AK897" si="189">VLOOKUP(C834,BJ:BK,2,0)</f>
        <v>4</v>
      </c>
      <c r="AL834" s="1">
        <f t="shared" si="176"/>
        <v>49991.6</v>
      </c>
      <c r="AM834" s="1">
        <f t="shared" si="177"/>
        <v>0</v>
      </c>
      <c r="AN834" s="25">
        <f t="shared" si="184"/>
        <v>0.13</v>
      </c>
      <c r="AO834" s="25">
        <f t="shared" si="185"/>
        <v>-0.76333333333333331</v>
      </c>
      <c r="AP834" s="1">
        <f t="shared" si="183"/>
        <v>3.57</v>
      </c>
      <c r="AQ834" s="25">
        <f t="shared" si="178"/>
        <v>0.27782101167315176</v>
      </c>
      <c r="AR834" s="1">
        <f t="shared" si="179"/>
        <v>3.03</v>
      </c>
      <c r="AS834" s="25">
        <f t="shared" si="180"/>
        <v>0.82336956521739124</v>
      </c>
      <c r="AT834" s="1">
        <f t="shared" si="181"/>
        <v>0</v>
      </c>
      <c r="AU834" s="1">
        <f t="shared" si="182"/>
        <v>0</v>
      </c>
      <c r="AV834" s="1" t="str">
        <f t="shared" si="186"/>
        <v/>
      </c>
      <c r="AW834" s="1" t="str">
        <f t="shared" si="187"/>
        <v/>
      </c>
      <c r="AX834" s="1" t="str">
        <f t="shared" si="188"/>
        <v/>
      </c>
      <c r="AY834" s="1">
        <v>0</v>
      </c>
      <c r="BJ834"/>
    </row>
    <row r="835" spans="1:62" ht="15.75">
      <c r="A835" s="1">
        <v>9616</v>
      </c>
      <c r="B835" s="1" t="s">
        <v>4062</v>
      </c>
      <c r="C835" s="1" t="s">
        <v>4286</v>
      </c>
      <c r="F835" s="1">
        <v>100000</v>
      </c>
      <c r="G835" s="1">
        <v>5</v>
      </c>
      <c r="H835" s="1">
        <v>4.8</v>
      </c>
      <c r="I835" s="1">
        <v>-1.03</v>
      </c>
      <c r="J835" s="1" t="s">
        <v>10323</v>
      </c>
      <c r="K835" s="1">
        <v>4.8</v>
      </c>
      <c r="L835" s="1">
        <v>0</v>
      </c>
      <c r="M835" s="1" t="s">
        <v>10324</v>
      </c>
      <c r="N835" s="1">
        <v>4.8</v>
      </c>
      <c r="O835" s="1">
        <v>3.96</v>
      </c>
      <c r="P835" s="1" t="s">
        <v>10325</v>
      </c>
      <c r="Q835" s="1">
        <v>6.05</v>
      </c>
      <c r="R835" s="1">
        <v>6.76</v>
      </c>
      <c r="S835" s="1" t="s">
        <v>10326</v>
      </c>
      <c r="T835" s="1">
        <v>3.03</v>
      </c>
      <c r="U835" s="1">
        <v>3.27</v>
      </c>
      <c r="V835" s="1" t="s">
        <v>10327</v>
      </c>
      <c r="W835" s="1">
        <v>0</v>
      </c>
      <c r="X835" s="1">
        <v>0.01</v>
      </c>
      <c r="Y835" s="1" t="s">
        <v>4295</v>
      </c>
      <c r="Z835" s="1">
        <v>0</v>
      </c>
      <c r="AA835" s="1">
        <v>0</v>
      </c>
      <c r="AB835" s="1" t="s">
        <v>4284</v>
      </c>
      <c r="AC835" s="1">
        <v>0</v>
      </c>
      <c r="AD835" s="1">
        <v>0</v>
      </c>
      <c r="AH835" s="21">
        <v>42353.369432870371</v>
      </c>
      <c r="AJ835" s="24">
        <v>1</v>
      </c>
      <c r="AK835" s="23">
        <f t="shared" si="189"/>
        <v>8</v>
      </c>
      <c r="AL835" s="1">
        <f t="shared" ref="AL835:AL898" si="190">F835</f>
        <v>100000</v>
      </c>
      <c r="AM835" s="1">
        <f t="shared" ref="AM835:AM898" si="191">E835</f>
        <v>0</v>
      </c>
      <c r="AN835" s="25">
        <f t="shared" si="184"/>
        <v>4.99</v>
      </c>
      <c r="AO835" s="25">
        <f t="shared" si="185"/>
        <v>0.97666666666666657</v>
      </c>
      <c r="AP835" s="1">
        <f t="shared" si="183"/>
        <v>6.05</v>
      </c>
      <c r="AQ835" s="25">
        <f t="shared" ref="AQ835:AQ898" si="192">AP835/R835</f>
        <v>0.8949704142011834</v>
      </c>
      <c r="AR835" s="1">
        <f t="shared" ref="AR835:AR898" si="193">T835</f>
        <v>3.03</v>
      </c>
      <c r="AS835" s="25">
        <f t="shared" ref="AS835:AS898" si="194">AR835/U835</f>
        <v>0.92660550458715585</v>
      </c>
      <c r="AT835" s="1">
        <f t="shared" ref="AT835:AT898" si="195">AC835</f>
        <v>0</v>
      </c>
      <c r="AU835" s="1">
        <f t="shared" ref="AU835:AU898" si="196">AD835</f>
        <v>0</v>
      </c>
      <c r="AV835" s="1" t="str">
        <f t="shared" si="186"/>
        <v/>
      </c>
      <c r="AW835" s="1" t="str">
        <f t="shared" si="187"/>
        <v/>
      </c>
      <c r="AX835" s="1" t="str">
        <f t="shared" si="188"/>
        <v/>
      </c>
      <c r="AY835" s="1">
        <v>0</v>
      </c>
      <c r="BJ835"/>
    </row>
    <row r="836" spans="1:62" ht="15.75">
      <c r="A836" s="1">
        <v>8826</v>
      </c>
      <c r="B836" s="1" t="s">
        <v>1784</v>
      </c>
      <c r="C836" s="1" t="s">
        <v>4334</v>
      </c>
      <c r="F836" s="1">
        <v>50000</v>
      </c>
      <c r="G836" s="1">
        <v>3</v>
      </c>
      <c r="H836" s="1">
        <v>4.9000000000000004</v>
      </c>
      <c r="I836" s="1">
        <v>57.39</v>
      </c>
      <c r="J836" s="1" t="s">
        <v>10328</v>
      </c>
      <c r="K836" s="1">
        <v>4.9000000000000004</v>
      </c>
      <c r="L836" s="1">
        <v>57.36</v>
      </c>
      <c r="M836" s="1" t="s">
        <v>10329</v>
      </c>
      <c r="N836" s="1">
        <v>4.9000000000000004</v>
      </c>
      <c r="O836" s="1">
        <v>58.47</v>
      </c>
      <c r="P836" s="1" t="s">
        <v>10330</v>
      </c>
      <c r="Q836" s="1">
        <v>4.21</v>
      </c>
      <c r="R836" s="1">
        <v>12.85</v>
      </c>
      <c r="S836" s="1" t="s">
        <v>10331</v>
      </c>
      <c r="T836" s="1">
        <v>2.21</v>
      </c>
      <c r="U836" s="1">
        <v>3.68</v>
      </c>
      <c r="V836" s="1" t="s">
        <v>10332</v>
      </c>
      <c r="W836" s="1">
        <v>0</v>
      </c>
      <c r="X836" s="1">
        <v>0.05</v>
      </c>
      <c r="Y836" s="1" t="s">
        <v>4289</v>
      </c>
      <c r="Z836" s="1">
        <v>0</v>
      </c>
      <c r="AA836" s="1">
        <v>0</v>
      </c>
      <c r="AB836" s="1" t="s">
        <v>4284</v>
      </c>
      <c r="AC836" s="1">
        <v>0</v>
      </c>
      <c r="AD836" s="1">
        <v>0</v>
      </c>
      <c r="AH836" s="21">
        <v>42353.369479166664</v>
      </c>
      <c r="AJ836" s="24">
        <v>1</v>
      </c>
      <c r="AK836" s="23">
        <f t="shared" si="189"/>
        <v>4</v>
      </c>
      <c r="AL836" s="1">
        <f t="shared" si="190"/>
        <v>50000</v>
      </c>
      <c r="AM836" s="1">
        <f t="shared" si="191"/>
        <v>0</v>
      </c>
      <c r="AN836" s="25">
        <f t="shared" si="184"/>
        <v>1.1099999999999994</v>
      </c>
      <c r="AO836" s="25">
        <f t="shared" si="185"/>
        <v>57.74</v>
      </c>
      <c r="AP836" s="1">
        <f t="shared" ref="AP836:AP899" si="197">Q836</f>
        <v>4.21</v>
      </c>
      <c r="AQ836" s="25">
        <f t="shared" si="192"/>
        <v>0.32762645914396887</v>
      </c>
      <c r="AR836" s="1">
        <f t="shared" si="193"/>
        <v>2.21</v>
      </c>
      <c r="AS836" s="25">
        <f t="shared" si="194"/>
        <v>0.60054347826086951</v>
      </c>
      <c r="AT836" s="1">
        <f t="shared" si="195"/>
        <v>0</v>
      </c>
      <c r="AU836" s="1">
        <f t="shared" si="196"/>
        <v>0</v>
      </c>
      <c r="AV836" s="1" t="str">
        <f t="shared" si="186"/>
        <v/>
      </c>
      <c r="AW836" s="1" t="str">
        <f t="shared" si="187"/>
        <v/>
      </c>
      <c r="AX836" s="1" t="str">
        <f t="shared" si="188"/>
        <v/>
      </c>
      <c r="AY836" s="1">
        <v>0</v>
      </c>
      <c r="BJ836"/>
    </row>
    <row r="837" spans="1:62" ht="15.75">
      <c r="A837" s="1">
        <v>8783</v>
      </c>
      <c r="B837" s="1" t="s">
        <v>4094</v>
      </c>
      <c r="C837" s="1" t="s">
        <v>4332</v>
      </c>
      <c r="F837" s="1">
        <v>50000</v>
      </c>
      <c r="G837" s="1">
        <v>5</v>
      </c>
      <c r="H837" s="1">
        <v>4.8</v>
      </c>
      <c r="I837" s="1">
        <v>-0.99</v>
      </c>
      <c r="J837" s="1" t="s">
        <v>10333</v>
      </c>
      <c r="K837" s="1">
        <v>4.7</v>
      </c>
      <c r="L837" s="1">
        <v>-2.09</v>
      </c>
      <c r="M837" s="1" t="s">
        <v>10334</v>
      </c>
      <c r="N837" s="1">
        <v>4.5999999999999996</v>
      </c>
      <c r="O837" s="1">
        <v>-3.29</v>
      </c>
      <c r="P837" s="1" t="s">
        <v>10335</v>
      </c>
      <c r="Q837" s="1">
        <v>108.91</v>
      </c>
      <c r="R837" s="1">
        <v>4.51</v>
      </c>
      <c r="S837" s="1" t="s">
        <v>10336</v>
      </c>
      <c r="T837" s="1">
        <v>3.16</v>
      </c>
      <c r="U837" s="1">
        <v>2.61</v>
      </c>
      <c r="V837" s="1" t="s">
        <v>10337</v>
      </c>
      <c r="W837" s="1">
        <v>0</v>
      </c>
      <c r="X837" s="1">
        <v>0</v>
      </c>
      <c r="Y837" s="1" t="s">
        <v>4287</v>
      </c>
      <c r="Z837" s="1">
        <v>0</v>
      </c>
      <c r="AA837" s="1">
        <v>0</v>
      </c>
      <c r="AB837" s="1" t="s">
        <v>4284</v>
      </c>
      <c r="AC837" s="1">
        <v>0</v>
      </c>
      <c r="AD837" s="1">
        <v>0</v>
      </c>
      <c r="AH837" s="21">
        <v>42353.369502314818</v>
      </c>
      <c r="AJ837" s="24">
        <v>1</v>
      </c>
      <c r="AK837" s="23">
        <f t="shared" si="189"/>
        <v>3</v>
      </c>
      <c r="AL837" s="1">
        <f t="shared" si="190"/>
        <v>50000</v>
      </c>
      <c r="AM837" s="1">
        <f t="shared" si="191"/>
        <v>0</v>
      </c>
      <c r="AN837" s="25">
        <f t="shared" si="184"/>
        <v>2.2999999999999998</v>
      </c>
      <c r="AO837" s="25">
        <f t="shared" si="185"/>
        <v>-2.1233333333333335</v>
      </c>
      <c r="AP837" s="1">
        <f t="shared" si="197"/>
        <v>108.91</v>
      </c>
      <c r="AQ837" s="25">
        <f t="shared" si="192"/>
        <v>24.148558758314856</v>
      </c>
      <c r="AR837" s="1">
        <f t="shared" si="193"/>
        <v>3.16</v>
      </c>
      <c r="AS837" s="25">
        <f t="shared" si="194"/>
        <v>1.210727969348659</v>
      </c>
      <c r="AT837" s="1">
        <f t="shared" si="195"/>
        <v>0</v>
      </c>
      <c r="AU837" s="1">
        <f t="shared" si="196"/>
        <v>0</v>
      </c>
      <c r="AV837" s="1" t="str">
        <f t="shared" si="186"/>
        <v/>
      </c>
      <c r="AW837" s="1" t="str">
        <f t="shared" si="187"/>
        <v/>
      </c>
      <c r="AX837" s="1" t="str">
        <f t="shared" si="188"/>
        <v/>
      </c>
      <c r="AY837" s="1">
        <v>0</v>
      </c>
      <c r="BJ837"/>
    </row>
    <row r="838" spans="1:62" ht="15.75">
      <c r="A838" s="1">
        <v>9063</v>
      </c>
      <c r="B838" s="1" t="s">
        <v>1194</v>
      </c>
      <c r="C838" s="1" t="s">
        <v>4334</v>
      </c>
      <c r="F838" s="1">
        <v>100000</v>
      </c>
      <c r="G838" s="1">
        <v>4</v>
      </c>
      <c r="H838" s="1">
        <v>4.8</v>
      </c>
      <c r="I838" s="1">
        <v>26.83</v>
      </c>
      <c r="J838" s="1" t="s">
        <v>10338</v>
      </c>
      <c r="K838" s="1">
        <v>4.8</v>
      </c>
      <c r="L838" s="1">
        <v>38</v>
      </c>
      <c r="M838" s="1" t="s">
        <v>10339</v>
      </c>
      <c r="N838" s="1">
        <v>4.8</v>
      </c>
      <c r="O838" s="1">
        <v>41.58</v>
      </c>
      <c r="P838" s="1" t="s">
        <v>10340</v>
      </c>
      <c r="Q838" s="1">
        <v>4.26</v>
      </c>
      <c r="R838" s="1">
        <v>12.85</v>
      </c>
      <c r="S838" s="1" t="s">
        <v>10341</v>
      </c>
      <c r="T838" s="1">
        <v>2.25</v>
      </c>
      <c r="U838" s="1">
        <v>3.68</v>
      </c>
      <c r="V838" s="1" t="s">
        <v>10342</v>
      </c>
      <c r="W838" s="1">
        <v>0</v>
      </c>
      <c r="X838" s="1">
        <v>0.05</v>
      </c>
      <c r="Y838" s="1" t="s">
        <v>4289</v>
      </c>
      <c r="Z838" s="1">
        <v>0</v>
      </c>
      <c r="AA838" s="1">
        <v>0</v>
      </c>
      <c r="AB838" s="1" t="s">
        <v>4284</v>
      </c>
      <c r="AC838" s="1">
        <v>0</v>
      </c>
      <c r="AD838" s="1">
        <v>0</v>
      </c>
      <c r="AH838" s="21">
        <v>42353.369537037041</v>
      </c>
      <c r="AJ838" s="24">
        <v>1</v>
      </c>
      <c r="AK838" s="23">
        <f t="shared" si="189"/>
        <v>4</v>
      </c>
      <c r="AL838" s="1">
        <f t="shared" si="190"/>
        <v>100000</v>
      </c>
      <c r="AM838" s="1">
        <f t="shared" si="191"/>
        <v>0</v>
      </c>
      <c r="AN838" s="25">
        <f t="shared" si="184"/>
        <v>14.75</v>
      </c>
      <c r="AO838" s="25">
        <f t="shared" si="185"/>
        <v>35.47</v>
      </c>
      <c r="AP838" s="1">
        <f t="shared" si="197"/>
        <v>4.26</v>
      </c>
      <c r="AQ838" s="25">
        <f t="shared" si="192"/>
        <v>0.33151750972762645</v>
      </c>
      <c r="AR838" s="1">
        <f t="shared" si="193"/>
        <v>2.25</v>
      </c>
      <c r="AS838" s="25">
        <f t="shared" si="194"/>
        <v>0.61141304347826086</v>
      </c>
      <c r="AT838" s="1">
        <f t="shared" si="195"/>
        <v>0</v>
      </c>
      <c r="AU838" s="1">
        <f t="shared" si="196"/>
        <v>0</v>
      </c>
      <c r="AV838" s="1" t="str">
        <f t="shared" si="186"/>
        <v/>
      </c>
      <c r="AW838" s="1" t="str">
        <f t="shared" si="187"/>
        <v/>
      </c>
      <c r="AX838" s="1" t="str">
        <f t="shared" si="188"/>
        <v/>
      </c>
      <c r="AY838" s="1">
        <v>0</v>
      </c>
      <c r="BJ838"/>
    </row>
    <row r="839" spans="1:62" ht="15.75">
      <c r="A839" s="1">
        <v>9040</v>
      </c>
      <c r="B839" s="1" t="s">
        <v>317</v>
      </c>
      <c r="C839" s="1" t="s">
        <v>4334</v>
      </c>
      <c r="F839" s="1">
        <v>50000</v>
      </c>
      <c r="G839" s="1">
        <v>5</v>
      </c>
      <c r="H839" s="1">
        <v>4.8</v>
      </c>
      <c r="I839" s="1">
        <v>22.81</v>
      </c>
      <c r="J839" s="1" t="s">
        <v>10343</v>
      </c>
      <c r="K839" s="1">
        <v>4.8</v>
      </c>
      <c r="L839" s="1">
        <v>22.6</v>
      </c>
      <c r="M839" s="1" t="s">
        <v>10344</v>
      </c>
      <c r="N839" s="1">
        <v>4.8</v>
      </c>
      <c r="O839" s="1">
        <v>28.52</v>
      </c>
      <c r="P839" s="1" t="s">
        <v>10345</v>
      </c>
      <c r="Q839" s="1">
        <v>11.62</v>
      </c>
      <c r="R839" s="1">
        <v>12.85</v>
      </c>
      <c r="S839" s="1" t="s">
        <v>10346</v>
      </c>
      <c r="T839" s="1">
        <v>4.3899999999999997</v>
      </c>
      <c r="U839" s="1">
        <v>3.68</v>
      </c>
      <c r="V839" s="1" t="s">
        <v>10347</v>
      </c>
      <c r="W839" s="1">
        <v>0</v>
      </c>
      <c r="X839" s="1">
        <v>0.05</v>
      </c>
      <c r="Y839" s="1" t="s">
        <v>4289</v>
      </c>
      <c r="Z839" s="1">
        <v>0</v>
      </c>
      <c r="AA839" s="1">
        <v>0</v>
      </c>
      <c r="AB839" s="1" t="s">
        <v>4284</v>
      </c>
      <c r="AC839" s="1">
        <v>0</v>
      </c>
      <c r="AD839" s="1">
        <v>0</v>
      </c>
      <c r="AH839" s="21">
        <v>42353.369641203702</v>
      </c>
      <c r="AJ839" s="24">
        <v>1</v>
      </c>
      <c r="AK839" s="23">
        <f t="shared" si="189"/>
        <v>4</v>
      </c>
      <c r="AL839" s="1">
        <f t="shared" si="190"/>
        <v>50000</v>
      </c>
      <c r="AM839" s="1">
        <f t="shared" si="191"/>
        <v>0</v>
      </c>
      <c r="AN839" s="25">
        <f t="shared" ref="AN839:AN902" si="198">MAX(I839,L839,O839)-MIN(I839,L839,O839)</f>
        <v>5.9199999999999982</v>
      </c>
      <c r="AO839" s="25">
        <f t="shared" ref="AO839:AO902" si="199">AVERAGE(I839,L839,O839)</f>
        <v>24.643333333333331</v>
      </c>
      <c r="AP839" s="1">
        <f t="shared" si="197"/>
        <v>11.62</v>
      </c>
      <c r="AQ839" s="25">
        <f t="shared" si="192"/>
        <v>0.90428015564202335</v>
      </c>
      <c r="AR839" s="1">
        <f t="shared" si="193"/>
        <v>4.3899999999999997</v>
      </c>
      <c r="AS839" s="25">
        <f t="shared" si="194"/>
        <v>1.1929347826086956</v>
      </c>
      <c r="AT839" s="1">
        <f t="shared" si="195"/>
        <v>0</v>
      </c>
      <c r="AU839" s="1">
        <f t="shared" si="196"/>
        <v>0</v>
      </c>
      <c r="AV839" s="1" t="str">
        <f t="shared" si="186"/>
        <v/>
      </c>
      <c r="AW839" s="1" t="str">
        <f t="shared" si="187"/>
        <v/>
      </c>
      <c r="AX839" s="1" t="str">
        <f t="shared" si="188"/>
        <v/>
      </c>
      <c r="AY839" s="1">
        <v>0</v>
      </c>
      <c r="BJ839"/>
    </row>
    <row r="840" spans="1:62" ht="15.75">
      <c r="A840" s="1">
        <v>8652</v>
      </c>
      <c r="B840" s="1" t="s">
        <v>1486</v>
      </c>
      <c r="C840" s="1" t="s">
        <v>4334</v>
      </c>
      <c r="F840" s="1">
        <v>50000</v>
      </c>
      <c r="G840" s="1">
        <v>5</v>
      </c>
      <c r="H840" s="1">
        <v>4.9000000000000004</v>
      </c>
      <c r="I840" s="1">
        <v>64.069999999999993</v>
      </c>
      <c r="J840" s="1" t="s">
        <v>10348</v>
      </c>
      <c r="K840" s="1">
        <v>4.9000000000000004</v>
      </c>
      <c r="L840" s="1">
        <v>65.78</v>
      </c>
      <c r="M840" s="1" t="s">
        <v>10349</v>
      </c>
      <c r="N840" s="1">
        <v>4.9000000000000004</v>
      </c>
      <c r="O840" s="1">
        <v>62.96</v>
      </c>
      <c r="P840" s="1" t="s">
        <v>10350</v>
      </c>
      <c r="Q840" s="1">
        <v>8.32</v>
      </c>
      <c r="R840" s="1">
        <v>12.85</v>
      </c>
      <c r="S840" s="1" t="s">
        <v>10351</v>
      </c>
      <c r="T840" s="1">
        <v>3.19</v>
      </c>
      <c r="U840" s="1">
        <v>3.68</v>
      </c>
      <c r="V840" s="1" t="s">
        <v>9204</v>
      </c>
      <c r="W840" s="1">
        <v>0</v>
      </c>
      <c r="X840" s="1">
        <v>0</v>
      </c>
      <c r="Y840" s="1" t="s">
        <v>4287</v>
      </c>
      <c r="Z840" s="1">
        <v>0</v>
      </c>
      <c r="AA840" s="1">
        <v>0</v>
      </c>
      <c r="AB840" s="1" t="s">
        <v>4284</v>
      </c>
      <c r="AC840" s="1">
        <v>0</v>
      </c>
      <c r="AD840" s="1">
        <v>0</v>
      </c>
      <c r="AH840" s="21">
        <v>42353.369675925926</v>
      </c>
      <c r="AJ840" s="24">
        <v>1</v>
      </c>
      <c r="AK840" s="23">
        <f t="shared" si="189"/>
        <v>4</v>
      </c>
      <c r="AL840" s="1">
        <f t="shared" si="190"/>
        <v>50000</v>
      </c>
      <c r="AM840" s="1">
        <f t="shared" si="191"/>
        <v>0</v>
      </c>
      <c r="AN840" s="25">
        <f t="shared" si="198"/>
        <v>2.8200000000000003</v>
      </c>
      <c r="AO840" s="25">
        <f t="shared" si="199"/>
        <v>64.27</v>
      </c>
      <c r="AP840" s="1">
        <f t="shared" si="197"/>
        <v>8.32</v>
      </c>
      <c r="AQ840" s="25">
        <f t="shared" si="192"/>
        <v>0.6474708171206226</v>
      </c>
      <c r="AR840" s="1">
        <f t="shared" si="193"/>
        <v>3.19</v>
      </c>
      <c r="AS840" s="25">
        <f t="shared" si="194"/>
        <v>0.86684782608695643</v>
      </c>
      <c r="AT840" s="1">
        <f t="shared" si="195"/>
        <v>0</v>
      </c>
      <c r="AU840" s="1">
        <f t="shared" si="196"/>
        <v>0</v>
      </c>
      <c r="AV840" s="1" t="str">
        <f t="shared" si="186"/>
        <v/>
      </c>
      <c r="AW840" s="1" t="str">
        <f t="shared" si="187"/>
        <v/>
      </c>
      <c r="AX840" s="1" t="str">
        <f t="shared" si="188"/>
        <v/>
      </c>
      <c r="AY840" s="1">
        <v>0</v>
      </c>
      <c r="BJ840"/>
    </row>
    <row r="841" spans="1:62" ht="15.75">
      <c r="A841" s="1">
        <v>9440</v>
      </c>
      <c r="B841" s="1" t="s">
        <v>3748</v>
      </c>
      <c r="C841" s="1" t="s">
        <v>4286</v>
      </c>
      <c r="F841" s="1">
        <v>50000</v>
      </c>
      <c r="G841" s="1">
        <v>4</v>
      </c>
      <c r="H841" s="1">
        <v>4.8</v>
      </c>
      <c r="I841" s="1">
        <v>0.51</v>
      </c>
      <c r="J841" s="1" t="s">
        <v>10352</v>
      </c>
      <c r="K841" s="1">
        <v>4.8</v>
      </c>
      <c r="L841" s="1">
        <v>0</v>
      </c>
      <c r="M841" s="1" t="s">
        <v>10353</v>
      </c>
      <c r="N841" s="1">
        <v>4.7</v>
      </c>
      <c r="O841" s="1">
        <v>0</v>
      </c>
      <c r="P841" s="1" t="s">
        <v>10354</v>
      </c>
      <c r="Q841" s="1">
        <v>33.79</v>
      </c>
      <c r="R841" s="1">
        <v>6.76</v>
      </c>
      <c r="S841" s="1" t="s">
        <v>10355</v>
      </c>
      <c r="T841" s="1">
        <v>1.63</v>
      </c>
      <c r="U841" s="1">
        <v>3.27</v>
      </c>
      <c r="V841" s="1" t="s">
        <v>10356</v>
      </c>
      <c r="W841" s="1">
        <v>0</v>
      </c>
      <c r="X841" s="1">
        <v>0</v>
      </c>
      <c r="Y841" s="1" t="s">
        <v>4287</v>
      </c>
      <c r="Z841" s="1">
        <v>0</v>
      </c>
      <c r="AA841" s="1">
        <v>0</v>
      </c>
      <c r="AB841" s="1" t="s">
        <v>4284</v>
      </c>
      <c r="AC841" s="1">
        <v>0</v>
      </c>
      <c r="AD841" s="1">
        <v>0</v>
      </c>
      <c r="AH841" s="21">
        <v>42353.369745370372</v>
      </c>
      <c r="AJ841" s="24">
        <v>1</v>
      </c>
      <c r="AK841" s="23">
        <f t="shared" si="189"/>
        <v>8</v>
      </c>
      <c r="AL841" s="1">
        <f t="shared" si="190"/>
        <v>50000</v>
      </c>
      <c r="AM841" s="1">
        <f t="shared" si="191"/>
        <v>0</v>
      </c>
      <c r="AN841" s="25">
        <f t="shared" si="198"/>
        <v>0.51</v>
      </c>
      <c r="AO841" s="25">
        <f t="shared" si="199"/>
        <v>0.17</v>
      </c>
      <c r="AP841" s="1">
        <f t="shared" si="197"/>
        <v>33.79</v>
      </c>
      <c r="AQ841" s="25">
        <f t="shared" si="192"/>
        <v>4.9985207100591715</v>
      </c>
      <c r="AR841" s="1">
        <f t="shared" si="193"/>
        <v>1.63</v>
      </c>
      <c r="AS841" s="25">
        <f t="shared" si="194"/>
        <v>0.49847094801223241</v>
      </c>
      <c r="AT841" s="1">
        <f t="shared" si="195"/>
        <v>0</v>
      </c>
      <c r="AU841" s="1">
        <f t="shared" si="196"/>
        <v>0</v>
      </c>
      <c r="AV841" s="1" t="str">
        <f t="shared" si="186"/>
        <v/>
      </c>
      <c r="AW841" s="1" t="str">
        <f t="shared" si="187"/>
        <v/>
      </c>
      <c r="AX841" s="1" t="str">
        <f t="shared" si="188"/>
        <v/>
      </c>
      <c r="AY841" s="1">
        <v>0</v>
      </c>
      <c r="BJ841"/>
    </row>
    <row r="842" spans="1:62" ht="15.75">
      <c r="A842" s="1">
        <v>9055</v>
      </c>
      <c r="B842" s="1" t="s">
        <v>1670</v>
      </c>
      <c r="C842" s="1" t="s">
        <v>4335</v>
      </c>
      <c r="F842" s="1">
        <v>50000</v>
      </c>
      <c r="H842" s="1">
        <v>4.8</v>
      </c>
      <c r="I842" s="1">
        <v>-0.86</v>
      </c>
      <c r="J842" s="1" t="s">
        <v>10357</v>
      </c>
      <c r="K842" s="1">
        <v>4.7</v>
      </c>
      <c r="L842" s="1">
        <v>0</v>
      </c>
      <c r="M842" s="1" t="s">
        <v>10358</v>
      </c>
      <c r="N842" s="1">
        <v>4.7</v>
      </c>
      <c r="O842" s="1">
        <v>0</v>
      </c>
      <c r="P842" s="1" t="s">
        <v>10359</v>
      </c>
      <c r="Q842" s="1">
        <v>8.67</v>
      </c>
      <c r="R842" s="1">
        <v>3.91</v>
      </c>
      <c r="S842" s="1" t="s">
        <v>10360</v>
      </c>
      <c r="T842" s="1">
        <v>2.4</v>
      </c>
      <c r="U842" s="1">
        <v>2.44</v>
      </c>
      <c r="V842" s="1" t="s">
        <v>10361</v>
      </c>
      <c r="W842" s="1">
        <v>0</v>
      </c>
      <c r="X842" s="1">
        <v>0</v>
      </c>
      <c r="Y842" s="1" t="s">
        <v>4287</v>
      </c>
      <c r="Z842" s="1">
        <v>0</v>
      </c>
      <c r="AA842" s="1">
        <v>0</v>
      </c>
      <c r="AB842" s="1" t="s">
        <v>4284</v>
      </c>
      <c r="AC842" s="1">
        <v>0</v>
      </c>
      <c r="AD842" s="1">
        <v>0</v>
      </c>
      <c r="AH842" s="21">
        <v>42353.369768518518</v>
      </c>
      <c r="AJ842" s="24">
        <v>1</v>
      </c>
      <c r="AK842" s="23">
        <f t="shared" si="189"/>
        <v>5</v>
      </c>
      <c r="AL842" s="1">
        <f t="shared" si="190"/>
        <v>50000</v>
      </c>
      <c r="AM842" s="1">
        <f t="shared" si="191"/>
        <v>0</v>
      </c>
      <c r="AN842" s="25">
        <f t="shared" si="198"/>
        <v>0.86</v>
      </c>
      <c r="AO842" s="25">
        <f t="shared" si="199"/>
        <v>-0.28666666666666668</v>
      </c>
      <c r="AP842" s="1">
        <f t="shared" si="197"/>
        <v>8.67</v>
      </c>
      <c r="AQ842" s="25">
        <f t="shared" si="192"/>
        <v>2.2173913043478262</v>
      </c>
      <c r="AR842" s="1">
        <f t="shared" si="193"/>
        <v>2.4</v>
      </c>
      <c r="AS842" s="25">
        <f t="shared" si="194"/>
        <v>0.98360655737704916</v>
      </c>
      <c r="AT842" s="1">
        <f t="shared" si="195"/>
        <v>0</v>
      </c>
      <c r="AU842" s="1">
        <f t="shared" si="196"/>
        <v>0</v>
      </c>
      <c r="AV842" s="1" t="str">
        <f t="shared" si="186"/>
        <v/>
      </c>
      <c r="AW842" s="1" t="str">
        <f t="shared" si="187"/>
        <v/>
      </c>
      <c r="AX842" s="1" t="str">
        <f t="shared" si="188"/>
        <v/>
      </c>
      <c r="AY842" s="1">
        <v>0</v>
      </c>
      <c r="BJ842"/>
    </row>
    <row r="843" spans="1:62" ht="15.75">
      <c r="A843" s="1">
        <v>9235</v>
      </c>
      <c r="B843" s="1" t="s">
        <v>3291</v>
      </c>
      <c r="C843" s="1" t="s">
        <v>4334</v>
      </c>
      <c r="F843" s="1">
        <v>50000</v>
      </c>
      <c r="G843" s="1">
        <v>4</v>
      </c>
      <c r="H843" s="1">
        <v>4.8</v>
      </c>
      <c r="I843" s="1">
        <v>3.86</v>
      </c>
      <c r="J843" s="1" t="s">
        <v>10362</v>
      </c>
      <c r="K843" s="1">
        <v>4.8</v>
      </c>
      <c r="L843" s="1">
        <v>14.31</v>
      </c>
      <c r="M843" s="1" t="s">
        <v>10363</v>
      </c>
      <c r="N843" s="1">
        <v>4.8</v>
      </c>
      <c r="O843" s="1">
        <v>21.72</v>
      </c>
      <c r="P843" s="1" t="s">
        <v>10364</v>
      </c>
      <c r="Q843" s="1">
        <v>31.11</v>
      </c>
      <c r="R843" s="1">
        <v>12.85</v>
      </c>
      <c r="S843" s="1" t="s">
        <v>10365</v>
      </c>
      <c r="T843" s="1">
        <v>2.66</v>
      </c>
      <c r="U843" s="1">
        <v>3.68</v>
      </c>
      <c r="V843" s="1" t="s">
        <v>10366</v>
      </c>
      <c r="W843" s="1">
        <v>0</v>
      </c>
      <c r="X843" s="1">
        <v>0.05</v>
      </c>
      <c r="Y843" s="1" t="s">
        <v>4289</v>
      </c>
      <c r="Z843" s="1">
        <v>0</v>
      </c>
      <c r="AA843" s="1">
        <v>0</v>
      </c>
      <c r="AB843" s="1" t="s">
        <v>4284</v>
      </c>
      <c r="AC843" s="1">
        <v>0</v>
      </c>
      <c r="AD843" s="1">
        <v>0</v>
      </c>
      <c r="AH843" s="21">
        <v>42353.369791666664</v>
      </c>
      <c r="AJ843" s="24">
        <v>1</v>
      </c>
      <c r="AK843" s="23">
        <f t="shared" si="189"/>
        <v>4</v>
      </c>
      <c r="AL843" s="1">
        <f t="shared" si="190"/>
        <v>50000</v>
      </c>
      <c r="AM843" s="1">
        <f t="shared" si="191"/>
        <v>0</v>
      </c>
      <c r="AN843" s="25">
        <f t="shared" si="198"/>
        <v>17.86</v>
      </c>
      <c r="AO843" s="25">
        <f t="shared" si="199"/>
        <v>13.296666666666667</v>
      </c>
      <c r="AP843" s="1">
        <f t="shared" si="197"/>
        <v>31.11</v>
      </c>
      <c r="AQ843" s="25">
        <f t="shared" si="192"/>
        <v>2.4210116731517508</v>
      </c>
      <c r="AR843" s="1">
        <f t="shared" si="193"/>
        <v>2.66</v>
      </c>
      <c r="AS843" s="25">
        <f t="shared" si="194"/>
        <v>0.72282608695652173</v>
      </c>
      <c r="AT843" s="1">
        <f t="shared" si="195"/>
        <v>0</v>
      </c>
      <c r="AU843" s="1">
        <f t="shared" si="196"/>
        <v>0</v>
      </c>
      <c r="AV843" s="1" t="str">
        <f t="shared" si="186"/>
        <v/>
      </c>
      <c r="AW843" s="1" t="str">
        <f t="shared" si="187"/>
        <v/>
      </c>
      <c r="AX843" s="1" t="str">
        <f t="shared" si="188"/>
        <v/>
      </c>
      <c r="AY843" s="1">
        <v>0</v>
      </c>
      <c r="BJ843"/>
    </row>
    <row r="844" spans="1:62" ht="15.75">
      <c r="A844" s="1">
        <v>8677</v>
      </c>
      <c r="B844" s="1" t="s">
        <v>3364</v>
      </c>
      <c r="C844" s="1" t="s">
        <v>4334</v>
      </c>
      <c r="F844" s="1">
        <v>50000</v>
      </c>
      <c r="H844" s="1">
        <v>4.8</v>
      </c>
      <c r="I844" s="1">
        <v>0</v>
      </c>
      <c r="J844" s="1" t="s">
        <v>10367</v>
      </c>
      <c r="K844" s="1">
        <v>4.7</v>
      </c>
      <c r="L844" s="1">
        <v>-1.1399999999999999</v>
      </c>
      <c r="M844" s="1" t="s">
        <v>10368</v>
      </c>
      <c r="N844" s="1">
        <v>4.7</v>
      </c>
      <c r="O844" s="1">
        <v>-1.36</v>
      </c>
      <c r="P844" s="1" t="s">
        <v>10369</v>
      </c>
      <c r="Q844" s="1">
        <v>5.17</v>
      </c>
      <c r="R844" s="1">
        <v>12.85</v>
      </c>
      <c r="S844" s="1" t="s">
        <v>10370</v>
      </c>
      <c r="T844" s="1">
        <v>2.78</v>
      </c>
      <c r="U844" s="1">
        <v>3.68</v>
      </c>
      <c r="V844" s="1" t="s">
        <v>10371</v>
      </c>
      <c r="W844" s="1">
        <v>0</v>
      </c>
      <c r="X844" s="1">
        <v>0.05</v>
      </c>
      <c r="Y844" s="1" t="s">
        <v>4289</v>
      </c>
      <c r="Z844" s="1">
        <v>0</v>
      </c>
      <c r="AA844" s="1">
        <v>0</v>
      </c>
      <c r="AB844" s="1" t="s">
        <v>4284</v>
      </c>
      <c r="AC844" s="1">
        <v>0</v>
      </c>
      <c r="AD844" s="1">
        <v>0</v>
      </c>
      <c r="AH844" s="21">
        <v>42353.369814814818</v>
      </c>
      <c r="AJ844" s="24">
        <v>1</v>
      </c>
      <c r="AK844" s="23">
        <f t="shared" si="189"/>
        <v>4</v>
      </c>
      <c r="AL844" s="1">
        <f t="shared" si="190"/>
        <v>50000</v>
      </c>
      <c r="AM844" s="1">
        <f t="shared" si="191"/>
        <v>0</v>
      </c>
      <c r="AN844" s="25">
        <f t="shared" si="198"/>
        <v>1.36</v>
      </c>
      <c r="AO844" s="25">
        <f t="shared" si="199"/>
        <v>-0.83333333333333337</v>
      </c>
      <c r="AP844" s="1">
        <f t="shared" si="197"/>
        <v>5.17</v>
      </c>
      <c r="AQ844" s="25">
        <f t="shared" si="192"/>
        <v>0.40233463035019457</v>
      </c>
      <c r="AR844" s="1">
        <f t="shared" si="193"/>
        <v>2.78</v>
      </c>
      <c r="AS844" s="25">
        <f t="shared" si="194"/>
        <v>0.75543478260869557</v>
      </c>
      <c r="AT844" s="1">
        <f t="shared" si="195"/>
        <v>0</v>
      </c>
      <c r="AU844" s="1">
        <f t="shared" si="196"/>
        <v>0</v>
      </c>
      <c r="AV844" s="1" t="str">
        <f t="shared" si="186"/>
        <v/>
      </c>
      <c r="AW844" s="1" t="str">
        <f t="shared" si="187"/>
        <v/>
      </c>
      <c r="AX844" s="1" t="str">
        <f t="shared" si="188"/>
        <v/>
      </c>
      <c r="AY844" s="1">
        <v>0</v>
      </c>
      <c r="BJ844"/>
    </row>
    <row r="845" spans="1:62" ht="15.75">
      <c r="A845" s="1">
        <v>8987</v>
      </c>
      <c r="B845" s="1" t="s">
        <v>1470</v>
      </c>
      <c r="C845" s="1" t="s">
        <v>4358</v>
      </c>
      <c r="F845" s="1">
        <v>50000</v>
      </c>
      <c r="H845" s="1">
        <v>4.8</v>
      </c>
      <c r="I845" s="1">
        <v>-1.08</v>
      </c>
      <c r="J845" s="1" t="s">
        <v>10372</v>
      </c>
      <c r="K845" s="1">
        <v>4.7</v>
      </c>
      <c r="L845" s="1">
        <v>-1.79</v>
      </c>
      <c r="M845" s="1" t="s">
        <v>10373</v>
      </c>
      <c r="N845" s="1">
        <v>4.7</v>
      </c>
      <c r="O845" s="1">
        <v>-1.28</v>
      </c>
      <c r="P845" s="1" t="s">
        <v>10374</v>
      </c>
      <c r="Q845" s="1">
        <v>7.37</v>
      </c>
      <c r="R845" s="1">
        <v>4.05</v>
      </c>
      <c r="S845" s="1" t="s">
        <v>10375</v>
      </c>
      <c r="T845" s="1">
        <v>4.92</v>
      </c>
      <c r="U845" s="1">
        <v>2.8</v>
      </c>
      <c r="V845" s="1" t="s">
        <v>10376</v>
      </c>
      <c r="W845" s="1">
        <v>0</v>
      </c>
      <c r="X845" s="1">
        <v>7.0000000000000007E-2</v>
      </c>
      <c r="Y845" s="1" t="s">
        <v>4331</v>
      </c>
      <c r="Z845" s="1">
        <v>0</v>
      </c>
      <c r="AA845" s="1">
        <v>0</v>
      </c>
      <c r="AB845" s="1" t="s">
        <v>4284</v>
      </c>
      <c r="AC845" s="1">
        <v>0</v>
      </c>
      <c r="AD845" s="1">
        <v>0</v>
      </c>
      <c r="AH845" s="21">
        <v>42353.369837962964</v>
      </c>
      <c r="AJ845" s="24">
        <v>1</v>
      </c>
      <c r="AK845" s="23">
        <f t="shared" si="189"/>
        <v>1</v>
      </c>
      <c r="AL845" s="1">
        <f t="shared" si="190"/>
        <v>50000</v>
      </c>
      <c r="AM845" s="1">
        <f t="shared" si="191"/>
        <v>0</v>
      </c>
      <c r="AN845" s="25">
        <f t="shared" si="198"/>
        <v>0.71</v>
      </c>
      <c r="AO845" s="25">
        <f t="shared" si="199"/>
        <v>-1.3833333333333335</v>
      </c>
      <c r="AP845" s="1">
        <f t="shared" si="197"/>
        <v>7.37</v>
      </c>
      <c r="AQ845" s="25">
        <f t="shared" si="192"/>
        <v>1.8197530864197531</v>
      </c>
      <c r="AR845" s="1">
        <f t="shared" si="193"/>
        <v>4.92</v>
      </c>
      <c r="AS845" s="25">
        <f t="shared" si="194"/>
        <v>1.7571428571428573</v>
      </c>
      <c r="AT845" s="1">
        <f t="shared" si="195"/>
        <v>0</v>
      </c>
      <c r="AU845" s="1">
        <f t="shared" si="196"/>
        <v>0</v>
      </c>
      <c r="AV845" s="1" t="str">
        <f t="shared" si="186"/>
        <v/>
      </c>
      <c r="AW845" s="1" t="str">
        <f t="shared" si="187"/>
        <v/>
      </c>
      <c r="AX845" s="1" t="str">
        <f t="shared" si="188"/>
        <v/>
      </c>
      <c r="AY845" s="1">
        <v>0</v>
      </c>
      <c r="BJ845"/>
    </row>
    <row r="846" spans="1:62" ht="15.75">
      <c r="A846" s="1">
        <v>9160</v>
      </c>
      <c r="B846" s="1" t="s">
        <v>1834</v>
      </c>
      <c r="C846" s="1" t="s">
        <v>4334</v>
      </c>
      <c r="F846" s="1">
        <v>100000</v>
      </c>
      <c r="G846" s="1">
        <v>3</v>
      </c>
      <c r="H846" s="1">
        <v>4.9000000000000004</v>
      </c>
      <c r="I846" s="1">
        <v>51.91</v>
      </c>
      <c r="J846" s="1" t="s">
        <v>10377</v>
      </c>
      <c r="K846" s="1">
        <v>4.9000000000000004</v>
      </c>
      <c r="L846" s="1">
        <v>59.85</v>
      </c>
      <c r="M846" s="1" t="s">
        <v>10378</v>
      </c>
      <c r="N846" s="1">
        <v>4.9000000000000004</v>
      </c>
      <c r="O846" s="1">
        <v>57.98</v>
      </c>
      <c r="P846" s="1" t="s">
        <v>10379</v>
      </c>
      <c r="Q846" s="1">
        <v>16.14</v>
      </c>
      <c r="R846" s="1">
        <v>12.85</v>
      </c>
      <c r="S846" s="1" t="s">
        <v>10380</v>
      </c>
      <c r="T846" s="1">
        <v>3.22</v>
      </c>
      <c r="U846" s="1">
        <v>3.68</v>
      </c>
      <c r="V846" s="1" t="s">
        <v>9127</v>
      </c>
      <c r="W846" s="1">
        <v>0</v>
      </c>
      <c r="X846" s="1">
        <v>0.05</v>
      </c>
      <c r="Y846" s="1" t="s">
        <v>4289</v>
      </c>
      <c r="Z846" s="1">
        <v>0</v>
      </c>
      <c r="AA846" s="1">
        <v>0</v>
      </c>
      <c r="AB846" s="1" t="s">
        <v>4284</v>
      </c>
      <c r="AC846" s="1">
        <v>0</v>
      </c>
      <c r="AD846" s="1">
        <v>0</v>
      </c>
      <c r="AH846" s="21">
        <v>42353.369872685187</v>
      </c>
      <c r="AJ846" s="24">
        <v>1</v>
      </c>
      <c r="AK846" s="23">
        <f t="shared" si="189"/>
        <v>4</v>
      </c>
      <c r="AL846" s="1">
        <f t="shared" si="190"/>
        <v>100000</v>
      </c>
      <c r="AM846" s="1">
        <f t="shared" si="191"/>
        <v>0</v>
      </c>
      <c r="AN846" s="25">
        <f t="shared" si="198"/>
        <v>7.9400000000000048</v>
      </c>
      <c r="AO846" s="25">
        <f t="shared" si="199"/>
        <v>56.579999999999991</v>
      </c>
      <c r="AP846" s="1">
        <f t="shared" si="197"/>
        <v>16.14</v>
      </c>
      <c r="AQ846" s="25">
        <f t="shared" si="192"/>
        <v>1.2560311284046692</v>
      </c>
      <c r="AR846" s="1">
        <f t="shared" si="193"/>
        <v>3.22</v>
      </c>
      <c r="AS846" s="25">
        <f t="shared" si="194"/>
        <v>0.875</v>
      </c>
      <c r="AT846" s="1">
        <f t="shared" si="195"/>
        <v>0</v>
      </c>
      <c r="AU846" s="1">
        <f t="shared" si="196"/>
        <v>0</v>
      </c>
      <c r="AV846" s="1" t="str">
        <f t="shared" si="186"/>
        <v/>
      </c>
      <c r="AW846" s="1" t="str">
        <f t="shared" si="187"/>
        <v/>
      </c>
      <c r="AX846" s="1" t="str">
        <f t="shared" si="188"/>
        <v/>
      </c>
      <c r="AY846" s="1">
        <v>0</v>
      </c>
      <c r="BJ846"/>
    </row>
    <row r="847" spans="1:62" ht="15.75">
      <c r="A847" s="1">
        <v>8830</v>
      </c>
      <c r="B847" s="1" t="s">
        <v>1261</v>
      </c>
      <c r="C847" s="1" t="s">
        <v>4334</v>
      </c>
      <c r="F847" s="1">
        <v>50000</v>
      </c>
      <c r="G847" s="1">
        <v>3</v>
      </c>
      <c r="H847" s="1">
        <v>4.8</v>
      </c>
      <c r="I847" s="1">
        <v>32.71</v>
      </c>
      <c r="J847" s="1" t="s">
        <v>10381</v>
      </c>
      <c r="K847" s="1">
        <v>4.9000000000000004</v>
      </c>
      <c r="L847" s="1">
        <v>53.43</v>
      </c>
      <c r="M847" s="1" t="s">
        <v>10382</v>
      </c>
      <c r="N847" s="1">
        <v>4.8</v>
      </c>
      <c r="O847" s="1">
        <v>40.85</v>
      </c>
      <c r="P847" s="1" t="s">
        <v>10383</v>
      </c>
      <c r="Q847" s="1">
        <v>9.3800000000000008</v>
      </c>
      <c r="R847" s="1">
        <v>12.85</v>
      </c>
      <c r="S847" s="1" t="s">
        <v>10384</v>
      </c>
      <c r="T847" s="1">
        <v>4.3600000000000003</v>
      </c>
      <c r="U847" s="1">
        <v>3.68</v>
      </c>
      <c r="V847" s="1" t="s">
        <v>10288</v>
      </c>
      <c r="W847" s="1">
        <v>0</v>
      </c>
      <c r="X847" s="1">
        <v>0.05</v>
      </c>
      <c r="Y847" s="1" t="s">
        <v>4289</v>
      </c>
      <c r="Z847" s="1">
        <v>0</v>
      </c>
      <c r="AA847" s="1">
        <v>0</v>
      </c>
      <c r="AB847" s="1" t="s">
        <v>4284</v>
      </c>
      <c r="AC847" s="1">
        <v>0</v>
      </c>
      <c r="AD847" s="1">
        <v>0</v>
      </c>
      <c r="AH847" s="21">
        <v>42353.369884259257</v>
      </c>
      <c r="AJ847" s="24">
        <v>1</v>
      </c>
      <c r="AK847" s="23">
        <f t="shared" si="189"/>
        <v>4</v>
      </c>
      <c r="AL847" s="1">
        <f t="shared" si="190"/>
        <v>50000</v>
      </c>
      <c r="AM847" s="1">
        <f t="shared" si="191"/>
        <v>0</v>
      </c>
      <c r="AN847" s="25">
        <f t="shared" si="198"/>
        <v>20.72</v>
      </c>
      <c r="AO847" s="25">
        <f t="shared" si="199"/>
        <v>42.330000000000005</v>
      </c>
      <c r="AP847" s="1">
        <f t="shared" si="197"/>
        <v>9.3800000000000008</v>
      </c>
      <c r="AQ847" s="25">
        <f t="shared" si="192"/>
        <v>0.7299610894941635</v>
      </c>
      <c r="AR847" s="1">
        <f t="shared" si="193"/>
        <v>4.3600000000000003</v>
      </c>
      <c r="AS847" s="25">
        <f t="shared" si="194"/>
        <v>1.1847826086956521</v>
      </c>
      <c r="AT847" s="1">
        <f t="shared" si="195"/>
        <v>0</v>
      </c>
      <c r="AU847" s="1">
        <f t="shared" si="196"/>
        <v>0</v>
      </c>
      <c r="AV847" s="1" t="str">
        <f t="shared" si="186"/>
        <v/>
      </c>
      <c r="AW847" s="1" t="str">
        <f t="shared" si="187"/>
        <v/>
      </c>
      <c r="AX847" s="1" t="str">
        <f t="shared" si="188"/>
        <v/>
      </c>
      <c r="AY847" s="1">
        <v>0</v>
      </c>
      <c r="BJ847"/>
    </row>
    <row r="848" spans="1:62" ht="15.75">
      <c r="A848" s="1">
        <v>8775</v>
      </c>
      <c r="B848" s="1" t="s">
        <v>287</v>
      </c>
      <c r="C848" s="1" t="s">
        <v>4334</v>
      </c>
      <c r="F848" s="1">
        <v>50000</v>
      </c>
      <c r="H848" s="1">
        <v>4.8</v>
      </c>
      <c r="I848" s="1">
        <v>20.49</v>
      </c>
      <c r="J848" s="1" t="s">
        <v>10385</v>
      </c>
      <c r="K848" s="1">
        <v>4.8</v>
      </c>
      <c r="L848" s="1">
        <v>23.95</v>
      </c>
      <c r="M848" s="1" t="s">
        <v>10386</v>
      </c>
      <c r="N848" s="1">
        <v>4.8</v>
      </c>
      <c r="O848" s="1">
        <v>26.01</v>
      </c>
      <c r="P848" s="1" t="s">
        <v>10387</v>
      </c>
      <c r="Q848" s="1">
        <v>18.16</v>
      </c>
      <c r="R848" s="1">
        <v>12.85</v>
      </c>
      <c r="S848" s="1" t="s">
        <v>10388</v>
      </c>
      <c r="T848" s="1">
        <v>3.65</v>
      </c>
      <c r="U848" s="1">
        <v>3.68</v>
      </c>
      <c r="V848" s="1" t="s">
        <v>8466</v>
      </c>
      <c r="W848" s="1">
        <v>0</v>
      </c>
      <c r="X848" s="1">
        <v>0.05</v>
      </c>
      <c r="Y848" s="1" t="s">
        <v>4289</v>
      </c>
      <c r="Z848" s="1">
        <v>0</v>
      </c>
      <c r="AA848" s="1">
        <v>0</v>
      </c>
      <c r="AB848" s="1" t="s">
        <v>4284</v>
      </c>
      <c r="AC848" s="1">
        <v>0</v>
      </c>
      <c r="AD848" s="1">
        <v>0</v>
      </c>
      <c r="AH848" s="21">
        <v>42353.36991898148</v>
      </c>
      <c r="AJ848" s="24">
        <v>1</v>
      </c>
      <c r="AK848" s="23">
        <f t="shared" si="189"/>
        <v>4</v>
      </c>
      <c r="AL848" s="1">
        <f t="shared" si="190"/>
        <v>50000</v>
      </c>
      <c r="AM848" s="1">
        <f t="shared" si="191"/>
        <v>0</v>
      </c>
      <c r="AN848" s="25">
        <f t="shared" si="198"/>
        <v>5.5200000000000031</v>
      </c>
      <c r="AO848" s="25">
        <f t="shared" si="199"/>
        <v>23.483333333333334</v>
      </c>
      <c r="AP848" s="1">
        <f t="shared" si="197"/>
        <v>18.16</v>
      </c>
      <c r="AQ848" s="25">
        <f t="shared" si="192"/>
        <v>1.4132295719844359</v>
      </c>
      <c r="AR848" s="1">
        <f t="shared" si="193"/>
        <v>3.65</v>
      </c>
      <c r="AS848" s="25">
        <f t="shared" si="194"/>
        <v>0.99184782608695643</v>
      </c>
      <c r="AT848" s="1">
        <f t="shared" si="195"/>
        <v>0</v>
      </c>
      <c r="AU848" s="1">
        <f t="shared" si="196"/>
        <v>0</v>
      </c>
      <c r="AV848" s="1" t="str">
        <f t="shared" si="186"/>
        <v/>
      </c>
      <c r="AW848" s="1" t="str">
        <f t="shared" si="187"/>
        <v/>
      </c>
      <c r="AX848" s="1" t="str">
        <f t="shared" si="188"/>
        <v/>
      </c>
      <c r="AY848" s="1">
        <v>0</v>
      </c>
      <c r="BJ848"/>
    </row>
    <row r="849" spans="1:62" ht="15.75">
      <c r="A849" s="1">
        <v>8666</v>
      </c>
      <c r="B849" s="1" t="s">
        <v>3372</v>
      </c>
      <c r="C849" s="1" t="s">
        <v>4286</v>
      </c>
      <c r="F849" s="1">
        <v>50000</v>
      </c>
      <c r="G849" s="1">
        <v>5</v>
      </c>
      <c r="H849" s="1">
        <v>4.8</v>
      </c>
      <c r="I849" s="1">
        <v>9.86</v>
      </c>
      <c r="J849" s="1" t="s">
        <v>10389</v>
      </c>
      <c r="K849" s="1">
        <v>4.8</v>
      </c>
      <c r="L849" s="1">
        <v>11.11</v>
      </c>
      <c r="M849" s="1" t="s">
        <v>10390</v>
      </c>
      <c r="N849" s="1">
        <v>4.8</v>
      </c>
      <c r="O849" s="1">
        <v>13.95</v>
      </c>
      <c r="P849" s="1" t="s">
        <v>10391</v>
      </c>
      <c r="Q849" s="1">
        <v>13.3</v>
      </c>
      <c r="R849" s="1">
        <v>6.76</v>
      </c>
      <c r="S849" s="1" t="s">
        <v>10392</v>
      </c>
      <c r="T849" s="1">
        <v>2.4900000000000002</v>
      </c>
      <c r="U849" s="1">
        <v>3.27</v>
      </c>
      <c r="V849" s="1" t="s">
        <v>10393</v>
      </c>
      <c r="W849" s="1">
        <v>0</v>
      </c>
      <c r="X849" s="1">
        <v>0</v>
      </c>
      <c r="Y849" s="1" t="s">
        <v>4287</v>
      </c>
      <c r="Z849" s="1">
        <v>0</v>
      </c>
      <c r="AA849" s="1">
        <v>0</v>
      </c>
      <c r="AB849" s="1" t="s">
        <v>4284</v>
      </c>
      <c r="AC849" s="1">
        <v>0</v>
      </c>
      <c r="AD849" s="1">
        <v>0</v>
      </c>
      <c r="AH849" s="21">
        <v>42353.369942129626</v>
      </c>
      <c r="AJ849" s="24">
        <v>1</v>
      </c>
      <c r="AK849" s="23">
        <f t="shared" si="189"/>
        <v>8</v>
      </c>
      <c r="AL849" s="1">
        <f t="shared" si="190"/>
        <v>50000</v>
      </c>
      <c r="AM849" s="1">
        <f t="shared" si="191"/>
        <v>0</v>
      </c>
      <c r="AN849" s="25">
        <f t="shared" si="198"/>
        <v>4.09</v>
      </c>
      <c r="AO849" s="25">
        <f t="shared" si="199"/>
        <v>11.64</v>
      </c>
      <c r="AP849" s="1">
        <f t="shared" si="197"/>
        <v>13.3</v>
      </c>
      <c r="AQ849" s="25">
        <f t="shared" si="192"/>
        <v>1.9674556213017753</v>
      </c>
      <c r="AR849" s="1">
        <f t="shared" si="193"/>
        <v>2.4900000000000002</v>
      </c>
      <c r="AS849" s="25">
        <f t="shared" si="194"/>
        <v>0.76146788990825698</v>
      </c>
      <c r="AT849" s="1">
        <f t="shared" si="195"/>
        <v>0</v>
      </c>
      <c r="AU849" s="1">
        <f t="shared" si="196"/>
        <v>0</v>
      </c>
      <c r="AV849" s="1" t="str">
        <f t="shared" si="186"/>
        <v/>
      </c>
      <c r="AW849" s="1" t="str">
        <f t="shared" si="187"/>
        <v/>
      </c>
      <c r="AX849" s="1" t="str">
        <f t="shared" si="188"/>
        <v/>
      </c>
      <c r="AY849" s="1">
        <v>0</v>
      </c>
      <c r="BJ849"/>
    </row>
    <row r="850" spans="1:62" ht="15.75">
      <c r="A850" s="1">
        <v>9187</v>
      </c>
      <c r="B850" s="1" t="s">
        <v>1873</v>
      </c>
      <c r="C850" s="1" t="s">
        <v>4334</v>
      </c>
      <c r="F850" s="1">
        <v>50000</v>
      </c>
      <c r="G850" s="1">
        <v>3</v>
      </c>
      <c r="H850" s="1">
        <v>4.8</v>
      </c>
      <c r="I850" s="1">
        <v>0</v>
      </c>
      <c r="J850" s="1" t="s">
        <v>10394</v>
      </c>
      <c r="K850" s="1">
        <v>4.5999999999999996</v>
      </c>
      <c r="L850" s="1">
        <v>-2.13</v>
      </c>
      <c r="M850" s="1" t="s">
        <v>10395</v>
      </c>
      <c r="N850" s="1">
        <v>4.5999999999999996</v>
      </c>
      <c r="O850" s="1">
        <v>-2.5099999999999998</v>
      </c>
      <c r="P850" s="1" t="s">
        <v>10396</v>
      </c>
      <c r="Q850" s="1">
        <v>12.87</v>
      </c>
      <c r="R850" s="1">
        <v>12.85</v>
      </c>
      <c r="S850" s="1" t="s">
        <v>10397</v>
      </c>
      <c r="T850" s="1">
        <v>1.79</v>
      </c>
      <c r="U850" s="1">
        <v>3.68</v>
      </c>
      <c r="V850" s="1" t="s">
        <v>10398</v>
      </c>
      <c r="W850" s="1">
        <v>0</v>
      </c>
      <c r="X850" s="1">
        <v>0</v>
      </c>
      <c r="Y850" s="1" t="s">
        <v>4287</v>
      </c>
      <c r="Z850" s="1">
        <v>0</v>
      </c>
      <c r="AA850" s="1">
        <v>0</v>
      </c>
      <c r="AB850" s="1" t="s">
        <v>4284</v>
      </c>
      <c r="AC850" s="1">
        <v>0</v>
      </c>
      <c r="AD850" s="1">
        <v>0</v>
      </c>
      <c r="AH850" s="21">
        <v>42353.370173611111</v>
      </c>
      <c r="AJ850" s="24">
        <v>1</v>
      </c>
      <c r="AK850" s="23">
        <f t="shared" si="189"/>
        <v>4</v>
      </c>
      <c r="AL850" s="1">
        <f t="shared" si="190"/>
        <v>50000</v>
      </c>
      <c r="AM850" s="1">
        <f t="shared" si="191"/>
        <v>0</v>
      </c>
      <c r="AN850" s="25">
        <f t="shared" si="198"/>
        <v>2.5099999999999998</v>
      </c>
      <c r="AO850" s="25">
        <f t="shared" si="199"/>
        <v>-1.5466666666666666</v>
      </c>
      <c r="AP850" s="1">
        <f t="shared" si="197"/>
        <v>12.87</v>
      </c>
      <c r="AQ850" s="25">
        <f t="shared" si="192"/>
        <v>1.001556420233463</v>
      </c>
      <c r="AR850" s="1">
        <f t="shared" si="193"/>
        <v>1.79</v>
      </c>
      <c r="AS850" s="25">
        <f t="shared" si="194"/>
        <v>0.48641304347826086</v>
      </c>
      <c r="AT850" s="1">
        <f t="shared" si="195"/>
        <v>0</v>
      </c>
      <c r="AU850" s="1">
        <f t="shared" si="196"/>
        <v>0</v>
      </c>
      <c r="AV850" s="1" t="str">
        <f t="shared" si="186"/>
        <v/>
      </c>
      <c r="AW850" s="1" t="str">
        <f t="shared" si="187"/>
        <v/>
      </c>
      <c r="AX850" s="1" t="str">
        <f t="shared" si="188"/>
        <v/>
      </c>
      <c r="AY850" s="1">
        <v>0</v>
      </c>
      <c r="BJ850"/>
    </row>
    <row r="851" spans="1:62" ht="15.75">
      <c r="A851" s="1">
        <v>9091</v>
      </c>
      <c r="B851" s="1" t="s">
        <v>1070</v>
      </c>
      <c r="C851" s="1" t="s">
        <v>4332</v>
      </c>
      <c r="F851" s="1">
        <v>50000</v>
      </c>
      <c r="H851" s="1">
        <v>4.9000000000000004</v>
      </c>
      <c r="I851" s="1">
        <v>32.090000000000003</v>
      </c>
      <c r="J851" s="1" t="s">
        <v>10399</v>
      </c>
      <c r="K851" s="1">
        <v>4.9000000000000004</v>
      </c>
      <c r="L851" s="1">
        <v>47.53</v>
      </c>
      <c r="M851" s="1" t="s">
        <v>10400</v>
      </c>
      <c r="N851" s="1">
        <v>4.9000000000000004</v>
      </c>
      <c r="O851" s="1">
        <v>57.08</v>
      </c>
      <c r="P851" s="1" t="s">
        <v>10401</v>
      </c>
      <c r="Q851" s="1">
        <v>11.67</v>
      </c>
      <c r="R851" s="1">
        <v>4.51</v>
      </c>
      <c r="S851" s="1" t="s">
        <v>10402</v>
      </c>
      <c r="T851" s="1">
        <v>1.4</v>
      </c>
      <c r="U851" s="1">
        <v>2.61</v>
      </c>
      <c r="V851" s="1" t="s">
        <v>10403</v>
      </c>
      <c r="W851" s="1">
        <v>0</v>
      </c>
      <c r="X851" s="1">
        <v>0.06</v>
      </c>
      <c r="Y851" s="1" t="s">
        <v>4292</v>
      </c>
      <c r="Z851" s="1">
        <v>0</v>
      </c>
      <c r="AA851" s="1">
        <v>0</v>
      </c>
      <c r="AB851" s="1" t="s">
        <v>4284</v>
      </c>
      <c r="AC851" s="1">
        <v>0</v>
      </c>
      <c r="AD851" s="1">
        <v>0</v>
      </c>
      <c r="AH851" s="21">
        <v>42353.370185185187</v>
      </c>
      <c r="AJ851" s="24">
        <v>1</v>
      </c>
      <c r="AK851" s="23">
        <f t="shared" si="189"/>
        <v>3</v>
      </c>
      <c r="AL851" s="1">
        <f t="shared" si="190"/>
        <v>50000</v>
      </c>
      <c r="AM851" s="1">
        <f t="shared" si="191"/>
        <v>0</v>
      </c>
      <c r="AN851" s="25">
        <f t="shared" si="198"/>
        <v>24.989999999999995</v>
      </c>
      <c r="AO851" s="25">
        <f t="shared" si="199"/>
        <v>45.566666666666663</v>
      </c>
      <c r="AP851" s="1">
        <f t="shared" si="197"/>
        <v>11.67</v>
      </c>
      <c r="AQ851" s="25">
        <f t="shared" si="192"/>
        <v>2.5875831485587586</v>
      </c>
      <c r="AR851" s="1">
        <f t="shared" si="193"/>
        <v>1.4</v>
      </c>
      <c r="AS851" s="25">
        <f t="shared" si="194"/>
        <v>0.53639846743295017</v>
      </c>
      <c r="AT851" s="1">
        <f t="shared" si="195"/>
        <v>0</v>
      </c>
      <c r="AU851" s="1">
        <f t="shared" si="196"/>
        <v>0</v>
      </c>
      <c r="AV851" s="1" t="str">
        <f t="shared" si="186"/>
        <v/>
      </c>
      <c r="AW851" s="1" t="str">
        <f t="shared" si="187"/>
        <v/>
      </c>
      <c r="AX851" s="1" t="str">
        <f t="shared" si="188"/>
        <v/>
      </c>
      <c r="AY851" s="1">
        <v>0</v>
      </c>
      <c r="BJ851"/>
    </row>
    <row r="852" spans="1:62" ht="15.75">
      <c r="A852" s="1">
        <v>8633</v>
      </c>
      <c r="B852" s="1" t="s">
        <v>1476</v>
      </c>
      <c r="C852" s="1" t="s">
        <v>4334</v>
      </c>
      <c r="F852" s="1">
        <v>50000</v>
      </c>
      <c r="H852" s="1">
        <v>4.8</v>
      </c>
      <c r="I852" s="1">
        <v>3.54</v>
      </c>
      <c r="J852" s="1" t="s">
        <v>10404</v>
      </c>
      <c r="K852" s="1">
        <v>4.8</v>
      </c>
      <c r="L852" s="1">
        <v>8.25</v>
      </c>
      <c r="M852" s="1" t="s">
        <v>10405</v>
      </c>
      <c r="N852" s="1">
        <v>4.8</v>
      </c>
      <c r="O852" s="1">
        <v>17.09</v>
      </c>
      <c r="P852" s="1" t="s">
        <v>10406</v>
      </c>
      <c r="Q852" s="1">
        <v>6.36</v>
      </c>
      <c r="R852" s="1">
        <v>12.85</v>
      </c>
      <c r="S852" s="1" t="s">
        <v>10407</v>
      </c>
      <c r="T852" s="1">
        <v>2.4900000000000002</v>
      </c>
      <c r="U852" s="1">
        <v>3.68</v>
      </c>
      <c r="V852" s="1" t="s">
        <v>8595</v>
      </c>
      <c r="W852" s="1">
        <v>0</v>
      </c>
      <c r="X852" s="1">
        <v>0.05</v>
      </c>
      <c r="Y852" s="1" t="s">
        <v>4289</v>
      </c>
      <c r="Z852" s="1">
        <v>0</v>
      </c>
      <c r="AA852" s="1">
        <v>0</v>
      </c>
      <c r="AB852" s="1" t="s">
        <v>4284</v>
      </c>
      <c r="AC852" s="1">
        <v>0</v>
      </c>
      <c r="AD852" s="1">
        <v>0</v>
      </c>
      <c r="AH852" s="21">
        <v>42353.370208333334</v>
      </c>
      <c r="AJ852" s="24">
        <v>1</v>
      </c>
      <c r="AK852" s="23">
        <f t="shared" si="189"/>
        <v>4</v>
      </c>
      <c r="AL852" s="1">
        <f t="shared" si="190"/>
        <v>50000</v>
      </c>
      <c r="AM852" s="1">
        <f t="shared" si="191"/>
        <v>0</v>
      </c>
      <c r="AN852" s="25">
        <f t="shared" si="198"/>
        <v>13.55</v>
      </c>
      <c r="AO852" s="25">
        <f t="shared" si="199"/>
        <v>9.6266666666666669</v>
      </c>
      <c r="AP852" s="1">
        <f t="shared" si="197"/>
        <v>6.36</v>
      </c>
      <c r="AQ852" s="25">
        <f t="shared" si="192"/>
        <v>0.49494163424124515</v>
      </c>
      <c r="AR852" s="1">
        <f t="shared" si="193"/>
        <v>2.4900000000000002</v>
      </c>
      <c r="AS852" s="25">
        <f t="shared" si="194"/>
        <v>0.67663043478260876</v>
      </c>
      <c r="AT852" s="1">
        <f t="shared" si="195"/>
        <v>0</v>
      </c>
      <c r="AU852" s="1">
        <f t="shared" si="196"/>
        <v>0</v>
      </c>
      <c r="AV852" s="1" t="str">
        <f t="shared" si="186"/>
        <v/>
      </c>
      <c r="AW852" s="1" t="str">
        <f t="shared" si="187"/>
        <v/>
      </c>
      <c r="AX852" s="1" t="str">
        <f t="shared" si="188"/>
        <v/>
      </c>
      <c r="AY852" s="1">
        <v>0</v>
      </c>
      <c r="BJ852"/>
    </row>
    <row r="853" spans="1:62" ht="15.75">
      <c r="A853" s="1">
        <v>9044</v>
      </c>
      <c r="B853" s="1" t="s">
        <v>523</v>
      </c>
      <c r="C853" s="1" t="s">
        <v>4334</v>
      </c>
      <c r="F853" s="1">
        <v>50000</v>
      </c>
      <c r="H853" s="1">
        <v>4.9000000000000004</v>
      </c>
      <c r="I853" s="1">
        <v>43.67</v>
      </c>
      <c r="J853" s="1" t="s">
        <v>10408</v>
      </c>
      <c r="K853" s="1">
        <v>4.8</v>
      </c>
      <c r="L853" s="1">
        <v>44.78</v>
      </c>
      <c r="M853" s="1" t="s">
        <v>10409</v>
      </c>
      <c r="N853" s="1">
        <v>4.8</v>
      </c>
      <c r="O853" s="1">
        <v>44.46</v>
      </c>
      <c r="P853" s="1" t="s">
        <v>10410</v>
      </c>
      <c r="Q853" s="1">
        <v>7</v>
      </c>
      <c r="R853" s="1">
        <v>12.85</v>
      </c>
      <c r="S853" s="1" t="s">
        <v>10411</v>
      </c>
      <c r="T853" s="1">
        <v>4.4800000000000004</v>
      </c>
      <c r="U853" s="1">
        <v>3.68</v>
      </c>
      <c r="V853" s="1" t="s">
        <v>10412</v>
      </c>
      <c r="W853" s="1">
        <v>0</v>
      </c>
      <c r="X853" s="1">
        <v>0.05</v>
      </c>
      <c r="Y853" s="1" t="s">
        <v>4289</v>
      </c>
      <c r="Z853" s="1">
        <v>0</v>
      </c>
      <c r="AA853" s="1">
        <v>0</v>
      </c>
      <c r="AB853" s="1" t="s">
        <v>4284</v>
      </c>
      <c r="AC853" s="1">
        <v>0</v>
      </c>
      <c r="AD853" s="1">
        <v>0</v>
      </c>
      <c r="AH853" s="21">
        <v>42353.370347222219</v>
      </c>
      <c r="AJ853" s="24">
        <v>1</v>
      </c>
      <c r="AK853" s="23">
        <f t="shared" si="189"/>
        <v>4</v>
      </c>
      <c r="AL853" s="1">
        <f t="shared" si="190"/>
        <v>50000</v>
      </c>
      <c r="AM853" s="1">
        <f t="shared" si="191"/>
        <v>0</v>
      </c>
      <c r="AN853" s="25">
        <f t="shared" si="198"/>
        <v>1.1099999999999994</v>
      </c>
      <c r="AO853" s="25">
        <f t="shared" si="199"/>
        <v>44.303333333333335</v>
      </c>
      <c r="AP853" s="1">
        <f t="shared" si="197"/>
        <v>7</v>
      </c>
      <c r="AQ853" s="25">
        <f t="shared" si="192"/>
        <v>0.54474708171206232</v>
      </c>
      <c r="AR853" s="1">
        <f t="shared" si="193"/>
        <v>4.4800000000000004</v>
      </c>
      <c r="AS853" s="25">
        <f t="shared" si="194"/>
        <v>1.2173913043478262</v>
      </c>
      <c r="AT853" s="1">
        <f t="shared" si="195"/>
        <v>0</v>
      </c>
      <c r="AU853" s="1">
        <f t="shared" si="196"/>
        <v>0</v>
      </c>
      <c r="AV853" s="1" t="str">
        <f t="shared" si="186"/>
        <v/>
      </c>
      <c r="AW853" s="1" t="str">
        <f t="shared" si="187"/>
        <v/>
      </c>
      <c r="AX853" s="1" t="str">
        <f t="shared" si="188"/>
        <v/>
      </c>
      <c r="AY853" s="1">
        <v>0</v>
      </c>
      <c r="BJ853"/>
    </row>
    <row r="854" spans="1:62" ht="15.75">
      <c r="A854" s="1">
        <v>8862</v>
      </c>
      <c r="B854" s="1" t="s">
        <v>1480</v>
      </c>
      <c r="C854" s="1" t="s">
        <v>4350</v>
      </c>
      <c r="F854" s="1">
        <v>100000</v>
      </c>
      <c r="H854" s="1">
        <v>4.9000000000000004</v>
      </c>
      <c r="I854" s="1">
        <v>46.23</v>
      </c>
      <c r="J854" s="1" t="s">
        <v>10413</v>
      </c>
      <c r="K854" s="1">
        <v>4.9000000000000004</v>
      </c>
      <c r="L854" s="1">
        <v>55.83</v>
      </c>
      <c r="M854" s="1" t="s">
        <v>10414</v>
      </c>
      <c r="N854" s="1">
        <v>4.9000000000000004</v>
      </c>
      <c r="O854" s="1">
        <v>58.47</v>
      </c>
      <c r="P854" s="1" t="s">
        <v>10415</v>
      </c>
      <c r="Q854" s="1">
        <v>5.63</v>
      </c>
      <c r="R854" s="1">
        <v>3.13</v>
      </c>
      <c r="S854" s="1" t="s">
        <v>10416</v>
      </c>
      <c r="T854" s="1">
        <v>1.47</v>
      </c>
      <c r="U854" s="1">
        <v>2.5499999999999998</v>
      </c>
      <c r="V854" s="1" t="s">
        <v>10417</v>
      </c>
      <c r="W854" s="1">
        <v>0</v>
      </c>
      <c r="X854" s="1">
        <v>0.02</v>
      </c>
      <c r="Y854" s="1" t="s">
        <v>4324</v>
      </c>
      <c r="Z854" s="1">
        <v>0</v>
      </c>
      <c r="AA854" s="1">
        <v>0</v>
      </c>
      <c r="AB854" s="1" t="s">
        <v>4284</v>
      </c>
      <c r="AC854" s="1">
        <v>0</v>
      </c>
      <c r="AD854" s="1">
        <v>0</v>
      </c>
      <c r="AH854" s="21">
        <v>42353.370405092595</v>
      </c>
      <c r="AJ854" s="24">
        <v>1</v>
      </c>
      <c r="AK854" s="23">
        <f t="shared" si="189"/>
        <v>15</v>
      </c>
      <c r="AL854" s="1">
        <f t="shared" si="190"/>
        <v>100000</v>
      </c>
      <c r="AM854" s="1">
        <f t="shared" si="191"/>
        <v>0</v>
      </c>
      <c r="AN854" s="25">
        <f t="shared" si="198"/>
        <v>12.240000000000002</v>
      </c>
      <c r="AO854" s="25">
        <f t="shared" si="199"/>
        <v>53.51</v>
      </c>
      <c r="AP854" s="1">
        <f t="shared" si="197"/>
        <v>5.63</v>
      </c>
      <c r="AQ854" s="25">
        <f t="shared" si="192"/>
        <v>1.7987220447284344</v>
      </c>
      <c r="AR854" s="1">
        <f t="shared" si="193"/>
        <v>1.47</v>
      </c>
      <c r="AS854" s="25">
        <f t="shared" si="194"/>
        <v>0.57647058823529418</v>
      </c>
      <c r="AT854" s="1">
        <f t="shared" si="195"/>
        <v>0</v>
      </c>
      <c r="AU854" s="1">
        <f t="shared" si="196"/>
        <v>0</v>
      </c>
      <c r="AV854" s="1" t="str">
        <f t="shared" si="186"/>
        <v/>
      </c>
      <c r="AW854" s="1" t="str">
        <f t="shared" si="187"/>
        <v/>
      </c>
      <c r="AX854" s="1" t="str">
        <f t="shared" si="188"/>
        <v/>
      </c>
      <c r="AY854" s="1">
        <v>0</v>
      </c>
      <c r="BJ854"/>
    </row>
    <row r="855" spans="1:62" ht="15.75">
      <c r="A855" s="1">
        <v>9030</v>
      </c>
      <c r="B855" s="1" t="s">
        <v>1039</v>
      </c>
      <c r="C855" s="1" t="s">
        <v>4350</v>
      </c>
      <c r="F855" s="1">
        <v>50000</v>
      </c>
      <c r="H855" s="1">
        <v>4.9000000000000004</v>
      </c>
      <c r="I855" s="1">
        <v>79.510000000000005</v>
      </c>
      <c r="J855" s="1" t="s">
        <v>10418</v>
      </c>
      <c r="K855" s="1">
        <v>4.9000000000000004</v>
      </c>
      <c r="L855" s="1">
        <v>88.98</v>
      </c>
      <c r="M855" s="1" t="s">
        <v>10419</v>
      </c>
      <c r="N855" s="1">
        <v>4.9000000000000004</v>
      </c>
      <c r="O855" s="1">
        <v>88.23</v>
      </c>
      <c r="P855" s="1" t="s">
        <v>10420</v>
      </c>
      <c r="Q855" s="1">
        <v>1.98</v>
      </c>
      <c r="R855" s="1">
        <v>3.13</v>
      </c>
      <c r="S855" s="1" t="s">
        <v>10421</v>
      </c>
      <c r="T855" s="1">
        <v>1.48</v>
      </c>
      <c r="U855" s="1">
        <v>2.5499999999999998</v>
      </c>
      <c r="V855" s="1" t="s">
        <v>10422</v>
      </c>
      <c r="W855" s="1">
        <v>0</v>
      </c>
      <c r="X855" s="1">
        <v>0.02</v>
      </c>
      <c r="Y855" s="1" t="s">
        <v>4324</v>
      </c>
      <c r="Z855" s="1">
        <v>0</v>
      </c>
      <c r="AA855" s="1">
        <v>0</v>
      </c>
      <c r="AB855" s="1" t="s">
        <v>4284</v>
      </c>
      <c r="AC855" s="1">
        <v>0</v>
      </c>
      <c r="AD855" s="1">
        <v>0</v>
      </c>
      <c r="AH855" s="21">
        <v>42353.370451388888</v>
      </c>
      <c r="AJ855" s="24">
        <v>1</v>
      </c>
      <c r="AK855" s="23">
        <f t="shared" si="189"/>
        <v>15</v>
      </c>
      <c r="AL855" s="1">
        <f t="shared" si="190"/>
        <v>50000</v>
      </c>
      <c r="AM855" s="1">
        <f t="shared" si="191"/>
        <v>0</v>
      </c>
      <c r="AN855" s="25">
        <f t="shared" si="198"/>
        <v>9.4699999999999989</v>
      </c>
      <c r="AO855" s="25">
        <f t="shared" si="199"/>
        <v>85.573333333333338</v>
      </c>
      <c r="AP855" s="1">
        <f t="shared" si="197"/>
        <v>1.98</v>
      </c>
      <c r="AQ855" s="25">
        <f t="shared" si="192"/>
        <v>0.63258785942492013</v>
      </c>
      <c r="AR855" s="1">
        <f t="shared" si="193"/>
        <v>1.48</v>
      </c>
      <c r="AS855" s="25">
        <f t="shared" si="194"/>
        <v>0.58039215686274515</v>
      </c>
      <c r="AT855" s="1">
        <f t="shared" si="195"/>
        <v>0</v>
      </c>
      <c r="AU855" s="1">
        <f t="shared" si="196"/>
        <v>0</v>
      </c>
      <c r="AV855" s="1" t="str">
        <f t="shared" si="186"/>
        <v/>
      </c>
      <c r="AW855" s="1" t="str">
        <f t="shared" si="187"/>
        <v/>
      </c>
      <c r="AX855" s="1" t="str">
        <f t="shared" si="188"/>
        <v/>
      </c>
      <c r="AY855" s="1">
        <v>0</v>
      </c>
      <c r="BJ855"/>
    </row>
    <row r="856" spans="1:62" ht="15.75">
      <c r="A856" s="1">
        <v>8749</v>
      </c>
      <c r="B856" s="1" t="s">
        <v>340</v>
      </c>
      <c r="C856" s="1" t="s">
        <v>4334</v>
      </c>
      <c r="F856" s="1">
        <v>50000</v>
      </c>
      <c r="H856" s="1">
        <v>4.8</v>
      </c>
      <c r="I856" s="1">
        <v>13.44</v>
      </c>
      <c r="J856" s="1" t="s">
        <v>10423</v>
      </c>
      <c r="K856" s="1">
        <v>4.8</v>
      </c>
      <c r="L856" s="1">
        <v>33.96</v>
      </c>
      <c r="M856" s="1" t="s">
        <v>10424</v>
      </c>
      <c r="N856" s="1">
        <v>4.8</v>
      </c>
      <c r="O856" s="1">
        <v>30.21</v>
      </c>
      <c r="P856" s="1" t="s">
        <v>10425</v>
      </c>
      <c r="Q856" s="1">
        <v>12.33</v>
      </c>
      <c r="R856" s="1">
        <v>12.85</v>
      </c>
      <c r="S856" s="1" t="s">
        <v>10426</v>
      </c>
      <c r="T856" s="1">
        <v>3.45</v>
      </c>
      <c r="U856" s="1">
        <v>3.68</v>
      </c>
      <c r="V856" s="1" t="s">
        <v>10427</v>
      </c>
      <c r="W856" s="1">
        <v>0</v>
      </c>
      <c r="X856" s="1">
        <v>0.05</v>
      </c>
      <c r="Y856" s="1" t="s">
        <v>4289</v>
      </c>
      <c r="Z856" s="1">
        <v>0</v>
      </c>
      <c r="AA856" s="1">
        <v>0</v>
      </c>
      <c r="AB856" s="1" t="s">
        <v>4284</v>
      </c>
      <c r="AC856" s="1">
        <v>0</v>
      </c>
      <c r="AD856" s="1">
        <v>0</v>
      </c>
      <c r="AH856" s="21">
        <v>42353.370509259257</v>
      </c>
      <c r="AJ856" s="24">
        <v>1</v>
      </c>
      <c r="AK856" s="23">
        <f t="shared" si="189"/>
        <v>4</v>
      </c>
      <c r="AL856" s="1">
        <f t="shared" si="190"/>
        <v>50000</v>
      </c>
      <c r="AM856" s="1">
        <f t="shared" si="191"/>
        <v>0</v>
      </c>
      <c r="AN856" s="25">
        <f t="shared" si="198"/>
        <v>20.520000000000003</v>
      </c>
      <c r="AO856" s="25">
        <f t="shared" si="199"/>
        <v>25.87</v>
      </c>
      <c r="AP856" s="1">
        <f t="shared" si="197"/>
        <v>12.33</v>
      </c>
      <c r="AQ856" s="25">
        <f t="shared" si="192"/>
        <v>0.95953307392996112</v>
      </c>
      <c r="AR856" s="1">
        <f t="shared" si="193"/>
        <v>3.45</v>
      </c>
      <c r="AS856" s="25">
        <f t="shared" si="194"/>
        <v>0.9375</v>
      </c>
      <c r="AT856" s="1">
        <f t="shared" si="195"/>
        <v>0</v>
      </c>
      <c r="AU856" s="1">
        <f t="shared" si="196"/>
        <v>0</v>
      </c>
      <c r="AV856" s="1" t="str">
        <f t="shared" si="186"/>
        <v/>
      </c>
      <c r="AW856" s="1" t="str">
        <f t="shared" si="187"/>
        <v/>
      </c>
      <c r="AX856" s="1" t="str">
        <f t="shared" si="188"/>
        <v/>
      </c>
      <c r="AY856" s="1">
        <v>0</v>
      </c>
      <c r="BJ856"/>
    </row>
    <row r="857" spans="1:62" ht="15.75">
      <c r="A857" s="1">
        <v>8825</v>
      </c>
      <c r="B857" s="1" t="s">
        <v>4136</v>
      </c>
      <c r="C857" s="1" t="s">
        <v>4370</v>
      </c>
      <c r="F857" s="1">
        <v>100000</v>
      </c>
      <c r="G857" s="1">
        <v>3</v>
      </c>
      <c r="H857" s="1">
        <v>4.8</v>
      </c>
      <c r="I857" s="1">
        <v>0</v>
      </c>
      <c r="J857" s="1" t="s">
        <v>10428</v>
      </c>
      <c r="K857" s="1">
        <v>4.8</v>
      </c>
      <c r="L857" s="1">
        <v>0</v>
      </c>
      <c r="M857" s="1" t="s">
        <v>10429</v>
      </c>
      <c r="N857" s="1">
        <v>4.7</v>
      </c>
      <c r="O857" s="1">
        <v>0</v>
      </c>
      <c r="P857" s="1" t="s">
        <v>10430</v>
      </c>
      <c r="Q857" s="1">
        <v>3.51</v>
      </c>
      <c r="R857" s="1">
        <v>3.39</v>
      </c>
      <c r="S857" s="1" t="s">
        <v>10431</v>
      </c>
      <c r="T857" s="1">
        <v>0.01</v>
      </c>
      <c r="U857" s="1">
        <v>1.48</v>
      </c>
      <c r="V857" s="1" t="s">
        <v>10432</v>
      </c>
      <c r="W857" s="1">
        <v>0</v>
      </c>
      <c r="X857" s="1">
        <v>0.01</v>
      </c>
      <c r="Y857" s="1" t="s">
        <v>4295</v>
      </c>
      <c r="Z857" s="1">
        <v>0</v>
      </c>
      <c r="AA857" s="1">
        <v>0</v>
      </c>
      <c r="AB857" s="1" t="s">
        <v>4284</v>
      </c>
      <c r="AC857" s="1">
        <v>0</v>
      </c>
      <c r="AD857" s="1">
        <v>0</v>
      </c>
      <c r="AH857" s="21">
        <v>42353.37054398148</v>
      </c>
      <c r="AJ857" s="24">
        <v>1</v>
      </c>
      <c r="AK857" s="23">
        <f t="shared" si="189"/>
        <v>11</v>
      </c>
      <c r="AL857" s="1">
        <f t="shared" si="190"/>
        <v>100000</v>
      </c>
      <c r="AM857" s="1">
        <f t="shared" si="191"/>
        <v>0</v>
      </c>
      <c r="AN857" s="25">
        <f t="shared" si="198"/>
        <v>0</v>
      </c>
      <c r="AO857" s="25">
        <f t="shared" si="199"/>
        <v>0</v>
      </c>
      <c r="AP857" s="1">
        <f t="shared" si="197"/>
        <v>3.51</v>
      </c>
      <c r="AQ857" s="25">
        <f t="shared" si="192"/>
        <v>1.0353982300884954</v>
      </c>
      <c r="AR857" s="1">
        <f t="shared" si="193"/>
        <v>0.01</v>
      </c>
      <c r="AS857" s="25">
        <f t="shared" si="194"/>
        <v>6.7567567567567571E-3</v>
      </c>
      <c r="AT857" s="1">
        <f t="shared" si="195"/>
        <v>0</v>
      </c>
      <c r="AU857" s="1">
        <f t="shared" si="196"/>
        <v>0</v>
      </c>
      <c r="AV857" s="1" t="str">
        <f t="shared" si="186"/>
        <v/>
      </c>
      <c r="AW857" s="1" t="str">
        <f t="shared" si="187"/>
        <v/>
      </c>
      <c r="AX857" s="1" t="str">
        <f t="shared" si="188"/>
        <v/>
      </c>
      <c r="AY857" s="1">
        <v>0</v>
      </c>
      <c r="BJ857"/>
    </row>
    <row r="858" spans="1:62" ht="15.75">
      <c r="A858" s="1">
        <v>8889</v>
      </c>
      <c r="B858" s="1" t="s">
        <v>1982</v>
      </c>
      <c r="C858" s="1" t="s">
        <v>4334</v>
      </c>
      <c r="F858" s="1">
        <v>100000</v>
      </c>
      <c r="G858" s="1">
        <v>6</v>
      </c>
      <c r="H858" s="1">
        <v>4.9000000000000004</v>
      </c>
      <c r="I858" s="1">
        <v>60.75</v>
      </c>
      <c r="J858" s="1" t="s">
        <v>10433</v>
      </c>
      <c r="K858" s="1">
        <v>4.9000000000000004</v>
      </c>
      <c r="L858" s="1">
        <v>73.94</v>
      </c>
      <c r="M858" s="1" t="s">
        <v>10434</v>
      </c>
      <c r="N858" s="1">
        <v>4.9000000000000004</v>
      </c>
      <c r="O858" s="1">
        <v>78.38</v>
      </c>
      <c r="P858" s="1" t="s">
        <v>10435</v>
      </c>
      <c r="Q858" s="1">
        <v>20.76</v>
      </c>
      <c r="R858" s="1">
        <v>12.85</v>
      </c>
      <c r="S858" s="1" t="s">
        <v>10436</v>
      </c>
      <c r="T858" s="1">
        <v>3.73</v>
      </c>
      <c r="U858" s="1">
        <v>3.68</v>
      </c>
      <c r="V858" s="1" t="s">
        <v>10437</v>
      </c>
      <c r="W858" s="1">
        <v>0</v>
      </c>
      <c r="X858" s="1">
        <v>0</v>
      </c>
      <c r="Y858" s="1" t="s">
        <v>4287</v>
      </c>
      <c r="Z858" s="1">
        <v>0</v>
      </c>
      <c r="AA858" s="1">
        <v>0</v>
      </c>
      <c r="AB858" s="1" t="s">
        <v>4284</v>
      </c>
      <c r="AC858" s="1">
        <v>0</v>
      </c>
      <c r="AD858" s="1">
        <v>0</v>
      </c>
      <c r="AH858" s="21">
        <v>42353.37060185185</v>
      </c>
      <c r="AJ858" s="24">
        <v>1</v>
      </c>
      <c r="AK858" s="23">
        <f t="shared" si="189"/>
        <v>4</v>
      </c>
      <c r="AL858" s="1">
        <f t="shared" si="190"/>
        <v>100000</v>
      </c>
      <c r="AM858" s="1">
        <f t="shared" si="191"/>
        <v>0</v>
      </c>
      <c r="AN858" s="25">
        <f t="shared" si="198"/>
        <v>17.629999999999995</v>
      </c>
      <c r="AO858" s="25">
        <f t="shared" si="199"/>
        <v>71.023333333333326</v>
      </c>
      <c r="AP858" s="1">
        <f t="shared" si="197"/>
        <v>20.76</v>
      </c>
      <c r="AQ858" s="25">
        <f t="shared" si="192"/>
        <v>1.6155642023346306</v>
      </c>
      <c r="AR858" s="1">
        <f t="shared" si="193"/>
        <v>3.73</v>
      </c>
      <c r="AS858" s="25">
        <f t="shared" si="194"/>
        <v>1.013586956521739</v>
      </c>
      <c r="AT858" s="1">
        <f t="shared" si="195"/>
        <v>0</v>
      </c>
      <c r="AU858" s="1">
        <f t="shared" si="196"/>
        <v>0</v>
      </c>
      <c r="AV858" s="1" t="str">
        <f t="shared" si="186"/>
        <v/>
      </c>
      <c r="AW858" s="1" t="str">
        <f t="shared" si="187"/>
        <v/>
      </c>
      <c r="AX858" s="1" t="str">
        <f t="shared" si="188"/>
        <v/>
      </c>
      <c r="AY858" s="1">
        <v>0</v>
      </c>
      <c r="BJ858"/>
    </row>
    <row r="859" spans="1:62" ht="15.75">
      <c r="A859" s="1">
        <v>8852</v>
      </c>
      <c r="B859" s="1" t="s">
        <v>1992</v>
      </c>
      <c r="C859" s="1" t="s">
        <v>4334</v>
      </c>
      <c r="F859" s="1">
        <v>100000</v>
      </c>
      <c r="H859" s="1">
        <v>4.8</v>
      </c>
      <c r="I859" s="1">
        <v>-0.5</v>
      </c>
      <c r="J859" s="1" t="s">
        <v>10438</v>
      </c>
      <c r="K859" s="1">
        <v>4.7</v>
      </c>
      <c r="L859" s="1">
        <v>1.45</v>
      </c>
      <c r="M859" s="1" t="s">
        <v>10439</v>
      </c>
      <c r="N859" s="1">
        <v>4.7</v>
      </c>
      <c r="O859" s="1">
        <v>9.5500000000000007</v>
      </c>
      <c r="P859" s="1" t="s">
        <v>10440</v>
      </c>
      <c r="Q859" s="1">
        <v>7.69</v>
      </c>
      <c r="R859" s="1">
        <v>12.85</v>
      </c>
      <c r="S859" s="1" t="s">
        <v>10441</v>
      </c>
      <c r="T859" s="1">
        <v>4.25</v>
      </c>
      <c r="U859" s="1">
        <v>3.68</v>
      </c>
      <c r="V859" s="1" t="s">
        <v>10042</v>
      </c>
      <c r="W859" s="1">
        <v>0</v>
      </c>
      <c r="X859" s="1">
        <v>0.05</v>
      </c>
      <c r="Y859" s="1" t="s">
        <v>4289</v>
      </c>
      <c r="Z859" s="1">
        <v>0</v>
      </c>
      <c r="AA859" s="1">
        <v>0</v>
      </c>
      <c r="AB859" s="1" t="s">
        <v>4284</v>
      </c>
      <c r="AC859" s="1">
        <v>0</v>
      </c>
      <c r="AD859" s="1">
        <v>0</v>
      </c>
      <c r="AH859" s="21">
        <v>42353.370625000003</v>
      </c>
      <c r="AJ859" s="24">
        <v>1</v>
      </c>
      <c r="AK859" s="23">
        <f t="shared" si="189"/>
        <v>4</v>
      </c>
      <c r="AL859" s="1">
        <f t="shared" si="190"/>
        <v>100000</v>
      </c>
      <c r="AM859" s="1">
        <f t="shared" si="191"/>
        <v>0</v>
      </c>
      <c r="AN859" s="25">
        <f t="shared" si="198"/>
        <v>10.050000000000001</v>
      </c>
      <c r="AO859" s="25">
        <f t="shared" si="199"/>
        <v>3.5</v>
      </c>
      <c r="AP859" s="1">
        <f t="shared" si="197"/>
        <v>7.69</v>
      </c>
      <c r="AQ859" s="25">
        <f t="shared" si="192"/>
        <v>0.59844357976653706</v>
      </c>
      <c r="AR859" s="1">
        <f t="shared" si="193"/>
        <v>4.25</v>
      </c>
      <c r="AS859" s="25">
        <f t="shared" si="194"/>
        <v>1.1548913043478259</v>
      </c>
      <c r="AT859" s="1">
        <f t="shared" si="195"/>
        <v>0</v>
      </c>
      <c r="AU859" s="1">
        <f t="shared" si="196"/>
        <v>0</v>
      </c>
      <c r="AV859" s="1" t="str">
        <f t="shared" si="186"/>
        <v/>
      </c>
      <c r="AW859" s="1" t="str">
        <f t="shared" si="187"/>
        <v/>
      </c>
      <c r="AX859" s="1" t="str">
        <f t="shared" si="188"/>
        <v/>
      </c>
      <c r="AY859" s="1">
        <v>0</v>
      </c>
      <c r="BJ859"/>
    </row>
    <row r="860" spans="1:62" ht="15.75">
      <c r="A860" s="1">
        <v>8779</v>
      </c>
      <c r="B860" s="1" t="s">
        <v>1496</v>
      </c>
      <c r="C860" s="1" t="s">
        <v>4352</v>
      </c>
      <c r="F860" s="1">
        <v>50000</v>
      </c>
      <c r="H860" s="1">
        <v>4.9000000000000004</v>
      </c>
      <c r="I860" s="1">
        <v>33.94</v>
      </c>
      <c r="J860" s="1" t="s">
        <v>10442</v>
      </c>
      <c r="K860" s="1">
        <v>4.8</v>
      </c>
      <c r="L860" s="1">
        <v>34.61</v>
      </c>
      <c r="M860" s="1" t="s">
        <v>10443</v>
      </c>
      <c r="N860" s="1">
        <v>4.8</v>
      </c>
      <c r="O860" s="1">
        <v>31.76</v>
      </c>
      <c r="P860" s="1" t="s">
        <v>10444</v>
      </c>
      <c r="Q860" s="1">
        <v>3.29</v>
      </c>
      <c r="R860" s="1">
        <v>8.0299999999999994</v>
      </c>
      <c r="S860" s="1" t="s">
        <v>10445</v>
      </c>
      <c r="T860" s="1">
        <v>2.17</v>
      </c>
      <c r="U860" s="1">
        <v>3.59</v>
      </c>
      <c r="V860" s="1" t="s">
        <v>10446</v>
      </c>
      <c r="W860" s="1">
        <v>0</v>
      </c>
      <c r="X860" s="1">
        <v>0.04</v>
      </c>
      <c r="Y860" s="1" t="s">
        <v>4300</v>
      </c>
      <c r="Z860" s="1">
        <v>0</v>
      </c>
      <c r="AA860" s="1">
        <v>0</v>
      </c>
      <c r="AB860" s="1" t="s">
        <v>4284</v>
      </c>
      <c r="AC860" s="1">
        <v>0</v>
      </c>
      <c r="AD860" s="1">
        <v>0</v>
      </c>
      <c r="AH860" s="21">
        <v>42353.370717592596</v>
      </c>
      <c r="AJ860" s="24">
        <v>1</v>
      </c>
      <c r="AK860" s="23">
        <f t="shared" si="189"/>
        <v>14</v>
      </c>
      <c r="AL860" s="1">
        <f t="shared" si="190"/>
        <v>50000</v>
      </c>
      <c r="AM860" s="1">
        <f t="shared" si="191"/>
        <v>0</v>
      </c>
      <c r="AN860" s="25">
        <f t="shared" si="198"/>
        <v>2.8499999999999979</v>
      </c>
      <c r="AO860" s="25">
        <f t="shared" si="199"/>
        <v>33.436666666666667</v>
      </c>
      <c r="AP860" s="1">
        <f t="shared" si="197"/>
        <v>3.29</v>
      </c>
      <c r="AQ860" s="25">
        <f t="shared" si="192"/>
        <v>0.40971357409713577</v>
      </c>
      <c r="AR860" s="1">
        <f t="shared" si="193"/>
        <v>2.17</v>
      </c>
      <c r="AS860" s="25">
        <f t="shared" si="194"/>
        <v>0.6044568245125348</v>
      </c>
      <c r="AT860" s="1">
        <f t="shared" si="195"/>
        <v>0</v>
      </c>
      <c r="AU860" s="1">
        <f t="shared" si="196"/>
        <v>0</v>
      </c>
      <c r="AV860" s="1" t="str">
        <f t="shared" si="186"/>
        <v/>
      </c>
      <c r="AW860" s="1" t="str">
        <f t="shared" si="187"/>
        <v/>
      </c>
      <c r="AX860" s="1" t="str">
        <f t="shared" si="188"/>
        <v/>
      </c>
      <c r="AY860" s="1">
        <v>0</v>
      </c>
      <c r="BJ860"/>
    </row>
    <row r="861" spans="1:62" ht="15.75">
      <c r="A861" s="1">
        <v>8857</v>
      </c>
      <c r="B861" s="1" t="s">
        <v>2038</v>
      </c>
      <c r="C861" s="1" t="s">
        <v>4339</v>
      </c>
      <c r="F861" s="1">
        <v>50000</v>
      </c>
      <c r="H861" s="1">
        <v>4.9000000000000004</v>
      </c>
      <c r="I861" s="1">
        <v>69.760000000000005</v>
      </c>
      <c r="J861" s="1" t="s">
        <v>10447</v>
      </c>
      <c r="K861" s="1">
        <v>4.9000000000000004</v>
      </c>
      <c r="L861" s="1">
        <v>72.59</v>
      </c>
      <c r="M861" s="1" t="s">
        <v>10448</v>
      </c>
      <c r="N861" s="1">
        <v>4.9000000000000004</v>
      </c>
      <c r="O861" s="1">
        <v>67.86</v>
      </c>
      <c r="P861" s="1" t="s">
        <v>10449</v>
      </c>
      <c r="Q861" s="1">
        <v>4.3</v>
      </c>
      <c r="R861" s="1">
        <v>3.8</v>
      </c>
      <c r="S861" s="1" t="s">
        <v>10450</v>
      </c>
      <c r="T861" s="1">
        <v>1.33</v>
      </c>
      <c r="U861" s="1">
        <v>2.4300000000000002</v>
      </c>
      <c r="V861" s="1" t="s">
        <v>10451</v>
      </c>
      <c r="W861" s="1">
        <v>0</v>
      </c>
      <c r="X861" s="1">
        <v>0.13</v>
      </c>
      <c r="Y861" s="1" t="s">
        <v>4294</v>
      </c>
      <c r="Z861" s="1">
        <v>0</v>
      </c>
      <c r="AA861" s="1">
        <v>0</v>
      </c>
      <c r="AB861" s="1" t="s">
        <v>4284</v>
      </c>
      <c r="AC861" s="1">
        <v>0</v>
      </c>
      <c r="AD861" s="1">
        <v>0</v>
      </c>
      <c r="AH861" s="21">
        <v>42353.370752314811</v>
      </c>
      <c r="AJ861" s="24">
        <v>1</v>
      </c>
      <c r="AK861" s="23">
        <f t="shared" si="189"/>
        <v>6</v>
      </c>
      <c r="AL861" s="1">
        <f t="shared" si="190"/>
        <v>50000</v>
      </c>
      <c r="AM861" s="1">
        <f t="shared" si="191"/>
        <v>0</v>
      </c>
      <c r="AN861" s="25">
        <f t="shared" si="198"/>
        <v>4.730000000000004</v>
      </c>
      <c r="AO861" s="25">
        <f t="shared" si="199"/>
        <v>70.070000000000007</v>
      </c>
      <c r="AP861" s="1">
        <f t="shared" si="197"/>
        <v>4.3</v>
      </c>
      <c r="AQ861" s="25">
        <f t="shared" si="192"/>
        <v>1.131578947368421</v>
      </c>
      <c r="AR861" s="1">
        <f t="shared" si="193"/>
        <v>1.33</v>
      </c>
      <c r="AS861" s="25">
        <f t="shared" si="194"/>
        <v>0.54732510288065839</v>
      </c>
      <c r="AT861" s="1">
        <f t="shared" si="195"/>
        <v>0</v>
      </c>
      <c r="AU861" s="1">
        <f t="shared" si="196"/>
        <v>0</v>
      </c>
      <c r="AV861" s="1" t="str">
        <f t="shared" si="186"/>
        <v/>
      </c>
      <c r="AW861" s="1" t="str">
        <f t="shared" si="187"/>
        <v/>
      </c>
      <c r="AX861" s="1" t="str">
        <f t="shared" si="188"/>
        <v/>
      </c>
      <c r="AY861" s="1">
        <v>0</v>
      </c>
      <c r="BJ861"/>
    </row>
    <row r="862" spans="1:62" ht="15.75">
      <c r="A862" s="1">
        <v>9116</v>
      </c>
      <c r="B862" s="1" t="s">
        <v>2066</v>
      </c>
      <c r="C862" s="1" t="s">
        <v>4334</v>
      </c>
      <c r="F862" s="1">
        <v>50000</v>
      </c>
      <c r="G862" s="1">
        <v>5</v>
      </c>
      <c r="H862" s="1">
        <v>4.8</v>
      </c>
      <c r="I862" s="1">
        <v>17.96</v>
      </c>
      <c r="J862" s="1" t="s">
        <v>10452</v>
      </c>
      <c r="K862" s="1">
        <v>4.8</v>
      </c>
      <c r="L862" s="1">
        <v>22.88</v>
      </c>
      <c r="M862" s="1" t="s">
        <v>10453</v>
      </c>
      <c r="N862" s="1">
        <v>4.7</v>
      </c>
      <c r="O862" s="1">
        <v>11.4</v>
      </c>
      <c r="P862" s="1" t="s">
        <v>10454</v>
      </c>
      <c r="Q862" s="1">
        <v>8.75</v>
      </c>
      <c r="R862" s="1">
        <v>12.85</v>
      </c>
      <c r="S862" s="1" t="s">
        <v>10455</v>
      </c>
      <c r="T862" s="1">
        <v>2.13</v>
      </c>
      <c r="U862" s="1">
        <v>3.68</v>
      </c>
      <c r="V862" s="1" t="s">
        <v>10456</v>
      </c>
      <c r="W862" s="1">
        <v>0</v>
      </c>
      <c r="X862" s="1">
        <v>0</v>
      </c>
      <c r="Y862" s="1" t="s">
        <v>4287</v>
      </c>
      <c r="Z862" s="1">
        <v>0</v>
      </c>
      <c r="AA862" s="1">
        <v>0</v>
      </c>
      <c r="AB862" s="1" t="s">
        <v>4284</v>
      </c>
      <c r="AC862" s="1">
        <v>0</v>
      </c>
      <c r="AD862" s="1">
        <v>0</v>
      </c>
      <c r="AH862" s="21">
        <v>42353.370787037034</v>
      </c>
      <c r="AJ862" s="24">
        <v>1</v>
      </c>
      <c r="AK862" s="23">
        <f t="shared" si="189"/>
        <v>4</v>
      </c>
      <c r="AL862" s="1">
        <f t="shared" si="190"/>
        <v>50000</v>
      </c>
      <c r="AM862" s="1">
        <f t="shared" si="191"/>
        <v>0</v>
      </c>
      <c r="AN862" s="25">
        <f t="shared" si="198"/>
        <v>11.479999999999999</v>
      </c>
      <c r="AO862" s="25">
        <f t="shared" si="199"/>
        <v>17.413333333333334</v>
      </c>
      <c r="AP862" s="1">
        <f t="shared" si="197"/>
        <v>8.75</v>
      </c>
      <c r="AQ862" s="25">
        <f t="shared" si="192"/>
        <v>0.68093385214007784</v>
      </c>
      <c r="AR862" s="1">
        <f t="shared" si="193"/>
        <v>2.13</v>
      </c>
      <c r="AS862" s="25">
        <f t="shared" si="194"/>
        <v>0.57880434782608692</v>
      </c>
      <c r="AT862" s="1">
        <f t="shared" si="195"/>
        <v>0</v>
      </c>
      <c r="AU862" s="1">
        <f t="shared" si="196"/>
        <v>0</v>
      </c>
      <c r="AV862" s="1" t="str">
        <f t="shared" si="186"/>
        <v/>
      </c>
      <c r="AW862" s="1" t="str">
        <f t="shared" si="187"/>
        <v/>
      </c>
      <c r="AX862" s="1" t="str">
        <f t="shared" si="188"/>
        <v/>
      </c>
      <c r="AY862" s="1">
        <v>0</v>
      </c>
      <c r="BJ862"/>
    </row>
    <row r="863" spans="1:62" ht="15.75">
      <c r="A863" s="1">
        <v>9192</v>
      </c>
      <c r="B863" s="1" t="s">
        <v>2215</v>
      </c>
      <c r="C863" s="1" t="s">
        <v>4339</v>
      </c>
      <c r="F863" s="1">
        <v>50000</v>
      </c>
      <c r="G863" s="1">
        <v>3</v>
      </c>
      <c r="H863" s="1">
        <v>4.8</v>
      </c>
      <c r="I863" s="1">
        <v>0</v>
      </c>
      <c r="J863" s="1" t="s">
        <v>10457</v>
      </c>
      <c r="K863" s="1">
        <v>4.8</v>
      </c>
      <c r="L863" s="1">
        <v>1.99</v>
      </c>
      <c r="M863" s="1" t="s">
        <v>10458</v>
      </c>
      <c r="N863" s="1">
        <v>4.8</v>
      </c>
      <c r="O863" s="1">
        <v>0</v>
      </c>
      <c r="P863" s="1" t="s">
        <v>10459</v>
      </c>
      <c r="Q863" s="1">
        <v>2.35</v>
      </c>
      <c r="R863" s="1">
        <v>3.8</v>
      </c>
      <c r="S863" s="1" t="s">
        <v>10460</v>
      </c>
      <c r="T863" s="1">
        <v>2.85</v>
      </c>
      <c r="U863" s="1">
        <v>2.4300000000000002</v>
      </c>
      <c r="V863" s="1" t="s">
        <v>10461</v>
      </c>
      <c r="W863" s="1">
        <v>0</v>
      </c>
      <c r="X863" s="1">
        <v>0.13</v>
      </c>
      <c r="Y863" s="1" t="s">
        <v>4294</v>
      </c>
      <c r="Z863" s="1">
        <v>0</v>
      </c>
      <c r="AA863" s="1">
        <v>0</v>
      </c>
      <c r="AB863" s="1" t="s">
        <v>4284</v>
      </c>
      <c r="AC863" s="1">
        <v>0</v>
      </c>
      <c r="AD863" s="1">
        <v>0</v>
      </c>
      <c r="AH863" s="21">
        <v>42353.372557870367</v>
      </c>
      <c r="AJ863" s="24">
        <v>1</v>
      </c>
      <c r="AK863" s="23">
        <f t="shared" si="189"/>
        <v>6</v>
      </c>
      <c r="AL863" s="1">
        <f t="shared" si="190"/>
        <v>50000</v>
      </c>
      <c r="AM863" s="1">
        <f t="shared" si="191"/>
        <v>0</v>
      </c>
      <c r="AN863" s="25">
        <f t="shared" si="198"/>
        <v>1.99</v>
      </c>
      <c r="AO863" s="25">
        <f t="shared" si="199"/>
        <v>0.66333333333333333</v>
      </c>
      <c r="AP863" s="1">
        <f t="shared" si="197"/>
        <v>2.35</v>
      </c>
      <c r="AQ863" s="25">
        <f t="shared" si="192"/>
        <v>0.61842105263157898</v>
      </c>
      <c r="AR863" s="1">
        <f t="shared" si="193"/>
        <v>2.85</v>
      </c>
      <c r="AS863" s="25">
        <f t="shared" si="194"/>
        <v>1.1728395061728394</v>
      </c>
      <c r="AT863" s="1">
        <f t="shared" si="195"/>
        <v>0</v>
      </c>
      <c r="AU863" s="1">
        <f t="shared" si="196"/>
        <v>0</v>
      </c>
      <c r="AV863" s="1" t="str">
        <f t="shared" si="186"/>
        <v/>
      </c>
      <c r="AW863" s="1" t="str">
        <f t="shared" si="187"/>
        <v/>
      </c>
      <c r="AX863" s="1" t="str">
        <f t="shared" si="188"/>
        <v/>
      </c>
      <c r="AY863" s="1">
        <v>0</v>
      </c>
      <c r="BJ863"/>
    </row>
    <row r="864" spans="1:62" ht="15.75">
      <c r="A864" s="1">
        <v>9365</v>
      </c>
      <c r="B864" s="1" t="s">
        <v>281</v>
      </c>
      <c r="C864" s="1" t="s">
        <v>4378</v>
      </c>
      <c r="F864" s="1">
        <v>50000</v>
      </c>
      <c r="G864" s="1">
        <v>3</v>
      </c>
      <c r="H864" s="1">
        <v>4.8</v>
      </c>
      <c r="I864" s="1">
        <v>0</v>
      </c>
      <c r="J864" s="1" t="s">
        <v>10462</v>
      </c>
      <c r="K864" s="1">
        <v>4.8</v>
      </c>
      <c r="L864" s="1">
        <v>0</v>
      </c>
      <c r="M864" s="1" t="s">
        <v>10463</v>
      </c>
      <c r="N864" s="1">
        <v>4.7</v>
      </c>
      <c r="O864" s="1">
        <v>0</v>
      </c>
      <c r="P864" s="1" t="s">
        <v>10464</v>
      </c>
      <c r="Q864" s="1">
        <v>8.86</v>
      </c>
      <c r="R864" s="1">
        <v>4.16</v>
      </c>
      <c r="S864" s="1" t="s">
        <v>10465</v>
      </c>
      <c r="T864" s="1">
        <v>0.97</v>
      </c>
      <c r="U864" s="1">
        <v>2.16</v>
      </c>
      <c r="V864" s="1" t="s">
        <v>10466</v>
      </c>
      <c r="W864" s="1">
        <v>0</v>
      </c>
      <c r="X864" s="1">
        <v>0.01</v>
      </c>
      <c r="Y864" s="1" t="s">
        <v>4295</v>
      </c>
      <c r="Z864" s="1">
        <v>0</v>
      </c>
      <c r="AA864" s="1">
        <v>0</v>
      </c>
      <c r="AB864" s="1" t="s">
        <v>4284</v>
      </c>
      <c r="AC864" s="1">
        <v>0</v>
      </c>
      <c r="AD864" s="1">
        <v>0</v>
      </c>
      <c r="AH864" s="21">
        <v>42353.372696759259</v>
      </c>
      <c r="AJ864" s="24">
        <v>1</v>
      </c>
      <c r="AK864" s="23">
        <f t="shared" si="189"/>
        <v>7</v>
      </c>
      <c r="AL864" s="1">
        <f t="shared" si="190"/>
        <v>50000</v>
      </c>
      <c r="AM864" s="1">
        <f t="shared" si="191"/>
        <v>0</v>
      </c>
      <c r="AN864" s="25">
        <f t="shared" si="198"/>
        <v>0</v>
      </c>
      <c r="AO864" s="25">
        <f t="shared" si="199"/>
        <v>0</v>
      </c>
      <c r="AP864" s="1">
        <f t="shared" si="197"/>
        <v>8.86</v>
      </c>
      <c r="AQ864" s="25">
        <f t="shared" si="192"/>
        <v>2.1298076923076921</v>
      </c>
      <c r="AR864" s="1">
        <f t="shared" si="193"/>
        <v>0.97</v>
      </c>
      <c r="AS864" s="25">
        <f t="shared" si="194"/>
        <v>0.44907407407407401</v>
      </c>
      <c r="AT864" s="1">
        <f t="shared" si="195"/>
        <v>0</v>
      </c>
      <c r="AU864" s="1">
        <f t="shared" si="196"/>
        <v>0</v>
      </c>
      <c r="AV864" s="1" t="str">
        <f t="shared" si="186"/>
        <v/>
      </c>
      <c r="AW864" s="1" t="str">
        <f t="shared" si="187"/>
        <v/>
      </c>
      <c r="AX864" s="1" t="str">
        <f t="shared" si="188"/>
        <v/>
      </c>
      <c r="AY864" s="1">
        <v>0</v>
      </c>
      <c r="BJ864"/>
    </row>
    <row r="865" spans="1:62" ht="15.75">
      <c r="A865" s="1">
        <v>9162</v>
      </c>
      <c r="B865" s="1" t="s">
        <v>2070</v>
      </c>
      <c r="C865" s="1" t="s">
        <v>4334</v>
      </c>
      <c r="F865" s="1">
        <v>100000</v>
      </c>
      <c r="H865" s="1">
        <v>4.8</v>
      </c>
      <c r="I865" s="1">
        <v>0</v>
      </c>
      <c r="J865" s="1" t="s">
        <v>10467</v>
      </c>
      <c r="K865" s="1">
        <v>4.7</v>
      </c>
      <c r="L865" s="1">
        <v>0</v>
      </c>
      <c r="M865" s="1" t="s">
        <v>10468</v>
      </c>
      <c r="N865" s="1">
        <v>4.7</v>
      </c>
      <c r="O865" s="1">
        <v>8.26</v>
      </c>
      <c r="P865" s="1" t="s">
        <v>10469</v>
      </c>
      <c r="Q865" s="1">
        <v>15.14</v>
      </c>
      <c r="R865" s="1">
        <v>12.85</v>
      </c>
      <c r="S865" s="1" t="s">
        <v>10470</v>
      </c>
      <c r="T865" s="1">
        <v>4.43</v>
      </c>
      <c r="U865" s="1">
        <v>3.68</v>
      </c>
      <c r="V865" s="1" t="s">
        <v>9939</v>
      </c>
      <c r="W865" s="1">
        <v>0</v>
      </c>
      <c r="X865" s="1">
        <v>0.05</v>
      </c>
      <c r="Y865" s="1" t="s">
        <v>4289</v>
      </c>
      <c r="Z865" s="1">
        <v>0</v>
      </c>
      <c r="AA865" s="1">
        <v>0</v>
      </c>
      <c r="AB865" s="1" t="s">
        <v>4284</v>
      </c>
      <c r="AC865" s="1">
        <v>0</v>
      </c>
      <c r="AD865" s="1">
        <v>0</v>
      </c>
      <c r="AH865" s="21">
        <v>42353.372766203705</v>
      </c>
      <c r="AJ865" s="24">
        <v>1</v>
      </c>
      <c r="AK865" s="23">
        <f t="shared" si="189"/>
        <v>4</v>
      </c>
      <c r="AL865" s="1">
        <f t="shared" si="190"/>
        <v>100000</v>
      </c>
      <c r="AM865" s="1">
        <f t="shared" si="191"/>
        <v>0</v>
      </c>
      <c r="AN865" s="25">
        <f t="shared" si="198"/>
        <v>8.26</v>
      </c>
      <c r="AO865" s="25">
        <f t="shared" si="199"/>
        <v>2.7533333333333334</v>
      </c>
      <c r="AP865" s="1">
        <f t="shared" si="197"/>
        <v>15.14</v>
      </c>
      <c r="AQ865" s="25">
        <f t="shared" si="192"/>
        <v>1.1782101167315175</v>
      </c>
      <c r="AR865" s="1">
        <f t="shared" si="193"/>
        <v>4.43</v>
      </c>
      <c r="AS865" s="25">
        <f t="shared" si="194"/>
        <v>1.2038043478260869</v>
      </c>
      <c r="AT865" s="1">
        <f t="shared" si="195"/>
        <v>0</v>
      </c>
      <c r="AU865" s="1">
        <f t="shared" si="196"/>
        <v>0</v>
      </c>
      <c r="AV865" s="1" t="str">
        <f t="shared" si="186"/>
        <v/>
      </c>
      <c r="AW865" s="1" t="str">
        <f t="shared" si="187"/>
        <v/>
      </c>
      <c r="AX865" s="1" t="str">
        <f t="shared" si="188"/>
        <v/>
      </c>
      <c r="AY865" s="1">
        <v>0</v>
      </c>
      <c r="BJ865"/>
    </row>
    <row r="866" spans="1:62" ht="15.75">
      <c r="A866" s="1">
        <v>8908</v>
      </c>
      <c r="B866" s="1" t="s">
        <v>1605</v>
      </c>
      <c r="C866" s="1" t="s">
        <v>4332</v>
      </c>
      <c r="F866" s="1">
        <v>100000</v>
      </c>
      <c r="G866" s="1">
        <v>4</v>
      </c>
      <c r="H866" s="1">
        <v>4.8</v>
      </c>
      <c r="I866" s="1">
        <v>-0.81</v>
      </c>
      <c r="J866" s="1" t="s">
        <v>10471</v>
      </c>
      <c r="K866" s="1">
        <v>4.7</v>
      </c>
      <c r="L866" s="1">
        <v>-1.3</v>
      </c>
      <c r="M866" s="1" t="s">
        <v>10472</v>
      </c>
      <c r="N866" s="1">
        <v>4.5999999999999996</v>
      </c>
      <c r="O866" s="1">
        <v>-1.85</v>
      </c>
      <c r="P866" s="1" t="s">
        <v>10473</v>
      </c>
      <c r="Q866" s="1">
        <v>2.9</v>
      </c>
      <c r="R866" s="1">
        <v>4.51</v>
      </c>
      <c r="S866" s="1" t="s">
        <v>10474</v>
      </c>
      <c r="T866" s="1">
        <v>1.82</v>
      </c>
      <c r="U866" s="1">
        <v>2.61</v>
      </c>
      <c r="V866" s="1" t="s">
        <v>10475</v>
      </c>
      <c r="W866" s="1">
        <v>0</v>
      </c>
      <c r="X866" s="1">
        <v>0.06</v>
      </c>
      <c r="Y866" s="1" t="s">
        <v>4292</v>
      </c>
      <c r="Z866" s="1">
        <v>0</v>
      </c>
      <c r="AA866" s="1">
        <v>0</v>
      </c>
      <c r="AB866" s="1" t="s">
        <v>4284</v>
      </c>
      <c r="AC866" s="1">
        <v>0</v>
      </c>
      <c r="AD866" s="1">
        <v>0</v>
      </c>
      <c r="AH866" s="21">
        <v>42353.372847222221</v>
      </c>
      <c r="AJ866" s="24">
        <v>1</v>
      </c>
      <c r="AK866" s="23">
        <f t="shared" si="189"/>
        <v>3</v>
      </c>
      <c r="AL866" s="1">
        <f t="shared" si="190"/>
        <v>100000</v>
      </c>
      <c r="AM866" s="1">
        <f t="shared" si="191"/>
        <v>0</v>
      </c>
      <c r="AN866" s="25">
        <f t="shared" si="198"/>
        <v>1.04</v>
      </c>
      <c r="AO866" s="25">
        <f t="shared" si="199"/>
        <v>-1.32</v>
      </c>
      <c r="AP866" s="1">
        <f t="shared" si="197"/>
        <v>2.9</v>
      </c>
      <c r="AQ866" s="25">
        <f t="shared" si="192"/>
        <v>0.6430155210643016</v>
      </c>
      <c r="AR866" s="1">
        <f t="shared" si="193"/>
        <v>1.82</v>
      </c>
      <c r="AS866" s="25">
        <f t="shared" si="194"/>
        <v>0.69731800766283536</v>
      </c>
      <c r="AT866" s="1">
        <f t="shared" si="195"/>
        <v>0</v>
      </c>
      <c r="AU866" s="1">
        <f t="shared" si="196"/>
        <v>0</v>
      </c>
      <c r="AV866" s="1" t="str">
        <f t="shared" si="186"/>
        <v/>
      </c>
      <c r="AW866" s="1" t="str">
        <f t="shared" si="187"/>
        <v/>
      </c>
      <c r="AX866" s="1" t="str">
        <f t="shared" si="188"/>
        <v/>
      </c>
      <c r="AY866" s="1">
        <v>0</v>
      </c>
      <c r="BJ866"/>
    </row>
    <row r="867" spans="1:62" ht="15.75">
      <c r="A867" s="1">
        <v>8890</v>
      </c>
      <c r="B867" s="1" t="s">
        <v>1500</v>
      </c>
      <c r="C867" s="1" t="s">
        <v>4983</v>
      </c>
      <c r="F867" s="1">
        <v>100000</v>
      </c>
      <c r="H867" s="1">
        <v>4.9000000000000004</v>
      </c>
      <c r="I867" s="1">
        <v>51.54</v>
      </c>
      <c r="J867" s="1" t="s">
        <v>10476</v>
      </c>
      <c r="K867" s="1">
        <v>4.9000000000000004</v>
      </c>
      <c r="L867" s="1">
        <v>47.39</v>
      </c>
      <c r="M867" s="1" t="s">
        <v>10477</v>
      </c>
      <c r="N867" s="1">
        <v>4.9000000000000004</v>
      </c>
      <c r="O867" s="1">
        <v>46.77</v>
      </c>
      <c r="P867" s="1" t="s">
        <v>10478</v>
      </c>
      <c r="Q867" s="1">
        <v>4.8600000000000003</v>
      </c>
      <c r="R867" s="1">
        <v>4.51</v>
      </c>
      <c r="S867" s="1" t="s">
        <v>10479</v>
      </c>
      <c r="T867" s="1">
        <v>2.04</v>
      </c>
      <c r="U867" s="1">
        <v>2.61</v>
      </c>
      <c r="V867" s="1" t="s">
        <v>10480</v>
      </c>
      <c r="W867" s="1">
        <v>0</v>
      </c>
      <c r="X867" s="1">
        <v>0.06</v>
      </c>
      <c r="Y867" s="1" t="s">
        <v>4292</v>
      </c>
      <c r="Z867" s="1">
        <v>0</v>
      </c>
      <c r="AA867" s="1">
        <v>0</v>
      </c>
      <c r="AB867" s="1" t="s">
        <v>4284</v>
      </c>
      <c r="AC867" s="1">
        <v>0</v>
      </c>
      <c r="AD867" s="1">
        <v>0</v>
      </c>
      <c r="AH867" s="21">
        <v>42353.372939814813</v>
      </c>
      <c r="AJ867" s="24">
        <v>1</v>
      </c>
      <c r="AK867" s="23">
        <f t="shared" si="189"/>
        <v>2</v>
      </c>
      <c r="AL867" s="1">
        <f t="shared" si="190"/>
        <v>100000</v>
      </c>
      <c r="AM867" s="1">
        <f t="shared" si="191"/>
        <v>0</v>
      </c>
      <c r="AN867" s="25">
        <f t="shared" si="198"/>
        <v>4.769999999999996</v>
      </c>
      <c r="AO867" s="25">
        <f t="shared" si="199"/>
        <v>48.56666666666667</v>
      </c>
      <c r="AP867" s="1">
        <f t="shared" si="197"/>
        <v>4.8600000000000003</v>
      </c>
      <c r="AQ867" s="25">
        <f t="shared" si="192"/>
        <v>1.0776053215077606</v>
      </c>
      <c r="AR867" s="1">
        <f t="shared" si="193"/>
        <v>2.04</v>
      </c>
      <c r="AS867" s="25">
        <f t="shared" si="194"/>
        <v>0.7816091954022989</v>
      </c>
      <c r="AT867" s="1">
        <f t="shared" si="195"/>
        <v>0</v>
      </c>
      <c r="AU867" s="1">
        <f t="shared" si="196"/>
        <v>0</v>
      </c>
      <c r="AV867" s="1" t="str">
        <f t="shared" si="186"/>
        <v/>
      </c>
      <c r="AW867" s="1" t="str">
        <f t="shared" si="187"/>
        <v/>
      </c>
      <c r="AX867" s="1" t="str">
        <f t="shared" si="188"/>
        <v/>
      </c>
      <c r="AY867" s="1">
        <v>0</v>
      </c>
      <c r="BJ867"/>
    </row>
    <row r="868" spans="1:62" ht="15.75">
      <c r="A868" s="1">
        <v>8851</v>
      </c>
      <c r="B868" s="1" t="s">
        <v>1987</v>
      </c>
      <c r="C868" s="1" t="s">
        <v>4370</v>
      </c>
      <c r="F868" s="1">
        <v>150000</v>
      </c>
      <c r="G868" s="1">
        <v>5</v>
      </c>
      <c r="H868" s="1">
        <v>4.9000000000000004</v>
      </c>
      <c r="I868" s="1">
        <v>48.56</v>
      </c>
      <c r="J868" s="1" t="s">
        <v>10481</v>
      </c>
      <c r="K868" s="1">
        <v>4.9000000000000004</v>
      </c>
      <c r="L868" s="1">
        <v>44.06</v>
      </c>
      <c r="M868" s="1" t="s">
        <v>10482</v>
      </c>
      <c r="N868" s="1">
        <v>4.8</v>
      </c>
      <c r="O868" s="1">
        <v>42.51</v>
      </c>
      <c r="P868" s="1" t="s">
        <v>10483</v>
      </c>
      <c r="Q868" s="1">
        <v>5.59</v>
      </c>
      <c r="R868" s="1">
        <v>3.39</v>
      </c>
      <c r="S868" s="1" t="s">
        <v>10484</v>
      </c>
      <c r="T868" s="1">
        <v>1.04</v>
      </c>
      <c r="U868" s="1">
        <v>1.48</v>
      </c>
      <c r="V868" s="1" t="s">
        <v>10485</v>
      </c>
      <c r="W868" s="1">
        <v>0</v>
      </c>
      <c r="X868" s="1">
        <v>0</v>
      </c>
      <c r="Y868" s="1" t="s">
        <v>4287</v>
      </c>
      <c r="Z868" s="1">
        <v>0</v>
      </c>
      <c r="AA868" s="1">
        <v>0</v>
      </c>
      <c r="AB868" s="1" t="s">
        <v>4284</v>
      </c>
      <c r="AC868" s="1">
        <v>0</v>
      </c>
      <c r="AD868" s="1">
        <v>0</v>
      </c>
      <c r="AH868" s="21">
        <v>42353.373020833336</v>
      </c>
      <c r="AJ868" s="24">
        <v>1</v>
      </c>
      <c r="AK868" s="23">
        <f t="shared" si="189"/>
        <v>11</v>
      </c>
      <c r="AL868" s="1">
        <f t="shared" si="190"/>
        <v>150000</v>
      </c>
      <c r="AM868" s="1">
        <f t="shared" si="191"/>
        <v>0</v>
      </c>
      <c r="AN868" s="25">
        <f t="shared" si="198"/>
        <v>6.0500000000000043</v>
      </c>
      <c r="AO868" s="25">
        <f t="shared" si="199"/>
        <v>45.043333333333329</v>
      </c>
      <c r="AP868" s="1">
        <f t="shared" si="197"/>
        <v>5.59</v>
      </c>
      <c r="AQ868" s="25">
        <f t="shared" si="192"/>
        <v>1.6489675516224187</v>
      </c>
      <c r="AR868" s="1">
        <f t="shared" si="193"/>
        <v>1.04</v>
      </c>
      <c r="AS868" s="25">
        <f t="shared" si="194"/>
        <v>0.70270270270270274</v>
      </c>
      <c r="AT868" s="1">
        <f t="shared" si="195"/>
        <v>0</v>
      </c>
      <c r="AU868" s="1">
        <f t="shared" si="196"/>
        <v>0</v>
      </c>
      <c r="AV868" s="1" t="str">
        <f t="shared" si="186"/>
        <v/>
      </c>
      <c r="AW868" s="1" t="str">
        <f t="shared" si="187"/>
        <v/>
      </c>
      <c r="AX868" s="1" t="str">
        <f t="shared" si="188"/>
        <v/>
      </c>
      <c r="AY868" s="1">
        <v>0</v>
      </c>
      <c r="BJ868"/>
    </row>
    <row r="869" spans="1:62" ht="15.75">
      <c r="A869" s="1">
        <v>9380</v>
      </c>
      <c r="B869" s="1" t="s">
        <v>81</v>
      </c>
      <c r="C869" s="1" t="s">
        <v>4358</v>
      </c>
      <c r="F869" s="1">
        <v>100000</v>
      </c>
      <c r="G869" s="1">
        <v>3</v>
      </c>
      <c r="H869" s="1">
        <v>4.9000000000000004</v>
      </c>
      <c r="I869" s="1">
        <v>21.2</v>
      </c>
      <c r="J869" s="1" t="s">
        <v>10486</v>
      </c>
      <c r="K869" s="1">
        <v>4.9000000000000004</v>
      </c>
      <c r="L869" s="1">
        <v>37.56</v>
      </c>
      <c r="M869" s="1" t="s">
        <v>10487</v>
      </c>
      <c r="N869" s="1">
        <v>4.8</v>
      </c>
      <c r="O869" s="1">
        <v>40.97</v>
      </c>
      <c r="P869" s="1" t="s">
        <v>10488</v>
      </c>
      <c r="Q869" s="1">
        <v>23.14</v>
      </c>
      <c r="R869" s="1">
        <v>4.05</v>
      </c>
      <c r="S869" s="1" t="s">
        <v>10489</v>
      </c>
      <c r="T869" s="1">
        <v>4.88</v>
      </c>
      <c r="U869" s="1">
        <v>2.8</v>
      </c>
      <c r="V869" s="1" t="s">
        <v>10490</v>
      </c>
      <c r="W869" s="1">
        <v>0</v>
      </c>
      <c r="X869" s="1">
        <v>7.0000000000000007E-2</v>
      </c>
      <c r="Y869" s="1" t="s">
        <v>4331</v>
      </c>
      <c r="Z869" s="1">
        <v>0</v>
      </c>
      <c r="AA869" s="1">
        <v>0</v>
      </c>
      <c r="AB869" s="1" t="s">
        <v>4284</v>
      </c>
      <c r="AC869" s="1">
        <v>0</v>
      </c>
      <c r="AD869" s="1">
        <v>0</v>
      </c>
      <c r="AH869" s="21">
        <v>42353.373101851852</v>
      </c>
      <c r="AJ869" s="24">
        <v>1</v>
      </c>
      <c r="AK869" s="23">
        <f t="shared" si="189"/>
        <v>1</v>
      </c>
      <c r="AL869" s="1">
        <f t="shared" si="190"/>
        <v>100000</v>
      </c>
      <c r="AM869" s="1">
        <f t="shared" si="191"/>
        <v>0</v>
      </c>
      <c r="AN869" s="25">
        <f t="shared" si="198"/>
        <v>19.77</v>
      </c>
      <c r="AO869" s="25">
        <f t="shared" si="199"/>
        <v>33.243333333333332</v>
      </c>
      <c r="AP869" s="1">
        <f t="shared" si="197"/>
        <v>23.14</v>
      </c>
      <c r="AQ869" s="25">
        <f t="shared" si="192"/>
        <v>5.7135802469135806</v>
      </c>
      <c r="AR869" s="1">
        <f t="shared" si="193"/>
        <v>4.88</v>
      </c>
      <c r="AS869" s="25">
        <f t="shared" si="194"/>
        <v>1.7428571428571429</v>
      </c>
      <c r="AT869" s="1">
        <f t="shared" si="195"/>
        <v>0</v>
      </c>
      <c r="AU869" s="1">
        <f t="shared" si="196"/>
        <v>0</v>
      </c>
      <c r="AV869" s="1" t="str">
        <f t="shared" si="186"/>
        <v/>
      </c>
      <c r="AW869" s="1" t="str">
        <f t="shared" si="187"/>
        <v/>
      </c>
      <c r="AX869" s="1" t="str">
        <f t="shared" si="188"/>
        <v/>
      </c>
      <c r="AY869" s="1">
        <v>0</v>
      </c>
      <c r="BJ869"/>
    </row>
    <row r="870" spans="1:62" ht="15.75">
      <c r="A870" s="1">
        <v>9077</v>
      </c>
      <c r="B870" s="1" t="s">
        <v>615</v>
      </c>
      <c r="C870" s="1" t="s">
        <v>4286</v>
      </c>
      <c r="F870" s="1">
        <v>50000</v>
      </c>
      <c r="G870" s="1">
        <v>3</v>
      </c>
      <c r="H870" s="1">
        <v>4.8</v>
      </c>
      <c r="I870" s="1">
        <v>-0.97</v>
      </c>
      <c r="J870" s="1" t="s">
        <v>10491</v>
      </c>
      <c r="K870" s="1">
        <v>4.7</v>
      </c>
      <c r="L870" s="1">
        <v>-1.0900000000000001</v>
      </c>
      <c r="M870" s="1" t="s">
        <v>10492</v>
      </c>
      <c r="N870" s="1">
        <v>4.7</v>
      </c>
      <c r="O870" s="1">
        <v>-0.66</v>
      </c>
      <c r="P870" s="1" t="s">
        <v>10493</v>
      </c>
      <c r="Q870" s="1">
        <v>11.77</v>
      </c>
      <c r="R870" s="1">
        <v>6.76</v>
      </c>
      <c r="S870" s="1" t="s">
        <v>10494</v>
      </c>
      <c r="T870" s="1">
        <v>2.8</v>
      </c>
      <c r="U870" s="1">
        <v>3.27</v>
      </c>
      <c r="V870" s="1" t="s">
        <v>10495</v>
      </c>
      <c r="W870" s="1">
        <v>0</v>
      </c>
      <c r="X870" s="1">
        <v>0.01</v>
      </c>
      <c r="Y870" s="1" t="s">
        <v>4295</v>
      </c>
      <c r="Z870" s="1">
        <v>0</v>
      </c>
      <c r="AA870" s="1">
        <v>0</v>
      </c>
      <c r="AB870" s="1" t="s">
        <v>4284</v>
      </c>
      <c r="AC870" s="1">
        <v>0</v>
      </c>
      <c r="AD870" s="1">
        <v>0</v>
      </c>
      <c r="AH870" s="21">
        <v>42353.37327546296</v>
      </c>
      <c r="AJ870" s="24">
        <v>1</v>
      </c>
      <c r="AK870" s="23">
        <f t="shared" si="189"/>
        <v>8</v>
      </c>
      <c r="AL870" s="1">
        <f t="shared" si="190"/>
        <v>50000</v>
      </c>
      <c r="AM870" s="1">
        <f t="shared" si="191"/>
        <v>0</v>
      </c>
      <c r="AN870" s="25">
        <f t="shared" si="198"/>
        <v>0.43000000000000005</v>
      </c>
      <c r="AO870" s="25">
        <f t="shared" si="199"/>
        <v>-0.90666666666666673</v>
      </c>
      <c r="AP870" s="1">
        <f t="shared" si="197"/>
        <v>11.77</v>
      </c>
      <c r="AQ870" s="25">
        <f t="shared" si="192"/>
        <v>1.7411242603550297</v>
      </c>
      <c r="AR870" s="1">
        <f t="shared" si="193"/>
        <v>2.8</v>
      </c>
      <c r="AS870" s="25">
        <f t="shared" si="194"/>
        <v>0.85626911314984699</v>
      </c>
      <c r="AT870" s="1">
        <f t="shared" si="195"/>
        <v>0</v>
      </c>
      <c r="AU870" s="1">
        <f t="shared" si="196"/>
        <v>0</v>
      </c>
      <c r="AV870" s="1" t="str">
        <f t="shared" si="186"/>
        <v/>
      </c>
      <c r="AW870" s="1" t="str">
        <f t="shared" si="187"/>
        <v/>
      </c>
      <c r="AX870" s="1" t="str">
        <f t="shared" si="188"/>
        <v/>
      </c>
      <c r="AY870" s="1">
        <v>0</v>
      </c>
      <c r="BJ870"/>
    </row>
    <row r="871" spans="1:62" ht="15.75">
      <c r="A871" s="1">
        <v>9078</v>
      </c>
      <c r="B871" s="1" t="s">
        <v>2013</v>
      </c>
      <c r="C871" s="1" t="s">
        <v>4352</v>
      </c>
      <c r="F871" s="1">
        <v>100000</v>
      </c>
      <c r="G871" s="1">
        <v>5</v>
      </c>
      <c r="H871" s="1">
        <v>4.8</v>
      </c>
      <c r="I871" s="1">
        <v>17.21</v>
      </c>
      <c r="J871" s="1" t="s">
        <v>10496</v>
      </c>
      <c r="K871" s="1">
        <v>4.8</v>
      </c>
      <c r="L871" s="1">
        <v>27.4</v>
      </c>
      <c r="M871" s="1" t="s">
        <v>10497</v>
      </c>
      <c r="N871" s="1">
        <v>4.8</v>
      </c>
      <c r="O871" s="1">
        <v>19.440000000000001</v>
      </c>
      <c r="P871" s="1" t="s">
        <v>10498</v>
      </c>
      <c r="Q871" s="1">
        <v>11.22</v>
      </c>
      <c r="R871" s="1">
        <v>8.0299999999999994</v>
      </c>
      <c r="S871" s="1" t="s">
        <v>10499</v>
      </c>
      <c r="T871" s="1">
        <v>4.1399999999999997</v>
      </c>
      <c r="U871" s="1">
        <v>3.59</v>
      </c>
      <c r="V871" s="1" t="s">
        <v>10500</v>
      </c>
      <c r="W871" s="1">
        <v>0</v>
      </c>
      <c r="X871" s="1">
        <v>0</v>
      </c>
      <c r="Y871" s="1" t="s">
        <v>4287</v>
      </c>
      <c r="Z871" s="1">
        <v>0</v>
      </c>
      <c r="AA871" s="1">
        <v>0</v>
      </c>
      <c r="AB871" s="1" t="s">
        <v>4284</v>
      </c>
      <c r="AC871" s="1">
        <v>0</v>
      </c>
      <c r="AD871" s="1">
        <v>0</v>
      </c>
      <c r="AH871" s="21">
        <v>42353.373402777775</v>
      </c>
      <c r="AJ871" s="24">
        <v>1</v>
      </c>
      <c r="AK871" s="23">
        <f t="shared" si="189"/>
        <v>14</v>
      </c>
      <c r="AL871" s="1">
        <f t="shared" si="190"/>
        <v>100000</v>
      </c>
      <c r="AM871" s="1">
        <f t="shared" si="191"/>
        <v>0</v>
      </c>
      <c r="AN871" s="25">
        <f t="shared" si="198"/>
        <v>10.189999999999998</v>
      </c>
      <c r="AO871" s="25">
        <f t="shared" si="199"/>
        <v>21.349999999999998</v>
      </c>
      <c r="AP871" s="1">
        <f t="shared" si="197"/>
        <v>11.22</v>
      </c>
      <c r="AQ871" s="25">
        <f t="shared" si="192"/>
        <v>1.397260273972603</v>
      </c>
      <c r="AR871" s="1">
        <f t="shared" si="193"/>
        <v>4.1399999999999997</v>
      </c>
      <c r="AS871" s="25">
        <f t="shared" si="194"/>
        <v>1.1532033426183843</v>
      </c>
      <c r="AT871" s="1">
        <f t="shared" si="195"/>
        <v>0</v>
      </c>
      <c r="AU871" s="1">
        <f t="shared" si="196"/>
        <v>0</v>
      </c>
      <c r="AV871" s="1" t="str">
        <f t="shared" si="186"/>
        <v/>
      </c>
      <c r="AW871" s="1" t="str">
        <f t="shared" si="187"/>
        <v/>
      </c>
      <c r="AX871" s="1" t="str">
        <f t="shared" si="188"/>
        <v/>
      </c>
      <c r="AY871" s="1">
        <v>0</v>
      </c>
      <c r="BJ871"/>
    </row>
    <row r="872" spans="1:62" ht="15.75">
      <c r="A872" s="1">
        <v>8916</v>
      </c>
      <c r="B872" s="1" t="s">
        <v>774</v>
      </c>
      <c r="C872" s="1" t="s">
        <v>4334</v>
      </c>
      <c r="F872" s="1">
        <v>50000</v>
      </c>
      <c r="H872" s="1">
        <v>4.9000000000000004</v>
      </c>
      <c r="I872" s="1">
        <v>48.53</v>
      </c>
      <c r="J872" s="1" t="s">
        <v>10501</v>
      </c>
      <c r="K872" s="1">
        <v>4.9000000000000004</v>
      </c>
      <c r="L872" s="1">
        <v>51.75</v>
      </c>
      <c r="M872" s="1" t="s">
        <v>10502</v>
      </c>
      <c r="N872" s="1">
        <v>4.8</v>
      </c>
      <c r="O872" s="1">
        <v>53.68</v>
      </c>
      <c r="P872" s="1" t="s">
        <v>10503</v>
      </c>
      <c r="Q872" s="1">
        <v>13.13</v>
      </c>
      <c r="R872" s="1">
        <v>12.85</v>
      </c>
      <c r="S872" s="1" t="s">
        <v>10504</v>
      </c>
      <c r="T872" s="1">
        <v>2.79</v>
      </c>
      <c r="U872" s="1">
        <v>3.68</v>
      </c>
      <c r="V872" s="1" t="s">
        <v>10505</v>
      </c>
      <c r="W872" s="1">
        <v>0</v>
      </c>
      <c r="X872" s="1">
        <v>0.05</v>
      </c>
      <c r="Y872" s="1" t="s">
        <v>4289</v>
      </c>
      <c r="Z872" s="1">
        <v>0</v>
      </c>
      <c r="AA872" s="1">
        <v>0</v>
      </c>
      <c r="AB872" s="1" t="s">
        <v>4284</v>
      </c>
      <c r="AC872" s="1">
        <v>0</v>
      </c>
      <c r="AD872" s="1">
        <v>0</v>
      </c>
      <c r="AH872" s="21">
        <v>42353.373506944445</v>
      </c>
      <c r="AJ872" s="24">
        <v>1</v>
      </c>
      <c r="AK872" s="23">
        <f t="shared" si="189"/>
        <v>4</v>
      </c>
      <c r="AL872" s="1">
        <f t="shared" si="190"/>
        <v>50000</v>
      </c>
      <c r="AM872" s="1">
        <f t="shared" si="191"/>
        <v>0</v>
      </c>
      <c r="AN872" s="25">
        <f t="shared" si="198"/>
        <v>5.1499999999999986</v>
      </c>
      <c r="AO872" s="25">
        <f t="shared" si="199"/>
        <v>51.32</v>
      </c>
      <c r="AP872" s="1">
        <f t="shared" si="197"/>
        <v>13.13</v>
      </c>
      <c r="AQ872" s="25">
        <f t="shared" si="192"/>
        <v>1.0217898832684826</v>
      </c>
      <c r="AR872" s="1">
        <f t="shared" si="193"/>
        <v>2.79</v>
      </c>
      <c r="AS872" s="25">
        <f t="shared" si="194"/>
        <v>0.75815217391304346</v>
      </c>
      <c r="AT872" s="1">
        <f t="shared" si="195"/>
        <v>0</v>
      </c>
      <c r="AU872" s="1">
        <f t="shared" si="196"/>
        <v>0</v>
      </c>
      <c r="AV872" s="1" t="str">
        <f t="shared" si="186"/>
        <v/>
      </c>
      <c r="AW872" s="1" t="str">
        <f t="shared" si="187"/>
        <v/>
      </c>
      <c r="AX872" s="1" t="str">
        <f t="shared" si="188"/>
        <v/>
      </c>
      <c r="AY872" s="1">
        <v>0</v>
      </c>
      <c r="BJ872"/>
    </row>
    <row r="873" spans="1:62" ht="15.75">
      <c r="A873" s="1">
        <v>9093</v>
      </c>
      <c r="B873" s="1" t="s">
        <v>2880</v>
      </c>
      <c r="C873" s="1" t="s">
        <v>4332</v>
      </c>
      <c r="F873" s="1">
        <v>50000</v>
      </c>
      <c r="G873" s="1">
        <v>4</v>
      </c>
      <c r="H873" s="1">
        <v>4.8</v>
      </c>
      <c r="I873" s="1">
        <v>10.43</v>
      </c>
      <c r="J873" s="1" t="s">
        <v>10506</v>
      </c>
      <c r="K873" s="1">
        <v>4.8</v>
      </c>
      <c r="L873" s="1">
        <v>25.38</v>
      </c>
      <c r="M873" s="1" t="s">
        <v>10507</v>
      </c>
      <c r="N873" s="1">
        <v>4.8</v>
      </c>
      <c r="O873" s="1">
        <v>19.260000000000002</v>
      </c>
      <c r="P873" s="1" t="s">
        <v>10508</v>
      </c>
      <c r="Q873" s="1">
        <v>8.2200000000000006</v>
      </c>
      <c r="R873" s="1">
        <v>4.51</v>
      </c>
      <c r="S873" s="1" t="s">
        <v>10509</v>
      </c>
      <c r="T873" s="1">
        <v>3.64</v>
      </c>
      <c r="U873" s="1">
        <v>2.61</v>
      </c>
      <c r="V873" s="1" t="s">
        <v>10510</v>
      </c>
      <c r="W873" s="1">
        <v>0</v>
      </c>
      <c r="X873" s="1">
        <v>0.06</v>
      </c>
      <c r="Y873" s="1" t="s">
        <v>4292</v>
      </c>
      <c r="Z873" s="1">
        <v>0</v>
      </c>
      <c r="AA873" s="1">
        <v>0</v>
      </c>
      <c r="AB873" s="1" t="s">
        <v>4284</v>
      </c>
      <c r="AC873" s="1">
        <v>0</v>
      </c>
      <c r="AD873" s="1">
        <v>0</v>
      </c>
      <c r="AH873" s="21">
        <v>42353.373564814814</v>
      </c>
      <c r="AJ873" s="24">
        <v>1</v>
      </c>
      <c r="AK873" s="23">
        <f t="shared" si="189"/>
        <v>3</v>
      </c>
      <c r="AL873" s="1">
        <f t="shared" si="190"/>
        <v>50000</v>
      </c>
      <c r="AM873" s="1">
        <f t="shared" si="191"/>
        <v>0</v>
      </c>
      <c r="AN873" s="25">
        <f t="shared" si="198"/>
        <v>14.95</v>
      </c>
      <c r="AO873" s="25">
        <f t="shared" si="199"/>
        <v>18.356666666666669</v>
      </c>
      <c r="AP873" s="1">
        <f t="shared" si="197"/>
        <v>8.2200000000000006</v>
      </c>
      <c r="AQ873" s="25">
        <f t="shared" si="192"/>
        <v>1.8226164079822618</v>
      </c>
      <c r="AR873" s="1">
        <f t="shared" si="193"/>
        <v>3.64</v>
      </c>
      <c r="AS873" s="25">
        <f t="shared" si="194"/>
        <v>1.3946360153256707</v>
      </c>
      <c r="AT873" s="1">
        <f t="shared" si="195"/>
        <v>0</v>
      </c>
      <c r="AU873" s="1">
        <f t="shared" si="196"/>
        <v>0</v>
      </c>
      <c r="AV873" s="1" t="str">
        <f t="shared" si="186"/>
        <v/>
      </c>
      <c r="AW873" s="1" t="str">
        <f t="shared" si="187"/>
        <v/>
      </c>
      <c r="AX873" s="1" t="str">
        <f t="shared" si="188"/>
        <v/>
      </c>
      <c r="AY873" s="1">
        <v>0</v>
      </c>
      <c r="BJ873"/>
    </row>
    <row r="874" spans="1:62" ht="15.75">
      <c r="A874" s="1">
        <v>9070</v>
      </c>
      <c r="B874" s="1" t="s">
        <v>549</v>
      </c>
      <c r="C874" s="1" t="s">
        <v>4414</v>
      </c>
      <c r="F874" s="1">
        <v>100000</v>
      </c>
      <c r="G874" s="1">
        <v>5</v>
      </c>
      <c r="H874" s="1">
        <v>4.9000000000000004</v>
      </c>
      <c r="I874" s="1">
        <v>1.59</v>
      </c>
      <c r="J874" s="1" t="s">
        <v>10511</v>
      </c>
      <c r="K874" s="1">
        <v>4.8</v>
      </c>
      <c r="L874" s="1">
        <v>7.06</v>
      </c>
      <c r="M874" s="1" t="s">
        <v>10512</v>
      </c>
      <c r="N874" s="1">
        <v>4.8</v>
      </c>
      <c r="O874" s="1">
        <v>5.27</v>
      </c>
      <c r="P874" s="1" t="s">
        <v>10513</v>
      </c>
      <c r="Q874" s="1">
        <v>3.16</v>
      </c>
      <c r="R874" s="1">
        <v>5.75</v>
      </c>
      <c r="S874" s="1" t="s">
        <v>10514</v>
      </c>
      <c r="T874" s="1">
        <v>1.4</v>
      </c>
      <c r="U874" s="1">
        <v>1.63</v>
      </c>
      <c r="V874" s="1" t="s">
        <v>10515</v>
      </c>
      <c r="W874" s="1">
        <v>0</v>
      </c>
      <c r="X874" s="1">
        <v>0</v>
      </c>
      <c r="Y874" s="1" t="s">
        <v>4287</v>
      </c>
      <c r="Z874" s="1">
        <v>0</v>
      </c>
      <c r="AA874" s="1">
        <v>0</v>
      </c>
      <c r="AB874" s="1" t="s">
        <v>4284</v>
      </c>
      <c r="AC874" s="1">
        <v>0</v>
      </c>
      <c r="AD874" s="1">
        <v>0</v>
      </c>
      <c r="AH874" s="21">
        <v>42353.373692129629</v>
      </c>
      <c r="AJ874" s="24">
        <v>1</v>
      </c>
      <c r="AK874" s="23">
        <f t="shared" si="189"/>
        <v>12</v>
      </c>
      <c r="AL874" s="1">
        <f t="shared" si="190"/>
        <v>100000</v>
      </c>
      <c r="AM874" s="1">
        <f t="shared" si="191"/>
        <v>0</v>
      </c>
      <c r="AN874" s="25">
        <f t="shared" si="198"/>
        <v>5.47</v>
      </c>
      <c r="AO874" s="25">
        <f t="shared" si="199"/>
        <v>4.6399999999999997</v>
      </c>
      <c r="AP874" s="1">
        <f t="shared" si="197"/>
        <v>3.16</v>
      </c>
      <c r="AQ874" s="25">
        <f t="shared" si="192"/>
        <v>0.54956521739130437</v>
      </c>
      <c r="AR874" s="1">
        <f t="shared" si="193"/>
        <v>1.4</v>
      </c>
      <c r="AS874" s="25">
        <f t="shared" si="194"/>
        <v>0.85889570552147243</v>
      </c>
      <c r="AT874" s="1">
        <f t="shared" si="195"/>
        <v>0</v>
      </c>
      <c r="AU874" s="1">
        <f t="shared" si="196"/>
        <v>0</v>
      </c>
      <c r="AV874" s="1" t="str">
        <f t="shared" ref="AV874:AV937" si="200">IFERROR(MID(AE874,3,FIND(",",AE874)-3),"")</f>
        <v/>
      </c>
      <c r="AW874" s="1" t="str">
        <f t="shared" ref="AW874:AW937" si="201">IFERROR(MID(AF874,3,FIND(",",AF874)-3),"")</f>
        <v/>
      </c>
      <c r="AX874" s="1" t="str">
        <f t="shared" ref="AX874:AX937" si="202">IFERROR(MID(AG874,3,FIND(",",AG874)-3),"")</f>
        <v/>
      </c>
      <c r="AY874" s="1">
        <v>0</v>
      </c>
      <c r="BJ874"/>
    </row>
    <row r="875" spans="1:62" ht="15.75">
      <c r="A875" s="1">
        <v>8936</v>
      </c>
      <c r="B875" s="1" t="s">
        <v>2030</v>
      </c>
      <c r="C875" s="1" t="s">
        <v>4370</v>
      </c>
      <c r="F875" s="1">
        <v>100000</v>
      </c>
      <c r="G875" s="1">
        <v>5</v>
      </c>
      <c r="H875" s="1">
        <v>4.9000000000000004</v>
      </c>
      <c r="I875" s="1">
        <v>27.17</v>
      </c>
      <c r="J875" s="1" t="s">
        <v>10516</v>
      </c>
      <c r="K875" s="1">
        <v>4.8</v>
      </c>
      <c r="L875" s="1">
        <v>8.0399999999999991</v>
      </c>
      <c r="M875" s="1" t="s">
        <v>10517</v>
      </c>
      <c r="N875" s="1">
        <v>4.8</v>
      </c>
      <c r="O875" s="1">
        <v>12.77</v>
      </c>
      <c r="P875" s="1" t="s">
        <v>10518</v>
      </c>
      <c r="Q875" s="1">
        <v>3.55</v>
      </c>
      <c r="R875" s="1">
        <v>3.39</v>
      </c>
      <c r="S875" s="1" t="s">
        <v>10519</v>
      </c>
      <c r="T875" s="1">
        <v>1.52</v>
      </c>
      <c r="U875" s="1">
        <v>1.48</v>
      </c>
      <c r="V875" s="1" t="s">
        <v>10520</v>
      </c>
      <c r="W875" s="1">
        <v>0</v>
      </c>
      <c r="X875" s="1">
        <v>0</v>
      </c>
      <c r="Y875" s="1" t="s">
        <v>4287</v>
      </c>
      <c r="Z875" s="1">
        <v>0</v>
      </c>
      <c r="AA875" s="1">
        <v>0</v>
      </c>
      <c r="AB875" s="1" t="s">
        <v>4284</v>
      </c>
      <c r="AC875" s="1">
        <v>0</v>
      </c>
      <c r="AD875" s="1">
        <v>0</v>
      </c>
      <c r="AH875" s="21">
        <v>42353.373761574076</v>
      </c>
      <c r="AJ875" s="24">
        <v>1</v>
      </c>
      <c r="AK875" s="23">
        <f t="shared" si="189"/>
        <v>11</v>
      </c>
      <c r="AL875" s="1">
        <f t="shared" si="190"/>
        <v>100000</v>
      </c>
      <c r="AM875" s="1">
        <f t="shared" si="191"/>
        <v>0</v>
      </c>
      <c r="AN875" s="25">
        <f t="shared" si="198"/>
        <v>19.130000000000003</v>
      </c>
      <c r="AO875" s="25">
        <f t="shared" si="199"/>
        <v>15.993333333333334</v>
      </c>
      <c r="AP875" s="1">
        <f t="shared" si="197"/>
        <v>3.55</v>
      </c>
      <c r="AQ875" s="25">
        <f t="shared" si="192"/>
        <v>1.0471976401179941</v>
      </c>
      <c r="AR875" s="1">
        <f t="shared" si="193"/>
        <v>1.52</v>
      </c>
      <c r="AS875" s="25">
        <f t="shared" si="194"/>
        <v>1.027027027027027</v>
      </c>
      <c r="AT875" s="1">
        <f t="shared" si="195"/>
        <v>0</v>
      </c>
      <c r="AU875" s="1">
        <f t="shared" si="196"/>
        <v>0</v>
      </c>
      <c r="AV875" s="1" t="str">
        <f t="shared" si="200"/>
        <v/>
      </c>
      <c r="AW875" s="1" t="str">
        <f t="shared" si="201"/>
        <v/>
      </c>
      <c r="AX875" s="1" t="str">
        <f t="shared" si="202"/>
        <v/>
      </c>
      <c r="AY875" s="1">
        <v>0</v>
      </c>
      <c r="BJ875"/>
    </row>
    <row r="876" spans="1:62" ht="15.75">
      <c r="A876" s="1">
        <v>9119</v>
      </c>
      <c r="B876" s="1" t="s">
        <v>2965</v>
      </c>
      <c r="C876" s="1" t="s">
        <v>4334</v>
      </c>
      <c r="F876" s="1">
        <v>50000</v>
      </c>
      <c r="H876" s="1">
        <v>4.9000000000000004</v>
      </c>
      <c r="I876" s="1">
        <v>42.97</v>
      </c>
      <c r="J876" s="1" t="s">
        <v>10521</v>
      </c>
      <c r="K876" s="1">
        <v>4.8</v>
      </c>
      <c r="L876" s="1">
        <v>41.11</v>
      </c>
      <c r="M876" s="1" t="s">
        <v>10522</v>
      </c>
      <c r="N876" s="1">
        <v>4.8</v>
      </c>
      <c r="O876" s="1">
        <v>36.299999999999997</v>
      </c>
      <c r="P876" s="1" t="s">
        <v>10523</v>
      </c>
      <c r="Q876" s="1">
        <v>4.96</v>
      </c>
      <c r="R876" s="1">
        <v>12.85</v>
      </c>
      <c r="S876" s="1" t="s">
        <v>10524</v>
      </c>
      <c r="T876" s="1">
        <v>4.0999999999999996</v>
      </c>
      <c r="U876" s="1">
        <v>3.68</v>
      </c>
      <c r="V876" s="1" t="s">
        <v>10525</v>
      </c>
      <c r="W876" s="1">
        <v>0</v>
      </c>
      <c r="X876" s="1">
        <v>0.05</v>
      </c>
      <c r="Y876" s="1" t="s">
        <v>4289</v>
      </c>
      <c r="Z876" s="1">
        <v>0</v>
      </c>
      <c r="AA876" s="1">
        <v>0</v>
      </c>
      <c r="AB876" s="1" t="s">
        <v>4284</v>
      </c>
      <c r="AC876" s="1">
        <v>0</v>
      </c>
      <c r="AD876" s="1">
        <v>0</v>
      </c>
      <c r="AH876" s="21">
        <v>42353.374027777776</v>
      </c>
      <c r="AJ876" s="24">
        <v>1</v>
      </c>
      <c r="AK876" s="23">
        <f t="shared" si="189"/>
        <v>4</v>
      </c>
      <c r="AL876" s="1">
        <f t="shared" si="190"/>
        <v>50000</v>
      </c>
      <c r="AM876" s="1">
        <f t="shared" si="191"/>
        <v>0</v>
      </c>
      <c r="AN876" s="25">
        <f t="shared" si="198"/>
        <v>6.6700000000000017</v>
      </c>
      <c r="AO876" s="25">
        <f t="shared" si="199"/>
        <v>40.126666666666665</v>
      </c>
      <c r="AP876" s="1">
        <f t="shared" si="197"/>
        <v>4.96</v>
      </c>
      <c r="AQ876" s="25">
        <f t="shared" si="192"/>
        <v>0.3859922178988327</v>
      </c>
      <c r="AR876" s="1">
        <f t="shared" si="193"/>
        <v>4.0999999999999996</v>
      </c>
      <c r="AS876" s="25">
        <f t="shared" si="194"/>
        <v>1.1141304347826086</v>
      </c>
      <c r="AT876" s="1">
        <f t="shared" si="195"/>
        <v>0</v>
      </c>
      <c r="AU876" s="1">
        <f t="shared" si="196"/>
        <v>0</v>
      </c>
      <c r="AV876" s="1" t="str">
        <f t="shared" si="200"/>
        <v/>
      </c>
      <c r="AW876" s="1" t="str">
        <f t="shared" si="201"/>
        <v/>
      </c>
      <c r="AX876" s="1" t="str">
        <f t="shared" si="202"/>
        <v/>
      </c>
      <c r="AY876" s="1">
        <v>0</v>
      </c>
      <c r="BJ876"/>
    </row>
    <row r="877" spans="1:62" ht="15.75">
      <c r="A877" s="1">
        <v>9398</v>
      </c>
      <c r="B877" s="1" t="s">
        <v>854</v>
      </c>
      <c r="C877" s="1" t="s">
        <v>4332</v>
      </c>
      <c r="F877" s="1">
        <v>50000</v>
      </c>
      <c r="G877" s="1">
        <v>5</v>
      </c>
      <c r="H877" s="1">
        <v>4.9000000000000004</v>
      </c>
      <c r="I877" s="1">
        <v>34.79</v>
      </c>
      <c r="J877" s="1" t="s">
        <v>10526</v>
      </c>
      <c r="K877" s="1">
        <v>4.8</v>
      </c>
      <c r="L877" s="1">
        <v>31.18</v>
      </c>
      <c r="M877" s="1" t="s">
        <v>10527</v>
      </c>
      <c r="N877" s="1">
        <v>4.8</v>
      </c>
      <c r="O877" s="1">
        <v>21.3</v>
      </c>
      <c r="P877" s="1" t="s">
        <v>10528</v>
      </c>
      <c r="Q877" s="1">
        <v>6.77</v>
      </c>
      <c r="R877" s="1">
        <v>4.51</v>
      </c>
      <c r="S877" s="1" t="s">
        <v>10529</v>
      </c>
      <c r="T877" s="1">
        <v>3.93</v>
      </c>
      <c r="U877" s="1">
        <v>2.61</v>
      </c>
      <c r="V877" s="1" t="s">
        <v>10530</v>
      </c>
      <c r="W877" s="1">
        <v>0</v>
      </c>
      <c r="X877" s="1">
        <v>0</v>
      </c>
      <c r="Y877" s="1" t="s">
        <v>4287</v>
      </c>
      <c r="Z877" s="1">
        <v>0</v>
      </c>
      <c r="AA877" s="1">
        <v>0</v>
      </c>
      <c r="AB877" s="1" t="s">
        <v>4284</v>
      </c>
      <c r="AC877" s="1">
        <v>0</v>
      </c>
      <c r="AD877" s="1">
        <v>0</v>
      </c>
      <c r="AH877" s="21">
        <v>42353.374305555553</v>
      </c>
      <c r="AJ877" s="24">
        <v>1</v>
      </c>
      <c r="AK877" s="23">
        <f t="shared" si="189"/>
        <v>3</v>
      </c>
      <c r="AL877" s="1">
        <f t="shared" si="190"/>
        <v>50000</v>
      </c>
      <c r="AM877" s="1">
        <f t="shared" si="191"/>
        <v>0</v>
      </c>
      <c r="AN877" s="25">
        <f t="shared" si="198"/>
        <v>13.489999999999998</v>
      </c>
      <c r="AO877" s="25">
        <f t="shared" si="199"/>
        <v>29.09</v>
      </c>
      <c r="AP877" s="1">
        <f t="shared" si="197"/>
        <v>6.77</v>
      </c>
      <c r="AQ877" s="25">
        <f t="shared" si="192"/>
        <v>1.5011086474501107</v>
      </c>
      <c r="AR877" s="1">
        <f t="shared" si="193"/>
        <v>3.93</v>
      </c>
      <c r="AS877" s="25">
        <f t="shared" si="194"/>
        <v>1.5057471264367817</v>
      </c>
      <c r="AT877" s="1">
        <f t="shared" si="195"/>
        <v>0</v>
      </c>
      <c r="AU877" s="1">
        <f t="shared" si="196"/>
        <v>0</v>
      </c>
      <c r="AV877" s="1" t="str">
        <f t="shared" si="200"/>
        <v/>
      </c>
      <c r="AW877" s="1" t="str">
        <f t="shared" si="201"/>
        <v/>
      </c>
      <c r="AX877" s="1" t="str">
        <f t="shared" si="202"/>
        <v/>
      </c>
      <c r="AY877" s="1">
        <v>0</v>
      </c>
      <c r="BJ877"/>
    </row>
    <row r="878" spans="1:62" ht="15.75">
      <c r="A878" s="1">
        <v>9140</v>
      </c>
      <c r="B878" s="1" t="s">
        <v>2969</v>
      </c>
      <c r="C878" s="1" t="s">
        <v>4335</v>
      </c>
      <c r="F878" s="1">
        <v>50000</v>
      </c>
      <c r="G878" s="1">
        <v>3</v>
      </c>
      <c r="H878" s="1">
        <v>4.8</v>
      </c>
      <c r="I878" s="1">
        <v>-0.72</v>
      </c>
      <c r="J878" s="1" t="s">
        <v>10531</v>
      </c>
      <c r="K878" s="1">
        <v>4.7</v>
      </c>
      <c r="L878" s="1">
        <v>-1.64</v>
      </c>
      <c r="M878" s="1" t="s">
        <v>10532</v>
      </c>
      <c r="N878" s="1">
        <v>4.5999999999999996</v>
      </c>
      <c r="O878" s="1">
        <v>-2.17</v>
      </c>
      <c r="P878" s="1" t="s">
        <v>10533</v>
      </c>
      <c r="Q878" s="1">
        <v>1.76</v>
      </c>
      <c r="R878" s="1">
        <v>3.91</v>
      </c>
      <c r="S878" s="1" t="s">
        <v>10534</v>
      </c>
      <c r="T878" s="1">
        <v>2.42</v>
      </c>
      <c r="U878" s="1">
        <v>2.44</v>
      </c>
      <c r="V878" s="1" t="s">
        <v>4390</v>
      </c>
      <c r="W878" s="1">
        <v>0</v>
      </c>
      <c r="X878" s="1">
        <v>0.01</v>
      </c>
      <c r="Y878" s="1" t="s">
        <v>4295</v>
      </c>
      <c r="Z878" s="1">
        <v>0</v>
      </c>
      <c r="AA878" s="1">
        <v>0</v>
      </c>
      <c r="AB878" s="1" t="s">
        <v>4284</v>
      </c>
      <c r="AC878" s="1">
        <v>0</v>
      </c>
      <c r="AD878" s="1">
        <v>0</v>
      </c>
      <c r="AH878" s="21">
        <v>42353.374363425923</v>
      </c>
      <c r="AJ878" s="24">
        <v>1</v>
      </c>
      <c r="AK878" s="23">
        <f t="shared" si="189"/>
        <v>5</v>
      </c>
      <c r="AL878" s="1">
        <f t="shared" si="190"/>
        <v>50000</v>
      </c>
      <c r="AM878" s="1">
        <f t="shared" si="191"/>
        <v>0</v>
      </c>
      <c r="AN878" s="25">
        <f t="shared" si="198"/>
        <v>1.45</v>
      </c>
      <c r="AO878" s="25">
        <f t="shared" si="199"/>
        <v>-1.5099999999999998</v>
      </c>
      <c r="AP878" s="1">
        <f t="shared" si="197"/>
        <v>1.76</v>
      </c>
      <c r="AQ878" s="25">
        <f t="shared" si="192"/>
        <v>0.45012787723785164</v>
      </c>
      <c r="AR878" s="1">
        <f t="shared" si="193"/>
        <v>2.42</v>
      </c>
      <c r="AS878" s="25">
        <f t="shared" si="194"/>
        <v>0.99180327868852458</v>
      </c>
      <c r="AT878" s="1">
        <f t="shared" si="195"/>
        <v>0</v>
      </c>
      <c r="AU878" s="1">
        <f t="shared" si="196"/>
        <v>0</v>
      </c>
      <c r="AV878" s="1" t="str">
        <f t="shared" si="200"/>
        <v/>
      </c>
      <c r="AW878" s="1" t="str">
        <f t="shared" si="201"/>
        <v/>
      </c>
      <c r="AX878" s="1" t="str">
        <f t="shared" si="202"/>
        <v/>
      </c>
      <c r="AY878" s="1">
        <v>0</v>
      </c>
      <c r="BJ878"/>
    </row>
    <row r="879" spans="1:62" ht="15.75">
      <c r="A879" s="1">
        <v>9039</v>
      </c>
      <c r="B879" s="1" t="s">
        <v>2783</v>
      </c>
      <c r="C879" s="1" t="s">
        <v>4286</v>
      </c>
      <c r="F879" s="1">
        <v>49943.6</v>
      </c>
      <c r="G879" s="1">
        <v>5</v>
      </c>
      <c r="H879" s="1">
        <v>4.9000000000000004</v>
      </c>
      <c r="I879" s="1">
        <v>17.21</v>
      </c>
      <c r="J879" s="1" t="s">
        <v>10535</v>
      </c>
      <c r="K879" s="1">
        <v>4.8</v>
      </c>
      <c r="L879" s="1">
        <v>16.29</v>
      </c>
      <c r="M879" s="1" t="s">
        <v>10536</v>
      </c>
      <c r="N879" s="1">
        <v>4.8</v>
      </c>
      <c r="O879" s="1">
        <v>0</v>
      </c>
      <c r="P879" s="1" t="s">
        <v>10537</v>
      </c>
      <c r="Q879" s="1">
        <v>25.88</v>
      </c>
      <c r="R879" s="1">
        <v>6.76</v>
      </c>
      <c r="S879" s="1" t="s">
        <v>10538</v>
      </c>
      <c r="T879" s="1">
        <v>4.97</v>
      </c>
      <c r="U879" s="1">
        <v>3.27</v>
      </c>
      <c r="V879" s="1" t="s">
        <v>10539</v>
      </c>
      <c r="W879" s="1">
        <v>0</v>
      </c>
      <c r="X879" s="1">
        <v>0</v>
      </c>
      <c r="Y879" s="1" t="s">
        <v>4287</v>
      </c>
      <c r="Z879" s="1">
        <v>0</v>
      </c>
      <c r="AA879" s="1">
        <v>0</v>
      </c>
      <c r="AB879" s="1" t="s">
        <v>4284</v>
      </c>
      <c r="AC879" s="1">
        <v>0</v>
      </c>
      <c r="AD879" s="1">
        <v>0</v>
      </c>
      <c r="AH879" s="21">
        <v>42353.374456018515</v>
      </c>
      <c r="AJ879" s="24">
        <v>1</v>
      </c>
      <c r="AK879" s="23">
        <f t="shared" si="189"/>
        <v>8</v>
      </c>
      <c r="AL879" s="1">
        <f t="shared" si="190"/>
        <v>49943.6</v>
      </c>
      <c r="AM879" s="1">
        <f t="shared" si="191"/>
        <v>0</v>
      </c>
      <c r="AN879" s="25">
        <f t="shared" si="198"/>
        <v>17.21</v>
      </c>
      <c r="AO879" s="25">
        <f t="shared" si="199"/>
        <v>11.166666666666666</v>
      </c>
      <c r="AP879" s="1">
        <f t="shared" si="197"/>
        <v>25.88</v>
      </c>
      <c r="AQ879" s="25">
        <f t="shared" si="192"/>
        <v>3.8284023668639051</v>
      </c>
      <c r="AR879" s="1">
        <f t="shared" si="193"/>
        <v>4.97</v>
      </c>
      <c r="AS879" s="25">
        <f t="shared" si="194"/>
        <v>1.5198776758409784</v>
      </c>
      <c r="AT879" s="1">
        <f t="shared" si="195"/>
        <v>0</v>
      </c>
      <c r="AU879" s="1">
        <f t="shared" si="196"/>
        <v>0</v>
      </c>
      <c r="AV879" s="1" t="str">
        <f t="shared" si="200"/>
        <v/>
      </c>
      <c r="AW879" s="1" t="str">
        <f t="shared" si="201"/>
        <v/>
      </c>
      <c r="AX879" s="1" t="str">
        <f t="shared" si="202"/>
        <v/>
      </c>
      <c r="AY879" s="1">
        <v>0</v>
      </c>
      <c r="BJ879"/>
    </row>
    <row r="880" spans="1:62" ht="15.75">
      <c r="A880" s="1">
        <v>9266</v>
      </c>
      <c r="B880" s="1" t="s">
        <v>889</v>
      </c>
      <c r="C880" s="1" t="s">
        <v>4334</v>
      </c>
      <c r="F880" s="1">
        <v>50000</v>
      </c>
      <c r="H880" s="1">
        <v>4.9000000000000004</v>
      </c>
      <c r="I880" s="1">
        <v>69.05</v>
      </c>
      <c r="J880" s="1" t="s">
        <v>10540</v>
      </c>
      <c r="K880" s="1">
        <v>4.9000000000000004</v>
      </c>
      <c r="L880" s="1">
        <v>69.45</v>
      </c>
      <c r="M880" s="1" t="s">
        <v>10541</v>
      </c>
      <c r="N880" s="1">
        <v>4.9000000000000004</v>
      </c>
      <c r="O880" s="1">
        <v>69.260000000000005</v>
      </c>
      <c r="P880" s="1" t="s">
        <v>10542</v>
      </c>
      <c r="Q880" s="1">
        <v>5.04</v>
      </c>
      <c r="R880" s="1">
        <v>12.85</v>
      </c>
      <c r="S880" s="1" t="s">
        <v>10543</v>
      </c>
      <c r="T880" s="1">
        <v>3.31</v>
      </c>
      <c r="U880" s="1">
        <v>3.68</v>
      </c>
      <c r="V880" s="1" t="s">
        <v>9229</v>
      </c>
      <c r="W880" s="1">
        <v>0</v>
      </c>
      <c r="X880" s="1">
        <v>0.05</v>
      </c>
      <c r="Y880" s="1" t="s">
        <v>4289</v>
      </c>
      <c r="Z880" s="1">
        <v>0</v>
      </c>
      <c r="AA880" s="1">
        <v>0</v>
      </c>
      <c r="AB880" s="1" t="s">
        <v>4284</v>
      </c>
      <c r="AC880" s="1">
        <v>0</v>
      </c>
      <c r="AD880" s="1">
        <v>0</v>
      </c>
      <c r="AH880" s="21">
        <v>42353.374652777777</v>
      </c>
      <c r="AJ880" s="24">
        <v>1</v>
      </c>
      <c r="AK880" s="23">
        <f t="shared" si="189"/>
        <v>4</v>
      </c>
      <c r="AL880" s="1">
        <f t="shared" si="190"/>
        <v>50000</v>
      </c>
      <c r="AM880" s="1">
        <f t="shared" si="191"/>
        <v>0</v>
      </c>
      <c r="AN880" s="25">
        <f t="shared" si="198"/>
        <v>0.40000000000000568</v>
      </c>
      <c r="AO880" s="25">
        <f t="shared" si="199"/>
        <v>69.25333333333333</v>
      </c>
      <c r="AP880" s="1">
        <f t="shared" si="197"/>
        <v>5.04</v>
      </c>
      <c r="AQ880" s="25">
        <f t="shared" si="192"/>
        <v>0.39221789883268482</v>
      </c>
      <c r="AR880" s="1">
        <f t="shared" si="193"/>
        <v>3.31</v>
      </c>
      <c r="AS880" s="25">
        <f t="shared" si="194"/>
        <v>0.89945652173913038</v>
      </c>
      <c r="AT880" s="1">
        <f t="shared" si="195"/>
        <v>0</v>
      </c>
      <c r="AU880" s="1">
        <f t="shared" si="196"/>
        <v>0</v>
      </c>
      <c r="AV880" s="1" t="str">
        <f t="shared" si="200"/>
        <v/>
      </c>
      <c r="AW880" s="1" t="str">
        <f t="shared" si="201"/>
        <v/>
      </c>
      <c r="AX880" s="1" t="str">
        <f t="shared" si="202"/>
        <v/>
      </c>
      <c r="AY880" s="1">
        <v>0</v>
      </c>
      <c r="BJ880"/>
    </row>
    <row r="881" spans="1:62" ht="15.75">
      <c r="A881" s="1">
        <v>9429</v>
      </c>
      <c r="B881" s="1" t="s">
        <v>92</v>
      </c>
      <c r="C881" s="1" t="s">
        <v>4334</v>
      </c>
      <c r="F881" s="1">
        <v>50000</v>
      </c>
      <c r="H881" s="1">
        <v>4.9000000000000004</v>
      </c>
      <c r="I881" s="1">
        <v>72.02</v>
      </c>
      <c r="J881" s="1" t="s">
        <v>10544</v>
      </c>
      <c r="K881" s="1">
        <v>4.9000000000000004</v>
      </c>
      <c r="L881" s="1">
        <v>66.06</v>
      </c>
      <c r="M881" s="1" t="s">
        <v>10545</v>
      </c>
      <c r="N881" s="1">
        <v>4.9000000000000004</v>
      </c>
      <c r="O881" s="1">
        <v>61.18</v>
      </c>
      <c r="P881" s="1" t="s">
        <v>10546</v>
      </c>
      <c r="Q881" s="1">
        <v>24.63</v>
      </c>
      <c r="R881" s="1">
        <v>12.85</v>
      </c>
      <c r="S881" s="1" t="s">
        <v>10547</v>
      </c>
      <c r="T881" s="1">
        <v>3.76</v>
      </c>
      <c r="U881" s="1">
        <v>3.68</v>
      </c>
      <c r="V881" s="1" t="s">
        <v>10002</v>
      </c>
      <c r="W881" s="1">
        <v>0</v>
      </c>
      <c r="X881" s="1">
        <v>0.05</v>
      </c>
      <c r="Y881" s="1" t="s">
        <v>4289</v>
      </c>
      <c r="Z881" s="1">
        <v>0</v>
      </c>
      <c r="AA881" s="1">
        <v>0</v>
      </c>
      <c r="AB881" s="1" t="s">
        <v>4284</v>
      </c>
      <c r="AC881" s="1">
        <v>0</v>
      </c>
      <c r="AD881" s="1">
        <v>0</v>
      </c>
      <c r="AH881" s="21">
        <v>42353.374722222223</v>
      </c>
      <c r="AJ881" s="24">
        <v>1</v>
      </c>
      <c r="AK881" s="23">
        <f t="shared" si="189"/>
        <v>4</v>
      </c>
      <c r="AL881" s="1">
        <f t="shared" si="190"/>
        <v>50000</v>
      </c>
      <c r="AM881" s="1">
        <f t="shared" si="191"/>
        <v>0</v>
      </c>
      <c r="AN881" s="25">
        <f t="shared" si="198"/>
        <v>10.839999999999996</v>
      </c>
      <c r="AO881" s="25">
        <f t="shared" si="199"/>
        <v>66.42</v>
      </c>
      <c r="AP881" s="1">
        <f t="shared" si="197"/>
        <v>24.63</v>
      </c>
      <c r="AQ881" s="25">
        <f t="shared" si="192"/>
        <v>1.9167315175097277</v>
      </c>
      <c r="AR881" s="1">
        <f t="shared" si="193"/>
        <v>3.76</v>
      </c>
      <c r="AS881" s="25">
        <f t="shared" si="194"/>
        <v>1.0217391304347825</v>
      </c>
      <c r="AT881" s="1">
        <f t="shared" si="195"/>
        <v>0</v>
      </c>
      <c r="AU881" s="1">
        <f t="shared" si="196"/>
        <v>0</v>
      </c>
      <c r="AV881" s="1" t="str">
        <f t="shared" si="200"/>
        <v/>
      </c>
      <c r="AW881" s="1" t="str">
        <f t="shared" si="201"/>
        <v/>
      </c>
      <c r="AX881" s="1" t="str">
        <f t="shared" si="202"/>
        <v/>
      </c>
      <c r="AY881" s="1">
        <v>0</v>
      </c>
      <c r="BJ881"/>
    </row>
    <row r="882" spans="1:62" ht="15.75">
      <c r="A882" s="1">
        <v>8539</v>
      </c>
      <c r="B882" s="1" t="s">
        <v>1001</v>
      </c>
      <c r="C882" s="1" t="s">
        <v>4334</v>
      </c>
      <c r="F882" s="1">
        <v>50000</v>
      </c>
      <c r="G882" s="1">
        <v>3</v>
      </c>
      <c r="H882" s="1">
        <v>4.9000000000000004</v>
      </c>
      <c r="I882" s="1">
        <v>39.44</v>
      </c>
      <c r="J882" s="1" t="s">
        <v>10548</v>
      </c>
      <c r="K882" s="1">
        <v>4.9000000000000004</v>
      </c>
      <c r="L882" s="1">
        <v>52.45</v>
      </c>
      <c r="M882" s="1" t="s">
        <v>10549</v>
      </c>
      <c r="N882" s="1">
        <v>4.8</v>
      </c>
      <c r="O882" s="1">
        <v>53.8</v>
      </c>
      <c r="P882" s="1" t="s">
        <v>10550</v>
      </c>
      <c r="Q882" s="1">
        <v>3.52</v>
      </c>
      <c r="R882" s="1">
        <v>12.85</v>
      </c>
      <c r="S882" s="1" t="s">
        <v>10551</v>
      </c>
      <c r="T882" s="1">
        <v>1.83</v>
      </c>
      <c r="U882" s="1">
        <v>3.68</v>
      </c>
      <c r="V882" s="1" t="s">
        <v>10552</v>
      </c>
      <c r="W882" s="1">
        <v>0</v>
      </c>
      <c r="X882" s="1">
        <v>0.05</v>
      </c>
      <c r="Y882" s="1" t="s">
        <v>4289</v>
      </c>
      <c r="Z882" s="1">
        <v>0</v>
      </c>
      <c r="AA882" s="1">
        <v>0</v>
      </c>
      <c r="AB882" s="1" t="s">
        <v>4284</v>
      </c>
      <c r="AC882" s="1">
        <v>0</v>
      </c>
      <c r="AD882" s="1">
        <v>0</v>
      </c>
      <c r="AH882" s="21">
        <v>42353.374791666669</v>
      </c>
      <c r="AJ882" s="24">
        <v>1</v>
      </c>
      <c r="AK882" s="23">
        <f t="shared" si="189"/>
        <v>4</v>
      </c>
      <c r="AL882" s="1">
        <f t="shared" si="190"/>
        <v>50000</v>
      </c>
      <c r="AM882" s="1">
        <f t="shared" si="191"/>
        <v>0</v>
      </c>
      <c r="AN882" s="25">
        <f t="shared" si="198"/>
        <v>14.36</v>
      </c>
      <c r="AO882" s="25">
        <f t="shared" si="199"/>
        <v>48.563333333333333</v>
      </c>
      <c r="AP882" s="1">
        <f t="shared" si="197"/>
        <v>3.52</v>
      </c>
      <c r="AQ882" s="25">
        <f t="shared" si="192"/>
        <v>0.27392996108949419</v>
      </c>
      <c r="AR882" s="1">
        <f t="shared" si="193"/>
        <v>1.83</v>
      </c>
      <c r="AS882" s="25">
        <f t="shared" si="194"/>
        <v>0.49728260869565216</v>
      </c>
      <c r="AT882" s="1">
        <f t="shared" si="195"/>
        <v>0</v>
      </c>
      <c r="AU882" s="1">
        <f t="shared" si="196"/>
        <v>0</v>
      </c>
      <c r="AV882" s="1" t="str">
        <f t="shared" si="200"/>
        <v/>
      </c>
      <c r="AW882" s="1" t="str">
        <f t="shared" si="201"/>
        <v/>
      </c>
      <c r="AX882" s="1" t="str">
        <f t="shared" si="202"/>
        <v/>
      </c>
      <c r="AY882" s="1">
        <v>0</v>
      </c>
      <c r="BJ882"/>
    </row>
    <row r="883" spans="1:62" ht="15.75">
      <c r="A883" s="1">
        <v>9079</v>
      </c>
      <c r="B883" s="1" t="s">
        <v>2830</v>
      </c>
      <c r="C883" s="1" t="s">
        <v>4358</v>
      </c>
      <c r="F883" s="1">
        <v>100000</v>
      </c>
      <c r="G883" s="1">
        <v>3</v>
      </c>
      <c r="H883" s="1">
        <v>4.8</v>
      </c>
      <c r="I883" s="1">
        <v>0</v>
      </c>
      <c r="J883" s="1" t="s">
        <v>10553</v>
      </c>
      <c r="K883" s="1">
        <v>4.7</v>
      </c>
      <c r="L883" s="1">
        <v>-1.62</v>
      </c>
      <c r="M883" s="1" t="s">
        <v>10554</v>
      </c>
      <c r="N883" s="1">
        <v>4.7</v>
      </c>
      <c r="O883" s="1">
        <v>-1.86</v>
      </c>
      <c r="P883" s="1" t="s">
        <v>10555</v>
      </c>
      <c r="Q883" s="1">
        <v>2.35</v>
      </c>
      <c r="R883" s="1">
        <v>4.05</v>
      </c>
      <c r="S883" s="1" t="s">
        <v>10556</v>
      </c>
      <c r="T883" s="1">
        <v>2.73</v>
      </c>
      <c r="U883" s="1">
        <v>2.8</v>
      </c>
      <c r="V883" s="1" t="s">
        <v>10557</v>
      </c>
      <c r="W883" s="1">
        <v>0</v>
      </c>
      <c r="X883" s="1">
        <v>7.0000000000000007E-2</v>
      </c>
      <c r="Y883" s="1" t="s">
        <v>4331</v>
      </c>
      <c r="Z883" s="1">
        <v>0</v>
      </c>
      <c r="AA883" s="1">
        <v>0</v>
      </c>
      <c r="AB883" s="1" t="s">
        <v>4284</v>
      </c>
      <c r="AC883" s="1">
        <v>0</v>
      </c>
      <c r="AD883" s="1">
        <v>0</v>
      </c>
      <c r="AH883" s="21">
        <v>42353.374872685185</v>
      </c>
      <c r="AJ883" s="24">
        <v>1</v>
      </c>
      <c r="AK883" s="23">
        <f t="shared" si="189"/>
        <v>1</v>
      </c>
      <c r="AL883" s="1">
        <f t="shared" si="190"/>
        <v>100000</v>
      </c>
      <c r="AM883" s="1">
        <f t="shared" si="191"/>
        <v>0</v>
      </c>
      <c r="AN883" s="25">
        <f t="shared" si="198"/>
        <v>1.86</v>
      </c>
      <c r="AO883" s="25">
        <f t="shared" si="199"/>
        <v>-1.1600000000000001</v>
      </c>
      <c r="AP883" s="1">
        <f t="shared" si="197"/>
        <v>2.35</v>
      </c>
      <c r="AQ883" s="25">
        <f t="shared" si="192"/>
        <v>0.58024691358024694</v>
      </c>
      <c r="AR883" s="1">
        <f t="shared" si="193"/>
        <v>2.73</v>
      </c>
      <c r="AS883" s="25">
        <f t="shared" si="194"/>
        <v>0.97500000000000009</v>
      </c>
      <c r="AT883" s="1">
        <f t="shared" si="195"/>
        <v>0</v>
      </c>
      <c r="AU883" s="1">
        <f t="shared" si="196"/>
        <v>0</v>
      </c>
      <c r="AV883" s="1" t="str">
        <f t="shared" si="200"/>
        <v/>
      </c>
      <c r="AW883" s="1" t="str">
        <f t="shared" si="201"/>
        <v/>
      </c>
      <c r="AX883" s="1" t="str">
        <f t="shared" si="202"/>
        <v/>
      </c>
      <c r="AY883" s="1">
        <v>0</v>
      </c>
      <c r="BJ883"/>
    </row>
    <row r="884" spans="1:62" ht="15.75">
      <c r="A884" s="1">
        <v>9430</v>
      </c>
      <c r="B884" s="1" t="s">
        <v>2997</v>
      </c>
      <c r="C884" s="1" t="s">
        <v>4286</v>
      </c>
      <c r="F884" s="1">
        <v>100000</v>
      </c>
      <c r="H884" s="1">
        <v>4.9000000000000004</v>
      </c>
      <c r="I884" s="1">
        <v>62.14</v>
      </c>
      <c r="J884" s="1" t="s">
        <v>10558</v>
      </c>
      <c r="K884" s="1">
        <v>4.9000000000000004</v>
      </c>
      <c r="L884" s="1">
        <v>61.89</v>
      </c>
      <c r="M884" s="1" t="s">
        <v>10559</v>
      </c>
      <c r="N884" s="1">
        <v>4.9000000000000004</v>
      </c>
      <c r="O884" s="1">
        <v>62.19</v>
      </c>
      <c r="P884" s="1" t="s">
        <v>10560</v>
      </c>
      <c r="Q884" s="1">
        <v>7.78</v>
      </c>
      <c r="R884" s="1">
        <v>6.76</v>
      </c>
      <c r="S884" s="1" t="s">
        <v>10561</v>
      </c>
      <c r="T884" s="1">
        <v>2.96</v>
      </c>
      <c r="U884" s="1">
        <v>3.27</v>
      </c>
      <c r="V884" s="1" t="s">
        <v>10562</v>
      </c>
      <c r="W884" s="1">
        <v>0</v>
      </c>
      <c r="X884" s="1">
        <v>0.01</v>
      </c>
      <c r="Y884" s="1" t="s">
        <v>4295</v>
      </c>
      <c r="Z884" s="1">
        <v>0</v>
      </c>
      <c r="AA884" s="1">
        <v>0</v>
      </c>
      <c r="AB884" s="1" t="s">
        <v>4284</v>
      </c>
      <c r="AC884" s="1">
        <v>0</v>
      </c>
      <c r="AD884" s="1">
        <v>0</v>
      </c>
      <c r="AH884" s="21">
        <v>42353.374942129631</v>
      </c>
      <c r="AJ884" s="24">
        <v>1</v>
      </c>
      <c r="AK884" s="23">
        <f t="shared" si="189"/>
        <v>8</v>
      </c>
      <c r="AL884" s="1">
        <f t="shared" si="190"/>
        <v>100000</v>
      </c>
      <c r="AM884" s="1">
        <f t="shared" si="191"/>
        <v>0</v>
      </c>
      <c r="AN884" s="25">
        <f t="shared" si="198"/>
        <v>0.29999999999999716</v>
      </c>
      <c r="AO884" s="25">
        <f t="shared" si="199"/>
        <v>62.073333333333331</v>
      </c>
      <c r="AP884" s="1">
        <f t="shared" si="197"/>
        <v>7.78</v>
      </c>
      <c r="AQ884" s="25">
        <f t="shared" si="192"/>
        <v>1.150887573964497</v>
      </c>
      <c r="AR884" s="1">
        <f t="shared" si="193"/>
        <v>2.96</v>
      </c>
      <c r="AS884" s="25">
        <f t="shared" si="194"/>
        <v>0.90519877675840976</v>
      </c>
      <c r="AT884" s="1">
        <f t="shared" si="195"/>
        <v>0</v>
      </c>
      <c r="AU884" s="1">
        <f t="shared" si="196"/>
        <v>0</v>
      </c>
      <c r="AV884" s="1" t="str">
        <f t="shared" si="200"/>
        <v/>
      </c>
      <c r="AW884" s="1" t="str">
        <f t="shared" si="201"/>
        <v/>
      </c>
      <c r="AX884" s="1" t="str">
        <f t="shared" si="202"/>
        <v/>
      </c>
      <c r="AY884" s="1">
        <v>0</v>
      </c>
      <c r="BJ884"/>
    </row>
    <row r="885" spans="1:62" ht="15.75">
      <c r="A885" s="1">
        <v>9444</v>
      </c>
      <c r="B885" s="1" t="s">
        <v>3028</v>
      </c>
      <c r="C885" s="1" t="s">
        <v>4334</v>
      </c>
      <c r="F885" s="1">
        <v>50000</v>
      </c>
      <c r="H885" s="1">
        <v>4.9000000000000004</v>
      </c>
      <c r="I885" s="1">
        <v>75.430000000000007</v>
      </c>
      <c r="J885" s="1" t="s">
        <v>10563</v>
      </c>
      <c r="K885" s="1">
        <v>4.9000000000000004</v>
      </c>
      <c r="L885" s="1">
        <v>78.69</v>
      </c>
      <c r="M885" s="1" t="s">
        <v>10564</v>
      </c>
      <c r="N885" s="1">
        <v>4.9000000000000004</v>
      </c>
      <c r="O885" s="1">
        <v>76.430000000000007</v>
      </c>
      <c r="P885" s="1" t="s">
        <v>10565</v>
      </c>
      <c r="Q885" s="1">
        <v>6.11</v>
      </c>
      <c r="R885" s="1">
        <v>12.85</v>
      </c>
      <c r="S885" s="1" t="s">
        <v>10566</v>
      </c>
      <c r="T885" s="1">
        <v>3.39</v>
      </c>
      <c r="U885" s="1">
        <v>3.68</v>
      </c>
      <c r="V885" s="1" t="s">
        <v>9621</v>
      </c>
      <c r="W885" s="1">
        <v>0</v>
      </c>
      <c r="X885" s="1">
        <v>0.05</v>
      </c>
      <c r="Y885" s="1" t="s">
        <v>4289</v>
      </c>
      <c r="Z885" s="1">
        <v>0</v>
      </c>
      <c r="AA885" s="1">
        <v>0</v>
      </c>
      <c r="AB885" s="1" t="s">
        <v>4284</v>
      </c>
      <c r="AC885" s="1">
        <v>0</v>
      </c>
      <c r="AD885" s="1">
        <v>0</v>
      </c>
      <c r="AH885" s="21">
        <v>42353.375185185185</v>
      </c>
      <c r="AJ885" s="24">
        <v>1</v>
      </c>
      <c r="AK885" s="23">
        <f t="shared" si="189"/>
        <v>4</v>
      </c>
      <c r="AL885" s="1">
        <f t="shared" si="190"/>
        <v>50000</v>
      </c>
      <c r="AM885" s="1">
        <f t="shared" si="191"/>
        <v>0</v>
      </c>
      <c r="AN885" s="25">
        <f t="shared" si="198"/>
        <v>3.2599999999999909</v>
      </c>
      <c r="AO885" s="25">
        <f t="shared" si="199"/>
        <v>76.850000000000009</v>
      </c>
      <c r="AP885" s="1">
        <f t="shared" si="197"/>
        <v>6.11</v>
      </c>
      <c r="AQ885" s="25">
        <f t="shared" si="192"/>
        <v>0.47548638132295723</v>
      </c>
      <c r="AR885" s="1">
        <f t="shared" si="193"/>
        <v>3.39</v>
      </c>
      <c r="AS885" s="25">
        <f t="shared" si="194"/>
        <v>0.92119565217391308</v>
      </c>
      <c r="AT885" s="1">
        <f t="shared" si="195"/>
        <v>0</v>
      </c>
      <c r="AU885" s="1">
        <f t="shared" si="196"/>
        <v>0</v>
      </c>
      <c r="AV885" s="1" t="str">
        <f t="shared" si="200"/>
        <v/>
      </c>
      <c r="AW885" s="1" t="str">
        <f t="shared" si="201"/>
        <v/>
      </c>
      <c r="AX885" s="1" t="str">
        <f t="shared" si="202"/>
        <v/>
      </c>
      <c r="AY885" s="1">
        <v>0</v>
      </c>
      <c r="BJ885"/>
    </row>
    <row r="886" spans="1:62" ht="15.75">
      <c r="A886" s="1">
        <v>9387</v>
      </c>
      <c r="B886" s="1" t="s">
        <v>862</v>
      </c>
      <c r="C886" s="1" t="s">
        <v>4983</v>
      </c>
      <c r="F886" s="1">
        <v>100000</v>
      </c>
      <c r="G886" s="1">
        <v>5</v>
      </c>
      <c r="H886" s="1">
        <v>4.9000000000000004</v>
      </c>
      <c r="I886" s="1">
        <v>74.37</v>
      </c>
      <c r="J886" s="1" t="s">
        <v>10567</v>
      </c>
      <c r="K886" s="1">
        <v>4.9000000000000004</v>
      </c>
      <c r="L886" s="1">
        <v>53.75</v>
      </c>
      <c r="M886" s="1" t="s">
        <v>10568</v>
      </c>
      <c r="N886" s="1">
        <v>4.9000000000000004</v>
      </c>
      <c r="O886" s="1">
        <v>45.26</v>
      </c>
      <c r="P886" s="1" t="s">
        <v>10569</v>
      </c>
      <c r="Q886" s="1">
        <v>1.06</v>
      </c>
      <c r="R886" s="1">
        <v>4.51</v>
      </c>
      <c r="S886" s="1" t="s">
        <v>10570</v>
      </c>
      <c r="T886" s="1">
        <v>1.06</v>
      </c>
      <c r="U886" s="1">
        <v>2.61</v>
      </c>
      <c r="V886" s="1" t="s">
        <v>10571</v>
      </c>
      <c r="W886" s="1">
        <v>0</v>
      </c>
      <c r="X886" s="1">
        <v>0.06</v>
      </c>
      <c r="Y886" s="1" t="s">
        <v>4292</v>
      </c>
      <c r="Z886" s="1">
        <v>0</v>
      </c>
      <c r="AA886" s="1">
        <v>0</v>
      </c>
      <c r="AB886" s="1" t="s">
        <v>4284</v>
      </c>
      <c r="AC886" s="1">
        <v>0</v>
      </c>
      <c r="AD886" s="1">
        <v>0</v>
      </c>
      <c r="AH886" s="21">
        <v>42353.375243055554</v>
      </c>
      <c r="AJ886" s="24">
        <v>1</v>
      </c>
      <c r="AK886" s="23">
        <f t="shared" si="189"/>
        <v>2</v>
      </c>
      <c r="AL886" s="1">
        <f t="shared" si="190"/>
        <v>100000</v>
      </c>
      <c r="AM886" s="1">
        <f t="shared" si="191"/>
        <v>0</v>
      </c>
      <c r="AN886" s="25">
        <f t="shared" si="198"/>
        <v>29.110000000000007</v>
      </c>
      <c r="AO886" s="25">
        <f t="shared" si="199"/>
        <v>57.793333333333329</v>
      </c>
      <c r="AP886" s="1">
        <f t="shared" si="197"/>
        <v>1.06</v>
      </c>
      <c r="AQ886" s="25">
        <f t="shared" si="192"/>
        <v>0.23503325942350334</v>
      </c>
      <c r="AR886" s="1">
        <f t="shared" si="193"/>
        <v>1.06</v>
      </c>
      <c r="AS886" s="25">
        <f t="shared" si="194"/>
        <v>0.40613026819923376</v>
      </c>
      <c r="AT886" s="1">
        <f t="shared" si="195"/>
        <v>0</v>
      </c>
      <c r="AU886" s="1">
        <f t="shared" si="196"/>
        <v>0</v>
      </c>
      <c r="AV886" s="1" t="str">
        <f t="shared" si="200"/>
        <v/>
      </c>
      <c r="AW886" s="1" t="str">
        <f t="shared" si="201"/>
        <v/>
      </c>
      <c r="AX886" s="1" t="str">
        <f t="shared" si="202"/>
        <v/>
      </c>
      <c r="AY886" s="1">
        <v>0</v>
      </c>
      <c r="BJ886"/>
    </row>
    <row r="887" spans="1:62" ht="15.75">
      <c r="A887" s="1">
        <v>8584</v>
      </c>
      <c r="B887" s="1" t="s">
        <v>351</v>
      </c>
      <c r="C887" s="1" t="s">
        <v>4334</v>
      </c>
      <c r="F887" s="1">
        <v>50000</v>
      </c>
      <c r="H887" s="1">
        <v>4.7</v>
      </c>
      <c r="I887" s="1">
        <v>-1.64</v>
      </c>
      <c r="J887" s="1" t="s">
        <v>10572</v>
      </c>
      <c r="K887" s="1">
        <v>4.5999999999999996</v>
      </c>
      <c r="L887" s="1">
        <v>-2.48</v>
      </c>
      <c r="M887" s="1" t="s">
        <v>10573</v>
      </c>
      <c r="N887" s="1">
        <v>4.5999999999999996</v>
      </c>
      <c r="O887" s="1">
        <v>-2.75</v>
      </c>
      <c r="P887" s="1" t="s">
        <v>10574</v>
      </c>
      <c r="Q887" s="1">
        <v>17.66</v>
      </c>
      <c r="R887" s="1">
        <v>12.85</v>
      </c>
      <c r="S887" s="1" t="s">
        <v>10575</v>
      </c>
      <c r="T887" s="1">
        <v>3.13</v>
      </c>
      <c r="U887" s="1">
        <v>3.68</v>
      </c>
      <c r="V887" s="1" t="s">
        <v>10576</v>
      </c>
      <c r="W887" s="1">
        <v>0</v>
      </c>
      <c r="X887" s="1">
        <v>0.05</v>
      </c>
      <c r="Y887" s="1" t="s">
        <v>4289</v>
      </c>
      <c r="Z887" s="1">
        <v>0</v>
      </c>
      <c r="AA887" s="1">
        <v>0</v>
      </c>
      <c r="AB887" s="1" t="s">
        <v>4284</v>
      </c>
      <c r="AC887" s="1">
        <v>0</v>
      </c>
      <c r="AD887" s="1">
        <v>0</v>
      </c>
      <c r="AH887" s="21">
        <v>42353.375416666669</v>
      </c>
      <c r="AJ887" s="24">
        <v>1</v>
      </c>
      <c r="AK887" s="23">
        <f t="shared" si="189"/>
        <v>4</v>
      </c>
      <c r="AL887" s="1">
        <f t="shared" si="190"/>
        <v>50000</v>
      </c>
      <c r="AM887" s="1">
        <f t="shared" si="191"/>
        <v>0</v>
      </c>
      <c r="AN887" s="25">
        <f t="shared" si="198"/>
        <v>1.1100000000000001</v>
      </c>
      <c r="AO887" s="25">
        <f t="shared" si="199"/>
        <v>-2.29</v>
      </c>
      <c r="AP887" s="1">
        <f t="shared" si="197"/>
        <v>17.66</v>
      </c>
      <c r="AQ887" s="25">
        <f t="shared" si="192"/>
        <v>1.3743190661478599</v>
      </c>
      <c r="AR887" s="1">
        <f t="shared" si="193"/>
        <v>3.13</v>
      </c>
      <c r="AS887" s="25">
        <f t="shared" si="194"/>
        <v>0.85054347826086951</v>
      </c>
      <c r="AT887" s="1">
        <f t="shared" si="195"/>
        <v>0</v>
      </c>
      <c r="AU887" s="1">
        <f t="shared" si="196"/>
        <v>0</v>
      </c>
      <c r="AV887" s="1" t="str">
        <f t="shared" si="200"/>
        <v/>
      </c>
      <c r="AW887" s="1" t="str">
        <f t="shared" si="201"/>
        <v/>
      </c>
      <c r="AX887" s="1" t="str">
        <f t="shared" si="202"/>
        <v/>
      </c>
      <c r="AY887" s="1">
        <v>0</v>
      </c>
      <c r="BJ887"/>
    </row>
    <row r="888" spans="1:62" ht="15.75">
      <c r="A888" s="1">
        <v>9453</v>
      </c>
      <c r="B888" s="1" t="s">
        <v>1103</v>
      </c>
      <c r="C888" s="1" t="s">
        <v>4334</v>
      </c>
      <c r="F888" s="1">
        <v>100000</v>
      </c>
      <c r="H888" s="1">
        <v>4.8</v>
      </c>
      <c r="I888" s="1">
        <v>27.27</v>
      </c>
      <c r="J888" s="1" t="s">
        <v>10577</v>
      </c>
      <c r="K888" s="1">
        <v>4.8</v>
      </c>
      <c r="L888" s="1">
        <v>23.29</v>
      </c>
      <c r="M888" s="1" t="s">
        <v>10578</v>
      </c>
      <c r="N888" s="1">
        <v>4.8</v>
      </c>
      <c r="O888" s="1">
        <v>24.35</v>
      </c>
      <c r="P888" s="1" t="s">
        <v>10579</v>
      </c>
      <c r="Q888" s="1">
        <v>5.6</v>
      </c>
      <c r="R888" s="1">
        <v>12.85</v>
      </c>
      <c r="S888" s="1" t="s">
        <v>10580</v>
      </c>
      <c r="T888" s="1">
        <v>4.1100000000000003</v>
      </c>
      <c r="U888" s="1">
        <v>3.68</v>
      </c>
      <c r="V888" s="1" t="s">
        <v>10581</v>
      </c>
      <c r="W888" s="1">
        <v>0</v>
      </c>
      <c r="X888" s="1">
        <v>0.05</v>
      </c>
      <c r="Y888" s="1" t="s">
        <v>4289</v>
      </c>
      <c r="Z888" s="1">
        <v>0</v>
      </c>
      <c r="AA888" s="1">
        <v>0</v>
      </c>
      <c r="AB888" s="1" t="s">
        <v>4284</v>
      </c>
      <c r="AC888" s="1">
        <v>0</v>
      </c>
      <c r="AD888" s="1">
        <v>0</v>
      </c>
      <c r="AH888" s="21">
        <v>42353.375486111108</v>
      </c>
      <c r="AJ888" s="24">
        <v>1</v>
      </c>
      <c r="AK888" s="23">
        <f t="shared" si="189"/>
        <v>4</v>
      </c>
      <c r="AL888" s="1">
        <f t="shared" si="190"/>
        <v>100000</v>
      </c>
      <c r="AM888" s="1">
        <f t="shared" si="191"/>
        <v>0</v>
      </c>
      <c r="AN888" s="25">
        <f t="shared" si="198"/>
        <v>3.9800000000000004</v>
      </c>
      <c r="AO888" s="25">
        <f t="shared" si="199"/>
        <v>24.97</v>
      </c>
      <c r="AP888" s="1">
        <f t="shared" si="197"/>
        <v>5.6</v>
      </c>
      <c r="AQ888" s="25">
        <f t="shared" si="192"/>
        <v>0.43579766536964981</v>
      </c>
      <c r="AR888" s="1">
        <f t="shared" si="193"/>
        <v>4.1100000000000003</v>
      </c>
      <c r="AS888" s="25">
        <f t="shared" si="194"/>
        <v>1.1168478260869565</v>
      </c>
      <c r="AT888" s="1">
        <f t="shared" si="195"/>
        <v>0</v>
      </c>
      <c r="AU888" s="1">
        <f t="shared" si="196"/>
        <v>0</v>
      </c>
      <c r="AV888" s="1" t="str">
        <f t="shared" si="200"/>
        <v/>
      </c>
      <c r="AW888" s="1" t="str">
        <f t="shared" si="201"/>
        <v/>
      </c>
      <c r="AX888" s="1" t="str">
        <f t="shared" si="202"/>
        <v/>
      </c>
      <c r="AY888" s="1">
        <v>0</v>
      </c>
      <c r="BJ888"/>
    </row>
    <row r="889" spans="1:62" ht="15.75">
      <c r="A889" s="1">
        <v>9057</v>
      </c>
      <c r="B889" s="1" t="s">
        <v>2876</v>
      </c>
      <c r="C889" s="1" t="s">
        <v>4334</v>
      </c>
      <c r="F889" s="1">
        <v>50000</v>
      </c>
      <c r="H889" s="1">
        <v>4.8</v>
      </c>
      <c r="I889" s="1">
        <v>0</v>
      </c>
      <c r="J889" s="1" t="s">
        <v>10582</v>
      </c>
      <c r="K889" s="1">
        <v>4.7</v>
      </c>
      <c r="L889" s="1">
        <v>0</v>
      </c>
      <c r="M889" s="1" t="s">
        <v>10583</v>
      </c>
      <c r="N889" s="1">
        <v>4.7</v>
      </c>
      <c r="O889" s="1">
        <v>5.6</v>
      </c>
      <c r="P889" s="1" t="s">
        <v>10584</v>
      </c>
      <c r="Q889" s="1">
        <v>18.75</v>
      </c>
      <c r="R889" s="1">
        <v>12.85</v>
      </c>
      <c r="S889" s="1" t="s">
        <v>10585</v>
      </c>
      <c r="T889" s="1">
        <v>4.16</v>
      </c>
      <c r="U889" s="1">
        <v>3.68</v>
      </c>
      <c r="V889" s="1" t="s">
        <v>10586</v>
      </c>
      <c r="W889" s="1">
        <v>0</v>
      </c>
      <c r="X889" s="1">
        <v>0.05</v>
      </c>
      <c r="Y889" s="1" t="s">
        <v>4289</v>
      </c>
      <c r="Z889" s="1">
        <v>0</v>
      </c>
      <c r="AA889" s="1">
        <v>0</v>
      </c>
      <c r="AB889" s="1" t="s">
        <v>4284</v>
      </c>
      <c r="AC889" s="1">
        <v>0</v>
      </c>
      <c r="AD889" s="1">
        <v>0</v>
      </c>
      <c r="AH889" s="21">
        <v>42353.375775462962</v>
      </c>
      <c r="AJ889" s="24">
        <v>1</v>
      </c>
      <c r="AK889" s="23">
        <f t="shared" si="189"/>
        <v>4</v>
      </c>
      <c r="AL889" s="1">
        <f t="shared" si="190"/>
        <v>50000</v>
      </c>
      <c r="AM889" s="1">
        <f t="shared" si="191"/>
        <v>0</v>
      </c>
      <c r="AN889" s="25">
        <f t="shared" si="198"/>
        <v>5.6</v>
      </c>
      <c r="AO889" s="25">
        <f t="shared" si="199"/>
        <v>1.8666666666666665</v>
      </c>
      <c r="AP889" s="1">
        <f t="shared" si="197"/>
        <v>18.75</v>
      </c>
      <c r="AQ889" s="25">
        <f t="shared" si="192"/>
        <v>1.4591439688715955</v>
      </c>
      <c r="AR889" s="1">
        <f t="shared" si="193"/>
        <v>4.16</v>
      </c>
      <c r="AS889" s="25">
        <f t="shared" si="194"/>
        <v>1.1304347826086956</v>
      </c>
      <c r="AT889" s="1">
        <f t="shared" si="195"/>
        <v>0</v>
      </c>
      <c r="AU889" s="1">
        <f t="shared" si="196"/>
        <v>0</v>
      </c>
      <c r="AV889" s="1" t="str">
        <f t="shared" si="200"/>
        <v/>
      </c>
      <c r="AW889" s="1" t="str">
        <f t="shared" si="201"/>
        <v/>
      </c>
      <c r="AX889" s="1" t="str">
        <f t="shared" si="202"/>
        <v/>
      </c>
      <c r="AY889" s="1">
        <v>0</v>
      </c>
      <c r="BJ889"/>
    </row>
    <row r="890" spans="1:62" ht="15.75">
      <c r="A890" s="1">
        <v>9402</v>
      </c>
      <c r="B890" s="1" t="s">
        <v>1182</v>
      </c>
      <c r="C890" s="1" t="s">
        <v>4334</v>
      </c>
      <c r="F890" s="1">
        <v>50000</v>
      </c>
      <c r="G890" s="1">
        <v>5</v>
      </c>
      <c r="H890" s="1">
        <v>4.9000000000000004</v>
      </c>
      <c r="I890" s="1">
        <v>48.99</v>
      </c>
      <c r="J890" s="1" t="s">
        <v>10587</v>
      </c>
      <c r="K890" s="1">
        <v>4.9000000000000004</v>
      </c>
      <c r="L890" s="1">
        <v>51.73</v>
      </c>
      <c r="M890" s="1" t="s">
        <v>10588</v>
      </c>
      <c r="N890" s="1">
        <v>4.8</v>
      </c>
      <c r="O890" s="1">
        <v>49.34</v>
      </c>
      <c r="P890" s="1" t="s">
        <v>10589</v>
      </c>
      <c r="Q890" s="1">
        <v>14.39</v>
      </c>
      <c r="R890" s="1">
        <v>12.85</v>
      </c>
      <c r="S890" s="1" t="s">
        <v>10590</v>
      </c>
      <c r="T890" s="1">
        <v>3</v>
      </c>
      <c r="U890" s="1">
        <v>3.68</v>
      </c>
      <c r="V890" s="1" t="s">
        <v>9699</v>
      </c>
      <c r="W890" s="1">
        <v>0</v>
      </c>
      <c r="X890" s="1">
        <v>0.05</v>
      </c>
      <c r="Y890" s="1" t="s">
        <v>4289</v>
      </c>
      <c r="Z890" s="1">
        <v>0</v>
      </c>
      <c r="AA890" s="1">
        <v>0</v>
      </c>
      <c r="AB890" s="1" t="s">
        <v>4284</v>
      </c>
      <c r="AC890" s="1">
        <v>0</v>
      </c>
      <c r="AD890" s="1">
        <v>0</v>
      </c>
      <c r="AH890" s="21">
        <v>42353.375925925924</v>
      </c>
      <c r="AJ890" s="24">
        <v>1</v>
      </c>
      <c r="AK890" s="23">
        <f t="shared" si="189"/>
        <v>4</v>
      </c>
      <c r="AL890" s="1">
        <f t="shared" si="190"/>
        <v>50000</v>
      </c>
      <c r="AM890" s="1">
        <f t="shared" si="191"/>
        <v>0</v>
      </c>
      <c r="AN890" s="25">
        <f t="shared" si="198"/>
        <v>2.7399999999999949</v>
      </c>
      <c r="AO890" s="25">
        <f t="shared" si="199"/>
        <v>50.02</v>
      </c>
      <c r="AP890" s="1">
        <f t="shared" si="197"/>
        <v>14.39</v>
      </c>
      <c r="AQ890" s="25">
        <f t="shared" si="192"/>
        <v>1.1198443579766537</v>
      </c>
      <c r="AR890" s="1">
        <f t="shared" si="193"/>
        <v>3</v>
      </c>
      <c r="AS890" s="25">
        <f t="shared" si="194"/>
        <v>0.81521739130434778</v>
      </c>
      <c r="AT890" s="1">
        <f t="shared" si="195"/>
        <v>0</v>
      </c>
      <c r="AU890" s="1">
        <f t="shared" si="196"/>
        <v>0</v>
      </c>
      <c r="AV890" s="1" t="str">
        <f t="shared" si="200"/>
        <v/>
      </c>
      <c r="AW890" s="1" t="str">
        <f t="shared" si="201"/>
        <v/>
      </c>
      <c r="AX890" s="1" t="str">
        <f t="shared" si="202"/>
        <v/>
      </c>
      <c r="AY890" s="1">
        <v>0</v>
      </c>
      <c r="BJ890"/>
    </row>
    <row r="891" spans="1:62" ht="15.75">
      <c r="A891" s="1">
        <v>9177</v>
      </c>
      <c r="B891" s="1" t="s">
        <v>61</v>
      </c>
      <c r="C891" s="1" t="s">
        <v>4370</v>
      </c>
      <c r="F891" s="1">
        <v>50000</v>
      </c>
      <c r="G891" s="1">
        <v>5</v>
      </c>
      <c r="H891" s="1">
        <v>4.8</v>
      </c>
      <c r="I891" s="1">
        <v>0</v>
      </c>
      <c r="J891" s="1" t="s">
        <v>10591</v>
      </c>
      <c r="K891" s="1">
        <v>4.8</v>
      </c>
      <c r="L891" s="1">
        <v>21.14</v>
      </c>
      <c r="M891" s="1" t="s">
        <v>10592</v>
      </c>
      <c r="N891" s="1">
        <v>4.8</v>
      </c>
      <c r="O891" s="1">
        <v>27.94</v>
      </c>
      <c r="P891" s="1" t="s">
        <v>10593</v>
      </c>
      <c r="Q891" s="1">
        <v>5.43</v>
      </c>
      <c r="R891" s="1">
        <v>3.39</v>
      </c>
      <c r="S891" s="1" t="s">
        <v>10594</v>
      </c>
      <c r="T891" s="1">
        <v>3.67</v>
      </c>
      <c r="U891" s="1">
        <v>1.48</v>
      </c>
      <c r="V891" s="1" t="s">
        <v>10595</v>
      </c>
      <c r="W891" s="1">
        <v>0</v>
      </c>
      <c r="X891" s="1">
        <v>0</v>
      </c>
      <c r="Y891" s="1" t="s">
        <v>4287</v>
      </c>
      <c r="Z891" s="1">
        <v>0</v>
      </c>
      <c r="AA891" s="1">
        <v>0</v>
      </c>
      <c r="AB891" s="1" t="s">
        <v>4284</v>
      </c>
      <c r="AC891" s="1">
        <v>0</v>
      </c>
      <c r="AD891" s="1">
        <v>0</v>
      </c>
      <c r="AH891" s="21">
        <v>42353.37599537037</v>
      </c>
      <c r="AJ891" s="24">
        <v>1</v>
      </c>
      <c r="AK891" s="23">
        <f t="shared" si="189"/>
        <v>11</v>
      </c>
      <c r="AL891" s="1">
        <f t="shared" si="190"/>
        <v>50000</v>
      </c>
      <c r="AM891" s="1">
        <f t="shared" si="191"/>
        <v>0</v>
      </c>
      <c r="AN891" s="25">
        <f t="shared" si="198"/>
        <v>27.94</v>
      </c>
      <c r="AO891" s="25">
        <f t="shared" si="199"/>
        <v>16.36</v>
      </c>
      <c r="AP891" s="1">
        <f t="shared" si="197"/>
        <v>5.43</v>
      </c>
      <c r="AQ891" s="25">
        <f t="shared" si="192"/>
        <v>1.6017699115044246</v>
      </c>
      <c r="AR891" s="1">
        <f t="shared" si="193"/>
        <v>3.67</v>
      </c>
      <c r="AS891" s="25">
        <f t="shared" si="194"/>
        <v>2.4797297297297298</v>
      </c>
      <c r="AT891" s="1">
        <f t="shared" si="195"/>
        <v>0</v>
      </c>
      <c r="AU891" s="1">
        <f t="shared" si="196"/>
        <v>0</v>
      </c>
      <c r="AV891" s="1" t="str">
        <f t="shared" si="200"/>
        <v/>
      </c>
      <c r="AW891" s="1" t="str">
        <f t="shared" si="201"/>
        <v/>
      </c>
      <c r="AX891" s="1" t="str">
        <f t="shared" si="202"/>
        <v/>
      </c>
      <c r="AY891" s="1">
        <v>0</v>
      </c>
      <c r="BJ891"/>
    </row>
    <row r="892" spans="1:62" ht="15.75">
      <c r="A892" s="1">
        <v>8569</v>
      </c>
      <c r="B892" s="1" t="s">
        <v>211</v>
      </c>
      <c r="C892" s="1" t="s">
        <v>4332</v>
      </c>
      <c r="F892" s="1">
        <v>100000</v>
      </c>
      <c r="G892" s="1">
        <v>3</v>
      </c>
      <c r="H892" s="1">
        <v>4.8</v>
      </c>
      <c r="I892" s="1">
        <v>11.01</v>
      </c>
      <c r="J892" s="1" t="s">
        <v>10596</v>
      </c>
      <c r="K892" s="1">
        <v>4.8</v>
      </c>
      <c r="L892" s="1">
        <v>17.93</v>
      </c>
      <c r="M892" s="1" t="s">
        <v>10597</v>
      </c>
      <c r="N892" s="1">
        <v>4.8</v>
      </c>
      <c r="O892" s="1">
        <v>35.75</v>
      </c>
      <c r="P892" s="1" t="s">
        <v>10598</v>
      </c>
      <c r="Q892" s="1">
        <v>7.78</v>
      </c>
      <c r="R892" s="1">
        <v>4.51</v>
      </c>
      <c r="S892" s="1" t="s">
        <v>10599</v>
      </c>
      <c r="T892" s="1">
        <v>1.98</v>
      </c>
      <c r="U892" s="1">
        <v>2.61</v>
      </c>
      <c r="V892" s="1" t="s">
        <v>10600</v>
      </c>
      <c r="W892" s="1">
        <v>0</v>
      </c>
      <c r="X892" s="1">
        <v>0.06</v>
      </c>
      <c r="Y892" s="1" t="s">
        <v>4292</v>
      </c>
      <c r="Z892" s="1">
        <v>0</v>
      </c>
      <c r="AA892" s="1">
        <v>0</v>
      </c>
      <c r="AB892" s="1" t="s">
        <v>4284</v>
      </c>
      <c r="AC892" s="1">
        <v>0</v>
      </c>
      <c r="AD892" s="1">
        <v>0</v>
      </c>
      <c r="AH892" s="21">
        <v>42353.376064814816</v>
      </c>
      <c r="AJ892" s="24">
        <v>1</v>
      </c>
      <c r="AK892" s="23">
        <f t="shared" si="189"/>
        <v>3</v>
      </c>
      <c r="AL892" s="1">
        <f t="shared" si="190"/>
        <v>100000</v>
      </c>
      <c r="AM892" s="1">
        <f t="shared" si="191"/>
        <v>0</v>
      </c>
      <c r="AN892" s="25">
        <f t="shared" si="198"/>
        <v>24.740000000000002</v>
      </c>
      <c r="AO892" s="25">
        <f t="shared" si="199"/>
        <v>21.563333333333333</v>
      </c>
      <c r="AP892" s="1">
        <f t="shared" si="197"/>
        <v>7.78</v>
      </c>
      <c r="AQ892" s="25">
        <f t="shared" si="192"/>
        <v>1.7250554323725056</v>
      </c>
      <c r="AR892" s="1">
        <f t="shared" si="193"/>
        <v>1.98</v>
      </c>
      <c r="AS892" s="25">
        <f t="shared" si="194"/>
        <v>0.75862068965517249</v>
      </c>
      <c r="AT892" s="1">
        <f t="shared" si="195"/>
        <v>0</v>
      </c>
      <c r="AU892" s="1">
        <f t="shared" si="196"/>
        <v>0</v>
      </c>
      <c r="AV892" s="1" t="str">
        <f t="shared" si="200"/>
        <v/>
      </c>
      <c r="AW892" s="1" t="str">
        <f t="shared" si="201"/>
        <v/>
      </c>
      <c r="AX892" s="1" t="str">
        <f t="shared" si="202"/>
        <v/>
      </c>
      <c r="AY892" s="1">
        <v>0</v>
      </c>
      <c r="BJ892"/>
    </row>
    <row r="893" spans="1:62" ht="15.75">
      <c r="A893" s="1">
        <v>8549</v>
      </c>
      <c r="B893" s="1" t="s">
        <v>1275</v>
      </c>
      <c r="C893" s="1" t="s">
        <v>4334</v>
      </c>
      <c r="F893" s="1">
        <v>50000</v>
      </c>
      <c r="G893" s="1">
        <v>3</v>
      </c>
      <c r="H893" s="1">
        <v>4.8</v>
      </c>
      <c r="I893" s="1">
        <v>10.82</v>
      </c>
      <c r="J893" s="1" t="s">
        <v>10601</v>
      </c>
      <c r="K893" s="1">
        <v>4.8</v>
      </c>
      <c r="L893" s="1">
        <v>15.6</v>
      </c>
      <c r="M893" s="1" t="s">
        <v>10602</v>
      </c>
      <c r="N893" s="1">
        <v>4.7</v>
      </c>
      <c r="O893" s="1">
        <v>5.71</v>
      </c>
      <c r="P893" s="1" t="s">
        <v>10603</v>
      </c>
      <c r="Q893" s="1">
        <v>29.35</v>
      </c>
      <c r="R893" s="1">
        <v>12.85</v>
      </c>
      <c r="S893" s="1" t="s">
        <v>10604</v>
      </c>
      <c r="T893" s="1">
        <v>3.2</v>
      </c>
      <c r="U893" s="1">
        <v>3.68</v>
      </c>
      <c r="V893" s="1" t="s">
        <v>10207</v>
      </c>
      <c r="W893" s="1">
        <v>0</v>
      </c>
      <c r="X893" s="1">
        <v>0.05</v>
      </c>
      <c r="Y893" s="1" t="s">
        <v>4289</v>
      </c>
      <c r="Z893" s="1">
        <v>0</v>
      </c>
      <c r="AA893" s="1">
        <v>0</v>
      </c>
      <c r="AB893" s="1" t="s">
        <v>4284</v>
      </c>
      <c r="AC893" s="1">
        <v>0</v>
      </c>
      <c r="AD893" s="1">
        <v>0</v>
      </c>
      <c r="AH893" s="21">
        <v>42353.376168981478</v>
      </c>
      <c r="AJ893" s="24">
        <v>1</v>
      </c>
      <c r="AK893" s="23">
        <f t="shared" si="189"/>
        <v>4</v>
      </c>
      <c r="AL893" s="1">
        <f t="shared" si="190"/>
        <v>50000</v>
      </c>
      <c r="AM893" s="1">
        <f t="shared" si="191"/>
        <v>0</v>
      </c>
      <c r="AN893" s="25">
        <f t="shared" si="198"/>
        <v>9.89</v>
      </c>
      <c r="AO893" s="25">
        <f t="shared" si="199"/>
        <v>10.71</v>
      </c>
      <c r="AP893" s="1">
        <f t="shared" si="197"/>
        <v>29.35</v>
      </c>
      <c r="AQ893" s="25">
        <f t="shared" si="192"/>
        <v>2.2840466926070042</v>
      </c>
      <c r="AR893" s="1">
        <f t="shared" si="193"/>
        <v>3.2</v>
      </c>
      <c r="AS893" s="25">
        <f t="shared" si="194"/>
        <v>0.86956521739130432</v>
      </c>
      <c r="AT893" s="1">
        <f t="shared" si="195"/>
        <v>0</v>
      </c>
      <c r="AU893" s="1">
        <f t="shared" si="196"/>
        <v>0</v>
      </c>
      <c r="AV893" s="1" t="str">
        <f t="shared" si="200"/>
        <v/>
      </c>
      <c r="AW893" s="1" t="str">
        <f t="shared" si="201"/>
        <v/>
      </c>
      <c r="AX893" s="1" t="str">
        <f t="shared" si="202"/>
        <v/>
      </c>
      <c r="AY893" s="1">
        <v>0</v>
      </c>
      <c r="BJ893"/>
    </row>
    <row r="894" spans="1:62" ht="15.75">
      <c r="A894" s="1">
        <v>9489</v>
      </c>
      <c r="B894" s="1" t="s">
        <v>3071</v>
      </c>
      <c r="C894" s="1" t="s">
        <v>8071</v>
      </c>
      <c r="F894" s="1">
        <v>50000</v>
      </c>
      <c r="G894" s="1">
        <v>7</v>
      </c>
      <c r="H894" s="1">
        <v>4.7</v>
      </c>
      <c r="I894" s="1">
        <v>-2.0499999999999998</v>
      </c>
      <c r="J894" s="1" t="s">
        <v>10605</v>
      </c>
      <c r="K894" s="1">
        <v>4.7</v>
      </c>
      <c r="L894" s="1">
        <v>-1.94</v>
      </c>
      <c r="M894" s="1" t="s">
        <v>10606</v>
      </c>
      <c r="N894" s="1">
        <v>4.7</v>
      </c>
      <c r="O894" s="1">
        <v>-0.56000000000000005</v>
      </c>
      <c r="P894" s="1" t="s">
        <v>10607</v>
      </c>
      <c r="Q894" s="1">
        <v>3.97</v>
      </c>
      <c r="R894" s="1">
        <v>4.46</v>
      </c>
      <c r="S894" s="1" t="s">
        <v>10608</v>
      </c>
      <c r="T894" s="1">
        <v>1.97</v>
      </c>
      <c r="U894" s="1">
        <v>1.74</v>
      </c>
      <c r="V894" s="1" t="s">
        <v>10609</v>
      </c>
      <c r="W894" s="1">
        <v>0</v>
      </c>
      <c r="X894" s="1">
        <v>0</v>
      </c>
      <c r="Y894" s="1" t="s">
        <v>4287</v>
      </c>
      <c r="Z894" s="1">
        <v>0</v>
      </c>
      <c r="AA894" s="1">
        <v>0</v>
      </c>
      <c r="AB894" s="1" t="s">
        <v>4284</v>
      </c>
      <c r="AC894" s="1">
        <v>0</v>
      </c>
      <c r="AD894" s="1">
        <v>0</v>
      </c>
      <c r="AH894" s="21">
        <v>42353.376250000001</v>
      </c>
      <c r="AJ894" s="24">
        <v>1</v>
      </c>
      <c r="AK894" s="23">
        <f t="shared" si="189"/>
        <v>10</v>
      </c>
      <c r="AL894" s="1">
        <f t="shared" si="190"/>
        <v>50000</v>
      </c>
      <c r="AM894" s="1">
        <f t="shared" si="191"/>
        <v>0</v>
      </c>
      <c r="AN894" s="25">
        <f t="shared" si="198"/>
        <v>1.4899999999999998</v>
      </c>
      <c r="AO894" s="25">
        <f t="shared" si="199"/>
        <v>-1.5166666666666666</v>
      </c>
      <c r="AP894" s="1">
        <f t="shared" si="197"/>
        <v>3.97</v>
      </c>
      <c r="AQ894" s="25">
        <f t="shared" si="192"/>
        <v>0.89013452914798208</v>
      </c>
      <c r="AR894" s="1">
        <f t="shared" si="193"/>
        <v>1.97</v>
      </c>
      <c r="AS894" s="25">
        <f t="shared" si="194"/>
        <v>1.132183908045977</v>
      </c>
      <c r="AT894" s="1">
        <f t="shared" si="195"/>
        <v>0</v>
      </c>
      <c r="AU894" s="1">
        <f t="shared" si="196"/>
        <v>0</v>
      </c>
      <c r="AV894" s="1" t="str">
        <f t="shared" si="200"/>
        <v/>
      </c>
      <c r="AW894" s="1" t="str">
        <f t="shared" si="201"/>
        <v/>
      </c>
      <c r="AX894" s="1" t="str">
        <f t="shared" si="202"/>
        <v/>
      </c>
      <c r="AY894" s="1">
        <v>0</v>
      </c>
      <c r="BJ894"/>
    </row>
    <row r="895" spans="1:62" ht="15.75">
      <c r="A895" s="1">
        <v>8573</v>
      </c>
      <c r="B895" s="1" t="s">
        <v>89</v>
      </c>
      <c r="C895" s="1" t="s">
        <v>4339</v>
      </c>
      <c r="F895" s="1">
        <v>50000</v>
      </c>
      <c r="G895" s="1">
        <v>3</v>
      </c>
      <c r="H895" s="1">
        <v>4.9000000000000004</v>
      </c>
      <c r="I895" s="1">
        <v>12.33</v>
      </c>
      <c r="J895" s="1" t="s">
        <v>10610</v>
      </c>
      <c r="K895" s="1">
        <v>4.8</v>
      </c>
      <c r="L895" s="1">
        <v>11.53</v>
      </c>
      <c r="M895" s="1" t="s">
        <v>10611</v>
      </c>
      <c r="N895" s="1">
        <v>4.8</v>
      </c>
      <c r="O895" s="1">
        <v>23.62</v>
      </c>
      <c r="P895" s="1" t="s">
        <v>10612</v>
      </c>
      <c r="Q895" s="1">
        <v>7.08</v>
      </c>
      <c r="R895" s="1">
        <v>3.8</v>
      </c>
      <c r="S895" s="1" t="s">
        <v>10613</v>
      </c>
      <c r="T895" s="1">
        <v>2.86</v>
      </c>
      <c r="U895" s="1">
        <v>2.4300000000000002</v>
      </c>
      <c r="V895" s="1" t="s">
        <v>9152</v>
      </c>
      <c r="W895" s="1">
        <v>0</v>
      </c>
      <c r="X895" s="1">
        <v>0</v>
      </c>
      <c r="Y895" s="1" t="s">
        <v>4287</v>
      </c>
      <c r="Z895" s="1">
        <v>0</v>
      </c>
      <c r="AA895" s="1">
        <v>0</v>
      </c>
      <c r="AB895" s="1" t="s">
        <v>4284</v>
      </c>
      <c r="AC895" s="1">
        <v>0</v>
      </c>
      <c r="AD895" s="1">
        <v>0</v>
      </c>
      <c r="AH895" s="21">
        <v>42353.376331018517</v>
      </c>
      <c r="AJ895" s="24">
        <v>1</v>
      </c>
      <c r="AK895" s="23">
        <f t="shared" si="189"/>
        <v>6</v>
      </c>
      <c r="AL895" s="1">
        <f t="shared" si="190"/>
        <v>50000</v>
      </c>
      <c r="AM895" s="1">
        <f t="shared" si="191"/>
        <v>0</v>
      </c>
      <c r="AN895" s="25">
        <f t="shared" si="198"/>
        <v>12.090000000000002</v>
      </c>
      <c r="AO895" s="25">
        <f t="shared" si="199"/>
        <v>15.826666666666668</v>
      </c>
      <c r="AP895" s="1">
        <f t="shared" si="197"/>
        <v>7.08</v>
      </c>
      <c r="AQ895" s="25">
        <f t="shared" si="192"/>
        <v>1.8631578947368421</v>
      </c>
      <c r="AR895" s="1">
        <f t="shared" si="193"/>
        <v>2.86</v>
      </c>
      <c r="AS895" s="25">
        <f t="shared" si="194"/>
        <v>1.176954732510288</v>
      </c>
      <c r="AT895" s="1">
        <f t="shared" si="195"/>
        <v>0</v>
      </c>
      <c r="AU895" s="1">
        <f t="shared" si="196"/>
        <v>0</v>
      </c>
      <c r="AV895" s="1" t="str">
        <f t="shared" si="200"/>
        <v/>
      </c>
      <c r="AW895" s="1" t="str">
        <f t="shared" si="201"/>
        <v/>
      </c>
      <c r="AX895" s="1" t="str">
        <f t="shared" si="202"/>
        <v/>
      </c>
      <c r="AY895" s="1">
        <v>0</v>
      </c>
      <c r="BJ895"/>
    </row>
    <row r="896" spans="1:62" ht="15.75">
      <c r="A896" s="1">
        <v>8567</v>
      </c>
      <c r="B896" s="1" t="s">
        <v>712</v>
      </c>
      <c r="C896" s="1" t="s">
        <v>4339</v>
      </c>
      <c r="F896" s="1">
        <v>50000</v>
      </c>
      <c r="G896" s="1">
        <v>6</v>
      </c>
      <c r="H896" s="1">
        <v>4.8</v>
      </c>
      <c r="I896" s="1">
        <v>-0.84</v>
      </c>
      <c r="J896" s="1" t="s">
        <v>10614</v>
      </c>
      <c r="K896" s="1">
        <v>4.8</v>
      </c>
      <c r="L896" s="1">
        <v>-0.62</v>
      </c>
      <c r="M896" s="1" t="s">
        <v>10615</v>
      </c>
      <c r="N896" s="1">
        <v>4.7</v>
      </c>
      <c r="O896" s="1">
        <v>-1.07</v>
      </c>
      <c r="P896" s="1" t="s">
        <v>10616</v>
      </c>
      <c r="Q896" s="1">
        <v>4.41</v>
      </c>
      <c r="R896" s="1">
        <v>3.8</v>
      </c>
      <c r="S896" s="1" t="s">
        <v>10617</v>
      </c>
      <c r="T896" s="1">
        <v>4.43</v>
      </c>
      <c r="U896" s="1">
        <v>2.4300000000000002</v>
      </c>
      <c r="V896" s="1" t="s">
        <v>10618</v>
      </c>
      <c r="W896" s="1">
        <v>0</v>
      </c>
      <c r="X896" s="1">
        <v>0</v>
      </c>
      <c r="Y896" s="1" t="s">
        <v>4287</v>
      </c>
      <c r="Z896" s="1">
        <v>0</v>
      </c>
      <c r="AA896" s="1">
        <v>0</v>
      </c>
      <c r="AB896" s="1" t="s">
        <v>4284</v>
      </c>
      <c r="AC896" s="1">
        <v>0</v>
      </c>
      <c r="AD896" s="1">
        <v>0</v>
      </c>
      <c r="AH896" s="21">
        <v>42353.376388888886</v>
      </c>
      <c r="AJ896" s="24">
        <v>1</v>
      </c>
      <c r="AK896" s="23">
        <f t="shared" si="189"/>
        <v>6</v>
      </c>
      <c r="AL896" s="1">
        <f t="shared" si="190"/>
        <v>50000</v>
      </c>
      <c r="AM896" s="1">
        <f t="shared" si="191"/>
        <v>0</v>
      </c>
      <c r="AN896" s="25">
        <f t="shared" si="198"/>
        <v>0.45000000000000007</v>
      </c>
      <c r="AO896" s="25">
        <f t="shared" si="199"/>
        <v>-0.84333333333333338</v>
      </c>
      <c r="AP896" s="1">
        <f t="shared" si="197"/>
        <v>4.41</v>
      </c>
      <c r="AQ896" s="25">
        <f t="shared" si="192"/>
        <v>1.1605263157894739</v>
      </c>
      <c r="AR896" s="1">
        <f t="shared" si="193"/>
        <v>4.43</v>
      </c>
      <c r="AS896" s="25">
        <f t="shared" si="194"/>
        <v>1.8230452674897117</v>
      </c>
      <c r="AT896" s="1">
        <f t="shared" si="195"/>
        <v>0</v>
      </c>
      <c r="AU896" s="1">
        <f t="shared" si="196"/>
        <v>0</v>
      </c>
      <c r="AV896" s="1" t="str">
        <f t="shared" si="200"/>
        <v/>
      </c>
      <c r="AW896" s="1" t="str">
        <f t="shared" si="201"/>
        <v/>
      </c>
      <c r="AX896" s="1" t="str">
        <f t="shared" si="202"/>
        <v/>
      </c>
      <c r="AY896" s="1">
        <v>0</v>
      </c>
      <c r="BJ896"/>
    </row>
    <row r="897" spans="1:62" ht="15.75">
      <c r="A897" s="1">
        <v>9130</v>
      </c>
      <c r="B897" s="1" t="s">
        <v>1176</v>
      </c>
      <c r="C897" s="1" t="s">
        <v>4334</v>
      </c>
      <c r="F897" s="1">
        <v>50000</v>
      </c>
      <c r="G897" s="1">
        <v>5</v>
      </c>
      <c r="H897" s="1">
        <v>4.9000000000000004</v>
      </c>
      <c r="I897" s="1">
        <v>42.02</v>
      </c>
      <c r="J897" s="1" t="s">
        <v>10619</v>
      </c>
      <c r="K897" s="1">
        <v>4.9000000000000004</v>
      </c>
      <c r="L897" s="1">
        <v>54.44</v>
      </c>
      <c r="M897" s="1" t="s">
        <v>10620</v>
      </c>
      <c r="N897" s="1">
        <v>4.9000000000000004</v>
      </c>
      <c r="O897" s="1">
        <v>58.98</v>
      </c>
      <c r="P897" s="1" t="s">
        <v>10621</v>
      </c>
      <c r="Q897" s="1">
        <v>17.579999999999998</v>
      </c>
      <c r="R897" s="1">
        <v>12.85</v>
      </c>
      <c r="S897" s="1" t="s">
        <v>10622</v>
      </c>
      <c r="T897" s="1">
        <v>2.91</v>
      </c>
      <c r="U897" s="1">
        <v>3.68</v>
      </c>
      <c r="V897" s="1" t="s">
        <v>10623</v>
      </c>
      <c r="W897" s="1">
        <v>0</v>
      </c>
      <c r="X897" s="1">
        <v>0.05</v>
      </c>
      <c r="Y897" s="1" t="s">
        <v>4289</v>
      </c>
      <c r="Z897" s="1">
        <v>0</v>
      </c>
      <c r="AA897" s="1">
        <v>0</v>
      </c>
      <c r="AB897" s="1" t="s">
        <v>4284</v>
      </c>
      <c r="AC897" s="1">
        <v>0</v>
      </c>
      <c r="AD897" s="1">
        <v>0</v>
      </c>
      <c r="AH897" s="21">
        <v>42353.377106481479</v>
      </c>
      <c r="AJ897" s="24">
        <v>1</v>
      </c>
      <c r="AK897" s="23">
        <f t="shared" si="189"/>
        <v>4</v>
      </c>
      <c r="AL897" s="1">
        <f t="shared" si="190"/>
        <v>50000</v>
      </c>
      <c r="AM897" s="1">
        <f t="shared" si="191"/>
        <v>0</v>
      </c>
      <c r="AN897" s="25">
        <f t="shared" si="198"/>
        <v>16.959999999999994</v>
      </c>
      <c r="AO897" s="25">
        <f t="shared" si="199"/>
        <v>51.813333333333333</v>
      </c>
      <c r="AP897" s="1">
        <f t="shared" si="197"/>
        <v>17.579999999999998</v>
      </c>
      <c r="AQ897" s="25">
        <f t="shared" si="192"/>
        <v>1.3680933852140076</v>
      </c>
      <c r="AR897" s="1">
        <f t="shared" si="193"/>
        <v>2.91</v>
      </c>
      <c r="AS897" s="25">
        <f t="shared" si="194"/>
        <v>0.79076086956521741</v>
      </c>
      <c r="AT897" s="1">
        <f t="shared" si="195"/>
        <v>0</v>
      </c>
      <c r="AU897" s="1">
        <f t="shared" si="196"/>
        <v>0</v>
      </c>
      <c r="AV897" s="1" t="str">
        <f t="shared" si="200"/>
        <v/>
      </c>
      <c r="AW897" s="1" t="str">
        <f t="shared" si="201"/>
        <v/>
      </c>
      <c r="AX897" s="1" t="str">
        <f t="shared" si="202"/>
        <v/>
      </c>
      <c r="AY897" s="1">
        <v>0</v>
      </c>
      <c r="BJ897"/>
    </row>
    <row r="898" spans="1:62" ht="15.75">
      <c r="A898" s="1">
        <v>9405</v>
      </c>
      <c r="B898" s="1" t="s">
        <v>2919</v>
      </c>
      <c r="C898" s="1" t="s">
        <v>4332</v>
      </c>
      <c r="F898" s="1">
        <v>100000</v>
      </c>
      <c r="G898" s="1">
        <v>4</v>
      </c>
      <c r="H898" s="1">
        <v>4.8</v>
      </c>
      <c r="I898" s="1">
        <v>2.35</v>
      </c>
      <c r="J898" s="1" t="s">
        <v>10624</v>
      </c>
      <c r="K898" s="1">
        <v>4.7</v>
      </c>
      <c r="L898" s="1">
        <v>-1.27</v>
      </c>
      <c r="M898" s="1" t="s">
        <v>10625</v>
      </c>
      <c r="N898" s="1">
        <v>4.7</v>
      </c>
      <c r="O898" s="1">
        <v>-1.36</v>
      </c>
      <c r="P898" s="1" t="s">
        <v>10626</v>
      </c>
      <c r="Q898" s="1">
        <v>2.4</v>
      </c>
      <c r="R898" s="1">
        <v>4.51</v>
      </c>
      <c r="S898" s="1" t="s">
        <v>10627</v>
      </c>
      <c r="T898" s="1">
        <v>2.82</v>
      </c>
      <c r="U898" s="1">
        <v>2.61</v>
      </c>
      <c r="V898" s="1" t="s">
        <v>10628</v>
      </c>
      <c r="W898" s="1">
        <v>0</v>
      </c>
      <c r="X898" s="1">
        <v>0.06</v>
      </c>
      <c r="Y898" s="1" t="s">
        <v>4292</v>
      </c>
      <c r="Z898" s="1">
        <v>0</v>
      </c>
      <c r="AA898" s="1">
        <v>0</v>
      </c>
      <c r="AB898" s="1" t="s">
        <v>4284</v>
      </c>
      <c r="AC898" s="1">
        <v>0</v>
      </c>
      <c r="AD898" s="1">
        <v>0</v>
      </c>
      <c r="AH898" s="21">
        <v>42353.377280092594</v>
      </c>
      <c r="AJ898" s="24">
        <v>1</v>
      </c>
      <c r="AK898" s="23">
        <f t="shared" ref="AK898:AK961" si="203">VLOOKUP(C898,BJ:BK,2,0)</f>
        <v>3</v>
      </c>
      <c r="AL898" s="1">
        <f t="shared" si="190"/>
        <v>100000</v>
      </c>
      <c r="AM898" s="1">
        <f t="shared" si="191"/>
        <v>0</v>
      </c>
      <c r="AN898" s="25">
        <f t="shared" si="198"/>
        <v>3.71</v>
      </c>
      <c r="AO898" s="25">
        <f t="shared" si="199"/>
        <v>-9.3333333333333338E-2</v>
      </c>
      <c r="AP898" s="1">
        <f t="shared" si="197"/>
        <v>2.4</v>
      </c>
      <c r="AQ898" s="25">
        <f t="shared" si="192"/>
        <v>0.53215077605321504</v>
      </c>
      <c r="AR898" s="1">
        <f t="shared" si="193"/>
        <v>2.82</v>
      </c>
      <c r="AS898" s="25">
        <f t="shared" si="194"/>
        <v>1.0804597701149425</v>
      </c>
      <c r="AT898" s="1">
        <f t="shared" si="195"/>
        <v>0</v>
      </c>
      <c r="AU898" s="1">
        <f t="shared" si="196"/>
        <v>0</v>
      </c>
      <c r="AV898" s="1" t="str">
        <f t="shared" si="200"/>
        <v/>
      </c>
      <c r="AW898" s="1" t="str">
        <f t="shared" si="201"/>
        <v/>
      </c>
      <c r="AX898" s="1" t="str">
        <f t="shared" si="202"/>
        <v/>
      </c>
      <c r="AY898" s="1">
        <v>0</v>
      </c>
      <c r="BJ898"/>
    </row>
    <row r="899" spans="1:62" ht="15.75">
      <c r="A899" s="1">
        <v>9496</v>
      </c>
      <c r="B899" s="1" t="s">
        <v>3117</v>
      </c>
      <c r="C899" s="1" t="s">
        <v>4334</v>
      </c>
      <c r="F899" s="1">
        <v>50000</v>
      </c>
      <c r="H899" s="1">
        <v>4.8</v>
      </c>
      <c r="I899" s="1">
        <v>28.16</v>
      </c>
      <c r="J899" s="1" t="s">
        <v>10629</v>
      </c>
      <c r="K899" s="1">
        <v>4.8</v>
      </c>
      <c r="L899" s="1">
        <v>47.47</v>
      </c>
      <c r="M899" s="1" t="s">
        <v>10630</v>
      </c>
      <c r="N899" s="1">
        <v>4.8</v>
      </c>
      <c r="O899" s="1">
        <v>36.86</v>
      </c>
      <c r="P899" s="1" t="s">
        <v>10631</v>
      </c>
      <c r="Q899" s="1">
        <v>69.510000000000005</v>
      </c>
      <c r="R899" s="1">
        <v>12.85</v>
      </c>
      <c r="S899" s="1" t="s">
        <v>10632</v>
      </c>
      <c r="T899" s="1">
        <v>5.47</v>
      </c>
      <c r="U899" s="1">
        <v>3.68</v>
      </c>
      <c r="V899" s="1" t="s">
        <v>9689</v>
      </c>
      <c r="W899" s="1">
        <v>0</v>
      </c>
      <c r="X899" s="1">
        <v>0.05</v>
      </c>
      <c r="Y899" s="1" t="s">
        <v>4289</v>
      </c>
      <c r="Z899" s="1">
        <v>0</v>
      </c>
      <c r="AA899" s="1">
        <v>0</v>
      </c>
      <c r="AB899" s="1" t="s">
        <v>4284</v>
      </c>
      <c r="AC899" s="1">
        <v>0</v>
      </c>
      <c r="AD899" s="1">
        <v>0</v>
      </c>
      <c r="AH899" s="21">
        <v>42353.377384259256</v>
      </c>
      <c r="AJ899" s="24">
        <v>1</v>
      </c>
      <c r="AK899" s="23">
        <f t="shared" si="203"/>
        <v>4</v>
      </c>
      <c r="AL899" s="1">
        <f t="shared" ref="AL899:AL962" si="204">F899</f>
        <v>50000</v>
      </c>
      <c r="AM899" s="1">
        <f t="shared" ref="AM899:AM962" si="205">E899</f>
        <v>0</v>
      </c>
      <c r="AN899" s="25">
        <f t="shared" si="198"/>
        <v>19.309999999999999</v>
      </c>
      <c r="AO899" s="25">
        <f t="shared" si="199"/>
        <v>37.496666666666663</v>
      </c>
      <c r="AP899" s="1">
        <f t="shared" si="197"/>
        <v>69.510000000000005</v>
      </c>
      <c r="AQ899" s="25">
        <f t="shared" ref="AQ899:AQ962" si="206">AP899/R899</f>
        <v>5.4093385214007785</v>
      </c>
      <c r="AR899" s="1">
        <f t="shared" ref="AR899:AR962" si="207">T899</f>
        <v>5.47</v>
      </c>
      <c r="AS899" s="25">
        <f t="shared" ref="AS899:AS962" si="208">AR899/U899</f>
        <v>1.4864130434782608</v>
      </c>
      <c r="AT899" s="1">
        <f t="shared" ref="AT899:AT962" si="209">AC899</f>
        <v>0</v>
      </c>
      <c r="AU899" s="1">
        <f t="shared" ref="AU899:AU962" si="210">AD899</f>
        <v>0</v>
      </c>
      <c r="AV899" s="1" t="str">
        <f t="shared" si="200"/>
        <v/>
      </c>
      <c r="AW899" s="1" t="str">
        <f t="shared" si="201"/>
        <v/>
      </c>
      <c r="AX899" s="1" t="str">
        <f t="shared" si="202"/>
        <v/>
      </c>
      <c r="AY899" s="1">
        <v>0</v>
      </c>
      <c r="BJ899"/>
    </row>
    <row r="900" spans="1:62" ht="15.75">
      <c r="A900" s="1">
        <v>9507</v>
      </c>
      <c r="B900" s="1" t="s">
        <v>735</v>
      </c>
      <c r="C900" s="1" t="s">
        <v>4286</v>
      </c>
      <c r="F900" s="1">
        <v>100000</v>
      </c>
      <c r="H900" s="1">
        <v>4.8</v>
      </c>
      <c r="I900" s="1">
        <v>-1.55</v>
      </c>
      <c r="J900" s="1" t="s">
        <v>10633</v>
      </c>
      <c r="K900" s="1">
        <v>4.7</v>
      </c>
      <c r="L900" s="1">
        <v>-1.42</v>
      </c>
      <c r="M900" s="1" t="s">
        <v>10634</v>
      </c>
      <c r="N900" s="1">
        <v>4.7</v>
      </c>
      <c r="O900" s="1">
        <v>-1.06</v>
      </c>
      <c r="P900" s="1" t="s">
        <v>10635</v>
      </c>
      <c r="Q900" s="1">
        <v>2.67</v>
      </c>
      <c r="R900" s="1">
        <v>6.76</v>
      </c>
      <c r="S900" s="1" t="s">
        <v>10636</v>
      </c>
      <c r="T900" s="1">
        <v>2.38</v>
      </c>
      <c r="U900" s="1">
        <v>3.27</v>
      </c>
      <c r="V900" s="1" t="s">
        <v>9728</v>
      </c>
      <c r="W900" s="1">
        <v>0</v>
      </c>
      <c r="X900" s="1">
        <v>0.01</v>
      </c>
      <c r="Y900" s="1" t="s">
        <v>4295</v>
      </c>
      <c r="Z900" s="1">
        <v>0</v>
      </c>
      <c r="AA900" s="1">
        <v>0</v>
      </c>
      <c r="AB900" s="1" t="s">
        <v>4284</v>
      </c>
      <c r="AC900" s="1">
        <v>0</v>
      </c>
      <c r="AD900" s="1">
        <v>0</v>
      </c>
      <c r="AH900" s="21">
        <v>42353.37773148148</v>
      </c>
      <c r="AJ900" s="24">
        <v>1</v>
      </c>
      <c r="AK900" s="23">
        <f t="shared" si="203"/>
        <v>8</v>
      </c>
      <c r="AL900" s="1">
        <f t="shared" si="204"/>
        <v>100000</v>
      </c>
      <c r="AM900" s="1">
        <f t="shared" si="205"/>
        <v>0</v>
      </c>
      <c r="AN900" s="25">
        <f t="shared" si="198"/>
        <v>0.49</v>
      </c>
      <c r="AO900" s="25">
        <f t="shared" si="199"/>
        <v>-1.343333333333333</v>
      </c>
      <c r="AP900" s="1">
        <f t="shared" ref="AP900:AP963" si="211">Q900</f>
        <v>2.67</v>
      </c>
      <c r="AQ900" s="25">
        <f t="shared" si="206"/>
        <v>0.39497041420118345</v>
      </c>
      <c r="AR900" s="1">
        <f t="shared" si="207"/>
        <v>2.38</v>
      </c>
      <c r="AS900" s="25">
        <f t="shared" si="208"/>
        <v>0.72782874617737003</v>
      </c>
      <c r="AT900" s="1">
        <f t="shared" si="209"/>
        <v>0</v>
      </c>
      <c r="AU900" s="1">
        <f t="shared" si="210"/>
        <v>0</v>
      </c>
      <c r="AV900" s="1" t="str">
        <f t="shared" si="200"/>
        <v/>
      </c>
      <c r="AW900" s="1" t="str">
        <f t="shared" si="201"/>
        <v/>
      </c>
      <c r="AX900" s="1" t="str">
        <f t="shared" si="202"/>
        <v/>
      </c>
      <c r="AY900" s="1">
        <v>0</v>
      </c>
      <c r="BJ900"/>
    </row>
    <row r="901" spans="1:62" ht="15.75">
      <c r="A901" s="1">
        <v>9146</v>
      </c>
      <c r="B901" s="1" t="s">
        <v>1249</v>
      </c>
      <c r="C901" s="1" t="s">
        <v>4334</v>
      </c>
      <c r="F901" s="1">
        <v>50000</v>
      </c>
      <c r="G901" s="1">
        <v>5</v>
      </c>
      <c r="H901" s="1">
        <v>4.8</v>
      </c>
      <c r="I901" s="1">
        <v>0</v>
      </c>
      <c r="J901" s="1" t="s">
        <v>10637</v>
      </c>
      <c r="K901" s="1">
        <v>4.7</v>
      </c>
      <c r="L901" s="1">
        <v>0</v>
      </c>
      <c r="M901" s="1" t="s">
        <v>10638</v>
      </c>
      <c r="N901" s="1">
        <v>4.7</v>
      </c>
      <c r="O901" s="1">
        <v>3.52</v>
      </c>
      <c r="P901" s="1" t="s">
        <v>10639</v>
      </c>
      <c r="Q901" s="1">
        <v>75.36</v>
      </c>
      <c r="R901" s="1">
        <v>12.85</v>
      </c>
      <c r="S901" s="1" t="s">
        <v>10640</v>
      </c>
      <c r="T901" s="1">
        <v>1.62</v>
      </c>
      <c r="U901" s="1">
        <v>3.68</v>
      </c>
      <c r="V901" s="1" t="s">
        <v>10179</v>
      </c>
      <c r="W901" s="1">
        <v>0</v>
      </c>
      <c r="X901" s="1">
        <v>0.05</v>
      </c>
      <c r="Y901" s="1" t="s">
        <v>4289</v>
      </c>
      <c r="Z901" s="1">
        <v>0</v>
      </c>
      <c r="AA901" s="1">
        <v>0</v>
      </c>
      <c r="AB901" s="1" t="s">
        <v>4284</v>
      </c>
      <c r="AC901" s="1">
        <v>0</v>
      </c>
      <c r="AD901" s="1">
        <v>0</v>
      </c>
      <c r="AH901" s="21">
        <v>42353.377835648149</v>
      </c>
      <c r="AJ901" s="24">
        <v>1</v>
      </c>
      <c r="AK901" s="23">
        <f t="shared" si="203"/>
        <v>4</v>
      </c>
      <c r="AL901" s="1">
        <f t="shared" si="204"/>
        <v>50000</v>
      </c>
      <c r="AM901" s="1">
        <f t="shared" si="205"/>
        <v>0</v>
      </c>
      <c r="AN901" s="25">
        <f t="shared" si="198"/>
        <v>3.52</v>
      </c>
      <c r="AO901" s="25">
        <f t="shared" si="199"/>
        <v>1.1733333333333333</v>
      </c>
      <c r="AP901" s="1">
        <f t="shared" si="211"/>
        <v>75.36</v>
      </c>
      <c r="AQ901" s="25">
        <f t="shared" si="206"/>
        <v>5.8645914396887164</v>
      </c>
      <c r="AR901" s="1">
        <f t="shared" si="207"/>
        <v>1.62</v>
      </c>
      <c r="AS901" s="25">
        <f t="shared" si="208"/>
        <v>0.44021739130434784</v>
      </c>
      <c r="AT901" s="1">
        <f t="shared" si="209"/>
        <v>0</v>
      </c>
      <c r="AU901" s="1">
        <f t="shared" si="210"/>
        <v>0</v>
      </c>
      <c r="AV901" s="1" t="str">
        <f t="shared" si="200"/>
        <v/>
      </c>
      <c r="AW901" s="1" t="str">
        <f t="shared" si="201"/>
        <v/>
      </c>
      <c r="AX901" s="1" t="str">
        <f t="shared" si="202"/>
        <v/>
      </c>
      <c r="AY901" s="1">
        <v>0</v>
      </c>
      <c r="BJ901"/>
    </row>
    <row r="902" spans="1:62" ht="15.75">
      <c r="A902" s="1">
        <v>9508</v>
      </c>
      <c r="B902" s="1" t="s">
        <v>399</v>
      </c>
      <c r="C902" s="1" t="s">
        <v>4286</v>
      </c>
      <c r="F902" s="1">
        <v>50000</v>
      </c>
      <c r="G902" s="1">
        <v>3</v>
      </c>
      <c r="H902" s="1">
        <v>4.9000000000000004</v>
      </c>
      <c r="I902" s="1">
        <v>18.43</v>
      </c>
      <c r="J902" s="1" t="s">
        <v>10641</v>
      </c>
      <c r="K902" s="1">
        <v>4.8</v>
      </c>
      <c r="L902" s="1">
        <v>14.34</v>
      </c>
      <c r="M902" s="1" t="s">
        <v>10642</v>
      </c>
      <c r="N902" s="1">
        <v>4.8</v>
      </c>
      <c r="O902" s="1">
        <v>8.39</v>
      </c>
      <c r="P902" s="1" t="s">
        <v>10643</v>
      </c>
      <c r="Q902" s="1">
        <v>2.4900000000000002</v>
      </c>
      <c r="R902" s="1">
        <v>6.76</v>
      </c>
      <c r="S902" s="1" t="s">
        <v>10644</v>
      </c>
      <c r="T902" s="1">
        <v>1.9</v>
      </c>
      <c r="U902" s="1">
        <v>3.27</v>
      </c>
      <c r="V902" s="1" t="s">
        <v>10645</v>
      </c>
      <c r="W902" s="1">
        <v>0</v>
      </c>
      <c r="X902" s="1">
        <v>0.01</v>
      </c>
      <c r="Y902" s="1" t="s">
        <v>4295</v>
      </c>
      <c r="Z902" s="1">
        <v>0</v>
      </c>
      <c r="AA902" s="1">
        <v>0</v>
      </c>
      <c r="AB902" s="1" t="s">
        <v>4284</v>
      </c>
      <c r="AC902" s="1">
        <v>0</v>
      </c>
      <c r="AD902" s="1">
        <v>0</v>
      </c>
      <c r="AH902" s="21">
        <v>42353.377928240741</v>
      </c>
      <c r="AJ902" s="24">
        <v>1</v>
      </c>
      <c r="AK902" s="23">
        <f t="shared" si="203"/>
        <v>8</v>
      </c>
      <c r="AL902" s="1">
        <f t="shared" si="204"/>
        <v>50000</v>
      </c>
      <c r="AM902" s="1">
        <f t="shared" si="205"/>
        <v>0</v>
      </c>
      <c r="AN902" s="25">
        <f t="shared" si="198"/>
        <v>10.039999999999999</v>
      </c>
      <c r="AO902" s="25">
        <f t="shared" si="199"/>
        <v>13.719999999999999</v>
      </c>
      <c r="AP902" s="1">
        <f t="shared" si="211"/>
        <v>2.4900000000000002</v>
      </c>
      <c r="AQ902" s="25">
        <f t="shared" si="206"/>
        <v>0.36834319526627224</v>
      </c>
      <c r="AR902" s="1">
        <f t="shared" si="207"/>
        <v>1.9</v>
      </c>
      <c r="AS902" s="25">
        <f t="shared" si="208"/>
        <v>0.58103975535168195</v>
      </c>
      <c r="AT902" s="1">
        <f t="shared" si="209"/>
        <v>0</v>
      </c>
      <c r="AU902" s="1">
        <f t="shared" si="210"/>
        <v>0</v>
      </c>
      <c r="AV902" s="1" t="str">
        <f t="shared" si="200"/>
        <v/>
      </c>
      <c r="AW902" s="1" t="str">
        <f t="shared" si="201"/>
        <v/>
      </c>
      <c r="AX902" s="1" t="str">
        <f t="shared" si="202"/>
        <v/>
      </c>
      <c r="AY902" s="1">
        <v>0</v>
      </c>
      <c r="BJ902"/>
    </row>
    <row r="903" spans="1:62" ht="15.75">
      <c r="A903" s="1">
        <v>9502</v>
      </c>
      <c r="B903" s="1" t="s">
        <v>3143</v>
      </c>
      <c r="C903" s="1" t="s">
        <v>4352</v>
      </c>
      <c r="F903" s="1">
        <v>100000</v>
      </c>
      <c r="G903" s="1">
        <v>6</v>
      </c>
      <c r="H903" s="1">
        <v>4.8</v>
      </c>
      <c r="I903" s="1">
        <v>0</v>
      </c>
      <c r="J903" s="1" t="s">
        <v>10646</v>
      </c>
      <c r="K903" s="1">
        <v>4.7</v>
      </c>
      <c r="L903" s="1">
        <v>-0.76</v>
      </c>
      <c r="M903" s="1" t="s">
        <v>10647</v>
      </c>
      <c r="N903" s="1">
        <v>4.7</v>
      </c>
      <c r="O903" s="1">
        <v>-0.95</v>
      </c>
      <c r="P903" s="1" t="s">
        <v>10648</v>
      </c>
      <c r="Q903" s="1">
        <v>9.2100000000000009</v>
      </c>
      <c r="R903" s="1">
        <v>8.0299999999999994</v>
      </c>
      <c r="S903" s="1" t="s">
        <v>10649</v>
      </c>
      <c r="T903" s="1">
        <v>1.99</v>
      </c>
      <c r="U903" s="1">
        <v>3.59</v>
      </c>
      <c r="V903" s="1" t="s">
        <v>10650</v>
      </c>
      <c r="W903" s="1">
        <v>0</v>
      </c>
      <c r="X903" s="1">
        <v>0</v>
      </c>
      <c r="Y903" s="1" t="s">
        <v>4287</v>
      </c>
      <c r="Z903" s="1">
        <v>0</v>
      </c>
      <c r="AA903" s="1">
        <v>0</v>
      </c>
      <c r="AB903" s="1" t="s">
        <v>4284</v>
      </c>
      <c r="AC903" s="1">
        <v>0</v>
      </c>
      <c r="AD903" s="1">
        <v>0</v>
      </c>
      <c r="AH903" s="21">
        <v>42353.378055555557</v>
      </c>
      <c r="AJ903" s="24">
        <v>1</v>
      </c>
      <c r="AK903" s="23">
        <f t="shared" si="203"/>
        <v>14</v>
      </c>
      <c r="AL903" s="1">
        <f t="shared" si="204"/>
        <v>100000</v>
      </c>
      <c r="AM903" s="1">
        <f t="shared" si="205"/>
        <v>0</v>
      </c>
      <c r="AN903" s="25">
        <f t="shared" ref="AN903:AN966" si="212">MAX(I903,L903,O903)-MIN(I903,L903,O903)</f>
        <v>0.95</v>
      </c>
      <c r="AO903" s="25">
        <f t="shared" ref="AO903:AO966" si="213">AVERAGE(I903,L903,O903)</f>
        <v>-0.56999999999999995</v>
      </c>
      <c r="AP903" s="1">
        <f t="shared" si="211"/>
        <v>9.2100000000000009</v>
      </c>
      <c r="AQ903" s="25">
        <f t="shared" si="206"/>
        <v>1.1469489414694896</v>
      </c>
      <c r="AR903" s="1">
        <f t="shared" si="207"/>
        <v>1.99</v>
      </c>
      <c r="AS903" s="25">
        <f t="shared" si="208"/>
        <v>0.55431754874651817</v>
      </c>
      <c r="AT903" s="1">
        <f t="shared" si="209"/>
        <v>0</v>
      </c>
      <c r="AU903" s="1">
        <f t="shared" si="210"/>
        <v>0</v>
      </c>
      <c r="AV903" s="1" t="str">
        <f t="shared" si="200"/>
        <v/>
      </c>
      <c r="AW903" s="1" t="str">
        <f t="shared" si="201"/>
        <v/>
      </c>
      <c r="AX903" s="1" t="str">
        <f t="shared" si="202"/>
        <v/>
      </c>
      <c r="AY903" s="1">
        <v>0</v>
      </c>
      <c r="BJ903"/>
    </row>
    <row r="904" spans="1:62" ht="15.75">
      <c r="A904" s="1">
        <v>8574</v>
      </c>
      <c r="B904" s="1" t="s">
        <v>693</v>
      </c>
      <c r="C904" s="1" t="s">
        <v>4335</v>
      </c>
      <c r="F904" s="1">
        <v>50000</v>
      </c>
      <c r="G904" s="1">
        <v>3</v>
      </c>
      <c r="H904" s="1">
        <v>4.8</v>
      </c>
      <c r="I904" s="1">
        <v>-1.27</v>
      </c>
      <c r="J904" s="1" t="s">
        <v>10651</v>
      </c>
      <c r="K904" s="1">
        <v>4.7</v>
      </c>
      <c r="L904" s="1">
        <v>-0.63</v>
      </c>
      <c r="M904" s="1" t="s">
        <v>10652</v>
      </c>
      <c r="N904" s="1">
        <v>4.7</v>
      </c>
      <c r="O904" s="1">
        <v>0</v>
      </c>
      <c r="P904" s="1" t="s">
        <v>10653</v>
      </c>
      <c r="Q904" s="1">
        <v>4.41</v>
      </c>
      <c r="R904" s="1">
        <v>3.91</v>
      </c>
      <c r="S904" s="1" t="s">
        <v>10654</v>
      </c>
      <c r="T904" s="1">
        <v>1.7</v>
      </c>
      <c r="U904" s="1">
        <v>2.44</v>
      </c>
      <c r="V904" s="1" t="s">
        <v>10655</v>
      </c>
      <c r="W904" s="1">
        <v>0</v>
      </c>
      <c r="X904" s="1">
        <v>0.05</v>
      </c>
      <c r="Y904" s="1" t="s">
        <v>4289</v>
      </c>
      <c r="Z904" s="1">
        <v>0</v>
      </c>
      <c r="AA904" s="1">
        <v>0</v>
      </c>
      <c r="AB904" s="1" t="s">
        <v>4284</v>
      </c>
      <c r="AC904" s="1">
        <v>0</v>
      </c>
      <c r="AD904" s="1">
        <v>0</v>
      </c>
      <c r="AH904" s="21">
        <v>42353.378159722219</v>
      </c>
      <c r="AJ904" s="24">
        <v>1</v>
      </c>
      <c r="AK904" s="23">
        <f t="shared" si="203"/>
        <v>5</v>
      </c>
      <c r="AL904" s="1">
        <f t="shared" si="204"/>
        <v>50000</v>
      </c>
      <c r="AM904" s="1">
        <f t="shared" si="205"/>
        <v>0</v>
      </c>
      <c r="AN904" s="25">
        <f t="shared" si="212"/>
        <v>1.27</v>
      </c>
      <c r="AO904" s="25">
        <f t="shared" si="213"/>
        <v>-0.6333333333333333</v>
      </c>
      <c r="AP904" s="1">
        <f t="shared" si="211"/>
        <v>4.41</v>
      </c>
      <c r="AQ904" s="25">
        <f t="shared" si="206"/>
        <v>1.1278772378516624</v>
      </c>
      <c r="AR904" s="1">
        <f t="shared" si="207"/>
        <v>1.7</v>
      </c>
      <c r="AS904" s="25">
        <f t="shared" si="208"/>
        <v>0.69672131147540983</v>
      </c>
      <c r="AT904" s="1">
        <f t="shared" si="209"/>
        <v>0</v>
      </c>
      <c r="AU904" s="1">
        <f t="shared" si="210"/>
        <v>0</v>
      </c>
      <c r="AV904" s="1" t="str">
        <f t="shared" si="200"/>
        <v/>
      </c>
      <c r="AW904" s="1" t="str">
        <f t="shared" si="201"/>
        <v/>
      </c>
      <c r="AX904" s="1" t="str">
        <f t="shared" si="202"/>
        <v/>
      </c>
      <c r="AY904" s="1">
        <v>0</v>
      </c>
      <c r="BJ904"/>
    </row>
    <row r="905" spans="1:62" ht="15.75">
      <c r="A905" s="1">
        <v>8761</v>
      </c>
      <c r="B905" s="1" t="s">
        <v>809</v>
      </c>
      <c r="C905" s="1" t="s">
        <v>4334</v>
      </c>
      <c r="F905" s="1">
        <v>50000</v>
      </c>
      <c r="G905" s="1">
        <v>6</v>
      </c>
      <c r="H905" s="1">
        <v>4.7</v>
      </c>
      <c r="I905" s="1">
        <v>-1.25</v>
      </c>
      <c r="J905" s="1" t="s">
        <v>10656</v>
      </c>
      <c r="K905" s="1">
        <v>4.7</v>
      </c>
      <c r="L905" s="1">
        <v>-1.63</v>
      </c>
      <c r="M905" s="1" t="s">
        <v>10657</v>
      </c>
      <c r="N905" s="1">
        <v>4.7</v>
      </c>
      <c r="O905" s="1">
        <v>-1.22</v>
      </c>
      <c r="P905" s="1" t="s">
        <v>10658</v>
      </c>
      <c r="Q905" s="1">
        <v>6.47</v>
      </c>
      <c r="R905" s="1">
        <v>12.85</v>
      </c>
      <c r="S905" s="1" t="s">
        <v>10659</v>
      </c>
      <c r="T905" s="1">
        <v>4.16</v>
      </c>
      <c r="U905" s="1">
        <v>3.68</v>
      </c>
      <c r="V905" s="1" t="s">
        <v>10586</v>
      </c>
      <c r="W905" s="1">
        <v>0</v>
      </c>
      <c r="X905" s="1">
        <v>0</v>
      </c>
      <c r="Y905" s="1" t="s">
        <v>4287</v>
      </c>
      <c r="Z905" s="1">
        <v>0</v>
      </c>
      <c r="AA905" s="1">
        <v>0</v>
      </c>
      <c r="AB905" s="1" t="s">
        <v>4284</v>
      </c>
      <c r="AC905" s="1">
        <v>0</v>
      </c>
      <c r="AD905" s="1">
        <v>0</v>
      </c>
      <c r="AH905" s="21">
        <v>42353.378344907411</v>
      </c>
      <c r="AJ905" s="24">
        <v>1</v>
      </c>
      <c r="AK905" s="23">
        <f t="shared" si="203"/>
        <v>4</v>
      </c>
      <c r="AL905" s="1">
        <f t="shared" si="204"/>
        <v>50000</v>
      </c>
      <c r="AM905" s="1">
        <f t="shared" si="205"/>
        <v>0</v>
      </c>
      <c r="AN905" s="25">
        <f t="shared" si="212"/>
        <v>0.40999999999999992</v>
      </c>
      <c r="AO905" s="25">
        <f t="shared" si="213"/>
        <v>-1.3666666666666665</v>
      </c>
      <c r="AP905" s="1">
        <f t="shared" si="211"/>
        <v>6.47</v>
      </c>
      <c r="AQ905" s="25">
        <f t="shared" si="206"/>
        <v>0.50350194552529182</v>
      </c>
      <c r="AR905" s="1">
        <f t="shared" si="207"/>
        <v>4.16</v>
      </c>
      <c r="AS905" s="25">
        <f t="shared" si="208"/>
        <v>1.1304347826086956</v>
      </c>
      <c r="AT905" s="1">
        <f t="shared" si="209"/>
        <v>0</v>
      </c>
      <c r="AU905" s="1">
        <f t="shared" si="210"/>
        <v>0</v>
      </c>
      <c r="AV905" s="1" t="str">
        <f t="shared" si="200"/>
        <v/>
      </c>
      <c r="AW905" s="1" t="str">
        <f t="shared" si="201"/>
        <v/>
      </c>
      <c r="AX905" s="1" t="str">
        <f t="shared" si="202"/>
        <v/>
      </c>
      <c r="AY905" s="1">
        <v>0</v>
      </c>
      <c r="BJ905"/>
    </row>
    <row r="906" spans="1:62" ht="15.75">
      <c r="A906" s="1">
        <v>9165</v>
      </c>
      <c r="B906" s="1" t="s">
        <v>563</v>
      </c>
      <c r="C906" s="1" t="s">
        <v>4332</v>
      </c>
      <c r="F906" s="1">
        <v>100000</v>
      </c>
      <c r="H906" s="1">
        <v>4.8</v>
      </c>
      <c r="I906" s="1">
        <v>9.99</v>
      </c>
      <c r="J906" s="1" t="s">
        <v>10660</v>
      </c>
      <c r="K906" s="1">
        <v>4.8</v>
      </c>
      <c r="L906" s="1">
        <v>20.2</v>
      </c>
      <c r="M906" s="1" t="s">
        <v>10661</v>
      </c>
      <c r="N906" s="1">
        <v>4.7</v>
      </c>
      <c r="O906" s="1">
        <v>3.11</v>
      </c>
      <c r="P906" s="1" t="s">
        <v>10662</v>
      </c>
      <c r="Q906" s="1">
        <v>6.93</v>
      </c>
      <c r="R906" s="1">
        <v>4.51</v>
      </c>
      <c r="S906" s="1" t="s">
        <v>10663</v>
      </c>
      <c r="T906" s="1">
        <v>2.5</v>
      </c>
      <c r="U906" s="1">
        <v>2.61</v>
      </c>
      <c r="V906" s="1" t="s">
        <v>10664</v>
      </c>
      <c r="W906" s="1">
        <v>0</v>
      </c>
      <c r="X906" s="1">
        <v>0</v>
      </c>
      <c r="Y906" s="1" t="s">
        <v>4287</v>
      </c>
      <c r="Z906" s="1">
        <v>0</v>
      </c>
      <c r="AA906" s="1">
        <v>0</v>
      </c>
      <c r="AB906" s="1" t="s">
        <v>4284</v>
      </c>
      <c r="AC906" s="1">
        <v>0</v>
      </c>
      <c r="AD906" s="1">
        <v>0</v>
      </c>
      <c r="AH906" s="21">
        <v>42353.378449074073</v>
      </c>
      <c r="AJ906" s="24">
        <v>1</v>
      </c>
      <c r="AK906" s="23">
        <f t="shared" si="203"/>
        <v>3</v>
      </c>
      <c r="AL906" s="1">
        <f t="shared" si="204"/>
        <v>100000</v>
      </c>
      <c r="AM906" s="1">
        <f t="shared" si="205"/>
        <v>0</v>
      </c>
      <c r="AN906" s="25">
        <f t="shared" si="212"/>
        <v>17.09</v>
      </c>
      <c r="AO906" s="25">
        <f t="shared" si="213"/>
        <v>11.1</v>
      </c>
      <c r="AP906" s="1">
        <f t="shared" si="211"/>
        <v>6.93</v>
      </c>
      <c r="AQ906" s="25">
        <f t="shared" si="206"/>
        <v>1.5365853658536586</v>
      </c>
      <c r="AR906" s="1">
        <f t="shared" si="207"/>
        <v>2.5</v>
      </c>
      <c r="AS906" s="25">
        <f t="shared" si="208"/>
        <v>0.95785440613026829</v>
      </c>
      <c r="AT906" s="1">
        <f t="shared" si="209"/>
        <v>0</v>
      </c>
      <c r="AU906" s="1">
        <f t="shared" si="210"/>
        <v>0</v>
      </c>
      <c r="AV906" s="1" t="str">
        <f t="shared" si="200"/>
        <v/>
      </c>
      <c r="AW906" s="1" t="str">
        <f t="shared" si="201"/>
        <v/>
      </c>
      <c r="AX906" s="1" t="str">
        <f t="shared" si="202"/>
        <v/>
      </c>
      <c r="AY906" s="1">
        <v>0</v>
      </c>
      <c r="BJ906"/>
    </row>
    <row r="907" spans="1:62" ht="15.75">
      <c r="A907" s="1">
        <v>9500</v>
      </c>
      <c r="B907" s="1" t="s">
        <v>101</v>
      </c>
      <c r="C907" s="1" t="s">
        <v>4334</v>
      </c>
      <c r="F907" s="1">
        <v>100000</v>
      </c>
      <c r="G907" s="1">
        <v>3</v>
      </c>
      <c r="H907" s="1">
        <v>4.8</v>
      </c>
      <c r="I907" s="1">
        <v>29.19</v>
      </c>
      <c r="J907" s="1" t="s">
        <v>10665</v>
      </c>
      <c r="K907" s="1">
        <v>4.8</v>
      </c>
      <c r="L907" s="1">
        <v>29.67</v>
      </c>
      <c r="M907" s="1" t="s">
        <v>10666</v>
      </c>
      <c r="N907" s="1">
        <v>4.8</v>
      </c>
      <c r="O907" s="1">
        <v>24.01</v>
      </c>
      <c r="P907" s="1" t="s">
        <v>10667</v>
      </c>
      <c r="Q907" s="1">
        <v>15.39</v>
      </c>
      <c r="R907" s="1">
        <v>12.85</v>
      </c>
      <c r="S907" s="1" t="s">
        <v>10668</v>
      </c>
      <c r="T907" s="1">
        <v>3.37</v>
      </c>
      <c r="U907" s="1">
        <v>3.68</v>
      </c>
      <c r="V907" s="1" t="s">
        <v>10669</v>
      </c>
      <c r="W907" s="1">
        <v>0</v>
      </c>
      <c r="X907" s="1">
        <v>0.05</v>
      </c>
      <c r="Y907" s="1" t="s">
        <v>4289</v>
      </c>
      <c r="Z907" s="1">
        <v>0</v>
      </c>
      <c r="AA907" s="1">
        <v>0</v>
      </c>
      <c r="AB907" s="1" t="s">
        <v>4284</v>
      </c>
      <c r="AC907" s="1">
        <v>0</v>
      </c>
      <c r="AD907" s="1">
        <v>0</v>
      </c>
      <c r="AH907" s="21">
        <v>42353.378553240742</v>
      </c>
      <c r="AJ907" s="24">
        <v>1</v>
      </c>
      <c r="AK907" s="23">
        <f t="shared" si="203"/>
        <v>4</v>
      </c>
      <c r="AL907" s="1">
        <f t="shared" si="204"/>
        <v>100000</v>
      </c>
      <c r="AM907" s="1">
        <f t="shared" si="205"/>
        <v>0</v>
      </c>
      <c r="AN907" s="25">
        <f t="shared" si="212"/>
        <v>5.66</v>
      </c>
      <c r="AO907" s="25">
        <f t="shared" si="213"/>
        <v>27.623333333333335</v>
      </c>
      <c r="AP907" s="1">
        <f t="shared" si="211"/>
        <v>15.39</v>
      </c>
      <c r="AQ907" s="25">
        <f t="shared" si="206"/>
        <v>1.1976653696498056</v>
      </c>
      <c r="AR907" s="1">
        <f t="shared" si="207"/>
        <v>3.37</v>
      </c>
      <c r="AS907" s="25">
        <f t="shared" si="208"/>
        <v>0.91576086956521741</v>
      </c>
      <c r="AT907" s="1">
        <f t="shared" si="209"/>
        <v>0</v>
      </c>
      <c r="AU907" s="1">
        <f t="shared" si="210"/>
        <v>0</v>
      </c>
      <c r="AV907" s="1" t="str">
        <f t="shared" si="200"/>
        <v/>
      </c>
      <c r="AW907" s="1" t="str">
        <f t="shared" si="201"/>
        <v/>
      </c>
      <c r="AX907" s="1" t="str">
        <f t="shared" si="202"/>
        <v/>
      </c>
      <c r="AY907" s="1">
        <v>0</v>
      </c>
      <c r="BJ907"/>
    </row>
    <row r="908" spans="1:62" ht="15.75">
      <c r="A908" s="1">
        <v>8570</v>
      </c>
      <c r="B908" s="1" t="s">
        <v>621</v>
      </c>
      <c r="C908" s="1" t="s">
        <v>4334</v>
      </c>
      <c r="F908" s="1">
        <v>50000</v>
      </c>
      <c r="H908" s="1">
        <v>4.7</v>
      </c>
      <c r="I908" s="1">
        <v>-1.02</v>
      </c>
      <c r="J908" s="1" t="s">
        <v>10670</v>
      </c>
      <c r="K908" s="1">
        <v>4.5999999999999996</v>
      </c>
      <c r="L908" s="1">
        <v>-2.13</v>
      </c>
      <c r="M908" s="1" t="s">
        <v>10671</v>
      </c>
      <c r="N908" s="1">
        <v>4.5999999999999996</v>
      </c>
      <c r="O908" s="1">
        <v>-2.74</v>
      </c>
      <c r="P908" s="1" t="s">
        <v>10672</v>
      </c>
      <c r="Q908" s="1">
        <v>4.6900000000000004</v>
      </c>
      <c r="R908" s="1">
        <v>12.85</v>
      </c>
      <c r="S908" s="1" t="s">
        <v>10673</v>
      </c>
      <c r="T908" s="1">
        <v>1.67</v>
      </c>
      <c r="U908" s="1">
        <v>3.68</v>
      </c>
      <c r="V908" s="1" t="s">
        <v>10674</v>
      </c>
      <c r="W908" s="1">
        <v>0</v>
      </c>
      <c r="X908" s="1">
        <v>0.05</v>
      </c>
      <c r="Y908" s="1" t="s">
        <v>4289</v>
      </c>
      <c r="Z908" s="1">
        <v>0</v>
      </c>
      <c r="AA908" s="1">
        <v>0</v>
      </c>
      <c r="AB908" s="1" t="s">
        <v>4284</v>
      </c>
      <c r="AC908" s="1">
        <v>0</v>
      </c>
      <c r="AD908" s="1">
        <v>0</v>
      </c>
      <c r="AH908" s="21">
        <v>42353.378703703704</v>
      </c>
      <c r="AJ908" s="24">
        <v>1</v>
      </c>
      <c r="AK908" s="23">
        <f t="shared" si="203"/>
        <v>4</v>
      </c>
      <c r="AL908" s="1">
        <f t="shared" si="204"/>
        <v>50000</v>
      </c>
      <c r="AM908" s="1">
        <f t="shared" si="205"/>
        <v>0</v>
      </c>
      <c r="AN908" s="25">
        <f t="shared" si="212"/>
        <v>1.7200000000000002</v>
      </c>
      <c r="AO908" s="25">
        <f t="shared" si="213"/>
        <v>-1.9633333333333336</v>
      </c>
      <c r="AP908" s="1">
        <f t="shared" si="211"/>
        <v>4.6900000000000004</v>
      </c>
      <c r="AQ908" s="25">
        <f t="shared" si="206"/>
        <v>0.36498054474708175</v>
      </c>
      <c r="AR908" s="1">
        <f t="shared" si="207"/>
        <v>1.67</v>
      </c>
      <c r="AS908" s="25">
        <f t="shared" si="208"/>
        <v>0.45380434782608692</v>
      </c>
      <c r="AT908" s="1">
        <f t="shared" si="209"/>
        <v>0</v>
      </c>
      <c r="AU908" s="1">
        <f t="shared" si="210"/>
        <v>0</v>
      </c>
      <c r="AV908" s="1" t="str">
        <f t="shared" si="200"/>
        <v/>
      </c>
      <c r="AW908" s="1" t="str">
        <f t="shared" si="201"/>
        <v/>
      </c>
      <c r="AX908" s="1" t="str">
        <f t="shared" si="202"/>
        <v/>
      </c>
      <c r="AY908" s="1">
        <v>0</v>
      </c>
      <c r="BJ908"/>
    </row>
    <row r="909" spans="1:62" ht="15.75">
      <c r="A909" s="1">
        <v>8605</v>
      </c>
      <c r="B909" s="1" t="s">
        <v>3209</v>
      </c>
      <c r="C909" s="1" t="s">
        <v>4286</v>
      </c>
      <c r="F909" s="1">
        <v>50000</v>
      </c>
      <c r="G909" s="1">
        <v>3</v>
      </c>
      <c r="H909" s="1">
        <v>4.8</v>
      </c>
      <c r="I909" s="1">
        <v>-1.02</v>
      </c>
      <c r="J909" s="1" t="s">
        <v>10675</v>
      </c>
      <c r="K909" s="1">
        <v>4.7</v>
      </c>
      <c r="L909" s="1">
        <v>-1.65</v>
      </c>
      <c r="M909" s="1" t="s">
        <v>10676</v>
      </c>
      <c r="N909" s="1">
        <v>4.7</v>
      </c>
      <c r="O909" s="1">
        <v>-1.6</v>
      </c>
      <c r="P909" s="1" t="s">
        <v>10677</v>
      </c>
      <c r="Q909" s="1">
        <v>8.85</v>
      </c>
      <c r="R909" s="1">
        <v>6.76</v>
      </c>
      <c r="S909" s="1" t="s">
        <v>10678</v>
      </c>
      <c r="T909" s="1">
        <v>2.86</v>
      </c>
      <c r="U909" s="1">
        <v>3.27</v>
      </c>
      <c r="V909" s="1" t="s">
        <v>10107</v>
      </c>
      <c r="W909" s="1">
        <v>0</v>
      </c>
      <c r="X909" s="1">
        <v>0.01</v>
      </c>
      <c r="Y909" s="1" t="s">
        <v>4295</v>
      </c>
      <c r="Z909" s="1">
        <v>0</v>
      </c>
      <c r="AA909" s="1">
        <v>0</v>
      </c>
      <c r="AB909" s="1" t="s">
        <v>4284</v>
      </c>
      <c r="AC909" s="1">
        <v>0</v>
      </c>
      <c r="AD909" s="1">
        <v>0</v>
      </c>
      <c r="AH909" s="21">
        <v>42353.378865740742</v>
      </c>
      <c r="AJ909" s="24">
        <v>1</v>
      </c>
      <c r="AK909" s="23">
        <f t="shared" si="203"/>
        <v>8</v>
      </c>
      <c r="AL909" s="1">
        <f t="shared" si="204"/>
        <v>50000</v>
      </c>
      <c r="AM909" s="1">
        <f t="shared" si="205"/>
        <v>0</v>
      </c>
      <c r="AN909" s="25">
        <f t="shared" si="212"/>
        <v>0.62999999999999989</v>
      </c>
      <c r="AO909" s="25">
        <f t="shared" si="213"/>
        <v>-1.4233333333333331</v>
      </c>
      <c r="AP909" s="1">
        <f t="shared" si="211"/>
        <v>8.85</v>
      </c>
      <c r="AQ909" s="25">
        <f t="shared" si="206"/>
        <v>1.3091715976331362</v>
      </c>
      <c r="AR909" s="1">
        <f t="shared" si="207"/>
        <v>2.86</v>
      </c>
      <c r="AS909" s="25">
        <f t="shared" si="208"/>
        <v>0.87461773700305812</v>
      </c>
      <c r="AT909" s="1">
        <f t="shared" si="209"/>
        <v>0</v>
      </c>
      <c r="AU909" s="1">
        <f t="shared" si="210"/>
        <v>0</v>
      </c>
      <c r="AV909" s="1" t="str">
        <f t="shared" si="200"/>
        <v/>
      </c>
      <c r="AW909" s="1" t="str">
        <f t="shared" si="201"/>
        <v/>
      </c>
      <c r="AX909" s="1" t="str">
        <f t="shared" si="202"/>
        <v/>
      </c>
      <c r="AY909" s="1">
        <v>0</v>
      </c>
      <c r="BJ909"/>
    </row>
    <row r="910" spans="1:62" ht="15.75">
      <c r="A910" s="1">
        <v>8672</v>
      </c>
      <c r="B910" s="1" t="s">
        <v>104</v>
      </c>
      <c r="C910" s="1" t="s">
        <v>4339</v>
      </c>
      <c r="F910" s="1">
        <v>100000</v>
      </c>
      <c r="G910" s="1">
        <v>3</v>
      </c>
      <c r="H910" s="1">
        <v>4.8</v>
      </c>
      <c r="I910" s="1">
        <v>-1.01</v>
      </c>
      <c r="J910" s="1" t="s">
        <v>10679</v>
      </c>
      <c r="K910" s="1">
        <v>4.8</v>
      </c>
      <c r="L910" s="1">
        <v>-1.1599999999999999</v>
      </c>
      <c r="M910" s="1" t="s">
        <v>10680</v>
      </c>
      <c r="N910" s="1">
        <v>4.7</v>
      </c>
      <c r="O910" s="1">
        <v>-1</v>
      </c>
      <c r="P910" s="1" t="s">
        <v>10681</v>
      </c>
      <c r="Q910" s="1">
        <v>2.98</v>
      </c>
      <c r="R910" s="1">
        <v>3.8</v>
      </c>
      <c r="S910" s="1" t="s">
        <v>10682</v>
      </c>
      <c r="T910" s="1">
        <v>2.17</v>
      </c>
      <c r="U910" s="1">
        <v>2.4300000000000002</v>
      </c>
      <c r="V910" s="1" t="s">
        <v>10683</v>
      </c>
      <c r="W910" s="1">
        <v>0</v>
      </c>
      <c r="X910" s="1">
        <v>0.13</v>
      </c>
      <c r="Y910" s="1" t="s">
        <v>4294</v>
      </c>
      <c r="Z910" s="1">
        <v>0</v>
      </c>
      <c r="AA910" s="1">
        <v>0</v>
      </c>
      <c r="AB910" s="1" t="s">
        <v>4284</v>
      </c>
      <c r="AC910" s="1">
        <v>0</v>
      </c>
      <c r="AD910" s="1">
        <v>0</v>
      </c>
      <c r="AH910" s="21">
        <v>42353.379108796296</v>
      </c>
      <c r="AJ910" s="24">
        <v>1</v>
      </c>
      <c r="AK910" s="23">
        <f t="shared" si="203"/>
        <v>6</v>
      </c>
      <c r="AL910" s="1">
        <f t="shared" si="204"/>
        <v>100000</v>
      </c>
      <c r="AM910" s="1">
        <f t="shared" si="205"/>
        <v>0</v>
      </c>
      <c r="AN910" s="25">
        <f t="shared" si="212"/>
        <v>0.15999999999999992</v>
      </c>
      <c r="AO910" s="25">
        <f t="shared" si="213"/>
        <v>-1.0566666666666666</v>
      </c>
      <c r="AP910" s="1">
        <f t="shared" si="211"/>
        <v>2.98</v>
      </c>
      <c r="AQ910" s="25">
        <f t="shared" si="206"/>
        <v>0.78421052631578947</v>
      </c>
      <c r="AR910" s="1">
        <f t="shared" si="207"/>
        <v>2.17</v>
      </c>
      <c r="AS910" s="25">
        <f t="shared" si="208"/>
        <v>0.89300411522633738</v>
      </c>
      <c r="AT910" s="1">
        <f t="shared" si="209"/>
        <v>0</v>
      </c>
      <c r="AU910" s="1">
        <f t="shared" si="210"/>
        <v>0</v>
      </c>
      <c r="AV910" s="1" t="str">
        <f t="shared" si="200"/>
        <v/>
      </c>
      <c r="AW910" s="1" t="str">
        <f t="shared" si="201"/>
        <v/>
      </c>
      <c r="AX910" s="1" t="str">
        <f t="shared" si="202"/>
        <v/>
      </c>
      <c r="AY910" s="1">
        <v>0</v>
      </c>
      <c r="BJ910"/>
    </row>
    <row r="911" spans="1:62" ht="15.75">
      <c r="A911" s="1">
        <v>8610</v>
      </c>
      <c r="B911" s="1" t="s">
        <v>912</v>
      </c>
      <c r="C911" s="1" t="s">
        <v>8071</v>
      </c>
      <c r="F911" s="1">
        <v>100000</v>
      </c>
      <c r="G911" s="1">
        <v>4</v>
      </c>
      <c r="H911" s="1">
        <v>4.8</v>
      </c>
      <c r="I911" s="1">
        <v>13.58</v>
      </c>
      <c r="J911" s="1" t="s">
        <v>10684</v>
      </c>
      <c r="K911" s="1">
        <v>4.8</v>
      </c>
      <c r="L911" s="1">
        <v>0</v>
      </c>
      <c r="M911" s="1" t="s">
        <v>10685</v>
      </c>
      <c r="N911" s="1">
        <v>4.8</v>
      </c>
      <c r="O911" s="1">
        <v>-0.55000000000000004</v>
      </c>
      <c r="P911" s="1" t="s">
        <v>10686</v>
      </c>
      <c r="Q911" s="1">
        <v>4.13</v>
      </c>
      <c r="R911" s="1">
        <v>4.46</v>
      </c>
      <c r="S911" s="1" t="s">
        <v>10687</v>
      </c>
      <c r="T911" s="1">
        <v>2.0499999999999998</v>
      </c>
      <c r="U911" s="1">
        <v>1.74</v>
      </c>
      <c r="V911" s="1" t="s">
        <v>10688</v>
      </c>
      <c r="W911" s="1">
        <v>0</v>
      </c>
      <c r="X911" s="1">
        <v>0.03</v>
      </c>
      <c r="Y911" s="1" t="s">
        <v>4338</v>
      </c>
      <c r="Z911" s="1">
        <v>0</v>
      </c>
      <c r="AA911" s="1">
        <v>0</v>
      </c>
      <c r="AB911" s="1" t="s">
        <v>4284</v>
      </c>
      <c r="AC911" s="1">
        <v>0</v>
      </c>
      <c r="AD911" s="1">
        <v>0</v>
      </c>
      <c r="AH911" s="21">
        <v>42353.379259259258</v>
      </c>
      <c r="AJ911" s="24">
        <v>1</v>
      </c>
      <c r="AK911" s="23">
        <f t="shared" si="203"/>
        <v>10</v>
      </c>
      <c r="AL911" s="1">
        <f t="shared" si="204"/>
        <v>100000</v>
      </c>
      <c r="AM911" s="1">
        <f t="shared" si="205"/>
        <v>0</v>
      </c>
      <c r="AN911" s="25">
        <f t="shared" si="212"/>
        <v>14.13</v>
      </c>
      <c r="AO911" s="25">
        <f t="shared" si="213"/>
        <v>4.3433333333333328</v>
      </c>
      <c r="AP911" s="1">
        <f t="shared" si="211"/>
        <v>4.13</v>
      </c>
      <c r="AQ911" s="25">
        <f t="shared" si="206"/>
        <v>0.92600896860986548</v>
      </c>
      <c r="AR911" s="1">
        <f t="shared" si="207"/>
        <v>2.0499999999999998</v>
      </c>
      <c r="AS911" s="25">
        <f t="shared" si="208"/>
        <v>1.1781609195402298</v>
      </c>
      <c r="AT911" s="1">
        <f t="shared" si="209"/>
        <v>0</v>
      </c>
      <c r="AU911" s="1">
        <f t="shared" si="210"/>
        <v>0</v>
      </c>
      <c r="AV911" s="1" t="str">
        <f t="shared" si="200"/>
        <v/>
      </c>
      <c r="AW911" s="1" t="str">
        <f t="shared" si="201"/>
        <v/>
      </c>
      <c r="AX911" s="1" t="str">
        <f t="shared" si="202"/>
        <v/>
      </c>
      <c r="AY911" s="1">
        <v>0</v>
      </c>
      <c r="BJ911"/>
    </row>
    <row r="912" spans="1:62" ht="15.75">
      <c r="A912" s="1">
        <v>9218</v>
      </c>
      <c r="B912" s="1" t="s">
        <v>738</v>
      </c>
      <c r="C912" s="1" t="s">
        <v>4334</v>
      </c>
      <c r="F912" s="1">
        <v>50000</v>
      </c>
      <c r="H912" s="1">
        <v>4.5999999999999996</v>
      </c>
      <c r="I912" s="1">
        <v>-3.57</v>
      </c>
      <c r="J912" s="1" t="s">
        <v>10689</v>
      </c>
      <c r="K912" s="1">
        <v>4.5</v>
      </c>
      <c r="L912" s="1">
        <v>-4.6900000000000004</v>
      </c>
      <c r="M912" s="1" t="s">
        <v>10690</v>
      </c>
      <c r="N912" s="1">
        <v>4.5</v>
      </c>
      <c r="O912" s="1">
        <v>-4.22</v>
      </c>
      <c r="P912" s="1" t="s">
        <v>10691</v>
      </c>
      <c r="Q912" s="1">
        <v>8.3699999999999992</v>
      </c>
      <c r="R912" s="1">
        <v>12.85</v>
      </c>
      <c r="S912" s="1" t="s">
        <v>10692</v>
      </c>
      <c r="T912" s="1">
        <v>3.29</v>
      </c>
      <c r="U912" s="1">
        <v>3.68</v>
      </c>
      <c r="V912" s="1" t="s">
        <v>8645</v>
      </c>
      <c r="W912" s="1">
        <v>0</v>
      </c>
      <c r="X912" s="1">
        <v>0.05</v>
      </c>
      <c r="Y912" s="1" t="s">
        <v>4289</v>
      </c>
      <c r="Z912" s="1">
        <v>0</v>
      </c>
      <c r="AA912" s="1">
        <v>0</v>
      </c>
      <c r="AB912" s="1" t="s">
        <v>4284</v>
      </c>
      <c r="AC912" s="1">
        <v>0</v>
      </c>
      <c r="AD912" s="1">
        <v>0</v>
      </c>
      <c r="AH912" s="21">
        <v>42353.379432870373</v>
      </c>
      <c r="AJ912" s="24">
        <v>1</v>
      </c>
      <c r="AK912" s="23">
        <f t="shared" si="203"/>
        <v>4</v>
      </c>
      <c r="AL912" s="1">
        <f t="shared" si="204"/>
        <v>50000</v>
      </c>
      <c r="AM912" s="1">
        <f t="shared" si="205"/>
        <v>0</v>
      </c>
      <c r="AN912" s="25">
        <f t="shared" si="212"/>
        <v>1.1200000000000006</v>
      </c>
      <c r="AO912" s="25">
        <f t="shared" si="213"/>
        <v>-4.16</v>
      </c>
      <c r="AP912" s="1">
        <f t="shared" si="211"/>
        <v>8.3699999999999992</v>
      </c>
      <c r="AQ912" s="25">
        <f t="shared" si="206"/>
        <v>0.65136186770428006</v>
      </c>
      <c r="AR912" s="1">
        <f t="shared" si="207"/>
        <v>3.29</v>
      </c>
      <c r="AS912" s="25">
        <f t="shared" si="208"/>
        <v>0.8940217391304347</v>
      </c>
      <c r="AT912" s="1">
        <f t="shared" si="209"/>
        <v>0</v>
      </c>
      <c r="AU912" s="1">
        <f t="shared" si="210"/>
        <v>0</v>
      </c>
      <c r="AV912" s="1" t="str">
        <f t="shared" si="200"/>
        <v/>
      </c>
      <c r="AW912" s="1" t="str">
        <f t="shared" si="201"/>
        <v/>
      </c>
      <c r="AX912" s="1" t="str">
        <f t="shared" si="202"/>
        <v/>
      </c>
      <c r="AY912" s="1">
        <v>0</v>
      </c>
      <c r="BJ912"/>
    </row>
    <row r="913" spans="1:62" ht="15.75">
      <c r="A913" s="1">
        <v>9523</v>
      </c>
      <c r="B913" s="1" t="s">
        <v>323</v>
      </c>
      <c r="C913" s="1" t="s">
        <v>4370</v>
      </c>
      <c r="F913" s="1">
        <v>50000</v>
      </c>
      <c r="G913" s="1">
        <v>4</v>
      </c>
      <c r="H913" s="1">
        <v>4.8</v>
      </c>
      <c r="I913" s="1">
        <v>-0.69</v>
      </c>
      <c r="J913" s="1" t="s">
        <v>10693</v>
      </c>
      <c r="K913" s="1">
        <v>4.8</v>
      </c>
      <c r="L913" s="1">
        <v>0</v>
      </c>
      <c r="M913" s="1" t="s">
        <v>10694</v>
      </c>
      <c r="N913" s="1">
        <v>4.7</v>
      </c>
      <c r="O913" s="1">
        <v>0</v>
      </c>
      <c r="P913" s="1" t="s">
        <v>10695</v>
      </c>
      <c r="Q913" s="1">
        <v>3.77</v>
      </c>
      <c r="R913" s="1">
        <v>3.39</v>
      </c>
      <c r="S913" s="1" t="s">
        <v>10696</v>
      </c>
      <c r="T913" s="1">
        <v>2.65</v>
      </c>
      <c r="U913" s="1">
        <v>1.48</v>
      </c>
      <c r="V913" s="1" t="s">
        <v>10697</v>
      </c>
      <c r="W913" s="1">
        <v>0</v>
      </c>
      <c r="X913" s="1">
        <v>0.01</v>
      </c>
      <c r="Y913" s="1" t="s">
        <v>4295</v>
      </c>
      <c r="Z913" s="1">
        <v>0</v>
      </c>
      <c r="AA913" s="1">
        <v>0</v>
      </c>
      <c r="AB913" s="1" t="s">
        <v>4284</v>
      </c>
      <c r="AC913" s="1">
        <v>0</v>
      </c>
      <c r="AD913" s="1">
        <v>0</v>
      </c>
      <c r="AH913" s="21">
        <v>42353.379641203705</v>
      </c>
      <c r="AJ913" s="24">
        <v>1</v>
      </c>
      <c r="AK913" s="23">
        <f t="shared" si="203"/>
        <v>11</v>
      </c>
      <c r="AL913" s="1">
        <f t="shared" si="204"/>
        <v>50000</v>
      </c>
      <c r="AM913" s="1">
        <f t="shared" si="205"/>
        <v>0</v>
      </c>
      <c r="AN913" s="25">
        <f t="shared" si="212"/>
        <v>0.69</v>
      </c>
      <c r="AO913" s="25">
        <f t="shared" si="213"/>
        <v>-0.22999999999999998</v>
      </c>
      <c r="AP913" s="1">
        <f t="shared" si="211"/>
        <v>3.77</v>
      </c>
      <c r="AQ913" s="25">
        <f t="shared" si="206"/>
        <v>1.112094395280236</v>
      </c>
      <c r="AR913" s="1">
        <f t="shared" si="207"/>
        <v>2.65</v>
      </c>
      <c r="AS913" s="25">
        <f t="shared" si="208"/>
        <v>1.7905405405405406</v>
      </c>
      <c r="AT913" s="1">
        <f t="shared" si="209"/>
        <v>0</v>
      </c>
      <c r="AU913" s="1">
        <f t="shared" si="210"/>
        <v>0</v>
      </c>
      <c r="AV913" s="1" t="str">
        <f t="shared" si="200"/>
        <v/>
      </c>
      <c r="AW913" s="1" t="str">
        <f t="shared" si="201"/>
        <v/>
      </c>
      <c r="AX913" s="1" t="str">
        <f t="shared" si="202"/>
        <v/>
      </c>
      <c r="AY913" s="1">
        <v>0</v>
      </c>
      <c r="BJ913"/>
    </row>
    <row r="914" spans="1:62" ht="15.75">
      <c r="A914" s="1">
        <v>8560</v>
      </c>
      <c r="B914" s="1" t="s">
        <v>1238</v>
      </c>
      <c r="C914" s="1" t="s">
        <v>4334</v>
      </c>
      <c r="F914" s="1">
        <v>50000</v>
      </c>
      <c r="G914" s="1">
        <v>6</v>
      </c>
      <c r="H914" s="1">
        <v>4.8</v>
      </c>
      <c r="I914" s="1">
        <v>24.5</v>
      </c>
      <c r="J914" s="1" t="s">
        <v>10698</v>
      </c>
      <c r="K914" s="1">
        <v>4.8</v>
      </c>
      <c r="L914" s="1">
        <v>29.93</v>
      </c>
      <c r="M914" s="1" t="s">
        <v>10699</v>
      </c>
      <c r="N914" s="1">
        <v>4.8</v>
      </c>
      <c r="O914" s="1">
        <v>29.65</v>
      </c>
      <c r="P914" s="1" t="s">
        <v>10700</v>
      </c>
      <c r="Q914" s="1">
        <v>23.99</v>
      </c>
      <c r="R914" s="1">
        <v>12.85</v>
      </c>
      <c r="S914" s="1" t="s">
        <v>10701</v>
      </c>
      <c r="T914" s="1">
        <v>1.52</v>
      </c>
      <c r="U914" s="1">
        <v>3.68</v>
      </c>
      <c r="V914" s="1" t="s">
        <v>10702</v>
      </c>
      <c r="W914" s="1">
        <v>0</v>
      </c>
      <c r="X914" s="1">
        <v>0</v>
      </c>
      <c r="Y914" s="1" t="s">
        <v>4287</v>
      </c>
      <c r="Z914" s="1">
        <v>0</v>
      </c>
      <c r="AA914" s="1">
        <v>0</v>
      </c>
      <c r="AB914" s="1" t="s">
        <v>4284</v>
      </c>
      <c r="AC914" s="1">
        <v>0</v>
      </c>
      <c r="AD914" s="1">
        <v>0</v>
      </c>
      <c r="AH914" s="21">
        <v>42353.379733796297</v>
      </c>
      <c r="AJ914" s="24">
        <v>1</v>
      </c>
      <c r="AK914" s="23">
        <f t="shared" si="203"/>
        <v>4</v>
      </c>
      <c r="AL914" s="1">
        <f t="shared" si="204"/>
        <v>50000</v>
      </c>
      <c r="AM914" s="1">
        <f t="shared" si="205"/>
        <v>0</v>
      </c>
      <c r="AN914" s="25">
        <f t="shared" si="212"/>
        <v>5.43</v>
      </c>
      <c r="AO914" s="25">
        <f t="shared" si="213"/>
        <v>28.026666666666667</v>
      </c>
      <c r="AP914" s="1">
        <f t="shared" si="211"/>
        <v>23.99</v>
      </c>
      <c r="AQ914" s="25">
        <f t="shared" si="206"/>
        <v>1.8669260700389105</v>
      </c>
      <c r="AR914" s="1">
        <f t="shared" si="207"/>
        <v>1.52</v>
      </c>
      <c r="AS914" s="25">
        <f t="shared" si="208"/>
        <v>0.41304347826086957</v>
      </c>
      <c r="AT914" s="1">
        <f t="shared" si="209"/>
        <v>0</v>
      </c>
      <c r="AU914" s="1">
        <f t="shared" si="210"/>
        <v>0</v>
      </c>
      <c r="AV914" s="1" t="str">
        <f t="shared" si="200"/>
        <v/>
      </c>
      <c r="AW914" s="1" t="str">
        <f t="shared" si="201"/>
        <v/>
      </c>
      <c r="AX914" s="1" t="str">
        <f t="shared" si="202"/>
        <v/>
      </c>
      <c r="AY914" s="1">
        <v>0</v>
      </c>
      <c r="BJ914"/>
    </row>
    <row r="915" spans="1:62" ht="15.75">
      <c r="A915" s="1">
        <v>8579</v>
      </c>
      <c r="B915" s="1" t="s">
        <v>3102</v>
      </c>
      <c r="C915" s="1" t="s">
        <v>4337</v>
      </c>
      <c r="F915" s="1">
        <v>50000</v>
      </c>
      <c r="H915" s="1">
        <v>4.8</v>
      </c>
      <c r="I915" s="1">
        <v>11.13</v>
      </c>
      <c r="J915" s="1" t="s">
        <v>10703</v>
      </c>
      <c r="K915" s="1">
        <v>4.8</v>
      </c>
      <c r="L915" s="1">
        <v>4.1500000000000004</v>
      </c>
      <c r="M915" s="1" t="s">
        <v>10704</v>
      </c>
      <c r="N915" s="1">
        <v>4.8</v>
      </c>
      <c r="O915" s="1">
        <v>7.18</v>
      </c>
      <c r="P915" s="1" t="s">
        <v>10705</v>
      </c>
      <c r="Q915" s="1">
        <v>0.94</v>
      </c>
      <c r="R915" s="1">
        <v>4.72</v>
      </c>
      <c r="S915" s="1" t="s">
        <v>10706</v>
      </c>
      <c r="T915" s="1">
        <v>2.34</v>
      </c>
      <c r="U915" s="1">
        <v>1.98</v>
      </c>
      <c r="V915" s="1" t="s">
        <v>9905</v>
      </c>
      <c r="W915" s="1">
        <v>0</v>
      </c>
      <c r="X915" s="1">
        <v>0.03</v>
      </c>
      <c r="Y915" s="1" t="s">
        <v>4338</v>
      </c>
      <c r="Z915" s="1">
        <v>0</v>
      </c>
      <c r="AA915" s="1">
        <v>0</v>
      </c>
      <c r="AB915" s="1" t="s">
        <v>4284</v>
      </c>
      <c r="AC915" s="1">
        <v>0</v>
      </c>
      <c r="AD915" s="1">
        <v>0</v>
      </c>
      <c r="AH915" s="21">
        <v>42353.379872685182</v>
      </c>
      <c r="AJ915" s="24">
        <v>1</v>
      </c>
      <c r="AK915" s="23">
        <f t="shared" si="203"/>
        <v>13</v>
      </c>
      <c r="AL915" s="1">
        <f t="shared" si="204"/>
        <v>50000</v>
      </c>
      <c r="AM915" s="1">
        <f t="shared" si="205"/>
        <v>0</v>
      </c>
      <c r="AN915" s="25">
        <f t="shared" si="212"/>
        <v>6.98</v>
      </c>
      <c r="AO915" s="25">
        <f t="shared" si="213"/>
        <v>7.4866666666666672</v>
      </c>
      <c r="AP915" s="1">
        <f t="shared" si="211"/>
        <v>0.94</v>
      </c>
      <c r="AQ915" s="25">
        <f t="shared" si="206"/>
        <v>0.19915254237288135</v>
      </c>
      <c r="AR915" s="1">
        <f t="shared" si="207"/>
        <v>2.34</v>
      </c>
      <c r="AS915" s="25">
        <f t="shared" si="208"/>
        <v>1.1818181818181817</v>
      </c>
      <c r="AT915" s="1">
        <f t="shared" si="209"/>
        <v>0</v>
      </c>
      <c r="AU915" s="1">
        <f t="shared" si="210"/>
        <v>0</v>
      </c>
      <c r="AV915" s="1" t="str">
        <f t="shared" si="200"/>
        <v/>
      </c>
      <c r="AW915" s="1" t="str">
        <f t="shared" si="201"/>
        <v/>
      </c>
      <c r="AX915" s="1" t="str">
        <f t="shared" si="202"/>
        <v/>
      </c>
      <c r="AY915" s="1">
        <v>0</v>
      </c>
      <c r="BJ915"/>
    </row>
    <row r="916" spans="1:62" ht="15.75">
      <c r="A916" s="1">
        <v>8927</v>
      </c>
      <c r="B916" s="1" t="s">
        <v>1372</v>
      </c>
      <c r="C916" s="1" t="s">
        <v>4335</v>
      </c>
      <c r="F916" s="1">
        <v>100000</v>
      </c>
      <c r="G916" s="1">
        <v>5</v>
      </c>
      <c r="H916" s="1">
        <v>4.9000000000000004</v>
      </c>
      <c r="I916" s="1">
        <v>39.89</v>
      </c>
      <c r="J916" s="1" t="s">
        <v>10707</v>
      </c>
      <c r="K916" s="1">
        <v>4.8</v>
      </c>
      <c r="L916" s="1">
        <v>41.58</v>
      </c>
      <c r="M916" s="1" t="s">
        <v>10708</v>
      </c>
      <c r="N916" s="1">
        <v>4.8</v>
      </c>
      <c r="O916" s="1">
        <v>39.229999999999997</v>
      </c>
      <c r="P916" s="1" t="s">
        <v>10709</v>
      </c>
      <c r="Q916" s="1">
        <v>2.81</v>
      </c>
      <c r="R916" s="1">
        <v>3.91</v>
      </c>
      <c r="S916" s="1" t="s">
        <v>10710</v>
      </c>
      <c r="T916" s="1">
        <v>2.7</v>
      </c>
      <c r="U916" s="1">
        <v>2.44</v>
      </c>
      <c r="V916" s="1" t="s">
        <v>10711</v>
      </c>
      <c r="W916" s="1">
        <v>0</v>
      </c>
      <c r="X916" s="1">
        <v>0.01</v>
      </c>
      <c r="Y916" s="1" t="s">
        <v>4295</v>
      </c>
      <c r="Z916" s="1">
        <v>0</v>
      </c>
      <c r="AA916" s="1">
        <v>0</v>
      </c>
      <c r="AB916" s="1" t="s">
        <v>4284</v>
      </c>
      <c r="AC916" s="1">
        <v>0</v>
      </c>
      <c r="AD916" s="1">
        <v>0</v>
      </c>
      <c r="AH916" s="21">
        <v>42353.380057870374</v>
      </c>
      <c r="AJ916" s="24">
        <v>1</v>
      </c>
      <c r="AK916" s="23">
        <f t="shared" si="203"/>
        <v>5</v>
      </c>
      <c r="AL916" s="1">
        <f t="shared" si="204"/>
        <v>100000</v>
      </c>
      <c r="AM916" s="1">
        <f t="shared" si="205"/>
        <v>0</v>
      </c>
      <c r="AN916" s="25">
        <f t="shared" si="212"/>
        <v>2.3500000000000014</v>
      </c>
      <c r="AO916" s="25">
        <f t="shared" si="213"/>
        <v>40.233333333333327</v>
      </c>
      <c r="AP916" s="1">
        <f t="shared" si="211"/>
        <v>2.81</v>
      </c>
      <c r="AQ916" s="25">
        <f t="shared" si="206"/>
        <v>0.71867007672634264</v>
      </c>
      <c r="AR916" s="1">
        <f t="shared" si="207"/>
        <v>2.7</v>
      </c>
      <c r="AS916" s="25">
        <f t="shared" si="208"/>
        <v>1.1065573770491803</v>
      </c>
      <c r="AT916" s="1">
        <f t="shared" si="209"/>
        <v>0</v>
      </c>
      <c r="AU916" s="1">
        <f t="shared" si="210"/>
        <v>0</v>
      </c>
      <c r="AV916" s="1" t="str">
        <f t="shared" si="200"/>
        <v/>
      </c>
      <c r="AW916" s="1" t="str">
        <f t="shared" si="201"/>
        <v/>
      </c>
      <c r="AX916" s="1" t="str">
        <f t="shared" si="202"/>
        <v/>
      </c>
      <c r="AY916" s="1">
        <v>0</v>
      </c>
      <c r="BJ916"/>
    </row>
    <row r="917" spans="1:62" ht="15.75">
      <c r="A917" s="1">
        <v>9530</v>
      </c>
      <c r="B917" s="1" t="s">
        <v>459</v>
      </c>
      <c r="C917" s="1" t="s">
        <v>4334</v>
      </c>
      <c r="F917" s="1">
        <v>50000</v>
      </c>
      <c r="H917" s="1">
        <v>4.7</v>
      </c>
      <c r="I917" s="1">
        <v>-2.17</v>
      </c>
      <c r="J917" s="1" t="s">
        <v>10712</v>
      </c>
      <c r="K917" s="1">
        <v>4.5999999999999996</v>
      </c>
      <c r="L917" s="1">
        <v>-1.99</v>
      </c>
      <c r="M917" s="1" t="s">
        <v>10713</v>
      </c>
      <c r="N917" s="1">
        <v>4.5999999999999996</v>
      </c>
      <c r="O917" s="1">
        <v>-1.8</v>
      </c>
      <c r="P917" s="1" t="s">
        <v>10714</v>
      </c>
      <c r="Q917" s="1">
        <v>23.09</v>
      </c>
      <c r="R917" s="1">
        <v>12.85</v>
      </c>
      <c r="S917" s="1" t="s">
        <v>10715</v>
      </c>
      <c r="T917" s="1">
        <v>2.23</v>
      </c>
      <c r="U917" s="1">
        <v>3.68</v>
      </c>
      <c r="V917" s="1" t="s">
        <v>10716</v>
      </c>
      <c r="W917" s="1">
        <v>0</v>
      </c>
      <c r="X917" s="1">
        <v>0.05</v>
      </c>
      <c r="Y917" s="1" t="s">
        <v>4289</v>
      </c>
      <c r="Z917" s="1">
        <v>1</v>
      </c>
      <c r="AA917" s="1">
        <v>0</v>
      </c>
      <c r="AB917" s="1" t="s">
        <v>4374</v>
      </c>
      <c r="AC917" s="1">
        <v>0</v>
      </c>
      <c r="AD917" s="1">
        <v>0</v>
      </c>
      <c r="AH917" s="21">
        <v>42353.380162037036</v>
      </c>
      <c r="AJ917" s="24">
        <v>1</v>
      </c>
      <c r="AK917" s="23">
        <f t="shared" si="203"/>
        <v>4</v>
      </c>
      <c r="AL917" s="1">
        <f t="shared" si="204"/>
        <v>50000</v>
      </c>
      <c r="AM917" s="1">
        <f t="shared" si="205"/>
        <v>0</v>
      </c>
      <c r="AN917" s="25">
        <f t="shared" si="212"/>
        <v>0.36999999999999988</v>
      </c>
      <c r="AO917" s="25">
        <f t="shared" si="213"/>
        <v>-1.9866666666666666</v>
      </c>
      <c r="AP917" s="1">
        <f t="shared" si="211"/>
        <v>23.09</v>
      </c>
      <c r="AQ917" s="25">
        <f t="shared" si="206"/>
        <v>1.796887159533074</v>
      </c>
      <c r="AR917" s="1">
        <f t="shared" si="207"/>
        <v>2.23</v>
      </c>
      <c r="AS917" s="25">
        <f t="shared" si="208"/>
        <v>0.60597826086956519</v>
      </c>
      <c r="AT917" s="1">
        <f t="shared" si="209"/>
        <v>0</v>
      </c>
      <c r="AU917" s="1">
        <f t="shared" si="210"/>
        <v>0</v>
      </c>
      <c r="AV917" s="1" t="str">
        <f t="shared" si="200"/>
        <v/>
      </c>
      <c r="AW917" s="1" t="str">
        <f t="shared" si="201"/>
        <v/>
      </c>
      <c r="AX917" s="1" t="str">
        <f t="shared" si="202"/>
        <v/>
      </c>
      <c r="AY917" s="1">
        <v>0</v>
      </c>
      <c r="BJ917"/>
    </row>
    <row r="918" spans="1:62" ht="15.75">
      <c r="A918" s="1">
        <v>9228</v>
      </c>
      <c r="B918" s="1" t="s">
        <v>3261</v>
      </c>
      <c r="C918" s="1" t="s">
        <v>4286</v>
      </c>
      <c r="F918" s="1">
        <v>50000</v>
      </c>
      <c r="H918" s="1">
        <v>4.7</v>
      </c>
      <c r="I918" s="1">
        <v>-1.7</v>
      </c>
      <c r="J918" s="1" t="s">
        <v>10717</v>
      </c>
      <c r="K918" s="1">
        <v>4.7</v>
      </c>
      <c r="L918" s="1">
        <v>-1.52</v>
      </c>
      <c r="M918" s="1" t="s">
        <v>10718</v>
      </c>
      <c r="N918" s="1">
        <v>4.7</v>
      </c>
      <c r="O918" s="1">
        <v>-1.05</v>
      </c>
      <c r="P918" s="1" t="s">
        <v>10719</v>
      </c>
      <c r="Q918" s="1">
        <v>4.3499999999999996</v>
      </c>
      <c r="R918" s="1">
        <v>6.76</v>
      </c>
      <c r="S918" s="1" t="s">
        <v>10720</v>
      </c>
      <c r="T918" s="1">
        <v>2.29</v>
      </c>
      <c r="U918" s="1">
        <v>3.27</v>
      </c>
      <c r="V918" s="1" t="s">
        <v>10721</v>
      </c>
      <c r="W918" s="1">
        <v>0</v>
      </c>
      <c r="X918" s="1">
        <v>0.01</v>
      </c>
      <c r="Y918" s="1" t="s">
        <v>4295</v>
      </c>
      <c r="Z918" s="1">
        <v>0</v>
      </c>
      <c r="AA918" s="1">
        <v>0</v>
      </c>
      <c r="AB918" s="1" t="s">
        <v>4284</v>
      </c>
      <c r="AC918" s="1">
        <v>0</v>
      </c>
      <c r="AD918" s="1">
        <v>0</v>
      </c>
      <c r="AH918" s="21">
        <v>42353.380254629628</v>
      </c>
      <c r="AJ918" s="24">
        <v>1</v>
      </c>
      <c r="AK918" s="23">
        <f t="shared" si="203"/>
        <v>8</v>
      </c>
      <c r="AL918" s="1">
        <f t="shared" si="204"/>
        <v>50000</v>
      </c>
      <c r="AM918" s="1">
        <f t="shared" si="205"/>
        <v>0</v>
      </c>
      <c r="AN918" s="25">
        <f t="shared" si="212"/>
        <v>0.64999999999999991</v>
      </c>
      <c r="AO918" s="25">
        <f t="shared" si="213"/>
        <v>-1.4233333333333331</v>
      </c>
      <c r="AP918" s="1">
        <f t="shared" si="211"/>
        <v>4.3499999999999996</v>
      </c>
      <c r="AQ918" s="25">
        <f t="shared" si="206"/>
        <v>0.64349112426035504</v>
      </c>
      <c r="AR918" s="1">
        <f t="shared" si="207"/>
        <v>2.29</v>
      </c>
      <c r="AS918" s="25">
        <f t="shared" si="208"/>
        <v>0.70030581039755357</v>
      </c>
      <c r="AT918" s="1">
        <f t="shared" si="209"/>
        <v>0</v>
      </c>
      <c r="AU918" s="1">
        <f t="shared" si="210"/>
        <v>0</v>
      </c>
      <c r="AV918" s="1" t="str">
        <f t="shared" si="200"/>
        <v/>
      </c>
      <c r="AW918" s="1" t="str">
        <f t="shared" si="201"/>
        <v/>
      </c>
      <c r="AX918" s="1" t="str">
        <f t="shared" si="202"/>
        <v/>
      </c>
      <c r="AY918" s="1">
        <v>0</v>
      </c>
      <c r="BJ918"/>
    </row>
    <row r="919" spans="1:62" ht="15.75">
      <c r="A919" s="1">
        <v>8553</v>
      </c>
      <c r="B919" s="1" t="s">
        <v>685</v>
      </c>
      <c r="C919" s="1" t="s">
        <v>4286</v>
      </c>
      <c r="F919" s="1">
        <v>50000</v>
      </c>
      <c r="H919" s="1">
        <v>4.9000000000000004</v>
      </c>
      <c r="I919" s="1">
        <v>18.8</v>
      </c>
      <c r="J919" s="1" t="s">
        <v>10722</v>
      </c>
      <c r="K919" s="1">
        <v>4.8</v>
      </c>
      <c r="L919" s="1">
        <v>8.5</v>
      </c>
      <c r="M919" s="1" t="s">
        <v>10723</v>
      </c>
      <c r="N919" s="1">
        <v>4.8</v>
      </c>
      <c r="O919" s="1">
        <v>3.36</v>
      </c>
      <c r="P919" s="1" t="s">
        <v>10724</v>
      </c>
      <c r="Q919" s="1">
        <v>1.52</v>
      </c>
      <c r="R919" s="1">
        <v>6.76</v>
      </c>
      <c r="S919" s="1" t="s">
        <v>10725</v>
      </c>
      <c r="T919" s="1">
        <v>2.0699999999999998</v>
      </c>
      <c r="U919" s="1">
        <v>3.27</v>
      </c>
      <c r="V919" s="1" t="s">
        <v>10726</v>
      </c>
      <c r="W919" s="1">
        <v>0</v>
      </c>
      <c r="X919" s="1">
        <v>0.01</v>
      </c>
      <c r="Y919" s="1" t="s">
        <v>4295</v>
      </c>
      <c r="Z919" s="1">
        <v>0</v>
      </c>
      <c r="AA919" s="1">
        <v>0</v>
      </c>
      <c r="AB919" s="1" t="s">
        <v>4284</v>
      </c>
      <c r="AC919" s="1">
        <v>0</v>
      </c>
      <c r="AD919" s="1">
        <v>0</v>
      </c>
      <c r="AH919" s="21">
        <v>42353.380532407406</v>
      </c>
      <c r="AJ919" s="24">
        <v>1</v>
      </c>
      <c r="AK919" s="23">
        <f t="shared" si="203"/>
        <v>8</v>
      </c>
      <c r="AL919" s="1">
        <f t="shared" si="204"/>
        <v>50000</v>
      </c>
      <c r="AM919" s="1">
        <f t="shared" si="205"/>
        <v>0</v>
      </c>
      <c r="AN919" s="25">
        <f t="shared" si="212"/>
        <v>15.440000000000001</v>
      </c>
      <c r="AO919" s="25">
        <f t="shared" si="213"/>
        <v>10.220000000000001</v>
      </c>
      <c r="AP919" s="1">
        <f t="shared" si="211"/>
        <v>1.52</v>
      </c>
      <c r="AQ919" s="25">
        <f t="shared" si="206"/>
        <v>0.22485207100591717</v>
      </c>
      <c r="AR919" s="1">
        <f t="shared" si="207"/>
        <v>2.0699999999999998</v>
      </c>
      <c r="AS919" s="25">
        <f t="shared" si="208"/>
        <v>0.6330275229357798</v>
      </c>
      <c r="AT919" s="1">
        <f t="shared" si="209"/>
        <v>0</v>
      </c>
      <c r="AU919" s="1">
        <f t="shared" si="210"/>
        <v>0</v>
      </c>
      <c r="AV919" s="1" t="str">
        <f t="shared" si="200"/>
        <v/>
      </c>
      <c r="AW919" s="1" t="str">
        <f t="shared" si="201"/>
        <v/>
      </c>
      <c r="AX919" s="1" t="str">
        <f t="shared" si="202"/>
        <v/>
      </c>
      <c r="AY919" s="1">
        <v>0</v>
      </c>
      <c r="BJ919"/>
    </row>
    <row r="920" spans="1:62" ht="15.75">
      <c r="A920" s="1">
        <v>8648</v>
      </c>
      <c r="B920" s="1" t="s">
        <v>50</v>
      </c>
      <c r="C920" s="1" t="s">
        <v>4339</v>
      </c>
      <c r="F920" s="1">
        <v>50000</v>
      </c>
      <c r="G920" s="1">
        <v>5</v>
      </c>
      <c r="H920" s="1">
        <v>4.9000000000000004</v>
      </c>
      <c r="I920" s="1">
        <v>85.05</v>
      </c>
      <c r="J920" s="1" t="s">
        <v>10727</v>
      </c>
      <c r="K920" s="1">
        <v>4.9000000000000004</v>
      </c>
      <c r="L920" s="1">
        <v>85.95</v>
      </c>
      <c r="M920" s="1" t="s">
        <v>10728</v>
      </c>
      <c r="N920" s="1">
        <v>4.9000000000000004</v>
      </c>
      <c r="O920" s="1">
        <v>84.81</v>
      </c>
      <c r="P920" s="1" t="s">
        <v>10729</v>
      </c>
      <c r="Q920" s="1">
        <v>4.1100000000000003</v>
      </c>
      <c r="R920" s="1">
        <v>3.8</v>
      </c>
      <c r="S920" s="1" t="s">
        <v>10730</v>
      </c>
      <c r="T920" s="1">
        <v>3.12</v>
      </c>
      <c r="U920" s="1">
        <v>2.4300000000000002</v>
      </c>
      <c r="V920" s="1" t="s">
        <v>4630</v>
      </c>
      <c r="W920" s="1">
        <v>0</v>
      </c>
      <c r="X920" s="1">
        <v>0.13</v>
      </c>
      <c r="Y920" s="1" t="s">
        <v>4294</v>
      </c>
      <c r="Z920" s="1">
        <v>0</v>
      </c>
      <c r="AA920" s="1">
        <v>0</v>
      </c>
      <c r="AB920" s="1" t="s">
        <v>4284</v>
      </c>
      <c r="AC920" s="1">
        <v>0</v>
      </c>
      <c r="AD920" s="1">
        <v>0</v>
      </c>
      <c r="AH920" s="21">
        <v>42353.380636574075</v>
      </c>
      <c r="AJ920" s="24">
        <v>1</v>
      </c>
      <c r="AK920" s="23">
        <f t="shared" si="203"/>
        <v>6</v>
      </c>
      <c r="AL920" s="1">
        <f t="shared" si="204"/>
        <v>50000</v>
      </c>
      <c r="AM920" s="1">
        <f t="shared" si="205"/>
        <v>0</v>
      </c>
      <c r="AN920" s="25">
        <f t="shared" si="212"/>
        <v>1.1400000000000006</v>
      </c>
      <c r="AO920" s="25">
        <f t="shared" si="213"/>
        <v>85.27</v>
      </c>
      <c r="AP920" s="1">
        <f t="shared" si="211"/>
        <v>4.1100000000000003</v>
      </c>
      <c r="AQ920" s="25">
        <f t="shared" si="206"/>
        <v>1.0815789473684212</v>
      </c>
      <c r="AR920" s="1">
        <f t="shared" si="207"/>
        <v>3.12</v>
      </c>
      <c r="AS920" s="25">
        <f t="shared" si="208"/>
        <v>1.2839506172839505</v>
      </c>
      <c r="AT920" s="1">
        <f t="shared" si="209"/>
        <v>0</v>
      </c>
      <c r="AU920" s="1">
        <f t="shared" si="210"/>
        <v>0</v>
      </c>
      <c r="AV920" s="1" t="str">
        <f t="shared" si="200"/>
        <v/>
      </c>
      <c r="AW920" s="1" t="str">
        <f t="shared" si="201"/>
        <v/>
      </c>
      <c r="AX920" s="1" t="str">
        <f t="shared" si="202"/>
        <v/>
      </c>
      <c r="AY920" s="1">
        <v>0</v>
      </c>
      <c r="BJ920"/>
    </row>
    <row r="921" spans="1:62" ht="15.75">
      <c r="A921" s="1">
        <v>8638</v>
      </c>
      <c r="B921" s="1" t="s">
        <v>594</v>
      </c>
      <c r="C921" s="1" t="s">
        <v>4334</v>
      </c>
      <c r="F921" s="1">
        <v>100000</v>
      </c>
      <c r="H921" s="1">
        <v>4.8</v>
      </c>
      <c r="I921" s="1">
        <v>4.38</v>
      </c>
      <c r="J921" s="1" t="s">
        <v>10731</v>
      </c>
      <c r="K921" s="1">
        <v>4.8</v>
      </c>
      <c r="L921" s="1">
        <v>20.69</v>
      </c>
      <c r="M921" s="1" t="s">
        <v>10732</v>
      </c>
      <c r="N921" s="1">
        <v>4.8</v>
      </c>
      <c r="O921" s="1">
        <v>21.54</v>
      </c>
      <c r="P921" s="1" t="s">
        <v>10733</v>
      </c>
      <c r="Q921" s="1">
        <v>8.24</v>
      </c>
      <c r="R921" s="1">
        <v>12.85</v>
      </c>
      <c r="S921" s="1" t="s">
        <v>10734</v>
      </c>
      <c r="T921" s="1">
        <v>1.8</v>
      </c>
      <c r="U921" s="1">
        <v>3.68</v>
      </c>
      <c r="V921" s="1" t="s">
        <v>10217</v>
      </c>
      <c r="W921" s="1">
        <v>0</v>
      </c>
      <c r="X921" s="1">
        <v>0.05</v>
      </c>
      <c r="Y921" s="1" t="s">
        <v>4289</v>
      </c>
      <c r="Z921" s="1">
        <v>0</v>
      </c>
      <c r="AA921" s="1">
        <v>0</v>
      </c>
      <c r="AB921" s="1" t="s">
        <v>4284</v>
      </c>
      <c r="AC921" s="1">
        <v>0</v>
      </c>
      <c r="AD921" s="1">
        <v>0</v>
      </c>
      <c r="AH921" s="21">
        <v>42353.380740740744</v>
      </c>
      <c r="AJ921" s="24">
        <v>1</v>
      </c>
      <c r="AK921" s="23">
        <f t="shared" si="203"/>
        <v>4</v>
      </c>
      <c r="AL921" s="1">
        <f t="shared" si="204"/>
        <v>100000</v>
      </c>
      <c r="AM921" s="1">
        <f t="shared" si="205"/>
        <v>0</v>
      </c>
      <c r="AN921" s="25">
        <f t="shared" si="212"/>
        <v>17.16</v>
      </c>
      <c r="AO921" s="25">
        <f t="shared" si="213"/>
        <v>15.536666666666667</v>
      </c>
      <c r="AP921" s="1">
        <f t="shared" si="211"/>
        <v>8.24</v>
      </c>
      <c r="AQ921" s="25">
        <f t="shared" si="206"/>
        <v>0.64124513618677048</v>
      </c>
      <c r="AR921" s="1">
        <f t="shared" si="207"/>
        <v>1.8</v>
      </c>
      <c r="AS921" s="25">
        <f t="shared" si="208"/>
        <v>0.4891304347826087</v>
      </c>
      <c r="AT921" s="1">
        <f t="shared" si="209"/>
        <v>0</v>
      </c>
      <c r="AU921" s="1">
        <f t="shared" si="210"/>
        <v>0</v>
      </c>
      <c r="AV921" s="1" t="str">
        <f t="shared" si="200"/>
        <v/>
      </c>
      <c r="AW921" s="1" t="str">
        <f t="shared" si="201"/>
        <v/>
      </c>
      <c r="AX921" s="1" t="str">
        <f t="shared" si="202"/>
        <v/>
      </c>
      <c r="AY921" s="1">
        <v>0</v>
      </c>
      <c r="BJ921"/>
    </row>
    <row r="922" spans="1:62" ht="15.75">
      <c r="A922" s="1">
        <v>9543</v>
      </c>
      <c r="B922" s="1" t="s">
        <v>393</v>
      </c>
      <c r="C922" s="1" t="s">
        <v>4286</v>
      </c>
      <c r="F922" s="1">
        <v>150000</v>
      </c>
      <c r="G922" s="1">
        <v>5</v>
      </c>
      <c r="H922" s="1">
        <v>4.9000000000000004</v>
      </c>
      <c r="I922" s="1">
        <v>17.5</v>
      </c>
      <c r="J922" s="1" t="s">
        <v>10735</v>
      </c>
      <c r="K922" s="1">
        <v>4.8</v>
      </c>
      <c r="L922" s="1">
        <v>17.22</v>
      </c>
      <c r="M922" s="1" t="s">
        <v>10736</v>
      </c>
      <c r="N922" s="1">
        <v>4.8</v>
      </c>
      <c r="O922" s="1">
        <v>19.87</v>
      </c>
      <c r="P922" s="1" t="s">
        <v>10737</v>
      </c>
      <c r="Q922" s="1">
        <v>2.86</v>
      </c>
      <c r="R922" s="1">
        <v>6.76</v>
      </c>
      <c r="S922" s="1" t="s">
        <v>10738</v>
      </c>
      <c r="T922" s="1">
        <v>2.25</v>
      </c>
      <c r="U922" s="1">
        <v>3.27</v>
      </c>
      <c r="V922" s="1" t="s">
        <v>10739</v>
      </c>
      <c r="W922" s="1">
        <v>0</v>
      </c>
      <c r="X922" s="1">
        <v>0.01</v>
      </c>
      <c r="Y922" s="1" t="s">
        <v>4295</v>
      </c>
      <c r="Z922" s="1">
        <v>0</v>
      </c>
      <c r="AA922" s="1">
        <v>0</v>
      </c>
      <c r="AB922" s="1" t="s">
        <v>4284</v>
      </c>
      <c r="AC922" s="1">
        <v>0</v>
      </c>
      <c r="AD922" s="1">
        <v>0</v>
      </c>
      <c r="AH922" s="21">
        <v>42353.380879629629</v>
      </c>
      <c r="AJ922" s="24">
        <v>1</v>
      </c>
      <c r="AK922" s="23">
        <f t="shared" si="203"/>
        <v>8</v>
      </c>
      <c r="AL922" s="1">
        <f t="shared" si="204"/>
        <v>150000</v>
      </c>
      <c r="AM922" s="1">
        <f t="shared" si="205"/>
        <v>0</v>
      </c>
      <c r="AN922" s="25">
        <f t="shared" si="212"/>
        <v>2.6500000000000021</v>
      </c>
      <c r="AO922" s="25">
        <f t="shared" si="213"/>
        <v>18.196666666666669</v>
      </c>
      <c r="AP922" s="1">
        <f t="shared" si="211"/>
        <v>2.86</v>
      </c>
      <c r="AQ922" s="25">
        <f t="shared" si="206"/>
        <v>0.42307692307692307</v>
      </c>
      <c r="AR922" s="1">
        <f t="shared" si="207"/>
        <v>2.25</v>
      </c>
      <c r="AS922" s="25">
        <f t="shared" si="208"/>
        <v>0.68807339449541283</v>
      </c>
      <c r="AT922" s="1">
        <f t="shared" si="209"/>
        <v>0</v>
      </c>
      <c r="AU922" s="1">
        <f t="shared" si="210"/>
        <v>0</v>
      </c>
      <c r="AV922" s="1" t="str">
        <f t="shared" si="200"/>
        <v/>
      </c>
      <c r="AW922" s="1" t="str">
        <f t="shared" si="201"/>
        <v/>
      </c>
      <c r="AX922" s="1" t="str">
        <f t="shared" si="202"/>
        <v/>
      </c>
      <c r="AY922" s="1">
        <v>0</v>
      </c>
      <c r="BJ922"/>
    </row>
    <row r="923" spans="1:62" ht="15.75">
      <c r="A923" s="1">
        <v>8544</v>
      </c>
      <c r="B923" s="1" t="s">
        <v>1214</v>
      </c>
      <c r="C923" s="1" t="s">
        <v>4334</v>
      </c>
      <c r="F923" s="1">
        <v>50000</v>
      </c>
      <c r="G923" s="1">
        <v>3</v>
      </c>
      <c r="H923" s="1">
        <v>4.9000000000000004</v>
      </c>
      <c r="I923" s="1">
        <v>54.37</v>
      </c>
      <c r="J923" s="1" t="s">
        <v>10740</v>
      </c>
      <c r="K923" s="1">
        <v>4.8</v>
      </c>
      <c r="L923" s="1">
        <v>49.78</v>
      </c>
      <c r="M923" s="1" t="s">
        <v>10741</v>
      </c>
      <c r="N923" s="1">
        <v>4.8</v>
      </c>
      <c r="O923" s="1">
        <v>49.81</v>
      </c>
      <c r="P923" s="1" t="s">
        <v>10742</v>
      </c>
      <c r="Q923" s="1">
        <v>3.67</v>
      </c>
      <c r="R923" s="1">
        <v>12.85</v>
      </c>
      <c r="S923" s="1" t="s">
        <v>10743</v>
      </c>
      <c r="T923" s="1">
        <v>3.77</v>
      </c>
      <c r="U923" s="1">
        <v>3.68</v>
      </c>
      <c r="V923" s="1" t="s">
        <v>10744</v>
      </c>
      <c r="W923" s="1">
        <v>0</v>
      </c>
      <c r="X923" s="1">
        <v>0.05</v>
      </c>
      <c r="Y923" s="1" t="s">
        <v>4289</v>
      </c>
      <c r="Z923" s="1">
        <v>0</v>
      </c>
      <c r="AA923" s="1">
        <v>0</v>
      </c>
      <c r="AB923" s="1" t="s">
        <v>4284</v>
      </c>
      <c r="AC923" s="1">
        <v>0</v>
      </c>
      <c r="AD923" s="1">
        <v>0</v>
      </c>
      <c r="AH923" s="21">
        <v>42353.381064814814</v>
      </c>
      <c r="AJ923" s="24">
        <v>1</v>
      </c>
      <c r="AK923" s="23">
        <f t="shared" si="203"/>
        <v>4</v>
      </c>
      <c r="AL923" s="1">
        <f t="shared" si="204"/>
        <v>50000</v>
      </c>
      <c r="AM923" s="1">
        <f t="shared" si="205"/>
        <v>0</v>
      </c>
      <c r="AN923" s="25">
        <f t="shared" si="212"/>
        <v>4.5899999999999963</v>
      </c>
      <c r="AO923" s="25">
        <f t="shared" si="213"/>
        <v>51.32</v>
      </c>
      <c r="AP923" s="1">
        <f t="shared" si="211"/>
        <v>3.67</v>
      </c>
      <c r="AQ923" s="25">
        <f t="shared" si="206"/>
        <v>0.28560311284046691</v>
      </c>
      <c r="AR923" s="1">
        <f t="shared" si="207"/>
        <v>3.77</v>
      </c>
      <c r="AS923" s="25">
        <f t="shared" si="208"/>
        <v>1.0244565217391304</v>
      </c>
      <c r="AT923" s="1">
        <f t="shared" si="209"/>
        <v>0</v>
      </c>
      <c r="AU923" s="1">
        <f t="shared" si="210"/>
        <v>0</v>
      </c>
      <c r="AV923" s="1" t="str">
        <f t="shared" si="200"/>
        <v/>
      </c>
      <c r="AW923" s="1" t="str">
        <f t="shared" si="201"/>
        <v/>
      </c>
      <c r="AX923" s="1" t="str">
        <f t="shared" si="202"/>
        <v/>
      </c>
      <c r="AY923" s="1">
        <v>0</v>
      </c>
      <c r="BJ923"/>
    </row>
    <row r="924" spans="1:62" ht="15.75">
      <c r="A924" s="1">
        <v>8611</v>
      </c>
      <c r="B924" s="1" t="s">
        <v>670</v>
      </c>
      <c r="C924" s="1" t="s">
        <v>4334</v>
      </c>
      <c r="F924" s="1">
        <v>50000</v>
      </c>
      <c r="H924" s="1">
        <v>4.8</v>
      </c>
      <c r="I924" s="1">
        <v>0</v>
      </c>
      <c r="J924" s="1" t="s">
        <v>10745</v>
      </c>
      <c r="K924" s="1">
        <v>4.8</v>
      </c>
      <c r="L924" s="1">
        <v>19.59</v>
      </c>
      <c r="M924" s="1" t="s">
        <v>10746</v>
      </c>
      <c r="N924" s="1">
        <v>4.7</v>
      </c>
      <c r="O924" s="1">
        <v>3.48</v>
      </c>
      <c r="P924" s="1" t="s">
        <v>10747</v>
      </c>
      <c r="Q924" s="1">
        <v>10.17</v>
      </c>
      <c r="R924" s="1">
        <v>12.85</v>
      </c>
      <c r="S924" s="1" t="s">
        <v>10748</v>
      </c>
      <c r="T924" s="1">
        <v>3.48</v>
      </c>
      <c r="U924" s="1">
        <v>3.68</v>
      </c>
      <c r="V924" s="1" t="s">
        <v>10749</v>
      </c>
      <c r="W924" s="1">
        <v>0</v>
      </c>
      <c r="X924" s="1">
        <v>0.05</v>
      </c>
      <c r="Y924" s="1" t="s">
        <v>4289</v>
      </c>
      <c r="Z924" s="1">
        <v>0</v>
      </c>
      <c r="AA924" s="1">
        <v>0</v>
      </c>
      <c r="AB924" s="1" t="s">
        <v>4284</v>
      </c>
      <c r="AC924" s="1">
        <v>0</v>
      </c>
      <c r="AD924" s="1">
        <v>0</v>
      </c>
      <c r="AH924" s="21">
        <v>42353.381238425929</v>
      </c>
      <c r="AJ924" s="24">
        <v>1</v>
      </c>
      <c r="AK924" s="23">
        <f t="shared" si="203"/>
        <v>4</v>
      </c>
      <c r="AL924" s="1">
        <f t="shared" si="204"/>
        <v>50000</v>
      </c>
      <c r="AM924" s="1">
        <f t="shared" si="205"/>
        <v>0</v>
      </c>
      <c r="AN924" s="25">
        <f t="shared" si="212"/>
        <v>19.59</v>
      </c>
      <c r="AO924" s="25">
        <f t="shared" si="213"/>
        <v>7.69</v>
      </c>
      <c r="AP924" s="1">
        <f t="shared" si="211"/>
        <v>10.17</v>
      </c>
      <c r="AQ924" s="25">
        <f t="shared" si="206"/>
        <v>0.79143968871595327</v>
      </c>
      <c r="AR924" s="1">
        <f t="shared" si="207"/>
        <v>3.48</v>
      </c>
      <c r="AS924" s="25">
        <f t="shared" si="208"/>
        <v>0.94565217391304346</v>
      </c>
      <c r="AT924" s="1">
        <f t="shared" si="209"/>
        <v>0</v>
      </c>
      <c r="AU924" s="1">
        <f t="shared" si="210"/>
        <v>0</v>
      </c>
      <c r="AV924" s="1" t="str">
        <f t="shared" si="200"/>
        <v/>
      </c>
      <c r="AW924" s="1" t="str">
        <f t="shared" si="201"/>
        <v/>
      </c>
      <c r="AX924" s="1" t="str">
        <f t="shared" si="202"/>
        <v/>
      </c>
      <c r="AY924" s="1">
        <v>0</v>
      </c>
      <c r="BJ924"/>
    </row>
    <row r="925" spans="1:62" ht="15.75">
      <c r="A925" s="1">
        <v>8627</v>
      </c>
      <c r="B925" s="1" t="s">
        <v>467</v>
      </c>
      <c r="C925" s="1" t="s">
        <v>4334</v>
      </c>
      <c r="F925" s="1">
        <v>100000</v>
      </c>
      <c r="G925" s="1">
        <v>7</v>
      </c>
      <c r="H925" s="1">
        <v>4.8</v>
      </c>
      <c r="I925" s="1">
        <v>11.28</v>
      </c>
      <c r="J925" s="1" t="s">
        <v>10750</v>
      </c>
      <c r="K925" s="1">
        <v>4.8</v>
      </c>
      <c r="L925" s="1">
        <v>7.44</v>
      </c>
      <c r="M925" s="1" t="s">
        <v>10751</v>
      </c>
      <c r="N925" s="1">
        <v>4.7</v>
      </c>
      <c r="O925" s="1">
        <v>4.72</v>
      </c>
      <c r="P925" s="1" t="s">
        <v>10752</v>
      </c>
      <c r="Q925" s="1">
        <v>5.36</v>
      </c>
      <c r="R925" s="1">
        <v>12.85</v>
      </c>
      <c r="S925" s="1" t="s">
        <v>10753</v>
      </c>
      <c r="T925" s="1">
        <v>2.48</v>
      </c>
      <c r="U925" s="1">
        <v>3.68</v>
      </c>
      <c r="V925" s="1" t="s">
        <v>10754</v>
      </c>
      <c r="W925" s="1">
        <v>0</v>
      </c>
      <c r="X925" s="1">
        <v>0</v>
      </c>
      <c r="Y925" s="1" t="s">
        <v>4287</v>
      </c>
      <c r="Z925" s="1">
        <v>0</v>
      </c>
      <c r="AA925" s="1">
        <v>0</v>
      </c>
      <c r="AB925" s="1" t="s">
        <v>4284</v>
      </c>
      <c r="AC925" s="1">
        <v>0</v>
      </c>
      <c r="AD925" s="1">
        <v>0</v>
      </c>
      <c r="AH925" s="21">
        <v>42353.382245370369</v>
      </c>
      <c r="AJ925" s="24">
        <v>1</v>
      </c>
      <c r="AK925" s="23">
        <f t="shared" si="203"/>
        <v>4</v>
      </c>
      <c r="AL925" s="1">
        <f t="shared" si="204"/>
        <v>100000</v>
      </c>
      <c r="AM925" s="1">
        <f t="shared" si="205"/>
        <v>0</v>
      </c>
      <c r="AN925" s="25">
        <f t="shared" si="212"/>
        <v>6.56</v>
      </c>
      <c r="AO925" s="25">
        <f t="shared" si="213"/>
        <v>7.8133333333333326</v>
      </c>
      <c r="AP925" s="1">
        <f t="shared" si="211"/>
        <v>5.36</v>
      </c>
      <c r="AQ925" s="25">
        <f t="shared" si="206"/>
        <v>0.4171206225680934</v>
      </c>
      <c r="AR925" s="1">
        <f t="shared" si="207"/>
        <v>2.48</v>
      </c>
      <c r="AS925" s="25">
        <f t="shared" si="208"/>
        <v>0.67391304347826086</v>
      </c>
      <c r="AT925" s="1">
        <f t="shared" si="209"/>
        <v>0</v>
      </c>
      <c r="AU925" s="1">
        <f t="shared" si="210"/>
        <v>0</v>
      </c>
      <c r="AV925" s="1" t="str">
        <f t="shared" si="200"/>
        <v/>
      </c>
      <c r="AW925" s="1" t="str">
        <f t="shared" si="201"/>
        <v/>
      </c>
      <c r="AX925" s="1" t="str">
        <f t="shared" si="202"/>
        <v/>
      </c>
      <c r="AY925" s="1">
        <v>0</v>
      </c>
      <c r="BJ925"/>
    </row>
    <row r="926" spans="1:62" ht="15.75">
      <c r="A926" s="1">
        <v>9549</v>
      </c>
      <c r="B926" s="1" t="s">
        <v>199</v>
      </c>
      <c r="C926" s="1" t="s">
        <v>4339</v>
      </c>
      <c r="F926" s="1">
        <v>50000</v>
      </c>
      <c r="G926" s="1">
        <v>3</v>
      </c>
      <c r="H926" s="1">
        <v>4.8</v>
      </c>
      <c r="I926" s="1">
        <v>-1.28</v>
      </c>
      <c r="J926" s="1" t="s">
        <v>10755</v>
      </c>
      <c r="K926" s="1">
        <v>4.7</v>
      </c>
      <c r="L926" s="1">
        <v>-1.66</v>
      </c>
      <c r="M926" s="1" t="s">
        <v>10756</v>
      </c>
      <c r="N926" s="1">
        <v>4.7</v>
      </c>
      <c r="O926" s="1">
        <v>-1.78</v>
      </c>
      <c r="P926" s="1" t="s">
        <v>10757</v>
      </c>
      <c r="Q926" s="1">
        <v>3.16</v>
      </c>
      <c r="R926" s="1">
        <v>3.8</v>
      </c>
      <c r="S926" s="1" t="s">
        <v>10758</v>
      </c>
      <c r="T926" s="1">
        <v>1.72</v>
      </c>
      <c r="U926" s="1">
        <v>2.4300000000000002</v>
      </c>
      <c r="V926" s="1" t="s">
        <v>9846</v>
      </c>
      <c r="W926" s="1">
        <v>0</v>
      </c>
      <c r="X926" s="1">
        <v>0.13</v>
      </c>
      <c r="Y926" s="1" t="s">
        <v>4294</v>
      </c>
      <c r="Z926" s="1">
        <v>0</v>
      </c>
      <c r="AA926" s="1">
        <v>0</v>
      </c>
      <c r="AB926" s="1" t="s">
        <v>4284</v>
      </c>
      <c r="AC926" s="1">
        <v>0</v>
      </c>
      <c r="AD926" s="1">
        <v>0</v>
      </c>
      <c r="AH926" s="21">
        <v>42353.383136574077</v>
      </c>
      <c r="AJ926" s="24">
        <v>1</v>
      </c>
      <c r="AK926" s="23">
        <f t="shared" si="203"/>
        <v>6</v>
      </c>
      <c r="AL926" s="1">
        <f t="shared" si="204"/>
        <v>50000</v>
      </c>
      <c r="AM926" s="1">
        <f t="shared" si="205"/>
        <v>0</v>
      </c>
      <c r="AN926" s="25">
        <f t="shared" si="212"/>
        <v>0.5</v>
      </c>
      <c r="AO926" s="25">
        <f t="shared" si="213"/>
        <v>-1.5733333333333333</v>
      </c>
      <c r="AP926" s="1">
        <f t="shared" si="211"/>
        <v>3.16</v>
      </c>
      <c r="AQ926" s="25">
        <f t="shared" si="206"/>
        <v>0.83157894736842108</v>
      </c>
      <c r="AR926" s="1">
        <f t="shared" si="207"/>
        <v>1.72</v>
      </c>
      <c r="AS926" s="25">
        <f t="shared" si="208"/>
        <v>0.70781893004115226</v>
      </c>
      <c r="AT926" s="1">
        <f t="shared" si="209"/>
        <v>0</v>
      </c>
      <c r="AU926" s="1">
        <f t="shared" si="210"/>
        <v>0</v>
      </c>
      <c r="AV926" s="1" t="str">
        <f t="shared" si="200"/>
        <v/>
      </c>
      <c r="AW926" s="1" t="str">
        <f t="shared" si="201"/>
        <v/>
      </c>
      <c r="AX926" s="1" t="str">
        <f t="shared" si="202"/>
        <v/>
      </c>
      <c r="AY926" s="1">
        <v>0</v>
      </c>
      <c r="BJ926"/>
    </row>
    <row r="927" spans="1:62" ht="15.75">
      <c r="A927" s="1">
        <v>9566</v>
      </c>
      <c r="B927" s="1" t="s">
        <v>155</v>
      </c>
      <c r="C927" s="1" t="s">
        <v>4334</v>
      </c>
      <c r="F927" s="1">
        <v>50000</v>
      </c>
      <c r="G927" s="1">
        <v>5</v>
      </c>
      <c r="H927" s="1">
        <v>4.8</v>
      </c>
      <c r="I927" s="1">
        <v>0.56999999999999995</v>
      </c>
      <c r="J927" s="1" t="s">
        <v>10759</v>
      </c>
      <c r="K927" s="1">
        <v>4.8</v>
      </c>
      <c r="L927" s="1">
        <v>17.829999999999998</v>
      </c>
      <c r="M927" s="1" t="s">
        <v>10760</v>
      </c>
      <c r="N927" s="1">
        <v>4.8</v>
      </c>
      <c r="O927" s="1">
        <v>13.19</v>
      </c>
      <c r="P927" s="1" t="s">
        <v>10761</v>
      </c>
      <c r="Q927" s="1">
        <v>12.65</v>
      </c>
      <c r="R927" s="1">
        <v>12.85</v>
      </c>
      <c r="S927" s="1" t="s">
        <v>10762</v>
      </c>
      <c r="T927" s="1">
        <v>3.52</v>
      </c>
      <c r="U927" s="1">
        <v>3.68</v>
      </c>
      <c r="V927" s="1" t="s">
        <v>9929</v>
      </c>
      <c r="W927" s="1">
        <v>0</v>
      </c>
      <c r="X927" s="1">
        <v>0</v>
      </c>
      <c r="Y927" s="1" t="s">
        <v>4287</v>
      </c>
      <c r="Z927" s="1">
        <v>0</v>
      </c>
      <c r="AA927" s="1">
        <v>0</v>
      </c>
      <c r="AB927" s="1" t="s">
        <v>4284</v>
      </c>
      <c r="AC927" s="1">
        <v>0</v>
      </c>
      <c r="AD927" s="1">
        <v>0</v>
      </c>
      <c r="AH927" s="21">
        <v>42353.383692129632</v>
      </c>
      <c r="AJ927" s="24">
        <v>1</v>
      </c>
      <c r="AK927" s="23">
        <f t="shared" si="203"/>
        <v>4</v>
      </c>
      <c r="AL927" s="1">
        <f t="shared" si="204"/>
        <v>50000</v>
      </c>
      <c r="AM927" s="1">
        <f t="shared" si="205"/>
        <v>0</v>
      </c>
      <c r="AN927" s="25">
        <f t="shared" si="212"/>
        <v>17.259999999999998</v>
      </c>
      <c r="AO927" s="25">
        <f t="shared" si="213"/>
        <v>10.53</v>
      </c>
      <c r="AP927" s="1">
        <f t="shared" si="211"/>
        <v>12.65</v>
      </c>
      <c r="AQ927" s="25">
        <f t="shared" si="206"/>
        <v>0.98443579766536971</v>
      </c>
      <c r="AR927" s="1">
        <f t="shared" si="207"/>
        <v>3.52</v>
      </c>
      <c r="AS927" s="25">
        <f t="shared" si="208"/>
        <v>0.9565217391304347</v>
      </c>
      <c r="AT927" s="1">
        <f t="shared" si="209"/>
        <v>0</v>
      </c>
      <c r="AU927" s="1">
        <f t="shared" si="210"/>
        <v>0</v>
      </c>
      <c r="AV927" s="1" t="str">
        <f t="shared" si="200"/>
        <v/>
      </c>
      <c r="AW927" s="1" t="str">
        <f t="shared" si="201"/>
        <v/>
      </c>
      <c r="AX927" s="1" t="str">
        <f t="shared" si="202"/>
        <v/>
      </c>
      <c r="AY927" s="1">
        <v>0</v>
      </c>
      <c r="BJ927"/>
    </row>
    <row r="928" spans="1:62" ht="15.75">
      <c r="A928" s="1">
        <v>9591</v>
      </c>
      <c r="B928" s="1" t="s">
        <v>208</v>
      </c>
      <c r="C928" s="1" t="s">
        <v>4339</v>
      </c>
      <c r="F928" s="1">
        <v>50000</v>
      </c>
      <c r="G928" s="1">
        <v>4</v>
      </c>
      <c r="H928" s="1">
        <v>4.9000000000000004</v>
      </c>
      <c r="I928" s="1">
        <v>23.23</v>
      </c>
      <c r="J928" s="1" t="s">
        <v>10763</v>
      </c>
      <c r="K928" s="1">
        <v>4.8</v>
      </c>
      <c r="L928" s="1">
        <v>27.06</v>
      </c>
      <c r="M928" s="1" t="s">
        <v>10764</v>
      </c>
      <c r="N928" s="1">
        <v>4.8</v>
      </c>
      <c r="O928" s="1">
        <v>26.01</v>
      </c>
      <c r="P928" s="1" t="s">
        <v>10765</v>
      </c>
      <c r="Q928" s="1">
        <v>7.61</v>
      </c>
      <c r="R928" s="1">
        <v>3.8</v>
      </c>
      <c r="S928" s="1" t="s">
        <v>10766</v>
      </c>
      <c r="T928" s="1">
        <v>2.2000000000000002</v>
      </c>
      <c r="U928" s="1">
        <v>2.4300000000000002</v>
      </c>
      <c r="V928" s="1" t="s">
        <v>10767</v>
      </c>
      <c r="W928" s="1">
        <v>0</v>
      </c>
      <c r="X928" s="1">
        <v>0.13</v>
      </c>
      <c r="Y928" s="1" t="s">
        <v>4294</v>
      </c>
      <c r="Z928" s="1">
        <v>0</v>
      </c>
      <c r="AA928" s="1">
        <v>0</v>
      </c>
      <c r="AB928" s="1" t="s">
        <v>4284</v>
      </c>
      <c r="AC928" s="1">
        <v>0</v>
      </c>
      <c r="AD928" s="1">
        <v>0</v>
      </c>
      <c r="AH928" s="21">
        <v>42353.38385416667</v>
      </c>
      <c r="AJ928" s="24">
        <v>1</v>
      </c>
      <c r="AK928" s="23">
        <f t="shared" si="203"/>
        <v>6</v>
      </c>
      <c r="AL928" s="1">
        <f t="shared" si="204"/>
        <v>50000</v>
      </c>
      <c r="AM928" s="1">
        <f t="shared" si="205"/>
        <v>0</v>
      </c>
      <c r="AN928" s="25">
        <f t="shared" si="212"/>
        <v>3.8299999999999983</v>
      </c>
      <c r="AO928" s="25">
        <f t="shared" si="213"/>
        <v>25.433333333333334</v>
      </c>
      <c r="AP928" s="1">
        <f t="shared" si="211"/>
        <v>7.61</v>
      </c>
      <c r="AQ928" s="25">
        <f t="shared" si="206"/>
        <v>2.0026315789473688</v>
      </c>
      <c r="AR928" s="1">
        <f t="shared" si="207"/>
        <v>2.2000000000000002</v>
      </c>
      <c r="AS928" s="25">
        <f t="shared" si="208"/>
        <v>0.90534979423868311</v>
      </c>
      <c r="AT928" s="1">
        <f t="shared" si="209"/>
        <v>0</v>
      </c>
      <c r="AU928" s="1">
        <f t="shared" si="210"/>
        <v>0</v>
      </c>
      <c r="AV928" s="1" t="str">
        <f t="shared" si="200"/>
        <v/>
      </c>
      <c r="AW928" s="1" t="str">
        <f t="shared" si="201"/>
        <v/>
      </c>
      <c r="AX928" s="1" t="str">
        <f t="shared" si="202"/>
        <v/>
      </c>
      <c r="AY928" s="1">
        <v>0</v>
      </c>
      <c r="BJ928"/>
    </row>
    <row r="929" spans="1:62" ht="15.75">
      <c r="A929" s="1">
        <v>8632</v>
      </c>
      <c r="B929" s="1" t="s">
        <v>3324</v>
      </c>
      <c r="C929" s="1" t="s">
        <v>4286</v>
      </c>
      <c r="F929" s="1">
        <v>100000</v>
      </c>
      <c r="H929" s="1">
        <v>4.8</v>
      </c>
      <c r="I929" s="1">
        <v>-1.56</v>
      </c>
      <c r="J929" s="1" t="s">
        <v>10768</v>
      </c>
      <c r="K929" s="1">
        <v>4.7</v>
      </c>
      <c r="L929" s="1">
        <v>-2.7</v>
      </c>
      <c r="M929" s="1" t="s">
        <v>10769</v>
      </c>
      <c r="N929" s="1">
        <v>4.5999999999999996</v>
      </c>
      <c r="O929" s="1">
        <v>-2.4</v>
      </c>
      <c r="P929" s="1" t="s">
        <v>10770</v>
      </c>
      <c r="Q929" s="1">
        <v>2.89</v>
      </c>
      <c r="R929" s="1">
        <v>6.76</v>
      </c>
      <c r="S929" s="1" t="s">
        <v>10771</v>
      </c>
      <c r="T929" s="1">
        <v>3.1</v>
      </c>
      <c r="U929" s="1">
        <v>3.27</v>
      </c>
      <c r="V929" s="1" t="s">
        <v>9147</v>
      </c>
      <c r="W929" s="1">
        <v>0</v>
      </c>
      <c r="X929" s="1">
        <v>0.01</v>
      </c>
      <c r="Y929" s="1" t="s">
        <v>4295</v>
      </c>
      <c r="Z929" s="1">
        <v>0</v>
      </c>
      <c r="AA929" s="1">
        <v>0</v>
      </c>
      <c r="AB929" s="1" t="s">
        <v>4284</v>
      </c>
      <c r="AC929" s="1">
        <v>0</v>
      </c>
      <c r="AD929" s="1">
        <v>0</v>
      </c>
      <c r="AH929" s="21">
        <v>42353.384710648148</v>
      </c>
      <c r="AJ929" s="24">
        <v>1</v>
      </c>
      <c r="AK929" s="23">
        <f t="shared" si="203"/>
        <v>8</v>
      </c>
      <c r="AL929" s="1">
        <f t="shared" si="204"/>
        <v>100000</v>
      </c>
      <c r="AM929" s="1">
        <f t="shared" si="205"/>
        <v>0</v>
      </c>
      <c r="AN929" s="25">
        <f t="shared" si="212"/>
        <v>1.1400000000000001</v>
      </c>
      <c r="AO929" s="25">
        <f t="shared" si="213"/>
        <v>-2.2200000000000002</v>
      </c>
      <c r="AP929" s="1">
        <f t="shared" si="211"/>
        <v>2.89</v>
      </c>
      <c r="AQ929" s="25">
        <f t="shared" si="206"/>
        <v>0.4275147928994083</v>
      </c>
      <c r="AR929" s="1">
        <f t="shared" si="207"/>
        <v>3.1</v>
      </c>
      <c r="AS929" s="25">
        <f t="shared" si="208"/>
        <v>0.94801223241590216</v>
      </c>
      <c r="AT929" s="1">
        <f t="shared" si="209"/>
        <v>0</v>
      </c>
      <c r="AU929" s="1">
        <f t="shared" si="210"/>
        <v>0</v>
      </c>
      <c r="AV929" s="1" t="str">
        <f t="shared" si="200"/>
        <v/>
      </c>
      <c r="AW929" s="1" t="str">
        <f t="shared" si="201"/>
        <v/>
      </c>
      <c r="AX929" s="1" t="str">
        <f t="shared" si="202"/>
        <v/>
      </c>
      <c r="AY929" s="1">
        <v>0</v>
      </c>
      <c r="BJ929"/>
    </row>
    <row r="930" spans="1:62" ht="15.75">
      <c r="A930" s="1">
        <v>8660</v>
      </c>
      <c r="B930" s="1" t="s">
        <v>1241</v>
      </c>
      <c r="C930" s="1" t="s">
        <v>4334</v>
      </c>
      <c r="F930" s="1">
        <v>50000</v>
      </c>
      <c r="G930" s="1">
        <v>3</v>
      </c>
      <c r="H930" s="1">
        <v>4.7</v>
      </c>
      <c r="I930" s="1">
        <v>-1.88</v>
      </c>
      <c r="J930" s="1" t="s">
        <v>10772</v>
      </c>
      <c r="K930" s="1">
        <v>4.7</v>
      </c>
      <c r="L930" s="1">
        <v>-1.92</v>
      </c>
      <c r="M930" s="1" t="s">
        <v>10773</v>
      </c>
      <c r="N930" s="1">
        <v>4.5999999999999996</v>
      </c>
      <c r="O930" s="1">
        <v>-2.16</v>
      </c>
      <c r="P930" s="1" t="s">
        <v>10774</v>
      </c>
      <c r="Q930" s="1">
        <v>10.71</v>
      </c>
      <c r="R930" s="1">
        <v>12.85</v>
      </c>
      <c r="S930" s="1" t="s">
        <v>10775</v>
      </c>
      <c r="T930" s="1">
        <v>2.95</v>
      </c>
      <c r="U930" s="1">
        <v>3.68</v>
      </c>
      <c r="V930" s="1" t="s">
        <v>10776</v>
      </c>
      <c r="W930" s="1">
        <v>0</v>
      </c>
      <c r="X930" s="1">
        <v>0.05</v>
      </c>
      <c r="Y930" s="1" t="s">
        <v>4289</v>
      </c>
      <c r="Z930" s="1">
        <v>0</v>
      </c>
      <c r="AA930" s="1">
        <v>0</v>
      </c>
      <c r="AB930" s="1" t="s">
        <v>4284</v>
      </c>
      <c r="AC930" s="1">
        <v>0</v>
      </c>
      <c r="AD930" s="1">
        <v>0</v>
      </c>
      <c r="AH930" s="21">
        <v>42353.384988425925</v>
      </c>
      <c r="AJ930" s="24">
        <v>1</v>
      </c>
      <c r="AK930" s="23">
        <f t="shared" si="203"/>
        <v>4</v>
      </c>
      <c r="AL930" s="1">
        <f t="shared" si="204"/>
        <v>50000</v>
      </c>
      <c r="AM930" s="1">
        <f t="shared" si="205"/>
        <v>0</v>
      </c>
      <c r="AN930" s="25">
        <f t="shared" si="212"/>
        <v>0.28000000000000025</v>
      </c>
      <c r="AO930" s="25">
        <f t="shared" si="213"/>
        <v>-1.9866666666666666</v>
      </c>
      <c r="AP930" s="1">
        <f t="shared" si="211"/>
        <v>10.71</v>
      </c>
      <c r="AQ930" s="25">
        <f t="shared" si="206"/>
        <v>0.83346303501945529</v>
      </c>
      <c r="AR930" s="1">
        <f t="shared" si="207"/>
        <v>2.95</v>
      </c>
      <c r="AS930" s="25">
        <f t="shared" si="208"/>
        <v>0.80163043478260876</v>
      </c>
      <c r="AT930" s="1">
        <f t="shared" si="209"/>
        <v>0</v>
      </c>
      <c r="AU930" s="1">
        <f t="shared" si="210"/>
        <v>0</v>
      </c>
      <c r="AV930" s="1" t="str">
        <f t="shared" si="200"/>
        <v/>
      </c>
      <c r="AW930" s="1" t="str">
        <f t="shared" si="201"/>
        <v/>
      </c>
      <c r="AX930" s="1" t="str">
        <f t="shared" si="202"/>
        <v/>
      </c>
      <c r="AY930" s="1">
        <v>0</v>
      </c>
      <c r="BJ930"/>
    </row>
    <row r="931" spans="1:62" ht="15.75">
      <c r="A931" s="1">
        <v>8650</v>
      </c>
      <c r="B931" s="1" t="s">
        <v>3338</v>
      </c>
      <c r="C931" s="1" t="s">
        <v>4334</v>
      </c>
      <c r="F931" s="1">
        <v>50000</v>
      </c>
      <c r="G931" s="1">
        <v>3</v>
      </c>
      <c r="H931" s="1">
        <v>4.9000000000000004</v>
      </c>
      <c r="I931" s="1">
        <v>42.63</v>
      </c>
      <c r="J931" s="1" t="s">
        <v>10777</v>
      </c>
      <c r="K931" s="1">
        <v>4.8</v>
      </c>
      <c r="L931" s="1">
        <v>43</v>
      </c>
      <c r="M931" s="1" t="s">
        <v>10778</v>
      </c>
      <c r="N931" s="1">
        <v>4.8</v>
      </c>
      <c r="O931" s="1">
        <v>46.42</v>
      </c>
      <c r="P931" s="1" t="s">
        <v>10779</v>
      </c>
      <c r="Q931" s="1">
        <v>15.92</v>
      </c>
      <c r="R931" s="1">
        <v>12.85</v>
      </c>
      <c r="S931" s="1" t="s">
        <v>10780</v>
      </c>
      <c r="T931" s="1">
        <v>4.1900000000000004</v>
      </c>
      <c r="U931" s="1">
        <v>3.68</v>
      </c>
      <c r="V931" s="1" t="s">
        <v>9294</v>
      </c>
      <c r="W931" s="1">
        <v>0</v>
      </c>
      <c r="X931" s="1">
        <v>0.05</v>
      </c>
      <c r="Y931" s="1" t="s">
        <v>4289</v>
      </c>
      <c r="Z931" s="1">
        <v>0</v>
      </c>
      <c r="AA931" s="1">
        <v>0</v>
      </c>
      <c r="AB931" s="1" t="s">
        <v>4284</v>
      </c>
      <c r="AC931" s="1">
        <v>0</v>
      </c>
      <c r="AD931" s="1">
        <v>0</v>
      </c>
      <c r="AH931" s="21">
        <v>42353.385196759256</v>
      </c>
      <c r="AJ931" s="24">
        <v>1</v>
      </c>
      <c r="AK931" s="23">
        <f t="shared" si="203"/>
        <v>4</v>
      </c>
      <c r="AL931" s="1">
        <f t="shared" si="204"/>
        <v>50000</v>
      </c>
      <c r="AM931" s="1">
        <f t="shared" si="205"/>
        <v>0</v>
      </c>
      <c r="AN931" s="25">
        <f t="shared" si="212"/>
        <v>3.7899999999999991</v>
      </c>
      <c r="AO931" s="25">
        <f t="shared" si="213"/>
        <v>44.016666666666673</v>
      </c>
      <c r="AP931" s="1">
        <f t="shared" si="211"/>
        <v>15.92</v>
      </c>
      <c r="AQ931" s="25">
        <f t="shared" si="206"/>
        <v>1.2389105058365759</v>
      </c>
      <c r="AR931" s="1">
        <f t="shared" si="207"/>
        <v>4.1900000000000004</v>
      </c>
      <c r="AS931" s="25">
        <f t="shared" si="208"/>
        <v>1.1385869565217392</v>
      </c>
      <c r="AT931" s="1">
        <f t="shared" si="209"/>
        <v>0</v>
      </c>
      <c r="AU931" s="1">
        <f t="shared" si="210"/>
        <v>0</v>
      </c>
      <c r="AV931" s="1" t="str">
        <f t="shared" si="200"/>
        <v/>
      </c>
      <c r="AW931" s="1" t="str">
        <f t="shared" si="201"/>
        <v/>
      </c>
      <c r="AX931" s="1" t="str">
        <f t="shared" si="202"/>
        <v/>
      </c>
      <c r="AY931" s="1">
        <v>0</v>
      </c>
      <c r="BJ931"/>
    </row>
    <row r="932" spans="1:62" ht="15.75">
      <c r="A932" s="1">
        <v>9300</v>
      </c>
      <c r="B932" s="1" t="s">
        <v>220</v>
      </c>
      <c r="C932" s="1" t="s">
        <v>4334</v>
      </c>
      <c r="F932" s="1">
        <v>50000</v>
      </c>
      <c r="G932" s="1">
        <v>4</v>
      </c>
      <c r="H932" s="1">
        <v>4.8</v>
      </c>
      <c r="I932" s="1">
        <v>0</v>
      </c>
      <c r="J932" s="1" t="s">
        <v>10781</v>
      </c>
      <c r="K932" s="1">
        <v>4.7</v>
      </c>
      <c r="L932" s="1">
        <v>2.57</v>
      </c>
      <c r="M932" s="1" t="s">
        <v>10782</v>
      </c>
      <c r="N932" s="1">
        <v>4.7</v>
      </c>
      <c r="O932" s="1">
        <v>3.01</v>
      </c>
      <c r="P932" s="1" t="s">
        <v>10783</v>
      </c>
      <c r="Q932" s="1">
        <v>23.05</v>
      </c>
      <c r="R932" s="1">
        <v>12.85</v>
      </c>
      <c r="S932" s="1" t="s">
        <v>10784</v>
      </c>
      <c r="T932" s="1">
        <v>3.05</v>
      </c>
      <c r="U932" s="1">
        <v>3.68</v>
      </c>
      <c r="V932" s="1" t="s">
        <v>10785</v>
      </c>
      <c r="W932" s="1">
        <v>0</v>
      </c>
      <c r="X932" s="1">
        <v>0.05</v>
      </c>
      <c r="Y932" s="1" t="s">
        <v>4289</v>
      </c>
      <c r="Z932" s="1">
        <v>0</v>
      </c>
      <c r="AA932" s="1">
        <v>0</v>
      </c>
      <c r="AB932" s="1" t="s">
        <v>4284</v>
      </c>
      <c r="AC932" s="1">
        <v>0</v>
      </c>
      <c r="AD932" s="1">
        <v>0</v>
      </c>
      <c r="AH932" s="21">
        <v>42353.385405092595</v>
      </c>
      <c r="AJ932" s="24">
        <v>1</v>
      </c>
      <c r="AK932" s="23">
        <f t="shared" si="203"/>
        <v>4</v>
      </c>
      <c r="AL932" s="1">
        <f t="shared" si="204"/>
        <v>50000</v>
      </c>
      <c r="AM932" s="1">
        <f t="shared" si="205"/>
        <v>0</v>
      </c>
      <c r="AN932" s="25">
        <f t="shared" si="212"/>
        <v>3.01</v>
      </c>
      <c r="AO932" s="25">
        <f t="shared" si="213"/>
        <v>1.86</v>
      </c>
      <c r="AP932" s="1">
        <f t="shared" si="211"/>
        <v>23.05</v>
      </c>
      <c r="AQ932" s="25">
        <f t="shared" si="206"/>
        <v>1.7937743190661479</v>
      </c>
      <c r="AR932" s="1">
        <f t="shared" si="207"/>
        <v>3.05</v>
      </c>
      <c r="AS932" s="25">
        <f t="shared" si="208"/>
        <v>0.82880434782608692</v>
      </c>
      <c r="AT932" s="1">
        <f t="shared" si="209"/>
        <v>0</v>
      </c>
      <c r="AU932" s="1">
        <f t="shared" si="210"/>
        <v>0</v>
      </c>
      <c r="AV932" s="1" t="str">
        <f t="shared" si="200"/>
        <v/>
      </c>
      <c r="AW932" s="1" t="str">
        <f t="shared" si="201"/>
        <v/>
      </c>
      <c r="AX932" s="1" t="str">
        <f t="shared" si="202"/>
        <v/>
      </c>
      <c r="AY932" s="1">
        <v>0</v>
      </c>
      <c r="BJ932"/>
    </row>
    <row r="933" spans="1:62" ht="15.75">
      <c r="A933" s="1">
        <v>9485</v>
      </c>
      <c r="B933" s="1" t="s">
        <v>4058</v>
      </c>
      <c r="C933" s="1" t="s">
        <v>4334</v>
      </c>
      <c r="F933" s="1">
        <v>49990</v>
      </c>
      <c r="G933" s="1">
        <v>4</v>
      </c>
      <c r="H933" s="1">
        <v>4.9000000000000004</v>
      </c>
      <c r="I933" s="1">
        <v>47.11</v>
      </c>
      <c r="J933" s="1" t="s">
        <v>10786</v>
      </c>
      <c r="K933" s="1">
        <v>4.9000000000000004</v>
      </c>
      <c r="L933" s="1">
        <v>58.02</v>
      </c>
      <c r="M933" s="1" t="s">
        <v>10787</v>
      </c>
      <c r="N933" s="1">
        <v>4.9000000000000004</v>
      </c>
      <c r="O933" s="1">
        <v>61.26</v>
      </c>
      <c r="P933" s="1" t="s">
        <v>10788</v>
      </c>
      <c r="Q933" s="1">
        <v>28.92</v>
      </c>
      <c r="R933" s="1">
        <v>12.85</v>
      </c>
      <c r="S933" s="1" t="s">
        <v>10789</v>
      </c>
      <c r="T933" s="1">
        <v>2.58</v>
      </c>
      <c r="U933" s="1">
        <v>3.68</v>
      </c>
      <c r="V933" s="1" t="s">
        <v>8864</v>
      </c>
      <c r="W933" s="1">
        <v>0</v>
      </c>
      <c r="X933" s="1">
        <v>0.05</v>
      </c>
      <c r="Y933" s="1" t="s">
        <v>4289</v>
      </c>
      <c r="Z933" s="1">
        <v>0</v>
      </c>
      <c r="AA933" s="1">
        <v>0</v>
      </c>
      <c r="AB933" s="1" t="s">
        <v>4284</v>
      </c>
      <c r="AC933" s="1">
        <v>0</v>
      </c>
      <c r="AD933" s="1">
        <v>0</v>
      </c>
      <c r="AH933" s="21">
        <v>42353.385694444441</v>
      </c>
      <c r="AJ933" s="24">
        <v>1</v>
      </c>
      <c r="AK933" s="23">
        <f t="shared" si="203"/>
        <v>4</v>
      </c>
      <c r="AL933" s="1">
        <f t="shared" si="204"/>
        <v>49990</v>
      </c>
      <c r="AM933" s="1">
        <f t="shared" si="205"/>
        <v>0</v>
      </c>
      <c r="AN933" s="25">
        <f t="shared" si="212"/>
        <v>14.149999999999999</v>
      </c>
      <c r="AO933" s="25">
        <f t="shared" si="213"/>
        <v>55.463333333333331</v>
      </c>
      <c r="AP933" s="1">
        <f t="shared" si="211"/>
        <v>28.92</v>
      </c>
      <c r="AQ933" s="25">
        <f t="shared" si="206"/>
        <v>2.2505836575875486</v>
      </c>
      <c r="AR933" s="1">
        <f t="shared" si="207"/>
        <v>2.58</v>
      </c>
      <c r="AS933" s="25">
        <f t="shared" si="208"/>
        <v>0.70108695652173914</v>
      </c>
      <c r="AT933" s="1">
        <f t="shared" si="209"/>
        <v>0</v>
      </c>
      <c r="AU933" s="1">
        <f t="shared" si="210"/>
        <v>0</v>
      </c>
      <c r="AV933" s="1" t="str">
        <f t="shared" si="200"/>
        <v/>
      </c>
      <c r="AW933" s="1" t="str">
        <f t="shared" si="201"/>
        <v/>
      </c>
      <c r="AX933" s="1" t="str">
        <f t="shared" si="202"/>
        <v/>
      </c>
      <c r="AY933" s="1">
        <v>0</v>
      </c>
      <c r="BJ933"/>
    </row>
    <row r="934" spans="1:62" ht="15.75">
      <c r="A934" s="1">
        <v>8712</v>
      </c>
      <c r="B934" s="1" t="s">
        <v>3592</v>
      </c>
      <c r="C934" s="1" t="s">
        <v>4352</v>
      </c>
      <c r="F934" s="1">
        <v>100000</v>
      </c>
      <c r="G934" s="1">
        <v>5</v>
      </c>
      <c r="H934" s="1">
        <v>4.7</v>
      </c>
      <c r="I934" s="1">
        <v>-1.51</v>
      </c>
      <c r="J934" s="1" t="s">
        <v>10790</v>
      </c>
      <c r="K934" s="1">
        <v>4.7</v>
      </c>
      <c r="L934" s="1">
        <v>-1.71</v>
      </c>
      <c r="M934" s="1" t="s">
        <v>10791</v>
      </c>
      <c r="N934" s="1">
        <v>4.7</v>
      </c>
      <c r="O934" s="1">
        <v>-1.53</v>
      </c>
      <c r="P934" s="1" t="s">
        <v>10792</v>
      </c>
      <c r="Q934" s="1">
        <v>23.73</v>
      </c>
      <c r="R934" s="1">
        <v>8.0299999999999994</v>
      </c>
      <c r="S934" s="1" t="s">
        <v>10793</v>
      </c>
      <c r="T934" s="1">
        <v>3.49</v>
      </c>
      <c r="U934" s="1">
        <v>3.59</v>
      </c>
      <c r="V934" s="1" t="s">
        <v>10794</v>
      </c>
      <c r="W934" s="1">
        <v>0</v>
      </c>
      <c r="X934" s="1">
        <v>0</v>
      </c>
      <c r="Y934" s="1" t="s">
        <v>4287</v>
      </c>
      <c r="Z934" s="1">
        <v>0</v>
      </c>
      <c r="AA934" s="1">
        <v>0</v>
      </c>
      <c r="AB934" s="1" t="s">
        <v>4284</v>
      </c>
      <c r="AC934" s="1">
        <v>0</v>
      </c>
      <c r="AD934" s="1">
        <v>0</v>
      </c>
      <c r="AH934" s="21">
        <v>42353.38590277778</v>
      </c>
      <c r="AJ934" s="24">
        <v>1</v>
      </c>
      <c r="AK934" s="23">
        <f t="shared" si="203"/>
        <v>14</v>
      </c>
      <c r="AL934" s="1">
        <f t="shared" si="204"/>
        <v>100000</v>
      </c>
      <c r="AM934" s="1">
        <f t="shared" si="205"/>
        <v>0</v>
      </c>
      <c r="AN934" s="25">
        <f t="shared" si="212"/>
        <v>0.19999999999999996</v>
      </c>
      <c r="AO934" s="25">
        <f t="shared" si="213"/>
        <v>-1.5833333333333333</v>
      </c>
      <c r="AP934" s="1">
        <f t="shared" si="211"/>
        <v>23.73</v>
      </c>
      <c r="AQ934" s="25">
        <f t="shared" si="206"/>
        <v>2.9551681195516815</v>
      </c>
      <c r="AR934" s="1">
        <f t="shared" si="207"/>
        <v>3.49</v>
      </c>
      <c r="AS934" s="25">
        <f t="shared" si="208"/>
        <v>0.97214484679665747</v>
      </c>
      <c r="AT934" s="1">
        <f t="shared" si="209"/>
        <v>0</v>
      </c>
      <c r="AU934" s="1">
        <f t="shared" si="210"/>
        <v>0</v>
      </c>
      <c r="AV934" s="1" t="str">
        <f t="shared" si="200"/>
        <v/>
      </c>
      <c r="AW934" s="1" t="str">
        <f t="shared" si="201"/>
        <v/>
      </c>
      <c r="AX934" s="1" t="str">
        <f t="shared" si="202"/>
        <v/>
      </c>
      <c r="AY934" s="1">
        <v>0</v>
      </c>
      <c r="BJ934"/>
    </row>
    <row r="935" spans="1:62" ht="15.75">
      <c r="A935" s="1">
        <v>9356</v>
      </c>
      <c r="B935" s="1" t="s">
        <v>1264</v>
      </c>
      <c r="C935" s="1" t="s">
        <v>4334</v>
      </c>
      <c r="F935" s="1">
        <v>50000</v>
      </c>
      <c r="G935" s="1">
        <v>3</v>
      </c>
      <c r="H935" s="1">
        <v>4.7</v>
      </c>
      <c r="I935" s="1">
        <v>-1.17</v>
      </c>
      <c r="J935" s="1" t="s">
        <v>10795</v>
      </c>
      <c r="K935" s="1">
        <v>4.7</v>
      </c>
      <c r="L935" s="1">
        <v>-0.73</v>
      </c>
      <c r="M935" s="1" t="s">
        <v>10796</v>
      </c>
      <c r="N935" s="1">
        <v>4.7</v>
      </c>
      <c r="O935" s="1">
        <v>-0.95</v>
      </c>
      <c r="P935" s="1" t="s">
        <v>10797</v>
      </c>
      <c r="Q935" s="1">
        <v>26.38</v>
      </c>
      <c r="R935" s="1">
        <v>12.85</v>
      </c>
      <c r="S935" s="1" t="s">
        <v>10798</v>
      </c>
      <c r="T935" s="1">
        <v>3.82</v>
      </c>
      <c r="U935" s="1">
        <v>3.68</v>
      </c>
      <c r="V935" s="1" t="s">
        <v>9415</v>
      </c>
      <c r="W935" s="1">
        <v>0</v>
      </c>
      <c r="X935" s="1">
        <v>0.05</v>
      </c>
      <c r="Y935" s="1" t="s">
        <v>4289</v>
      </c>
      <c r="Z935" s="1">
        <v>0</v>
      </c>
      <c r="AA935" s="1">
        <v>0</v>
      </c>
      <c r="AB935" s="1" t="s">
        <v>4284</v>
      </c>
      <c r="AC935" s="1">
        <v>0</v>
      </c>
      <c r="AD935" s="1">
        <v>0</v>
      </c>
      <c r="AH935" s="21">
        <v>42353.386122685188</v>
      </c>
      <c r="AJ935" s="24">
        <v>1</v>
      </c>
      <c r="AK935" s="23">
        <f t="shared" si="203"/>
        <v>4</v>
      </c>
      <c r="AL935" s="1">
        <f t="shared" si="204"/>
        <v>50000</v>
      </c>
      <c r="AM935" s="1">
        <f t="shared" si="205"/>
        <v>0</v>
      </c>
      <c r="AN935" s="25">
        <f t="shared" si="212"/>
        <v>0.43999999999999995</v>
      </c>
      <c r="AO935" s="25">
        <f t="shared" si="213"/>
        <v>-0.94999999999999984</v>
      </c>
      <c r="AP935" s="1">
        <f t="shared" si="211"/>
        <v>26.38</v>
      </c>
      <c r="AQ935" s="25">
        <f t="shared" si="206"/>
        <v>2.052918287937743</v>
      </c>
      <c r="AR935" s="1">
        <f t="shared" si="207"/>
        <v>3.82</v>
      </c>
      <c r="AS935" s="25">
        <f t="shared" si="208"/>
        <v>1.0380434782608694</v>
      </c>
      <c r="AT935" s="1">
        <f t="shared" si="209"/>
        <v>0</v>
      </c>
      <c r="AU935" s="1">
        <f t="shared" si="210"/>
        <v>0</v>
      </c>
      <c r="AV935" s="1" t="str">
        <f t="shared" si="200"/>
        <v/>
      </c>
      <c r="AW935" s="1" t="str">
        <f t="shared" si="201"/>
        <v/>
      </c>
      <c r="AX935" s="1" t="str">
        <f t="shared" si="202"/>
        <v/>
      </c>
      <c r="AY935" s="1">
        <v>0</v>
      </c>
      <c r="BJ935"/>
    </row>
    <row r="936" spans="1:62" ht="15.75">
      <c r="A936" s="1">
        <v>9355</v>
      </c>
      <c r="B936" s="1" t="s">
        <v>827</v>
      </c>
      <c r="C936" s="1" t="s">
        <v>4332</v>
      </c>
      <c r="F936" s="1">
        <v>50000</v>
      </c>
      <c r="G936" s="1">
        <v>4</v>
      </c>
      <c r="H936" s="1">
        <v>4.9000000000000004</v>
      </c>
      <c r="I936" s="1">
        <v>42.3</v>
      </c>
      <c r="J936" s="1" t="s">
        <v>10799</v>
      </c>
      <c r="K936" s="1">
        <v>4.8</v>
      </c>
      <c r="L936" s="1">
        <v>30.39</v>
      </c>
      <c r="M936" s="1" t="s">
        <v>10800</v>
      </c>
      <c r="N936" s="1">
        <v>4.8</v>
      </c>
      <c r="O936" s="1">
        <v>21.37</v>
      </c>
      <c r="P936" s="1" t="s">
        <v>10801</v>
      </c>
      <c r="Q936" s="1">
        <v>5.33</v>
      </c>
      <c r="R936" s="1">
        <v>4.51</v>
      </c>
      <c r="S936" s="1" t="s">
        <v>10802</v>
      </c>
      <c r="T936" s="1">
        <v>4.63</v>
      </c>
      <c r="U936" s="1">
        <v>2.61</v>
      </c>
      <c r="V936" s="1" t="s">
        <v>10803</v>
      </c>
      <c r="W936" s="1">
        <v>0</v>
      </c>
      <c r="X936" s="1">
        <v>0.06</v>
      </c>
      <c r="Y936" s="1" t="s">
        <v>4292</v>
      </c>
      <c r="Z936" s="1">
        <v>0</v>
      </c>
      <c r="AA936" s="1">
        <v>0</v>
      </c>
      <c r="AB936" s="1" t="s">
        <v>4284</v>
      </c>
      <c r="AC936" s="1">
        <v>0</v>
      </c>
      <c r="AD936" s="1">
        <v>0</v>
      </c>
      <c r="AH936" s="21">
        <v>42353.386446759258</v>
      </c>
      <c r="AJ936" s="24">
        <v>1</v>
      </c>
      <c r="AK936" s="23">
        <f t="shared" si="203"/>
        <v>3</v>
      </c>
      <c r="AL936" s="1">
        <f t="shared" si="204"/>
        <v>50000</v>
      </c>
      <c r="AM936" s="1">
        <f t="shared" si="205"/>
        <v>0</v>
      </c>
      <c r="AN936" s="25">
        <f t="shared" si="212"/>
        <v>20.929999999999996</v>
      </c>
      <c r="AO936" s="25">
        <f t="shared" si="213"/>
        <v>31.353333333333335</v>
      </c>
      <c r="AP936" s="1">
        <f t="shared" si="211"/>
        <v>5.33</v>
      </c>
      <c r="AQ936" s="25">
        <f t="shared" si="206"/>
        <v>1.1818181818181819</v>
      </c>
      <c r="AR936" s="1">
        <f t="shared" si="207"/>
        <v>4.63</v>
      </c>
      <c r="AS936" s="25">
        <f t="shared" si="208"/>
        <v>1.7739463601532568</v>
      </c>
      <c r="AT936" s="1">
        <f t="shared" si="209"/>
        <v>0</v>
      </c>
      <c r="AU936" s="1">
        <f t="shared" si="210"/>
        <v>0</v>
      </c>
      <c r="AV936" s="1" t="str">
        <f t="shared" si="200"/>
        <v/>
      </c>
      <c r="AW936" s="1" t="str">
        <f t="shared" si="201"/>
        <v/>
      </c>
      <c r="AX936" s="1" t="str">
        <f t="shared" si="202"/>
        <v/>
      </c>
      <c r="AY936" s="1">
        <v>0</v>
      </c>
      <c r="BJ936"/>
    </row>
    <row r="937" spans="1:62" ht="15.75">
      <c r="A937" s="1">
        <v>8674</v>
      </c>
      <c r="B937" s="1" t="s">
        <v>3428</v>
      </c>
      <c r="C937" s="1" t="s">
        <v>4352</v>
      </c>
      <c r="F937" s="1">
        <v>100000</v>
      </c>
      <c r="H937" s="1">
        <v>4.8</v>
      </c>
      <c r="I937" s="1">
        <v>0</v>
      </c>
      <c r="J937" s="1" t="s">
        <v>10804</v>
      </c>
      <c r="K937" s="1">
        <v>4.8</v>
      </c>
      <c r="L937" s="1">
        <v>0</v>
      </c>
      <c r="M937" s="1" t="s">
        <v>10805</v>
      </c>
      <c r="N937" s="1">
        <v>4.7</v>
      </c>
      <c r="O937" s="1">
        <v>0</v>
      </c>
      <c r="P937" s="1" t="s">
        <v>10806</v>
      </c>
      <c r="Q937" s="1">
        <v>3.37</v>
      </c>
      <c r="R937" s="1">
        <v>8.0299999999999994</v>
      </c>
      <c r="S937" s="1" t="s">
        <v>10807</v>
      </c>
      <c r="T937" s="1">
        <v>2.42</v>
      </c>
      <c r="U937" s="1">
        <v>3.59</v>
      </c>
      <c r="V937" s="1" t="s">
        <v>10808</v>
      </c>
      <c r="W937" s="1">
        <v>0</v>
      </c>
      <c r="X937" s="1">
        <v>0.04</v>
      </c>
      <c r="Y937" s="1" t="s">
        <v>4300</v>
      </c>
      <c r="Z937" s="1">
        <v>0</v>
      </c>
      <c r="AA937" s="1">
        <v>0</v>
      </c>
      <c r="AB937" s="1" t="s">
        <v>4284</v>
      </c>
      <c r="AC937" s="1">
        <v>0</v>
      </c>
      <c r="AD937" s="1">
        <v>0</v>
      </c>
      <c r="AH937" s="21">
        <v>42353.386921296296</v>
      </c>
      <c r="AJ937" s="24">
        <v>1</v>
      </c>
      <c r="AK937" s="23">
        <f t="shared" si="203"/>
        <v>14</v>
      </c>
      <c r="AL937" s="1">
        <f t="shared" si="204"/>
        <v>100000</v>
      </c>
      <c r="AM937" s="1">
        <f t="shared" si="205"/>
        <v>0</v>
      </c>
      <c r="AN937" s="25">
        <f t="shared" si="212"/>
        <v>0</v>
      </c>
      <c r="AO937" s="25">
        <f t="shared" si="213"/>
        <v>0</v>
      </c>
      <c r="AP937" s="1">
        <f t="shared" si="211"/>
        <v>3.37</v>
      </c>
      <c r="AQ937" s="25">
        <f t="shared" si="206"/>
        <v>0.41967621419676221</v>
      </c>
      <c r="AR937" s="1">
        <f t="shared" si="207"/>
        <v>2.42</v>
      </c>
      <c r="AS937" s="25">
        <f t="shared" si="208"/>
        <v>0.6740947075208914</v>
      </c>
      <c r="AT937" s="1">
        <f t="shared" si="209"/>
        <v>0</v>
      </c>
      <c r="AU937" s="1">
        <f t="shared" si="210"/>
        <v>0</v>
      </c>
      <c r="AV937" s="1" t="str">
        <f t="shared" si="200"/>
        <v/>
      </c>
      <c r="AW937" s="1" t="str">
        <f t="shared" si="201"/>
        <v/>
      </c>
      <c r="AX937" s="1" t="str">
        <f t="shared" si="202"/>
        <v/>
      </c>
      <c r="AY937" s="1">
        <v>0</v>
      </c>
      <c r="BJ937"/>
    </row>
    <row r="938" spans="1:62" ht="15.75">
      <c r="A938" s="1">
        <v>9572</v>
      </c>
      <c r="B938" s="1" t="s">
        <v>259</v>
      </c>
      <c r="C938" s="1" t="s">
        <v>4335</v>
      </c>
      <c r="F938" s="1">
        <v>50000</v>
      </c>
      <c r="G938" s="1">
        <v>3</v>
      </c>
      <c r="H938" s="1">
        <v>4.9000000000000004</v>
      </c>
      <c r="I938" s="1">
        <v>52.11</v>
      </c>
      <c r="J938" s="1" t="s">
        <v>10809</v>
      </c>
      <c r="K938" s="1">
        <v>4.9000000000000004</v>
      </c>
      <c r="L938" s="1">
        <v>55.74</v>
      </c>
      <c r="M938" s="1" t="s">
        <v>10810</v>
      </c>
      <c r="N938" s="1">
        <v>4.9000000000000004</v>
      </c>
      <c r="O938" s="1">
        <v>57.5</v>
      </c>
      <c r="P938" s="1" t="s">
        <v>10811</v>
      </c>
      <c r="Q938" s="1">
        <v>52.29</v>
      </c>
      <c r="R938" s="1">
        <v>3.91</v>
      </c>
      <c r="S938" s="1" t="s">
        <v>10812</v>
      </c>
      <c r="T938" s="1">
        <v>1.1399999999999999</v>
      </c>
      <c r="U938" s="1">
        <v>2.44</v>
      </c>
      <c r="V938" s="1" t="s">
        <v>10813</v>
      </c>
      <c r="W938" s="1">
        <v>0</v>
      </c>
      <c r="X938" s="1">
        <v>0.01</v>
      </c>
      <c r="Y938" s="1" t="s">
        <v>4295</v>
      </c>
      <c r="Z938" s="1">
        <v>0</v>
      </c>
      <c r="AA938" s="1">
        <v>0</v>
      </c>
      <c r="AB938" s="1" t="s">
        <v>4284</v>
      </c>
      <c r="AC938" s="1">
        <v>0</v>
      </c>
      <c r="AD938" s="1">
        <v>0</v>
      </c>
      <c r="AH938" s="21">
        <v>42353.387060185189</v>
      </c>
      <c r="AJ938" s="24">
        <v>1</v>
      </c>
      <c r="AK938" s="23">
        <f t="shared" si="203"/>
        <v>5</v>
      </c>
      <c r="AL938" s="1">
        <f t="shared" si="204"/>
        <v>50000</v>
      </c>
      <c r="AM938" s="1">
        <f t="shared" si="205"/>
        <v>0</v>
      </c>
      <c r="AN938" s="25">
        <f t="shared" si="212"/>
        <v>5.3900000000000006</v>
      </c>
      <c r="AO938" s="25">
        <f t="shared" si="213"/>
        <v>55.116666666666667</v>
      </c>
      <c r="AP938" s="1">
        <f t="shared" si="211"/>
        <v>52.29</v>
      </c>
      <c r="AQ938" s="25">
        <f t="shared" si="206"/>
        <v>13.373401534526854</v>
      </c>
      <c r="AR938" s="1">
        <f t="shared" si="207"/>
        <v>1.1399999999999999</v>
      </c>
      <c r="AS938" s="25">
        <f t="shared" si="208"/>
        <v>0.46721311475409832</v>
      </c>
      <c r="AT938" s="1">
        <f t="shared" si="209"/>
        <v>0</v>
      </c>
      <c r="AU938" s="1">
        <f t="shared" si="210"/>
        <v>0</v>
      </c>
      <c r="AV938" s="1" t="str">
        <f t="shared" ref="AV938:AV1001" si="214">IFERROR(MID(AE938,3,FIND(",",AE938)-3),"")</f>
        <v/>
      </c>
      <c r="AW938" s="1" t="str">
        <f t="shared" ref="AW938:AW1001" si="215">IFERROR(MID(AF938,3,FIND(",",AF938)-3),"")</f>
        <v/>
      </c>
      <c r="AX938" s="1" t="str">
        <f t="shared" ref="AX938:AX1001" si="216">IFERROR(MID(AG938,3,FIND(",",AG938)-3),"")</f>
        <v/>
      </c>
      <c r="AY938" s="1">
        <v>0</v>
      </c>
      <c r="BJ938"/>
    </row>
    <row r="939" spans="1:62" ht="15.75">
      <c r="A939" s="1">
        <v>9563</v>
      </c>
      <c r="B939" s="1" t="s">
        <v>161</v>
      </c>
      <c r="C939" s="1" t="s">
        <v>4339</v>
      </c>
      <c r="F939" s="1">
        <v>50000</v>
      </c>
      <c r="G939" s="1">
        <v>3</v>
      </c>
      <c r="H939" s="1">
        <v>4.9000000000000004</v>
      </c>
      <c r="I939" s="1">
        <v>26.67</v>
      </c>
      <c r="J939" s="1" t="s">
        <v>10814</v>
      </c>
      <c r="K939" s="1">
        <v>4.9000000000000004</v>
      </c>
      <c r="L939" s="1">
        <v>44.28</v>
      </c>
      <c r="M939" s="1" t="s">
        <v>10815</v>
      </c>
      <c r="N939" s="1">
        <v>4.9000000000000004</v>
      </c>
      <c r="O939" s="1">
        <v>47.91</v>
      </c>
      <c r="P939" s="1" t="s">
        <v>10816</v>
      </c>
      <c r="Q939" s="1">
        <v>7.15</v>
      </c>
      <c r="R939" s="1">
        <v>3.8</v>
      </c>
      <c r="S939" s="1" t="s">
        <v>10817</v>
      </c>
      <c r="T939" s="1">
        <v>2.89</v>
      </c>
      <c r="U939" s="1">
        <v>2.4300000000000002</v>
      </c>
      <c r="V939" s="1" t="s">
        <v>9284</v>
      </c>
      <c r="W939" s="1">
        <v>0</v>
      </c>
      <c r="X939" s="1">
        <v>0.13</v>
      </c>
      <c r="Y939" s="1" t="s">
        <v>4294</v>
      </c>
      <c r="Z939" s="1">
        <v>0</v>
      </c>
      <c r="AA939" s="1">
        <v>0</v>
      </c>
      <c r="AB939" s="1" t="s">
        <v>4284</v>
      </c>
      <c r="AC939" s="1">
        <v>0</v>
      </c>
      <c r="AD939" s="1">
        <v>0</v>
      </c>
      <c r="AH939" s="21">
        <v>42353.387199074074</v>
      </c>
      <c r="AJ939" s="24">
        <v>1</v>
      </c>
      <c r="AK939" s="23">
        <f t="shared" si="203"/>
        <v>6</v>
      </c>
      <c r="AL939" s="1">
        <f t="shared" si="204"/>
        <v>50000</v>
      </c>
      <c r="AM939" s="1">
        <f t="shared" si="205"/>
        <v>0</v>
      </c>
      <c r="AN939" s="25">
        <f t="shared" si="212"/>
        <v>21.239999999999995</v>
      </c>
      <c r="AO939" s="25">
        <f t="shared" si="213"/>
        <v>39.619999999999997</v>
      </c>
      <c r="AP939" s="1">
        <f t="shared" si="211"/>
        <v>7.15</v>
      </c>
      <c r="AQ939" s="25">
        <f t="shared" si="206"/>
        <v>1.8815789473684212</v>
      </c>
      <c r="AR939" s="1">
        <f t="shared" si="207"/>
        <v>2.89</v>
      </c>
      <c r="AS939" s="25">
        <f t="shared" si="208"/>
        <v>1.1893004115226338</v>
      </c>
      <c r="AT939" s="1">
        <f t="shared" si="209"/>
        <v>0</v>
      </c>
      <c r="AU939" s="1">
        <f t="shared" si="210"/>
        <v>0</v>
      </c>
      <c r="AV939" s="1" t="str">
        <f t="shared" si="214"/>
        <v/>
      </c>
      <c r="AW939" s="1" t="str">
        <f t="shared" si="215"/>
        <v/>
      </c>
      <c r="AX939" s="1" t="str">
        <f t="shared" si="216"/>
        <v/>
      </c>
      <c r="AY939" s="1">
        <v>0</v>
      </c>
      <c r="BJ939"/>
    </row>
    <row r="940" spans="1:62" ht="15.75">
      <c r="A940" s="1">
        <v>9560</v>
      </c>
      <c r="B940" s="1" t="s">
        <v>205</v>
      </c>
      <c r="C940" s="1" t="s">
        <v>4334</v>
      </c>
      <c r="F940" s="1">
        <v>50000</v>
      </c>
      <c r="G940" s="1">
        <v>3</v>
      </c>
      <c r="H940" s="1">
        <v>4.9000000000000004</v>
      </c>
      <c r="I940" s="1">
        <v>37.99</v>
      </c>
      <c r="J940" s="1" t="s">
        <v>10818</v>
      </c>
      <c r="K940" s="1">
        <v>4.8</v>
      </c>
      <c r="L940" s="1">
        <v>46.78</v>
      </c>
      <c r="M940" s="1" t="s">
        <v>10819</v>
      </c>
      <c r="N940" s="1">
        <v>4.8</v>
      </c>
      <c r="O940" s="1">
        <v>49.46</v>
      </c>
      <c r="P940" s="1" t="s">
        <v>10820</v>
      </c>
      <c r="Q940" s="1">
        <v>21.63</v>
      </c>
      <c r="R940" s="1">
        <v>12.85</v>
      </c>
      <c r="S940" s="1" t="s">
        <v>10821</v>
      </c>
      <c r="T940" s="1">
        <v>2.39</v>
      </c>
      <c r="U940" s="1">
        <v>3.68</v>
      </c>
      <c r="V940" s="1" t="s">
        <v>10822</v>
      </c>
      <c r="W940" s="1">
        <v>0</v>
      </c>
      <c r="X940" s="1">
        <v>0.05</v>
      </c>
      <c r="Y940" s="1" t="s">
        <v>4289</v>
      </c>
      <c r="Z940" s="1">
        <v>0</v>
      </c>
      <c r="AA940" s="1">
        <v>0</v>
      </c>
      <c r="AB940" s="1" t="s">
        <v>4284</v>
      </c>
      <c r="AC940" s="1">
        <v>0</v>
      </c>
      <c r="AD940" s="1">
        <v>0</v>
      </c>
      <c r="AH940" s="21">
        <v>42353.387326388889</v>
      </c>
      <c r="AJ940" s="24">
        <v>1</v>
      </c>
      <c r="AK940" s="23">
        <f t="shared" si="203"/>
        <v>4</v>
      </c>
      <c r="AL940" s="1">
        <f t="shared" si="204"/>
        <v>50000</v>
      </c>
      <c r="AM940" s="1">
        <f t="shared" si="205"/>
        <v>0</v>
      </c>
      <c r="AN940" s="25">
        <f t="shared" si="212"/>
        <v>11.469999999999999</v>
      </c>
      <c r="AO940" s="25">
        <f t="shared" si="213"/>
        <v>44.743333333333339</v>
      </c>
      <c r="AP940" s="1">
        <f t="shared" si="211"/>
        <v>21.63</v>
      </c>
      <c r="AQ940" s="25">
        <f t="shared" si="206"/>
        <v>1.6832684824902724</v>
      </c>
      <c r="AR940" s="1">
        <f t="shared" si="207"/>
        <v>2.39</v>
      </c>
      <c r="AS940" s="25">
        <f t="shared" si="208"/>
        <v>0.64945652173913049</v>
      </c>
      <c r="AT940" s="1">
        <f t="shared" si="209"/>
        <v>0</v>
      </c>
      <c r="AU940" s="1">
        <f t="shared" si="210"/>
        <v>0</v>
      </c>
      <c r="AV940" s="1" t="str">
        <f t="shared" si="214"/>
        <v/>
      </c>
      <c r="AW940" s="1" t="str">
        <f t="shared" si="215"/>
        <v/>
      </c>
      <c r="AX940" s="1" t="str">
        <f t="shared" si="216"/>
        <v/>
      </c>
      <c r="AY940" s="1">
        <v>0</v>
      </c>
      <c r="BJ940"/>
    </row>
    <row r="941" spans="1:62" ht="15.75">
      <c r="A941" s="1">
        <v>8778</v>
      </c>
      <c r="B941" s="1" t="s">
        <v>812</v>
      </c>
      <c r="C941" s="1" t="s">
        <v>4286</v>
      </c>
      <c r="F941" s="1">
        <v>50000</v>
      </c>
      <c r="G941" s="1">
        <v>5</v>
      </c>
      <c r="H941" s="1">
        <v>4.8</v>
      </c>
      <c r="I941" s="1">
        <v>9.2200000000000006</v>
      </c>
      <c r="J941" s="1" t="s">
        <v>10823</v>
      </c>
      <c r="K941" s="1">
        <v>4.8</v>
      </c>
      <c r="L941" s="1">
        <v>6.57</v>
      </c>
      <c r="M941" s="1" t="s">
        <v>10824</v>
      </c>
      <c r="N941" s="1">
        <v>4.8</v>
      </c>
      <c r="O941" s="1">
        <v>10</v>
      </c>
      <c r="P941" s="1" t="s">
        <v>10825</v>
      </c>
      <c r="Q941" s="1">
        <v>15.09</v>
      </c>
      <c r="R941" s="1">
        <v>6.76</v>
      </c>
      <c r="S941" s="1" t="s">
        <v>10826</v>
      </c>
      <c r="T941" s="1">
        <v>3.41</v>
      </c>
      <c r="U941" s="1">
        <v>3.27</v>
      </c>
      <c r="V941" s="1" t="s">
        <v>10827</v>
      </c>
      <c r="W941" s="1">
        <v>0</v>
      </c>
      <c r="X941" s="1">
        <v>0</v>
      </c>
      <c r="Y941" s="1" t="s">
        <v>4287</v>
      </c>
      <c r="Z941" s="1">
        <v>0</v>
      </c>
      <c r="AA941" s="1">
        <v>0</v>
      </c>
      <c r="AB941" s="1" t="s">
        <v>4284</v>
      </c>
      <c r="AC941" s="1">
        <v>0</v>
      </c>
      <c r="AD941" s="1">
        <v>0</v>
      </c>
      <c r="AH941" s="21">
        <v>42353.387870370374</v>
      </c>
      <c r="AJ941" s="24">
        <v>1</v>
      </c>
      <c r="AK941" s="23">
        <f t="shared" si="203"/>
        <v>8</v>
      </c>
      <c r="AL941" s="1">
        <f t="shared" si="204"/>
        <v>50000</v>
      </c>
      <c r="AM941" s="1">
        <f t="shared" si="205"/>
        <v>0</v>
      </c>
      <c r="AN941" s="25">
        <f t="shared" si="212"/>
        <v>3.4299999999999997</v>
      </c>
      <c r="AO941" s="25">
        <f t="shared" si="213"/>
        <v>8.5966666666666658</v>
      </c>
      <c r="AP941" s="1">
        <f t="shared" si="211"/>
        <v>15.09</v>
      </c>
      <c r="AQ941" s="25">
        <f t="shared" si="206"/>
        <v>2.2322485207100593</v>
      </c>
      <c r="AR941" s="1">
        <f t="shared" si="207"/>
        <v>3.41</v>
      </c>
      <c r="AS941" s="25">
        <f t="shared" si="208"/>
        <v>1.0428134556574924</v>
      </c>
      <c r="AT941" s="1">
        <f t="shared" si="209"/>
        <v>0</v>
      </c>
      <c r="AU941" s="1">
        <f t="shared" si="210"/>
        <v>0</v>
      </c>
      <c r="AV941" s="1" t="str">
        <f t="shared" si="214"/>
        <v/>
      </c>
      <c r="AW941" s="1" t="str">
        <f t="shared" si="215"/>
        <v/>
      </c>
      <c r="AX941" s="1" t="str">
        <f t="shared" si="216"/>
        <v/>
      </c>
      <c r="AY941" s="1">
        <v>0</v>
      </c>
      <c r="BJ941"/>
    </row>
    <row r="942" spans="1:62" ht="15.75">
      <c r="A942" s="1">
        <v>9007</v>
      </c>
      <c r="B942" s="1" t="s">
        <v>954</v>
      </c>
      <c r="C942" s="1" t="s">
        <v>4845</v>
      </c>
      <c r="F942" s="1">
        <v>100000</v>
      </c>
      <c r="G942" s="1">
        <v>7</v>
      </c>
      <c r="H942" s="1">
        <v>4.8</v>
      </c>
      <c r="I942" s="1">
        <v>6.95</v>
      </c>
      <c r="J942" s="1" t="s">
        <v>10828</v>
      </c>
      <c r="K942" s="1">
        <v>4.8</v>
      </c>
      <c r="L942" s="1">
        <v>20.45</v>
      </c>
      <c r="M942" s="1" t="s">
        <v>10829</v>
      </c>
      <c r="N942" s="1">
        <v>4.8</v>
      </c>
      <c r="O942" s="1">
        <v>0</v>
      </c>
      <c r="P942" s="1" t="s">
        <v>10830</v>
      </c>
      <c r="Q942" s="1">
        <v>4.47</v>
      </c>
      <c r="R942" s="1">
        <v>7.11</v>
      </c>
      <c r="S942" s="1" t="s">
        <v>10831</v>
      </c>
      <c r="T942" s="1">
        <v>4.4800000000000004</v>
      </c>
      <c r="U942" s="1">
        <v>2.08</v>
      </c>
      <c r="V942" s="1" t="s">
        <v>10832</v>
      </c>
      <c r="W942" s="1">
        <v>0</v>
      </c>
      <c r="X942" s="1">
        <v>0</v>
      </c>
      <c r="Y942" s="1" t="s">
        <v>4287</v>
      </c>
      <c r="Z942" s="1">
        <v>0</v>
      </c>
      <c r="AA942" s="1">
        <v>0</v>
      </c>
      <c r="AB942" s="1" t="s">
        <v>4284</v>
      </c>
      <c r="AC942" s="1">
        <v>0</v>
      </c>
      <c r="AD942" s="1">
        <v>0</v>
      </c>
      <c r="AH942" s="21">
        <v>42353.388124999998</v>
      </c>
      <c r="AJ942" s="24">
        <v>1</v>
      </c>
      <c r="AK942" s="23">
        <f t="shared" si="203"/>
        <v>9</v>
      </c>
      <c r="AL942" s="1">
        <f t="shared" si="204"/>
        <v>100000</v>
      </c>
      <c r="AM942" s="1">
        <f t="shared" si="205"/>
        <v>0</v>
      </c>
      <c r="AN942" s="25">
        <f t="shared" si="212"/>
        <v>20.45</v>
      </c>
      <c r="AO942" s="25">
        <f t="shared" si="213"/>
        <v>9.1333333333333329</v>
      </c>
      <c r="AP942" s="1">
        <f t="shared" si="211"/>
        <v>4.47</v>
      </c>
      <c r="AQ942" s="25">
        <f t="shared" si="206"/>
        <v>0.62869198312236285</v>
      </c>
      <c r="AR942" s="1">
        <f t="shared" si="207"/>
        <v>4.4800000000000004</v>
      </c>
      <c r="AS942" s="25">
        <f t="shared" si="208"/>
        <v>2.1538461538461542</v>
      </c>
      <c r="AT942" s="1">
        <f t="shared" si="209"/>
        <v>0</v>
      </c>
      <c r="AU942" s="1">
        <f t="shared" si="210"/>
        <v>0</v>
      </c>
      <c r="AV942" s="1" t="str">
        <f t="shared" si="214"/>
        <v/>
      </c>
      <c r="AW942" s="1" t="str">
        <f t="shared" si="215"/>
        <v/>
      </c>
      <c r="AX942" s="1" t="str">
        <f t="shared" si="216"/>
        <v/>
      </c>
      <c r="AY942" s="1">
        <v>0</v>
      </c>
      <c r="BJ942"/>
    </row>
    <row r="943" spans="1:62" ht="15.75">
      <c r="A943" s="1">
        <v>9383</v>
      </c>
      <c r="B943" s="1" t="s">
        <v>2898</v>
      </c>
      <c r="C943" s="1" t="s">
        <v>4334</v>
      </c>
      <c r="F943" s="1">
        <v>50000</v>
      </c>
      <c r="G943" s="1">
        <v>3</v>
      </c>
      <c r="H943" s="1">
        <v>4.8</v>
      </c>
      <c r="I943" s="1">
        <v>25.35</v>
      </c>
      <c r="J943" s="1" t="s">
        <v>10833</v>
      </c>
      <c r="K943" s="1">
        <v>4.8</v>
      </c>
      <c r="L943" s="1">
        <v>33.85</v>
      </c>
      <c r="M943" s="1" t="s">
        <v>10834</v>
      </c>
      <c r="N943" s="1">
        <v>4.8</v>
      </c>
      <c r="O943" s="1">
        <v>36.31</v>
      </c>
      <c r="P943" s="1" t="s">
        <v>10835</v>
      </c>
      <c r="Q943" s="1">
        <v>33.869999999999997</v>
      </c>
      <c r="R943" s="1">
        <v>12.85</v>
      </c>
      <c r="S943" s="1" t="s">
        <v>10836</v>
      </c>
      <c r="T943" s="1">
        <v>2.4300000000000002</v>
      </c>
      <c r="U943" s="1">
        <v>3.68</v>
      </c>
      <c r="V943" s="1" t="s">
        <v>9239</v>
      </c>
      <c r="W943" s="1">
        <v>0</v>
      </c>
      <c r="X943" s="1">
        <v>0.05</v>
      </c>
      <c r="Y943" s="1" t="s">
        <v>4289</v>
      </c>
      <c r="Z943" s="1">
        <v>0</v>
      </c>
      <c r="AA943" s="1">
        <v>0</v>
      </c>
      <c r="AB943" s="1" t="s">
        <v>4284</v>
      </c>
      <c r="AC943" s="1">
        <v>0</v>
      </c>
      <c r="AD943" s="1">
        <v>0</v>
      </c>
      <c r="AH943" s="21">
        <v>42353.388425925928</v>
      </c>
      <c r="AJ943" s="24">
        <v>1</v>
      </c>
      <c r="AK943" s="23">
        <f t="shared" si="203"/>
        <v>4</v>
      </c>
      <c r="AL943" s="1">
        <f t="shared" si="204"/>
        <v>50000</v>
      </c>
      <c r="AM943" s="1">
        <f t="shared" si="205"/>
        <v>0</v>
      </c>
      <c r="AN943" s="25">
        <f t="shared" si="212"/>
        <v>10.96</v>
      </c>
      <c r="AO943" s="25">
        <f t="shared" si="213"/>
        <v>31.83666666666667</v>
      </c>
      <c r="AP943" s="1">
        <f t="shared" si="211"/>
        <v>33.869999999999997</v>
      </c>
      <c r="AQ943" s="25">
        <f t="shared" si="206"/>
        <v>2.6357976653696498</v>
      </c>
      <c r="AR943" s="1">
        <f t="shared" si="207"/>
        <v>2.4300000000000002</v>
      </c>
      <c r="AS943" s="25">
        <f t="shared" si="208"/>
        <v>0.66032608695652173</v>
      </c>
      <c r="AT943" s="1">
        <f t="shared" si="209"/>
        <v>0</v>
      </c>
      <c r="AU943" s="1">
        <f t="shared" si="210"/>
        <v>0</v>
      </c>
      <c r="AV943" s="1" t="str">
        <f t="shared" si="214"/>
        <v/>
      </c>
      <c r="AW943" s="1" t="str">
        <f t="shared" si="215"/>
        <v/>
      </c>
      <c r="AX943" s="1" t="str">
        <f t="shared" si="216"/>
        <v/>
      </c>
      <c r="AY943" s="1">
        <v>0</v>
      </c>
      <c r="BJ943"/>
    </row>
    <row r="944" spans="1:62" ht="15.75">
      <c r="A944" s="1">
        <v>8759</v>
      </c>
      <c r="B944" s="1" t="s">
        <v>1298</v>
      </c>
      <c r="C944" s="1" t="s">
        <v>4334</v>
      </c>
      <c r="F944" s="1">
        <v>50000</v>
      </c>
      <c r="G944" s="1">
        <v>8</v>
      </c>
      <c r="H944" s="1">
        <v>4.8</v>
      </c>
      <c r="I944" s="1">
        <v>0</v>
      </c>
      <c r="J944" s="1" t="s">
        <v>10837</v>
      </c>
      <c r="K944" s="1">
        <v>4.8</v>
      </c>
      <c r="L944" s="1">
        <v>13.28</v>
      </c>
      <c r="M944" s="1" t="s">
        <v>10838</v>
      </c>
      <c r="N944" s="1">
        <v>4.7</v>
      </c>
      <c r="O944" s="1">
        <v>10.55</v>
      </c>
      <c r="P944" s="1" t="s">
        <v>10839</v>
      </c>
      <c r="Q944" s="1">
        <v>13.72</v>
      </c>
      <c r="R944" s="1">
        <v>12.85</v>
      </c>
      <c r="S944" s="1" t="s">
        <v>10840</v>
      </c>
      <c r="T944" s="1">
        <v>4.7</v>
      </c>
      <c r="U944" s="1">
        <v>3.68</v>
      </c>
      <c r="V944" s="1" t="s">
        <v>10841</v>
      </c>
      <c r="W944" s="1">
        <v>0</v>
      </c>
      <c r="X944" s="1">
        <v>0</v>
      </c>
      <c r="Y944" s="1" t="s">
        <v>4287</v>
      </c>
      <c r="Z944" s="1">
        <v>0</v>
      </c>
      <c r="AA944" s="1">
        <v>0</v>
      </c>
      <c r="AB944" s="1" t="s">
        <v>4284</v>
      </c>
      <c r="AC944" s="1">
        <v>0</v>
      </c>
      <c r="AD944" s="1">
        <v>0</v>
      </c>
      <c r="AH944" s="21">
        <v>42353.38857638889</v>
      </c>
      <c r="AJ944" s="24">
        <v>1</v>
      </c>
      <c r="AK944" s="23">
        <f t="shared" si="203"/>
        <v>4</v>
      </c>
      <c r="AL944" s="1">
        <f t="shared" si="204"/>
        <v>50000</v>
      </c>
      <c r="AM944" s="1">
        <f t="shared" si="205"/>
        <v>0</v>
      </c>
      <c r="AN944" s="25">
        <f t="shared" si="212"/>
        <v>13.28</v>
      </c>
      <c r="AO944" s="25">
        <f t="shared" si="213"/>
        <v>7.9433333333333325</v>
      </c>
      <c r="AP944" s="1">
        <f t="shared" si="211"/>
        <v>13.72</v>
      </c>
      <c r="AQ944" s="25">
        <f t="shared" si="206"/>
        <v>1.067704280155642</v>
      </c>
      <c r="AR944" s="1">
        <f t="shared" si="207"/>
        <v>4.7</v>
      </c>
      <c r="AS944" s="25">
        <f t="shared" si="208"/>
        <v>1.2771739130434783</v>
      </c>
      <c r="AT944" s="1">
        <f t="shared" si="209"/>
        <v>0</v>
      </c>
      <c r="AU944" s="1">
        <f t="shared" si="210"/>
        <v>0</v>
      </c>
      <c r="AV944" s="1" t="str">
        <f t="shared" si="214"/>
        <v/>
      </c>
      <c r="AW944" s="1" t="str">
        <f t="shared" si="215"/>
        <v/>
      </c>
      <c r="AX944" s="1" t="str">
        <f t="shared" si="216"/>
        <v/>
      </c>
      <c r="AY944" s="1">
        <v>0</v>
      </c>
      <c r="BJ944"/>
    </row>
    <row r="945" spans="1:62" ht="15.75">
      <c r="A945" s="1">
        <v>8972</v>
      </c>
      <c r="B945" s="1" t="s">
        <v>1346</v>
      </c>
      <c r="C945" s="1" t="s">
        <v>4334</v>
      </c>
      <c r="F945" s="1">
        <v>50000</v>
      </c>
      <c r="G945" s="1">
        <v>3</v>
      </c>
      <c r="H945" s="1">
        <v>4.9000000000000004</v>
      </c>
      <c r="I945" s="1">
        <v>68.69</v>
      </c>
      <c r="J945" s="1" t="s">
        <v>10842</v>
      </c>
      <c r="K945" s="1">
        <v>4.9000000000000004</v>
      </c>
      <c r="L945" s="1">
        <v>68.040000000000006</v>
      </c>
      <c r="M945" s="1" t="s">
        <v>10843</v>
      </c>
      <c r="N945" s="1">
        <v>4.9000000000000004</v>
      </c>
      <c r="O945" s="1">
        <v>70.290000000000006</v>
      </c>
      <c r="P945" s="1" t="s">
        <v>10844</v>
      </c>
      <c r="Q945" s="1">
        <v>11.62</v>
      </c>
      <c r="R945" s="1">
        <v>12.85</v>
      </c>
      <c r="S945" s="1" t="s">
        <v>10845</v>
      </c>
      <c r="T945" s="1">
        <v>3.86</v>
      </c>
      <c r="U945" s="1">
        <v>3.68</v>
      </c>
      <c r="V945" s="1" t="s">
        <v>10846</v>
      </c>
      <c r="W945" s="1">
        <v>0</v>
      </c>
      <c r="X945" s="1">
        <v>0.05</v>
      </c>
      <c r="Y945" s="1" t="s">
        <v>4289</v>
      </c>
      <c r="Z945" s="1">
        <v>0</v>
      </c>
      <c r="AA945" s="1">
        <v>0</v>
      </c>
      <c r="AB945" s="1" t="s">
        <v>4284</v>
      </c>
      <c r="AC945" s="1">
        <v>0</v>
      </c>
      <c r="AD945" s="1">
        <v>0</v>
      </c>
      <c r="AH945" s="21">
        <v>42353.388726851852</v>
      </c>
      <c r="AJ945" s="24">
        <v>1</v>
      </c>
      <c r="AK945" s="23">
        <f t="shared" si="203"/>
        <v>4</v>
      </c>
      <c r="AL945" s="1">
        <f t="shared" si="204"/>
        <v>50000</v>
      </c>
      <c r="AM945" s="1">
        <f t="shared" si="205"/>
        <v>0</v>
      </c>
      <c r="AN945" s="25">
        <f t="shared" si="212"/>
        <v>2.25</v>
      </c>
      <c r="AO945" s="25">
        <f t="shared" si="213"/>
        <v>69.006666666666675</v>
      </c>
      <c r="AP945" s="1">
        <f t="shared" si="211"/>
        <v>11.62</v>
      </c>
      <c r="AQ945" s="25">
        <f t="shared" si="206"/>
        <v>0.90428015564202335</v>
      </c>
      <c r="AR945" s="1">
        <f t="shared" si="207"/>
        <v>3.86</v>
      </c>
      <c r="AS945" s="25">
        <f t="shared" si="208"/>
        <v>1.0489130434782608</v>
      </c>
      <c r="AT945" s="1">
        <f t="shared" si="209"/>
        <v>0</v>
      </c>
      <c r="AU945" s="1">
        <f t="shared" si="210"/>
        <v>0</v>
      </c>
      <c r="AV945" s="1" t="str">
        <f t="shared" si="214"/>
        <v/>
      </c>
      <c r="AW945" s="1" t="str">
        <f t="shared" si="215"/>
        <v/>
      </c>
      <c r="AX945" s="1" t="str">
        <f t="shared" si="216"/>
        <v/>
      </c>
      <c r="AY945" s="1">
        <v>0</v>
      </c>
      <c r="BJ945"/>
    </row>
    <row r="946" spans="1:62" ht="15.75">
      <c r="A946" s="1">
        <v>8690</v>
      </c>
      <c r="B946" s="1" t="s">
        <v>3740</v>
      </c>
      <c r="C946" s="1" t="s">
        <v>4334</v>
      </c>
      <c r="F946" s="1">
        <v>50000</v>
      </c>
      <c r="G946" s="1">
        <v>5</v>
      </c>
      <c r="H946" s="1">
        <v>4.8</v>
      </c>
      <c r="I946" s="1">
        <v>9.36</v>
      </c>
      <c r="J946" s="1" t="s">
        <v>10847</v>
      </c>
      <c r="K946" s="1">
        <v>4.8</v>
      </c>
      <c r="L946" s="1">
        <v>19.43</v>
      </c>
      <c r="M946" s="1" t="s">
        <v>10848</v>
      </c>
      <c r="N946" s="1">
        <v>4.8</v>
      </c>
      <c r="O946" s="1">
        <v>15.39</v>
      </c>
      <c r="P946" s="1" t="s">
        <v>10849</v>
      </c>
      <c r="Q946" s="1">
        <v>28.99</v>
      </c>
      <c r="R946" s="1">
        <v>12.85</v>
      </c>
      <c r="S946" s="1" t="s">
        <v>10850</v>
      </c>
      <c r="T946" s="1">
        <v>3.99</v>
      </c>
      <c r="U946" s="1">
        <v>3.68</v>
      </c>
      <c r="V946" s="1" t="s">
        <v>10851</v>
      </c>
      <c r="W946" s="1">
        <v>0</v>
      </c>
      <c r="X946" s="1">
        <v>0</v>
      </c>
      <c r="Y946" s="1" t="s">
        <v>4287</v>
      </c>
      <c r="Z946" s="1">
        <v>0</v>
      </c>
      <c r="AA946" s="1">
        <v>0</v>
      </c>
      <c r="AB946" s="1" t="s">
        <v>4284</v>
      </c>
      <c r="AC946" s="1">
        <v>0</v>
      </c>
      <c r="AD946" s="1">
        <v>0</v>
      </c>
      <c r="AH946" s="21">
        <v>42353.389178240737</v>
      </c>
      <c r="AJ946" s="24">
        <v>1</v>
      </c>
      <c r="AK946" s="23">
        <f t="shared" si="203"/>
        <v>4</v>
      </c>
      <c r="AL946" s="1">
        <f t="shared" si="204"/>
        <v>50000</v>
      </c>
      <c r="AM946" s="1">
        <f t="shared" si="205"/>
        <v>0</v>
      </c>
      <c r="AN946" s="25">
        <f t="shared" si="212"/>
        <v>10.07</v>
      </c>
      <c r="AO946" s="25">
        <f t="shared" si="213"/>
        <v>14.726666666666667</v>
      </c>
      <c r="AP946" s="1">
        <f t="shared" si="211"/>
        <v>28.99</v>
      </c>
      <c r="AQ946" s="25">
        <f t="shared" si="206"/>
        <v>2.2560311284046692</v>
      </c>
      <c r="AR946" s="1">
        <f t="shared" si="207"/>
        <v>3.99</v>
      </c>
      <c r="AS946" s="25">
        <f t="shared" si="208"/>
        <v>1.0842391304347827</v>
      </c>
      <c r="AT946" s="1">
        <f t="shared" si="209"/>
        <v>0</v>
      </c>
      <c r="AU946" s="1">
        <f t="shared" si="210"/>
        <v>0</v>
      </c>
      <c r="AV946" s="1" t="str">
        <f t="shared" si="214"/>
        <v/>
      </c>
      <c r="AW946" s="1" t="str">
        <f t="shared" si="215"/>
        <v/>
      </c>
      <c r="AX946" s="1" t="str">
        <f t="shared" si="216"/>
        <v/>
      </c>
      <c r="AY946" s="1">
        <v>0</v>
      </c>
      <c r="BJ946"/>
    </row>
    <row r="947" spans="1:62" ht="15.75">
      <c r="A947" s="1">
        <v>9593</v>
      </c>
      <c r="B947" s="1" t="s">
        <v>3767</v>
      </c>
      <c r="C947" s="1" t="s">
        <v>4332</v>
      </c>
      <c r="F947" s="1">
        <v>50000</v>
      </c>
      <c r="G947" s="1">
        <v>4</v>
      </c>
      <c r="H947" s="1">
        <v>4.8</v>
      </c>
      <c r="I947" s="1">
        <v>7.17</v>
      </c>
      <c r="J947" s="1" t="s">
        <v>10852</v>
      </c>
      <c r="K947" s="1">
        <v>4.8</v>
      </c>
      <c r="L947" s="1">
        <v>15.06</v>
      </c>
      <c r="M947" s="1" t="s">
        <v>10853</v>
      </c>
      <c r="N947" s="1">
        <v>4.8</v>
      </c>
      <c r="O947" s="1">
        <v>21.65</v>
      </c>
      <c r="P947" s="1" t="s">
        <v>10854</v>
      </c>
      <c r="Q947" s="1">
        <v>6.19</v>
      </c>
      <c r="R947" s="1">
        <v>4.51</v>
      </c>
      <c r="S947" s="1" t="s">
        <v>10855</v>
      </c>
      <c r="T947" s="1">
        <v>3.61</v>
      </c>
      <c r="U947" s="1">
        <v>2.61</v>
      </c>
      <c r="V947" s="1" t="s">
        <v>10856</v>
      </c>
      <c r="W947" s="1">
        <v>0</v>
      </c>
      <c r="X947" s="1">
        <v>0.06</v>
      </c>
      <c r="Y947" s="1" t="s">
        <v>4292</v>
      </c>
      <c r="Z947" s="1">
        <v>0</v>
      </c>
      <c r="AA947" s="1">
        <v>0</v>
      </c>
      <c r="AB947" s="1" t="s">
        <v>4284</v>
      </c>
      <c r="AC947" s="1">
        <v>0</v>
      </c>
      <c r="AD947" s="1">
        <v>0</v>
      </c>
      <c r="AH947" s="21">
        <v>42353.389305555553</v>
      </c>
      <c r="AJ947" s="24">
        <v>1</v>
      </c>
      <c r="AK947" s="23">
        <f t="shared" si="203"/>
        <v>3</v>
      </c>
      <c r="AL947" s="1">
        <f t="shared" si="204"/>
        <v>50000</v>
      </c>
      <c r="AM947" s="1">
        <f t="shared" si="205"/>
        <v>0</v>
      </c>
      <c r="AN947" s="25">
        <f t="shared" si="212"/>
        <v>14.479999999999999</v>
      </c>
      <c r="AO947" s="25">
        <f t="shared" si="213"/>
        <v>14.626666666666665</v>
      </c>
      <c r="AP947" s="1">
        <f t="shared" si="211"/>
        <v>6.19</v>
      </c>
      <c r="AQ947" s="25">
        <f t="shared" si="206"/>
        <v>1.3725055432372506</v>
      </c>
      <c r="AR947" s="1">
        <f t="shared" si="207"/>
        <v>3.61</v>
      </c>
      <c r="AS947" s="25">
        <f t="shared" si="208"/>
        <v>1.3831417624521074</v>
      </c>
      <c r="AT947" s="1">
        <f t="shared" si="209"/>
        <v>0</v>
      </c>
      <c r="AU947" s="1">
        <f t="shared" si="210"/>
        <v>0</v>
      </c>
      <c r="AV947" s="1" t="str">
        <f t="shared" si="214"/>
        <v/>
      </c>
      <c r="AW947" s="1" t="str">
        <f t="shared" si="215"/>
        <v/>
      </c>
      <c r="AX947" s="1" t="str">
        <f t="shared" si="216"/>
        <v/>
      </c>
      <c r="AY947" s="1">
        <v>0</v>
      </c>
      <c r="BJ947"/>
    </row>
    <row r="948" spans="1:62" ht="15.75">
      <c r="A948" s="1">
        <v>9006</v>
      </c>
      <c r="B948" s="1" t="s">
        <v>1407</v>
      </c>
      <c r="C948" s="1" t="s">
        <v>4370</v>
      </c>
      <c r="F948" s="1">
        <v>50000</v>
      </c>
      <c r="G948" s="1">
        <v>4</v>
      </c>
      <c r="H948" s="1">
        <v>4.8</v>
      </c>
      <c r="I948" s="1">
        <v>-0.64</v>
      </c>
      <c r="J948" s="1" t="s">
        <v>10857</v>
      </c>
      <c r="K948" s="1">
        <v>4.8</v>
      </c>
      <c r="L948" s="1">
        <v>-0.72</v>
      </c>
      <c r="M948" s="1" t="s">
        <v>10858</v>
      </c>
      <c r="N948" s="1">
        <v>4.7</v>
      </c>
      <c r="O948" s="1">
        <v>-0.91</v>
      </c>
      <c r="P948" s="1" t="s">
        <v>10859</v>
      </c>
      <c r="Q948" s="1">
        <v>3.95</v>
      </c>
      <c r="R948" s="1">
        <v>3.39</v>
      </c>
      <c r="S948" s="1" t="s">
        <v>10860</v>
      </c>
      <c r="T948" s="1">
        <v>1.94</v>
      </c>
      <c r="U948" s="1">
        <v>1.48</v>
      </c>
      <c r="V948" s="1" t="s">
        <v>10861</v>
      </c>
      <c r="W948" s="1">
        <v>0</v>
      </c>
      <c r="X948" s="1">
        <v>0.01</v>
      </c>
      <c r="Y948" s="1" t="s">
        <v>4295</v>
      </c>
      <c r="Z948" s="1">
        <v>0</v>
      </c>
      <c r="AA948" s="1">
        <v>0</v>
      </c>
      <c r="AB948" s="1" t="s">
        <v>4284</v>
      </c>
      <c r="AC948" s="1">
        <v>0</v>
      </c>
      <c r="AD948" s="1">
        <v>0</v>
      </c>
      <c r="AH948" s="21">
        <v>42353.389467592591</v>
      </c>
      <c r="AJ948" s="24">
        <v>1</v>
      </c>
      <c r="AK948" s="23">
        <f t="shared" si="203"/>
        <v>11</v>
      </c>
      <c r="AL948" s="1">
        <f t="shared" si="204"/>
        <v>50000</v>
      </c>
      <c r="AM948" s="1">
        <f t="shared" si="205"/>
        <v>0</v>
      </c>
      <c r="AN948" s="25">
        <f t="shared" si="212"/>
        <v>0.27</v>
      </c>
      <c r="AO948" s="25">
        <f t="shared" si="213"/>
        <v>-0.75666666666666671</v>
      </c>
      <c r="AP948" s="1">
        <f t="shared" si="211"/>
        <v>3.95</v>
      </c>
      <c r="AQ948" s="25">
        <f t="shared" si="206"/>
        <v>1.1651917404129795</v>
      </c>
      <c r="AR948" s="1">
        <f t="shared" si="207"/>
        <v>1.94</v>
      </c>
      <c r="AS948" s="25">
        <f t="shared" si="208"/>
        <v>1.3108108108108107</v>
      </c>
      <c r="AT948" s="1">
        <f t="shared" si="209"/>
        <v>0</v>
      </c>
      <c r="AU948" s="1">
        <f t="shared" si="210"/>
        <v>0</v>
      </c>
      <c r="AV948" s="1" t="str">
        <f t="shared" si="214"/>
        <v/>
      </c>
      <c r="AW948" s="1" t="str">
        <f t="shared" si="215"/>
        <v/>
      </c>
      <c r="AX948" s="1" t="str">
        <f t="shared" si="216"/>
        <v/>
      </c>
      <c r="AY948" s="1">
        <v>0</v>
      </c>
      <c r="BJ948"/>
    </row>
    <row r="949" spans="1:62" ht="15.75">
      <c r="A949" s="1">
        <v>8990</v>
      </c>
      <c r="B949" s="1" t="s">
        <v>1118</v>
      </c>
      <c r="C949" s="1" t="s">
        <v>4286</v>
      </c>
      <c r="F949" s="1">
        <v>50000</v>
      </c>
      <c r="H949" s="1">
        <v>4.8</v>
      </c>
      <c r="I949" s="1">
        <v>12.32</v>
      </c>
      <c r="J949" s="1" t="s">
        <v>10862</v>
      </c>
      <c r="K949" s="1">
        <v>4.8</v>
      </c>
      <c r="L949" s="1">
        <v>19.55</v>
      </c>
      <c r="M949" s="1" t="s">
        <v>10863</v>
      </c>
      <c r="N949" s="1">
        <v>4.8</v>
      </c>
      <c r="O949" s="1">
        <v>12.16</v>
      </c>
      <c r="P949" s="1" t="s">
        <v>10864</v>
      </c>
      <c r="Q949" s="1">
        <v>7.95</v>
      </c>
      <c r="R949" s="1">
        <v>6.76</v>
      </c>
      <c r="S949" s="1" t="s">
        <v>10865</v>
      </c>
      <c r="T949" s="1">
        <v>3.27</v>
      </c>
      <c r="U949" s="1">
        <v>3.27</v>
      </c>
      <c r="V949" s="1" t="s">
        <v>8927</v>
      </c>
      <c r="W949" s="1">
        <v>0</v>
      </c>
      <c r="X949" s="1">
        <v>0.01</v>
      </c>
      <c r="Y949" s="1" t="s">
        <v>4295</v>
      </c>
      <c r="Z949" s="1">
        <v>0</v>
      </c>
      <c r="AA949" s="1">
        <v>0</v>
      </c>
      <c r="AB949" s="1" t="s">
        <v>4284</v>
      </c>
      <c r="AC949" s="1">
        <v>0</v>
      </c>
      <c r="AD949" s="1">
        <v>0</v>
      </c>
      <c r="AH949" s="21">
        <v>42353.38958333333</v>
      </c>
      <c r="AJ949" s="24">
        <v>1</v>
      </c>
      <c r="AK949" s="23">
        <f t="shared" si="203"/>
        <v>8</v>
      </c>
      <c r="AL949" s="1">
        <f t="shared" si="204"/>
        <v>50000</v>
      </c>
      <c r="AM949" s="1">
        <f t="shared" si="205"/>
        <v>0</v>
      </c>
      <c r="AN949" s="25">
        <f t="shared" si="212"/>
        <v>7.3900000000000006</v>
      </c>
      <c r="AO949" s="25">
        <f t="shared" si="213"/>
        <v>14.676666666666668</v>
      </c>
      <c r="AP949" s="1">
        <f t="shared" si="211"/>
        <v>7.95</v>
      </c>
      <c r="AQ949" s="25">
        <f t="shared" si="206"/>
        <v>1.1760355029585798</v>
      </c>
      <c r="AR949" s="1">
        <f t="shared" si="207"/>
        <v>3.27</v>
      </c>
      <c r="AS949" s="25">
        <f t="shared" si="208"/>
        <v>1</v>
      </c>
      <c r="AT949" s="1">
        <f t="shared" si="209"/>
        <v>0</v>
      </c>
      <c r="AU949" s="1">
        <f t="shared" si="210"/>
        <v>0</v>
      </c>
      <c r="AV949" s="1" t="str">
        <f t="shared" si="214"/>
        <v/>
      </c>
      <c r="AW949" s="1" t="str">
        <f t="shared" si="215"/>
        <v/>
      </c>
      <c r="AX949" s="1" t="str">
        <f t="shared" si="216"/>
        <v/>
      </c>
      <c r="AY949" s="1">
        <v>0</v>
      </c>
      <c r="BJ949"/>
    </row>
    <row r="950" spans="1:62" ht="15.75">
      <c r="A950" s="1">
        <v>8894</v>
      </c>
      <c r="B950" s="1" t="s">
        <v>1437</v>
      </c>
      <c r="C950" s="1" t="s">
        <v>4334</v>
      </c>
      <c r="F950" s="1">
        <v>50000</v>
      </c>
      <c r="G950" s="1">
        <v>8</v>
      </c>
      <c r="H950" s="1">
        <v>4.9000000000000004</v>
      </c>
      <c r="I950" s="1">
        <v>43.59</v>
      </c>
      <c r="J950" s="1" t="s">
        <v>10866</v>
      </c>
      <c r="K950" s="1">
        <v>4.8</v>
      </c>
      <c r="L950" s="1">
        <v>48.06</v>
      </c>
      <c r="M950" s="1" t="s">
        <v>10867</v>
      </c>
      <c r="N950" s="1">
        <v>4.8</v>
      </c>
      <c r="O950" s="1">
        <v>48.95</v>
      </c>
      <c r="P950" s="1" t="s">
        <v>10868</v>
      </c>
      <c r="Q950" s="1">
        <v>5.45</v>
      </c>
      <c r="R950" s="1">
        <v>12.85</v>
      </c>
      <c r="S950" s="1" t="s">
        <v>10869</v>
      </c>
      <c r="T950" s="1">
        <v>5.54</v>
      </c>
      <c r="U950" s="1">
        <v>3.68</v>
      </c>
      <c r="V950" s="1" t="s">
        <v>9591</v>
      </c>
      <c r="W950" s="1">
        <v>0</v>
      </c>
      <c r="X950" s="1">
        <v>0</v>
      </c>
      <c r="Y950" s="1" t="s">
        <v>4287</v>
      </c>
      <c r="Z950" s="1">
        <v>0</v>
      </c>
      <c r="AA950" s="1">
        <v>0</v>
      </c>
      <c r="AB950" s="1" t="s">
        <v>4284</v>
      </c>
      <c r="AC950" s="1">
        <v>0</v>
      </c>
      <c r="AD950" s="1">
        <v>0</v>
      </c>
      <c r="AH950" s="21">
        <v>42353.389814814815</v>
      </c>
      <c r="AJ950" s="24">
        <v>1</v>
      </c>
      <c r="AK950" s="23">
        <f t="shared" si="203"/>
        <v>4</v>
      </c>
      <c r="AL950" s="1">
        <f t="shared" si="204"/>
        <v>50000</v>
      </c>
      <c r="AM950" s="1">
        <f t="shared" si="205"/>
        <v>0</v>
      </c>
      <c r="AN950" s="25">
        <f t="shared" si="212"/>
        <v>5.3599999999999994</v>
      </c>
      <c r="AO950" s="25">
        <f t="shared" si="213"/>
        <v>46.866666666666674</v>
      </c>
      <c r="AP950" s="1">
        <f t="shared" si="211"/>
        <v>5.45</v>
      </c>
      <c r="AQ950" s="25">
        <f t="shared" si="206"/>
        <v>0.42412451361867709</v>
      </c>
      <c r="AR950" s="1">
        <f t="shared" si="207"/>
        <v>5.54</v>
      </c>
      <c r="AS950" s="25">
        <f t="shared" si="208"/>
        <v>1.5054347826086956</v>
      </c>
      <c r="AT950" s="1">
        <f t="shared" si="209"/>
        <v>0</v>
      </c>
      <c r="AU950" s="1">
        <f t="shared" si="210"/>
        <v>0</v>
      </c>
      <c r="AV950" s="1" t="str">
        <f t="shared" si="214"/>
        <v/>
      </c>
      <c r="AW950" s="1" t="str">
        <f t="shared" si="215"/>
        <v/>
      </c>
      <c r="AX950" s="1" t="str">
        <f t="shared" si="216"/>
        <v/>
      </c>
      <c r="AY950" s="1">
        <v>0</v>
      </c>
      <c r="BJ950"/>
    </row>
    <row r="951" spans="1:62" ht="15.75">
      <c r="A951" s="1">
        <v>8689</v>
      </c>
      <c r="B951" s="1" t="s">
        <v>1449</v>
      </c>
      <c r="C951" s="1" t="s">
        <v>4334</v>
      </c>
      <c r="F951" s="1">
        <v>50000</v>
      </c>
      <c r="H951" s="1">
        <v>4.8</v>
      </c>
      <c r="I951" s="1">
        <v>26.01</v>
      </c>
      <c r="J951" s="1" t="s">
        <v>10870</v>
      </c>
      <c r="K951" s="1">
        <v>4.8</v>
      </c>
      <c r="L951" s="1">
        <v>23.21</v>
      </c>
      <c r="M951" s="1" t="s">
        <v>10871</v>
      </c>
      <c r="N951" s="1">
        <v>4.7</v>
      </c>
      <c r="O951" s="1">
        <v>3.27</v>
      </c>
      <c r="P951" s="1" t="s">
        <v>10872</v>
      </c>
      <c r="Q951" s="1">
        <v>6.38</v>
      </c>
      <c r="R951" s="1">
        <v>12.85</v>
      </c>
      <c r="S951" s="1" t="s">
        <v>10873</v>
      </c>
      <c r="T951" s="1">
        <v>2.78</v>
      </c>
      <c r="U951" s="1">
        <v>3.68</v>
      </c>
      <c r="V951" s="1" t="s">
        <v>10371</v>
      </c>
      <c r="W951" s="1">
        <v>0</v>
      </c>
      <c r="X951" s="1">
        <v>0.05</v>
      </c>
      <c r="Y951" s="1" t="s">
        <v>4289</v>
      </c>
      <c r="Z951" s="1">
        <v>0</v>
      </c>
      <c r="AA951" s="1">
        <v>0</v>
      </c>
      <c r="AB951" s="1" t="s">
        <v>4284</v>
      </c>
      <c r="AC951" s="1">
        <v>0</v>
      </c>
      <c r="AD951" s="1">
        <v>0</v>
      </c>
      <c r="AH951" s="21">
        <v>42353.389918981484</v>
      </c>
      <c r="AJ951" s="24">
        <v>1</v>
      </c>
      <c r="AK951" s="23">
        <f t="shared" si="203"/>
        <v>4</v>
      </c>
      <c r="AL951" s="1">
        <f t="shared" si="204"/>
        <v>50000</v>
      </c>
      <c r="AM951" s="1">
        <f t="shared" si="205"/>
        <v>0</v>
      </c>
      <c r="AN951" s="25">
        <f t="shared" si="212"/>
        <v>22.740000000000002</v>
      </c>
      <c r="AO951" s="25">
        <f t="shared" si="213"/>
        <v>17.496666666666666</v>
      </c>
      <c r="AP951" s="1">
        <f t="shared" si="211"/>
        <v>6.38</v>
      </c>
      <c r="AQ951" s="25">
        <f t="shared" si="206"/>
        <v>0.49649805447470818</v>
      </c>
      <c r="AR951" s="1">
        <f t="shared" si="207"/>
        <v>2.78</v>
      </c>
      <c r="AS951" s="25">
        <f t="shared" si="208"/>
        <v>0.75543478260869557</v>
      </c>
      <c r="AT951" s="1">
        <f t="shared" si="209"/>
        <v>0</v>
      </c>
      <c r="AU951" s="1">
        <f t="shared" si="210"/>
        <v>0</v>
      </c>
      <c r="AV951" s="1" t="str">
        <f t="shared" si="214"/>
        <v/>
      </c>
      <c r="AW951" s="1" t="str">
        <f t="shared" si="215"/>
        <v/>
      </c>
      <c r="AX951" s="1" t="str">
        <f t="shared" si="216"/>
        <v/>
      </c>
      <c r="AY951" s="1">
        <v>0</v>
      </c>
      <c r="BJ951"/>
    </row>
    <row r="952" spans="1:62" ht="15.75">
      <c r="A952" s="1">
        <v>8958</v>
      </c>
      <c r="B952" s="1" t="s">
        <v>526</v>
      </c>
      <c r="C952" s="1" t="s">
        <v>4370</v>
      </c>
      <c r="F952" s="1">
        <v>100000</v>
      </c>
      <c r="H952" s="1">
        <v>4.8</v>
      </c>
      <c r="I952" s="1">
        <v>0</v>
      </c>
      <c r="J952" s="1" t="s">
        <v>10874</v>
      </c>
      <c r="K952" s="1">
        <v>4.8</v>
      </c>
      <c r="L952" s="1">
        <v>6.85</v>
      </c>
      <c r="M952" s="1" t="s">
        <v>10875</v>
      </c>
      <c r="N952" s="1">
        <v>4.8</v>
      </c>
      <c r="O952" s="1">
        <v>16.11</v>
      </c>
      <c r="P952" s="1" t="s">
        <v>10876</v>
      </c>
      <c r="Q952" s="1">
        <v>0.92</v>
      </c>
      <c r="R952" s="1">
        <v>3.39</v>
      </c>
      <c r="S952" s="1" t="s">
        <v>10877</v>
      </c>
      <c r="T952" s="1">
        <v>0.34</v>
      </c>
      <c r="U952" s="1">
        <v>1.48</v>
      </c>
      <c r="V952" s="1" t="s">
        <v>10878</v>
      </c>
      <c r="W952" s="1">
        <v>0</v>
      </c>
      <c r="X952" s="1">
        <v>0.01</v>
      </c>
      <c r="Y952" s="1" t="s">
        <v>4295</v>
      </c>
      <c r="Z952" s="1">
        <v>0</v>
      </c>
      <c r="AA952" s="1">
        <v>0</v>
      </c>
      <c r="AB952" s="1" t="s">
        <v>4284</v>
      </c>
      <c r="AC952" s="1">
        <v>0</v>
      </c>
      <c r="AD952" s="1">
        <v>0</v>
      </c>
      <c r="AH952" s="21">
        <v>42353.390092592592</v>
      </c>
      <c r="AJ952" s="24">
        <v>1</v>
      </c>
      <c r="AK952" s="23">
        <f t="shared" si="203"/>
        <v>11</v>
      </c>
      <c r="AL952" s="1">
        <f t="shared" si="204"/>
        <v>100000</v>
      </c>
      <c r="AM952" s="1">
        <f t="shared" si="205"/>
        <v>0</v>
      </c>
      <c r="AN952" s="25">
        <f t="shared" si="212"/>
        <v>16.11</v>
      </c>
      <c r="AO952" s="25">
        <f t="shared" si="213"/>
        <v>7.6533333333333333</v>
      </c>
      <c r="AP952" s="1">
        <f t="shared" si="211"/>
        <v>0.92</v>
      </c>
      <c r="AQ952" s="25">
        <f t="shared" si="206"/>
        <v>0.27138643067846607</v>
      </c>
      <c r="AR952" s="1">
        <f t="shared" si="207"/>
        <v>0.34</v>
      </c>
      <c r="AS952" s="25">
        <f t="shared" si="208"/>
        <v>0.22972972972972974</v>
      </c>
      <c r="AT952" s="1">
        <f t="shared" si="209"/>
        <v>0</v>
      </c>
      <c r="AU952" s="1">
        <f t="shared" si="210"/>
        <v>0</v>
      </c>
      <c r="AV952" s="1" t="str">
        <f t="shared" si="214"/>
        <v/>
      </c>
      <c r="AW952" s="1" t="str">
        <f t="shared" si="215"/>
        <v/>
      </c>
      <c r="AX952" s="1" t="str">
        <f t="shared" si="216"/>
        <v/>
      </c>
      <c r="AY952" s="1">
        <v>0</v>
      </c>
      <c r="BJ952"/>
    </row>
    <row r="953" spans="1:62" ht="15.75">
      <c r="A953" s="1">
        <v>8795</v>
      </c>
      <c r="B953" s="1" t="s">
        <v>1533</v>
      </c>
      <c r="C953" s="1" t="s">
        <v>4334</v>
      </c>
      <c r="F953" s="1">
        <v>100000</v>
      </c>
      <c r="G953" s="1">
        <v>5</v>
      </c>
      <c r="H953" s="1">
        <v>4.8</v>
      </c>
      <c r="I953" s="1">
        <v>0</v>
      </c>
      <c r="J953" s="1" t="s">
        <v>10879</v>
      </c>
      <c r="K953" s="1">
        <v>4.8</v>
      </c>
      <c r="L953" s="1">
        <v>4.95</v>
      </c>
      <c r="M953" s="1" t="s">
        <v>10880</v>
      </c>
      <c r="N953" s="1">
        <v>4.7</v>
      </c>
      <c r="O953" s="1">
        <v>2.63</v>
      </c>
      <c r="P953" s="1" t="s">
        <v>10881</v>
      </c>
      <c r="Q953" s="1">
        <v>4.8499999999999996</v>
      </c>
      <c r="R953" s="1">
        <v>12.85</v>
      </c>
      <c r="S953" s="1" t="s">
        <v>10882</v>
      </c>
      <c r="T953" s="1">
        <v>4.99</v>
      </c>
      <c r="U953" s="1">
        <v>3.68</v>
      </c>
      <c r="V953" s="1" t="s">
        <v>9563</v>
      </c>
      <c r="W953" s="1">
        <v>0</v>
      </c>
      <c r="X953" s="1">
        <v>0</v>
      </c>
      <c r="Y953" s="1" t="s">
        <v>4287</v>
      </c>
      <c r="Z953" s="1">
        <v>0</v>
      </c>
      <c r="AA953" s="1">
        <v>0</v>
      </c>
      <c r="AB953" s="1" t="s">
        <v>4284</v>
      </c>
      <c r="AC953" s="1">
        <v>0</v>
      </c>
      <c r="AD953" s="1">
        <v>0</v>
      </c>
      <c r="AH953" s="21">
        <v>42353.390300925923</v>
      </c>
      <c r="AJ953" s="24">
        <v>1</v>
      </c>
      <c r="AK953" s="23">
        <f t="shared" si="203"/>
        <v>4</v>
      </c>
      <c r="AL953" s="1">
        <f t="shared" si="204"/>
        <v>100000</v>
      </c>
      <c r="AM953" s="1">
        <f t="shared" si="205"/>
        <v>0</v>
      </c>
      <c r="AN953" s="25">
        <f t="shared" si="212"/>
        <v>4.95</v>
      </c>
      <c r="AO953" s="25">
        <f t="shared" si="213"/>
        <v>2.5266666666666668</v>
      </c>
      <c r="AP953" s="1">
        <f t="shared" si="211"/>
        <v>4.8499999999999996</v>
      </c>
      <c r="AQ953" s="25">
        <f t="shared" si="206"/>
        <v>0.37743190661478598</v>
      </c>
      <c r="AR953" s="1">
        <f t="shared" si="207"/>
        <v>4.99</v>
      </c>
      <c r="AS953" s="25">
        <f t="shared" si="208"/>
        <v>1.3559782608695652</v>
      </c>
      <c r="AT953" s="1">
        <f t="shared" si="209"/>
        <v>0</v>
      </c>
      <c r="AU953" s="1">
        <f t="shared" si="210"/>
        <v>0</v>
      </c>
      <c r="AV953" s="1" t="str">
        <f t="shared" si="214"/>
        <v/>
      </c>
      <c r="AW953" s="1" t="str">
        <f t="shared" si="215"/>
        <v/>
      </c>
      <c r="AX953" s="1" t="str">
        <f t="shared" si="216"/>
        <v/>
      </c>
      <c r="AY953" s="1">
        <v>0</v>
      </c>
      <c r="BJ953"/>
    </row>
    <row r="954" spans="1:62" ht="15.75">
      <c r="A954" s="1">
        <v>8657</v>
      </c>
      <c r="B954" s="1" t="s">
        <v>3347</v>
      </c>
      <c r="C954" s="1" t="s">
        <v>4337</v>
      </c>
      <c r="F954" s="1">
        <v>100000</v>
      </c>
      <c r="G954" s="1">
        <v>4</v>
      </c>
      <c r="H954" s="1">
        <v>4.9000000000000004</v>
      </c>
      <c r="I954" s="1">
        <v>32.67</v>
      </c>
      <c r="J954" s="1" t="s">
        <v>10883</v>
      </c>
      <c r="K954" s="1">
        <v>4.8</v>
      </c>
      <c r="L954" s="1">
        <v>16.07</v>
      </c>
      <c r="M954" s="1" t="s">
        <v>10884</v>
      </c>
      <c r="N954" s="1">
        <v>4.8</v>
      </c>
      <c r="O954" s="1">
        <v>12.38</v>
      </c>
      <c r="P954" s="1" t="s">
        <v>10885</v>
      </c>
      <c r="Q954" s="1">
        <v>2.41</v>
      </c>
      <c r="R954" s="1">
        <v>4.72</v>
      </c>
      <c r="S954" s="1" t="s">
        <v>10886</v>
      </c>
      <c r="T954" s="1">
        <v>1.68</v>
      </c>
      <c r="U954" s="1">
        <v>1.98</v>
      </c>
      <c r="V954" s="1" t="s">
        <v>10887</v>
      </c>
      <c r="W954" s="1">
        <v>0</v>
      </c>
      <c r="X954" s="1">
        <v>0.03</v>
      </c>
      <c r="Y954" s="1" t="s">
        <v>4338</v>
      </c>
      <c r="Z954" s="1">
        <v>0</v>
      </c>
      <c r="AA954" s="1">
        <v>0</v>
      </c>
      <c r="AB954" s="1" t="s">
        <v>4284</v>
      </c>
      <c r="AC954" s="1">
        <v>0</v>
      </c>
      <c r="AD954" s="1">
        <v>0</v>
      </c>
      <c r="AH954" s="21">
        <v>42353.390486111108</v>
      </c>
      <c r="AJ954" s="24">
        <v>1</v>
      </c>
      <c r="AK954" s="23">
        <f t="shared" si="203"/>
        <v>13</v>
      </c>
      <c r="AL954" s="1">
        <f t="shared" si="204"/>
        <v>100000</v>
      </c>
      <c r="AM954" s="1">
        <f t="shared" si="205"/>
        <v>0</v>
      </c>
      <c r="AN954" s="25">
        <f t="shared" si="212"/>
        <v>20.29</v>
      </c>
      <c r="AO954" s="25">
        <f t="shared" si="213"/>
        <v>20.373333333333335</v>
      </c>
      <c r="AP954" s="1">
        <f t="shared" si="211"/>
        <v>2.41</v>
      </c>
      <c r="AQ954" s="25">
        <f t="shared" si="206"/>
        <v>0.51059322033898313</v>
      </c>
      <c r="AR954" s="1">
        <f t="shared" si="207"/>
        <v>1.68</v>
      </c>
      <c r="AS954" s="25">
        <f t="shared" si="208"/>
        <v>0.84848484848484851</v>
      </c>
      <c r="AT954" s="1">
        <f t="shared" si="209"/>
        <v>0</v>
      </c>
      <c r="AU954" s="1">
        <f t="shared" si="210"/>
        <v>0</v>
      </c>
      <c r="AV954" s="1" t="str">
        <f t="shared" si="214"/>
        <v/>
      </c>
      <c r="AW954" s="1" t="str">
        <f t="shared" si="215"/>
        <v/>
      </c>
      <c r="AX954" s="1" t="str">
        <f t="shared" si="216"/>
        <v/>
      </c>
      <c r="AY954" s="1">
        <v>0</v>
      </c>
      <c r="BJ954"/>
    </row>
    <row r="955" spans="1:62" ht="15.75">
      <c r="A955" s="1">
        <v>8699</v>
      </c>
      <c r="B955" s="1" t="s">
        <v>3688</v>
      </c>
      <c r="C955" s="1" t="s">
        <v>4286</v>
      </c>
      <c r="F955" s="1">
        <v>50000</v>
      </c>
      <c r="G955" s="1">
        <v>6</v>
      </c>
      <c r="H955" s="1">
        <v>4.9000000000000004</v>
      </c>
      <c r="I955" s="1">
        <v>28.43</v>
      </c>
      <c r="J955" s="1" t="s">
        <v>10888</v>
      </c>
      <c r="K955" s="1">
        <v>4.8</v>
      </c>
      <c r="L955" s="1">
        <v>17.39</v>
      </c>
      <c r="M955" s="1" t="s">
        <v>10889</v>
      </c>
      <c r="N955" s="1">
        <v>4.8</v>
      </c>
      <c r="O955" s="1">
        <v>20.32</v>
      </c>
      <c r="P955" s="1" t="s">
        <v>10890</v>
      </c>
      <c r="Q955" s="1">
        <v>6.62</v>
      </c>
      <c r="R955" s="1">
        <v>6.76</v>
      </c>
      <c r="S955" s="1" t="s">
        <v>10891</v>
      </c>
      <c r="T955" s="1">
        <v>3.28</v>
      </c>
      <c r="U955" s="1">
        <v>3.27</v>
      </c>
      <c r="V955" s="1" t="s">
        <v>10892</v>
      </c>
      <c r="W955" s="1">
        <v>0</v>
      </c>
      <c r="X955" s="1">
        <v>0</v>
      </c>
      <c r="Y955" s="1" t="s">
        <v>4287</v>
      </c>
      <c r="Z955" s="1">
        <v>0</v>
      </c>
      <c r="AA955" s="1">
        <v>0</v>
      </c>
      <c r="AB955" s="1" t="s">
        <v>4284</v>
      </c>
      <c r="AC955" s="1">
        <v>0</v>
      </c>
      <c r="AD955" s="1">
        <v>0</v>
      </c>
      <c r="AH955" s="21">
        <v>42353.390648148146</v>
      </c>
      <c r="AJ955" s="24">
        <v>1</v>
      </c>
      <c r="AK955" s="23">
        <f t="shared" si="203"/>
        <v>8</v>
      </c>
      <c r="AL955" s="1">
        <f t="shared" si="204"/>
        <v>50000</v>
      </c>
      <c r="AM955" s="1">
        <f t="shared" si="205"/>
        <v>0</v>
      </c>
      <c r="AN955" s="25">
        <f t="shared" si="212"/>
        <v>11.04</v>
      </c>
      <c r="AO955" s="25">
        <f t="shared" si="213"/>
        <v>22.046666666666667</v>
      </c>
      <c r="AP955" s="1">
        <f t="shared" si="211"/>
        <v>6.62</v>
      </c>
      <c r="AQ955" s="25">
        <f t="shared" si="206"/>
        <v>0.97928994082840237</v>
      </c>
      <c r="AR955" s="1">
        <f t="shared" si="207"/>
        <v>3.28</v>
      </c>
      <c r="AS955" s="25">
        <f t="shared" si="208"/>
        <v>1.0030581039755351</v>
      </c>
      <c r="AT955" s="1">
        <f t="shared" si="209"/>
        <v>0</v>
      </c>
      <c r="AU955" s="1">
        <f t="shared" si="210"/>
        <v>0</v>
      </c>
      <c r="AV955" s="1" t="str">
        <f t="shared" si="214"/>
        <v/>
      </c>
      <c r="AW955" s="1" t="str">
        <f t="shared" si="215"/>
        <v/>
      </c>
      <c r="AX955" s="1" t="str">
        <f t="shared" si="216"/>
        <v/>
      </c>
      <c r="AY955" s="1">
        <v>0</v>
      </c>
      <c r="BJ955"/>
    </row>
    <row r="956" spans="1:62" ht="15.75">
      <c r="A956" s="1">
        <v>9437</v>
      </c>
      <c r="B956" s="1" t="s">
        <v>3736</v>
      </c>
      <c r="C956" s="1" t="s">
        <v>4334</v>
      </c>
      <c r="F956" s="1">
        <v>100000</v>
      </c>
      <c r="G956" s="1">
        <v>6</v>
      </c>
      <c r="H956" s="1">
        <v>4.8</v>
      </c>
      <c r="I956" s="1">
        <v>29.47</v>
      </c>
      <c r="J956" s="1" t="s">
        <v>10893</v>
      </c>
      <c r="K956" s="1">
        <v>4.8</v>
      </c>
      <c r="L956" s="1">
        <v>32.71</v>
      </c>
      <c r="M956" s="1" t="s">
        <v>10894</v>
      </c>
      <c r="N956" s="1">
        <v>4.8</v>
      </c>
      <c r="O956" s="1">
        <v>24.84</v>
      </c>
      <c r="P956" s="1" t="s">
        <v>10895</v>
      </c>
      <c r="Q956" s="1">
        <v>9.48</v>
      </c>
      <c r="R956" s="1">
        <v>12.85</v>
      </c>
      <c r="S956" s="1" t="s">
        <v>10896</v>
      </c>
      <c r="T956" s="1">
        <v>4.3600000000000003</v>
      </c>
      <c r="U956" s="1">
        <v>3.68</v>
      </c>
      <c r="V956" s="1" t="s">
        <v>10288</v>
      </c>
      <c r="W956" s="1">
        <v>0</v>
      </c>
      <c r="X956" s="1">
        <v>0</v>
      </c>
      <c r="Y956" s="1" t="s">
        <v>4287</v>
      </c>
      <c r="Z956" s="1">
        <v>0</v>
      </c>
      <c r="AA956" s="1">
        <v>0</v>
      </c>
      <c r="AB956" s="1" t="s">
        <v>4284</v>
      </c>
      <c r="AC956" s="1">
        <v>0</v>
      </c>
      <c r="AD956" s="1">
        <v>0</v>
      </c>
      <c r="AH956" s="21">
        <v>42353.390879629631</v>
      </c>
      <c r="AJ956" s="24">
        <v>1</v>
      </c>
      <c r="AK956" s="23">
        <f t="shared" si="203"/>
        <v>4</v>
      </c>
      <c r="AL956" s="1">
        <f t="shared" si="204"/>
        <v>100000</v>
      </c>
      <c r="AM956" s="1">
        <f t="shared" si="205"/>
        <v>0</v>
      </c>
      <c r="AN956" s="25">
        <f t="shared" si="212"/>
        <v>7.870000000000001</v>
      </c>
      <c r="AO956" s="25">
        <f t="shared" si="213"/>
        <v>29.006666666666664</v>
      </c>
      <c r="AP956" s="1">
        <f t="shared" si="211"/>
        <v>9.48</v>
      </c>
      <c r="AQ956" s="25">
        <f t="shared" si="206"/>
        <v>0.73774319066147864</v>
      </c>
      <c r="AR956" s="1">
        <f t="shared" si="207"/>
        <v>4.3600000000000003</v>
      </c>
      <c r="AS956" s="25">
        <f t="shared" si="208"/>
        <v>1.1847826086956521</v>
      </c>
      <c r="AT956" s="1">
        <f t="shared" si="209"/>
        <v>0</v>
      </c>
      <c r="AU956" s="1">
        <f t="shared" si="210"/>
        <v>0</v>
      </c>
      <c r="AV956" s="1" t="str">
        <f t="shared" si="214"/>
        <v/>
      </c>
      <c r="AW956" s="1" t="str">
        <f t="shared" si="215"/>
        <v/>
      </c>
      <c r="AX956" s="1" t="str">
        <f t="shared" si="216"/>
        <v/>
      </c>
      <c r="AY956" s="1">
        <v>0</v>
      </c>
      <c r="BJ956"/>
    </row>
    <row r="957" spans="1:62" ht="15.75">
      <c r="A957" s="1">
        <v>8824</v>
      </c>
      <c r="B957" s="1" t="s">
        <v>1385</v>
      </c>
      <c r="C957" s="1" t="s">
        <v>4334</v>
      </c>
      <c r="F957" s="1">
        <v>100000</v>
      </c>
      <c r="G957" s="1">
        <v>6</v>
      </c>
      <c r="H957" s="1">
        <v>4.8</v>
      </c>
      <c r="I957" s="1">
        <v>31.45</v>
      </c>
      <c r="J957" s="1" t="s">
        <v>10897</v>
      </c>
      <c r="K957" s="1">
        <v>4.8</v>
      </c>
      <c r="L957" s="1">
        <v>43.3</v>
      </c>
      <c r="M957" s="1" t="s">
        <v>10898</v>
      </c>
      <c r="N957" s="1">
        <v>4.8</v>
      </c>
      <c r="O957" s="1">
        <v>39.409999999999997</v>
      </c>
      <c r="P957" s="1" t="s">
        <v>10899</v>
      </c>
      <c r="Q957" s="1">
        <v>15.69</v>
      </c>
      <c r="R957" s="1">
        <v>12.85</v>
      </c>
      <c r="S957" s="1" t="s">
        <v>10900</v>
      </c>
      <c r="T957" s="1">
        <v>4.29</v>
      </c>
      <c r="U957" s="1">
        <v>3.68</v>
      </c>
      <c r="V957" s="1" t="s">
        <v>10901</v>
      </c>
      <c r="W957" s="1">
        <v>0</v>
      </c>
      <c r="X957" s="1">
        <v>0</v>
      </c>
      <c r="Y957" s="1" t="s">
        <v>4287</v>
      </c>
      <c r="Z957" s="1">
        <v>0</v>
      </c>
      <c r="AA957" s="1">
        <v>0</v>
      </c>
      <c r="AB957" s="1" t="s">
        <v>4284</v>
      </c>
      <c r="AC957" s="1">
        <v>0</v>
      </c>
      <c r="AD957" s="1">
        <v>0</v>
      </c>
      <c r="AH957" s="21">
        <v>42353.391215277778</v>
      </c>
      <c r="AJ957" s="24">
        <v>1</v>
      </c>
      <c r="AK957" s="23">
        <f t="shared" si="203"/>
        <v>4</v>
      </c>
      <c r="AL957" s="1">
        <f t="shared" si="204"/>
        <v>100000</v>
      </c>
      <c r="AM957" s="1">
        <f t="shared" si="205"/>
        <v>0</v>
      </c>
      <c r="AN957" s="25">
        <f t="shared" si="212"/>
        <v>11.849999999999998</v>
      </c>
      <c r="AO957" s="25">
        <f t="shared" si="213"/>
        <v>38.053333333333335</v>
      </c>
      <c r="AP957" s="1">
        <f t="shared" si="211"/>
        <v>15.69</v>
      </c>
      <c r="AQ957" s="25">
        <f t="shared" si="206"/>
        <v>1.2210116731517511</v>
      </c>
      <c r="AR957" s="1">
        <f t="shared" si="207"/>
        <v>4.29</v>
      </c>
      <c r="AS957" s="25">
        <f t="shared" si="208"/>
        <v>1.1657608695652173</v>
      </c>
      <c r="AT957" s="1">
        <f t="shared" si="209"/>
        <v>0</v>
      </c>
      <c r="AU957" s="1">
        <f t="shared" si="210"/>
        <v>0</v>
      </c>
      <c r="AV957" s="1" t="str">
        <f t="shared" si="214"/>
        <v/>
      </c>
      <c r="AW957" s="1" t="str">
        <f t="shared" si="215"/>
        <v/>
      </c>
      <c r="AX957" s="1" t="str">
        <f t="shared" si="216"/>
        <v/>
      </c>
      <c r="AY957" s="1">
        <v>0</v>
      </c>
      <c r="BJ957"/>
    </row>
    <row r="958" spans="1:62" ht="15.75">
      <c r="A958" s="1">
        <v>8981</v>
      </c>
      <c r="B958" s="1" t="s">
        <v>1154</v>
      </c>
      <c r="C958" s="1" t="s">
        <v>4334</v>
      </c>
      <c r="F958" s="1">
        <v>50000</v>
      </c>
      <c r="H958" s="1">
        <v>4.8</v>
      </c>
      <c r="I958" s="1">
        <v>26.91</v>
      </c>
      <c r="J958" s="1" t="s">
        <v>10902</v>
      </c>
      <c r="K958" s="1">
        <v>4.8</v>
      </c>
      <c r="L958" s="1">
        <v>25.33</v>
      </c>
      <c r="M958" s="1" t="s">
        <v>10903</v>
      </c>
      <c r="N958" s="1">
        <v>4.8</v>
      </c>
      <c r="O958" s="1">
        <v>30.48</v>
      </c>
      <c r="P958" s="1" t="s">
        <v>10904</v>
      </c>
      <c r="Q958" s="1">
        <v>45.35</v>
      </c>
      <c r="R958" s="1">
        <v>12.85</v>
      </c>
      <c r="S958" s="1" t="s">
        <v>10905</v>
      </c>
      <c r="T958" s="1">
        <v>4.45</v>
      </c>
      <c r="U958" s="1">
        <v>3.68</v>
      </c>
      <c r="V958" s="1" t="s">
        <v>8971</v>
      </c>
      <c r="W958" s="1">
        <v>0</v>
      </c>
      <c r="X958" s="1">
        <v>0.05</v>
      </c>
      <c r="Y958" s="1" t="s">
        <v>4289</v>
      </c>
      <c r="Z958" s="1">
        <v>0</v>
      </c>
      <c r="AA958" s="1">
        <v>0</v>
      </c>
      <c r="AB958" s="1" t="s">
        <v>4284</v>
      </c>
      <c r="AC958" s="1">
        <v>0</v>
      </c>
      <c r="AD958" s="1">
        <v>0</v>
      </c>
      <c r="AH958" s="21">
        <v>42353.391319444447</v>
      </c>
      <c r="AJ958" s="24">
        <v>1</v>
      </c>
      <c r="AK958" s="23">
        <f t="shared" si="203"/>
        <v>4</v>
      </c>
      <c r="AL958" s="1">
        <f t="shared" si="204"/>
        <v>50000</v>
      </c>
      <c r="AM958" s="1">
        <f t="shared" si="205"/>
        <v>0</v>
      </c>
      <c r="AN958" s="25">
        <f t="shared" si="212"/>
        <v>5.1500000000000021</v>
      </c>
      <c r="AO958" s="25">
        <f t="shared" si="213"/>
        <v>27.573333333333334</v>
      </c>
      <c r="AP958" s="1">
        <f t="shared" si="211"/>
        <v>45.35</v>
      </c>
      <c r="AQ958" s="25">
        <f t="shared" si="206"/>
        <v>3.5291828793774322</v>
      </c>
      <c r="AR958" s="1">
        <f t="shared" si="207"/>
        <v>4.45</v>
      </c>
      <c r="AS958" s="25">
        <f t="shared" si="208"/>
        <v>1.2092391304347827</v>
      </c>
      <c r="AT958" s="1">
        <f t="shared" si="209"/>
        <v>0</v>
      </c>
      <c r="AU958" s="1">
        <f t="shared" si="210"/>
        <v>0</v>
      </c>
      <c r="AV958" s="1" t="str">
        <f t="shared" si="214"/>
        <v/>
      </c>
      <c r="AW958" s="1" t="str">
        <f t="shared" si="215"/>
        <v/>
      </c>
      <c r="AX958" s="1" t="str">
        <f t="shared" si="216"/>
        <v/>
      </c>
      <c r="AY958" s="1">
        <v>0</v>
      </c>
      <c r="BJ958"/>
    </row>
    <row r="959" spans="1:62" ht="15.75">
      <c r="A959" s="1">
        <v>9262</v>
      </c>
      <c r="B959" s="1" t="s">
        <v>1217</v>
      </c>
      <c r="C959" s="1" t="s">
        <v>4334</v>
      </c>
      <c r="F959" s="1">
        <v>50000</v>
      </c>
      <c r="G959" s="1">
        <v>3</v>
      </c>
      <c r="H959" s="1">
        <v>4.7</v>
      </c>
      <c r="I959" s="1">
        <v>-1.33</v>
      </c>
      <c r="J959" s="1" t="s">
        <v>10906</v>
      </c>
      <c r="K959" s="1">
        <v>4.7</v>
      </c>
      <c r="L959" s="1">
        <v>-1.04</v>
      </c>
      <c r="M959" s="1" t="s">
        <v>10907</v>
      </c>
      <c r="N959" s="1">
        <v>4.7</v>
      </c>
      <c r="O959" s="1">
        <v>-0.7</v>
      </c>
      <c r="P959" s="1" t="s">
        <v>10908</v>
      </c>
      <c r="Q959" s="1">
        <v>5.73</v>
      </c>
      <c r="R959" s="1">
        <v>12.85</v>
      </c>
      <c r="S959" s="1" t="s">
        <v>10909</v>
      </c>
      <c r="T959" s="1">
        <v>4.7</v>
      </c>
      <c r="U959" s="1">
        <v>3.68</v>
      </c>
      <c r="V959" s="1" t="s">
        <v>10841</v>
      </c>
      <c r="W959" s="1">
        <v>0</v>
      </c>
      <c r="X959" s="1">
        <v>0.05</v>
      </c>
      <c r="Y959" s="1" t="s">
        <v>4289</v>
      </c>
      <c r="Z959" s="1">
        <v>0</v>
      </c>
      <c r="AA959" s="1">
        <v>0</v>
      </c>
      <c r="AB959" s="1" t="s">
        <v>4284</v>
      </c>
      <c r="AC959" s="1">
        <v>0</v>
      </c>
      <c r="AD959" s="1">
        <v>0</v>
      </c>
      <c r="AH959" s="21">
        <v>42353.391597222224</v>
      </c>
      <c r="AJ959" s="24">
        <v>1</v>
      </c>
      <c r="AK959" s="23">
        <f t="shared" si="203"/>
        <v>4</v>
      </c>
      <c r="AL959" s="1">
        <f t="shared" si="204"/>
        <v>50000</v>
      </c>
      <c r="AM959" s="1">
        <f t="shared" si="205"/>
        <v>0</v>
      </c>
      <c r="AN959" s="25">
        <f t="shared" si="212"/>
        <v>0.63000000000000012</v>
      </c>
      <c r="AO959" s="25">
        <f t="shared" si="213"/>
        <v>-1.0233333333333334</v>
      </c>
      <c r="AP959" s="1">
        <f t="shared" si="211"/>
        <v>5.73</v>
      </c>
      <c r="AQ959" s="25">
        <f t="shared" si="206"/>
        <v>0.44591439688715956</v>
      </c>
      <c r="AR959" s="1">
        <f t="shared" si="207"/>
        <v>4.7</v>
      </c>
      <c r="AS959" s="25">
        <f t="shared" si="208"/>
        <v>1.2771739130434783</v>
      </c>
      <c r="AT959" s="1">
        <f t="shared" si="209"/>
        <v>0</v>
      </c>
      <c r="AU959" s="1">
        <f t="shared" si="210"/>
        <v>0</v>
      </c>
      <c r="AV959" s="1" t="str">
        <f t="shared" si="214"/>
        <v/>
      </c>
      <c r="AW959" s="1" t="str">
        <f t="shared" si="215"/>
        <v/>
      </c>
      <c r="AX959" s="1" t="str">
        <f t="shared" si="216"/>
        <v/>
      </c>
      <c r="AY959" s="1">
        <v>0</v>
      </c>
      <c r="BJ959"/>
    </row>
    <row r="960" spans="1:62" ht="15.75">
      <c r="A960" s="1">
        <v>8721</v>
      </c>
      <c r="B960" s="1" t="s">
        <v>1327</v>
      </c>
      <c r="C960" s="1" t="s">
        <v>4334</v>
      </c>
      <c r="F960" s="1">
        <v>50000</v>
      </c>
      <c r="G960" s="1">
        <v>3</v>
      </c>
      <c r="H960" s="1">
        <v>4.8</v>
      </c>
      <c r="I960" s="1">
        <v>7.37</v>
      </c>
      <c r="J960" s="1" t="s">
        <v>10910</v>
      </c>
      <c r="K960" s="1">
        <v>4.8</v>
      </c>
      <c r="L960" s="1">
        <v>32.33</v>
      </c>
      <c r="M960" s="1" t="s">
        <v>10911</v>
      </c>
      <c r="N960" s="1">
        <v>4.8</v>
      </c>
      <c r="O960" s="1">
        <v>29.31</v>
      </c>
      <c r="P960" s="1" t="s">
        <v>10912</v>
      </c>
      <c r="Q960" s="1">
        <v>72.55</v>
      </c>
      <c r="R960" s="1">
        <v>12.85</v>
      </c>
      <c r="S960" s="1" t="s">
        <v>10913</v>
      </c>
      <c r="T960" s="1">
        <v>5.54</v>
      </c>
      <c r="U960" s="1">
        <v>3.68</v>
      </c>
      <c r="V960" s="1" t="s">
        <v>9591</v>
      </c>
      <c r="W960" s="1">
        <v>0</v>
      </c>
      <c r="X960" s="1">
        <v>0.05</v>
      </c>
      <c r="Y960" s="1" t="s">
        <v>4289</v>
      </c>
      <c r="Z960" s="1">
        <v>0</v>
      </c>
      <c r="AA960" s="1">
        <v>0</v>
      </c>
      <c r="AB960" s="1" t="s">
        <v>4284</v>
      </c>
      <c r="AC960" s="1">
        <v>0</v>
      </c>
      <c r="AD960" s="1">
        <v>0</v>
      </c>
      <c r="AH960" s="21">
        <v>42353.39167824074</v>
      </c>
      <c r="AJ960" s="24">
        <v>1</v>
      </c>
      <c r="AK960" s="23">
        <f t="shared" si="203"/>
        <v>4</v>
      </c>
      <c r="AL960" s="1">
        <f t="shared" si="204"/>
        <v>50000</v>
      </c>
      <c r="AM960" s="1">
        <f t="shared" si="205"/>
        <v>0</v>
      </c>
      <c r="AN960" s="25">
        <f t="shared" si="212"/>
        <v>24.959999999999997</v>
      </c>
      <c r="AO960" s="25">
        <f t="shared" si="213"/>
        <v>23.00333333333333</v>
      </c>
      <c r="AP960" s="1">
        <f t="shared" si="211"/>
        <v>72.55</v>
      </c>
      <c r="AQ960" s="25">
        <f t="shared" si="206"/>
        <v>5.6459143968871599</v>
      </c>
      <c r="AR960" s="1">
        <f t="shared" si="207"/>
        <v>5.54</v>
      </c>
      <c r="AS960" s="25">
        <f t="shared" si="208"/>
        <v>1.5054347826086956</v>
      </c>
      <c r="AT960" s="1">
        <f t="shared" si="209"/>
        <v>0</v>
      </c>
      <c r="AU960" s="1">
        <f t="shared" si="210"/>
        <v>0</v>
      </c>
      <c r="AV960" s="1" t="str">
        <f t="shared" si="214"/>
        <v/>
      </c>
      <c r="AW960" s="1" t="str">
        <f t="shared" si="215"/>
        <v/>
      </c>
      <c r="AX960" s="1" t="str">
        <f t="shared" si="216"/>
        <v/>
      </c>
      <c r="AY960" s="1">
        <v>0</v>
      </c>
      <c r="BJ960"/>
    </row>
    <row r="961" spans="1:62" ht="15.75">
      <c r="A961" s="1">
        <v>8572</v>
      </c>
      <c r="B961" s="1" t="s">
        <v>1441</v>
      </c>
      <c r="C961" s="1" t="s">
        <v>4335</v>
      </c>
      <c r="F961" s="1">
        <v>100000</v>
      </c>
      <c r="H961" s="1">
        <v>4.8</v>
      </c>
      <c r="I961" s="1">
        <v>4.16</v>
      </c>
      <c r="J961" s="1" t="s">
        <v>10914</v>
      </c>
      <c r="K961" s="1">
        <v>4.7</v>
      </c>
      <c r="L961" s="1">
        <v>-0.85</v>
      </c>
      <c r="M961" s="1" t="s">
        <v>10915</v>
      </c>
      <c r="N961" s="1">
        <v>4.7</v>
      </c>
      <c r="O961" s="1">
        <v>-0.72</v>
      </c>
      <c r="P961" s="1" t="s">
        <v>10916</v>
      </c>
      <c r="Q961" s="1">
        <v>3.3</v>
      </c>
      <c r="R961" s="1">
        <v>3.91</v>
      </c>
      <c r="S961" s="1" t="s">
        <v>10917</v>
      </c>
      <c r="T961" s="1">
        <v>0.34</v>
      </c>
      <c r="U961" s="1">
        <v>2.44</v>
      </c>
      <c r="V961" s="1" t="s">
        <v>10918</v>
      </c>
      <c r="W961" s="1">
        <v>0</v>
      </c>
      <c r="X961" s="1">
        <v>0.01</v>
      </c>
      <c r="Y961" s="1" t="s">
        <v>4295</v>
      </c>
      <c r="Z961" s="1">
        <v>0</v>
      </c>
      <c r="AA961" s="1">
        <v>0</v>
      </c>
      <c r="AB961" s="1" t="s">
        <v>4284</v>
      </c>
      <c r="AC961" s="1">
        <v>0</v>
      </c>
      <c r="AD961" s="1">
        <v>0</v>
      </c>
      <c r="AH961" s="21">
        <v>42353.39334490741</v>
      </c>
      <c r="AJ961" s="24">
        <v>1</v>
      </c>
      <c r="AK961" s="23">
        <f t="shared" si="203"/>
        <v>5</v>
      </c>
      <c r="AL961" s="1">
        <f t="shared" si="204"/>
        <v>100000</v>
      </c>
      <c r="AM961" s="1">
        <f t="shared" si="205"/>
        <v>0</v>
      </c>
      <c r="AN961" s="25">
        <f t="shared" si="212"/>
        <v>5.01</v>
      </c>
      <c r="AO961" s="25">
        <f t="shared" si="213"/>
        <v>0.86333333333333329</v>
      </c>
      <c r="AP961" s="1">
        <f t="shared" si="211"/>
        <v>3.3</v>
      </c>
      <c r="AQ961" s="25">
        <f t="shared" si="206"/>
        <v>0.84398976982097174</v>
      </c>
      <c r="AR961" s="1">
        <f t="shared" si="207"/>
        <v>0.34</v>
      </c>
      <c r="AS961" s="25">
        <f t="shared" si="208"/>
        <v>0.13934426229508198</v>
      </c>
      <c r="AT961" s="1">
        <f t="shared" si="209"/>
        <v>0</v>
      </c>
      <c r="AU961" s="1">
        <f t="shared" si="210"/>
        <v>0</v>
      </c>
      <c r="AV961" s="1" t="str">
        <f t="shared" si="214"/>
        <v/>
      </c>
      <c r="AW961" s="1" t="str">
        <f t="shared" si="215"/>
        <v/>
      </c>
      <c r="AX961" s="1" t="str">
        <f t="shared" si="216"/>
        <v/>
      </c>
      <c r="AY961" s="1">
        <v>0</v>
      </c>
      <c r="BJ961"/>
    </row>
    <row r="962" spans="1:62" ht="15.75">
      <c r="A962" s="1">
        <v>9016</v>
      </c>
      <c r="B962" s="1" t="s">
        <v>1516</v>
      </c>
      <c r="C962" s="1" t="s">
        <v>4350</v>
      </c>
      <c r="F962" s="1">
        <v>50000</v>
      </c>
      <c r="G962" s="1">
        <v>5</v>
      </c>
      <c r="H962" s="1">
        <v>4.9000000000000004</v>
      </c>
      <c r="I962" s="1">
        <v>64.510000000000005</v>
      </c>
      <c r="J962" s="1" t="s">
        <v>10919</v>
      </c>
      <c r="K962" s="1">
        <v>4.9000000000000004</v>
      </c>
      <c r="L962" s="1">
        <v>66.06</v>
      </c>
      <c r="M962" s="1" t="s">
        <v>10920</v>
      </c>
      <c r="N962" s="1">
        <v>4.9000000000000004</v>
      </c>
      <c r="O962" s="1">
        <v>65.19</v>
      </c>
      <c r="P962" s="1" t="s">
        <v>10921</v>
      </c>
      <c r="Q962" s="1">
        <v>2.83</v>
      </c>
      <c r="R962" s="1">
        <v>3.13</v>
      </c>
      <c r="S962" s="1" t="s">
        <v>10922</v>
      </c>
      <c r="T962" s="1">
        <v>2.9</v>
      </c>
      <c r="U962" s="1">
        <v>2.5499999999999998</v>
      </c>
      <c r="V962" s="1" t="s">
        <v>10923</v>
      </c>
      <c r="W962" s="1">
        <v>0</v>
      </c>
      <c r="X962" s="1">
        <v>0.02</v>
      </c>
      <c r="Y962" s="1" t="s">
        <v>4324</v>
      </c>
      <c r="Z962" s="1">
        <v>0</v>
      </c>
      <c r="AA962" s="1">
        <v>0</v>
      </c>
      <c r="AB962" s="1" t="s">
        <v>4284</v>
      </c>
      <c r="AC962" s="1">
        <v>0</v>
      </c>
      <c r="AD962" s="1">
        <v>0</v>
      </c>
      <c r="AH962" s="21">
        <v>42353.393460648149</v>
      </c>
      <c r="AJ962" s="24">
        <v>1</v>
      </c>
      <c r="AK962" s="23">
        <f t="shared" ref="AK962:AK1025" si="217">VLOOKUP(C962,BJ:BK,2,0)</f>
        <v>15</v>
      </c>
      <c r="AL962" s="1">
        <f t="shared" si="204"/>
        <v>50000</v>
      </c>
      <c r="AM962" s="1">
        <f t="shared" si="205"/>
        <v>0</v>
      </c>
      <c r="AN962" s="25">
        <f t="shared" si="212"/>
        <v>1.5499999999999972</v>
      </c>
      <c r="AO962" s="25">
        <f t="shared" si="213"/>
        <v>65.25333333333333</v>
      </c>
      <c r="AP962" s="1">
        <f t="shared" si="211"/>
        <v>2.83</v>
      </c>
      <c r="AQ962" s="25">
        <f t="shared" si="206"/>
        <v>0.90415335463258795</v>
      </c>
      <c r="AR962" s="1">
        <f t="shared" si="207"/>
        <v>2.9</v>
      </c>
      <c r="AS962" s="25">
        <f t="shared" si="208"/>
        <v>1.1372549019607843</v>
      </c>
      <c r="AT962" s="1">
        <f t="shared" si="209"/>
        <v>0</v>
      </c>
      <c r="AU962" s="1">
        <f t="shared" si="210"/>
        <v>0</v>
      </c>
      <c r="AV962" s="1" t="str">
        <f t="shared" si="214"/>
        <v/>
      </c>
      <c r="AW962" s="1" t="str">
        <f t="shared" si="215"/>
        <v/>
      </c>
      <c r="AX962" s="1" t="str">
        <f t="shared" si="216"/>
        <v/>
      </c>
      <c r="AY962" s="1">
        <v>0</v>
      </c>
      <c r="BJ962"/>
    </row>
    <row r="963" spans="1:62" ht="15.75">
      <c r="A963" s="1">
        <v>8829</v>
      </c>
      <c r="B963" s="1" t="s">
        <v>1843</v>
      </c>
      <c r="C963" s="1" t="s">
        <v>4358</v>
      </c>
      <c r="F963" s="1">
        <v>50000</v>
      </c>
      <c r="H963" s="1">
        <v>4.9000000000000004</v>
      </c>
      <c r="I963" s="1">
        <v>54.37</v>
      </c>
      <c r="J963" s="1" t="s">
        <v>10924</v>
      </c>
      <c r="K963" s="1">
        <v>4.9000000000000004</v>
      </c>
      <c r="L963" s="1">
        <v>52.98</v>
      </c>
      <c r="M963" s="1" t="s">
        <v>10925</v>
      </c>
      <c r="N963" s="1">
        <v>4.9000000000000004</v>
      </c>
      <c r="O963" s="1">
        <v>49.8</v>
      </c>
      <c r="P963" s="1" t="s">
        <v>10926</v>
      </c>
      <c r="Q963" s="1">
        <v>11.4</v>
      </c>
      <c r="R963" s="1">
        <v>4.05</v>
      </c>
      <c r="S963" s="1" t="s">
        <v>10927</v>
      </c>
      <c r="T963" s="1">
        <v>3.17</v>
      </c>
      <c r="U963" s="1">
        <v>2.8</v>
      </c>
      <c r="V963" s="1" t="s">
        <v>10928</v>
      </c>
      <c r="W963" s="1">
        <v>0</v>
      </c>
      <c r="X963" s="1">
        <v>7.0000000000000007E-2</v>
      </c>
      <c r="Y963" s="1" t="s">
        <v>4331</v>
      </c>
      <c r="Z963" s="1">
        <v>0</v>
      </c>
      <c r="AA963" s="1">
        <v>0</v>
      </c>
      <c r="AB963" s="1" t="s">
        <v>4284</v>
      </c>
      <c r="AC963" s="1">
        <v>0</v>
      </c>
      <c r="AD963" s="1">
        <v>0</v>
      </c>
      <c r="AH963" s="21">
        <v>42353.39366898148</v>
      </c>
      <c r="AJ963" s="24">
        <v>1</v>
      </c>
      <c r="AK963" s="23">
        <f t="shared" si="217"/>
        <v>1</v>
      </c>
      <c r="AL963" s="1">
        <f t="shared" ref="AL963:AL1026" si="218">F963</f>
        <v>50000</v>
      </c>
      <c r="AM963" s="1">
        <f t="shared" ref="AM963:AM1026" si="219">E963</f>
        <v>0</v>
      </c>
      <c r="AN963" s="25">
        <f t="shared" si="212"/>
        <v>4.57</v>
      </c>
      <c r="AO963" s="25">
        <f t="shared" si="213"/>
        <v>52.383333333333326</v>
      </c>
      <c r="AP963" s="1">
        <f t="shared" si="211"/>
        <v>11.4</v>
      </c>
      <c r="AQ963" s="25">
        <f t="shared" ref="AQ963:AQ1026" si="220">AP963/R963</f>
        <v>2.8148148148148149</v>
      </c>
      <c r="AR963" s="1">
        <f t="shared" ref="AR963:AR1026" si="221">T963</f>
        <v>3.17</v>
      </c>
      <c r="AS963" s="25">
        <f t="shared" ref="AS963:AS1026" si="222">AR963/U963</f>
        <v>1.1321428571428571</v>
      </c>
      <c r="AT963" s="1">
        <f t="shared" ref="AT963:AT1026" si="223">AC963</f>
        <v>0</v>
      </c>
      <c r="AU963" s="1">
        <f t="shared" ref="AU963:AU1026" si="224">AD963</f>
        <v>0</v>
      </c>
      <c r="AV963" s="1" t="str">
        <f t="shared" si="214"/>
        <v/>
      </c>
      <c r="AW963" s="1" t="str">
        <f t="shared" si="215"/>
        <v/>
      </c>
      <c r="AX963" s="1" t="str">
        <f t="shared" si="216"/>
        <v/>
      </c>
      <c r="AY963" s="1">
        <v>0</v>
      </c>
      <c r="BJ963"/>
    </row>
    <row r="964" spans="1:62" ht="15.75">
      <c r="A964" s="1">
        <v>9178</v>
      </c>
      <c r="B964" s="1" t="s">
        <v>2191</v>
      </c>
      <c r="C964" s="1" t="s">
        <v>4334</v>
      </c>
      <c r="F964" s="1">
        <v>50000</v>
      </c>
      <c r="G964" s="1">
        <v>5</v>
      </c>
      <c r="H964" s="1">
        <v>4.9000000000000004</v>
      </c>
      <c r="I964" s="1">
        <v>41.52</v>
      </c>
      <c r="J964" s="1" t="s">
        <v>10929</v>
      </c>
      <c r="K964" s="1">
        <v>4.8</v>
      </c>
      <c r="L964" s="1">
        <v>47.13</v>
      </c>
      <c r="M964" s="1" t="s">
        <v>10930</v>
      </c>
      <c r="N964" s="1">
        <v>4.8</v>
      </c>
      <c r="O964" s="1">
        <v>44.45</v>
      </c>
      <c r="P964" s="1" t="s">
        <v>10931</v>
      </c>
      <c r="Q964" s="1">
        <v>9.8800000000000008</v>
      </c>
      <c r="R964" s="1">
        <v>12.85</v>
      </c>
      <c r="S964" s="1" t="s">
        <v>10932</v>
      </c>
      <c r="T964" s="1">
        <v>3.82</v>
      </c>
      <c r="U964" s="1">
        <v>3.68</v>
      </c>
      <c r="V964" s="1" t="s">
        <v>9415</v>
      </c>
      <c r="W964" s="1">
        <v>0</v>
      </c>
      <c r="X964" s="1">
        <v>0.05</v>
      </c>
      <c r="Y964" s="1" t="s">
        <v>4289</v>
      </c>
      <c r="Z964" s="1">
        <v>0</v>
      </c>
      <c r="AA964" s="1">
        <v>0</v>
      </c>
      <c r="AB964" s="1" t="s">
        <v>4284</v>
      </c>
      <c r="AC964" s="1">
        <v>0</v>
      </c>
      <c r="AD964" s="1">
        <v>0</v>
      </c>
      <c r="AH964" s="21">
        <v>42353.393773148149</v>
      </c>
      <c r="AJ964" s="24">
        <v>1</v>
      </c>
      <c r="AK964" s="23">
        <f t="shared" si="217"/>
        <v>4</v>
      </c>
      <c r="AL964" s="1">
        <f t="shared" si="218"/>
        <v>50000</v>
      </c>
      <c r="AM964" s="1">
        <f t="shared" si="219"/>
        <v>0</v>
      </c>
      <c r="AN964" s="25">
        <f t="shared" si="212"/>
        <v>5.6099999999999994</v>
      </c>
      <c r="AO964" s="25">
        <f t="shared" si="213"/>
        <v>44.366666666666674</v>
      </c>
      <c r="AP964" s="1">
        <f t="shared" ref="AP964:AP1027" si="225">Q964</f>
        <v>9.8800000000000008</v>
      </c>
      <c r="AQ964" s="25">
        <f t="shared" si="220"/>
        <v>0.76887159533073934</v>
      </c>
      <c r="AR964" s="1">
        <f t="shared" si="221"/>
        <v>3.82</v>
      </c>
      <c r="AS964" s="25">
        <f t="shared" si="222"/>
        <v>1.0380434782608694</v>
      </c>
      <c r="AT964" s="1">
        <f t="shared" si="223"/>
        <v>0</v>
      </c>
      <c r="AU964" s="1">
        <f t="shared" si="224"/>
        <v>0</v>
      </c>
      <c r="AV964" s="1" t="str">
        <f t="shared" si="214"/>
        <v/>
      </c>
      <c r="AW964" s="1" t="str">
        <f t="shared" si="215"/>
        <v/>
      </c>
      <c r="AX964" s="1" t="str">
        <f t="shared" si="216"/>
        <v/>
      </c>
      <c r="AY964" s="1">
        <v>0</v>
      </c>
      <c r="BJ964"/>
    </row>
    <row r="965" spans="1:62" ht="15.75">
      <c r="A965" s="1">
        <v>8886</v>
      </c>
      <c r="B965" s="1" t="s">
        <v>1912</v>
      </c>
      <c r="C965" s="1" t="s">
        <v>4334</v>
      </c>
      <c r="F965" s="1">
        <v>50000</v>
      </c>
      <c r="G965" s="1">
        <v>3</v>
      </c>
      <c r="H965" s="1">
        <v>4.9000000000000004</v>
      </c>
      <c r="I965" s="1">
        <v>42.5</v>
      </c>
      <c r="J965" s="1" t="s">
        <v>10933</v>
      </c>
      <c r="K965" s="1">
        <v>4.9000000000000004</v>
      </c>
      <c r="L965" s="1">
        <v>51.66</v>
      </c>
      <c r="M965" s="1" t="s">
        <v>10934</v>
      </c>
      <c r="N965" s="1">
        <v>4.8</v>
      </c>
      <c r="O965" s="1">
        <v>51.87</v>
      </c>
      <c r="P965" s="1" t="s">
        <v>10935</v>
      </c>
      <c r="Q965" s="1">
        <v>4.92</v>
      </c>
      <c r="R965" s="1">
        <v>12.85</v>
      </c>
      <c r="S965" s="1" t="s">
        <v>10936</v>
      </c>
      <c r="T965" s="1">
        <v>2.72</v>
      </c>
      <c r="U965" s="1">
        <v>3.68</v>
      </c>
      <c r="V965" s="1" t="s">
        <v>10937</v>
      </c>
      <c r="W965" s="1">
        <v>0</v>
      </c>
      <c r="X965" s="1">
        <v>0.05</v>
      </c>
      <c r="Y965" s="1" t="s">
        <v>4289</v>
      </c>
      <c r="Z965" s="1">
        <v>0</v>
      </c>
      <c r="AA965" s="1">
        <v>0</v>
      </c>
      <c r="AB965" s="1" t="s">
        <v>4284</v>
      </c>
      <c r="AC965" s="1">
        <v>0</v>
      </c>
      <c r="AD965" s="1">
        <v>0</v>
      </c>
      <c r="AH965" s="21">
        <v>42353.393969907411</v>
      </c>
      <c r="AJ965" s="24">
        <v>1</v>
      </c>
      <c r="AK965" s="23">
        <f t="shared" si="217"/>
        <v>4</v>
      </c>
      <c r="AL965" s="1">
        <f t="shared" si="218"/>
        <v>50000</v>
      </c>
      <c r="AM965" s="1">
        <f t="shared" si="219"/>
        <v>0</v>
      </c>
      <c r="AN965" s="25">
        <f t="shared" si="212"/>
        <v>9.3699999999999974</v>
      </c>
      <c r="AO965" s="25">
        <f t="shared" si="213"/>
        <v>48.676666666666669</v>
      </c>
      <c r="AP965" s="1">
        <f t="shared" si="225"/>
        <v>4.92</v>
      </c>
      <c r="AQ965" s="25">
        <f t="shared" si="220"/>
        <v>0.38287937743190664</v>
      </c>
      <c r="AR965" s="1">
        <f t="shared" si="221"/>
        <v>2.72</v>
      </c>
      <c r="AS965" s="25">
        <f t="shared" si="222"/>
        <v>0.73913043478260876</v>
      </c>
      <c r="AT965" s="1">
        <f t="shared" si="223"/>
        <v>0</v>
      </c>
      <c r="AU965" s="1">
        <f t="shared" si="224"/>
        <v>0</v>
      </c>
      <c r="AV965" s="1" t="str">
        <f t="shared" si="214"/>
        <v/>
      </c>
      <c r="AW965" s="1" t="str">
        <f t="shared" si="215"/>
        <v/>
      </c>
      <c r="AX965" s="1" t="str">
        <f t="shared" si="216"/>
        <v/>
      </c>
      <c r="AY965" s="1">
        <v>0</v>
      </c>
      <c r="BJ965"/>
    </row>
    <row r="966" spans="1:62" ht="15.75">
      <c r="A966" s="1">
        <v>8613</v>
      </c>
      <c r="B966" s="1" t="s">
        <v>1267</v>
      </c>
      <c r="C966" s="1" t="s">
        <v>4334</v>
      </c>
      <c r="F966" s="1">
        <v>50000</v>
      </c>
      <c r="G966" s="1">
        <v>4</v>
      </c>
      <c r="H966" s="1">
        <v>4.8</v>
      </c>
      <c r="I966" s="1">
        <v>33.96</v>
      </c>
      <c r="J966" s="1" t="s">
        <v>10938</v>
      </c>
      <c r="K966" s="1">
        <v>4.8</v>
      </c>
      <c r="L966" s="1">
        <v>33.659999999999997</v>
      </c>
      <c r="M966" s="1" t="s">
        <v>10939</v>
      </c>
      <c r="N966" s="1">
        <v>4.8</v>
      </c>
      <c r="O966" s="1">
        <v>36.6</v>
      </c>
      <c r="P966" s="1" t="s">
        <v>10940</v>
      </c>
      <c r="Q966" s="1">
        <v>10.09</v>
      </c>
      <c r="R966" s="1">
        <v>12.85</v>
      </c>
      <c r="S966" s="1" t="s">
        <v>10941</v>
      </c>
      <c r="T966" s="1">
        <v>4.5999999999999996</v>
      </c>
      <c r="U966" s="1">
        <v>3.68</v>
      </c>
      <c r="V966" s="1" t="s">
        <v>10942</v>
      </c>
      <c r="W966" s="1">
        <v>0</v>
      </c>
      <c r="X966" s="1">
        <v>0.05</v>
      </c>
      <c r="Y966" s="1" t="s">
        <v>4289</v>
      </c>
      <c r="Z966" s="1">
        <v>0</v>
      </c>
      <c r="AA966" s="1">
        <v>0</v>
      </c>
      <c r="AB966" s="1" t="s">
        <v>4284</v>
      </c>
      <c r="AC966" s="1">
        <v>0</v>
      </c>
      <c r="AD966" s="1">
        <v>0</v>
      </c>
      <c r="AH966" s="21">
        <v>42353.394201388888</v>
      </c>
      <c r="AJ966" s="24">
        <v>1</v>
      </c>
      <c r="AK966" s="23">
        <f t="shared" si="217"/>
        <v>4</v>
      </c>
      <c r="AL966" s="1">
        <f t="shared" si="218"/>
        <v>50000</v>
      </c>
      <c r="AM966" s="1">
        <f t="shared" si="219"/>
        <v>0</v>
      </c>
      <c r="AN966" s="25">
        <f t="shared" si="212"/>
        <v>2.9400000000000048</v>
      </c>
      <c r="AO966" s="25">
        <f t="shared" si="213"/>
        <v>34.74</v>
      </c>
      <c r="AP966" s="1">
        <f t="shared" si="225"/>
        <v>10.09</v>
      </c>
      <c r="AQ966" s="25">
        <f t="shared" si="220"/>
        <v>0.78521400778210115</v>
      </c>
      <c r="AR966" s="1">
        <f t="shared" si="221"/>
        <v>4.5999999999999996</v>
      </c>
      <c r="AS966" s="25">
        <f t="shared" si="222"/>
        <v>1.2499999999999998</v>
      </c>
      <c r="AT966" s="1">
        <f t="shared" si="223"/>
        <v>0</v>
      </c>
      <c r="AU966" s="1">
        <f t="shared" si="224"/>
        <v>0</v>
      </c>
      <c r="AV966" s="1" t="str">
        <f t="shared" si="214"/>
        <v/>
      </c>
      <c r="AW966" s="1" t="str">
        <f t="shared" si="215"/>
        <v/>
      </c>
      <c r="AX966" s="1" t="str">
        <f t="shared" si="216"/>
        <v/>
      </c>
      <c r="AY966" s="1">
        <v>0</v>
      </c>
      <c r="BJ966"/>
    </row>
    <row r="967" spans="1:62" ht="15.75">
      <c r="A967" s="1">
        <v>9183</v>
      </c>
      <c r="B967" s="1" t="s">
        <v>928</v>
      </c>
      <c r="C967" s="1" t="s">
        <v>4350</v>
      </c>
      <c r="F967" s="1">
        <v>50000</v>
      </c>
      <c r="G967" s="1">
        <v>3</v>
      </c>
      <c r="H967" s="1">
        <v>4.9000000000000004</v>
      </c>
      <c r="I967" s="1">
        <v>65.290000000000006</v>
      </c>
      <c r="J967" s="1" t="s">
        <v>10943</v>
      </c>
      <c r="K967" s="1">
        <v>4.9000000000000004</v>
      </c>
      <c r="L967" s="1">
        <v>65.650000000000006</v>
      </c>
      <c r="M967" s="1" t="s">
        <v>10944</v>
      </c>
      <c r="N967" s="1">
        <v>4.9000000000000004</v>
      </c>
      <c r="O967" s="1">
        <v>70.66</v>
      </c>
      <c r="P967" s="1" t="s">
        <v>10945</v>
      </c>
      <c r="Q967" s="1">
        <v>8.08</v>
      </c>
      <c r="R967" s="1">
        <v>3.13</v>
      </c>
      <c r="S967" s="1" t="s">
        <v>10946</v>
      </c>
      <c r="T967" s="1">
        <v>2.87</v>
      </c>
      <c r="U967" s="1">
        <v>2.5499999999999998</v>
      </c>
      <c r="V967" s="1" t="s">
        <v>10947</v>
      </c>
      <c r="W967" s="1">
        <v>0</v>
      </c>
      <c r="X967" s="1">
        <v>0.02</v>
      </c>
      <c r="Y967" s="1" t="s">
        <v>4324</v>
      </c>
      <c r="Z967" s="1">
        <v>0</v>
      </c>
      <c r="AA967" s="1">
        <v>0</v>
      </c>
      <c r="AB967" s="1" t="s">
        <v>4284</v>
      </c>
      <c r="AC967" s="1">
        <v>0</v>
      </c>
      <c r="AD967" s="1">
        <v>0</v>
      </c>
      <c r="AH967" s="21">
        <v>42353.394375000003</v>
      </c>
      <c r="AJ967" s="24">
        <v>1</v>
      </c>
      <c r="AK967" s="23">
        <f t="shared" si="217"/>
        <v>15</v>
      </c>
      <c r="AL967" s="1">
        <f t="shared" si="218"/>
        <v>50000</v>
      </c>
      <c r="AM967" s="1">
        <f t="shared" si="219"/>
        <v>0</v>
      </c>
      <c r="AN967" s="25">
        <f t="shared" ref="AN967:AN1030" si="226">MAX(I967,L967,O967)-MIN(I967,L967,O967)</f>
        <v>5.3699999999999903</v>
      </c>
      <c r="AO967" s="25">
        <f t="shared" ref="AO967:AO1030" si="227">AVERAGE(I967,L967,O967)</f>
        <v>67.2</v>
      </c>
      <c r="AP967" s="1">
        <f t="shared" si="225"/>
        <v>8.08</v>
      </c>
      <c r="AQ967" s="25">
        <f t="shared" si="220"/>
        <v>2.5814696485623005</v>
      </c>
      <c r="AR967" s="1">
        <f t="shared" si="221"/>
        <v>2.87</v>
      </c>
      <c r="AS967" s="25">
        <f t="shared" si="222"/>
        <v>1.1254901960784316</v>
      </c>
      <c r="AT967" s="1">
        <f t="shared" si="223"/>
        <v>0</v>
      </c>
      <c r="AU967" s="1">
        <f t="shared" si="224"/>
        <v>0</v>
      </c>
      <c r="AV967" s="1" t="str">
        <f t="shared" si="214"/>
        <v/>
      </c>
      <c r="AW967" s="1" t="str">
        <f t="shared" si="215"/>
        <v/>
      </c>
      <c r="AX967" s="1" t="str">
        <f t="shared" si="216"/>
        <v/>
      </c>
      <c r="AY967" s="1">
        <v>0</v>
      </c>
      <c r="BJ967"/>
    </row>
    <row r="968" spans="1:62" ht="15.75">
      <c r="A968" s="1">
        <v>8785</v>
      </c>
      <c r="B968" s="1" t="s">
        <v>152</v>
      </c>
      <c r="C968" s="1" t="s">
        <v>4334</v>
      </c>
      <c r="F968" s="1">
        <v>50000</v>
      </c>
      <c r="G968" s="1">
        <v>4</v>
      </c>
      <c r="H968" s="1">
        <v>4.9000000000000004</v>
      </c>
      <c r="I968" s="1">
        <v>76</v>
      </c>
      <c r="J968" s="1" t="s">
        <v>10948</v>
      </c>
      <c r="K968" s="1">
        <v>4.9000000000000004</v>
      </c>
      <c r="L968" s="1">
        <v>76.87</v>
      </c>
      <c r="M968" s="1" t="s">
        <v>10949</v>
      </c>
      <c r="N968" s="1">
        <v>4.9000000000000004</v>
      </c>
      <c r="O968" s="1">
        <v>80.959999999999994</v>
      </c>
      <c r="P968" s="1" t="s">
        <v>10950</v>
      </c>
      <c r="Q968" s="1">
        <v>6.78</v>
      </c>
      <c r="R968" s="1">
        <v>12.85</v>
      </c>
      <c r="S968" s="1" t="s">
        <v>10951</v>
      </c>
      <c r="T968" s="1">
        <v>2.39</v>
      </c>
      <c r="U968" s="1">
        <v>3.68</v>
      </c>
      <c r="V968" s="1" t="s">
        <v>10822</v>
      </c>
      <c r="W968" s="1">
        <v>0</v>
      </c>
      <c r="X968" s="1">
        <v>0.05</v>
      </c>
      <c r="Y968" s="1" t="s">
        <v>4289</v>
      </c>
      <c r="Z968" s="1">
        <v>0</v>
      </c>
      <c r="AA968" s="1">
        <v>0</v>
      </c>
      <c r="AB968" s="1" t="s">
        <v>4284</v>
      </c>
      <c r="AC968" s="1">
        <v>0</v>
      </c>
      <c r="AD968" s="1">
        <v>0</v>
      </c>
      <c r="AH968" s="21">
        <v>42353.394583333335</v>
      </c>
      <c r="AJ968" s="24">
        <v>1</v>
      </c>
      <c r="AK968" s="23">
        <f t="shared" si="217"/>
        <v>4</v>
      </c>
      <c r="AL968" s="1">
        <f t="shared" si="218"/>
        <v>50000</v>
      </c>
      <c r="AM968" s="1">
        <f t="shared" si="219"/>
        <v>0</v>
      </c>
      <c r="AN968" s="25">
        <f t="shared" si="226"/>
        <v>4.9599999999999937</v>
      </c>
      <c r="AO968" s="25">
        <f t="shared" si="227"/>
        <v>77.943333333333328</v>
      </c>
      <c r="AP968" s="1">
        <f t="shared" si="225"/>
        <v>6.78</v>
      </c>
      <c r="AQ968" s="25">
        <f t="shared" si="220"/>
        <v>0.52762645914396888</v>
      </c>
      <c r="AR968" s="1">
        <f t="shared" si="221"/>
        <v>2.39</v>
      </c>
      <c r="AS968" s="25">
        <f t="shared" si="222"/>
        <v>0.64945652173913049</v>
      </c>
      <c r="AT968" s="1">
        <f t="shared" si="223"/>
        <v>0</v>
      </c>
      <c r="AU968" s="1">
        <f t="shared" si="224"/>
        <v>0</v>
      </c>
      <c r="AV968" s="1" t="str">
        <f t="shared" si="214"/>
        <v/>
      </c>
      <c r="AW968" s="1" t="str">
        <f t="shared" si="215"/>
        <v/>
      </c>
      <c r="AX968" s="1" t="str">
        <f t="shared" si="216"/>
        <v/>
      </c>
      <c r="AY968" s="1">
        <v>0</v>
      </c>
      <c r="BJ968"/>
    </row>
    <row r="969" spans="1:62" ht="15.75">
      <c r="A969" s="1">
        <v>8731</v>
      </c>
      <c r="B969" s="1" t="s">
        <v>837</v>
      </c>
      <c r="C969" s="1" t="s">
        <v>4334</v>
      </c>
      <c r="F969" s="1">
        <v>50000</v>
      </c>
      <c r="G969" s="1">
        <v>4</v>
      </c>
      <c r="H969" s="1">
        <v>4.9000000000000004</v>
      </c>
      <c r="I969" s="1">
        <v>72.790000000000006</v>
      </c>
      <c r="J969" s="1" t="s">
        <v>10952</v>
      </c>
      <c r="K969" s="1">
        <v>4.9000000000000004</v>
      </c>
      <c r="L969" s="1">
        <v>71.05</v>
      </c>
      <c r="M969" s="1" t="s">
        <v>10953</v>
      </c>
      <c r="N969" s="1">
        <v>4.9000000000000004</v>
      </c>
      <c r="O969" s="1">
        <v>75.14</v>
      </c>
      <c r="P969" s="1" t="s">
        <v>10954</v>
      </c>
      <c r="Q969" s="1">
        <v>5.17</v>
      </c>
      <c r="R969" s="1">
        <v>12.85</v>
      </c>
      <c r="S969" s="1" t="s">
        <v>10955</v>
      </c>
      <c r="T969" s="1">
        <v>2.21</v>
      </c>
      <c r="U969" s="1">
        <v>3.68</v>
      </c>
      <c r="V969" s="1" t="s">
        <v>10332</v>
      </c>
      <c r="W969" s="1">
        <v>0</v>
      </c>
      <c r="X969" s="1">
        <v>0.05</v>
      </c>
      <c r="Y969" s="1" t="s">
        <v>4289</v>
      </c>
      <c r="Z969" s="1">
        <v>0</v>
      </c>
      <c r="AA969" s="1">
        <v>0</v>
      </c>
      <c r="AB969" s="1" t="s">
        <v>4284</v>
      </c>
      <c r="AC969" s="1">
        <v>0</v>
      </c>
      <c r="AD969" s="1">
        <v>0</v>
      </c>
      <c r="AH969" s="21">
        <v>42353.394687499997</v>
      </c>
      <c r="AJ969" s="24">
        <v>1</v>
      </c>
      <c r="AK969" s="23">
        <f t="shared" si="217"/>
        <v>4</v>
      </c>
      <c r="AL969" s="1">
        <f t="shared" si="218"/>
        <v>50000</v>
      </c>
      <c r="AM969" s="1">
        <f t="shared" si="219"/>
        <v>0</v>
      </c>
      <c r="AN969" s="25">
        <f t="shared" si="226"/>
        <v>4.0900000000000034</v>
      </c>
      <c r="AO969" s="25">
        <f t="shared" si="227"/>
        <v>72.993333333333339</v>
      </c>
      <c r="AP969" s="1">
        <f t="shared" si="225"/>
        <v>5.17</v>
      </c>
      <c r="AQ969" s="25">
        <f t="shared" si="220"/>
        <v>0.40233463035019457</v>
      </c>
      <c r="AR969" s="1">
        <f t="shared" si="221"/>
        <v>2.21</v>
      </c>
      <c r="AS969" s="25">
        <f t="shared" si="222"/>
        <v>0.60054347826086951</v>
      </c>
      <c r="AT969" s="1">
        <f t="shared" si="223"/>
        <v>0</v>
      </c>
      <c r="AU969" s="1">
        <f t="shared" si="224"/>
        <v>0</v>
      </c>
      <c r="AV969" s="1" t="str">
        <f t="shared" si="214"/>
        <v/>
      </c>
      <c r="AW969" s="1" t="str">
        <f t="shared" si="215"/>
        <v/>
      </c>
      <c r="AX969" s="1" t="str">
        <f t="shared" si="216"/>
        <v/>
      </c>
      <c r="AY969" s="1">
        <v>0</v>
      </c>
      <c r="BJ969"/>
    </row>
    <row r="970" spans="1:62" ht="15.75">
      <c r="A970" s="1">
        <v>9008</v>
      </c>
      <c r="B970" s="1" t="s">
        <v>1529</v>
      </c>
      <c r="C970" s="1" t="s">
        <v>4286</v>
      </c>
      <c r="F970" s="1">
        <v>50000</v>
      </c>
      <c r="G970" s="1">
        <v>3</v>
      </c>
      <c r="H970" s="1">
        <v>4.9000000000000004</v>
      </c>
      <c r="I970" s="1">
        <v>36.4</v>
      </c>
      <c r="J970" s="1" t="s">
        <v>10956</v>
      </c>
      <c r="K970" s="1">
        <v>4.9000000000000004</v>
      </c>
      <c r="L970" s="1">
        <v>49.91</v>
      </c>
      <c r="M970" s="1" t="s">
        <v>10957</v>
      </c>
      <c r="N970" s="1">
        <v>4.9000000000000004</v>
      </c>
      <c r="O970" s="1">
        <v>54.53</v>
      </c>
      <c r="P970" s="1" t="s">
        <v>10958</v>
      </c>
      <c r="Q970" s="1">
        <v>5.53</v>
      </c>
      <c r="R970" s="1">
        <v>6.76</v>
      </c>
      <c r="S970" s="1" t="s">
        <v>10959</v>
      </c>
      <c r="T970" s="1">
        <v>1.73</v>
      </c>
      <c r="U970" s="1">
        <v>3.27</v>
      </c>
      <c r="V970" s="1" t="s">
        <v>10960</v>
      </c>
      <c r="W970" s="1">
        <v>0</v>
      </c>
      <c r="X970" s="1">
        <v>0.01</v>
      </c>
      <c r="Y970" s="1" t="s">
        <v>4295</v>
      </c>
      <c r="Z970" s="1">
        <v>0</v>
      </c>
      <c r="AA970" s="1">
        <v>0</v>
      </c>
      <c r="AB970" s="1" t="s">
        <v>4284</v>
      </c>
      <c r="AC970" s="1">
        <v>0</v>
      </c>
      <c r="AD970" s="1">
        <v>0</v>
      </c>
      <c r="AH970" s="21">
        <v>42353.394861111112</v>
      </c>
      <c r="AJ970" s="24">
        <v>1</v>
      </c>
      <c r="AK970" s="23">
        <f t="shared" si="217"/>
        <v>8</v>
      </c>
      <c r="AL970" s="1">
        <f t="shared" si="218"/>
        <v>50000</v>
      </c>
      <c r="AM970" s="1">
        <f t="shared" si="219"/>
        <v>0</v>
      </c>
      <c r="AN970" s="25">
        <f t="shared" si="226"/>
        <v>18.130000000000003</v>
      </c>
      <c r="AO970" s="25">
        <f t="shared" si="227"/>
        <v>46.946666666666665</v>
      </c>
      <c r="AP970" s="1">
        <f t="shared" si="225"/>
        <v>5.53</v>
      </c>
      <c r="AQ970" s="25">
        <f t="shared" si="220"/>
        <v>0.81804733727810652</v>
      </c>
      <c r="AR970" s="1">
        <f t="shared" si="221"/>
        <v>1.73</v>
      </c>
      <c r="AS970" s="25">
        <f t="shared" si="222"/>
        <v>0.52905198776758411</v>
      </c>
      <c r="AT970" s="1">
        <f t="shared" si="223"/>
        <v>0</v>
      </c>
      <c r="AU970" s="1">
        <f t="shared" si="224"/>
        <v>0</v>
      </c>
      <c r="AV970" s="1" t="str">
        <f t="shared" si="214"/>
        <v/>
      </c>
      <c r="AW970" s="1" t="str">
        <f t="shared" si="215"/>
        <v/>
      </c>
      <c r="AX970" s="1" t="str">
        <f t="shared" si="216"/>
        <v/>
      </c>
      <c r="AY970" s="1">
        <v>0</v>
      </c>
      <c r="BJ970"/>
    </row>
    <row r="971" spans="1:62" ht="15.75">
      <c r="A971" s="1">
        <v>9072</v>
      </c>
      <c r="B971" s="1" t="s">
        <v>1907</v>
      </c>
      <c r="C971" s="1" t="s">
        <v>4332</v>
      </c>
      <c r="F971" s="1">
        <v>100000</v>
      </c>
      <c r="G971" s="1">
        <v>3</v>
      </c>
      <c r="H971" s="1">
        <v>4.9000000000000004</v>
      </c>
      <c r="I971" s="1">
        <v>50.95</v>
      </c>
      <c r="J971" s="1" t="s">
        <v>10961</v>
      </c>
      <c r="K971" s="1">
        <v>4.9000000000000004</v>
      </c>
      <c r="L971" s="1">
        <v>50.41</v>
      </c>
      <c r="M971" s="1" t="s">
        <v>10962</v>
      </c>
      <c r="N971" s="1">
        <v>4.9000000000000004</v>
      </c>
      <c r="O971" s="1">
        <v>54.62</v>
      </c>
      <c r="P971" s="1" t="s">
        <v>10963</v>
      </c>
      <c r="Q971" s="1">
        <v>3.75</v>
      </c>
      <c r="R971" s="1">
        <v>4.51</v>
      </c>
      <c r="S971" s="1" t="s">
        <v>10964</v>
      </c>
      <c r="T971" s="1">
        <v>2.99</v>
      </c>
      <c r="U971" s="1">
        <v>2.61</v>
      </c>
      <c r="V971" s="1" t="s">
        <v>10965</v>
      </c>
      <c r="W971" s="1">
        <v>0</v>
      </c>
      <c r="X971" s="1">
        <v>0.06</v>
      </c>
      <c r="Y971" s="1" t="s">
        <v>4292</v>
      </c>
      <c r="Z971" s="1">
        <v>0</v>
      </c>
      <c r="AA971" s="1">
        <v>0</v>
      </c>
      <c r="AB971" s="1" t="s">
        <v>4284</v>
      </c>
      <c r="AC971" s="1">
        <v>0</v>
      </c>
      <c r="AD971" s="1">
        <v>0</v>
      </c>
      <c r="AH971" s="21">
        <v>42353.395243055558</v>
      </c>
      <c r="AJ971" s="24">
        <v>1</v>
      </c>
      <c r="AK971" s="23">
        <f t="shared" si="217"/>
        <v>3</v>
      </c>
      <c r="AL971" s="1">
        <f t="shared" si="218"/>
        <v>100000</v>
      </c>
      <c r="AM971" s="1">
        <f t="shared" si="219"/>
        <v>0</v>
      </c>
      <c r="AN971" s="25">
        <f t="shared" si="226"/>
        <v>4.2100000000000009</v>
      </c>
      <c r="AO971" s="25">
        <f t="shared" si="227"/>
        <v>51.993333333333332</v>
      </c>
      <c r="AP971" s="1">
        <f t="shared" si="225"/>
        <v>3.75</v>
      </c>
      <c r="AQ971" s="25">
        <f t="shared" si="220"/>
        <v>0.83148558758314861</v>
      </c>
      <c r="AR971" s="1">
        <f t="shared" si="221"/>
        <v>2.99</v>
      </c>
      <c r="AS971" s="25">
        <f t="shared" si="222"/>
        <v>1.1455938697318009</v>
      </c>
      <c r="AT971" s="1">
        <f t="shared" si="223"/>
        <v>0</v>
      </c>
      <c r="AU971" s="1">
        <f t="shared" si="224"/>
        <v>0</v>
      </c>
      <c r="AV971" s="1" t="str">
        <f t="shared" si="214"/>
        <v/>
      </c>
      <c r="AW971" s="1" t="str">
        <f t="shared" si="215"/>
        <v/>
      </c>
      <c r="AX971" s="1" t="str">
        <f t="shared" si="216"/>
        <v/>
      </c>
      <c r="AY971" s="1">
        <v>0</v>
      </c>
      <c r="BJ971"/>
    </row>
    <row r="972" spans="1:62" ht="15.75">
      <c r="A972" s="1">
        <v>8754</v>
      </c>
      <c r="B972" s="1" t="s">
        <v>1526</v>
      </c>
      <c r="C972" s="19" t="s">
        <v>4370</v>
      </c>
      <c r="D972" s="1">
        <v>518</v>
      </c>
      <c r="E972" s="1">
        <v>5798</v>
      </c>
      <c r="F972" s="1">
        <v>1000</v>
      </c>
      <c r="H972" s="1">
        <v>4.9000000000000004</v>
      </c>
      <c r="I972" s="1">
        <v>56.48</v>
      </c>
      <c r="J972" s="1" t="s">
        <v>6670</v>
      </c>
      <c r="K972" s="1">
        <v>4.9000000000000004</v>
      </c>
      <c r="L972" s="1">
        <v>61.35</v>
      </c>
      <c r="M972" s="1" t="s">
        <v>6671</v>
      </c>
      <c r="N972" s="1">
        <v>4.9000000000000004</v>
      </c>
      <c r="O972" s="1">
        <v>64.31</v>
      </c>
      <c r="P972" s="1" t="s">
        <v>6672</v>
      </c>
      <c r="Q972" s="1">
        <v>0.26</v>
      </c>
      <c r="R972" s="1">
        <v>3.42</v>
      </c>
      <c r="S972" s="1" t="s">
        <v>6673</v>
      </c>
      <c r="T972" s="1">
        <v>0</v>
      </c>
      <c r="U972" s="1">
        <v>1.48</v>
      </c>
      <c r="V972" s="1" t="s">
        <v>5316</v>
      </c>
      <c r="W972" s="1">
        <v>0</v>
      </c>
      <c r="X972" s="1">
        <v>0.01</v>
      </c>
      <c r="Y972" s="1" t="s">
        <v>4295</v>
      </c>
      <c r="Z972" s="1">
        <v>0</v>
      </c>
      <c r="AA972" s="1">
        <v>0</v>
      </c>
      <c r="AB972" s="1" t="s">
        <v>4284</v>
      </c>
      <c r="AC972" s="1">
        <v>99.43</v>
      </c>
      <c r="AD972" s="1">
        <v>99.59</v>
      </c>
      <c r="AE972" s="1" t="s">
        <v>4501</v>
      </c>
      <c r="AF972" s="1" t="s">
        <v>6674</v>
      </c>
      <c r="AG972" s="1" t="s">
        <v>6675</v>
      </c>
      <c r="AH972" s="21">
        <v>42352.266655092593</v>
      </c>
      <c r="AJ972" s="23">
        <v>0</v>
      </c>
      <c r="AK972" s="23">
        <f t="shared" si="217"/>
        <v>11</v>
      </c>
      <c r="AL972" s="1">
        <f t="shared" si="218"/>
        <v>1000</v>
      </c>
      <c r="AM972" s="1">
        <f t="shared" si="219"/>
        <v>5798</v>
      </c>
      <c r="AN972" s="25">
        <f t="shared" si="226"/>
        <v>7.8300000000000054</v>
      </c>
      <c r="AO972" s="25">
        <f t="shared" si="227"/>
        <v>60.713333333333331</v>
      </c>
      <c r="AP972" s="1">
        <f t="shared" si="225"/>
        <v>0.26</v>
      </c>
      <c r="AQ972" s="25">
        <f t="shared" si="220"/>
        <v>7.6023391812865507E-2</v>
      </c>
      <c r="AR972" s="1">
        <f t="shared" si="221"/>
        <v>0</v>
      </c>
      <c r="AS972" s="25">
        <f t="shared" si="222"/>
        <v>0</v>
      </c>
      <c r="AT972" s="1">
        <f t="shared" si="223"/>
        <v>99.43</v>
      </c>
      <c r="AU972" s="1">
        <f t="shared" si="224"/>
        <v>99.59</v>
      </c>
      <c r="AV972" s="1" t="str">
        <f t="shared" si="214"/>
        <v>78</v>
      </c>
      <c r="AW972" s="1" t="str">
        <f t="shared" si="215"/>
        <v>352</v>
      </c>
      <c r="AX972" s="1" t="str">
        <f t="shared" si="216"/>
        <v>2647</v>
      </c>
      <c r="AY972" s="1">
        <v>0.94840909090909098</v>
      </c>
      <c r="AZ972" s="1">
        <v>0.79788439743105399</v>
      </c>
      <c r="BJ972"/>
    </row>
    <row r="973" spans="1:62" ht="15.75">
      <c r="A973" s="1">
        <v>9211</v>
      </c>
      <c r="B973" s="1" t="s">
        <v>2303</v>
      </c>
      <c r="C973" s="19" t="s">
        <v>4332</v>
      </c>
      <c r="D973" s="1">
        <v>42</v>
      </c>
      <c r="E973" s="1">
        <v>1781</v>
      </c>
      <c r="F973" s="1">
        <v>10000</v>
      </c>
      <c r="H973" s="1">
        <v>4.8</v>
      </c>
      <c r="I973" s="1">
        <v>24.67</v>
      </c>
      <c r="J973" s="1" t="s">
        <v>5317</v>
      </c>
      <c r="K973" s="1">
        <v>4.8</v>
      </c>
      <c r="L973" s="1">
        <v>27.98</v>
      </c>
      <c r="M973" s="1" t="s">
        <v>5318</v>
      </c>
      <c r="N973" s="1">
        <v>4.8</v>
      </c>
      <c r="O973" s="1">
        <v>15.93</v>
      </c>
      <c r="P973" s="1" t="s">
        <v>5319</v>
      </c>
      <c r="Q973" s="1">
        <v>11.46</v>
      </c>
      <c r="R973" s="1">
        <v>4.8600000000000003</v>
      </c>
      <c r="S973" s="1" t="s">
        <v>5320</v>
      </c>
      <c r="T973" s="1">
        <v>3.26</v>
      </c>
      <c r="U973" s="1">
        <v>2.95</v>
      </c>
      <c r="V973" s="1" t="s">
        <v>5321</v>
      </c>
      <c r="W973" s="1">
        <v>0.09</v>
      </c>
      <c r="X973" s="1">
        <v>0.02</v>
      </c>
      <c r="Y973" s="1" t="s">
        <v>5322</v>
      </c>
      <c r="Z973" s="1">
        <v>1</v>
      </c>
      <c r="AA973" s="1">
        <v>0</v>
      </c>
      <c r="AB973" s="1" t="s">
        <v>4329</v>
      </c>
      <c r="AC973" s="1">
        <v>100</v>
      </c>
      <c r="AD973" s="1">
        <v>99.11</v>
      </c>
      <c r="AE973" s="1" t="s">
        <v>5323</v>
      </c>
      <c r="AF973" s="1" t="s">
        <v>5324</v>
      </c>
      <c r="AG973" s="1" t="s">
        <v>5325</v>
      </c>
      <c r="AH973" s="21">
        <v>42352.26939814815</v>
      </c>
      <c r="AJ973" s="23">
        <v>0</v>
      </c>
      <c r="AK973" s="23">
        <f t="shared" si="217"/>
        <v>3</v>
      </c>
      <c r="AL973" s="1">
        <f t="shared" si="218"/>
        <v>10000</v>
      </c>
      <c r="AM973" s="1">
        <f t="shared" si="219"/>
        <v>1781</v>
      </c>
      <c r="AN973" s="25">
        <f t="shared" si="226"/>
        <v>12.05</v>
      </c>
      <c r="AO973" s="25">
        <f t="shared" si="227"/>
        <v>22.860000000000003</v>
      </c>
      <c r="AP973" s="1">
        <f t="shared" si="225"/>
        <v>11.46</v>
      </c>
      <c r="AQ973" s="25">
        <f t="shared" si="220"/>
        <v>2.3580246913580245</v>
      </c>
      <c r="AR973" s="1">
        <f t="shared" si="221"/>
        <v>3.26</v>
      </c>
      <c r="AS973" s="25">
        <f t="shared" si="222"/>
        <v>1.1050847457627118</v>
      </c>
      <c r="AT973" s="1">
        <f t="shared" si="223"/>
        <v>100</v>
      </c>
      <c r="AU973" s="1">
        <f t="shared" si="224"/>
        <v>99.11</v>
      </c>
      <c r="AV973" s="1" t="str">
        <f t="shared" si="214"/>
        <v>154</v>
      </c>
      <c r="AW973" s="1" t="str">
        <f t="shared" si="215"/>
        <v>916</v>
      </c>
      <c r="AX973" s="1" t="str">
        <f t="shared" si="216"/>
        <v>1753</v>
      </c>
      <c r="AY973" s="1">
        <v>0.71956331877729263</v>
      </c>
      <c r="AZ973" s="1">
        <v>3.1351968054763262</v>
      </c>
      <c r="BJ973"/>
    </row>
    <row r="974" spans="1:62" ht="15.75">
      <c r="A974" s="1">
        <v>8914</v>
      </c>
      <c r="B974" s="1" t="s">
        <v>1931</v>
      </c>
      <c r="C974" s="19" t="s">
        <v>4334</v>
      </c>
      <c r="D974" s="1">
        <v>559</v>
      </c>
      <c r="E974" s="1">
        <v>17187</v>
      </c>
      <c r="F974" s="1">
        <v>10000</v>
      </c>
      <c r="H974" s="1">
        <v>4.7</v>
      </c>
      <c r="I974" s="1">
        <v>4.2699999999999996</v>
      </c>
      <c r="J974" s="1" t="s">
        <v>6724</v>
      </c>
      <c r="K974" s="1">
        <v>4.8</v>
      </c>
      <c r="L974" s="1">
        <v>16.53</v>
      </c>
      <c r="M974" s="1" t="s">
        <v>6725</v>
      </c>
      <c r="N974" s="1">
        <v>4.7</v>
      </c>
      <c r="O974" s="1">
        <v>-0.99</v>
      </c>
      <c r="P974" s="1" t="s">
        <v>6726</v>
      </c>
      <c r="Q974" s="1">
        <v>22.55</v>
      </c>
      <c r="R974" s="1">
        <v>14.39</v>
      </c>
      <c r="S974" s="1" t="s">
        <v>6727</v>
      </c>
      <c r="T974" s="1">
        <v>1.92</v>
      </c>
      <c r="U974" s="1">
        <v>3.69</v>
      </c>
      <c r="V974" s="1" t="s">
        <v>6728</v>
      </c>
      <c r="W974" s="1">
        <v>0</v>
      </c>
      <c r="X974" s="1">
        <v>0.01</v>
      </c>
      <c r="Y974" s="1" t="s">
        <v>5308</v>
      </c>
      <c r="Z974" s="1">
        <v>1</v>
      </c>
      <c r="AA974" s="1">
        <v>0</v>
      </c>
      <c r="AB974" s="1" t="s">
        <v>4329</v>
      </c>
      <c r="AC974" s="1">
        <v>94.79</v>
      </c>
      <c r="AD974" s="1">
        <v>99.36</v>
      </c>
      <c r="AE974" s="1" t="s">
        <v>6729</v>
      </c>
      <c r="AF974" s="1" t="s">
        <v>6730</v>
      </c>
      <c r="AG974" s="1" t="s">
        <v>6731</v>
      </c>
      <c r="AH974" s="21">
        <v>42352.269444444442</v>
      </c>
      <c r="AJ974" s="23">
        <v>0</v>
      </c>
      <c r="AK974" s="23">
        <f t="shared" si="217"/>
        <v>4</v>
      </c>
      <c r="AL974" s="1">
        <f t="shared" si="218"/>
        <v>10000</v>
      </c>
      <c r="AM974" s="1">
        <f t="shared" si="219"/>
        <v>17187</v>
      </c>
      <c r="AN974" s="25">
        <f t="shared" si="226"/>
        <v>17.52</v>
      </c>
      <c r="AO974" s="25">
        <f t="shared" si="227"/>
        <v>6.6033333333333344</v>
      </c>
      <c r="AP974" s="1">
        <f t="shared" si="225"/>
        <v>22.55</v>
      </c>
      <c r="AQ974" s="25">
        <f t="shared" si="220"/>
        <v>1.5670604586518415</v>
      </c>
      <c r="AR974" s="1">
        <f t="shared" si="221"/>
        <v>1.92</v>
      </c>
      <c r="AS974" s="25">
        <f t="shared" si="222"/>
        <v>0.52032520325203246</v>
      </c>
      <c r="AT974" s="1">
        <f t="shared" si="223"/>
        <v>94.79</v>
      </c>
      <c r="AU974" s="1">
        <f t="shared" si="224"/>
        <v>99.36</v>
      </c>
      <c r="AV974" s="1" t="str">
        <f t="shared" si="214"/>
        <v>72</v>
      </c>
      <c r="AW974" s="1" t="str">
        <f t="shared" si="215"/>
        <v>326</v>
      </c>
      <c r="AX974" s="1" t="str">
        <f t="shared" si="216"/>
        <v>2503</v>
      </c>
      <c r="AY974" s="1">
        <v>0.94527607361963195</v>
      </c>
      <c r="AZ974" s="1">
        <v>0.78146224530563324</v>
      </c>
      <c r="BJ974"/>
    </row>
    <row r="975" spans="1:62" ht="15.75">
      <c r="A975" s="1">
        <v>9223</v>
      </c>
      <c r="B975" s="1" t="s">
        <v>2324</v>
      </c>
      <c r="C975" s="19" t="s">
        <v>4337</v>
      </c>
      <c r="D975" s="1">
        <v>424</v>
      </c>
      <c r="E975" s="1">
        <v>58194</v>
      </c>
      <c r="F975" s="1">
        <v>1000</v>
      </c>
      <c r="H975" s="1">
        <v>4.8</v>
      </c>
      <c r="I975" s="1">
        <v>-0.89</v>
      </c>
      <c r="J975" s="1" t="s">
        <v>5303</v>
      </c>
      <c r="K975" s="1">
        <v>4.8</v>
      </c>
      <c r="L975" s="1">
        <v>4.5</v>
      </c>
      <c r="M975" s="1" t="s">
        <v>5304</v>
      </c>
      <c r="N975" s="1">
        <v>4.8</v>
      </c>
      <c r="O975" s="1">
        <v>-0.75</v>
      </c>
      <c r="P975" s="1" t="s">
        <v>5305</v>
      </c>
      <c r="Q975" s="1">
        <v>2.87</v>
      </c>
      <c r="R975" s="1">
        <v>4.47</v>
      </c>
      <c r="S975" s="1" t="s">
        <v>5306</v>
      </c>
      <c r="T975" s="1">
        <v>1.84</v>
      </c>
      <c r="U975" s="1">
        <v>1.99</v>
      </c>
      <c r="V975" s="1" t="s">
        <v>5307</v>
      </c>
      <c r="W975" s="1">
        <v>0</v>
      </c>
      <c r="X975" s="1">
        <v>0.01</v>
      </c>
      <c r="Y975" s="1" t="s">
        <v>5308</v>
      </c>
      <c r="Z975" s="1">
        <v>0</v>
      </c>
      <c r="AA975" s="1">
        <v>0</v>
      </c>
      <c r="AB975" s="1" t="s">
        <v>4284</v>
      </c>
      <c r="AC975" s="1">
        <v>19.37</v>
      </c>
      <c r="AD975" s="1">
        <v>98.77</v>
      </c>
      <c r="AE975" s="1" t="s">
        <v>5309</v>
      </c>
      <c r="AF975" s="1" t="s">
        <v>5310</v>
      </c>
      <c r="AG975" s="1" t="s">
        <v>5311</v>
      </c>
      <c r="AH975" s="21">
        <v>42352.269907407404</v>
      </c>
      <c r="AJ975" s="23">
        <v>0</v>
      </c>
      <c r="AK975" s="23">
        <f t="shared" si="217"/>
        <v>13</v>
      </c>
      <c r="AL975" s="1">
        <f t="shared" si="218"/>
        <v>1000</v>
      </c>
      <c r="AM975" s="1">
        <f t="shared" si="219"/>
        <v>58194</v>
      </c>
      <c r="AN975" s="25">
        <f t="shared" si="226"/>
        <v>5.39</v>
      </c>
      <c r="AO975" s="25">
        <f t="shared" si="227"/>
        <v>0.95333333333333325</v>
      </c>
      <c r="AP975" s="1">
        <f t="shared" si="225"/>
        <v>2.87</v>
      </c>
      <c r="AQ975" s="25">
        <f t="shared" si="220"/>
        <v>0.64205816554809847</v>
      </c>
      <c r="AR975" s="1">
        <f t="shared" si="221"/>
        <v>1.84</v>
      </c>
      <c r="AS975" s="25">
        <f t="shared" si="222"/>
        <v>0.92462311557788945</v>
      </c>
      <c r="AT975" s="1">
        <f t="shared" si="223"/>
        <v>19.37</v>
      </c>
      <c r="AU975" s="1">
        <f t="shared" si="224"/>
        <v>98.77</v>
      </c>
      <c r="AV975" s="1" t="str">
        <f t="shared" si="214"/>
        <v>533</v>
      </c>
      <c r="AW975" s="1" t="str">
        <f t="shared" si="215"/>
        <v>2873</v>
      </c>
      <c r="AX975" s="1" t="str">
        <f t="shared" si="216"/>
        <v>12023</v>
      </c>
      <c r="AY975" s="1">
        <v>0.79402714932126706</v>
      </c>
      <c r="AZ975" s="1">
        <v>1.4337519753805206</v>
      </c>
      <c r="BJ975"/>
    </row>
    <row r="976" spans="1:62" ht="15.75">
      <c r="A976" s="1">
        <v>9256</v>
      </c>
      <c r="B976" s="1" t="s">
        <v>2393</v>
      </c>
      <c r="C976" s="19" t="s">
        <v>4334</v>
      </c>
      <c r="D976" s="1">
        <v>602</v>
      </c>
      <c r="E976" s="1">
        <v>7719</v>
      </c>
      <c r="F976" s="1">
        <v>1200</v>
      </c>
      <c r="H976" s="1">
        <v>4.9000000000000004</v>
      </c>
      <c r="I976" s="1">
        <v>76.16</v>
      </c>
      <c r="J976" s="1" t="s">
        <v>5354</v>
      </c>
      <c r="K976" s="1">
        <v>4.9000000000000004</v>
      </c>
      <c r="L976" s="1">
        <v>75.63</v>
      </c>
      <c r="M976" s="1" t="s">
        <v>5355</v>
      </c>
      <c r="N976" s="1">
        <v>4.9000000000000004</v>
      </c>
      <c r="O976" s="1">
        <v>76.08</v>
      </c>
      <c r="P976" s="1" t="s">
        <v>5356</v>
      </c>
      <c r="Q976" s="1">
        <v>14.67</v>
      </c>
      <c r="R976" s="1">
        <v>14.39</v>
      </c>
      <c r="S976" s="1" t="s">
        <v>5357</v>
      </c>
      <c r="T976" s="1">
        <v>3.25</v>
      </c>
      <c r="U976" s="1">
        <v>3.69</v>
      </c>
      <c r="V976" s="1" t="s">
        <v>5358</v>
      </c>
      <c r="W976" s="1">
        <v>0</v>
      </c>
      <c r="X976" s="1">
        <v>0.01</v>
      </c>
      <c r="Y976" s="1" t="s">
        <v>4403</v>
      </c>
      <c r="Z976" s="1">
        <v>0</v>
      </c>
      <c r="AA976" s="1">
        <v>0</v>
      </c>
      <c r="AB976" s="1" t="s">
        <v>4284</v>
      </c>
      <c r="AC976" s="1">
        <v>99.99</v>
      </c>
      <c r="AD976" s="1">
        <v>98.69</v>
      </c>
      <c r="AE976" s="1" t="s">
        <v>4326</v>
      </c>
      <c r="AF976" s="1" t="s">
        <v>6800</v>
      </c>
      <c r="AG976" s="1" t="s">
        <v>6801</v>
      </c>
      <c r="AH976" s="21">
        <v>42352.270162037035</v>
      </c>
      <c r="AJ976" s="23">
        <v>0</v>
      </c>
      <c r="AK976" s="23">
        <f t="shared" si="217"/>
        <v>4</v>
      </c>
      <c r="AL976" s="1">
        <f t="shared" si="218"/>
        <v>1200</v>
      </c>
      <c r="AM976" s="1">
        <f t="shared" si="219"/>
        <v>7719</v>
      </c>
      <c r="AN976" s="25">
        <f t="shared" si="226"/>
        <v>0.53000000000000114</v>
      </c>
      <c r="AO976" s="25">
        <f t="shared" si="227"/>
        <v>75.956666666666663</v>
      </c>
      <c r="AP976" s="1">
        <f t="shared" si="225"/>
        <v>14.67</v>
      </c>
      <c r="AQ976" s="25">
        <f t="shared" si="220"/>
        <v>1.0194579569145239</v>
      </c>
      <c r="AR976" s="1">
        <f t="shared" si="221"/>
        <v>3.25</v>
      </c>
      <c r="AS976" s="25">
        <f t="shared" si="222"/>
        <v>0.8807588075880759</v>
      </c>
      <c r="AT976" s="1">
        <f t="shared" si="223"/>
        <v>99.99</v>
      </c>
      <c r="AU976" s="1">
        <f t="shared" si="224"/>
        <v>98.69</v>
      </c>
      <c r="AV976" s="1" t="str">
        <f t="shared" si="214"/>
        <v>6</v>
      </c>
      <c r="AW976" s="1" t="str">
        <f t="shared" si="215"/>
        <v>206</v>
      </c>
      <c r="AX976" s="1" t="str">
        <f t="shared" si="216"/>
        <v>1931</v>
      </c>
      <c r="AY976" s="1">
        <v>0.12466019417475729</v>
      </c>
      <c r="AZ976" s="1">
        <v>0.64008285862247538</v>
      </c>
      <c r="BJ976"/>
    </row>
    <row r="977" spans="1:62" ht="15.75">
      <c r="A977" s="1">
        <v>8903</v>
      </c>
      <c r="B977" s="1" t="s">
        <v>1855</v>
      </c>
      <c r="C977" s="19" t="s">
        <v>4339</v>
      </c>
      <c r="D977" s="1">
        <v>132</v>
      </c>
      <c r="E977" s="1">
        <v>2847</v>
      </c>
      <c r="F977" s="1">
        <v>1000</v>
      </c>
      <c r="H977" s="1">
        <v>4.9000000000000004</v>
      </c>
      <c r="I977" s="1">
        <v>97.8</v>
      </c>
      <c r="J977" s="1" t="s">
        <v>5094</v>
      </c>
      <c r="K977" s="1">
        <v>4.9000000000000004</v>
      </c>
      <c r="L977" s="1">
        <v>98.74</v>
      </c>
      <c r="M977" s="1" t="s">
        <v>5095</v>
      </c>
      <c r="N977" s="1">
        <v>4.9000000000000004</v>
      </c>
      <c r="O977" s="1">
        <v>92.98</v>
      </c>
      <c r="P977" s="1" t="s">
        <v>5096</v>
      </c>
      <c r="Q977" s="1">
        <v>0.56999999999999995</v>
      </c>
      <c r="R977" s="1">
        <v>3.79</v>
      </c>
      <c r="S977" s="1" t="s">
        <v>5097</v>
      </c>
      <c r="T977" s="1">
        <v>10</v>
      </c>
      <c r="U977" s="1">
        <v>2.42</v>
      </c>
      <c r="V977" s="1" t="s">
        <v>5098</v>
      </c>
      <c r="W977" s="1">
        <v>0</v>
      </c>
      <c r="X977" s="1">
        <v>0.01</v>
      </c>
      <c r="Y977" s="1" t="s">
        <v>4295</v>
      </c>
      <c r="Z977" s="1">
        <v>0</v>
      </c>
      <c r="AA977" s="1">
        <v>0</v>
      </c>
      <c r="AB977" s="1" t="s">
        <v>4284</v>
      </c>
      <c r="AC977" s="1">
        <v>90.8</v>
      </c>
      <c r="AD977" s="1">
        <v>99.82</v>
      </c>
      <c r="AE977" s="1" t="s">
        <v>5099</v>
      </c>
      <c r="AF977" s="1" t="s">
        <v>5100</v>
      </c>
      <c r="AG977" s="1" t="s">
        <v>5101</v>
      </c>
      <c r="AH977" s="21">
        <v>42352.270219907405</v>
      </c>
      <c r="AJ977" s="23">
        <v>0</v>
      </c>
      <c r="AK977" s="23">
        <f t="shared" si="217"/>
        <v>6</v>
      </c>
      <c r="AL977" s="1">
        <f t="shared" si="218"/>
        <v>1000</v>
      </c>
      <c r="AM977" s="1">
        <f t="shared" si="219"/>
        <v>2847</v>
      </c>
      <c r="AN977" s="25">
        <f t="shared" si="226"/>
        <v>5.7599999999999909</v>
      </c>
      <c r="AO977" s="25">
        <f t="shared" si="227"/>
        <v>96.506666666666661</v>
      </c>
      <c r="AP977" s="1">
        <f t="shared" si="225"/>
        <v>0.56999999999999995</v>
      </c>
      <c r="AQ977" s="25">
        <f t="shared" si="220"/>
        <v>0.15039577836411608</v>
      </c>
      <c r="AR977" s="1">
        <f t="shared" si="221"/>
        <v>10</v>
      </c>
      <c r="AS977" s="25">
        <f t="shared" si="222"/>
        <v>4.1322314049586781</v>
      </c>
      <c r="AT977" s="1">
        <f t="shared" si="223"/>
        <v>90.8</v>
      </c>
      <c r="AU977" s="1">
        <f t="shared" si="224"/>
        <v>99.82</v>
      </c>
      <c r="AV977" s="1" t="str">
        <f t="shared" si="214"/>
        <v>18</v>
      </c>
      <c r="AW977" s="1" t="str">
        <f t="shared" si="215"/>
        <v>144</v>
      </c>
      <c r="AX977" s="1" t="str">
        <f t="shared" si="216"/>
        <v>908</v>
      </c>
      <c r="AY977" s="1">
        <v>0.53500000000000003</v>
      </c>
      <c r="AZ977" s="1">
        <v>0.95154185022026427</v>
      </c>
      <c r="BJ977"/>
    </row>
    <row r="978" spans="1:62" ht="15.75">
      <c r="A978" s="1">
        <v>8896</v>
      </c>
      <c r="B978" s="1" t="s">
        <v>1100</v>
      </c>
      <c r="C978" s="19" t="s">
        <v>4334</v>
      </c>
      <c r="D978" s="1">
        <v>274</v>
      </c>
      <c r="E978" s="1">
        <v>23254</v>
      </c>
      <c r="F978" s="1">
        <v>3000</v>
      </c>
      <c r="H978" s="1">
        <v>4.5999999999999996</v>
      </c>
      <c r="I978" s="1">
        <v>-2.2400000000000002</v>
      </c>
      <c r="J978" s="1" t="s">
        <v>5291</v>
      </c>
      <c r="K978" s="1">
        <v>4.7</v>
      </c>
      <c r="L978" s="1">
        <v>-1.52</v>
      </c>
      <c r="M978" s="1" t="s">
        <v>5292</v>
      </c>
      <c r="N978" s="1">
        <v>4.7</v>
      </c>
      <c r="O978" s="1">
        <v>-0.96</v>
      </c>
      <c r="P978" s="1" t="s">
        <v>5293</v>
      </c>
      <c r="Q978" s="1">
        <v>15.85</v>
      </c>
      <c r="R978" s="1">
        <v>14.39</v>
      </c>
      <c r="S978" s="1" t="s">
        <v>5294</v>
      </c>
      <c r="T978" s="1">
        <v>3.04</v>
      </c>
      <c r="U978" s="1">
        <v>3.69</v>
      </c>
      <c r="V978" s="1" t="s">
        <v>5295</v>
      </c>
      <c r="W978" s="1">
        <v>0</v>
      </c>
      <c r="X978" s="1">
        <v>0.01</v>
      </c>
      <c r="Y978" s="1" t="s">
        <v>5296</v>
      </c>
      <c r="Z978" s="1">
        <v>0</v>
      </c>
      <c r="AA978" s="1">
        <v>0</v>
      </c>
      <c r="AB978" s="1" t="s">
        <v>4284</v>
      </c>
      <c r="AC978" s="1">
        <v>99.81</v>
      </c>
      <c r="AD978" s="1">
        <v>97.96</v>
      </c>
      <c r="AE978" s="1" t="s">
        <v>6810</v>
      </c>
      <c r="AF978" s="1" t="s">
        <v>6811</v>
      </c>
      <c r="AG978" s="1" t="s">
        <v>6812</v>
      </c>
      <c r="AH978" s="21">
        <v>42352.270601851851</v>
      </c>
      <c r="AJ978" s="23">
        <v>0</v>
      </c>
      <c r="AK978" s="23">
        <f t="shared" si="217"/>
        <v>4</v>
      </c>
      <c r="AL978" s="1">
        <f t="shared" si="218"/>
        <v>3000</v>
      </c>
      <c r="AM978" s="1">
        <f t="shared" si="219"/>
        <v>23254</v>
      </c>
      <c r="AN978" s="25">
        <f t="shared" si="226"/>
        <v>1.2800000000000002</v>
      </c>
      <c r="AO978" s="25">
        <f t="shared" si="227"/>
        <v>-1.5733333333333335</v>
      </c>
      <c r="AP978" s="1">
        <f t="shared" si="225"/>
        <v>15.85</v>
      </c>
      <c r="AQ978" s="25">
        <f t="shared" si="220"/>
        <v>1.1014593467685891</v>
      </c>
      <c r="AR978" s="1">
        <f t="shared" si="221"/>
        <v>3.04</v>
      </c>
      <c r="AS978" s="25">
        <f t="shared" si="222"/>
        <v>0.82384823848238486</v>
      </c>
      <c r="AT978" s="1">
        <f t="shared" si="223"/>
        <v>99.81</v>
      </c>
      <c r="AU978" s="1">
        <f t="shared" si="224"/>
        <v>97.96</v>
      </c>
      <c r="AV978" s="1" t="str">
        <f t="shared" si="214"/>
        <v>102</v>
      </c>
      <c r="AW978" s="1" t="str">
        <f t="shared" si="215"/>
        <v>423</v>
      </c>
      <c r="AX978" s="1" t="str">
        <f t="shared" si="216"/>
        <v>2109</v>
      </c>
      <c r="AY978" s="1">
        <v>1.0320567375886525</v>
      </c>
      <c r="AZ978" s="1">
        <v>1.2034139402560455</v>
      </c>
      <c r="BJ978"/>
    </row>
    <row r="979" spans="1:62" ht="15.75">
      <c r="A979" s="1">
        <v>9041</v>
      </c>
      <c r="B979" s="1" t="s">
        <v>1814</v>
      </c>
      <c r="C979" s="19" t="s">
        <v>4332</v>
      </c>
      <c r="D979" s="1">
        <v>3</v>
      </c>
      <c r="E979" s="1">
        <v>45040</v>
      </c>
      <c r="F979" s="1">
        <v>1000</v>
      </c>
      <c r="H979" s="1">
        <v>4.9000000000000004</v>
      </c>
      <c r="I979" s="1">
        <v>78.86</v>
      </c>
      <c r="J979" s="1" t="s">
        <v>6833</v>
      </c>
      <c r="K979" s="1">
        <v>4.9000000000000004</v>
      </c>
      <c r="L979" s="1">
        <v>54.58</v>
      </c>
      <c r="M979" s="1" t="s">
        <v>6834</v>
      </c>
      <c r="N979" s="1">
        <v>4.9000000000000004</v>
      </c>
      <c r="O979" s="1">
        <v>72.97</v>
      </c>
      <c r="P979" s="1" t="s">
        <v>6835</v>
      </c>
      <c r="Q979" s="1">
        <v>5.56</v>
      </c>
      <c r="R979" s="1">
        <v>4.8600000000000003</v>
      </c>
      <c r="S979" s="1" t="s">
        <v>6836</v>
      </c>
      <c r="T979" s="1">
        <v>0.9</v>
      </c>
      <c r="U979" s="1">
        <v>2.95</v>
      </c>
      <c r="V979" s="1" t="s">
        <v>6837</v>
      </c>
      <c r="W979" s="1">
        <v>0</v>
      </c>
      <c r="X979" s="1">
        <v>0.02</v>
      </c>
      <c r="Y979" s="1" t="s">
        <v>4361</v>
      </c>
      <c r="Z979" s="1">
        <v>0</v>
      </c>
      <c r="AA979" s="1">
        <v>0</v>
      </c>
      <c r="AB979" s="1" t="s">
        <v>4284</v>
      </c>
      <c r="AC979" s="1">
        <v>98.08</v>
      </c>
      <c r="AD979" s="1">
        <v>99.79</v>
      </c>
      <c r="AE979" s="1" t="s">
        <v>4738</v>
      </c>
      <c r="AF979" s="1" t="s">
        <v>6838</v>
      </c>
      <c r="AG979" s="1" t="s">
        <v>6839</v>
      </c>
      <c r="AH979" s="21">
        <v>42352.270671296297</v>
      </c>
      <c r="AJ979" s="23">
        <v>0</v>
      </c>
      <c r="AK979" s="23">
        <f t="shared" si="217"/>
        <v>3</v>
      </c>
      <c r="AL979" s="1">
        <f t="shared" si="218"/>
        <v>1000</v>
      </c>
      <c r="AM979" s="1">
        <f t="shared" si="219"/>
        <v>45040</v>
      </c>
      <c r="AN979" s="25">
        <f t="shared" si="226"/>
        <v>24.28</v>
      </c>
      <c r="AO979" s="25">
        <f t="shared" si="227"/>
        <v>68.803333333333327</v>
      </c>
      <c r="AP979" s="1">
        <f t="shared" si="225"/>
        <v>5.56</v>
      </c>
      <c r="AQ979" s="25">
        <f t="shared" si="220"/>
        <v>1.1440329218106995</v>
      </c>
      <c r="AR979" s="1">
        <f t="shared" si="221"/>
        <v>0.9</v>
      </c>
      <c r="AS979" s="25">
        <f t="shared" si="222"/>
        <v>0.30508474576271183</v>
      </c>
      <c r="AT979" s="1">
        <f t="shared" si="223"/>
        <v>98.08</v>
      </c>
      <c r="AU979" s="1">
        <f t="shared" si="224"/>
        <v>99.79</v>
      </c>
      <c r="AV979" s="1" t="str">
        <f t="shared" si="214"/>
        <v>150</v>
      </c>
      <c r="AW979" s="1" t="str">
        <f t="shared" si="215"/>
        <v>738</v>
      </c>
      <c r="AX979" s="1" t="str">
        <f t="shared" si="216"/>
        <v>5106</v>
      </c>
      <c r="AY979" s="1">
        <v>0.86991869918699194</v>
      </c>
      <c r="AZ979" s="1">
        <v>0.86721504112808456</v>
      </c>
      <c r="BJ979"/>
    </row>
    <row r="980" spans="1:62" ht="15.75">
      <c r="A980" s="1">
        <v>9510</v>
      </c>
      <c r="B980" s="1" t="s">
        <v>1007</v>
      </c>
      <c r="C980" s="19" t="s">
        <v>4370</v>
      </c>
      <c r="D980" s="1">
        <v>305</v>
      </c>
      <c r="E980" s="1">
        <v>14299</v>
      </c>
      <c r="F980" s="1">
        <v>1000</v>
      </c>
      <c r="H980" s="1">
        <v>4.7</v>
      </c>
      <c r="I980" s="1">
        <v>-1.17</v>
      </c>
      <c r="J980" s="1" t="s">
        <v>5381</v>
      </c>
      <c r="K980" s="1">
        <v>4.8</v>
      </c>
      <c r="L980" s="1">
        <v>-1.1000000000000001</v>
      </c>
      <c r="M980" s="1" t="s">
        <v>5382</v>
      </c>
      <c r="N980" s="1">
        <v>4.7</v>
      </c>
      <c r="O980" s="1">
        <v>-1.58</v>
      </c>
      <c r="P980" s="1" t="s">
        <v>5383</v>
      </c>
      <c r="Q980" s="1">
        <v>1.2</v>
      </c>
      <c r="R980" s="1">
        <v>3.22</v>
      </c>
      <c r="S980" s="1" t="s">
        <v>5384</v>
      </c>
      <c r="T980" s="1">
        <v>0.16</v>
      </c>
      <c r="U980" s="1">
        <v>1.59</v>
      </c>
      <c r="V980" s="1" t="s">
        <v>5385</v>
      </c>
      <c r="W980" s="1">
        <v>0</v>
      </c>
      <c r="X980" s="1">
        <v>0.01</v>
      </c>
      <c r="Y980" s="1" t="s">
        <v>4401</v>
      </c>
      <c r="Z980" s="1">
        <v>0</v>
      </c>
      <c r="AA980" s="1">
        <v>0</v>
      </c>
      <c r="AB980" s="1" t="s">
        <v>4284</v>
      </c>
      <c r="AC980" s="1">
        <v>99.94</v>
      </c>
      <c r="AD980" s="1">
        <v>98.1</v>
      </c>
      <c r="AE980" s="1" t="s">
        <v>5386</v>
      </c>
      <c r="AF980" s="1" t="s">
        <v>5387</v>
      </c>
      <c r="AG980" s="1" t="s">
        <v>5388</v>
      </c>
      <c r="AH980" s="21">
        <v>42352.274675925924</v>
      </c>
      <c r="AJ980" s="23">
        <v>0</v>
      </c>
      <c r="AK980" s="23">
        <f t="shared" si="217"/>
        <v>11</v>
      </c>
      <c r="AL980" s="1">
        <f t="shared" si="218"/>
        <v>1000</v>
      </c>
      <c r="AM980" s="1">
        <f t="shared" si="219"/>
        <v>14299</v>
      </c>
      <c r="AN980" s="25">
        <f t="shared" si="226"/>
        <v>0.48</v>
      </c>
      <c r="AO980" s="25">
        <f t="shared" si="227"/>
        <v>-1.2833333333333334</v>
      </c>
      <c r="AP980" s="1">
        <f t="shared" si="225"/>
        <v>1.2</v>
      </c>
      <c r="AQ980" s="25">
        <f t="shared" si="220"/>
        <v>0.37267080745341613</v>
      </c>
      <c r="AR980" s="1">
        <f t="shared" si="221"/>
        <v>0.16</v>
      </c>
      <c r="AS980" s="25">
        <f t="shared" si="222"/>
        <v>0.10062893081761005</v>
      </c>
      <c r="AT980" s="1">
        <f t="shared" si="223"/>
        <v>99.94</v>
      </c>
      <c r="AU980" s="1">
        <f t="shared" si="224"/>
        <v>98.1</v>
      </c>
      <c r="AV980" s="1" t="str">
        <f t="shared" si="214"/>
        <v>267</v>
      </c>
      <c r="AW980" s="1" t="str">
        <f t="shared" si="215"/>
        <v>1441</v>
      </c>
      <c r="AX980" s="1" t="str">
        <f t="shared" si="216"/>
        <v>6468</v>
      </c>
      <c r="AY980" s="1">
        <v>0.79303261623872323</v>
      </c>
      <c r="AZ980" s="1">
        <v>1.3367346938775511</v>
      </c>
      <c r="BJ980"/>
    </row>
    <row r="981" spans="1:62" ht="15.75">
      <c r="A981" s="1">
        <v>9189</v>
      </c>
      <c r="B981" s="1" t="s">
        <v>998</v>
      </c>
      <c r="C981" s="19" t="s">
        <v>4370</v>
      </c>
      <c r="D981" s="1">
        <v>542</v>
      </c>
      <c r="E981" s="1">
        <v>31189</v>
      </c>
      <c r="F981" s="1">
        <v>1000</v>
      </c>
      <c r="H981" s="1">
        <v>4.9000000000000004</v>
      </c>
      <c r="I981" s="1">
        <v>44.06</v>
      </c>
      <c r="J981" s="1" t="s">
        <v>4568</v>
      </c>
      <c r="K981" s="1">
        <v>4.9000000000000004</v>
      </c>
      <c r="L981" s="1">
        <v>45.37</v>
      </c>
      <c r="M981" s="1" t="s">
        <v>4569</v>
      </c>
      <c r="N981" s="1">
        <v>4.9000000000000004</v>
      </c>
      <c r="O981" s="1">
        <v>45.97</v>
      </c>
      <c r="P981" s="1" t="s">
        <v>4570</v>
      </c>
      <c r="Q981" s="1">
        <v>3.19</v>
      </c>
      <c r="R981" s="1">
        <v>3.22</v>
      </c>
      <c r="S981" s="1" t="s">
        <v>4571</v>
      </c>
      <c r="T981" s="1">
        <v>2.1800000000000002</v>
      </c>
      <c r="U981" s="1">
        <v>1.59</v>
      </c>
      <c r="V981" s="1" t="s">
        <v>4572</v>
      </c>
      <c r="W981" s="1">
        <v>0</v>
      </c>
      <c r="X981" s="1">
        <v>0.01</v>
      </c>
      <c r="Y981" s="1" t="s">
        <v>4308</v>
      </c>
      <c r="Z981" s="1">
        <v>0</v>
      </c>
      <c r="AA981" s="1">
        <v>0</v>
      </c>
      <c r="AB981" s="1" t="s">
        <v>4284</v>
      </c>
      <c r="AC981" s="1">
        <v>98.89</v>
      </c>
      <c r="AD981" s="1">
        <v>98.82</v>
      </c>
      <c r="AE981" s="1" t="s">
        <v>6928</v>
      </c>
      <c r="AF981" s="1" t="s">
        <v>6929</v>
      </c>
      <c r="AG981" s="1" t="s">
        <v>6930</v>
      </c>
      <c r="AH981" s="21">
        <v>42352.274733796294</v>
      </c>
      <c r="AJ981" s="23">
        <v>0</v>
      </c>
      <c r="AK981" s="23">
        <f t="shared" si="217"/>
        <v>11</v>
      </c>
      <c r="AL981" s="1">
        <f t="shared" si="218"/>
        <v>1000</v>
      </c>
      <c r="AM981" s="1">
        <f t="shared" si="219"/>
        <v>31189</v>
      </c>
      <c r="AN981" s="25">
        <f t="shared" si="226"/>
        <v>1.9099999999999966</v>
      </c>
      <c r="AO981" s="25">
        <f t="shared" si="227"/>
        <v>45.133333333333333</v>
      </c>
      <c r="AP981" s="1">
        <f t="shared" si="225"/>
        <v>3.19</v>
      </c>
      <c r="AQ981" s="25">
        <f t="shared" si="220"/>
        <v>0.99068322981366452</v>
      </c>
      <c r="AR981" s="1">
        <f t="shared" si="221"/>
        <v>2.1800000000000002</v>
      </c>
      <c r="AS981" s="25">
        <f t="shared" si="222"/>
        <v>1.3710691823899372</v>
      </c>
      <c r="AT981" s="1">
        <f t="shared" si="223"/>
        <v>98.89</v>
      </c>
      <c r="AU981" s="1">
        <f t="shared" si="224"/>
        <v>98.82</v>
      </c>
      <c r="AV981" s="1" t="str">
        <f t="shared" si="214"/>
        <v>154</v>
      </c>
      <c r="AW981" s="1" t="str">
        <f t="shared" si="215"/>
        <v>1024</v>
      </c>
      <c r="AX981" s="1" t="str">
        <f t="shared" si="216"/>
        <v>4483</v>
      </c>
      <c r="AY981" s="1">
        <v>0.643671875</v>
      </c>
      <c r="AZ981" s="1">
        <v>1.3705108186482267</v>
      </c>
      <c r="BJ981"/>
    </row>
    <row r="982" spans="1:62" ht="15.75">
      <c r="A982" s="1">
        <v>8588</v>
      </c>
      <c r="B982" s="1" t="s">
        <v>1050</v>
      </c>
      <c r="C982" s="19" t="s">
        <v>4334</v>
      </c>
      <c r="D982" s="1">
        <v>112</v>
      </c>
      <c r="E982" s="1">
        <v>20804</v>
      </c>
      <c r="F982" s="1">
        <v>1000</v>
      </c>
      <c r="H982" s="1">
        <v>4.8</v>
      </c>
      <c r="I982" s="1">
        <v>21.78</v>
      </c>
      <c r="J982" s="1" t="s">
        <v>4695</v>
      </c>
      <c r="K982" s="1">
        <v>4.8</v>
      </c>
      <c r="L982" s="1">
        <v>18.34</v>
      </c>
      <c r="M982" s="1" t="s">
        <v>4696</v>
      </c>
      <c r="N982" s="1">
        <v>4.8</v>
      </c>
      <c r="O982" s="1">
        <v>25.38</v>
      </c>
      <c r="P982" s="1" t="s">
        <v>4697</v>
      </c>
      <c r="Q982" s="1">
        <v>6.38</v>
      </c>
      <c r="R982" s="1">
        <v>7.64</v>
      </c>
      <c r="S982" s="1" t="s">
        <v>4698</v>
      </c>
      <c r="T982" s="1">
        <v>3.62</v>
      </c>
      <c r="U982" s="1">
        <v>3.4</v>
      </c>
      <c r="V982" s="1" t="s">
        <v>4699</v>
      </c>
      <c r="W982" s="1">
        <v>0</v>
      </c>
      <c r="X982" s="1">
        <v>0.02</v>
      </c>
      <c r="Y982" s="1" t="s">
        <v>4700</v>
      </c>
      <c r="Z982" s="1">
        <v>0</v>
      </c>
      <c r="AA982" s="1">
        <v>0</v>
      </c>
      <c r="AB982" s="1" t="s">
        <v>4284</v>
      </c>
      <c r="AC982" s="1">
        <v>99.49</v>
      </c>
      <c r="AD982" s="1">
        <v>98.65</v>
      </c>
      <c r="AE982" s="1" t="s">
        <v>6934</v>
      </c>
      <c r="AF982" s="1" t="s">
        <v>6935</v>
      </c>
      <c r="AG982" s="1" t="s">
        <v>6936</v>
      </c>
      <c r="AH982" s="21">
        <v>42352.275717592594</v>
      </c>
      <c r="AJ982" s="23">
        <v>0</v>
      </c>
      <c r="AK982" s="23">
        <f t="shared" si="217"/>
        <v>4</v>
      </c>
      <c r="AL982" s="1">
        <f t="shared" si="218"/>
        <v>1000</v>
      </c>
      <c r="AM982" s="1">
        <f t="shared" si="219"/>
        <v>20804</v>
      </c>
      <c r="AN982" s="25">
        <f t="shared" si="226"/>
        <v>7.0399999999999991</v>
      </c>
      <c r="AO982" s="25">
        <f t="shared" si="227"/>
        <v>21.833333333333332</v>
      </c>
      <c r="AP982" s="1">
        <f t="shared" si="225"/>
        <v>6.38</v>
      </c>
      <c r="AQ982" s="25">
        <f t="shared" si="220"/>
        <v>0.83507853403141363</v>
      </c>
      <c r="AR982" s="1">
        <f t="shared" si="221"/>
        <v>3.62</v>
      </c>
      <c r="AS982" s="25">
        <f t="shared" si="222"/>
        <v>1.0647058823529412</v>
      </c>
      <c r="AT982" s="1">
        <f t="shared" si="223"/>
        <v>99.49</v>
      </c>
      <c r="AU982" s="1">
        <f t="shared" si="224"/>
        <v>98.65</v>
      </c>
      <c r="AV982" s="1" t="str">
        <f t="shared" si="214"/>
        <v>210</v>
      </c>
      <c r="AW982" s="1" t="str">
        <f t="shared" si="215"/>
        <v>914</v>
      </c>
      <c r="AX982" s="1" t="str">
        <f t="shared" si="216"/>
        <v>10528</v>
      </c>
      <c r="AY982" s="1">
        <v>0.98336980306345734</v>
      </c>
      <c r="AZ982" s="1">
        <v>0.52089665653495443</v>
      </c>
      <c r="BJ982"/>
    </row>
    <row r="983" spans="1:62" ht="15.75">
      <c r="A983" s="1">
        <v>9254</v>
      </c>
      <c r="B983" s="1" t="s">
        <v>934</v>
      </c>
      <c r="C983" s="19" t="s">
        <v>4339</v>
      </c>
      <c r="D983" s="1">
        <v>286</v>
      </c>
      <c r="E983" s="1">
        <v>19256</v>
      </c>
      <c r="F983" s="1">
        <v>11000</v>
      </c>
      <c r="H983" s="1">
        <v>4.9000000000000004</v>
      </c>
      <c r="I983" s="1">
        <v>80.56</v>
      </c>
      <c r="J983" s="1" t="s">
        <v>5337</v>
      </c>
      <c r="K983" s="1">
        <v>4.9000000000000004</v>
      </c>
      <c r="L983" s="1">
        <v>80.349999999999994</v>
      </c>
      <c r="M983" s="1" t="s">
        <v>5338</v>
      </c>
      <c r="N983" s="1">
        <v>4.9000000000000004</v>
      </c>
      <c r="O983" s="1">
        <v>79.19</v>
      </c>
      <c r="P983" s="1" t="s">
        <v>5339</v>
      </c>
      <c r="Q983" s="1">
        <v>1.08</v>
      </c>
      <c r="R983" s="1">
        <v>3.92</v>
      </c>
      <c r="S983" s="1" t="s">
        <v>5340</v>
      </c>
      <c r="T983" s="1">
        <v>2.57</v>
      </c>
      <c r="U983" s="1">
        <v>3.02</v>
      </c>
      <c r="V983" s="1" t="s">
        <v>5341</v>
      </c>
      <c r="W983" s="1">
        <v>0</v>
      </c>
      <c r="X983" s="1">
        <v>0.01</v>
      </c>
      <c r="Y983" s="1" t="s">
        <v>5206</v>
      </c>
      <c r="Z983" s="1">
        <v>0</v>
      </c>
      <c r="AA983" s="1">
        <v>0</v>
      </c>
      <c r="AB983" s="1" t="s">
        <v>4284</v>
      </c>
      <c r="AC983" s="1">
        <v>100</v>
      </c>
      <c r="AD983" s="1">
        <v>99.87</v>
      </c>
      <c r="AE983" s="1" t="s">
        <v>5342</v>
      </c>
      <c r="AF983" s="1" t="s">
        <v>5343</v>
      </c>
      <c r="AG983" s="1" t="s">
        <v>5344</v>
      </c>
      <c r="AH983" s="21">
        <v>42352.275752314818</v>
      </c>
      <c r="AJ983" s="23">
        <v>0</v>
      </c>
      <c r="AK983" s="23">
        <f t="shared" si="217"/>
        <v>6</v>
      </c>
      <c r="AL983" s="1">
        <f t="shared" si="218"/>
        <v>11000</v>
      </c>
      <c r="AM983" s="1">
        <f t="shared" si="219"/>
        <v>19256</v>
      </c>
      <c r="AN983" s="25">
        <f t="shared" si="226"/>
        <v>1.3700000000000045</v>
      </c>
      <c r="AO983" s="25">
        <f t="shared" si="227"/>
        <v>80.033333333333331</v>
      </c>
      <c r="AP983" s="1">
        <f t="shared" si="225"/>
        <v>1.08</v>
      </c>
      <c r="AQ983" s="25">
        <f t="shared" si="220"/>
        <v>0.27551020408163268</v>
      </c>
      <c r="AR983" s="1">
        <f t="shared" si="221"/>
        <v>2.57</v>
      </c>
      <c r="AS983" s="25">
        <f t="shared" si="222"/>
        <v>0.85099337748344361</v>
      </c>
      <c r="AT983" s="1">
        <f t="shared" si="223"/>
        <v>100</v>
      </c>
      <c r="AU983" s="1">
        <f t="shared" si="224"/>
        <v>99.87</v>
      </c>
      <c r="AV983" s="1" t="str">
        <f t="shared" si="214"/>
        <v>451</v>
      </c>
      <c r="AW983" s="1" t="str">
        <f t="shared" si="215"/>
        <v>2092</v>
      </c>
      <c r="AX983" s="1" t="str">
        <f t="shared" si="216"/>
        <v>9582</v>
      </c>
      <c r="AY983" s="1">
        <v>0.9226959847036329</v>
      </c>
      <c r="AZ983" s="1">
        <v>1.3099561678146525</v>
      </c>
      <c r="BJ983"/>
    </row>
    <row r="984" spans="1:62" ht="15.75">
      <c r="A984" s="1">
        <v>8955</v>
      </c>
      <c r="B984" s="1" t="s">
        <v>1196</v>
      </c>
      <c r="C984" s="19" t="s">
        <v>4334</v>
      </c>
      <c r="D984" s="1">
        <v>311</v>
      </c>
      <c r="E984" s="1">
        <v>44479</v>
      </c>
      <c r="F984" s="1">
        <v>3000</v>
      </c>
      <c r="H984" s="1">
        <v>4.8</v>
      </c>
      <c r="I984" s="1">
        <v>29.56</v>
      </c>
      <c r="J984" s="1" t="s">
        <v>5345</v>
      </c>
      <c r="K984" s="1">
        <v>4.8</v>
      </c>
      <c r="L984" s="1">
        <v>31.38</v>
      </c>
      <c r="M984" s="1" t="s">
        <v>5346</v>
      </c>
      <c r="N984" s="1">
        <v>4.8</v>
      </c>
      <c r="O984" s="1">
        <v>32.93</v>
      </c>
      <c r="P984" s="1" t="s">
        <v>5347</v>
      </c>
      <c r="Q984" s="1">
        <v>2</v>
      </c>
      <c r="R984" s="1">
        <v>14.39</v>
      </c>
      <c r="S984" s="1" t="s">
        <v>5348</v>
      </c>
      <c r="T984" s="1">
        <v>1.04</v>
      </c>
      <c r="U984" s="1">
        <v>3.69</v>
      </c>
      <c r="V984" s="1" t="s">
        <v>5349</v>
      </c>
      <c r="W984" s="1">
        <v>0</v>
      </c>
      <c r="X984" s="1">
        <v>0.01</v>
      </c>
      <c r="Y984" s="1" t="s">
        <v>5350</v>
      </c>
      <c r="Z984" s="1">
        <v>0</v>
      </c>
      <c r="AA984" s="1">
        <v>0</v>
      </c>
      <c r="AB984" s="1" t="s">
        <v>4284</v>
      </c>
      <c r="AC984" s="1">
        <v>91.21</v>
      </c>
      <c r="AD984" s="1">
        <v>99.11</v>
      </c>
      <c r="AE984" s="1" t="s">
        <v>5351</v>
      </c>
      <c r="AF984" s="1" t="s">
        <v>5352</v>
      </c>
      <c r="AG984" s="1" t="s">
        <v>5353</v>
      </c>
      <c r="AH984" s="21">
        <v>42352.275763888887</v>
      </c>
      <c r="AJ984" s="23">
        <v>0</v>
      </c>
      <c r="AK984" s="23">
        <f t="shared" si="217"/>
        <v>4</v>
      </c>
      <c r="AL984" s="1">
        <f t="shared" si="218"/>
        <v>3000</v>
      </c>
      <c r="AM984" s="1">
        <f t="shared" si="219"/>
        <v>44479</v>
      </c>
      <c r="AN984" s="25">
        <f t="shared" si="226"/>
        <v>3.370000000000001</v>
      </c>
      <c r="AO984" s="25">
        <f t="shared" si="227"/>
        <v>31.290000000000003</v>
      </c>
      <c r="AP984" s="1">
        <f t="shared" si="225"/>
        <v>2</v>
      </c>
      <c r="AQ984" s="25">
        <f t="shared" si="220"/>
        <v>0.13898540653231412</v>
      </c>
      <c r="AR984" s="1">
        <f t="shared" si="221"/>
        <v>1.04</v>
      </c>
      <c r="AS984" s="25">
        <f t="shared" si="222"/>
        <v>0.28184281842818432</v>
      </c>
      <c r="AT984" s="1">
        <f t="shared" si="223"/>
        <v>91.21</v>
      </c>
      <c r="AU984" s="1">
        <f t="shared" si="224"/>
        <v>99.11</v>
      </c>
      <c r="AV984" s="1" t="str">
        <f t="shared" si="214"/>
        <v>975</v>
      </c>
      <c r="AW984" s="1" t="str">
        <f t="shared" si="215"/>
        <v>3154</v>
      </c>
      <c r="AX984" s="1" t="str">
        <f t="shared" si="216"/>
        <v>7399</v>
      </c>
      <c r="AY984" s="1">
        <v>1.3230818008877618</v>
      </c>
      <c r="AZ984" s="1">
        <v>2.5576429247195569</v>
      </c>
      <c r="BJ984"/>
    </row>
    <row r="985" spans="1:62" ht="15.75">
      <c r="A985" s="1">
        <v>8957</v>
      </c>
      <c r="B985" s="1" t="s">
        <v>2418</v>
      </c>
      <c r="C985" s="19" t="s">
        <v>4339</v>
      </c>
      <c r="D985" s="1">
        <v>377</v>
      </c>
      <c r="E985" s="1">
        <v>5413</v>
      </c>
      <c r="F985" s="1">
        <v>1000</v>
      </c>
      <c r="H985" s="1">
        <v>4.8</v>
      </c>
      <c r="I985" s="1">
        <v>0</v>
      </c>
      <c r="J985" s="1" t="s">
        <v>4595</v>
      </c>
      <c r="K985" s="1">
        <v>4.9000000000000004</v>
      </c>
      <c r="L985" s="1">
        <v>0</v>
      </c>
      <c r="M985" s="1" t="s">
        <v>4596</v>
      </c>
      <c r="N985" s="1">
        <v>4.8</v>
      </c>
      <c r="O985" s="1">
        <v>-1.55</v>
      </c>
      <c r="P985" s="1" t="s">
        <v>4597</v>
      </c>
      <c r="Q985" s="1">
        <v>1.32</v>
      </c>
      <c r="R985" s="1">
        <v>3.16</v>
      </c>
      <c r="S985" s="1" t="s">
        <v>4598</v>
      </c>
      <c r="T985" s="1">
        <v>4.5</v>
      </c>
      <c r="U985" s="1">
        <v>2.4300000000000002</v>
      </c>
      <c r="V985" s="1" t="s">
        <v>4599</v>
      </c>
      <c r="W985" s="1">
        <v>0</v>
      </c>
      <c r="X985" s="1">
        <v>0.01</v>
      </c>
      <c r="Y985" s="1" t="s">
        <v>4406</v>
      </c>
      <c r="Z985" s="1">
        <v>0</v>
      </c>
      <c r="AA985" s="1">
        <v>0</v>
      </c>
      <c r="AB985" s="1" t="s">
        <v>4284</v>
      </c>
      <c r="AC985" s="1">
        <v>24.66</v>
      </c>
      <c r="AD985" s="1">
        <v>99.23</v>
      </c>
      <c r="AE985" s="1" t="s">
        <v>4364</v>
      </c>
      <c r="AF985" s="1" t="s">
        <v>4404</v>
      </c>
      <c r="AG985" s="1" t="s">
        <v>6941</v>
      </c>
      <c r="AH985" s="21">
        <v>42352.275960648149</v>
      </c>
      <c r="AJ985" s="23">
        <v>0</v>
      </c>
      <c r="AK985" s="23">
        <f t="shared" si="217"/>
        <v>6</v>
      </c>
      <c r="AL985" s="1">
        <f t="shared" si="218"/>
        <v>1000</v>
      </c>
      <c r="AM985" s="1">
        <f t="shared" si="219"/>
        <v>5413</v>
      </c>
      <c r="AN985" s="25">
        <f t="shared" si="226"/>
        <v>1.55</v>
      </c>
      <c r="AO985" s="25">
        <f t="shared" si="227"/>
        <v>-0.51666666666666672</v>
      </c>
      <c r="AP985" s="1">
        <f t="shared" si="225"/>
        <v>1.32</v>
      </c>
      <c r="AQ985" s="25">
        <f t="shared" si="220"/>
        <v>0.41772151898734178</v>
      </c>
      <c r="AR985" s="1">
        <f t="shared" si="221"/>
        <v>4.5</v>
      </c>
      <c r="AS985" s="25">
        <f t="shared" si="222"/>
        <v>1.8518518518518516</v>
      </c>
      <c r="AT985" s="1">
        <f t="shared" si="223"/>
        <v>24.66</v>
      </c>
      <c r="AU985" s="1">
        <f t="shared" si="224"/>
        <v>99.23</v>
      </c>
      <c r="AV985" s="1" t="str">
        <f t="shared" si="214"/>
        <v>29</v>
      </c>
      <c r="AW985" s="1" t="str">
        <f t="shared" si="215"/>
        <v>197</v>
      </c>
      <c r="AX985" s="1" t="str">
        <f t="shared" si="216"/>
        <v>1007</v>
      </c>
      <c r="AY985" s="1">
        <v>0.63005076142131977</v>
      </c>
      <c r="AZ985" s="1">
        <v>1.1737835153922542</v>
      </c>
      <c r="BJ985"/>
    </row>
    <row r="986" spans="1:62" ht="15.75">
      <c r="A986" s="1">
        <v>9319</v>
      </c>
      <c r="B986" s="1" t="s">
        <v>972</v>
      </c>
      <c r="C986" s="19" t="s">
        <v>4339</v>
      </c>
      <c r="D986" s="1">
        <v>401</v>
      </c>
      <c r="E986" s="1">
        <v>3441</v>
      </c>
      <c r="F986" s="1">
        <v>10001</v>
      </c>
      <c r="H986" s="1">
        <v>4.9000000000000004</v>
      </c>
      <c r="I986" s="1">
        <v>86.52</v>
      </c>
      <c r="J986" s="1" t="s">
        <v>5608</v>
      </c>
      <c r="K986" s="1">
        <v>4.9000000000000004</v>
      </c>
      <c r="L986" s="1">
        <v>88.65</v>
      </c>
      <c r="M986" s="1" t="s">
        <v>5609</v>
      </c>
      <c r="N986" s="1">
        <v>4.9000000000000004</v>
      </c>
      <c r="O986" s="1">
        <v>87.66</v>
      </c>
      <c r="P986" s="1" t="s">
        <v>5610</v>
      </c>
      <c r="Q986" s="1">
        <v>1.46</v>
      </c>
      <c r="R986" s="1">
        <v>3.92</v>
      </c>
      <c r="S986" s="1" t="s">
        <v>5611</v>
      </c>
      <c r="T986" s="1">
        <v>1.17</v>
      </c>
      <c r="U986" s="1">
        <v>3.02</v>
      </c>
      <c r="V986" s="1" t="s">
        <v>5612</v>
      </c>
      <c r="W986" s="1">
        <v>0</v>
      </c>
      <c r="X986" s="1">
        <v>0.01</v>
      </c>
      <c r="Y986" s="1" t="s">
        <v>5613</v>
      </c>
      <c r="Z986" s="1">
        <v>0</v>
      </c>
      <c r="AA986" s="1">
        <v>0</v>
      </c>
      <c r="AB986" s="1" t="s">
        <v>4284</v>
      </c>
      <c r="AC986" s="1">
        <v>100</v>
      </c>
      <c r="AD986" s="1">
        <v>99.85</v>
      </c>
      <c r="AE986" s="1" t="s">
        <v>4400</v>
      </c>
      <c r="AF986" s="1" t="s">
        <v>5614</v>
      </c>
      <c r="AG986" s="1" t="s">
        <v>5615</v>
      </c>
      <c r="AH986" s="21">
        <v>42352.276932870373</v>
      </c>
      <c r="AJ986" s="23">
        <v>0</v>
      </c>
      <c r="AK986" s="23">
        <f t="shared" si="217"/>
        <v>6</v>
      </c>
      <c r="AL986" s="1">
        <f t="shared" si="218"/>
        <v>10001</v>
      </c>
      <c r="AM986" s="1">
        <f t="shared" si="219"/>
        <v>3441</v>
      </c>
      <c r="AN986" s="25">
        <f t="shared" si="226"/>
        <v>2.1300000000000097</v>
      </c>
      <c r="AO986" s="25">
        <f t="shared" si="227"/>
        <v>87.610000000000014</v>
      </c>
      <c r="AP986" s="1">
        <f t="shared" si="225"/>
        <v>1.46</v>
      </c>
      <c r="AQ986" s="25">
        <f t="shared" si="220"/>
        <v>0.37244897959183676</v>
      </c>
      <c r="AR986" s="1">
        <f t="shared" si="221"/>
        <v>1.17</v>
      </c>
      <c r="AS986" s="25">
        <f t="shared" si="222"/>
        <v>0.38741721854304634</v>
      </c>
      <c r="AT986" s="1">
        <f t="shared" si="223"/>
        <v>100</v>
      </c>
      <c r="AU986" s="1">
        <f t="shared" si="224"/>
        <v>99.85</v>
      </c>
      <c r="AV986" s="1" t="str">
        <f t="shared" si="214"/>
        <v>39</v>
      </c>
      <c r="AW986" s="1" t="str">
        <f t="shared" si="215"/>
        <v>267</v>
      </c>
      <c r="AX986" s="1" t="str">
        <f t="shared" si="216"/>
        <v>1221</v>
      </c>
      <c r="AY986" s="1">
        <v>0.62516853932584271</v>
      </c>
      <c r="AZ986" s="1">
        <v>1.3120393120393121</v>
      </c>
      <c r="BJ986"/>
    </row>
    <row r="987" spans="1:62" ht="15.75">
      <c r="A987" s="1">
        <v>9401</v>
      </c>
      <c r="B987" s="1" t="s">
        <v>2679</v>
      </c>
      <c r="C987" s="19" t="s">
        <v>4335</v>
      </c>
      <c r="D987" s="1">
        <v>270</v>
      </c>
      <c r="E987" s="1">
        <v>330572</v>
      </c>
      <c r="F987" s="1">
        <v>6689</v>
      </c>
      <c r="H987" s="1">
        <v>4.8</v>
      </c>
      <c r="I987" s="1">
        <v>5.86</v>
      </c>
      <c r="J987" s="1" t="s">
        <v>4827</v>
      </c>
      <c r="K987" s="1">
        <v>4.8</v>
      </c>
      <c r="L987" s="1">
        <v>4.01</v>
      </c>
      <c r="M987" s="1" t="s">
        <v>4828</v>
      </c>
      <c r="N987" s="1">
        <v>4.8</v>
      </c>
      <c r="O987" s="1">
        <v>1.1200000000000001</v>
      </c>
      <c r="P987" s="1" t="s">
        <v>4829</v>
      </c>
      <c r="Q987" s="1">
        <v>2.81</v>
      </c>
      <c r="R987" s="1">
        <v>3.39</v>
      </c>
      <c r="S987" s="1" t="s">
        <v>4830</v>
      </c>
      <c r="T987" s="1">
        <v>1.63</v>
      </c>
      <c r="U987" s="1">
        <v>2.17</v>
      </c>
      <c r="V987" s="1" t="s">
        <v>4831</v>
      </c>
      <c r="W987" s="1">
        <v>0</v>
      </c>
      <c r="X987" s="1">
        <v>0</v>
      </c>
      <c r="Y987" s="1" t="s">
        <v>4832</v>
      </c>
      <c r="Z987" s="1">
        <v>0</v>
      </c>
      <c r="AA987" s="1">
        <v>0</v>
      </c>
      <c r="AB987" s="1" t="s">
        <v>4284</v>
      </c>
      <c r="AC987" s="1">
        <v>91.78</v>
      </c>
      <c r="AD987" s="1">
        <v>98.81</v>
      </c>
      <c r="AE987" s="1" t="s">
        <v>7005</v>
      </c>
      <c r="AF987" s="1" t="s">
        <v>7006</v>
      </c>
      <c r="AG987" s="1" t="s">
        <v>7007</v>
      </c>
      <c r="AH987" s="21">
        <v>42352.277094907404</v>
      </c>
      <c r="AJ987" s="23">
        <v>0</v>
      </c>
      <c r="AK987" s="23">
        <f t="shared" si="217"/>
        <v>5</v>
      </c>
      <c r="AL987" s="1">
        <f t="shared" si="218"/>
        <v>6689</v>
      </c>
      <c r="AM987" s="1">
        <f t="shared" si="219"/>
        <v>330572</v>
      </c>
      <c r="AN987" s="25">
        <f t="shared" si="226"/>
        <v>4.74</v>
      </c>
      <c r="AO987" s="25">
        <f t="shared" si="227"/>
        <v>3.663333333333334</v>
      </c>
      <c r="AP987" s="1">
        <f t="shared" si="225"/>
        <v>2.81</v>
      </c>
      <c r="AQ987" s="25">
        <f t="shared" si="220"/>
        <v>0.82890855457227142</v>
      </c>
      <c r="AR987" s="1">
        <f t="shared" si="221"/>
        <v>1.63</v>
      </c>
      <c r="AS987" s="25">
        <f t="shared" si="222"/>
        <v>0.75115207373271886</v>
      </c>
      <c r="AT987" s="1">
        <f t="shared" si="223"/>
        <v>91.78</v>
      </c>
      <c r="AU987" s="1">
        <f t="shared" si="224"/>
        <v>98.81</v>
      </c>
      <c r="AV987" s="1" t="str">
        <f t="shared" si="214"/>
        <v>5082</v>
      </c>
      <c r="AW987" s="1" t="str">
        <f t="shared" si="215"/>
        <v>21519</v>
      </c>
      <c r="AX987" s="1" t="str">
        <f t="shared" si="216"/>
        <v>99729</v>
      </c>
      <c r="AY987" s="1">
        <v>1.0107793113062875</v>
      </c>
      <c r="AZ987" s="1">
        <v>1.2946484974280299</v>
      </c>
      <c r="BJ987"/>
    </row>
    <row r="988" spans="1:62" ht="15.75">
      <c r="A988" s="1">
        <v>9418</v>
      </c>
      <c r="B988" s="1" t="s">
        <v>2709</v>
      </c>
      <c r="C988" s="19" t="s">
        <v>4334</v>
      </c>
      <c r="D988" s="1">
        <v>233</v>
      </c>
      <c r="E988" s="1">
        <v>32698</v>
      </c>
      <c r="F988" s="1">
        <v>1399</v>
      </c>
      <c r="H988" s="1">
        <v>4.7</v>
      </c>
      <c r="I988" s="1">
        <v>0</v>
      </c>
      <c r="J988" s="1" t="s">
        <v>6031</v>
      </c>
      <c r="K988" s="1">
        <v>4.8</v>
      </c>
      <c r="L988" s="1">
        <v>6.98</v>
      </c>
      <c r="M988" s="1" t="s">
        <v>6032</v>
      </c>
      <c r="N988" s="1">
        <v>4.8</v>
      </c>
      <c r="O988" s="1">
        <v>14.74</v>
      </c>
      <c r="P988" s="1" t="s">
        <v>6033</v>
      </c>
      <c r="Q988" s="1">
        <v>29.78</v>
      </c>
      <c r="R988" s="1">
        <v>14.39</v>
      </c>
      <c r="S988" s="1" t="s">
        <v>6034</v>
      </c>
      <c r="T988" s="1">
        <v>3.8</v>
      </c>
      <c r="U988" s="1">
        <v>3.69</v>
      </c>
      <c r="V988" s="1" t="s">
        <v>6035</v>
      </c>
      <c r="W988" s="1">
        <v>0</v>
      </c>
      <c r="X988" s="1">
        <v>0.01</v>
      </c>
      <c r="Y988" s="1" t="s">
        <v>6036</v>
      </c>
      <c r="Z988" s="1">
        <v>0</v>
      </c>
      <c r="AA988" s="1">
        <v>0</v>
      </c>
      <c r="AB988" s="1" t="s">
        <v>4284</v>
      </c>
      <c r="AC988" s="1">
        <v>99.99</v>
      </c>
      <c r="AD988" s="1">
        <v>97.96</v>
      </c>
      <c r="AE988" s="1" t="s">
        <v>4364</v>
      </c>
      <c r="AF988" s="1" t="s">
        <v>6037</v>
      </c>
      <c r="AG988" s="1" t="s">
        <v>6038</v>
      </c>
      <c r="AH988" s="21">
        <v>42352.277604166666</v>
      </c>
      <c r="AJ988" s="23">
        <v>0</v>
      </c>
      <c r="AK988" s="23">
        <f t="shared" si="217"/>
        <v>4</v>
      </c>
      <c r="AL988" s="1">
        <f t="shared" si="218"/>
        <v>1399</v>
      </c>
      <c r="AM988" s="1">
        <f t="shared" si="219"/>
        <v>32698</v>
      </c>
      <c r="AN988" s="25">
        <f t="shared" si="226"/>
        <v>14.74</v>
      </c>
      <c r="AO988" s="25">
        <f t="shared" si="227"/>
        <v>7.2399999999999993</v>
      </c>
      <c r="AP988" s="1">
        <f t="shared" si="225"/>
        <v>29.78</v>
      </c>
      <c r="AQ988" s="25">
        <f t="shared" si="220"/>
        <v>2.0694927032661572</v>
      </c>
      <c r="AR988" s="1">
        <f t="shared" si="221"/>
        <v>3.8</v>
      </c>
      <c r="AS988" s="25">
        <f t="shared" si="222"/>
        <v>1.0298102981029811</v>
      </c>
      <c r="AT988" s="1">
        <f t="shared" si="223"/>
        <v>99.99</v>
      </c>
      <c r="AU988" s="1">
        <f t="shared" si="224"/>
        <v>97.96</v>
      </c>
      <c r="AV988" s="1" t="str">
        <f t="shared" si="214"/>
        <v>29</v>
      </c>
      <c r="AW988" s="1" t="str">
        <f t="shared" si="215"/>
        <v>296</v>
      </c>
      <c r="AX988" s="1" t="str">
        <f t="shared" si="216"/>
        <v>4007</v>
      </c>
      <c r="AY988" s="1">
        <v>0.41932432432432432</v>
      </c>
      <c r="AZ988" s="1">
        <v>0.44322435737459448</v>
      </c>
      <c r="BJ988"/>
    </row>
    <row r="989" spans="1:62" ht="15.75">
      <c r="A989" s="1">
        <v>8601</v>
      </c>
      <c r="B989" s="1" t="s">
        <v>3192</v>
      </c>
      <c r="C989" s="19" t="s">
        <v>4352</v>
      </c>
      <c r="D989" s="1">
        <v>2608</v>
      </c>
      <c r="E989" s="1">
        <v>6110</v>
      </c>
      <c r="F989" s="1">
        <v>1000</v>
      </c>
      <c r="H989" s="1">
        <v>4.8</v>
      </c>
      <c r="I989" s="1">
        <v>35.61</v>
      </c>
      <c r="J989" s="1" t="s">
        <v>7073</v>
      </c>
      <c r="K989" s="1">
        <v>4.8</v>
      </c>
      <c r="L989" s="1">
        <v>13.31</v>
      </c>
      <c r="M989" s="1" t="s">
        <v>7074</v>
      </c>
      <c r="N989" s="1">
        <v>4.8</v>
      </c>
      <c r="O989" s="1">
        <v>25.76</v>
      </c>
      <c r="P989" s="1" t="s">
        <v>7075</v>
      </c>
      <c r="Q989" s="1">
        <v>11.4</v>
      </c>
      <c r="R989" s="1">
        <v>9.4499999999999993</v>
      </c>
      <c r="S989" s="1" t="s">
        <v>7076</v>
      </c>
      <c r="T989" s="1">
        <v>1.74</v>
      </c>
      <c r="U989" s="1">
        <v>3.89</v>
      </c>
      <c r="V989" s="1" t="s">
        <v>7077</v>
      </c>
      <c r="W989" s="1">
        <v>0</v>
      </c>
      <c r="X989" s="1">
        <v>0.46</v>
      </c>
      <c r="Y989" s="1" t="s">
        <v>7078</v>
      </c>
      <c r="Z989" s="1">
        <v>0</v>
      </c>
      <c r="AA989" s="1">
        <v>0</v>
      </c>
      <c r="AB989" s="1" t="s">
        <v>4284</v>
      </c>
      <c r="AC989" s="1">
        <v>93.26</v>
      </c>
      <c r="AD989" s="1">
        <v>99.37</v>
      </c>
      <c r="AE989" s="1" t="s">
        <v>4301</v>
      </c>
      <c r="AF989" s="1" t="s">
        <v>7079</v>
      </c>
      <c r="AG989" s="1" t="s">
        <v>7080</v>
      </c>
      <c r="AH989" s="21">
        <v>42352.279687499999</v>
      </c>
      <c r="AJ989" s="23">
        <v>0</v>
      </c>
      <c r="AK989" s="23">
        <f t="shared" si="217"/>
        <v>14</v>
      </c>
      <c r="AL989" s="1">
        <f t="shared" si="218"/>
        <v>1000</v>
      </c>
      <c r="AM989" s="1">
        <f t="shared" si="219"/>
        <v>6110</v>
      </c>
      <c r="AN989" s="25">
        <f t="shared" si="226"/>
        <v>22.299999999999997</v>
      </c>
      <c r="AO989" s="25">
        <f t="shared" si="227"/>
        <v>24.893333333333334</v>
      </c>
      <c r="AP989" s="1">
        <f t="shared" si="225"/>
        <v>11.4</v>
      </c>
      <c r="AQ989" s="25">
        <f t="shared" si="220"/>
        <v>1.2063492063492065</v>
      </c>
      <c r="AR989" s="1">
        <f t="shared" si="221"/>
        <v>1.74</v>
      </c>
      <c r="AS989" s="25">
        <f t="shared" si="222"/>
        <v>0.4473007712082262</v>
      </c>
      <c r="AT989" s="1">
        <f t="shared" si="223"/>
        <v>93.26</v>
      </c>
      <c r="AU989" s="1">
        <f t="shared" si="224"/>
        <v>99.37</v>
      </c>
      <c r="AV989" s="1" t="str">
        <f t="shared" si="214"/>
        <v>49</v>
      </c>
      <c r="AW989" s="1" t="str">
        <f t="shared" si="215"/>
        <v>185</v>
      </c>
      <c r="AX989" s="1" t="str">
        <f t="shared" si="216"/>
        <v>1772</v>
      </c>
      <c r="AY989" s="1">
        <v>1.1336216216216217</v>
      </c>
      <c r="AZ989" s="1">
        <v>0.62641083521444696</v>
      </c>
      <c r="BJ989"/>
    </row>
    <row r="990" spans="1:62" ht="15.75">
      <c r="A990" s="1">
        <v>8546</v>
      </c>
      <c r="B990" s="1" t="s">
        <v>417</v>
      </c>
      <c r="C990" s="19" t="s">
        <v>4334</v>
      </c>
      <c r="D990" s="1">
        <v>44</v>
      </c>
      <c r="E990" s="1">
        <v>119852</v>
      </c>
      <c r="F990" s="1">
        <v>2000</v>
      </c>
      <c r="H990" s="1">
        <v>4.7</v>
      </c>
      <c r="I990" s="1">
        <v>5.1100000000000003</v>
      </c>
      <c r="J990" s="1" t="s">
        <v>7092</v>
      </c>
      <c r="K990" s="1">
        <v>4.8</v>
      </c>
      <c r="L990" s="1">
        <v>7.43</v>
      </c>
      <c r="M990" s="1" t="s">
        <v>7093</v>
      </c>
      <c r="N990" s="1">
        <v>4.8</v>
      </c>
      <c r="O990" s="1">
        <v>4.6100000000000003</v>
      </c>
      <c r="P990" s="1" t="s">
        <v>7094</v>
      </c>
      <c r="Q990" s="1">
        <v>6.96</v>
      </c>
      <c r="R990" s="1">
        <v>14.39</v>
      </c>
      <c r="S990" s="1" t="s">
        <v>7095</v>
      </c>
      <c r="T990" s="1">
        <v>4.03</v>
      </c>
      <c r="U990" s="1">
        <v>3.69</v>
      </c>
      <c r="V990" s="1" t="s">
        <v>7096</v>
      </c>
      <c r="W990" s="1">
        <v>0</v>
      </c>
      <c r="X990" s="1">
        <v>0.01</v>
      </c>
      <c r="Y990" s="1" t="s">
        <v>7097</v>
      </c>
      <c r="Z990" s="1">
        <v>0</v>
      </c>
      <c r="AA990" s="1">
        <v>0</v>
      </c>
      <c r="AB990" s="1" t="s">
        <v>4284</v>
      </c>
      <c r="AC990" s="1">
        <v>100</v>
      </c>
      <c r="AD990" s="1">
        <v>98.9</v>
      </c>
      <c r="AE990" s="1" t="s">
        <v>7098</v>
      </c>
      <c r="AF990" s="1" t="s">
        <v>7099</v>
      </c>
      <c r="AG990" s="1" t="s">
        <v>7100</v>
      </c>
      <c r="AH990" s="21">
        <v>42352.280555555553</v>
      </c>
      <c r="AJ990" s="23">
        <v>0</v>
      </c>
      <c r="AK990" s="23">
        <f t="shared" si="217"/>
        <v>4</v>
      </c>
      <c r="AL990" s="1">
        <f t="shared" si="218"/>
        <v>2000</v>
      </c>
      <c r="AM990" s="1">
        <f t="shared" si="219"/>
        <v>119852</v>
      </c>
      <c r="AN990" s="25">
        <f t="shared" si="226"/>
        <v>2.8199999999999994</v>
      </c>
      <c r="AO990" s="25">
        <f t="shared" si="227"/>
        <v>5.7166666666666659</v>
      </c>
      <c r="AP990" s="1">
        <f t="shared" si="225"/>
        <v>6.96</v>
      </c>
      <c r="AQ990" s="25">
        <f t="shared" si="220"/>
        <v>0.48366921473245306</v>
      </c>
      <c r="AR990" s="1">
        <f t="shared" si="221"/>
        <v>4.03</v>
      </c>
      <c r="AS990" s="25">
        <f t="shared" si="222"/>
        <v>1.0921409214092141</v>
      </c>
      <c r="AT990" s="1">
        <f t="shared" si="223"/>
        <v>100</v>
      </c>
      <c r="AU990" s="1">
        <f t="shared" si="224"/>
        <v>98.9</v>
      </c>
      <c r="AV990" s="1" t="str">
        <f t="shared" si="214"/>
        <v>2083</v>
      </c>
      <c r="AW990" s="1" t="str">
        <f t="shared" si="215"/>
        <v>9068</v>
      </c>
      <c r="AX990" s="1" t="str">
        <f t="shared" si="216"/>
        <v>37776</v>
      </c>
      <c r="AY990" s="1">
        <v>0.98315394794883115</v>
      </c>
      <c r="AZ990" s="1">
        <v>1.440279542566709</v>
      </c>
      <c r="BJ990"/>
    </row>
    <row r="991" spans="1:62" ht="15.75">
      <c r="A991" s="1">
        <v>8591</v>
      </c>
      <c r="B991" s="1" t="s">
        <v>989</v>
      </c>
      <c r="C991" s="19" t="s">
        <v>4286</v>
      </c>
      <c r="D991" s="1">
        <v>1170</v>
      </c>
      <c r="E991" s="1">
        <v>95350</v>
      </c>
      <c r="F991" s="1">
        <v>1000</v>
      </c>
      <c r="H991" s="1">
        <v>4.8</v>
      </c>
      <c r="I991" s="1">
        <v>31.27</v>
      </c>
      <c r="J991" s="1" t="s">
        <v>6045</v>
      </c>
      <c r="K991" s="1">
        <v>4.8</v>
      </c>
      <c r="L991" s="1">
        <v>17.52</v>
      </c>
      <c r="M991" s="1" t="s">
        <v>6046</v>
      </c>
      <c r="N991" s="1">
        <v>4.8</v>
      </c>
      <c r="O991" s="1">
        <v>24.95</v>
      </c>
      <c r="P991" s="1" t="s">
        <v>6047</v>
      </c>
      <c r="Q991" s="1">
        <v>10.56</v>
      </c>
      <c r="R991" s="1">
        <v>6.32</v>
      </c>
      <c r="S991" s="1" t="s">
        <v>6048</v>
      </c>
      <c r="T991" s="1">
        <v>4.58</v>
      </c>
      <c r="U991" s="1">
        <v>3.25</v>
      </c>
      <c r="V991" s="1" t="s">
        <v>6049</v>
      </c>
      <c r="W991" s="1">
        <v>0</v>
      </c>
      <c r="X991" s="1">
        <v>0</v>
      </c>
      <c r="Y991" s="1" t="s">
        <v>6050</v>
      </c>
      <c r="Z991" s="1">
        <v>0</v>
      </c>
      <c r="AA991" s="1">
        <v>0</v>
      </c>
      <c r="AB991" s="1" t="s">
        <v>4284</v>
      </c>
      <c r="AC991" s="1">
        <v>98.69</v>
      </c>
      <c r="AD991" s="1">
        <v>99.34</v>
      </c>
      <c r="AE991" s="1" t="s">
        <v>6051</v>
      </c>
      <c r="AF991" s="1" t="s">
        <v>6052</v>
      </c>
      <c r="AG991" s="1" t="s">
        <v>6053</v>
      </c>
      <c r="AH991" s="21">
        <v>42352.280601851853</v>
      </c>
      <c r="AJ991" s="23">
        <v>0</v>
      </c>
      <c r="AK991" s="23">
        <f t="shared" si="217"/>
        <v>8</v>
      </c>
      <c r="AL991" s="1">
        <f t="shared" si="218"/>
        <v>1000</v>
      </c>
      <c r="AM991" s="1">
        <f t="shared" si="219"/>
        <v>95350</v>
      </c>
      <c r="AN991" s="25">
        <f t="shared" si="226"/>
        <v>13.75</v>
      </c>
      <c r="AO991" s="25">
        <f t="shared" si="227"/>
        <v>24.58</v>
      </c>
      <c r="AP991" s="1">
        <f t="shared" si="225"/>
        <v>10.56</v>
      </c>
      <c r="AQ991" s="25">
        <f t="shared" si="220"/>
        <v>1.6708860759493671</v>
      </c>
      <c r="AR991" s="1">
        <f t="shared" si="221"/>
        <v>4.58</v>
      </c>
      <c r="AS991" s="25">
        <f t="shared" si="222"/>
        <v>1.4092307692307693</v>
      </c>
      <c r="AT991" s="1">
        <f t="shared" si="223"/>
        <v>98.69</v>
      </c>
      <c r="AU991" s="1">
        <f t="shared" si="224"/>
        <v>99.34</v>
      </c>
      <c r="AV991" s="1" t="str">
        <f t="shared" si="214"/>
        <v>125</v>
      </c>
      <c r="AW991" s="1" t="str">
        <f t="shared" si="215"/>
        <v>707</v>
      </c>
      <c r="AX991" s="1" t="str">
        <f t="shared" si="216"/>
        <v>3934</v>
      </c>
      <c r="AY991" s="1">
        <v>0.75671852899575676</v>
      </c>
      <c r="AZ991" s="1">
        <v>1.0782918149466192</v>
      </c>
      <c r="BJ991"/>
    </row>
    <row r="992" spans="1:62" ht="15.75">
      <c r="A992" s="1">
        <v>8590</v>
      </c>
      <c r="B992" s="1" t="s">
        <v>442</v>
      </c>
      <c r="C992" s="19" t="s">
        <v>4339</v>
      </c>
      <c r="D992" s="1">
        <v>29</v>
      </c>
      <c r="E992" s="1">
        <v>21479</v>
      </c>
      <c r="F992" s="1">
        <v>20000</v>
      </c>
      <c r="H992" s="1">
        <v>4.9000000000000004</v>
      </c>
      <c r="I992" s="1">
        <v>76.989999999999995</v>
      </c>
      <c r="J992" s="1" t="s">
        <v>4810</v>
      </c>
      <c r="K992" s="1">
        <v>4.9000000000000004</v>
      </c>
      <c r="L992" s="1">
        <v>77.98</v>
      </c>
      <c r="M992" s="1" t="s">
        <v>4811</v>
      </c>
      <c r="N992" s="1">
        <v>4.9000000000000004</v>
      </c>
      <c r="O992" s="1">
        <v>77.150000000000006</v>
      </c>
      <c r="P992" s="1" t="s">
        <v>4812</v>
      </c>
      <c r="Q992" s="1">
        <v>2.2400000000000002</v>
      </c>
      <c r="R992" s="1">
        <v>3.79</v>
      </c>
      <c r="S992" s="1" t="s">
        <v>4813</v>
      </c>
      <c r="T992" s="1">
        <v>0.91</v>
      </c>
      <c r="U992" s="1">
        <v>2.42</v>
      </c>
      <c r="V992" s="1" t="s">
        <v>4814</v>
      </c>
      <c r="W992" s="1">
        <v>0</v>
      </c>
      <c r="X992" s="1">
        <v>0.01</v>
      </c>
      <c r="Y992" s="1" t="s">
        <v>7106</v>
      </c>
      <c r="Z992" s="1">
        <v>0</v>
      </c>
      <c r="AA992" s="1">
        <v>0</v>
      </c>
      <c r="AB992" s="1" t="s">
        <v>4284</v>
      </c>
      <c r="AC992" s="1">
        <v>100</v>
      </c>
      <c r="AD992" s="1">
        <v>99.72</v>
      </c>
      <c r="AE992" s="1" t="s">
        <v>7107</v>
      </c>
      <c r="AF992" s="1" t="s">
        <v>7108</v>
      </c>
      <c r="AG992" s="1" t="s">
        <v>7109</v>
      </c>
      <c r="AH992" s="21">
        <v>42352.280706018515</v>
      </c>
      <c r="AJ992" s="23">
        <v>0</v>
      </c>
      <c r="AK992" s="23">
        <f t="shared" si="217"/>
        <v>6</v>
      </c>
      <c r="AL992" s="1">
        <f t="shared" si="218"/>
        <v>20000</v>
      </c>
      <c r="AM992" s="1">
        <f t="shared" si="219"/>
        <v>21479</v>
      </c>
      <c r="AN992" s="25">
        <f t="shared" si="226"/>
        <v>0.99000000000000909</v>
      </c>
      <c r="AO992" s="25">
        <f t="shared" si="227"/>
        <v>77.373333333333335</v>
      </c>
      <c r="AP992" s="1">
        <f t="shared" si="225"/>
        <v>2.2400000000000002</v>
      </c>
      <c r="AQ992" s="25">
        <f t="shared" si="220"/>
        <v>0.59102902374670185</v>
      </c>
      <c r="AR992" s="1">
        <f t="shared" si="221"/>
        <v>0.91</v>
      </c>
      <c r="AS992" s="25">
        <f t="shared" si="222"/>
        <v>0.37603305785123969</v>
      </c>
      <c r="AT992" s="1">
        <f t="shared" si="223"/>
        <v>100</v>
      </c>
      <c r="AU992" s="1">
        <f t="shared" si="224"/>
        <v>99.72</v>
      </c>
      <c r="AV992" s="1" t="str">
        <f t="shared" si="214"/>
        <v>489</v>
      </c>
      <c r="AW992" s="1" t="str">
        <f t="shared" si="215"/>
        <v>2951</v>
      </c>
      <c r="AX992" s="1" t="str">
        <f t="shared" si="216"/>
        <v>13138</v>
      </c>
      <c r="AY992" s="1">
        <v>0.70922399186716367</v>
      </c>
      <c r="AZ992" s="1">
        <v>1.3476937128938955</v>
      </c>
      <c r="BJ992"/>
    </row>
    <row r="993" spans="1:62" ht="15.75">
      <c r="A993" s="1">
        <v>9525</v>
      </c>
      <c r="B993" s="1" t="s">
        <v>3264</v>
      </c>
      <c r="C993" s="19" t="s">
        <v>4332</v>
      </c>
      <c r="D993" s="1">
        <v>1271</v>
      </c>
      <c r="E993" s="1">
        <v>7978</v>
      </c>
      <c r="F993" s="1">
        <v>1000</v>
      </c>
      <c r="H993" s="1">
        <v>4.9000000000000004</v>
      </c>
      <c r="I993" s="1">
        <v>58.26</v>
      </c>
      <c r="J993" s="1" t="s">
        <v>5443</v>
      </c>
      <c r="K993" s="1">
        <v>4.9000000000000004</v>
      </c>
      <c r="L993" s="1">
        <v>54.06</v>
      </c>
      <c r="M993" s="1" t="s">
        <v>5444</v>
      </c>
      <c r="N993" s="1">
        <v>4.9000000000000004</v>
      </c>
      <c r="O993" s="1">
        <v>53.75</v>
      </c>
      <c r="P993" s="1" t="s">
        <v>5445</v>
      </c>
      <c r="Q993" s="1">
        <v>6.9</v>
      </c>
      <c r="R993" s="1">
        <v>4.51</v>
      </c>
      <c r="S993" s="1" t="s">
        <v>5446</v>
      </c>
      <c r="T993" s="1">
        <v>2</v>
      </c>
      <c r="U993" s="1">
        <v>2.6</v>
      </c>
      <c r="V993" s="1" t="s">
        <v>5447</v>
      </c>
      <c r="W993" s="1">
        <v>0</v>
      </c>
      <c r="X993" s="1">
        <v>0.02</v>
      </c>
      <c r="Y993" s="1" t="s">
        <v>4324</v>
      </c>
      <c r="Z993" s="1">
        <v>0</v>
      </c>
      <c r="AA993" s="1">
        <v>0</v>
      </c>
      <c r="AB993" s="1" t="s">
        <v>4284</v>
      </c>
      <c r="AC993" s="1">
        <v>97.33</v>
      </c>
      <c r="AD993" s="1">
        <v>98.99</v>
      </c>
      <c r="AE993" s="1" t="s">
        <v>4402</v>
      </c>
      <c r="AF993" s="1" t="s">
        <v>5448</v>
      </c>
      <c r="AG993" s="1" t="s">
        <v>5449</v>
      </c>
      <c r="AH993" s="21">
        <v>42352.28229166667</v>
      </c>
      <c r="AJ993" s="23">
        <v>0</v>
      </c>
      <c r="AK993" s="23">
        <f t="shared" si="217"/>
        <v>3</v>
      </c>
      <c r="AL993" s="1">
        <f t="shared" si="218"/>
        <v>1000</v>
      </c>
      <c r="AM993" s="1">
        <f t="shared" si="219"/>
        <v>7978</v>
      </c>
      <c r="AN993" s="25">
        <f t="shared" si="226"/>
        <v>4.509999999999998</v>
      </c>
      <c r="AO993" s="25">
        <f t="shared" si="227"/>
        <v>55.356666666666662</v>
      </c>
      <c r="AP993" s="1">
        <f t="shared" si="225"/>
        <v>6.9</v>
      </c>
      <c r="AQ993" s="25">
        <f t="shared" si="220"/>
        <v>1.5299334811529934</v>
      </c>
      <c r="AR993" s="1">
        <f t="shared" si="221"/>
        <v>2</v>
      </c>
      <c r="AS993" s="25">
        <f t="shared" si="222"/>
        <v>0.76923076923076916</v>
      </c>
      <c r="AT993" s="1">
        <f t="shared" si="223"/>
        <v>97.33</v>
      </c>
      <c r="AU993" s="1">
        <f t="shared" si="224"/>
        <v>98.99</v>
      </c>
      <c r="AV993" s="1" t="str">
        <f t="shared" si="214"/>
        <v>9</v>
      </c>
      <c r="AW993" s="1" t="str">
        <f t="shared" si="215"/>
        <v>41</v>
      </c>
      <c r="AX993" s="1" t="str">
        <f t="shared" si="216"/>
        <v>477</v>
      </c>
      <c r="AY993" s="1">
        <v>0.93951219512195128</v>
      </c>
      <c r="AZ993" s="1">
        <v>0.51572327044025157</v>
      </c>
      <c r="BJ993"/>
    </row>
    <row r="994" spans="1:62" ht="15.75">
      <c r="A994" s="1">
        <v>8635</v>
      </c>
      <c r="B994" s="1" t="s">
        <v>641</v>
      </c>
      <c r="C994" s="19" t="s">
        <v>4370</v>
      </c>
      <c r="D994" s="1">
        <v>133</v>
      </c>
      <c r="E994" s="1">
        <v>6957</v>
      </c>
      <c r="F994" s="1">
        <v>1000</v>
      </c>
      <c r="H994" s="1">
        <v>4.8</v>
      </c>
      <c r="I994" s="1">
        <v>32.590000000000003</v>
      </c>
      <c r="J994" s="1" t="s">
        <v>5415</v>
      </c>
      <c r="K994" s="1">
        <v>4.9000000000000004</v>
      </c>
      <c r="L994" s="1">
        <v>38.54</v>
      </c>
      <c r="M994" s="1" t="s">
        <v>5416</v>
      </c>
      <c r="N994" s="1">
        <v>4.9000000000000004</v>
      </c>
      <c r="O994" s="1">
        <v>43.5</v>
      </c>
      <c r="P994" s="1" t="s">
        <v>5417</v>
      </c>
      <c r="Q994" s="1">
        <v>2.56</v>
      </c>
      <c r="R994" s="1">
        <v>3.22</v>
      </c>
      <c r="S994" s="1" t="s">
        <v>5418</v>
      </c>
      <c r="T994" s="1">
        <v>1.1599999999999999</v>
      </c>
      <c r="U994" s="1">
        <v>1.59</v>
      </c>
      <c r="V994" s="1" t="s">
        <v>5419</v>
      </c>
      <c r="W994" s="1">
        <v>0</v>
      </c>
      <c r="X994" s="1">
        <v>0.01</v>
      </c>
      <c r="Y994" s="1" t="s">
        <v>4319</v>
      </c>
      <c r="Z994" s="1">
        <v>0</v>
      </c>
      <c r="AA994" s="1">
        <v>0</v>
      </c>
      <c r="AB994" s="1" t="s">
        <v>4284</v>
      </c>
      <c r="AC994" s="1">
        <v>97.9</v>
      </c>
      <c r="AD994" s="1">
        <v>99.15</v>
      </c>
      <c r="AE994" s="1" t="s">
        <v>4320</v>
      </c>
      <c r="AF994" s="1" t="s">
        <v>7192</v>
      </c>
      <c r="AG994" s="1" t="s">
        <v>7193</v>
      </c>
      <c r="AH994" s="21">
        <v>42352.282754629632</v>
      </c>
      <c r="AJ994" s="23">
        <v>0</v>
      </c>
      <c r="AK994" s="23">
        <f t="shared" si="217"/>
        <v>11</v>
      </c>
      <c r="AL994" s="1">
        <f t="shared" si="218"/>
        <v>1000</v>
      </c>
      <c r="AM994" s="1">
        <f t="shared" si="219"/>
        <v>6957</v>
      </c>
      <c r="AN994" s="25">
        <f t="shared" si="226"/>
        <v>10.909999999999997</v>
      </c>
      <c r="AO994" s="25">
        <f t="shared" si="227"/>
        <v>38.21</v>
      </c>
      <c r="AP994" s="1">
        <f t="shared" si="225"/>
        <v>2.56</v>
      </c>
      <c r="AQ994" s="25">
        <f t="shared" si="220"/>
        <v>0.79503105590062106</v>
      </c>
      <c r="AR994" s="1">
        <f t="shared" si="221"/>
        <v>1.1599999999999999</v>
      </c>
      <c r="AS994" s="25">
        <f t="shared" si="222"/>
        <v>0.72955974842767291</v>
      </c>
      <c r="AT994" s="1">
        <f t="shared" si="223"/>
        <v>97.9</v>
      </c>
      <c r="AU994" s="1">
        <f t="shared" si="224"/>
        <v>99.15</v>
      </c>
      <c r="AV994" s="1" t="str">
        <f t="shared" si="214"/>
        <v>61</v>
      </c>
      <c r="AW994" s="1" t="str">
        <f t="shared" si="215"/>
        <v>317</v>
      </c>
      <c r="AX994" s="1" t="str">
        <f t="shared" si="216"/>
        <v>1437</v>
      </c>
      <c r="AY994" s="1">
        <v>0.82359621451104104</v>
      </c>
      <c r="AZ994" s="1">
        <v>1.3235908141962422</v>
      </c>
      <c r="BJ994"/>
    </row>
    <row r="995" spans="1:62" ht="15.75">
      <c r="A995" s="1">
        <v>8604</v>
      </c>
      <c r="B995" s="1" t="s">
        <v>3200</v>
      </c>
      <c r="C995" s="19" t="s">
        <v>4334</v>
      </c>
      <c r="D995" s="1">
        <v>942</v>
      </c>
      <c r="E995" s="1">
        <v>47192</v>
      </c>
      <c r="F995" s="1">
        <v>1000</v>
      </c>
      <c r="H995" s="1">
        <v>4.8</v>
      </c>
      <c r="I995" s="1">
        <v>48.51</v>
      </c>
      <c r="J995" s="1" t="s">
        <v>4797</v>
      </c>
      <c r="K995" s="1">
        <v>4.9000000000000004</v>
      </c>
      <c r="L995" s="1">
        <v>53.23</v>
      </c>
      <c r="M995" s="1" t="s">
        <v>4798</v>
      </c>
      <c r="N995" s="1">
        <v>4.8</v>
      </c>
      <c r="O995" s="1">
        <v>44.93</v>
      </c>
      <c r="P995" s="1" t="s">
        <v>4799</v>
      </c>
      <c r="Q995" s="1">
        <v>15.79</v>
      </c>
      <c r="R995" s="1">
        <v>12.87</v>
      </c>
      <c r="S995" s="1" t="s">
        <v>4800</v>
      </c>
      <c r="T995" s="1">
        <v>0.95</v>
      </c>
      <c r="U995" s="1">
        <v>3.66</v>
      </c>
      <c r="V995" s="1" t="s">
        <v>4801</v>
      </c>
      <c r="W995" s="1">
        <v>0</v>
      </c>
      <c r="X995" s="1">
        <v>0</v>
      </c>
      <c r="Y995" s="1" t="s">
        <v>4287</v>
      </c>
      <c r="Z995" s="1">
        <v>0</v>
      </c>
      <c r="AA995" s="1">
        <v>0</v>
      </c>
      <c r="AB995" s="1" t="s">
        <v>4284</v>
      </c>
      <c r="AC995" s="1">
        <v>71.98</v>
      </c>
      <c r="AD995" s="1">
        <v>99.25</v>
      </c>
      <c r="AE995" s="1" t="s">
        <v>4648</v>
      </c>
      <c r="AF995" s="1" t="s">
        <v>4802</v>
      </c>
      <c r="AG995" s="1" t="s">
        <v>4803</v>
      </c>
      <c r="AH995" s="21">
        <v>42352.282847222225</v>
      </c>
      <c r="AJ995" s="23">
        <v>0</v>
      </c>
      <c r="AK995" s="23">
        <f t="shared" si="217"/>
        <v>4</v>
      </c>
      <c r="AL995" s="1">
        <f t="shared" si="218"/>
        <v>1000</v>
      </c>
      <c r="AM995" s="1">
        <f t="shared" si="219"/>
        <v>47192</v>
      </c>
      <c r="AN995" s="25">
        <f t="shared" si="226"/>
        <v>8.2999999999999972</v>
      </c>
      <c r="AO995" s="25">
        <f t="shared" si="227"/>
        <v>48.889999999999993</v>
      </c>
      <c r="AP995" s="1">
        <f t="shared" si="225"/>
        <v>15.79</v>
      </c>
      <c r="AQ995" s="25">
        <f t="shared" si="220"/>
        <v>1.2268842268842268</v>
      </c>
      <c r="AR995" s="1">
        <f t="shared" si="221"/>
        <v>0.95</v>
      </c>
      <c r="AS995" s="25">
        <f t="shared" si="222"/>
        <v>0.2595628415300546</v>
      </c>
      <c r="AT995" s="1">
        <f t="shared" si="223"/>
        <v>71.98</v>
      </c>
      <c r="AU995" s="1">
        <f t="shared" si="224"/>
        <v>99.25</v>
      </c>
      <c r="AV995" s="1" t="str">
        <f t="shared" si="214"/>
        <v>26</v>
      </c>
      <c r="AW995" s="1" t="str">
        <f t="shared" si="215"/>
        <v>70</v>
      </c>
      <c r="AX995" s="1" t="str">
        <f t="shared" si="216"/>
        <v>1392</v>
      </c>
      <c r="AY995" s="1">
        <v>1.5897142857142859</v>
      </c>
      <c r="AZ995" s="1">
        <v>0.30172413793103448</v>
      </c>
      <c r="BJ995"/>
    </row>
    <row r="996" spans="1:62" ht="15.75">
      <c r="A996" s="1">
        <v>9584</v>
      </c>
      <c r="B996" s="1" t="s">
        <v>1142</v>
      </c>
      <c r="C996" s="19" t="s">
        <v>4286</v>
      </c>
      <c r="D996" s="1">
        <v>46</v>
      </c>
      <c r="E996" s="1">
        <v>8448</v>
      </c>
      <c r="F996" s="1">
        <v>1000</v>
      </c>
      <c r="H996" s="1">
        <v>4.7</v>
      </c>
      <c r="I996" s="1">
        <v>-1.46</v>
      </c>
      <c r="J996" s="1" t="s">
        <v>7208</v>
      </c>
      <c r="K996" s="1">
        <v>4.7</v>
      </c>
      <c r="L996" s="1">
        <v>-1.57</v>
      </c>
      <c r="M996" s="1" t="s">
        <v>7209</v>
      </c>
      <c r="N996" s="1">
        <v>4.7</v>
      </c>
      <c r="O996" s="1">
        <v>-1.28</v>
      </c>
      <c r="P996" s="1" t="s">
        <v>7210</v>
      </c>
      <c r="Q996" s="1">
        <v>14.04</v>
      </c>
      <c r="R996" s="1">
        <v>6.81</v>
      </c>
      <c r="S996" s="1" t="s">
        <v>7211</v>
      </c>
      <c r="T996" s="1">
        <v>5.25</v>
      </c>
      <c r="U996" s="1">
        <v>3.26</v>
      </c>
      <c r="V996" s="1" t="s">
        <v>7212</v>
      </c>
      <c r="W996" s="1">
        <v>0</v>
      </c>
      <c r="X996" s="1">
        <v>0</v>
      </c>
      <c r="Y996" s="1" t="s">
        <v>4287</v>
      </c>
      <c r="Z996" s="1">
        <v>0</v>
      </c>
      <c r="AA996" s="1">
        <v>0</v>
      </c>
      <c r="AB996" s="1" t="s">
        <v>4284</v>
      </c>
      <c r="AC996" s="1">
        <v>99.99</v>
      </c>
      <c r="AD996" s="1">
        <v>96.67</v>
      </c>
      <c r="AE996" s="1" t="s">
        <v>4297</v>
      </c>
      <c r="AF996" s="1" t="s">
        <v>7213</v>
      </c>
      <c r="AG996" s="1" t="s">
        <v>7214</v>
      </c>
      <c r="AH996" s="21">
        <v>42352.283194444448</v>
      </c>
      <c r="AJ996" s="23">
        <v>0</v>
      </c>
      <c r="AK996" s="23">
        <f t="shared" si="217"/>
        <v>8</v>
      </c>
      <c r="AL996" s="1">
        <f t="shared" si="218"/>
        <v>1000</v>
      </c>
      <c r="AM996" s="1">
        <f t="shared" si="219"/>
        <v>8448</v>
      </c>
      <c r="AN996" s="25">
        <f t="shared" si="226"/>
        <v>0.29000000000000004</v>
      </c>
      <c r="AO996" s="25">
        <f t="shared" si="227"/>
        <v>-1.4366666666666668</v>
      </c>
      <c r="AP996" s="1">
        <f t="shared" si="225"/>
        <v>14.04</v>
      </c>
      <c r="AQ996" s="25">
        <f t="shared" si="220"/>
        <v>2.0616740088105727</v>
      </c>
      <c r="AR996" s="1">
        <f t="shared" si="221"/>
        <v>5.25</v>
      </c>
      <c r="AS996" s="25">
        <f t="shared" si="222"/>
        <v>1.6104294478527608</v>
      </c>
      <c r="AT996" s="1">
        <f t="shared" si="223"/>
        <v>99.99</v>
      </c>
      <c r="AU996" s="1">
        <f t="shared" si="224"/>
        <v>96.67</v>
      </c>
      <c r="AV996" s="1" t="str">
        <f t="shared" si="214"/>
        <v>1</v>
      </c>
      <c r="AW996" s="1" t="str">
        <f t="shared" si="215"/>
        <v>148</v>
      </c>
      <c r="AX996" s="1" t="str">
        <f t="shared" si="216"/>
        <v>1520</v>
      </c>
      <c r="AY996" s="1">
        <v>2.8918918918918922E-2</v>
      </c>
      <c r="AZ996" s="1">
        <v>0.58421052631578951</v>
      </c>
      <c r="BJ996"/>
    </row>
    <row r="997" spans="1:62" ht="15.75">
      <c r="A997" s="1">
        <v>8615</v>
      </c>
      <c r="B997" s="1" t="s">
        <v>3223</v>
      </c>
      <c r="C997" s="19" t="s">
        <v>4334</v>
      </c>
      <c r="D997" s="1">
        <v>81</v>
      </c>
      <c r="E997" s="1">
        <v>16123</v>
      </c>
      <c r="F997" s="1">
        <v>1060</v>
      </c>
      <c r="H997" s="1">
        <v>4.5999999999999996</v>
      </c>
      <c r="I997" s="1">
        <v>-2.54</v>
      </c>
      <c r="J997" s="1" t="s">
        <v>5502</v>
      </c>
      <c r="K997" s="1">
        <v>4.7</v>
      </c>
      <c r="L997" s="1">
        <v>-1.83</v>
      </c>
      <c r="M997" s="1" t="s">
        <v>5503</v>
      </c>
      <c r="N997" s="1">
        <v>4.7</v>
      </c>
      <c r="O997" s="1">
        <v>-1.18</v>
      </c>
      <c r="P997" s="1" t="s">
        <v>5504</v>
      </c>
      <c r="Q997" s="1">
        <v>5.66</v>
      </c>
      <c r="R997" s="1">
        <v>12.87</v>
      </c>
      <c r="S997" s="1" t="s">
        <v>5505</v>
      </c>
      <c r="T997" s="1">
        <v>8.06</v>
      </c>
      <c r="U997" s="1">
        <v>3.66</v>
      </c>
      <c r="V997" s="1" t="s">
        <v>5506</v>
      </c>
      <c r="W997" s="1">
        <v>0</v>
      </c>
      <c r="X997" s="1">
        <v>0.01</v>
      </c>
      <c r="Y997" s="1" t="s">
        <v>4295</v>
      </c>
      <c r="Z997" s="1">
        <v>0</v>
      </c>
      <c r="AA997" s="1">
        <v>0</v>
      </c>
      <c r="AB997" s="1" t="s">
        <v>4284</v>
      </c>
      <c r="AC997" s="1">
        <v>100</v>
      </c>
      <c r="AD997" s="1">
        <v>97.11</v>
      </c>
      <c r="AE997" s="1" t="s">
        <v>4299</v>
      </c>
      <c r="AF997" s="1" t="s">
        <v>5507</v>
      </c>
      <c r="AG997" s="1" t="s">
        <v>5508</v>
      </c>
      <c r="AH997" s="21">
        <v>42352.286516203705</v>
      </c>
      <c r="AJ997" s="23">
        <v>0</v>
      </c>
      <c r="AK997" s="23">
        <f t="shared" si="217"/>
        <v>4</v>
      </c>
      <c r="AL997" s="1">
        <f t="shared" si="218"/>
        <v>1060</v>
      </c>
      <c r="AM997" s="1">
        <f t="shared" si="219"/>
        <v>16123</v>
      </c>
      <c r="AN997" s="25">
        <f t="shared" si="226"/>
        <v>1.36</v>
      </c>
      <c r="AO997" s="25">
        <f t="shared" si="227"/>
        <v>-1.8499999999999999</v>
      </c>
      <c r="AP997" s="1">
        <f t="shared" si="225"/>
        <v>5.66</v>
      </c>
      <c r="AQ997" s="25">
        <f t="shared" si="220"/>
        <v>0.4397824397824398</v>
      </c>
      <c r="AR997" s="1">
        <f t="shared" si="221"/>
        <v>8.06</v>
      </c>
      <c r="AS997" s="25">
        <f t="shared" si="222"/>
        <v>2.2021857923497268</v>
      </c>
      <c r="AT997" s="1">
        <f t="shared" si="223"/>
        <v>100</v>
      </c>
      <c r="AU997" s="1">
        <f t="shared" si="224"/>
        <v>97.11</v>
      </c>
      <c r="AV997" s="1" t="str">
        <f t="shared" si="214"/>
        <v>3</v>
      </c>
      <c r="AW997" s="1" t="str">
        <f t="shared" si="215"/>
        <v>152</v>
      </c>
      <c r="AX997" s="1" t="str">
        <f t="shared" si="216"/>
        <v>10453</v>
      </c>
      <c r="AY997" s="1">
        <v>8.4473684210526312E-2</v>
      </c>
      <c r="AZ997" s="1">
        <v>8.7247680091839669E-2</v>
      </c>
      <c r="BJ997"/>
    </row>
    <row r="998" spans="1:62" ht="15.75">
      <c r="A998" s="1">
        <v>8587</v>
      </c>
      <c r="B998" s="1" t="s">
        <v>1084</v>
      </c>
      <c r="C998" s="19" t="s">
        <v>4352</v>
      </c>
      <c r="D998" s="1">
        <v>27</v>
      </c>
      <c r="E998" s="1">
        <v>37949</v>
      </c>
      <c r="F998" s="1">
        <v>1000</v>
      </c>
      <c r="H998" s="1">
        <v>4.8</v>
      </c>
      <c r="I998" s="1">
        <v>0</v>
      </c>
      <c r="J998" s="1" t="s">
        <v>7234</v>
      </c>
      <c r="K998" s="1">
        <v>4.8</v>
      </c>
      <c r="L998" s="1">
        <v>0</v>
      </c>
      <c r="M998" s="1" t="s">
        <v>7235</v>
      </c>
      <c r="N998" s="1">
        <v>4.8</v>
      </c>
      <c r="O998" s="1">
        <v>7.52</v>
      </c>
      <c r="P998" s="1" t="s">
        <v>7236</v>
      </c>
      <c r="Q998" s="1">
        <v>2</v>
      </c>
      <c r="R998" s="1">
        <v>5.4</v>
      </c>
      <c r="S998" s="1" t="s">
        <v>7237</v>
      </c>
      <c r="T998" s="1">
        <v>1.86</v>
      </c>
      <c r="U998" s="1">
        <v>3.32</v>
      </c>
      <c r="V998" s="1" t="s">
        <v>7238</v>
      </c>
      <c r="W998" s="1">
        <v>0</v>
      </c>
      <c r="X998" s="1">
        <v>0.01</v>
      </c>
      <c r="Y998" s="1" t="s">
        <v>6478</v>
      </c>
      <c r="Z998" s="1">
        <v>0</v>
      </c>
      <c r="AA998" s="1">
        <v>0</v>
      </c>
      <c r="AB998" s="1" t="s">
        <v>4284</v>
      </c>
      <c r="AC998" s="1">
        <v>96.82</v>
      </c>
      <c r="AD998" s="1">
        <v>97.91</v>
      </c>
      <c r="AE998" s="1" t="s">
        <v>7239</v>
      </c>
      <c r="AF998" s="1" t="s">
        <v>7240</v>
      </c>
      <c r="AG998" s="1" t="s">
        <v>7241</v>
      </c>
      <c r="AH998" s="21">
        <v>42352.287233796298</v>
      </c>
      <c r="AJ998" s="23">
        <v>0</v>
      </c>
      <c r="AK998" s="23">
        <f t="shared" si="217"/>
        <v>14</v>
      </c>
      <c r="AL998" s="1">
        <f t="shared" si="218"/>
        <v>1000</v>
      </c>
      <c r="AM998" s="1">
        <f t="shared" si="219"/>
        <v>37949</v>
      </c>
      <c r="AN998" s="25">
        <f t="shared" si="226"/>
        <v>7.52</v>
      </c>
      <c r="AO998" s="25">
        <f t="shared" si="227"/>
        <v>2.5066666666666664</v>
      </c>
      <c r="AP998" s="1">
        <f t="shared" si="225"/>
        <v>2</v>
      </c>
      <c r="AQ998" s="25">
        <f t="shared" si="220"/>
        <v>0.37037037037037035</v>
      </c>
      <c r="AR998" s="1">
        <f t="shared" si="221"/>
        <v>1.86</v>
      </c>
      <c r="AS998" s="25">
        <f t="shared" si="222"/>
        <v>0.56024096385542177</v>
      </c>
      <c r="AT998" s="1">
        <f t="shared" si="223"/>
        <v>96.82</v>
      </c>
      <c r="AU998" s="1">
        <f t="shared" si="224"/>
        <v>97.91</v>
      </c>
      <c r="AV998" s="1" t="str">
        <f t="shared" si="214"/>
        <v>327</v>
      </c>
      <c r="AW998" s="1" t="str">
        <f t="shared" si="215"/>
        <v>1408</v>
      </c>
      <c r="AX998" s="1" t="str">
        <f t="shared" si="216"/>
        <v>8964</v>
      </c>
      <c r="AY998" s="1">
        <v>0.99400568181818183</v>
      </c>
      <c r="AZ998" s="1">
        <v>0.94243641231593034</v>
      </c>
      <c r="BJ998"/>
    </row>
    <row r="999" spans="1:62" ht="15.75">
      <c r="A999" s="1">
        <v>8834</v>
      </c>
      <c r="B999" s="1" t="s">
        <v>1830</v>
      </c>
      <c r="C999" s="19" t="s">
        <v>4334</v>
      </c>
      <c r="D999" s="1">
        <v>214</v>
      </c>
      <c r="E999" s="1">
        <v>17782</v>
      </c>
      <c r="F999" s="1">
        <v>1000</v>
      </c>
      <c r="H999" s="1">
        <v>4.9000000000000004</v>
      </c>
      <c r="I999" s="1">
        <v>57.5</v>
      </c>
      <c r="J999" s="1" t="s">
        <v>5156</v>
      </c>
      <c r="K999" s="1">
        <v>4.9000000000000004</v>
      </c>
      <c r="L999" s="1">
        <v>60.47</v>
      </c>
      <c r="M999" s="1" t="s">
        <v>5157</v>
      </c>
      <c r="N999" s="1">
        <v>4.9000000000000004</v>
      </c>
      <c r="O999" s="1">
        <v>54.59</v>
      </c>
      <c r="P999" s="1" t="s">
        <v>5158</v>
      </c>
      <c r="Q999" s="1">
        <v>18.86</v>
      </c>
      <c r="R999" s="1">
        <v>14.39</v>
      </c>
      <c r="S999" s="1" t="s">
        <v>5159</v>
      </c>
      <c r="T999" s="1">
        <v>4.78</v>
      </c>
      <c r="U999" s="1">
        <v>3.69</v>
      </c>
      <c r="V999" s="1" t="s">
        <v>5160</v>
      </c>
      <c r="W999" s="1">
        <v>0</v>
      </c>
      <c r="X999" s="1">
        <v>0.01</v>
      </c>
      <c r="Y999" s="1" t="s">
        <v>4306</v>
      </c>
      <c r="Z999" s="1">
        <v>0</v>
      </c>
      <c r="AA999" s="1">
        <v>0</v>
      </c>
      <c r="AB999" s="1" t="s">
        <v>4284</v>
      </c>
      <c r="AC999" s="1">
        <v>90.93</v>
      </c>
      <c r="AD999" s="1">
        <v>98.27</v>
      </c>
      <c r="AE999" s="1" t="s">
        <v>5937</v>
      </c>
      <c r="AF999" s="1" t="s">
        <v>7250</v>
      </c>
      <c r="AG999" s="1" t="s">
        <v>7251</v>
      </c>
      <c r="AH999" s="21">
        <v>42352.287453703706</v>
      </c>
      <c r="AJ999" s="23">
        <v>0</v>
      </c>
      <c r="AK999" s="23">
        <f t="shared" si="217"/>
        <v>4</v>
      </c>
      <c r="AL999" s="1">
        <f t="shared" si="218"/>
        <v>1000</v>
      </c>
      <c r="AM999" s="1">
        <f t="shared" si="219"/>
        <v>17782</v>
      </c>
      <c r="AN999" s="25">
        <f t="shared" si="226"/>
        <v>5.8799999999999955</v>
      </c>
      <c r="AO999" s="25">
        <f t="shared" si="227"/>
        <v>57.52</v>
      </c>
      <c r="AP999" s="1">
        <f t="shared" si="225"/>
        <v>18.86</v>
      </c>
      <c r="AQ999" s="25">
        <f t="shared" si="220"/>
        <v>1.310632383599722</v>
      </c>
      <c r="AR999" s="1">
        <f t="shared" si="221"/>
        <v>4.78</v>
      </c>
      <c r="AS999" s="25">
        <f t="shared" si="222"/>
        <v>1.2953929539295395</v>
      </c>
      <c r="AT999" s="1">
        <f t="shared" si="223"/>
        <v>90.93</v>
      </c>
      <c r="AU999" s="1">
        <f t="shared" si="224"/>
        <v>98.27</v>
      </c>
      <c r="AV999" s="1" t="str">
        <f t="shared" si="214"/>
        <v>246</v>
      </c>
      <c r="AW999" s="1" t="str">
        <f t="shared" si="215"/>
        <v>1197</v>
      </c>
      <c r="AX999" s="1" t="str">
        <f t="shared" si="216"/>
        <v>4533</v>
      </c>
      <c r="AY999" s="1">
        <v>0.87959899749373438</v>
      </c>
      <c r="AZ999" s="1">
        <v>1.5843812045003309</v>
      </c>
      <c r="BJ999"/>
    </row>
    <row r="1000" spans="1:62" ht="15.75">
      <c r="A1000" s="1">
        <v>9574</v>
      </c>
      <c r="B1000" s="1" t="s">
        <v>3517</v>
      </c>
      <c r="C1000" s="19" t="s">
        <v>4334</v>
      </c>
      <c r="D1000" s="1">
        <v>40</v>
      </c>
      <c r="E1000" s="1">
        <v>16049</v>
      </c>
      <c r="F1000" s="1">
        <v>659.74</v>
      </c>
      <c r="H1000" s="1">
        <v>4.9000000000000004</v>
      </c>
      <c r="I1000" s="1">
        <v>58.63</v>
      </c>
      <c r="J1000" s="1" t="s">
        <v>5723</v>
      </c>
      <c r="K1000" s="1">
        <v>4.9000000000000004</v>
      </c>
      <c r="L1000" s="1">
        <v>59.91</v>
      </c>
      <c r="M1000" s="1" t="s">
        <v>5724</v>
      </c>
      <c r="N1000" s="1">
        <v>4.9000000000000004</v>
      </c>
      <c r="O1000" s="1">
        <v>61.24</v>
      </c>
      <c r="P1000" s="1" t="s">
        <v>5725</v>
      </c>
      <c r="Q1000" s="1">
        <v>33.1</v>
      </c>
      <c r="R1000" s="1">
        <v>14.39</v>
      </c>
      <c r="S1000" s="1" t="s">
        <v>5726</v>
      </c>
      <c r="T1000" s="1">
        <v>6</v>
      </c>
      <c r="U1000" s="1">
        <v>3.69</v>
      </c>
      <c r="V1000" s="1" t="s">
        <v>5727</v>
      </c>
      <c r="W1000" s="1">
        <v>0</v>
      </c>
      <c r="X1000" s="1">
        <v>0.01</v>
      </c>
      <c r="Y1000" s="1" t="s">
        <v>5728</v>
      </c>
      <c r="Z1000" s="1">
        <v>0</v>
      </c>
      <c r="AA1000" s="1">
        <v>0</v>
      </c>
      <c r="AB1000" s="1" t="s">
        <v>4284</v>
      </c>
      <c r="AC1000" s="1">
        <v>100</v>
      </c>
      <c r="AD1000" s="1">
        <v>98.89</v>
      </c>
      <c r="AE1000" s="1" t="s">
        <v>5729</v>
      </c>
      <c r="AF1000" s="1" t="s">
        <v>5730</v>
      </c>
      <c r="AG1000" s="1" t="s">
        <v>5731</v>
      </c>
      <c r="AH1000" s="21">
        <v>42352.287557870368</v>
      </c>
      <c r="AJ1000" s="23">
        <v>0</v>
      </c>
      <c r="AK1000" s="23">
        <f t="shared" si="217"/>
        <v>4</v>
      </c>
      <c r="AL1000" s="1">
        <f t="shared" si="218"/>
        <v>659.74</v>
      </c>
      <c r="AM1000" s="1">
        <f t="shared" si="219"/>
        <v>16049</v>
      </c>
      <c r="AN1000" s="25">
        <f t="shared" si="226"/>
        <v>2.6099999999999994</v>
      </c>
      <c r="AO1000" s="25">
        <f t="shared" si="227"/>
        <v>59.926666666666669</v>
      </c>
      <c r="AP1000" s="1">
        <f t="shared" si="225"/>
        <v>33.1</v>
      </c>
      <c r="AQ1000" s="25">
        <f t="shared" si="220"/>
        <v>2.3002084781097984</v>
      </c>
      <c r="AR1000" s="1">
        <f t="shared" si="221"/>
        <v>6</v>
      </c>
      <c r="AS1000" s="25">
        <f t="shared" si="222"/>
        <v>1.6260162601626016</v>
      </c>
      <c r="AT1000" s="1">
        <f t="shared" si="223"/>
        <v>100</v>
      </c>
      <c r="AU1000" s="1">
        <f t="shared" si="224"/>
        <v>98.89</v>
      </c>
      <c r="AV1000" s="1" t="str">
        <f t="shared" si="214"/>
        <v>113</v>
      </c>
      <c r="AW1000" s="1" t="str">
        <f t="shared" si="215"/>
        <v>557</v>
      </c>
      <c r="AX1000" s="1" t="str">
        <f t="shared" si="216"/>
        <v>3325</v>
      </c>
      <c r="AY1000" s="1">
        <v>0.86829443447037702</v>
      </c>
      <c r="AZ1000" s="1">
        <v>1.0051127819548873</v>
      </c>
      <c r="BJ1000"/>
    </row>
    <row r="1001" spans="1:62" ht="15.75">
      <c r="A1001" s="1">
        <v>9544</v>
      </c>
      <c r="B1001" s="1" t="s">
        <v>909</v>
      </c>
      <c r="C1001" s="19" t="s">
        <v>4334</v>
      </c>
      <c r="D1001" s="1">
        <v>1</v>
      </c>
      <c r="E1001" s="1">
        <v>11537</v>
      </c>
      <c r="F1001" s="1">
        <v>1000</v>
      </c>
      <c r="H1001" s="1">
        <v>4.9000000000000004</v>
      </c>
      <c r="I1001" s="1">
        <v>77.36</v>
      </c>
      <c r="J1001" s="1" t="s">
        <v>5770</v>
      </c>
      <c r="K1001" s="1">
        <v>4.9000000000000004</v>
      </c>
      <c r="L1001" s="1">
        <v>79.14</v>
      </c>
      <c r="M1001" s="1" t="s">
        <v>5771</v>
      </c>
      <c r="N1001" s="1">
        <v>4.9000000000000004</v>
      </c>
      <c r="O1001" s="1">
        <v>83.52</v>
      </c>
      <c r="P1001" s="1" t="s">
        <v>5772</v>
      </c>
      <c r="Q1001" s="1">
        <v>10.47</v>
      </c>
      <c r="R1001" s="1">
        <v>12.87</v>
      </c>
      <c r="S1001" s="1" t="s">
        <v>5773</v>
      </c>
      <c r="T1001" s="1">
        <v>3.22</v>
      </c>
      <c r="U1001" s="1">
        <v>3.66</v>
      </c>
      <c r="V1001" s="1" t="s">
        <v>4532</v>
      </c>
      <c r="W1001" s="1">
        <v>0</v>
      </c>
      <c r="X1001" s="1">
        <v>0.01</v>
      </c>
      <c r="Y1001" s="1" t="s">
        <v>4295</v>
      </c>
      <c r="Z1001" s="1">
        <v>0</v>
      </c>
      <c r="AA1001" s="1">
        <v>0</v>
      </c>
      <c r="AB1001" s="1" t="s">
        <v>4284</v>
      </c>
      <c r="AC1001" s="1">
        <v>100</v>
      </c>
      <c r="AD1001" s="1">
        <v>98.72</v>
      </c>
      <c r="AE1001" s="1" t="s">
        <v>4293</v>
      </c>
      <c r="AF1001" s="1" t="s">
        <v>7264</v>
      </c>
      <c r="AG1001" s="1" t="s">
        <v>7265</v>
      </c>
      <c r="AH1001" s="21">
        <v>42352.288368055553</v>
      </c>
      <c r="AJ1001" s="23">
        <v>0</v>
      </c>
      <c r="AK1001" s="23">
        <f t="shared" si="217"/>
        <v>4</v>
      </c>
      <c r="AL1001" s="1">
        <f t="shared" si="218"/>
        <v>1000</v>
      </c>
      <c r="AM1001" s="1">
        <f t="shared" si="219"/>
        <v>11537</v>
      </c>
      <c r="AN1001" s="25">
        <f t="shared" si="226"/>
        <v>6.1599999999999966</v>
      </c>
      <c r="AO1001" s="25">
        <f t="shared" si="227"/>
        <v>80.006666666666661</v>
      </c>
      <c r="AP1001" s="1">
        <f t="shared" si="225"/>
        <v>10.47</v>
      </c>
      <c r="AQ1001" s="25">
        <f t="shared" si="220"/>
        <v>0.81351981351981362</v>
      </c>
      <c r="AR1001" s="1">
        <f t="shared" si="221"/>
        <v>3.22</v>
      </c>
      <c r="AS1001" s="25">
        <f t="shared" si="222"/>
        <v>0.8797814207650273</v>
      </c>
      <c r="AT1001" s="1">
        <f t="shared" si="223"/>
        <v>100</v>
      </c>
      <c r="AU1001" s="1">
        <f t="shared" si="224"/>
        <v>98.72</v>
      </c>
      <c r="AV1001" s="1" t="str">
        <f t="shared" si="214"/>
        <v>0</v>
      </c>
      <c r="AW1001" s="1" t="str">
        <f t="shared" si="215"/>
        <v>130</v>
      </c>
      <c r="AX1001" s="1" t="str">
        <f t="shared" si="216"/>
        <v>1336</v>
      </c>
      <c r="AY1001" s="1">
        <v>0</v>
      </c>
      <c r="AZ1001" s="1">
        <v>0.58383233532934131</v>
      </c>
      <c r="BJ1001"/>
    </row>
    <row r="1002" spans="1:62" ht="15.75">
      <c r="A1002" s="1">
        <v>8675</v>
      </c>
      <c r="B1002" s="1" t="s">
        <v>1185</v>
      </c>
      <c r="C1002" s="19" t="s">
        <v>4334</v>
      </c>
      <c r="D1002" s="1">
        <v>1486</v>
      </c>
      <c r="E1002" s="1">
        <v>73638</v>
      </c>
      <c r="F1002" s="1">
        <v>1000</v>
      </c>
      <c r="H1002" s="1">
        <v>4.8</v>
      </c>
      <c r="I1002" s="1">
        <v>32.65</v>
      </c>
      <c r="J1002" s="1" t="s">
        <v>5639</v>
      </c>
      <c r="K1002" s="1">
        <v>4.8</v>
      </c>
      <c r="L1002" s="1">
        <v>33.78</v>
      </c>
      <c r="M1002" s="1" t="s">
        <v>5640</v>
      </c>
      <c r="N1002" s="1">
        <v>4.8</v>
      </c>
      <c r="O1002" s="1">
        <v>33.14</v>
      </c>
      <c r="P1002" s="1" t="s">
        <v>5641</v>
      </c>
      <c r="Q1002" s="1">
        <v>5.61</v>
      </c>
      <c r="R1002" s="1">
        <v>14.39</v>
      </c>
      <c r="S1002" s="1" t="s">
        <v>5642</v>
      </c>
      <c r="T1002" s="1">
        <v>5.24</v>
      </c>
      <c r="U1002" s="1">
        <v>3.69</v>
      </c>
      <c r="V1002" s="1" t="s">
        <v>5643</v>
      </c>
      <c r="W1002" s="1">
        <v>0</v>
      </c>
      <c r="X1002" s="1">
        <v>0.01</v>
      </c>
      <c r="Y1002" s="1" t="s">
        <v>5644</v>
      </c>
      <c r="Z1002" s="1">
        <v>0</v>
      </c>
      <c r="AA1002" s="1">
        <v>0</v>
      </c>
      <c r="AB1002" s="1" t="s">
        <v>4284</v>
      </c>
      <c r="AC1002" s="1">
        <v>99.37</v>
      </c>
      <c r="AD1002" s="1">
        <v>99.08</v>
      </c>
      <c r="AE1002" s="1" t="s">
        <v>7268</v>
      </c>
      <c r="AF1002" s="1" t="s">
        <v>7269</v>
      </c>
      <c r="AG1002" s="1" t="s">
        <v>7270</v>
      </c>
      <c r="AH1002" s="21">
        <v>42352.288518518515</v>
      </c>
      <c r="AJ1002" s="23">
        <v>0</v>
      </c>
      <c r="AK1002" s="23">
        <f t="shared" si="217"/>
        <v>4</v>
      </c>
      <c r="AL1002" s="1">
        <f t="shared" si="218"/>
        <v>1000</v>
      </c>
      <c r="AM1002" s="1">
        <f t="shared" si="219"/>
        <v>73638</v>
      </c>
      <c r="AN1002" s="25">
        <f t="shared" si="226"/>
        <v>1.1300000000000026</v>
      </c>
      <c r="AO1002" s="25">
        <f t="shared" si="227"/>
        <v>33.190000000000005</v>
      </c>
      <c r="AP1002" s="1">
        <f t="shared" si="225"/>
        <v>5.61</v>
      </c>
      <c r="AQ1002" s="25">
        <f t="shared" si="220"/>
        <v>0.3898540653231411</v>
      </c>
      <c r="AR1002" s="1">
        <f t="shared" si="221"/>
        <v>5.24</v>
      </c>
      <c r="AS1002" s="25">
        <f t="shared" si="222"/>
        <v>1.4200542005420056</v>
      </c>
      <c r="AT1002" s="1">
        <f t="shared" si="223"/>
        <v>99.37</v>
      </c>
      <c r="AU1002" s="1">
        <f t="shared" si="224"/>
        <v>99.08</v>
      </c>
      <c r="AV1002" s="1" t="str">
        <f t="shared" ref="AV1002:AV1058" si="228">IFERROR(MID(AE1002,3,FIND(",",AE1002)-3),"")</f>
        <v>71</v>
      </c>
      <c r="AW1002" s="1" t="str">
        <f t="shared" ref="AW1002:AW1058" si="229">IFERROR(MID(AF1002,3,FIND(",",AF1002)-3),"")</f>
        <v>391</v>
      </c>
      <c r="AX1002" s="1" t="str">
        <f t="shared" ref="AX1002:AX1058" si="230">IFERROR(MID(AG1002,3,FIND(",",AG1002)-3),"")</f>
        <v>2545</v>
      </c>
      <c r="AY1002" s="1">
        <v>0.77718670076726337</v>
      </c>
      <c r="AZ1002" s="1">
        <v>0.92180746561886051</v>
      </c>
      <c r="BJ1002"/>
    </row>
    <row r="1003" spans="1:62" ht="15.75">
      <c r="A1003" s="1">
        <v>9546</v>
      </c>
      <c r="B1003" s="1" t="s">
        <v>3383</v>
      </c>
      <c r="C1003" s="19" t="s">
        <v>4335</v>
      </c>
      <c r="D1003" s="1">
        <v>494</v>
      </c>
      <c r="E1003" s="1">
        <v>199853</v>
      </c>
      <c r="F1003" s="1">
        <v>24834.18</v>
      </c>
      <c r="H1003" s="1">
        <v>4.8</v>
      </c>
      <c r="I1003" s="1">
        <v>13.91</v>
      </c>
      <c r="J1003" s="1" t="s">
        <v>7271</v>
      </c>
      <c r="K1003" s="1">
        <v>4.8</v>
      </c>
      <c r="L1003" s="1">
        <v>23.57</v>
      </c>
      <c r="M1003" s="1" t="s">
        <v>7272</v>
      </c>
      <c r="N1003" s="1">
        <v>4.8</v>
      </c>
      <c r="O1003" s="1">
        <v>6.03</v>
      </c>
      <c r="P1003" s="1" t="s">
        <v>7273</v>
      </c>
      <c r="Q1003" s="1">
        <v>3.62</v>
      </c>
      <c r="R1003" s="1">
        <v>3.39</v>
      </c>
      <c r="S1003" s="1" t="s">
        <v>7274</v>
      </c>
      <c r="T1003" s="1">
        <v>2.06</v>
      </c>
      <c r="U1003" s="1">
        <v>2.17</v>
      </c>
      <c r="V1003" s="1" t="s">
        <v>7275</v>
      </c>
      <c r="W1003" s="1">
        <v>0</v>
      </c>
      <c r="X1003" s="1">
        <v>0</v>
      </c>
      <c r="Y1003" s="1" t="s">
        <v>7276</v>
      </c>
      <c r="Z1003" s="1">
        <v>0</v>
      </c>
      <c r="AA1003" s="1">
        <v>0</v>
      </c>
      <c r="AB1003" s="1" t="s">
        <v>4284</v>
      </c>
      <c r="AC1003" s="1">
        <v>99.88</v>
      </c>
      <c r="AD1003" s="1">
        <v>99.14</v>
      </c>
      <c r="AE1003" s="1" t="s">
        <v>7277</v>
      </c>
      <c r="AF1003" s="1" t="s">
        <v>7278</v>
      </c>
      <c r="AG1003" s="1" t="s">
        <v>7279</v>
      </c>
      <c r="AH1003" s="21">
        <v>42352.288657407407</v>
      </c>
      <c r="AJ1003" s="23">
        <v>0</v>
      </c>
      <c r="AK1003" s="23">
        <f t="shared" si="217"/>
        <v>5</v>
      </c>
      <c r="AL1003" s="1">
        <f t="shared" si="218"/>
        <v>24834.18</v>
      </c>
      <c r="AM1003" s="1">
        <f t="shared" si="219"/>
        <v>199853</v>
      </c>
      <c r="AN1003" s="25">
        <f t="shared" si="226"/>
        <v>17.54</v>
      </c>
      <c r="AO1003" s="25">
        <f t="shared" si="227"/>
        <v>14.503333333333336</v>
      </c>
      <c r="AP1003" s="1">
        <f t="shared" si="225"/>
        <v>3.62</v>
      </c>
      <c r="AQ1003" s="25">
        <f t="shared" si="220"/>
        <v>1.0678466076696165</v>
      </c>
      <c r="AR1003" s="1">
        <f t="shared" si="221"/>
        <v>2.06</v>
      </c>
      <c r="AS1003" s="25">
        <f t="shared" si="222"/>
        <v>0.94930875576036877</v>
      </c>
      <c r="AT1003" s="1">
        <f t="shared" si="223"/>
        <v>99.88</v>
      </c>
      <c r="AU1003" s="1">
        <f t="shared" si="224"/>
        <v>99.14</v>
      </c>
      <c r="AV1003" s="1" t="str">
        <f t="shared" si="228"/>
        <v>2693</v>
      </c>
      <c r="AW1003" s="1" t="str">
        <f t="shared" si="229"/>
        <v>9139</v>
      </c>
      <c r="AX1003" s="1" t="str">
        <f t="shared" si="230"/>
        <v>33954</v>
      </c>
      <c r="AY1003" s="1">
        <v>1.2611926906663748</v>
      </c>
      <c r="AZ1003" s="1">
        <v>1.6149496377451846</v>
      </c>
      <c r="BJ1003"/>
    </row>
    <row r="1004" spans="1:62" ht="15.75">
      <c r="A1004" s="1">
        <v>9551</v>
      </c>
      <c r="B1004" s="1" t="s">
        <v>58</v>
      </c>
      <c r="C1004" s="19" t="s">
        <v>4378</v>
      </c>
      <c r="D1004" s="1">
        <v>65</v>
      </c>
      <c r="E1004" s="1">
        <v>42804</v>
      </c>
      <c r="F1004" s="1">
        <v>1000</v>
      </c>
      <c r="H1004" s="1">
        <v>4.9000000000000004</v>
      </c>
      <c r="I1004" s="1">
        <v>85.73</v>
      </c>
      <c r="J1004" s="1" t="s">
        <v>7291</v>
      </c>
      <c r="K1004" s="1">
        <v>4.9000000000000004</v>
      </c>
      <c r="L1004" s="1">
        <v>83.77</v>
      </c>
      <c r="M1004" s="1" t="s">
        <v>7292</v>
      </c>
      <c r="N1004" s="1">
        <v>4.9000000000000004</v>
      </c>
      <c r="O1004" s="1">
        <v>79.459999999999994</v>
      </c>
      <c r="P1004" s="1" t="s">
        <v>7293</v>
      </c>
      <c r="Q1004" s="1">
        <v>1.26</v>
      </c>
      <c r="R1004" s="1">
        <v>4.76</v>
      </c>
      <c r="S1004" s="1" t="s">
        <v>7294</v>
      </c>
      <c r="T1004" s="1">
        <v>3.24</v>
      </c>
      <c r="U1004" s="1">
        <v>2.99</v>
      </c>
      <c r="V1004" s="1" t="s">
        <v>7295</v>
      </c>
      <c r="W1004" s="1">
        <v>0</v>
      </c>
      <c r="X1004" s="1">
        <v>0.01</v>
      </c>
      <c r="Y1004" s="1" t="s">
        <v>4405</v>
      </c>
      <c r="Z1004" s="1">
        <v>0</v>
      </c>
      <c r="AA1004" s="1">
        <v>0</v>
      </c>
      <c r="AB1004" s="1" t="s">
        <v>4284</v>
      </c>
      <c r="AC1004" s="1">
        <v>34.659999999999997</v>
      </c>
      <c r="AD1004" s="1">
        <v>99.49</v>
      </c>
      <c r="AE1004" s="1" t="s">
        <v>4326</v>
      </c>
      <c r="AF1004" s="1" t="s">
        <v>7296</v>
      </c>
      <c r="AG1004" s="1" t="s">
        <v>7297</v>
      </c>
      <c r="AH1004" s="21">
        <v>42352.294363425928</v>
      </c>
      <c r="AJ1004" s="23">
        <v>0</v>
      </c>
      <c r="AK1004" s="23">
        <f t="shared" si="217"/>
        <v>7</v>
      </c>
      <c r="AL1004" s="1">
        <f t="shared" si="218"/>
        <v>1000</v>
      </c>
      <c r="AM1004" s="1">
        <f t="shared" si="219"/>
        <v>42804</v>
      </c>
      <c r="AN1004" s="25">
        <f t="shared" si="226"/>
        <v>6.2700000000000102</v>
      </c>
      <c r="AO1004" s="25">
        <f t="shared" si="227"/>
        <v>82.986666666666665</v>
      </c>
      <c r="AP1004" s="1">
        <f t="shared" si="225"/>
        <v>1.26</v>
      </c>
      <c r="AQ1004" s="25">
        <f t="shared" si="220"/>
        <v>0.26470588235294118</v>
      </c>
      <c r="AR1004" s="1">
        <f t="shared" si="221"/>
        <v>3.24</v>
      </c>
      <c r="AS1004" s="25">
        <f t="shared" si="222"/>
        <v>1.0836120401337792</v>
      </c>
      <c r="AT1004" s="1">
        <f t="shared" si="223"/>
        <v>34.659999999999997</v>
      </c>
      <c r="AU1004" s="1">
        <f t="shared" si="224"/>
        <v>99.49</v>
      </c>
      <c r="AV1004" s="1" t="str">
        <f t="shared" si="228"/>
        <v>6</v>
      </c>
      <c r="AW1004" s="1" t="str">
        <f t="shared" si="229"/>
        <v>841</v>
      </c>
      <c r="AX1004" s="1" t="str">
        <f t="shared" si="230"/>
        <v>5883</v>
      </c>
      <c r="AY1004" s="1">
        <v>3.0535077288941739E-2</v>
      </c>
      <c r="AZ1004" s="1">
        <v>0.85772565017848035</v>
      </c>
      <c r="BJ1004"/>
    </row>
    <row r="1005" spans="1:62" ht="15.75">
      <c r="A1005" s="1">
        <v>8681</v>
      </c>
      <c r="B1005" s="1" t="s">
        <v>75</v>
      </c>
      <c r="C1005" s="19" t="s">
        <v>4332</v>
      </c>
      <c r="D1005" s="1">
        <v>2098</v>
      </c>
      <c r="E1005" s="1">
        <v>377168</v>
      </c>
      <c r="F1005" s="1">
        <v>23862.13</v>
      </c>
      <c r="H1005" s="1">
        <v>4.8</v>
      </c>
      <c r="I1005" s="1">
        <v>0</v>
      </c>
      <c r="J1005" s="1" t="s">
        <v>4781</v>
      </c>
      <c r="K1005" s="1">
        <v>4.8</v>
      </c>
      <c r="L1005" s="1">
        <v>-0.57999999999999996</v>
      </c>
      <c r="M1005" s="1" t="s">
        <v>4782</v>
      </c>
      <c r="N1005" s="1">
        <v>4.7</v>
      </c>
      <c r="O1005" s="1">
        <v>0</v>
      </c>
      <c r="P1005" s="1" t="s">
        <v>4783</v>
      </c>
      <c r="Q1005" s="1">
        <v>13.19</v>
      </c>
      <c r="R1005" s="1">
        <v>11.17</v>
      </c>
      <c r="S1005" s="1" t="s">
        <v>4784</v>
      </c>
      <c r="T1005" s="1">
        <v>2.04</v>
      </c>
      <c r="U1005" s="1">
        <v>3.54</v>
      </c>
      <c r="V1005" s="1" t="s">
        <v>4785</v>
      </c>
      <c r="W1005" s="1">
        <v>0.01</v>
      </c>
      <c r="X1005" s="1">
        <v>0.08</v>
      </c>
      <c r="Y1005" s="1" t="s">
        <v>4786</v>
      </c>
      <c r="Z1005" s="1">
        <v>0</v>
      </c>
      <c r="AA1005" s="1">
        <v>0</v>
      </c>
      <c r="AB1005" s="1" t="s">
        <v>4284</v>
      </c>
      <c r="AC1005" s="1">
        <v>98.41</v>
      </c>
      <c r="AD1005" s="1">
        <v>98.53</v>
      </c>
      <c r="AE1005" s="1" t="s">
        <v>7300</v>
      </c>
      <c r="AF1005" s="1" t="s">
        <v>7301</v>
      </c>
      <c r="AG1005" s="1" t="s">
        <v>7302</v>
      </c>
      <c r="AH1005" s="21">
        <v>42352.295162037037</v>
      </c>
      <c r="AJ1005" s="23">
        <v>0</v>
      </c>
      <c r="AK1005" s="23">
        <f t="shared" si="217"/>
        <v>3</v>
      </c>
      <c r="AL1005" s="1">
        <f t="shared" si="218"/>
        <v>23862.13</v>
      </c>
      <c r="AM1005" s="1">
        <f t="shared" si="219"/>
        <v>377168</v>
      </c>
      <c r="AN1005" s="25">
        <f t="shared" si="226"/>
        <v>0.57999999999999996</v>
      </c>
      <c r="AO1005" s="25">
        <f t="shared" si="227"/>
        <v>-0.19333333333333333</v>
      </c>
      <c r="AP1005" s="1">
        <f t="shared" si="225"/>
        <v>13.19</v>
      </c>
      <c r="AQ1005" s="25">
        <f t="shared" si="220"/>
        <v>1.1808415398388541</v>
      </c>
      <c r="AR1005" s="1">
        <f t="shared" si="221"/>
        <v>2.04</v>
      </c>
      <c r="AS1005" s="25">
        <f t="shared" si="222"/>
        <v>0.57627118644067798</v>
      </c>
      <c r="AT1005" s="1">
        <f t="shared" si="223"/>
        <v>98.41</v>
      </c>
      <c r="AU1005" s="1">
        <f t="shared" si="224"/>
        <v>98.53</v>
      </c>
      <c r="AV1005" s="1" t="str">
        <f t="shared" si="228"/>
        <v>451</v>
      </c>
      <c r="AW1005" s="1" t="str">
        <f t="shared" si="229"/>
        <v>8093</v>
      </c>
      <c r="AX1005" s="1" t="str">
        <f t="shared" si="230"/>
        <v>64635</v>
      </c>
      <c r="AY1005" s="1">
        <v>0.23851229457555914</v>
      </c>
      <c r="AZ1005" s="1">
        <v>0.75126479461592022</v>
      </c>
      <c r="BJ1005"/>
    </row>
    <row r="1006" spans="1:62" ht="15.75">
      <c r="A1006" s="1">
        <v>9096</v>
      </c>
      <c r="B1006" s="1" t="s">
        <v>1925</v>
      </c>
      <c r="C1006" s="19" t="s">
        <v>4332</v>
      </c>
      <c r="D1006" s="1">
        <v>419</v>
      </c>
      <c r="E1006" s="1">
        <v>10051</v>
      </c>
      <c r="F1006" s="1">
        <v>1000</v>
      </c>
      <c r="H1006" s="1">
        <v>4.9000000000000004</v>
      </c>
      <c r="I1006" s="1">
        <v>90.68</v>
      </c>
      <c r="J1006" s="1" t="s">
        <v>7334</v>
      </c>
      <c r="K1006" s="1">
        <v>4.9000000000000004</v>
      </c>
      <c r="L1006" s="1">
        <v>86.12</v>
      </c>
      <c r="M1006" s="1" t="s">
        <v>7335</v>
      </c>
      <c r="N1006" s="1">
        <v>4.9000000000000004</v>
      </c>
      <c r="O1006" s="1">
        <v>87.17</v>
      </c>
      <c r="P1006" s="1" t="s">
        <v>7336</v>
      </c>
      <c r="Q1006" s="1">
        <v>1.1599999999999999</v>
      </c>
      <c r="R1006" s="1">
        <v>4.51</v>
      </c>
      <c r="S1006" s="1" t="s">
        <v>7337</v>
      </c>
      <c r="T1006" s="1">
        <v>3.39</v>
      </c>
      <c r="U1006" s="1">
        <v>2.6</v>
      </c>
      <c r="V1006" s="1" t="s">
        <v>7338</v>
      </c>
      <c r="W1006" s="1">
        <v>0</v>
      </c>
      <c r="X1006" s="1">
        <v>0.01</v>
      </c>
      <c r="Y1006" s="1" t="s">
        <v>4295</v>
      </c>
      <c r="Z1006" s="1">
        <v>0</v>
      </c>
      <c r="AA1006" s="1">
        <v>0</v>
      </c>
      <c r="AB1006" s="1" t="s">
        <v>4284</v>
      </c>
      <c r="AC1006" s="1">
        <v>97.92</v>
      </c>
      <c r="AD1006" s="1">
        <v>99.81</v>
      </c>
      <c r="AE1006" s="1" t="s">
        <v>4399</v>
      </c>
      <c r="AF1006" s="1" t="s">
        <v>7339</v>
      </c>
      <c r="AG1006" s="1" t="s">
        <v>7340</v>
      </c>
      <c r="AH1006" s="21">
        <v>42352.297268518516</v>
      </c>
      <c r="AJ1006" s="23">
        <v>0</v>
      </c>
      <c r="AK1006" s="23">
        <f t="shared" si="217"/>
        <v>3</v>
      </c>
      <c r="AL1006" s="1">
        <f t="shared" si="218"/>
        <v>1000</v>
      </c>
      <c r="AM1006" s="1">
        <f t="shared" si="219"/>
        <v>10051</v>
      </c>
      <c r="AN1006" s="25">
        <f t="shared" si="226"/>
        <v>4.5600000000000023</v>
      </c>
      <c r="AO1006" s="25">
        <f t="shared" si="227"/>
        <v>87.990000000000009</v>
      </c>
      <c r="AP1006" s="1">
        <f t="shared" si="225"/>
        <v>1.1599999999999999</v>
      </c>
      <c r="AQ1006" s="25">
        <f t="shared" si="220"/>
        <v>0.25720620842572062</v>
      </c>
      <c r="AR1006" s="1">
        <f t="shared" si="221"/>
        <v>3.39</v>
      </c>
      <c r="AS1006" s="25">
        <f t="shared" si="222"/>
        <v>1.3038461538461539</v>
      </c>
      <c r="AT1006" s="1">
        <f t="shared" si="223"/>
        <v>97.92</v>
      </c>
      <c r="AU1006" s="1">
        <f t="shared" si="224"/>
        <v>99.81</v>
      </c>
      <c r="AV1006" s="1" t="str">
        <f t="shared" si="228"/>
        <v>36</v>
      </c>
      <c r="AW1006" s="1" t="str">
        <f t="shared" si="229"/>
        <v>264</v>
      </c>
      <c r="AX1006" s="1" t="str">
        <f t="shared" si="230"/>
        <v>2488</v>
      </c>
      <c r="AY1006" s="1">
        <v>0.58363636363636362</v>
      </c>
      <c r="AZ1006" s="1">
        <v>0.63665594855305463</v>
      </c>
      <c r="BJ1006"/>
    </row>
    <row r="1007" spans="1:62" ht="15.75">
      <c r="A1007" s="1">
        <v>9074</v>
      </c>
      <c r="B1007" s="1" t="s">
        <v>1954</v>
      </c>
      <c r="C1007" s="19" t="s">
        <v>4332</v>
      </c>
      <c r="D1007" s="1">
        <v>557</v>
      </c>
      <c r="E1007" s="1">
        <v>13845</v>
      </c>
      <c r="F1007" s="1">
        <v>1000</v>
      </c>
      <c r="H1007" s="1">
        <v>4.8</v>
      </c>
      <c r="I1007" s="1">
        <v>12.77</v>
      </c>
      <c r="J1007" s="1" t="s">
        <v>4464</v>
      </c>
      <c r="K1007" s="1">
        <v>4.7</v>
      </c>
      <c r="L1007" s="1">
        <v>-1.31</v>
      </c>
      <c r="M1007" s="1" t="s">
        <v>4465</v>
      </c>
      <c r="N1007" s="1">
        <v>4.7</v>
      </c>
      <c r="O1007" s="1">
        <v>-2.2200000000000002</v>
      </c>
      <c r="P1007" s="1" t="s">
        <v>4466</v>
      </c>
      <c r="Q1007" s="1">
        <v>13.01</v>
      </c>
      <c r="R1007" s="1">
        <v>4.8600000000000003</v>
      </c>
      <c r="S1007" s="1" t="s">
        <v>4467</v>
      </c>
      <c r="T1007" s="1">
        <v>3.46</v>
      </c>
      <c r="U1007" s="1">
        <v>2.95</v>
      </c>
      <c r="V1007" s="1" t="s">
        <v>4468</v>
      </c>
      <c r="W1007" s="1">
        <v>0.68</v>
      </c>
      <c r="X1007" s="1">
        <v>0.02</v>
      </c>
      <c r="Y1007" s="1" t="s">
        <v>4469</v>
      </c>
      <c r="Z1007" s="1">
        <v>0</v>
      </c>
      <c r="AA1007" s="1">
        <v>0</v>
      </c>
      <c r="AB1007" s="1" t="s">
        <v>4284</v>
      </c>
      <c r="AC1007" s="1">
        <v>100</v>
      </c>
      <c r="AD1007" s="1">
        <v>98.46</v>
      </c>
      <c r="AE1007" s="1" t="s">
        <v>4377</v>
      </c>
      <c r="AF1007" s="1" t="s">
        <v>7362</v>
      </c>
      <c r="AG1007" s="1" t="s">
        <v>7363</v>
      </c>
      <c r="AH1007" s="21">
        <v>42352.297812500001</v>
      </c>
      <c r="AJ1007" s="23">
        <v>0</v>
      </c>
      <c r="AK1007" s="23">
        <f t="shared" si="217"/>
        <v>3</v>
      </c>
      <c r="AL1007" s="1">
        <f t="shared" si="218"/>
        <v>1000</v>
      </c>
      <c r="AM1007" s="1">
        <f t="shared" si="219"/>
        <v>13845</v>
      </c>
      <c r="AN1007" s="25">
        <f t="shared" si="226"/>
        <v>14.99</v>
      </c>
      <c r="AO1007" s="25">
        <f t="shared" si="227"/>
        <v>3.0799999999999996</v>
      </c>
      <c r="AP1007" s="1">
        <f t="shared" si="225"/>
        <v>13.01</v>
      </c>
      <c r="AQ1007" s="25">
        <f t="shared" si="220"/>
        <v>2.6769547325102878</v>
      </c>
      <c r="AR1007" s="1">
        <f t="shared" si="221"/>
        <v>3.46</v>
      </c>
      <c r="AS1007" s="25">
        <f t="shared" si="222"/>
        <v>1.1728813559322033</v>
      </c>
      <c r="AT1007" s="1">
        <f t="shared" si="223"/>
        <v>100</v>
      </c>
      <c r="AU1007" s="1">
        <f t="shared" si="224"/>
        <v>98.46</v>
      </c>
      <c r="AV1007" s="1" t="str">
        <f t="shared" si="228"/>
        <v>27</v>
      </c>
      <c r="AW1007" s="1" t="str">
        <f t="shared" si="229"/>
        <v>110</v>
      </c>
      <c r="AX1007" s="1" t="str">
        <f t="shared" si="230"/>
        <v>836</v>
      </c>
      <c r="AY1007" s="1">
        <v>1.0505454545454547</v>
      </c>
      <c r="AZ1007" s="1">
        <v>0.78947368421052633</v>
      </c>
      <c r="BJ1007"/>
    </row>
    <row r="1008" spans="1:62" ht="15.75">
      <c r="A1008" s="1">
        <v>9626</v>
      </c>
      <c r="B1008" s="1" t="s">
        <v>4179</v>
      </c>
      <c r="C1008" s="19" t="s">
        <v>4334</v>
      </c>
      <c r="D1008" s="1">
        <v>801</v>
      </c>
      <c r="E1008" s="1">
        <v>38712</v>
      </c>
      <c r="F1008" s="1">
        <v>1001</v>
      </c>
      <c r="H1008" s="1">
        <v>4.9000000000000004</v>
      </c>
      <c r="I1008" s="1">
        <v>73.569999999999993</v>
      </c>
      <c r="J1008" s="1" t="s">
        <v>5921</v>
      </c>
      <c r="K1008" s="1">
        <v>4.9000000000000004</v>
      </c>
      <c r="L1008" s="1">
        <v>66.569999999999993</v>
      </c>
      <c r="M1008" s="1" t="s">
        <v>5922</v>
      </c>
      <c r="N1008" s="1">
        <v>5</v>
      </c>
      <c r="O1008" s="1">
        <v>100</v>
      </c>
      <c r="P1008" s="1" t="s">
        <v>5923</v>
      </c>
      <c r="Q1008" s="1">
        <v>0</v>
      </c>
      <c r="R1008" s="1">
        <v>12.87</v>
      </c>
      <c r="S1008" s="1" t="s">
        <v>5924</v>
      </c>
      <c r="T1008" s="1">
        <v>0</v>
      </c>
      <c r="U1008" s="1">
        <v>3.66</v>
      </c>
      <c r="V1008" s="1" t="s">
        <v>4989</v>
      </c>
      <c r="W1008" s="1">
        <v>0</v>
      </c>
      <c r="X1008" s="1">
        <v>0.01</v>
      </c>
      <c r="Y1008" s="1" t="s">
        <v>4295</v>
      </c>
      <c r="Z1008" s="1">
        <v>0</v>
      </c>
      <c r="AA1008" s="1">
        <v>0</v>
      </c>
      <c r="AB1008" s="1" t="s">
        <v>4284</v>
      </c>
      <c r="AC1008" s="1">
        <v>99.76</v>
      </c>
      <c r="AD1008" s="1">
        <v>97.81</v>
      </c>
      <c r="AE1008" s="1" t="s">
        <v>4293</v>
      </c>
      <c r="AF1008" s="1" t="s">
        <v>4342</v>
      </c>
      <c r="AG1008" s="1" t="s">
        <v>5925</v>
      </c>
      <c r="AH1008" s="21">
        <v>42352.300891203704</v>
      </c>
      <c r="AJ1008" s="23">
        <v>0</v>
      </c>
      <c r="AK1008" s="23">
        <f t="shared" si="217"/>
        <v>4</v>
      </c>
      <c r="AL1008" s="1">
        <f t="shared" si="218"/>
        <v>1001</v>
      </c>
      <c r="AM1008" s="1">
        <f t="shared" si="219"/>
        <v>38712</v>
      </c>
      <c r="AN1008" s="25">
        <f t="shared" si="226"/>
        <v>33.430000000000007</v>
      </c>
      <c r="AO1008" s="25">
        <f t="shared" si="227"/>
        <v>80.046666666666667</v>
      </c>
      <c r="AP1008" s="1">
        <f t="shared" si="225"/>
        <v>0</v>
      </c>
      <c r="AQ1008" s="25">
        <f t="shared" si="220"/>
        <v>0</v>
      </c>
      <c r="AR1008" s="1">
        <f t="shared" si="221"/>
        <v>0</v>
      </c>
      <c r="AS1008" s="25">
        <f t="shared" si="222"/>
        <v>0</v>
      </c>
      <c r="AT1008" s="1">
        <f t="shared" si="223"/>
        <v>99.76</v>
      </c>
      <c r="AU1008" s="1">
        <f t="shared" si="224"/>
        <v>97.81</v>
      </c>
      <c r="AV1008" s="1" t="str">
        <f t="shared" si="228"/>
        <v>0</v>
      </c>
      <c r="AW1008" s="1" t="str">
        <f t="shared" si="229"/>
        <v>0</v>
      </c>
      <c r="AX1008" s="1" t="str">
        <f t="shared" si="230"/>
        <v>17</v>
      </c>
      <c r="AY1008" s="1" t="e">
        <v>#DIV/0!</v>
      </c>
      <c r="AZ1008" s="1">
        <v>0</v>
      </c>
      <c r="BJ1008"/>
    </row>
    <row r="1009" spans="1:62" ht="15.75">
      <c r="A1009" s="1">
        <v>9608</v>
      </c>
      <c r="B1009" s="1" t="s">
        <v>3956</v>
      </c>
      <c r="C1009" s="19" t="s">
        <v>4352</v>
      </c>
      <c r="D1009" s="1">
        <v>11</v>
      </c>
      <c r="E1009" s="1">
        <v>13868</v>
      </c>
      <c r="F1009" s="1">
        <v>2000</v>
      </c>
      <c r="H1009" s="1">
        <v>4.9000000000000004</v>
      </c>
      <c r="I1009" s="1">
        <v>91.57</v>
      </c>
      <c r="J1009" s="1" t="s">
        <v>6141</v>
      </c>
      <c r="K1009" s="1">
        <v>4.9000000000000004</v>
      </c>
      <c r="L1009" s="1">
        <v>92.5</v>
      </c>
      <c r="M1009" s="1" t="s">
        <v>6142</v>
      </c>
      <c r="N1009" s="1">
        <v>4.9000000000000004</v>
      </c>
      <c r="O1009" s="1">
        <v>89.74</v>
      </c>
      <c r="P1009" s="1" t="s">
        <v>6143</v>
      </c>
      <c r="Q1009" s="1">
        <v>0</v>
      </c>
      <c r="R1009" s="1">
        <v>8.07</v>
      </c>
      <c r="S1009" s="1" t="s">
        <v>6144</v>
      </c>
      <c r="T1009" s="1">
        <v>0</v>
      </c>
      <c r="U1009" s="1">
        <v>3.56</v>
      </c>
      <c r="V1009" s="1" t="s">
        <v>6116</v>
      </c>
      <c r="W1009" s="1">
        <v>0</v>
      </c>
      <c r="X1009" s="1">
        <v>0.01</v>
      </c>
      <c r="Y1009" s="1" t="s">
        <v>4295</v>
      </c>
      <c r="Z1009" s="1">
        <v>0</v>
      </c>
      <c r="AA1009" s="1">
        <v>0</v>
      </c>
      <c r="AB1009" s="1" t="s">
        <v>4284</v>
      </c>
      <c r="AC1009" s="1">
        <v>100</v>
      </c>
      <c r="AD1009" s="1">
        <v>99.87</v>
      </c>
      <c r="AE1009" s="1" t="s">
        <v>4293</v>
      </c>
      <c r="AF1009" s="1" t="s">
        <v>4342</v>
      </c>
      <c r="AG1009" s="1" t="s">
        <v>6145</v>
      </c>
      <c r="AH1009" s="21">
        <v>42352.301030092596</v>
      </c>
      <c r="AJ1009" s="23">
        <v>0</v>
      </c>
      <c r="AK1009" s="23">
        <f t="shared" si="217"/>
        <v>14</v>
      </c>
      <c r="AL1009" s="1">
        <f t="shared" si="218"/>
        <v>2000</v>
      </c>
      <c r="AM1009" s="1">
        <f t="shared" si="219"/>
        <v>13868</v>
      </c>
      <c r="AN1009" s="25">
        <f t="shared" si="226"/>
        <v>2.7600000000000051</v>
      </c>
      <c r="AO1009" s="25">
        <f t="shared" si="227"/>
        <v>91.27</v>
      </c>
      <c r="AP1009" s="1">
        <f t="shared" si="225"/>
        <v>0</v>
      </c>
      <c r="AQ1009" s="25">
        <f t="shared" si="220"/>
        <v>0</v>
      </c>
      <c r="AR1009" s="1">
        <f t="shared" si="221"/>
        <v>0</v>
      </c>
      <c r="AS1009" s="25">
        <f t="shared" si="222"/>
        <v>0</v>
      </c>
      <c r="AT1009" s="1">
        <f t="shared" si="223"/>
        <v>100</v>
      </c>
      <c r="AU1009" s="1">
        <f t="shared" si="224"/>
        <v>99.87</v>
      </c>
      <c r="AV1009" s="1" t="str">
        <f t="shared" si="228"/>
        <v>0</v>
      </c>
      <c r="AW1009" s="1" t="str">
        <f t="shared" si="229"/>
        <v>0</v>
      </c>
      <c r="AX1009" s="1" t="str">
        <f t="shared" si="230"/>
        <v>337</v>
      </c>
      <c r="AY1009" s="1" t="e">
        <v>#DIV/0!</v>
      </c>
      <c r="AZ1009" s="1">
        <v>0</v>
      </c>
      <c r="BJ1009"/>
    </row>
    <row r="1010" spans="1:62" ht="15.75">
      <c r="A1010" s="1">
        <v>8714</v>
      </c>
      <c r="B1010" s="1" t="s">
        <v>3967</v>
      </c>
      <c r="C1010" s="19" t="s">
        <v>4334</v>
      </c>
      <c r="D1010" s="1">
        <v>329</v>
      </c>
      <c r="E1010" s="1">
        <v>39880</v>
      </c>
      <c r="F1010" s="1">
        <v>1000</v>
      </c>
      <c r="H1010" s="1">
        <v>4.8</v>
      </c>
      <c r="I1010" s="1">
        <v>32.99</v>
      </c>
      <c r="J1010" s="1" t="s">
        <v>5817</v>
      </c>
      <c r="K1010" s="1">
        <v>4.9000000000000004</v>
      </c>
      <c r="L1010" s="1">
        <v>46.05</v>
      </c>
      <c r="M1010" s="1" t="s">
        <v>5818</v>
      </c>
      <c r="N1010" s="1">
        <v>4.8</v>
      </c>
      <c r="O1010" s="1">
        <v>39.29</v>
      </c>
      <c r="P1010" s="1" t="s">
        <v>5819</v>
      </c>
      <c r="Q1010" s="1">
        <v>3.81</v>
      </c>
      <c r="R1010" s="1">
        <v>12.87</v>
      </c>
      <c r="S1010" s="1" t="s">
        <v>5820</v>
      </c>
      <c r="T1010" s="1">
        <v>2.94</v>
      </c>
      <c r="U1010" s="1">
        <v>3.66</v>
      </c>
      <c r="V1010" s="1" t="s">
        <v>4452</v>
      </c>
      <c r="W1010" s="1">
        <v>0</v>
      </c>
      <c r="X1010" s="1">
        <v>0.01</v>
      </c>
      <c r="Y1010" s="1" t="s">
        <v>4295</v>
      </c>
      <c r="Z1010" s="1">
        <v>0</v>
      </c>
      <c r="AA1010" s="1">
        <v>0</v>
      </c>
      <c r="AB1010" s="1" t="s">
        <v>4284</v>
      </c>
      <c r="AC1010" s="1">
        <v>96.26</v>
      </c>
      <c r="AD1010" s="1">
        <v>97.65</v>
      </c>
      <c r="AE1010" s="1" t="s">
        <v>5499</v>
      </c>
      <c r="AF1010" s="1" t="s">
        <v>5821</v>
      </c>
      <c r="AG1010" s="1" t="s">
        <v>5822</v>
      </c>
      <c r="AH1010" s="21">
        <v>42352.301122685189</v>
      </c>
      <c r="AJ1010" s="23">
        <v>0</v>
      </c>
      <c r="AK1010" s="23">
        <f t="shared" si="217"/>
        <v>4</v>
      </c>
      <c r="AL1010" s="1">
        <f t="shared" si="218"/>
        <v>1000</v>
      </c>
      <c r="AM1010" s="1">
        <f t="shared" si="219"/>
        <v>39880</v>
      </c>
      <c r="AN1010" s="25">
        <f t="shared" si="226"/>
        <v>13.059999999999995</v>
      </c>
      <c r="AO1010" s="25">
        <f t="shared" si="227"/>
        <v>39.443333333333328</v>
      </c>
      <c r="AP1010" s="1">
        <f t="shared" si="225"/>
        <v>3.81</v>
      </c>
      <c r="AQ1010" s="25">
        <f t="shared" si="220"/>
        <v>0.29603729603729606</v>
      </c>
      <c r="AR1010" s="1">
        <f t="shared" si="221"/>
        <v>2.94</v>
      </c>
      <c r="AS1010" s="25">
        <f t="shared" si="222"/>
        <v>0.80327868852459017</v>
      </c>
      <c r="AT1010" s="1">
        <f t="shared" si="223"/>
        <v>96.26</v>
      </c>
      <c r="AU1010" s="1">
        <f t="shared" si="224"/>
        <v>97.65</v>
      </c>
      <c r="AV1010" s="1" t="str">
        <f t="shared" si="228"/>
        <v>56</v>
      </c>
      <c r="AW1010" s="1" t="str">
        <f t="shared" si="229"/>
        <v>190</v>
      </c>
      <c r="AX1010" s="1" t="str">
        <f t="shared" si="230"/>
        <v>216</v>
      </c>
      <c r="AY1010" s="1">
        <v>1.2614736842105263</v>
      </c>
      <c r="AZ1010" s="1">
        <v>5.2777777777777777</v>
      </c>
      <c r="BJ1010"/>
    </row>
    <row r="1011" spans="1:62" ht="15.75">
      <c r="A1011" s="1">
        <v>9338</v>
      </c>
      <c r="B1011" s="1" t="s">
        <v>3414</v>
      </c>
      <c r="C1011" s="19" t="s">
        <v>4335</v>
      </c>
      <c r="D1011" s="1">
        <v>99</v>
      </c>
      <c r="E1011" s="1">
        <v>21093</v>
      </c>
      <c r="F1011" s="1">
        <v>1000</v>
      </c>
      <c r="H1011" s="1">
        <v>4.7</v>
      </c>
      <c r="I1011" s="1">
        <v>-0.6</v>
      </c>
      <c r="J1011" s="1" t="s">
        <v>5548</v>
      </c>
      <c r="K1011" s="1">
        <v>4.7</v>
      </c>
      <c r="L1011" s="1">
        <v>-1.39</v>
      </c>
      <c r="M1011" s="1" t="s">
        <v>5549</v>
      </c>
      <c r="N1011" s="1">
        <v>4.7</v>
      </c>
      <c r="O1011" s="1">
        <v>-0.61</v>
      </c>
      <c r="P1011" s="1" t="s">
        <v>5550</v>
      </c>
      <c r="Q1011" s="1">
        <v>0</v>
      </c>
      <c r="R1011" s="1">
        <v>3.39</v>
      </c>
      <c r="S1011" s="1" t="s">
        <v>5551</v>
      </c>
      <c r="T1011" s="1">
        <v>0.47</v>
      </c>
      <c r="U1011" s="1">
        <v>2.17</v>
      </c>
      <c r="V1011" s="1" t="s">
        <v>5552</v>
      </c>
      <c r="W1011" s="1">
        <v>0</v>
      </c>
      <c r="X1011" s="1">
        <v>0</v>
      </c>
      <c r="Y1011" s="1" t="s">
        <v>4287</v>
      </c>
      <c r="Z1011" s="1">
        <v>0</v>
      </c>
      <c r="AA1011" s="1">
        <v>0</v>
      </c>
      <c r="AB1011" s="1" t="s">
        <v>4284</v>
      </c>
      <c r="AC1011" s="1">
        <v>99.49</v>
      </c>
      <c r="AD1011" s="1">
        <v>99.1</v>
      </c>
      <c r="AE1011" s="1" t="s">
        <v>4293</v>
      </c>
      <c r="AF1011" s="1" t="s">
        <v>4318</v>
      </c>
      <c r="AG1011" s="1" t="s">
        <v>5553</v>
      </c>
      <c r="AH1011" s="21">
        <v>42352.30127314815</v>
      </c>
      <c r="AJ1011" s="23">
        <v>0</v>
      </c>
      <c r="AK1011" s="23">
        <f t="shared" si="217"/>
        <v>5</v>
      </c>
      <c r="AL1011" s="1">
        <f t="shared" si="218"/>
        <v>1000</v>
      </c>
      <c r="AM1011" s="1">
        <f t="shared" si="219"/>
        <v>21093</v>
      </c>
      <c r="AN1011" s="25">
        <f t="shared" si="226"/>
        <v>0.78999999999999992</v>
      </c>
      <c r="AO1011" s="25">
        <f t="shared" si="227"/>
        <v>-0.86666666666666659</v>
      </c>
      <c r="AP1011" s="1">
        <f t="shared" si="225"/>
        <v>0</v>
      </c>
      <c r="AQ1011" s="25">
        <f t="shared" si="220"/>
        <v>0</v>
      </c>
      <c r="AR1011" s="1">
        <f t="shared" si="221"/>
        <v>0.47</v>
      </c>
      <c r="AS1011" s="25">
        <f t="shared" si="222"/>
        <v>0.21658986175115208</v>
      </c>
      <c r="AT1011" s="1">
        <f t="shared" si="223"/>
        <v>99.49</v>
      </c>
      <c r="AU1011" s="1">
        <f t="shared" si="224"/>
        <v>99.1</v>
      </c>
      <c r="AV1011" s="1" t="str">
        <f t="shared" si="228"/>
        <v>0</v>
      </c>
      <c r="AW1011" s="1" t="str">
        <f t="shared" si="229"/>
        <v>2</v>
      </c>
      <c r="AX1011" s="1" t="str">
        <f t="shared" si="230"/>
        <v>299</v>
      </c>
      <c r="AY1011" s="1">
        <v>0</v>
      </c>
      <c r="AZ1011" s="1">
        <v>4.0133779264214048E-2</v>
      </c>
      <c r="BJ1011"/>
    </row>
    <row r="1012" spans="1:62" ht="15.75">
      <c r="A1012" s="1">
        <v>9547</v>
      </c>
      <c r="B1012" s="1" t="s">
        <v>173</v>
      </c>
      <c r="C1012" s="19" t="s">
        <v>4339</v>
      </c>
      <c r="D1012" s="1">
        <v>175</v>
      </c>
      <c r="E1012" s="1">
        <v>23676</v>
      </c>
      <c r="F1012" s="1">
        <v>12000</v>
      </c>
      <c r="H1012" s="1">
        <v>4.9000000000000004</v>
      </c>
      <c r="I1012" s="1">
        <v>86.55</v>
      </c>
      <c r="J1012" s="1" t="s">
        <v>6096</v>
      </c>
      <c r="K1012" s="1">
        <v>4.9000000000000004</v>
      </c>
      <c r="L1012" s="1">
        <v>85.97</v>
      </c>
      <c r="M1012" s="1" t="s">
        <v>6097</v>
      </c>
      <c r="N1012" s="1">
        <v>4.9000000000000004</v>
      </c>
      <c r="O1012" s="1">
        <v>87.81</v>
      </c>
      <c r="P1012" s="1" t="s">
        <v>6098</v>
      </c>
      <c r="Q1012" s="1">
        <v>0.79</v>
      </c>
      <c r="R1012" s="1">
        <v>3.92</v>
      </c>
      <c r="S1012" s="1" t="s">
        <v>6099</v>
      </c>
      <c r="T1012" s="1">
        <v>2.0299999999999998</v>
      </c>
      <c r="U1012" s="1">
        <v>3.02</v>
      </c>
      <c r="V1012" s="1" t="s">
        <v>6100</v>
      </c>
      <c r="W1012" s="1">
        <v>0</v>
      </c>
      <c r="X1012" s="1">
        <v>0.01</v>
      </c>
      <c r="Y1012" s="1" t="s">
        <v>4346</v>
      </c>
      <c r="Z1012" s="1">
        <v>0</v>
      </c>
      <c r="AA1012" s="1">
        <v>0</v>
      </c>
      <c r="AB1012" s="1" t="s">
        <v>4284</v>
      </c>
      <c r="AC1012" s="1">
        <v>100</v>
      </c>
      <c r="AD1012" s="1">
        <v>99.95</v>
      </c>
      <c r="AE1012" s="1" t="s">
        <v>7431</v>
      </c>
      <c r="AF1012" s="1" t="s">
        <v>7432</v>
      </c>
      <c r="AG1012" s="1" t="s">
        <v>7433</v>
      </c>
      <c r="AH1012" s="21">
        <v>42352.301446759258</v>
      </c>
      <c r="AJ1012" s="23">
        <v>0</v>
      </c>
      <c r="AK1012" s="23">
        <f t="shared" si="217"/>
        <v>6</v>
      </c>
      <c r="AL1012" s="1">
        <f t="shared" si="218"/>
        <v>12000</v>
      </c>
      <c r="AM1012" s="1">
        <f t="shared" si="219"/>
        <v>23676</v>
      </c>
      <c r="AN1012" s="25">
        <f t="shared" si="226"/>
        <v>1.8400000000000034</v>
      </c>
      <c r="AO1012" s="25">
        <f t="shared" si="227"/>
        <v>86.776666666666657</v>
      </c>
      <c r="AP1012" s="1">
        <f t="shared" si="225"/>
        <v>0.79</v>
      </c>
      <c r="AQ1012" s="25">
        <f t="shared" si="220"/>
        <v>0.20153061224489796</v>
      </c>
      <c r="AR1012" s="1">
        <f t="shared" si="221"/>
        <v>2.0299999999999998</v>
      </c>
      <c r="AS1012" s="25">
        <f t="shared" si="222"/>
        <v>0.67218543046357604</v>
      </c>
      <c r="AT1012" s="1">
        <f t="shared" si="223"/>
        <v>100</v>
      </c>
      <c r="AU1012" s="1">
        <f t="shared" si="224"/>
        <v>99.95</v>
      </c>
      <c r="AV1012" s="1" t="str">
        <f t="shared" si="228"/>
        <v>87</v>
      </c>
      <c r="AW1012" s="1" t="str">
        <f t="shared" si="229"/>
        <v>1433</v>
      </c>
      <c r="AX1012" s="1" t="str">
        <f t="shared" si="230"/>
        <v>10934</v>
      </c>
      <c r="AY1012" s="1">
        <v>0.25984647592463367</v>
      </c>
      <c r="AZ1012" s="1">
        <v>0.78635449057984275</v>
      </c>
      <c r="BJ1012"/>
    </row>
    <row r="1013" spans="1:62" ht="15.75">
      <c r="A1013" s="1">
        <v>8948</v>
      </c>
      <c r="B1013" s="1" t="s">
        <v>2336</v>
      </c>
      <c r="C1013" s="19" t="s">
        <v>4358</v>
      </c>
      <c r="D1013" s="1">
        <v>198</v>
      </c>
      <c r="E1013" s="1">
        <v>109068</v>
      </c>
      <c r="F1013" s="1">
        <v>1000</v>
      </c>
      <c r="H1013" s="1">
        <v>4.5999999999999996</v>
      </c>
      <c r="I1013" s="1">
        <v>-2.94</v>
      </c>
      <c r="J1013" s="1" t="s">
        <v>4533</v>
      </c>
      <c r="K1013" s="1">
        <v>4.7</v>
      </c>
      <c r="L1013" s="1">
        <v>-1.74</v>
      </c>
      <c r="M1013" s="1" t="s">
        <v>4534</v>
      </c>
      <c r="N1013" s="1">
        <v>4.5999999999999996</v>
      </c>
      <c r="O1013" s="1">
        <v>-3.33</v>
      </c>
      <c r="P1013" s="1" t="s">
        <v>4535</v>
      </c>
      <c r="Q1013" s="1">
        <v>16.75</v>
      </c>
      <c r="R1013" s="1">
        <v>4.22</v>
      </c>
      <c r="S1013" s="1" t="s">
        <v>4536</v>
      </c>
      <c r="T1013" s="1">
        <v>4.8</v>
      </c>
      <c r="U1013" s="1">
        <v>3.03</v>
      </c>
      <c r="V1013" s="1" t="s">
        <v>4537</v>
      </c>
      <c r="W1013" s="1">
        <v>0</v>
      </c>
      <c r="X1013" s="1">
        <v>0.02</v>
      </c>
      <c r="Y1013" s="1" t="s">
        <v>4538</v>
      </c>
      <c r="Z1013" s="1">
        <v>0</v>
      </c>
      <c r="AA1013" s="1">
        <v>0</v>
      </c>
      <c r="AB1013" s="1" t="s">
        <v>4284</v>
      </c>
      <c r="AC1013" s="1">
        <v>98.12</v>
      </c>
      <c r="AD1013" s="1">
        <v>99.77</v>
      </c>
      <c r="AE1013" s="1" t="s">
        <v>7466</v>
      </c>
      <c r="AF1013" s="1" t="s">
        <v>7467</v>
      </c>
      <c r="AG1013" s="1" t="s">
        <v>7468</v>
      </c>
      <c r="AH1013" s="21">
        <v>42352.302129629628</v>
      </c>
      <c r="AJ1013" s="23">
        <v>0</v>
      </c>
      <c r="AK1013" s="23">
        <f t="shared" si="217"/>
        <v>1</v>
      </c>
      <c r="AL1013" s="1">
        <f t="shared" si="218"/>
        <v>1000</v>
      </c>
      <c r="AM1013" s="1">
        <f t="shared" si="219"/>
        <v>109068</v>
      </c>
      <c r="AN1013" s="25">
        <f t="shared" si="226"/>
        <v>1.59</v>
      </c>
      <c r="AO1013" s="25">
        <f t="shared" si="227"/>
        <v>-2.67</v>
      </c>
      <c r="AP1013" s="1">
        <f t="shared" si="225"/>
        <v>16.75</v>
      </c>
      <c r="AQ1013" s="25">
        <f t="shared" si="220"/>
        <v>3.9691943127962088</v>
      </c>
      <c r="AR1013" s="1">
        <f t="shared" si="221"/>
        <v>4.8</v>
      </c>
      <c r="AS1013" s="25">
        <f t="shared" si="222"/>
        <v>1.5841584158415842</v>
      </c>
      <c r="AT1013" s="1">
        <f t="shared" si="223"/>
        <v>98.12</v>
      </c>
      <c r="AU1013" s="1">
        <f t="shared" si="224"/>
        <v>99.77</v>
      </c>
      <c r="AV1013" s="1" t="str">
        <f t="shared" si="228"/>
        <v>656</v>
      </c>
      <c r="AW1013" s="1" t="str">
        <f t="shared" si="229"/>
        <v>2374</v>
      </c>
      <c r="AX1013" s="1" t="str">
        <f t="shared" si="230"/>
        <v>3514</v>
      </c>
      <c r="AY1013" s="1">
        <v>1.1826790227464195</v>
      </c>
      <c r="AZ1013" s="1">
        <v>4.053500284575982</v>
      </c>
      <c r="BJ1013"/>
    </row>
    <row r="1014" spans="1:62" ht="15.75">
      <c r="A1014" s="1">
        <v>9569</v>
      </c>
      <c r="B1014" s="1" t="s">
        <v>1255</v>
      </c>
      <c r="C1014" s="19" t="s">
        <v>4378</v>
      </c>
      <c r="D1014" s="1">
        <v>247</v>
      </c>
      <c r="E1014" s="1">
        <v>114157</v>
      </c>
      <c r="F1014" s="1">
        <v>1000</v>
      </c>
      <c r="H1014" s="1">
        <v>4.9000000000000004</v>
      </c>
      <c r="I1014" s="1">
        <v>49.07</v>
      </c>
      <c r="J1014" s="1" t="s">
        <v>5667</v>
      </c>
      <c r="K1014" s="1">
        <v>4.9000000000000004</v>
      </c>
      <c r="L1014" s="1">
        <v>48.44</v>
      </c>
      <c r="M1014" s="1" t="s">
        <v>5668</v>
      </c>
      <c r="N1014" s="1">
        <v>4.9000000000000004</v>
      </c>
      <c r="O1014" s="1">
        <v>46.41</v>
      </c>
      <c r="P1014" s="1" t="s">
        <v>5669</v>
      </c>
      <c r="Q1014" s="1">
        <v>1.2</v>
      </c>
      <c r="R1014" s="1">
        <v>3.51</v>
      </c>
      <c r="S1014" s="1" t="s">
        <v>5670</v>
      </c>
      <c r="T1014" s="1">
        <v>1.6</v>
      </c>
      <c r="U1014" s="1">
        <v>1.81</v>
      </c>
      <c r="V1014" s="1" t="s">
        <v>5671</v>
      </c>
      <c r="W1014" s="1">
        <v>0</v>
      </c>
      <c r="X1014" s="1">
        <v>0</v>
      </c>
      <c r="Y1014" s="1" t="s">
        <v>5672</v>
      </c>
      <c r="Z1014" s="1">
        <v>0</v>
      </c>
      <c r="AA1014" s="1">
        <v>0</v>
      </c>
      <c r="AB1014" s="1" t="s">
        <v>4284</v>
      </c>
      <c r="AC1014" s="1">
        <v>83.29</v>
      </c>
      <c r="AD1014" s="1">
        <v>99.81</v>
      </c>
      <c r="AE1014" s="1" t="s">
        <v>7472</v>
      </c>
      <c r="AF1014" s="1" t="s">
        <v>7473</v>
      </c>
      <c r="AG1014" s="1" t="s">
        <v>7474</v>
      </c>
      <c r="AH1014" s="21">
        <v>42352.302210648151</v>
      </c>
      <c r="AJ1014" s="23">
        <v>0</v>
      </c>
      <c r="AK1014" s="23">
        <f t="shared" si="217"/>
        <v>7</v>
      </c>
      <c r="AL1014" s="1">
        <f t="shared" si="218"/>
        <v>1000</v>
      </c>
      <c r="AM1014" s="1">
        <f t="shared" si="219"/>
        <v>114157</v>
      </c>
      <c r="AN1014" s="25">
        <f t="shared" si="226"/>
        <v>2.6600000000000037</v>
      </c>
      <c r="AO1014" s="25">
        <f t="shared" si="227"/>
        <v>47.973333333333329</v>
      </c>
      <c r="AP1014" s="1">
        <f t="shared" si="225"/>
        <v>1.2</v>
      </c>
      <c r="AQ1014" s="25">
        <f t="shared" si="220"/>
        <v>0.34188034188034189</v>
      </c>
      <c r="AR1014" s="1">
        <f t="shared" si="221"/>
        <v>1.6</v>
      </c>
      <c r="AS1014" s="25">
        <f t="shared" si="222"/>
        <v>0.88397790055248626</v>
      </c>
      <c r="AT1014" s="1">
        <f t="shared" si="223"/>
        <v>83.29</v>
      </c>
      <c r="AU1014" s="1">
        <f t="shared" si="224"/>
        <v>99.81</v>
      </c>
      <c r="AV1014" s="1" t="str">
        <f t="shared" si="228"/>
        <v>1753</v>
      </c>
      <c r="AW1014" s="1" t="str">
        <f t="shared" si="229"/>
        <v>8721</v>
      </c>
      <c r="AX1014" s="1" t="str">
        <f t="shared" si="230"/>
        <v>46681</v>
      </c>
      <c r="AY1014" s="1">
        <v>0.8603187707831671</v>
      </c>
      <c r="AZ1014" s="1">
        <v>1.120927143805831</v>
      </c>
      <c r="BJ1014"/>
    </row>
    <row r="1015" spans="1:62" ht="15.75">
      <c r="A1015" s="1">
        <v>9244</v>
      </c>
      <c r="B1015" s="1" t="s">
        <v>2285</v>
      </c>
      <c r="C1015" s="19" t="s">
        <v>4334</v>
      </c>
      <c r="D1015" s="1">
        <v>107</v>
      </c>
      <c r="E1015" s="1">
        <v>58508</v>
      </c>
      <c r="F1015" s="1">
        <v>4000</v>
      </c>
      <c r="H1015" s="1">
        <v>4.7</v>
      </c>
      <c r="I1015" s="1">
        <v>3.9</v>
      </c>
      <c r="J1015" s="1" t="s">
        <v>5267</v>
      </c>
      <c r="K1015" s="1">
        <v>4.8</v>
      </c>
      <c r="L1015" s="1">
        <v>5.08</v>
      </c>
      <c r="M1015" s="1" t="s">
        <v>5268</v>
      </c>
      <c r="N1015" s="1">
        <v>4.8</v>
      </c>
      <c r="O1015" s="1">
        <v>1.84</v>
      </c>
      <c r="P1015" s="1" t="s">
        <v>5269</v>
      </c>
      <c r="Q1015" s="1">
        <v>16.2</v>
      </c>
      <c r="R1015" s="1">
        <v>14.39</v>
      </c>
      <c r="S1015" s="1" t="s">
        <v>5270</v>
      </c>
      <c r="T1015" s="1">
        <v>5.99</v>
      </c>
      <c r="U1015" s="1">
        <v>3.69</v>
      </c>
      <c r="V1015" s="1" t="s">
        <v>5271</v>
      </c>
      <c r="W1015" s="1">
        <v>0</v>
      </c>
      <c r="X1015" s="1">
        <v>0.01</v>
      </c>
      <c r="Y1015" s="1" t="s">
        <v>5272</v>
      </c>
      <c r="Z1015" s="1">
        <v>0</v>
      </c>
      <c r="AA1015" s="1">
        <v>0</v>
      </c>
      <c r="AB1015" s="1" t="s">
        <v>4284</v>
      </c>
      <c r="AC1015" s="1">
        <v>100</v>
      </c>
      <c r="AD1015" s="1">
        <v>98.61</v>
      </c>
      <c r="AE1015" s="1" t="s">
        <v>4320</v>
      </c>
      <c r="AF1015" s="1" t="s">
        <v>7482</v>
      </c>
      <c r="AG1015" s="1" t="s">
        <v>7483</v>
      </c>
      <c r="AH1015" s="21">
        <v>42352.30364583333</v>
      </c>
      <c r="AJ1015" s="23">
        <v>0</v>
      </c>
      <c r="AK1015" s="23">
        <f t="shared" si="217"/>
        <v>4</v>
      </c>
      <c r="AL1015" s="1">
        <f t="shared" si="218"/>
        <v>4000</v>
      </c>
      <c r="AM1015" s="1">
        <f t="shared" si="219"/>
        <v>58508</v>
      </c>
      <c r="AN1015" s="25">
        <f t="shared" si="226"/>
        <v>3.24</v>
      </c>
      <c r="AO1015" s="25">
        <f t="shared" si="227"/>
        <v>3.6066666666666669</v>
      </c>
      <c r="AP1015" s="1">
        <f t="shared" si="225"/>
        <v>16.2</v>
      </c>
      <c r="AQ1015" s="25">
        <f t="shared" si="220"/>
        <v>1.1257817929117442</v>
      </c>
      <c r="AR1015" s="1">
        <f t="shared" si="221"/>
        <v>5.99</v>
      </c>
      <c r="AS1015" s="25">
        <f t="shared" si="222"/>
        <v>1.6233062330623307</v>
      </c>
      <c r="AT1015" s="1">
        <f t="shared" si="223"/>
        <v>100</v>
      </c>
      <c r="AU1015" s="1">
        <f t="shared" si="224"/>
        <v>98.61</v>
      </c>
      <c r="AV1015" s="1" t="str">
        <f t="shared" si="228"/>
        <v>61</v>
      </c>
      <c r="AW1015" s="1" t="str">
        <f t="shared" si="229"/>
        <v>795</v>
      </c>
      <c r="AX1015" s="1" t="str">
        <f t="shared" si="230"/>
        <v>10994</v>
      </c>
      <c r="AY1015" s="1">
        <v>0.32840251572327045</v>
      </c>
      <c r="AZ1015" s="1">
        <v>0.43387302164817171</v>
      </c>
      <c r="BJ1015"/>
    </row>
    <row r="1016" spans="1:62" ht="15.75">
      <c r="A1016" s="1">
        <v>8557</v>
      </c>
      <c r="B1016" s="1" t="s">
        <v>267</v>
      </c>
      <c r="C1016" s="19" t="s">
        <v>4286</v>
      </c>
      <c r="D1016" s="1">
        <v>344</v>
      </c>
      <c r="E1016" s="1">
        <v>31464</v>
      </c>
      <c r="F1016" s="1">
        <v>1000</v>
      </c>
      <c r="H1016" s="1">
        <v>4.9000000000000004</v>
      </c>
      <c r="I1016" s="1">
        <v>69.430000000000007</v>
      </c>
      <c r="J1016" s="1" t="s">
        <v>6336</v>
      </c>
      <c r="K1016" s="1">
        <v>4.9000000000000004</v>
      </c>
      <c r="L1016" s="1">
        <v>66.88</v>
      </c>
      <c r="M1016" s="1" t="s">
        <v>6337</v>
      </c>
      <c r="N1016" s="1">
        <v>4.9000000000000004</v>
      </c>
      <c r="O1016" s="1">
        <v>65.22</v>
      </c>
      <c r="P1016" s="1" t="s">
        <v>6338</v>
      </c>
      <c r="Q1016" s="1">
        <v>4.2699999999999996</v>
      </c>
      <c r="R1016" s="1">
        <v>6.32</v>
      </c>
      <c r="S1016" s="1" t="s">
        <v>6339</v>
      </c>
      <c r="T1016" s="1">
        <v>5.67</v>
      </c>
      <c r="U1016" s="1">
        <v>3.25</v>
      </c>
      <c r="V1016" s="1" t="s">
        <v>6340</v>
      </c>
      <c r="W1016" s="1">
        <v>0</v>
      </c>
      <c r="X1016" s="1">
        <v>0</v>
      </c>
      <c r="Y1016" s="1" t="s">
        <v>6341</v>
      </c>
      <c r="Z1016" s="1">
        <v>0</v>
      </c>
      <c r="AA1016" s="1">
        <v>0</v>
      </c>
      <c r="AB1016" s="1" t="s">
        <v>4284</v>
      </c>
      <c r="AC1016" s="1">
        <v>94.71</v>
      </c>
      <c r="AD1016" s="1">
        <v>97.55</v>
      </c>
      <c r="AE1016" s="1" t="s">
        <v>7484</v>
      </c>
      <c r="AF1016" s="1" t="s">
        <v>7485</v>
      </c>
      <c r="AG1016" s="1" t="s">
        <v>7486</v>
      </c>
      <c r="AH1016" s="21">
        <v>42352.303761574076</v>
      </c>
      <c r="AJ1016" s="23">
        <v>0</v>
      </c>
      <c r="AK1016" s="23">
        <f t="shared" si="217"/>
        <v>8</v>
      </c>
      <c r="AL1016" s="1">
        <f t="shared" si="218"/>
        <v>1000</v>
      </c>
      <c r="AM1016" s="1">
        <f t="shared" si="219"/>
        <v>31464</v>
      </c>
      <c r="AN1016" s="25">
        <f t="shared" si="226"/>
        <v>4.210000000000008</v>
      </c>
      <c r="AO1016" s="25">
        <f t="shared" si="227"/>
        <v>67.176666666666662</v>
      </c>
      <c r="AP1016" s="1">
        <f t="shared" si="225"/>
        <v>4.2699999999999996</v>
      </c>
      <c r="AQ1016" s="25">
        <f t="shared" si="220"/>
        <v>0.675632911392405</v>
      </c>
      <c r="AR1016" s="1">
        <f t="shared" si="221"/>
        <v>5.67</v>
      </c>
      <c r="AS1016" s="25">
        <f t="shared" si="222"/>
        <v>1.7446153846153847</v>
      </c>
      <c r="AT1016" s="1">
        <f t="shared" si="223"/>
        <v>94.71</v>
      </c>
      <c r="AU1016" s="1">
        <f t="shared" si="224"/>
        <v>97.55</v>
      </c>
      <c r="AV1016" s="1" t="str">
        <f t="shared" si="228"/>
        <v>91</v>
      </c>
      <c r="AW1016" s="1" t="str">
        <f t="shared" si="229"/>
        <v>464</v>
      </c>
      <c r="AX1016" s="1" t="str">
        <f t="shared" si="230"/>
        <v>1670</v>
      </c>
      <c r="AY1016" s="1">
        <v>0.83939655172413796</v>
      </c>
      <c r="AZ1016" s="1">
        <v>1.6670658682634731</v>
      </c>
      <c r="BJ1016"/>
    </row>
    <row r="1017" spans="1:62" ht="15.75">
      <c r="A1017" s="1">
        <v>9501</v>
      </c>
      <c r="B1017" s="1" t="s">
        <v>865</v>
      </c>
      <c r="C1017" s="19" t="s">
        <v>4378</v>
      </c>
      <c r="D1017" s="1">
        <v>0</v>
      </c>
      <c r="E1017" s="1">
        <v>22996</v>
      </c>
      <c r="F1017" s="1">
        <v>2000</v>
      </c>
      <c r="H1017" s="1">
        <v>4.9000000000000004</v>
      </c>
      <c r="I1017" s="1">
        <v>81.55</v>
      </c>
      <c r="J1017" s="1" t="s">
        <v>7487</v>
      </c>
      <c r="K1017" s="1">
        <v>4.9000000000000004</v>
      </c>
      <c r="L1017" s="1">
        <v>82.33</v>
      </c>
      <c r="M1017" s="1" t="s">
        <v>7488</v>
      </c>
      <c r="N1017" s="1">
        <v>4.9000000000000004</v>
      </c>
      <c r="O1017" s="1">
        <v>73.97</v>
      </c>
      <c r="P1017" s="1" t="s">
        <v>7489</v>
      </c>
      <c r="Q1017" s="1">
        <v>1.38</v>
      </c>
      <c r="R1017" s="1">
        <v>4.22</v>
      </c>
      <c r="S1017" s="1" t="s">
        <v>7490</v>
      </c>
      <c r="T1017" s="1">
        <v>1.1200000000000001</v>
      </c>
      <c r="U1017" s="1">
        <v>2.15</v>
      </c>
      <c r="V1017" s="1" t="s">
        <v>7491</v>
      </c>
      <c r="W1017" s="1">
        <v>0</v>
      </c>
      <c r="X1017" s="1">
        <v>0</v>
      </c>
      <c r="Y1017" s="1" t="s">
        <v>4287</v>
      </c>
      <c r="Z1017" s="1">
        <v>0</v>
      </c>
      <c r="AA1017" s="1">
        <v>0</v>
      </c>
      <c r="AB1017" s="1" t="s">
        <v>4284</v>
      </c>
      <c r="AC1017" s="1">
        <v>100</v>
      </c>
      <c r="AD1017" s="1">
        <v>99.55</v>
      </c>
      <c r="AE1017" s="1" t="s">
        <v>7492</v>
      </c>
      <c r="AF1017" s="1" t="s">
        <v>7493</v>
      </c>
      <c r="AG1017" s="1" t="s">
        <v>7494</v>
      </c>
      <c r="AH1017" s="21">
        <v>42352.304039351853</v>
      </c>
      <c r="AJ1017" s="23">
        <v>0</v>
      </c>
      <c r="AK1017" s="23">
        <f t="shared" si="217"/>
        <v>7</v>
      </c>
      <c r="AL1017" s="1">
        <f t="shared" si="218"/>
        <v>2000</v>
      </c>
      <c r="AM1017" s="1">
        <f t="shared" si="219"/>
        <v>22996</v>
      </c>
      <c r="AN1017" s="25">
        <f t="shared" si="226"/>
        <v>8.36</v>
      </c>
      <c r="AO1017" s="25">
        <f t="shared" si="227"/>
        <v>79.283333333333331</v>
      </c>
      <c r="AP1017" s="1">
        <f t="shared" si="225"/>
        <v>1.38</v>
      </c>
      <c r="AQ1017" s="25">
        <f t="shared" si="220"/>
        <v>0.32701421800947866</v>
      </c>
      <c r="AR1017" s="1">
        <f t="shared" si="221"/>
        <v>1.1200000000000001</v>
      </c>
      <c r="AS1017" s="25">
        <f t="shared" si="222"/>
        <v>0.52093023255813964</v>
      </c>
      <c r="AT1017" s="1">
        <f t="shared" si="223"/>
        <v>100</v>
      </c>
      <c r="AU1017" s="1">
        <f t="shared" si="224"/>
        <v>99.55</v>
      </c>
      <c r="AV1017" s="1" t="str">
        <f t="shared" si="228"/>
        <v>1156</v>
      </c>
      <c r="AW1017" s="1" t="str">
        <f t="shared" si="229"/>
        <v>5125</v>
      </c>
      <c r="AX1017" s="1" t="str">
        <f t="shared" si="230"/>
        <v>20263</v>
      </c>
      <c r="AY1017" s="1">
        <v>0.96540097560975613</v>
      </c>
      <c r="AZ1017" s="1">
        <v>1.517544292552929</v>
      </c>
      <c r="BJ1017"/>
    </row>
    <row r="1018" spans="1:62" ht="15.75">
      <c r="A1018" s="1">
        <v>9634</v>
      </c>
      <c r="B1018" s="1" t="s">
        <v>3791</v>
      </c>
      <c r="C1018" s="19" t="s">
        <v>4334</v>
      </c>
      <c r="D1018" s="1">
        <v>367</v>
      </c>
      <c r="E1018" s="1">
        <v>29218</v>
      </c>
      <c r="F1018" s="1">
        <v>1000</v>
      </c>
      <c r="H1018" s="1">
        <v>4.9000000000000004</v>
      </c>
      <c r="I1018" s="1">
        <v>98.72</v>
      </c>
      <c r="J1018" s="1" t="s">
        <v>5877</v>
      </c>
      <c r="K1018" s="1">
        <v>4.9000000000000004</v>
      </c>
      <c r="L1018" s="1">
        <v>97.57</v>
      </c>
      <c r="M1018" s="1" t="s">
        <v>5878</v>
      </c>
      <c r="N1018" s="1">
        <v>4.9000000000000004</v>
      </c>
      <c r="O1018" s="1">
        <v>90.51</v>
      </c>
      <c r="P1018" s="1" t="s">
        <v>5879</v>
      </c>
      <c r="Q1018" s="1">
        <v>1.17</v>
      </c>
      <c r="R1018" s="1">
        <v>12.87</v>
      </c>
      <c r="S1018" s="1" t="s">
        <v>5880</v>
      </c>
      <c r="T1018" s="1">
        <v>0.01</v>
      </c>
      <c r="U1018" s="1">
        <v>3.66</v>
      </c>
      <c r="V1018" s="1" t="s">
        <v>5881</v>
      </c>
      <c r="W1018" s="1">
        <v>0</v>
      </c>
      <c r="X1018" s="1">
        <v>0.02</v>
      </c>
      <c r="Y1018" s="1" t="s">
        <v>4324</v>
      </c>
      <c r="Z1018" s="1">
        <v>0</v>
      </c>
      <c r="AA1018" s="1">
        <v>0</v>
      </c>
      <c r="AB1018" s="1" t="s">
        <v>4284</v>
      </c>
      <c r="AC1018" s="1">
        <v>90.59</v>
      </c>
      <c r="AD1018" s="1">
        <v>99.91</v>
      </c>
      <c r="AE1018" s="1" t="s">
        <v>5882</v>
      </c>
      <c r="AF1018" s="1" t="s">
        <v>5883</v>
      </c>
      <c r="AG1018" s="1" t="s">
        <v>5884</v>
      </c>
      <c r="AH1018" s="21">
        <v>42352.304583333331</v>
      </c>
      <c r="AJ1018" s="23">
        <v>0</v>
      </c>
      <c r="AK1018" s="23">
        <f t="shared" si="217"/>
        <v>4</v>
      </c>
      <c r="AL1018" s="1">
        <f t="shared" si="218"/>
        <v>1000</v>
      </c>
      <c r="AM1018" s="1">
        <f t="shared" si="219"/>
        <v>29218</v>
      </c>
      <c r="AN1018" s="25">
        <f t="shared" si="226"/>
        <v>8.2099999999999937</v>
      </c>
      <c r="AO1018" s="25">
        <f t="shared" si="227"/>
        <v>95.600000000000009</v>
      </c>
      <c r="AP1018" s="1">
        <f t="shared" si="225"/>
        <v>1.17</v>
      </c>
      <c r="AQ1018" s="25">
        <f t="shared" si="220"/>
        <v>9.0909090909090912E-2</v>
      </c>
      <c r="AR1018" s="1">
        <f t="shared" si="221"/>
        <v>0.01</v>
      </c>
      <c r="AS1018" s="25">
        <f t="shared" si="222"/>
        <v>2.7322404371584699E-3</v>
      </c>
      <c r="AT1018" s="1">
        <f t="shared" si="223"/>
        <v>90.59</v>
      </c>
      <c r="AU1018" s="1">
        <f t="shared" si="224"/>
        <v>99.91</v>
      </c>
      <c r="AV1018" s="1" t="str">
        <f t="shared" si="228"/>
        <v>96</v>
      </c>
      <c r="AW1018" s="1" t="str">
        <f t="shared" si="229"/>
        <v>534</v>
      </c>
      <c r="AX1018" s="1" t="str">
        <f t="shared" si="230"/>
        <v>2350</v>
      </c>
      <c r="AY1018" s="1">
        <v>0.76943820224719106</v>
      </c>
      <c r="AZ1018" s="1">
        <v>1.363404255319149</v>
      </c>
      <c r="BJ1018"/>
    </row>
    <row r="1019" spans="1:62" ht="15.75">
      <c r="A1019" s="1">
        <v>8680</v>
      </c>
      <c r="B1019" s="1" t="s">
        <v>872</v>
      </c>
      <c r="C1019" s="19" t="s">
        <v>4334</v>
      </c>
      <c r="D1019" s="1">
        <v>312</v>
      </c>
      <c r="E1019" s="1">
        <v>14556</v>
      </c>
      <c r="F1019" s="1">
        <v>1001</v>
      </c>
      <c r="H1019" s="1">
        <v>4.9000000000000004</v>
      </c>
      <c r="I1019" s="1">
        <v>96.63</v>
      </c>
      <c r="J1019" s="1" t="s">
        <v>5621</v>
      </c>
      <c r="K1019" s="1">
        <v>4.9000000000000004</v>
      </c>
      <c r="L1019" s="1">
        <v>96.92</v>
      </c>
      <c r="M1019" s="1" t="s">
        <v>5622</v>
      </c>
      <c r="N1019" s="1">
        <v>4.9000000000000004</v>
      </c>
      <c r="O1019" s="1">
        <v>96.17</v>
      </c>
      <c r="P1019" s="1" t="s">
        <v>5623</v>
      </c>
      <c r="Q1019" s="1">
        <v>24.41</v>
      </c>
      <c r="R1019" s="1">
        <v>14.39</v>
      </c>
      <c r="S1019" s="1" t="s">
        <v>5624</v>
      </c>
      <c r="T1019" s="1">
        <v>1.02</v>
      </c>
      <c r="U1019" s="1">
        <v>3.69</v>
      </c>
      <c r="V1019" s="1" t="s">
        <v>5625</v>
      </c>
      <c r="W1019" s="1">
        <v>0</v>
      </c>
      <c r="X1019" s="1">
        <v>0.01</v>
      </c>
      <c r="Y1019" s="1" t="s">
        <v>5626</v>
      </c>
      <c r="Z1019" s="1">
        <v>0</v>
      </c>
      <c r="AA1019" s="1">
        <v>0</v>
      </c>
      <c r="AB1019" s="1" t="s">
        <v>4284</v>
      </c>
      <c r="AC1019" s="1">
        <v>85.45</v>
      </c>
      <c r="AD1019" s="1">
        <v>99.52</v>
      </c>
      <c r="AE1019" s="1" t="s">
        <v>5627</v>
      </c>
      <c r="AF1019" s="1" t="s">
        <v>5628</v>
      </c>
      <c r="AG1019" s="1" t="s">
        <v>5629</v>
      </c>
      <c r="AH1019" s="21">
        <v>42352.304675925923</v>
      </c>
      <c r="AJ1019" s="23">
        <v>0</v>
      </c>
      <c r="AK1019" s="23">
        <f t="shared" si="217"/>
        <v>4</v>
      </c>
      <c r="AL1019" s="1">
        <f t="shared" si="218"/>
        <v>1001</v>
      </c>
      <c r="AM1019" s="1">
        <f t="shared" si="219"/>
        <v>14556</v>
      </c>
      <c r="AN1019" s="25">
        <f t="shared" si="226"/>
        <v>0.75</v>
      </c>
      <c r="AO1019" s="25">
        <f t="shared" si="227"/>
        <v>96.573333333333338</v>
      </c>
      <c r="AP1019" s="1">
        <f t="shared" si="225"/>
        <v>24.41</v>
      </c>
      <c r="AQ1019" s="25">
        <f t="shared" si="220"/>
        <v>1.6963168867268936</v>
      </c>
      <c r="AR1019" s="1">
        <f t="shared" si="221"/>
        <v>1.02</v>
      </c>
      <c r="AS1019" s="25">
        <f t="shared" si="222"/>
        <v>0.27642276422764228</v>
      </c>
      <c r="AT1019" s="1">
        <f t="shared" si="223"/>
        <v>85.45</v>
      </c>
      <c r="AU1019" s="1">
        <f t="shared" si="224"/>
        <v>99.52</v>
      </c>
      <c r="AV1019" s="1" t="str">
        <f t="shared" si="228"/>
        <v>70</v>
      </c>
      <c r="AW1019" s="1" t="str">
        <f t="shared" si="229"/>
        <v>985</v>
      </c>
      <c r="AX1019" s="1" t="str">
        <f t="shared" si="230"/>
        <v>2432</v>
      </c>
      <c r="AY1019" s="1">
        <v>0.30416243654822339</v>
      </c>
      <c r="AZ1019" s="1">
        <v>2.4300986842105261</v>
      </c>
      <c r="BJ1019"/>
    </row>
    <row r="1020" spans="1:62" ht="15.75">
      <c r="A1020" s="1">
        <v>8543</v>
      </c>
      <c r="B1020" s="1" t="s">
        <v>727</v>
      </c>
      <c r="C1020" s="19" t="s">
        <v>4370</v>
      </c>
      <c r="D1020" s="1">
        <v>1047</v>
      </c>
      <c r="E1020" s="1">
        <v>25292</v>
      </c>
      <c r="F1020" s="1">
        <v>1000</v>
      </c>
      <c r="H1020" s="1">
        <v>4.8</v>
      </c>
      <c r="I1020" s="1">
        <v>31.5</v>
      </c>
      <c r="J1020" s="1" t="s">
        <v>5420</v>
      </c>
      <c r="K1020" s="1">
        <v>4.9000000000000004</v>
      </c>
      <c r="L1020" s="1">
        <v>33.01</v>
      </c>
      <c r="M1020" s="1" t="s">
        <v>5421</v>
      </c>
      <c r="N1020" s="1">
        <v>4.8</v>
      </c>
      <c r="O1020" s="1">
        <v>36.67</v>
      </c>
      <c r="P1020" s="1" t="s">
        <v>5422</v>
      </c>
      <c r="Q1020" s="1">
        <v>1.89</v>
      </c>
      <c r="R1020" s="1">
        <v>3.42</v>
      </c>
      <c r="S1020" s="1" t="s">
        <v>5423</v>
      </c>
      <c r="T1020" s="1">
        <v>0.11</v>
      </c>
      <c r="U1020" s="1">
        <v>1.48</v>
      </c>
      <c r="V1020" s="1" t="s">
        <v>5424</v>
      </c>
      <c r="W1020" s="1">
        <v>0</v>
      </c>
      <c r="X1020" s="1">
        <v>0.01</v>
      </c>
      <c r="Y1020" s="1" t="s">
        <v>4295</v>
      </c>
      <c r="Z1020" s="1">
        <v>0</v>
      </c>
      <c r="AA1020" s="1">
        <v>0</v>
      </c>
      <c r="AB1020" s="1" t="s">
        <v>4284</v>
      </c>
      <c r="AC1020" s="1">
        <v>99.68</v>
      </c>
      <c r="AD1020" s="1">
        <v>99.39</v>
      </c>
      <c r="AE1020" s="1" t="s">
        <v>6188</v>
      </c>
      <c r="AF1020" s="1" t="s">
        <v>7531</v>
      </c>
      <c r="AG1020" s="1" t="s">
        <v>7532</v>
      </c>
      <c r="AH1020" s="21">
        <v>42352.30609953704</v>
      </c>
      <c r="AJ1020" s="23">
        <v>0</v>
      </c>
      <c r="AK1020" s="23">
        <f t="shared" si="217"/>
        <v>11</v>
      </c>
      <c r="AL1020" s="1">
        <f t="shared" si="218"/>
        <v>1000</v>
      </c>
      <c r="AM1020" s="1">
        <f t="shared" si="219"/>
        <v>25292</v>
      </c>
      <c r="AN1020" s="25">
        <f t="shared" si="226"/>
        <v>5.1700000000000017</v>
      </c>
      <c r="AO1020" s="25">
        <f t="shared" si="227"/>
        <v>33.726666666666667</v>
      </c>
      <c r="AP1020" s="1">
        <f t="shared" si="225"/>
        <v>1.89</v>
      </c>
      <c r="AQ1020" s="25">
        <f t="shared" si="220"/>
        <v>0.55263157894736836</v>
      </c>
      <c r="AR1020" s="1">
        <f t="shared" si="221"/>
        <v>0.11</v>
      </c>
      <c r="AS1020" s="25">
        <f t="shared" si="222"/>
        <v>7.4324324324324328E-2</v>
      </c>
      <c r="AT1020" s="1">
        <f t="shared" si="223"/>
        <v>99.68</v>
      </c>
      <c r="AU1020" s="1">
        <f t="shared" si="224"/>
        <v>99.39</v>
      </c>
      <c r="AV1020" s="1" t="str">
        <f t="shared" si="228"/>
        <v>113</v>
      </c>
      <c r="AW1020" s="1" t="str">
        <f t="shared" si="229"/>
        <v>484</v>
      </c>
      <c r="AX1020" s="1" t="str">
        <f t="shared" si="230"/>
        <v>3375</v>
      </c>
      <c r="AY1020" s="1">
        <v>0.99925619834710755</v>
      </c>
      <c r="AZ1020" s="1">
        <v>0.86044444444444446</v>
      </c>
      <c r="BJ1020"/>
    </row>
    <row r="1021" spans="1:62" ht="15.75">
      <c r="A1021" s="1">
        <v>8583</v>
      </c>
      <c r="B1021" s="1" t="s">
        <v>1090</v>
      </c>
      <c r="C1021" s="19" t="s">
        <v>4286</v>
      </c>
      <c r="D1021" s="1">
        <v>3171</v>
      </c>
      <c r="E1021" s="1">
        <v>43035</v>
      </c>
      <c r="F1021" s="1">
        <v>1000</v>
      </c>
      <c r="H1021" s="1">
        <v>4.8</v>
      </c>
      <c r="I1021" s="1">
        <v>35.26</v>
      </c>
      <c r="J1021" s="1" t="s">
        <v>5209</v>
      </c>
      <c r="K1021" s="1">
        <v>4.9000000000000004</v>
      </c>
      <c r="L1021" s="1">
        <v>37.85</v>
      </c>
      <c r="M1021" s="1" t="s">
        <v>5210</v>
      </c>
      <c r="N1021" s="1">
        <v>4.9000000000000004</v>
      </c>
      <c r="O1021" s="1">
        <v>45.32</v>
      </c>
      <c r="P1021" s="1" t="s">
        <v>5211</v>
      </c>
      <c r="Q1021" s="1">
        <v>4.55</v>
      </c>
      <c r="R1021" s="1">
        <v>6.32</v>
      </c>
      <c r="S1021" s="1" t="s">
        <v>5212</v>
      </c>
      <c r="T1021" s="1">
        <v>1.6</v>
      </c>
      <c r="U1021" s="1">
        <v>3.25</v>
      </c>
      <c r="V1021" s="1" t="s">
        <v>5213</v>
      </c>
      <c r="W1021" s="1">
        <v>0</v>
      </c>
      <c r="X1021" s="1">
        <v>0</v>
      </c>
      <c r="Y1021" s="1" t="s">
        <v>5214</v>
      </c>
      <c r="Z1021" s="1">
        <v>0</v>
      </c>
      <c r="AA1021" s="1">
        <v>0</v>
      </c>
      <c r="AB1021" s="1" t="s">
        <v>4284</v>
      </c>
      <c r="AC1021" s="1">
        <v>99.05</v>
      </c>
      <c r="AD1021" s="1">
        <v>99.93</v>
      </c>
      <c r="AE1021" s="1" t="s">
        <v>5021</v>
      </c>
      <c r="AF1021" s="1" t="s">
        <v>7533</v>
      </c>
      <c r="AG1021" s="1" t="s">
        <v>7534</v>
      </c>
      <c r="AH1021" s="21">
        <v>42352.306238425925</v>
      </c>
      <c r="AJ1021" s="23">
        <v>0</v>
      </c>
      <c r="AK1021" s="23">
        <f t="shared" si="217"/>
        <v>8</v>
      </c>
      <c r="AL1021" s="1">
        <f t="shared" si="218"/>
        <v>1000</v>
      </c>
      <c r="AM1021" s="1">
        <f t="shared" si="219"/>
        <v>43035</v>
      </c>
      <c r="AN1021" s="25">
        <f t="shared" si="226"/>
        <v>10.060000000000002</v>
      </c>
      <c r="AO1021" s="25">
        <f t="shared" si="227"/>
        <v>39.476666666666667</v>
      </c>
      <c r="AP1021" s="1">
        <f t="shared" si="225"/>
        <v>4.55</v>
      </c>
      <c r="AQ1021" s="25">
        <f t="shared" si="220"/>
        <v>0.71993670886075944</v>
      </c>
      <c r="AR1021" s="1">
        <f t="shared" si="221"/>
        <v>1.6</v>
      </c>
      <c r="AS1021" s="25">
        <f t="shared" si="222"/>
        <v>0.49230769230769234</v>
      </c>
      <c r="AT1021" s="1">
        <f t="shared" si="223"/>
        <v>99.05</v>
      </c>
      <c r="AU1021" s="1">
        <f t="shared" si="224"/>
        <v>99.93</v>
      </c>
      <c r="AV1021" s="1" t="str">
        <f t="shared" si="228"/>
        <v>135</v>
      </c>
      <c r="AW1021" s="1" t="str">
        <f t="shared" si="229"/>
        <v>545</v>
      </c>
      <c r="AX1021" s="1" t="str">
        <f t="shared" si="230"/>
        <v>2404</v>
      </c>
      <c r="AY1021" s="1">
        <v>1.0601834862385322</v>
      </c>
      <c r="AZ1021" s="1">
        <v>1.360232945091514</v>
      </c>
      <c r="BJ1021"/>
    </row>
    <row r="1022" spans="1:62" ht="15.75">
      <c r="A1022" s="1">
        <v>9411</v>
      </c>
      <c r="B1022" s="1" t="s">
        <v>2987</v>
      </c>
      <c r="C1022" s="19" t="s">
        <v>4335</v>
      </c>
      <c r="D1022" s="1">
        <v>102</v>
      </c>
      <c r="E1022" s="1">
        <v>29656</v>
      </c>
      <c r="F1022" s="1">
        <v>1000</v>
      </c>
      <c r="H1022" s="1">
        <v>4.8</v>
      </c>
      <c r="I1022" s="1">
        <v>15.94</v>
      </c>
      <c r="J1022" s="1" t="s">
        <v>6262</v>
      </c>
      <c r="K1022" s="1">
        <v>4.8</v>
      </c>
      <c r="L1022" s="1">
        <v>18.489999999999998</v>
      </c>
      <c r="M1022" s="1" t="s">
        <v>6263</v>
      </c>
      <c r="N1022" s="1">
        <v>4.8</v>
      </c>
      <c r="O1022" s="1">
        <v>12.03</v>
      </c>
      <c r="P1022" s="1" t="s">
        <v>6264</v>
      </c>
      <c r="Q1022" s="1">
        <v>1.21</v>
      </c>
      <c r="R1022" s="1">
        <v>3.93</v>
      </c>
      <c r="S1022" s="1" t="s">
        <v>6265</v>
      </c>
      <c r="T1022" s="1">
        <v>0.89</v>
      </c>
      <c r="U1022" s="1">
        <v>2.4300000000000002</v>
      </c>
      <c r="V1022" s="1" t="s">
        <v>6266</v>
      </c>
      <c r="W1022" s="1">
        <v>0</v>
      </c>
      <c r="X1022" s="1">
        <v>0</v>
      </c>
      <c r="Y1022" s="1" t="s">
        <v>4287</v>
      </c>
      <c r="Z1022" s="1">
        <v>0</v>
      </c>
      <c r="AA1022" s="1">
        <v>0</v>
      </c>
      <c r="AB1022" s="1" t="s">
        <v>4284</v>
      </c>
      <c r="AC1022" s="1">
        <v>99.66</v>
      </c>
      <c r="AD1022" s="1">
        <v>98.93</v>
      </c>
      <c r="AE1022" s="1" t="s">
        <v>7547</v>
      </c>
      <c r="AF1022" s="1" t="s">
        <v>7548</v>
      </c>
      <c r="AG1022" s="1" t="s">
        <v>7549</v>
      </c>
      <c r="AH1022" s="21">
        <v>42352.306770833333</v>
      </c>
      <c r="AJ1022" s="23">
        <v>0</v>
      </c>
      <c r="AK1022" s="23">
        <f t="shared" si="217"/>
        <v>5</v>
      </c>
      <c r="AL1022" s="1">
        <f t="shared" si="218"/>
        <v>1000</v>
      </c>
      <c r="AM1022" s="1">
        <f t="shared" si="219"/>
        <v>29656</v>
      </c>
      <c r="AN1022" s="25">
        <f t="shared" si="226"/>
        <v>6.4599999999999991</v>
      </c>
      <c r="AO1022" s="25">
        <f t="shared" si="227"/>
        <v>15.486666666666666</v>
      </c>
      <c r="AP1022" s="1">
        <f t="shared" si="225"/>
        <v>1.21</v>
      </c>
      <c r="AQ1022" s="25">
        <f t="shared" si="220"/>
        <v>0.30788804071246817</v>
      </c>
      <c r="AR1022" s="1">
        <f t="shared" si="221"/>
        <v>0.89</v>
      </c>
      <c r="AS1022" s="25">
        <f t="shared" si="222"/>
        <v>0.36625514403292181</v>
      </c>
      <c r="AT1022" s="1">
        <f t="shared" si="223"/>
        <v>99.66</v>
      </c>
      <c r="AU1022" s="1">
        <f t="shared" si="224"/>
        <v>98.93</v>
      </c>
      <c r="AV1022" s="1" t="str">
        <f t="shared" si="228"/>
        <v>985</v>
      </c>
      <c r="AW1022" s="1" t="str">
        <f t="shared" si="229"/>
        <v>4024</v>
      </c>
      <c r="AX1022" s="1" t="str">
        <f t="shared" si="230"/>
        <v>19793</v>
      </c>
      <c r="AY1022" s="1">
        <v>1.0476640159045727</v>
      </c>
      <c r="AZ1022" s="1">
        <v>1.2198251907239934</v>
      </c>
      <c r="BJ1022"/>
    </row>
    <row r="1023" spans="1:62" ht="15.75">
      <c r="A1023" s="1">
        <v>9166</v>
      </c>
      <c r="B1023" s="1" t="s">
        <v>875</v>
      </c>
      <c r="C1023" s="19" t="s">
        <v>4334</v>
      </c>
      <c r="D1023" s="1">
        <v>534</v>
      </c>
      <c r="E1023" s="1">
        <v>8299</v>
      </c>
      <c r="F1023" s="1">
        <v>3000</v>
      </c>
      <c r="H1023" s="1">
        <v>4.9000000000000004</v>
      </c>
      <c r="I1023" s="1">
        <v>72.94</v>
      </c>
      <c r="J1023" s="1" t="s">
        <v>7603</v>
      </c>
      <c r="K1023" s="1">
        <v>4.9000000000000004</v>
      </c>
      <c r="L1023" s="1">
        <v>71.8</v>
      </c>
      <c r="M1023" s="1" t="s">
        <v>7604</v>
      </c>
      <c r="N1023" s="1">
        <v>4.9000000000000004</v>
      </c>
      <c r="O1023" s="1">
        <v>68.59</v>
      </c>
      <c r="P1023" s="1" t="s">
        <v>7605</v>
      </c>
      <c r="Q1023" s="1">
        <v>12.18</v>
      </c>
      <c r="R1023" s="1">
        <v>7.64</v>
      </c>
      <c r="S1023" s="1" t="s">
        <v>7606</v>
      </c>
      <c r="T1023" s="1">
        <v>4.7300000000000004</v>
      </c>
      <c r="U1023" s="1">
        <v>3.4</v>
      </c>
      <c r="V1023" s="1" t="s">
        <v>7607</v>
      </c>
      <c r="W1023" s="1">
        <v>0</v>
      </c>
      <c r="X1023" s="1">
        <v>0.02</v>
      </c>
      <c r="Y1023" s="1" t="s">
        <v>7608</v>
      </c>
      <c r="Z1023" s="1">
        <v>0</v>
      </c>
      <c r="AA1023" s="1">
        <v>0</v>
      </c>
      <c r="AB1023" s="1" t="s">
        <v>4284</v>
      </c>
      <c r="AC1023" s="1">
        <v>100</v>
      </c>
      <c r="AD1023" s="1">
        <v>99.39</v>
      </c>
      <c r="AE1023" s="1" t="s">
        <v>5297</v>
      </c>
      <c r="AF1023" s="1" t="s">
        <v>7609</v>
      </c>
      <c r="AG1023" s="1" t="s">
        <v>7610</v>
      </c>
      <c r="AH1023" s="21">
        <v>42352.308993055558</v>
      </c>
      <c r="AJ1023" s="23">
        <v>0</v>
      </c>
      <c r="AK1023" s="23">
        <f t="shared" si="217"/>
        <v>4</v>
      </c>
      <c r="AL1023" s="1">
        <f t="shared" si="218"/>
        <v>3000</v>
      </c>
      <c r="AM1023" s="1">
        <f t="shared" si="219"/>
        <v>8299</v>
      </c>
      <c r="AN1023" s="25">
        <f t="shared" si="226"/>
        <v>4.3499999999999943</v>
      </c>
      <c r="AO1023" s="25">
        <f t="shared" si="227"/>
        <v>71.11</v>
      </c>
      <c r="AP1023" s="1">
        <f t="shared" si="225"/>
        <v>12.18</v>
      </c>
      <c r="AQ1023" s="25">
        <f t="shared" si="220"/>
        <v>1.5942408376963351</v>
      </c>
      <c r="AR1023" s="1">
        <f t="shared" si="221"/>
        <v>4.7300000000000004</v>
      </c>
      <c r="AS1023" s="25">
        <f t="shared" si="222"/>
        <v>1.3911764705882355</v>
      </c>
      <c r="AT1023" s="1">
        <f t="shared" si="223"/>
        <v>100</v>
      </c>
      <c r="AU1023" s="1">
        <f t="shared" si="224"/>
        <v>99.39</v>
      </c>
      <c r="AV1023" s="1" t="str">
        <f t="shared" si="228"/>
        <v>101</v>
      </c>
      <c r="AW1023" s="1" t="str">
        <f t="shared" si="229"/>
        <v>655</v>
      </c>
      <c r="AX1023" s="1" t="str">
        <f t="shared" si="230"/>
        <v>3610</v>
      </c>
      <c r="AY1023" s="1">
        <v>0.65996946564885495</v>
      </c>
      <c r="AZ1023" s="1">
        <v>1.0886426592797784</v>
      </c>
      <c r="BJ1023"/>
    </row>
    <row r="1024" spans="1:62" ht="15.75">
      <c r="A1024" s="1">
        <v>9053</v>
      </c>
      <c r="B1024" s="1" t="s">
        <v>1916</v>
      </c>
      <c r="C1024" s="19" t="s">
        <v>4358</v>
      </c>
      <c r="D1024" s="1">
        <v>284</v>
      </c>
      <c r="E1024" s="1">
        <v>12852</v>
      </c>
      <c r="F1024" s="1">
        <v>1000</v>
      </c>
      <c r="H1024" s="1">
        <v>4.8</v>
      </c>
      <c r="I1024" s="1">
        <v>26.98</v>
      </c>
      <c r="J1024" s="1" t="s">
        <v>4756</v>
      </c>
      <c r="K1024" s="1">
        <v>4.8</v>
      </c>
      <c r="L1024" s="1">
        <v>20.75</v>
      </c>
      <c r="M1024" s="1" t="s">
        <v>4757</v>
      </c>
      <c r="N1024" s="1">
        <v>4.8</v>
      </c>
      <c r="O1024" s="1">
        <v>33.75</v>
      </c>
      <c r="P1024" s="1" t="s">
        <v>4758</v>
      </c>
      <c r="Q1024" s="1">
        <v>3.59</v>
      </c>
      <c r="R1024" s="1">
        <v>4.22</v>
      </c>
      <c r="S1024" s="1" t="s">
        <v>4759</v>
      </c>
      <c r="T1024" s="1">
        <v>2.79</v>
      </c>
      <c r="U1024" s="1">
        <v>3.03</v>
      </c>
      <c r="V1024" s="1" t="s">
        <v>4760</v>
      </c>
      <c r="W1024" s="1">
        <v>0</v>
      </c>
      <c r="X1024" s="1">
        <v>0.02</v>
      </c>
      <c r="Y1024" s="1" t="s">
        <v>4761</v>
      </c>
      <c r="Z1024" s="1">
        <v>0</v>
      </c>
      <c r="AA1024" s="1">
        <v>0</v>
      </c>
      <c r="AB1024" s="1" t="s">
        <v>4284</v>
      </c>
      <c r="AC1024" s="1">
        <v>95.39</v>
      </c>
      <c r="AD1024" s="1">
        <v>99.05</v>
      </c>
      <c r="AE1024" s="1" t="s">
        <v>6729</v>
      </c>
      <c r="AF1024" s="1" t="s">
        <v>7611</v>
      </c>
      <c r="AG1024" s="1" t="s">
        <v>7612</v>
      </c>
      <c r="AH1024" s="21">
        <v>42352.309016203704</v>
      </c>
      <c r="AJ1024" s="23">
        <v>0</v>
      </c>
      <c r="AK1024" s="23">
        <f t="shared" si="217"/>
        <v>1</v>
      </c>
      <c r="AL1024" s="1">
        <f t="shared" si="218"/>
        <v>1000</v>
      </c>
      <c r="AM1024" s="1">
        <f t="shared" si="219"/>
        <v>12852</v>
      </c>
      <c r="AN1024" s="25">
        <f t="shared" si="226"/>
        <v>13</v>
      </c>
      <c r="AO1024" s="25">
        <f t="shared" si="227"/>
        <v>27.16</v>
      </c>
      <c r="AP1024" s="1">
        <f t="shared" si="225"/>
        <v>3.59</v>
      </c>
      <c r="AQ1024" s="25">
        <f t="shared" si="220"/>
        <v>0.85071090047393372</v>
      </c>
      <c r="AR1024" s="1">
        <f t="shared" si="221"/>
        <v>2.79</v>
      </c>
      <c r="AS1024" s="25">
        <f t="shared" si="222"/>
        <v>0.92079207920792083</v>
      </c>
      <c r="AT1024" s="1">
        <f t="shared" si="223"/>
        <v>95.39</v>
      </c>
      <c r="AU1024" s="1">
        <f t="shared" si="224"/>
        <v>99.05</v>
      </c>
      <c r="AV1024" s="1" t="str">
        <f t="shared" si="228"/>
        <v>72</v>
      </c>
      <c r="AW1024" s="1" t="str">
        <f t="shared" si="229"/>
        <v>305</v>
      </c>
      <c r="AX1024" s="1" t="str">
        <f t="shared" si="230"/>
        <v>2020</v>
      </c>
      <c r="AY1024" s="1">
        <v>1.0103606557377049</v>
      </c>
      <c r="AZ1024" s="1">
        <v>0.90594059405940597</v>
      </c>
      <c r="BJ1024"/>
    </row>
    <row r="1025" spans="1:62" ht="15.75">
      <c r="A1025" s="1">
        <v>9094</v>
      </c>
      <c r="B1025" s="1" t="s">
        <v>1970</v>
      </c>
      <c r="C1025" s="19" t="s">
        <v>4286</v>
      </c>
      <c r="D1025" s="1">
        <v>1163</v>
      </c>
      <c r="E1025" s="1">
        <v>69280</v>
      </c>
      <c r="F1025" s="1">
        <v>500</v>
      </c>
      <c r="H1025" s="1">
        <v>4.8</v>
      </c>
      <c r="I1025" s="1">
        <v>22.76</v>
      </c>
      <c r="J1025" s="1" t="s">
        <v>7613</v>
      </c>
      <c r="K1025" s="1">
        <v>4.8</v>
      </c>
      <c r="L1025" s="1">
        <v>20.94</v>
      </c>
      <c r="M1025" s="1" t="s">
        <v>7614</v>
      </c>
      <c r="N1025" s="1">
        <v>4.8</v>
      </c>
      <c r="O1025" s="1">
        <v>32.44</v>
      </c>
      <c r="P1025" s="1" t="s">
        <v>7615</v>
      </c>
      <c r="Q1025" s="1">
        <v>9.77</v>
      </c>
      <c r="R1025" s="1">
        <v>6.32</v>
      </c>
      <c r="S1025" s="1" t="s">
        <v>7616</v>
      </c>
      <c r="T1025" s="1">
        <v>3.09</v>
      </c>
      <c r="U1025" s="1">
        <v>3.25</v>
      </c>
      <c r="V1025" s="1" t="s">
        <v>7617</v>
      </c>
      <c r="W1025" s="1">
        <v>0</v>
      </c>
      <c r="X1025" s="1">
        <v>0</v>
      </c>
      <c r="Y1025" s="1" t="s">
        <v>7618</v>
      </c>
      <c r="Z1025" s="1">
        <v>0</v>
      </c>
      <c r="AA1025" s="1">
        <v>0</v>
      </c>
      <c r="AB1025" s="1" t="s">
        <v>4284</v>
      </c>
      <c r="AC1025" s="1">
        <v>98.2</v>
      </c>
      <c r="AD1025" s="1">
        <v>99.69</v>
      </c>
      <c r="AE1025" s="1" t="s">
        <v>7619</v>
      </c>
      <c r="AF1025" s="1" t="s">
        <v>7620</v>
      </c>
      <c r="AG1025" s="1" t="s">
        <v>7621</v>
      </c>
      <c r="AH1025" s="21">
        <v>42352.30914351852</v>
      </c>
      <c r="AJ1025" s="23">
        <v>0</v>
      </c>
      <c r="AK1025" s="23">
        <f t="shared" si="217"/>
        <v>8</v>
      </c>
      <c r="AL1025" s="1">
        <f t="shared" si="218"/>
        <v>500</v>
      </c>
      <c r="AM1025" s="1">
        <f t="shared" si="219"/>
        <v>69280</v>
      </c>
      <c r="AN1025" s="25">
        <f t="shared" si="226"/>
        <v>11.499999999999996</v>
      </c>
      <c r="AO1025" s="25">
        <f t="shared" si="227"/>
        <v>25.38</v>
      </c>
      <c r="AP1025" s="1">
        <f t="shared" si="225"/>
        <v>9.77</v>
      </c>
      <c r="AQ1025" s="25">
        <f t="shared" si="220"/>
        <v>1.5458860759493669</v>
      </c>
      <c r="AR1025" s="1">
        <f t="shared" si="221"/>
        <v>3.09</v>
      </c>
      <c r="AS1025" s="25">
        <f t="shared" si="222"/>
        <v>0.9507692307692307</v>
      </c>
      <c r="AT1025" s="1">
        <f t="shared" si="223"/>
        <v>98.2</v>
      </c>
      <c r="AU1025" s="1">
        <f t="shared" si="224"/>
        <v>99.69</v>
      </c>
      <c r="AV1025" s="1" t="str">
        <f t="shared" si="228"/>
        <v>771</v>
      </c>
      <c r="AW1025" s="1" t="str">
        <f t="shared" si="229"/>
        <v>3223</v>
      </c>
      <c r="AX1025" s="1" t="str">
        <f t="shared" si="230"/>
        <v>11943</v>
      </c>
      <c r="AY1025" s="1">
        <v>1.0238535525907539</v>
      </c>
      <c r="AZ1025" s="1">
        <v>1.6191911580005023</v>
      </c>
      <c r="BJ1025"/>
    </row>
    <row r="1026" spans="1:62" ht="15.75">
      <c r="A1026" s="1">
        <v>9152</v>
      </c>
      <c r="B1026" s="1" t="s">
        <v>2144</v>
      </c>
      <c r="C1026" s="19" t="s">
        <v>4339</v>
      </c>
      <c r="D1026" s="1">
        <v>303</v>
      </c>
      <c r="E1026" s="1">
        <v>10020</v>
      </c>
      <c r="F1026" s="1">
        <v>1000</v>
      </c>
      <c r="H1026" s="1">
        <v>4.8</v>
      </c>
      <c r="I1026" s="1">
        <v>-1.23</v>
      </c>
      <c r="J1026" s="1" t="s">
        <v>7698</v>
      </c>
      <c r="K1026" s="1">
        <v>4.5999999999999996</v>
      </c>
      <c r="L1026" s="1">
        <v>-4.74</v>
      </c>
      <c r="M1026" s="1" t="s">
        <v>7699</v>
      </c>
      <c r="N1026" s="1">
        <v>4.9000000000000004</v>
      </c>
      <c r="O1026" s="1">
        <v>26.85</v>
      </c>
      <c r="P1026" s="1" t="s">
        <v>7700</v>
      </c>
      <c r="Q1026" s="1">
        <v>33.33</v>
      </c>
      <c r="R1026" s="1">
        <v>3.79</v>
      </c>
      <c r="S1026" s="1" t="s">
        <v>7701</v>
      </c>
      <c r="T1026" s="1">
        <v>1.17</v>
      </c>
      <c r="U1026" s="1">
        <v>2.42</v>
      </c>
      <c r="V1026" s="1" t="s">
        <v>4984</v>
      </c>
      <c r="W1026" s="1">
        <v>0</v>
      </c>
      <c r="X1026" s="1">
        <v>0</v>
      </c>
      <c r="Y1026" s="1" t="s">
        <v>4287</v>
      </c>
      <c r="Z1026" s="1">
        <v>0</v>
      </c>
      <c r="AA1026" s="1">
        <v>0</v>
      </c>
      <c r="AB1026" s="1" t="s">
        <v>4284</v>
      </c>
      <c r="AC1026" s="1">
        <v>96.55</v>
      </c>
      <c r="AD1026" s="1">
        <v>98.62</v>
      </c>
      <c r="AE1026" s="1" t="s">
        <v>4369</v>
      </c>
      <c r="AF1026" s="1" t="s">
        <v>4380</v>
      </c>
      <c r="AG1026" s="1" t="s">
        <v>7702</v>
      </c>
      <c r="AH1026" s="21">
        <v>42352.315740740742</v>
      </c>
      <c r="AJ1026" s="23">
        <v>0</v>
      </c>
      <c r="AK1026" s="23">
        <f t="shared" ref="AK1026:AK1058" si="231">VLOOKUP(C1026,BJ:BK,2,0)</f>
        <v>6</v>
      </c>
      <c r="AL1026" s="1">
        <f t="shared" si="218"/>
        <v>1000</v>
      </c>
      <c r="AM1026" s="1">
        <f t="shared" si="219"/>
        <v>10020</v>
      </c>
      <c r="AN1026" s="25">
        <f t="shared" si="226"/>
        <v>31.590000000000003</v>
      </c>
      <c r="AO1026" s="25">
        <f t="shared" si="227"/>
        <v>6.9600000000000009</v>
      </c>
      <c r="AP1026" s="1">
        <f t="shared" si="225"/>
        <v>33.33</v>
      </c>
      <c r="AQ1026" s="25">
        <f t="shared" si="220"/>
        <v>8.7941952506596301</v>
      </c>
      <c r="AR1026" s="1">
        <f t="shared" si="221"/>
        <v>1.17</v>
      </c>
      <c r="AS1026" s="25">
        <f t="shared" si="222"/>
        <v>0.48347107438016529</v>
      </c>
      <c r="AT1026" s="1">
        <f t="shared" si="223"/>
        <v>96.55</v>
      </c>
      <c r="AU1026" s="1">
        <f t="shared" si="224"/>
        <v>98.62</v>
      </c>
      <c r="AV1026" s="1" t="str">
        <f t="shared" si="228"/>
        <v>2</v>
      </c>
      <c r="AW1026" s="1" t="str">
        <f t="shared" si="229"/>
        <v>5</v>
      </c>
      <c r="AX1026" s="1" t="str">
        <f t="shared" si="230"/>
        <v>37</v>
      </c>
      <c r="AY1026" s="1">
        <v>1.7120000000000002</v>
      </c>
      <c r="AZ1026" s="1">
        <v>0.81081081081081086</v>
      </c>
      <c r="BJ1026"/>
    </row>
    <row r="1027" spans="1:62" ht="15.75">
      <c r="A1027" s="1">
        <v>8845</v>
      </c>
      <c r="B1027" s="1" t="s">
        <v>1891</v>
      </c>
      <c r="C1027" s="19" t="s">
        <v>4370</v>
      </c>
      <c r="D1027" s="1">
        <v>1140</v>
      </c>
      <c r="E1027" s="1">
        <v>46909</v>
      </c>
      <c r="F1027" s="1">
        <v>1001</v>
      </c>
      <c r="H1027" s="1">
        <v>4.5999999999999996</v>
      </c>
      <c r="I1027" s="1">
        <v>-3.07</v>
      </c>
      <c r="J1027" s="1" t="s">
        <v>7715</v>
      </c>
      <c r="K1027" s="1">
        <v>4.7</v>
      </c>
      <c r="L1027" s="1">
        <v>-1.78</v>
      </c>
      <c r="M1027" s="1" t="s">
        <v>7716</v>
      </c>
      <c r="N1027" s="1">
        <v>4.7</v>
      </c>
      <c r="O1027" s="1">
        <v>-1.29</v>
      </c>
      <c r="P1027" s="1" t="s">
        <v>7717</v>
      </c>
      <c r="Q1027" s="1">
        <v>3.21</v>
      </c>
      <c r="R1027" s="1">
        <v>3.42</v>
      </c>
      <c r="S1027" s="1" t="s">
        <v>7718</v>
      </c>
      <c r="T1027" s="1">
        <v>1.34</v>
      </c>
      <c r="U1027" s="1">
        <v>1.48</v>
      </c>
      <c r="V1027" s="1" t="s">
        <v>7719</v>
      </c>
      <c r="W1027" s="1">
        <v>0</v>
      </c>
      <c r="X1027" s="1">
        <v>0</v>
      </c>
      <c r="Y1027" s="1" t="s">
        <v>4287</v>
      </c>
      <c r="Z1027" s="1">
        <v>0</v>
      </c>
      <c r="AA1027" s="1">
        <v>0</v>
      </c>
      <c r="AB1027" s="1" t="s">
        <v>4284</v>
      </c>
      <c r="AC1027" s="1">
        <v>99.59</v>
      </c>
      <c r="AD1027" s="1">
        <v>97.43</v>
      </c>
      <c r="AE1027" s="1" t="s">
        <v>7720</v>
      </c>
      <c r="AF1027" s="1" t="s">
        <v>7721</v>
      </c>
      <c r="AG1027" s="1" t="s">
        <v>7722</v>
      </c>
      <c r="AH1027" s="21">
        <v>42352.316157407404</v>
      </c>
      <c r="AJ1027" s="23">
        <v>0</v>
      </c>
      <c r="AK1027" s="23">
        <f t="shared" si="231"/>
        <v>11</v>
      </c>
      <c r="AL1027" s="1">
        <f t="shared" ref="AL1027:AL1058" si="232">F1027</f>
        <v>1001</v>
      </c>
      <c r="AM1027" s="1">
        <f t="shared" ref="AM1027:AM1058" si="233">E1027</f>
        <v>46909</v>
      </c>
      <c r="AN1027" s="25">
        <f t="shared" si="226"/>
        <v>1.7799999999999998</v>
      </c>
      <c r="AO1027" s="25">
        <f t="shared" si="227"/>
        <v>-2.0466666666666664</v>
      </c>
      <c r="AP1027" s="1">
        <f t="shared" si="225"/>
        <v>3.21</v>
      </c>
      <c r="AQ1027" s="25">
        <f t="shared" ref="AQ1027:AQ1058" si="234">AP1027/R1027</f>
        <v>0.93859649122807021</v>
      </c>
      <c r="AR1027" s="1">
        <f t="shared" ref="AR1027:AR1058" si="235">T1027</f>
        <v>1.34</v>
      </c>
      <c r="AS1027" s="25">
        <f t="shared" ref="AS1027:AS1058" si="236">AR1027/U1027</f>
        <v>0.90540540540540548</v>
      </c>
      <c r="AT1027" s="1">
        <f t="shared" ref="AT1027:AT1058" si="237">AC1027</f>
        <v>99.59</v>
      </c>
      <c r="AU1027" s="1">
        <f t="shared" ref="AU1027:AU1058" si="238">AD1027</f>
        <v>97.43</v>
      </c>
      <c r="AV1027" s="1" t="str">
        <f t="shared" si="228"/>
        <v>31</v>
      </c>
      <c r="AW1027" s="1" t="str">
        <f t="shared" si="229"/>
        <v>198</v>
      </c>
      <c r="AX1027" s="1" t="str">
        <f t="shared" si="230"/>
        <v>4328</v>
      </c>
      <c r="AY1027" s="1">
        <v>0.6701010101010102</v>
      </c>
      <c r="AZ1027" s="1">
        <v>0.27449168207024027</v>
      </c>
      <c r="BJ1027"/>
    </row>
    <row r="1028" spans="1:62" ht="15.75">
      <c r="A1028" s="1">
        <v>8545</v>
      </c>
      <c r="B1028" s="1" t="s">
        <v>1098</v>
      </c>
      <c r="C1028" s="19" t="s">
        <v>4334</v>
      </c>
      <c r="D1028" s="1">
        <v>105</v>
      </c>
      <c r="E1028" s="1">
        <v>17386</v>
      </c>
      <c r="F1028" s="1">
        <v>1000</v>
      </c>
      <c r="H1028" s="1">
        <v>4.8</v>
      </c>
      <c r="I1028" s="1">
        <v>16.43</v>
      </c>
      <c r="J1028" s="1" t="s">
        <v>5432</v>
      </c>
      <c r="K1028" s="1">
        <v>4.8</v>
      </c>
      <c r="L1028" s="1">
        <v>19.11</v>
      </c>
      <c r="M1028" s="1" t="s">
        <v>5433</v>
      </c>
      <c r="N1028" s="1">
        <v>4.8</v>
      </c>
      <c r="O1028" s="1">
        <v>29.27</v>
      </c>
      <c r="P1028" s="1" t="s">
        <v>5434</v>
      </c>
      <c r="Q1028" s="1">
        <v>10.68</v>
      </c>
      <c r="R1028" s="1">
        <v>12.87</v>
      </c>
      <c r="S1028" s="1" t="s">
        <v>5435</v>
      </c>
      <c r="T1028" s="1">
        <v>4.26</v>
      </c>
      <c r="U1028" s="1">
        <v>3.66</v>
      </c>
      <c r="V1028" s="1" t="s">
        <v>5436</v>
      </c>
      <c r="W1028" s="1">
        <v>0</v>
      </c>
      <c r="X1028" s="1">
        <v>0.02</v>
      </c>
      <c r="Y1028" s="1" t="s">
        <v>4324</v>
      </c>
      <c r="Z1028" s="1">
        <v>0</v>
      </c>
      <c r="AA1028" s="1">
        <v>0</v>
      </c>
      <c r="AB1028" s="1" t="s">
        <v>4284</v>
      </c>
      <c r="AC1028" s="1">
        <v>97.57</v>
      </c>
      <c r="AD1028" s="1">
        <v>99.82</v>
      </c>
      <c r="AE1028" s="1" t="s">
        <v>5412</v>
      </c>
      <c r="AF1028" s="1" t="s">
        <v>7723</v>
      </c>
      <c r="AG1028" s="1" t="s">
        <v>7724</v>
      </c>
      <c r="AH1028" s="21">
        <v>42352.316331018519</v>
      </c>
      <c r="AJ1028" s="23">
        <v>0</v>
      </c>
      <c r="AK1028" s="23">
        <f t="shared" si="231"/>
        <v>4</v>
      </c>
      <c r="AL1028" s="1">
        <f t="shared" si="232"/>
        <v>1000</v>
      </c>
      <c r="AM1028" s="1">
        <f t="shared" si="233"/>
        <v>17386</v>
      </c>
      <c r="AN1028" s="25">
        <f t="shared" si="226"/>
        <v>12.84</v>
      </c>
      <c r="AO1028" s="25">
        <f t="shared" si="227"/>
        <v>21.603333333333335</v>
      </c>
      <c r="AP1028" s="1">
        <f t="shared" ref="AP1028:AP1058" si="239">Q1028</f>
        <v>10.68</v>
      </c>
      <c r="AQ1028" s="25">
        <f t="shared" si="234"/>
        <v>0.82983682983682983</v>
      </c>
      <c r="AR1028" s="1">
        <f t="shared" si="235"/>
        <v>4.26</v>
      </c>
      <c r="AS1028" s="25">
        <f t="shared" si="236"/>
        <v>1.1639344262295082</v>
      </c>
      <c r="AT1028" s="1">
        <f t="shared" si="237"/>
        <v>97.57</v>
      </c>
      <c r="AU1028" s="1">
        <f t="shared" si="238"/>
        <v>99.82</v>
      </c>
      <c r="AV1028" s="1" t="str">
        <f t="shared" si="228"/>
        <v>50</v>
      </c>
      <c r="AW1028" s="1" t="str">
        <f t="shared" si="229"/>
        <v>240</v>
      </c>
      <c r="AX1028" s="1" t="str">
        <f t="shared" si="230"/>
        <v>3389</v>
      </c>
      <c r="AY1028" s="1">
        <v>0.89166666666666672</v>
      </c>
      <c r="AZ1028" s="1">
        <v>0.42490410150486868</v>
      </c>
      <c r="BJ1028"/>
    </row>
    <row r="1029" spans="1:62" ht="15.75">
      <c r="A1029" s="1">
        <v>9498</v>
      </c>
      <c r="B1029" s="1" t="s">
        <v>3085</v>
      </c>
      <c r="C1029" s="19" t="s">
        <v>4334</v>
      </c>
      <c r="D1029" s="1">
        <v>462</v>
      </c>
      <c r="E1029" s="1">
        <v>13316</v>
      </c>
      <c r="F1029" s="1">
        <v>1000</v>
      </c>
      <c r="H1029" s="1">
        <v>4.8</v>
      </c>
      <c r="I1029" s="1">
        <v>52.44</v>
      </c>
      <c r="J1029" s="1" t="s">
        <v>7732</v>
      </c>
      <c r="K1029" s="1">
        <v>4.9000000000000004</v>
      </c>
      <c r="L1029" s="1">
        <v>45.82</v>
      </c>
      <c r="M1029" s="1" t="s">
        <v>7733</v>
      </c>
      <c r="N1029" s="1">
        <v>4.8</v>
      </c>
      <c r="O1029" s="1">
        <v>17.75</v>
      </c>
      <c r="P1029" s="1" t="s">
        <v>7734</v>
      </c>
      <c r="Q1029" s="1">
        <v>10.050000000000001</v>
      </c>
      <c r="R1029" s="1">
        <v>14.39</v>
      </c>
      <c r="S1029" s="1" t="s">
        <v>7735</v>
      </c>
      <c r="T1029" s="1">
        <v>4.97</v>
      </c>
      <c r="U1029" s="1">
        <v>3.69</v>
      </c>
      <c r="V1029" s="1" t="s">
        <v>7736</v>
      </c>
      <c r="W1029" s="1">
        <v>0.24</v>
      </c>
      <c r="X1029" s="1">
        <v>0.01</v>
      </c>
      <c r="Y1029" s="1" t="s">
        <v>7737</v>
      </c>
      <c r="Z1029" s="1">
        <v>0</v>
      </c>
      <c r="AA1029" s="1">
        <v>0</v>
      </c>
      <c r="AB1029" s="1" t="s">
        <v>4284</v>
      </c>
      <c r="AC1029" s="1">
        <v>91.39</v>
      </c>
      <c r="AD1029" s="1">
        <v>98.61</v>
      </c>
      <c r="AE1029" s="1" t="s">
        <v>4501</v>
      </c>
      <c r="AF1029" s="1" t="s">
        <v>7738</v>
      </c>
      <c r="AG1029" s="1" t="s">
        <v>7739</v>
      </c>
      <c r="AH1029" s="21">
        <v>42352.316388888888</v>
      </c>
      <c r="AJ1029" s="23">
        <v>0</v>
      </c>
      <c r="AK1029" s="23">
        <f t="shared" si="231"/>
        <v>4</v>
      </c>
      <c r="AL1029" s="1">
        <f t="shared" si="232"/>
        <v>1000</v>
      </c>
      <c r="AM1029" s="1">
        <f t="shared" si="233"/>
        <v>13316</v>
      </c>
      <c r="AN1029" s="25">
        <f t="shared" si="226"/>
        <v>34.69</v>
      </c>
      <c r="AO1029" s="25">
        <f t="shared" si="227"/>
        <v>38.669999999999995</v>
      </c>
      <c r="AP1029" s="1">
        <f t="shared" si="239"/>
        <v>10.050000000000001</v>
      </c>
      <c r="AQ1029" s="25">
        <f t="shared" si="234"/>
        <v>0.69840166782487845</v>
      </c>
      <c r="AR1029" s="1">
        <f t="shared" si="235"/>
        <v>4.97</v>
      </c>
      <c r="AS1029" s="25">
        <f t="shared" si="236"/>
        <v>1.3468834688346882</v>
      </c>
      <c r="AT1029" s="1">
        <f t="shared" si="237"/>
        <v>91.39</v>
      </c>
      <c r="AU1029" s="1">
        <f t="shared" si="238"/>
        <v>98.61</v>
      </c>
      <c r="AV1029" s="1" t="str">
        <f t="shared" si="228"/>
        <v>78</v>
      </c>
      <c r="AW1029" s="1" t="str">
        <f t="shared" si="229"/>
        <v>342</v>
      </c>
      <c r="AX1029" s="1" t="str">
        <f t="shared" si="230"/>
        <v>3837</v>
      </c>
      <c r="AY1029" s="1">
        <v>0.97614035087719297</v>
      </c>
      <c r="AZ1029" s="1">
        <v>0.53479280688037534</v>
      </c>
      <c r="BJ1029"/>
    </row>
    <row r="1030" spans="1:62" ht="15.75">
      <c r="A1030" s="1">
        <v>8814</v>
      </c>
      <c r="B1030" s="1" t="s">
        <v>804</v>
      </c>
      <c r="C1030" s="19" t="s">
        <v>4339</v>
      </c>
      <c r="D1030" s="1">
        <v>63</v>
      </c>
      <c r="E1030" s="1">
        <v>8353</v>
      </c>
      <c r="F1030" s="1">
        <v>20001</v>
      </c>
      <c r="H1030" s="1">
        <v>4.9000000000000004</v>
      </c>
      <c r="I1030" s="1">
        <v>89.25</v>
      </c>
      <c r="J1030" s="1" t="s">
        <v>7777</v>
      </c>
      <c r="K1030" s="1">
        <v>4.9000000000000004</v>
      </c>
      <c r="L1030" s="1">
        <v>92.25</v>
      </c>
      <c r="M1030" s="1" t="s">
        <v>7778</v>
      </c>
      <c r="N1030" s="1">
        <v>4.9000000000000004</v>
      </c>
      <c r="O1030" s="1">
        <v>83.76</v>
      </c>
      <c r="P1030" s="1" t="s">
        <v>7779</v>
      </c>
      <c r="Q1030" s="1">
        <v>1.43</v>
      </c>
      <c r="R1030" s="1">
        <v>3.92</v>
      </c>
      <c r="S1030" s="1" t="s">
        <v>7780</v>
      </c>
      <c r="T1030" s="1">
        <v>0.71</v>
      </c>
      <c r="U1030" s="1">
        <v>3.02</v>
      </c>
      <c r="V1030" s="1" t="s">
        <v>7781</v>
      </c>
      <c r="W1030" s="1">
        <v>0</v>
      </c>
      <c r="X1030" s="1">
        <v>0.01</v>
      </c>
      <c r="Y1030" s="1" t="s">
        <v>4401</v>
      </c>
      <c r="Z1030" s="1">
        <v>0</v>
      </c>
      <c r="AA1030" s="1">
        <v>0</v>
      </c>
      <c r="AB1030" s="1" t="s">
        <v>4284</v>
      </c>
      <c r="AC1030" s="1">
        <v>99.92</v>
      </c>
      <c r="AD1030" s="1">
        <v>99.77</v>
      </c>
      <c r="AE1030" s="1" t="s">
        <v>4303</v>
      </c>
      <c r="AF1030" s="1" t="s">
        <v>7782</v>
      </c>
      <c r="AG1030" s="1" t="s">
        <v>7783</v>
      </c>
      <c r="AH1030" s="21">
        <v>42352.317291666666</v>
      </c>
      <c r="AJ1030" s="23">
        <v>0</v>
      </c>
      <c r="AK1030" s="23">
        <f t="shared" si="231"/>
        <v>6</v>
      </c>
      <c r="AL1030" s="1">
        <f t="shared" si="232"/>
        <v>20001</v>
      </c>
      <c r="AM1030" s="1">
        <f t="shared" si="233"/>
        <v>8353</v>
      </c>
      <c r="AN1030" s="25">
        <f t="shared" si="226"/>
        <v>8.4899999999999949</v>
      </c>
      <c r="AO1030" s="25">
        <f t="shared" si="227"/>
        <v>88.42</v>
      </c>
      <c r="AP1030" s="1">
        <f t="shared" si="239"/>
        <v>1.43</v>
      </c>
      <c r="AQ1030" s="25">
        <f t="shared" si="234"/>
        <v>0.36479591836734693</v>
      </c>
      <c r="AR1030" s="1">
        <f t="shared" si="235"/>
        <v>0.71</v>
      </c>
      <c r="AS1030" s="25">
        <f t="shared" si="236"/>
        <v>0.23509933774834435</v>
      </c>
      <c r="AT1030" s="1">
        <f t="shared" si="237"/>
        <v>99.92</v>
      </c>
      <c r="AU1030" s="1">
        <f t="shared" si="238"/>
        <v>99.77</v>
      </c>
      <c r="AV1030" s="1" t="str">
        <f t="shared" si="228"/>
        <v>152</v>
      </c>
      <c r="AW1030" s="1" t="str">
        <f t="shared" si="229"/>
        <v>959</v>
      </c>
      <c r="AX1030" s="1" t="str">
        <f t="shared" si="230"/>
        <v>3863</v>
      </c>
      <c r="AY1030" s="1">
        <v>0.67837330552659025</v>
      </c>
      <c r="AZ1030" s="1">
        <v>1.4895159202692208</v>
      </c>
      <c r="BJ1030"/>
    </row>
    <row r="1031" spans="1:62" ht="15.75">
      <c r="A1031" s="1">
        <v>9478</v>
      </c>
      <c r="B1031" s="1" t="s">
        <v>4035</v>
      </c>
      <c r="C1031" s="19" t="s">
        <v>4335</v>
      </c>
      <c r="D1031" s="1">
        <v>2698</v>
      </c>
      <c r="E1031" s="1">
        <v>301381</v>
      </c>
      <c r="F1031" s="1">
        <v>10000</v>
      </c>
      <c r="H1031" s="1">
        <v>4.8</v>
      </c>
      <c r="I1031" s="1">
        <v>2.83</v>
      </c>
      <c r="J1031" s="1" t="s">
        <v>6157</v>
      </c>
      <c r="K1031" s="1">
        <v>4.8</v>
      </c>
      <c r="L1031" s="1">
        <v>12.28</v>
      </c>
      <c r="M1031" s="1" t="s">
        <v>6158</v>
      </c>
      <c r="N1031" s="1">
        <v>4.8</v>
      </c>
      <c r="O1031" s="1">
        <v>15.48</v>
      </c>
      <c r="P1031" s="1" t="s">
        <v>6159</v>
      </c>
      <c r="Q1031" s="1">
        <v>5.87</v>
      </c>
      <c r="R1031" s="1">
        <v>3.39</v>
      </c>
      <c r="S1031" s="1" t="s">
        <v>6160</v>
      </c>
      <c r="T1031" s="1">
        <v>1.21</v>
      </c>
      <c r="U1031" s="1">
        <v>2.17</v>
      </c>
      <c r="V1031" s="1" t="s">
        <v>6161</v>
      </c>
      <c r="W1031" s="1">
        <v>0</v>
      </c>
      <c r="X1031" s="1">
        <v>0</v>
      </c>
      <c r="Y1031" s="1" t="s">
        <v>6162</v>
      </c>
      <c r="Z1031" s="1">
        <v>0</v>
      </c>
      <c r="AA1031" s="1">
        <v>0</v>
      </c>
      <c r="AB1031" s="1" t="s">
        <v>4284</v>
      </c>
      <c r="AC1031" s="1">
        <v>89.7</v>
      </c>
      <c r="AD1031" s="1">
        <v>98.98</v>
      </c>
      <c r="AE1031" s="1" t="s">
        <v>10976</v>
      </c>
      <c r="AF1031" s="1" t="s">
        <v>7784</v>
      </c>
      <c r="AG1031" s="1" t="s">
        <v>7785</v>
      </c>
      <c r="AH1031" s="21">
        <v>42352.317384259259</v>
      </c>
      <c r="AJ1031" s="23">
        <v>0</v>
      </c>
      <c r="AK1031" s="23">
        <f t="shared" si="231"/>
        <v>5</v>
      </c>
      <c r="AL1031" s="1">
        <f t="shared" si="232"/>
        <v>10000</v>
      </c>
      <c r="AM1031" s="1">
        <f t="shared" si="233"/>
        <v>301381</v>
      </c>
      <c r="AN1031" s="25">
        <f t="shared" ref="AN1031:AN1058" si="240">MAX(I1031,L1031,O1031)-MIN(I1031,L1031,O1031)</f>
        <v>12.65</v>
      </c>
      <c r="AO1031" s="25">
        <f t="shared" ref="AO1031:AO1058" si="241">AVERAGE(I1031,L1031,O1031)</f>
        <v>10.196666666666667</v>
      </c>
      <c r="AP1031" s="1">
        <f t="shared" si="239"/>
        <v>5.87</v>
      </c>
      <c r="AQ1031" s="25">
        <f t="shared" si="234"/>
        <v>1.7315634218289084</v>
      </c>
      <c r="AR1031" s="1">
        <f t="shared" si="235"/>
        <v>1.21</v>
      </c>
      <c r="AS1031" s="25">
        <f t="shared" si="236"/>
        <v>0.55760368663594473</v>
      </c>
      <c r="AT1031" s="1">
        <f t="shared" si="237"/>
        <v>89.7</v>
      </c>
      <c r="AU1031" s="1">
        <f t="shared" si="238"/>
        <v>98.98</v>
      </c>
      <c r="AV1031" s="1" t="str">
        <f t="shared" si="228"/>
        <v>268</v>
      </c>
      <c r="AW1031" s="1" t="str">
        <f t="shared" si="229"/>
        <v>1186</v>
      </c>
      <c r="AX1031" s="1" t="str">
        <f t="shared" si="230"/>
        <v>21256</v>
      </c>
      <c r="AY1031" s="1">
        <v>0.96715008431703209</v>
      </c>
      <c r="AZ1031" s="1">
        <v>0.33477606322920589</v>
      </c>
      <c r="BJ1031"/>
    </row>
    <row r="1032" spans="1:62" ht="15.75">
      <c r="A1032" s="1">
        <v>9068</v>
      </c>
      <c r="B1032" s="1" t="s">
        <v>431</v>
      </c>
      <c r="C1032" s="19" t="s">
        <v>4370</v>
      </c>
      <c r="D1032" s="1">
        <v>186</v>
      </c>
      <c r="E1032" s="1">
        <v>20625</v>
      </c>
      <c r="F1032" s="1">
        <v>1000</v>
      </c>
      <c r="H1032" s="1">
        <v>4.8</v>
      </c>
      <c r="I1032" s="1">
        <v>23.8</v>
      </c>
      <c r="J1032" s="1" t="s">
        <v>7792</v>
      </c>
      <c r="K1032" s="1">
        <v>4.8</v>
      </c>
      <c r="L1032" s="1">
        <v>16.63</v>
      </c>
      <c r="M1032" s="1" t="s">
        <v>7793</v>
      </c>
      <c r="N1032" s="1">
        <v>4.8</v>
      </c>
      <c r="O1032" s="1">
        <v>11.56</v>
      </c>
      <c r="P1032" s="1" t="s">
        <v>7794</v>
      </c>
      <c r="Q1032" s="1">
        <v>3.28</v>
      </c>
      <c r="R1032" s="1">
        <v>3.42</v>
      </c>
      <c r="S1032" s="1" t="s">
        <v>7795</v>
      </c>
      <c r="T1032" s="1">
        <v>0.1</v>
      </c>
      <c r="U1032" s="1">
        <v>1.48</v>
      </c>
      <c r="V1032" s="1" t="s">
        <v>7796</v>
      </c>
      <c r="W1032" s="1">
        <v>0</v>
      </c>
      <c r="X1032" s="1">
        <v>0</v>
      </c>
      <c r="Y1032" s="1" t="s">
        <v>4287</v>
      </c>
      <c r="Z1032" s="1">
        <v>0</v>
      </c>
      <c r="AA1032" s="1">
        <v>0</v>
      </c>
      <c r="AB1032" s="1" t="s">
        <v>4284</v>
      </c>
      <c r="AC1032" s="1">
        <v>100</v>
      </c>
      <c r="AD1032" s="1">
        <v>99.4</v>
      </c>
      <c r="AE1032" s="1" t="s">
        <v>7797</v>
      </c>
      <c r="AF1032" s="1" t="s">
        <v>7798</v>
      </c>
      <c r="AG1032" s="1" t="s">
        <v>7799</v>
      </c>
      <c r="AH1032" s="21">
        <v>42352.317673611113</v>
      </c>
      <c r="AJ1032" s="23">
        <v>0</v>
      </c>
      <c r="AK1032" s="23">
        <f t="shared" si="231"/>
        <v>11</v>
      </c>
      <c r="AL1032" s="1">
        <f t="shared" si="232"/>
        <v>1000</v>
      </c>
      <c r="AM1032" s="1">
        <f t="shared" si="233"/>
        <v>20625</v>
      </c>
      <c r="AN1032" s="25">
        <f t="shared" si="240"/>
        <v>12.24</v>
      </c>
      <c r="AO1032" s="25">
        <f t="shared" si="241"/>
        <v>17.330000000000002</v>
      </c>
      <c r="AP1032" s="1">
        <f t="shared" si="239"/>
        <v>3.28</v>
      </c>
      <c r="AQ1032" s="25">
        <f t="shared" si="234"/>
        <v>0.95906432748538006</v>
      </c>
      <c r="AR1032" s="1">
        <f t="shared" si="235"/>
        <v>0.1</v>
      </c>
      <c r="AS1032" s="25">
        <f t="shared" si="236"/>
        <v>6.7567567567567571E-2</v>
      </c>
      <c r="AT1032" s="1">
        <f t="shared" si="237"/>
        <v>100</v>
      </c>
      <c r="AU1032" s="1">
        <f t="shared" si="238"/>
        <v>99.4</v>
      </c>
      <c r="AV1032" s="1" t="str">
        <f t="shared" si="228"/>
        <v>206</v>
      </c>
      <c r="AW1032" s="1" t="str">
        <f t="shared" si="229"/>
        <v>887</v>
      </c>
      <c r="AX1032" s="1" t="str">
        <f t="shared" si="230"/>
        <v>3766</v>
      </c>
      <c r="AY1032" s="1">
        <v>0.99400225479143178</v>
      </c>
      <c r="AZ1032" s="1">
        <v>1.4131704726500265</v>
      </c>
      <c r="BJ1032"/>
    </row>
    <row r="1033" spans="1:62" ht="15.75">
      <c r="A1033" s="1">
        <v>9069</v>
      </c>
      <c r="B1033" s="1" t="s">
        <v>762</v>
      </c>
      <c r="C1033" s="19" t="s">
        <v>4334</v>
      </c>
      <c r="D1033" s="1">
        <v>156</v>
      </c>
      <c r="E1033" s="1">
        <v>24941</v>
      </c>
      <c r="F1033" s="1">
        <v>3766.76</v>
      </c>
      <c r="H1033" s="1">
        <v>4.9000000000000004</v>
      </c>
      <c r="I1033" s="1">
        <v>65.23</v>
      </c>
      <c r="J1033" s="1" t="s">
        <v>5230</v>
      </c>
      <c r="K1033" s="1">
        <v>4.9000000000000004</v>
      </c>
      <c r="L1033" s="1">
        <v>58.11</v>
      </c>
      <c r="M1033" s="1" t="s">
        <v>5231</v>
      </c>
      <c r="N1033" s="1">
        <v>4.9000000000000004</v>
      </c>
      <c r="O1033" s="1">
        <v>56.41</v>
      </c>
      <c r="P1033" s="1" t="s">
        <v>5232</v>
      </c>
      <c r="Q1033" s="1">
        <v>8.9700000000000006</v>
      </c>
      <c r="R1033" s="1">
        <v>12.87</v>
      </c>
      <c r="S1033" s="1" t="s">
        <v>5233</v>
      </c>
      <c r="T1033" s="1">
        <v>3.71</v>
      </c>
      <c r="U1033" s="1">
        <v>3.66</v>
      </c>
      <c r="V1033" s="1" t="s">
        <v>4629</v>
      </c>
      <c r="W1033" s="1">
        <v>0</v>
      </c>
      <c r="X1033" s="1">
        <v>0.02</v>
      </c>
      <c r="Y1033" s="1" t="s">
        <v>7800</v>
      </c>
      <c r="Z1033" s="1">
        <v>0</v>
      </c>
      <c r="AA1033" s="1">
        <v>0</v>
      </c>
      <c r="AB1033" s="1" t="s">
        <v>4284</v>
      </c>
      <c r="AC1033" s="1">
        <v>100</v>
      </c>
      <c r="AD1033" s="1">
        <v>99.1</v>
      </c>
      <c r="AE1033" s="1" t="s">
        <v>7801</v>
      </c>
      <c r="AF1033" s="1" t="s">
        <v>7802</v>
      </c>
      <c r="AG1033" s="1" t="s">
        <v>7803</v>
      </c>
      <c r="AH1033" s="21">
        <v>42352.317696759259</v>
      </c>
      <c r="AJ1033" s="23">
        <v>0</v>
      </c>
      <c r="AK1033" s="23">
        <f t="shared" si="231"/>
        <v>4</v>
      </c>
      <c r="AL1033" s="1">
        <f t="shared" si="232"/>
        <v>3766.76</v>
      </c>
      <c r="AM1033" s="1">
        <f t="shared" si="233"/>
        <v>24941</v>
      </c>
      <c r="AN1033" s="25">
        <f t="shared" si="240"/>
        <v>8.8200000000000074</v>
      </c>
      <c r="AO1033" s="25">
        <f t="shared" si="241"/>
        <v>59.916666666666664</v>
      </c>
      <c r="AP1033" s="1">
        <f t="shared" si="239"/>
        <v>8.9700000000000006</v>
      </c>
      <c r="AQ1033" s="25">
        <f t="shared" si="234"/>
        <v>0.69696969696969702</v>
      </c>
      <c r="AR1033" s="1">
        <f t="shared" si="235"/>
        <v>3.71</v>
      </c>
      <c r="AS1033" s="25">
        <f t="shared" si="236"/>
        <v>1.0136612021857923</v>
      </c>
      <c r="AT1033" s="1">
        <f t="shared" si="237"/>
        <v>100</v>
      </c>
      <c r="AU1033" s="1">
        <f t="shared" si="238"/>
        <v>99.1</v>
      </c>
      <c r="AV1033" s="1" t="str">
        <f t="shared" si="228"/>
        <v>476</v>
      </c>
      <c r="AW1033" s="1" t="str">
        <f t="shared" si="229"/>
        <v>2737</v>
      </c>
      <c r="AX1033" s="1" t="str">
        <f t="shared" si="230"/>
        <v>7300</v>
      </c>
      <c r="AY1033" s="1">
        <v>0.7443478260869566</v>
      </c>
      <c r="AZ1033" s="1">
        <v>2.2495890410958905</v>
      </c>
      <c r="BJ1033"/>
    </row>
    <row r="1034" spans="1:62" ht="15.75">
      <c r="A1034" s="1">
        <v>9102</v>
      </c>
      <c r="B1034" s="1" t="s">
        <v>2081</v>
      </c>
      <c r="C1034" s="19" t="s">
        <v>4378</v>
      </c>
      <c r="D1034" s="1">
        <v>142</v>
      </c>
      <c r="E1034" s="1">
        <v>39248</v>
      </c>
      <c r="F1034" s="1">
        <v>1000</v>
      </c>
      <c r="H1034" s="1">
        <v>4.8</v>
      </c>
      <c r="I1034" s="1">
        <v>-0.63</v>
      </c>
      <c r="J1034" s="1" t="s">
        <v>4733</v>
      </c>
      <c r="K1034" s="1">
        <v>4.8</v>
      </c>
      <c r="L1034" s="1">
        <v>-1.22</v>
      </c>
      <c r="M1034" s="1" t="s">
        <v>4734</v>
      </c>
      <c r="N1034" s="1">
        <v>4.7</v>
      </c>
      <c r="O1034" s="1">
        <v>-0.88</v>
      </c>
      <c r="P1034" s="1" t="s">
        <v>4735</v>
      </c>
      <c r="Q1034" s="1">
        <v>1.62</v>
      </c>
      <c r="R1034" s="1">
        <v>4.22</v>
      </c>
      <c r="S1034" s="1" t="s">
        <v>4736</v>
      </c>
      <c r="T1034" s="1">
        <v>2.93</v>
      </c>
      <c r="U1034" s="1">
        <v>2.15</v>
      </c>
      <c r="V1034" s="1" t="s">
        <v>4737</v>
      </c>
      <c r="W1034" s="1">
        <v>0</v>
      </c>
      <c r="X1034" s="1">
        <v>0</v>
      </c>
      <c r="Y1034" s="1" t="s">
        <v>4287</v>
      </c>
      <c r="Z1034" s="1">
        <v>0</v>
      </c>
      <c r="AA1034" s="1">
        <v>0</v>
      </c>
      <c r="AB1034" s="1" t="s">
        <v>4284</v>
      </c>
      <c r="AC1034" s="1">
        <v>97.03</v>
      </c>
      <c r="AD1034" s="1">
        <v>98.68</v>
      </c>
      <c r="AE1034" s="1" t="s">
        <v>7820</v>
      </c>
      <c r="AF1034" s="1" t="s">
        <v>7821</v>
      </c>
      <c r="AG1034" s="1" t="s">
        <v>7822</v>
      </c>
      <c r="AH1034" s="21">
        <v>42352.317800925928</v>
      </c>
      <c r="AJ1034" s="23">
        <v>0</v>
      </c>
      <c r="AK1034" s="23">
        <f t="shared" si="231"/>
        <v>7</v>
      </c>
      <c r="AL1034" s="1">
        <f t="shared" si="232"/>
        <v>1000</v>
      </c>
      <c r="AM1034" s="1">
        <f t="shared" si="233"/>
        <v>39248</v>
      </c>
      <c r="AN1034" s="25">
        <f t="shared" si="240"/>
        <v>0.59</v>
      </c>
      <c r="AO1034" s="25">
        <f t="shared" si="241"/>
        <v>-0.91</v>
      </c>
      <c r="AP1034" s="1">
        <f t="shared" si="239"/>
        <v>1.62</v>
      </c>
      <c r="AQ1034" s="25">
        <f t="shared" si="234"/>
        <v>0.38388625592417064</v>
      </c>
      <c r="AR1034" s="1">
        <f t="shared" si="235"/>
        <v>2.93</v>
      </c>
      <c r="AS1034" s="25">
        <f t="shared" si="236"/>
        <v>1.3627906976744186</v>
      </c>
      <c r="AT1034" s="1">
        <f t="shared" si="237"/>
        <v>97.03</v>
      </c>
      <c r="AU1034" s="1">
        <f t="shared" si="238"/>
        <v>98.68</v>
      </c>
      <c r="AV1034" s="1" t="str">
        <f t="shared" si="228"/>
        <v>166</v>
      </c>
      <c r="AW1034" s="1" t="str">
        <f t="shared" si="229"/>
        <v>666</v>
      </c>
      <c r="AX1034" s="1" t="str">
        <f t="shared" si="230"/>
        <v>3294</v>
      </c>
      <c r="AY1034" s="1">
        <v>1.0667867867867868</v>
      </c>
      <c r="AZ1034" s="1">
        <v>1.2131147540983607</v>
      </c>
      <c r="BJ1034"/>
    </row>
    <row r="1035" spans="1:62" ht="15.75">
      <c r="A1035" s="1">
        <v>8871</v>
      </c>
      <c r="B1035" s="1" t="s">
        <v>2147</v>
      </c>
      <c r="C1035" s="19" t="s">
        <v>4334</v>
      </c>
      <c r="D1035" s="1">
        <v>451</v>
      </c>
      <c r="E1035" s="1">
        <v>108288</v>
      </c>
      <c r="F1035" s="1">
        <v>1000</v>
      </c>
      <c r="H1035" s="1">
        <v>4.8</v>
      </c>
      <c r="I1035" s="1">
        <v>19.41</v>
      </c>
      <c r="J1035" s="1" t="s">
        <v>7831</v>
      </c>
      <c r="K1035" s="1">
        <v>4.8</v>
      </c>
      <c r="L1035" s="1">
        <v>26.52</v>
      </c>
      <c r="M1035" s="1" t="s">
        <v>7832</v>
      </c>
      <c r="N1035" s="1">
        <v>4.8</v>
      </c>
      <c r="O1035" s="1">
        <v>29.25</v>
      </c>
      <c r="P1035" s="1" t="s">
        <v>7833</v>
      </c>
      <c r="Q1035" s="1">
        <v>8.66</v>
      </c>
      <c r="R1035" s="1">
        <v>14.39</v>
      </c>
      <c r="S1035" s="1" t="s">
        <v>7834</v>
      </c>
      <c r="T1035" s="1">
        <v>3.97</v>
      </c>
      <c r="U1035" s="1">
        <v>3.69</v>
      </c>
      <c r="V1035" s="1" t="s">
        <v>7835</v>
      </c>
      <c r="W1035" s="1">
        <v>0</v>
      </c>
      <c r="X1035" s="1">
        <v>0.01</v>
      </c>
      <c r="Y1035" s="1" t="s">
        <v>4403</v>
      </c>
      <c r="Z1035" s="1">
        <v>0</v>
      </c>
      <c r="AA1035" s="1">
        <v>0</v>
      </c>
      <c r="AB1035" s="1" t="s">
        <v>4284</v>
      </c>
      <c r="AC1035" s="1">
        <v>100</v>
      </c>
      <c r="AD1035" s="1">
        <v>96.16</v>
      </c>
      <c r="AE1035" s="1" t="s">
        <v>4392</v>
      </c>
      <c r="AF1035" s="1" t="s">
        <v>7836</v>
      </c>
      <c r="AG1035" s="1" t="s">
        <v>7837</v>
      </c>
      <c r="AH1035" s="21">
        <v>42352.317939814813</v>
      </c>
      <c r="AJ1035" s="23">
        <v>0</v>
      </c>
      <c r="AK1035" s="23">
        <f t="shared" si="231"/>
        <v>4</v>
      </c>
      <c r="AL1035" s="1">
        <f t="shared" si="232"/>
        <v>1000</v>
      </c>
      <c r="AM1035" s="1">
        <f t="shared" si="233"/>
        <v>108288</v>
      </c>
      <c r="AN1035" s="25">
        <f t="shared" si="240"/>
        <v>9.84</v>
      </c>
      <c r="AO1035" s="25">
        <f t="shared" si="241"/>
        <v>25.060000000000002</v>
      </c>
      <c r="AP1035" s="1">
        <f t="shared" si="239"/>
        <v>8.66</v>
      </c>
      <c r="AQ1035" s="25">
        <f t="shared" si="234"/>
        <v>0.60180681028492011</v>
      </c>
      <c r="AR1035" s="1">
        <f t="shared" si="235"/>
        <v>3.97</v>
      </c>
      <c r="AS1035" s="25">
        <f t="shared" si="236"/>
        <v>1.075880758807588</v>
      </c>
      <c r="AT1035" s="1">
        <f t="shared" si="237"/>
        <v>100</v>
      </c>
      <c r="AU1035" s="1">
        <f t="shared" si="238"/>
        <v>96.16</v>
      </c>
      <c r="AV1035" s="1" t="str">
        <f t="shared" si="228"/>
        <v>32</v>
      </c>
      <c r="AW1035" s="1" t="str">
        <f t="shared" si="229"/>
        <v>276</v>
      </c>
      <c r="AX1035" s="1" t="str">
        <f t="shared" si="230"/>
        <v>4200</v>
      </c>
      <c r="AY1035" s="1">
        <v>0.49623188405797103</v>
      </c>
      <c r="AZ1035" s="1">
        <v>0.39428571428571429</v>
      </c>
      <c r="BJ1035"/>
    </row>
    <row r="1036" spans="1:62" ht="15.75">
      <c r="A1036" s="1">
        <v>9285</v>
      </c>
      <c r="B1036" s="1" t="s">
        <v>1064</v>
      </c>
      <c r="C1036" s="19" t="s">
        <v>4334</v>
      </c>
      <c r="D1036" s="1">
        <v>309</v>
      </c>
      <c r="E1036" s="1">
        <v>4479</v>
      </c>
      <c r="F1036" s="1">
        <v>1000</v>
      </c>
      <c r="H1036" s="1">
        <v>4.9000000000000004</v>
      </c>
      <c r="I1036" s="1">
        <v>67.47</v>
      </c>
      <c r="J1036" s="1" t="s">
        <v>7865</v>
      </c>
      <c r="K1036" s="1">
        <v>4.9000000000000004</v>
      </c>
      <c r="L1036" s="1">
        <v>70.87</v>
      </c>
      <c r="M1036" s="1" t="s">
        <v>7866</v>
      </c>
      <c r="N1036" s="1">
        <v>4.9000000000000004</v>
      </c>
      <c r="O1036" s="1">
        <v>71.989999999999995</v>
      </c>
      <c r="P1036" s="1" t="s">
        <v>7867</v>
      </c>
      <c r="Q1036" s="1">
        <v>36.08</v>
      </c>
      <c r="R1036" s="1">
        <v>14.39</v>
      </c>
      <c r="S1036" s="1" t="s">
        <v>7868</v>
      </c>
      <c r="T1036" s="1">
        <v>4.84</v>
      </c>
      <c r="U1036" s="1">
        <v>3.69</v>
      </c>
      <c r="V1036" s="1" t="s">
        <v>5802</v>
      </c>
      <c r="W1036" s="1">
        <v>0</v>
      </c>
      <c r="X1036" s="1">
        <v>0.01</v>
      </c>
      <c r="Y1036" s="1" t="s">
        <v>4316</v>
      </c>
      <c r="Z1036" s="1">
        <v>0</v>
      </c>
      <c r="AA1036" s="1">
        <v>0</v>
      </c>
      <c r="AB1036" s="1" t="s">
        <v>4284</v>
      </c>
      <c r="AC1036" s="1">
        <v>99.89</v>
      </c>
      <c r="AD1036" s="1">
        <v>99.31</v>
      </c>
      <c r="AE1036" s="1" t="s">
        <v>7869</v>
      </c>
      <c r="AF1036" s="1" t="s">
        <v>7870</v>
      </c>
      <c r="AG1036" s="1" t="s">
        <v>7871</v>
      </c>
      <c r="AH1036" s="21">
        <v>42352.320868055554</v>
      </c>
      <c r="AJ1036" s="23">
        <v>0</v>
      </c>
      <c r="AK1036" s="23">
        <f t="shared" si="231"/>
        <v>4</v>
      </c>
      <c r="AL1036" s="1">
        <f t="shared" si="232"/>
        <v>1000</v>
      </c>
      <c r="AM1036" s="1">
        <f t="shared" si="233"/>
        <v>4479</v>
      </c>
      <c r="AN1036" s="25">
        <f t="shared" si="240"/>
        <v>4.519999999999996</v>
      </c>
      <c r="AO1036" s="25">
        <f t="shared" si="241"/>
        <v>70.11</v>
      </c>
      <c r="AP1036" s="1">
        <f t="shared" si="239"/>
        <v>36.08</v>
      </c>
      <c r="AQ1036" s="25">
        <f t="shared" si="234"/>
        <v>2.5072967338429462</v>
      </c>
      <c r="AR1036" s="1">
        <f t="shared" si="235"/>
        <v>4.84</v>
      </c>
      <c r="AS1036" s="25">
        <f t="shared" si="236"/>
        <v>1.3116531165311653</v>
      </c>
      <c r="AT1036" s="1">
        <f t="shared" si="237"/>
        <v>99.89</v>
      </c>
      <c r="AU1036" s="1">
        <f t="shared" si="238"/>
        <v>99.31</v>
      </c>
      <c r="AV1036" s="1" t="str">
        <f t="shared" si="228"/>
        <v>25</v>
      </c>
      <c r="AW1036" s="1" t="str">
        <f t="shared" si="229"/>
        <v>171</v>
      </c>
      <c r="AX1036" s="1" t="str">
        <f t="shared" si="230"/>
        <v>1149</v>
      </c>
      <c r="AY1036" s="1">
        <v>0.6257309941520468</v>
      </c>
      <c r="AZ1036" s="1">
        <v>0.89295039164490864</v>
      </c>
      <c r="BJ1036"/>
    </row>
    <row r="1037" spans="1:62" ht="15.75">
      <c r="A1037" s="1">
        <v>9288</v>
      </c>
      <c r="B1037" s="1" t="s">
        <v>290</v>
      </c>
      <c r="C1037" s="19" t="s">
        <v>4286</v>
      </c>
      <c r="D1037" s="1">
        <v>415</v>
      </c>
      <c r="E1037" s="1">
        <v>4128</v>
      </c>
      <c r="F1037" s="1">
        <v>1000</v>
      </c>
      <c r="H1037" s="1">
        <v>4.9000000000000004</v>
      </c>
      <c r="I1037" s="1">
        <v>88.15</v>
      </c>
      <c r="J1037" s="1" t="s">
        <v>5406</v>
      </c>
      <c r="K1037" s="1">
        <v>4.9000000000000004</v>
      </c>
      <c r="L1037" s="1">
        <v>89.36</v>
      </c>
      <c r="M1037" s="1" t="s">
        <v>5407</v>
      </c>
      <c r="N1037" s="1">
        <v>4.9000000000000004</v>
      </c>
      <c r="O1037" s="1">
        <v>86.44</v>
      </c>
      <c r="P1037" s="1" t="s">
        <v>5408</v>
      </c>
      <c r="Q1037" s="1">
        <v>2.16</v>
      </c>
      <c r="R1037" s="1">
        <v>4.32</v>
      </c>
      <c r="S1037" s="1" t="s">
        <v>5409</v>
      </c>
      <c r="T1037" s="1">
        <v>4.74</v>
      </c>
      <c r="U1037" s="1">
        <v>2.92</v>
      </c>
      <c r="V1037" s="1" t="s">
        <v>5410</v>
      </c>
      <c r="W1037" s="1">
        <v>0</v>
      </c>
      <c r="X1037" s="1">
        <v>0</v>
      </c>
      <c r="Y1037" s="1" t="s">
        <v>5411</v>
      </c>
      <c r="Z1037" s="1">
        <v>0</v>
      </c>
      <c r="AA1037" s="1">
        <v>0</v>
      </c>
      <c r="AB1037" s="1" t="s">
        <v>4284</v>
      </c>
      <c r="AC1037" s="1">
        <v>83.14</v>
      </c>
      <c r="AD1037" s="1">
        <v>99.88</v>
      </c>
      <c r="AE1037" s="1" t="s">
        <v>5412</v>
      </c>
      <c r="AF1037" s="1" t="s">
        <v>5413</v>
      </c>
      <c r="AG1037" s="1" t="s">
        <v>5414</v>
      </c>
      <c r="AH1037" s="21">
        <v>42352.321030092593</v>
      </c>
      <c r="AJ1037" s="23">
        <v>0</v>
      </c>
      <c r="AK1037" s="23">
        <f t="shared" si="231"/>
        <v>8</v>
      </c>
      <c r="AL1037" s="1">
        <f t="shared" si="232"/>
        <v>1000</v>
      </c>
      <c r="AM1037" s="1">
        <f t="shared" si="233"/>
        <v>4128</v>
      </c>
      <c r="AN1037" s="25">
        <f t="shared" si="240"/>
        <v>2.9200000000000017</v>
      </c>
      <c r="AO1037" s="25">
        <f t="shared" si="241"/>
        <v>87.983333333333334</v>
      </c>
      <c r="AP1037" s="1">
        <f t="shared" si="239"/>
        <v>2.16</v>
      </c>
      <c r="AQ1037" s="25">
        <f t="shared" si="234"/>
        <v>0.5</v>
      </c>
      <c r="AR1037" s="1">
        <f t="shared" si="235"/>
        <v>4.74</v>
      </c>
      <c r="AS1037" s="25">
        <f t="shared" si="236"/>
        <v>1.6232876712328768</v>
      </c>
      <c r="AT1037" s="1">
        <f t="shared" si="237"/>
        <v>83.14</v>
      </c>
      <c r="AU1037" s="1">
        <f t="shared" si="238"/>
        <v>99.88</v>
      </c>
      <c r="AV1037" s="1" t="str">
        <f t="shared" si="228"/>
        <v>50</v>
      </c>
      <c r="AW1037" s="1" t="str">
        <f t="shared" si="229"/>
        <v>220</v>
      </c>
      <c r="AX1037" s="1" t="str">
        <f t="shared" si="230"/>
        <v>1251</v>
      </c>
      <c r="AY1037" s="1">
        <v>0.97272727272727277</v>
      </c>
      <c r="AZ1037" s="1">
        <v>1.0551558752997603</v>
      </c>
      <c r="BJ1037"/>
    </row>
    <row r="1038" spans="1:62" ht="15.75">
      <c r="A1038" s="1">
        <v>8741</v>
      </c>
      <c r="B1038" s="1" t="s">
        <v>3700</v>
      </c>
      <c r="C1038" s="19" t="s">
        <v>4845</v>
      </c>
      <c r="D1038" s="1">
        <v>173</v>
      </c>
      <c r="E1038" s="1">
        <v>1253</v>
      </c>
      <c r="F1038" s="1">
        <v>1000</v>
      </c>
      <c r="H1038" s="1">
        <v>4.8</v>
      </c>
      <c r="I1038" s="1">
        <v>27.29</v>
      </c>
      <c r="J1038" s="1" t="s">
        <v>4852</v>
      </c>
      <c r="K1038" s="1">
        <v>4.8</v>
      </c>
      <c r="L1038" s="1">
        <v>11.01</v>
      </c>
      <c r="M1038" s="1" t="s">
        <v>4853</v>
      </c>
      <c r="N1038" s="1">
        <v>4.8</v>
      </c>
      <c r="O1038" s="1">
        <v>36.450000000000003</v>
      </c>
      <c r="P1038" s="1" t="s">
        <v>4854</v>
      </c>
      <c r="Q1038" s="1">
        <v>0</v>
      </c>
      <c r="R1038" s="1">
        <v>7.28</v>
      </c>
      <c r="S1038" s="1" t="s">
        <v>4855</v>
      </c>
      <c r="T1038" s="1">
        <v>0.86</v>
      </c>
      <c r="U1038" s="1">
        <v>2.0299999999999998</v>
      </c>
      <c r="V1038" s="1" t="s">
        <v>4856</v>
      </c>
      <c r="W1038" s="1">
        <v>0</v>
      </c>
      <c r="X1038" s="1">
        <v>0.01</v>
      </c>
      <c r="Y1038" s="1" t="s">
        <v>4295</v>
      </c>
      <c r="Z1038" s="1">
        <v>0</v>
      </c>
      <c r="AA1038" s="1">
        <v>0</v>
      </c>
      <c r="AB1038" s="1" t="s">
        <v>4284</v>
      </c>
      <c r="AC1038" s="1">
        <v>24.82</v>
      </c>
      <c r="AD1038" s="1">
        <v>98.75</v>
      </c>
      <c r="AE1038" s="1" t="s">
        <v>4293</v>
      </c>
      <c r="AF1038" s="1" t="s">
        <v>4380</v>
      </c>
      <c r="AG1038" s="1" t="s">
        <v>4857</v>
      </c>
      <c r="AH1038" s="21">
        <v>42352.321851851855</v>
      </c>
      <c r="AJ1038" s="23">
        <v>0</v>
      </c>
      <c r="AK1038" s="23">
        <f t="shared" si="231"/>
        <v>9</v>
      </c>
      <c r="AL1038" s="1">
        <f t="shared" si="232"/>
        <v>1000</v>
      </c>
      <c r="AM1038" s="1">
        <f t="shared" si="233"/>
        <v>1253</v>
      </c>
      <c r="AN1038" s="25">
        <f t="shared" si="240"/>
        <v>25.440000000000005</v>
      </c>
      <c r="AO1038" s="25">
        <f t="shared" si="241"/>
        <v>24.916666666666668</v>
      </c>
      <c r="AP1038" s="1">
        <f t="shared" si="239"/>
        <v>0</v>
      </c>
      <c r="AQ1038" s="25">
        <f t="shared" si="234"/>
        <v>0</v>
      </c>
      <c r="AR1038" s="1">
        <f t="shared" si="235"/>
        <v>0.86</v>
      </c>
      <c r="AS1038" s="25">
        <f t="shared" si="236"/>
        <v>0.42364532019704437</v>
      </c>
      <c r="AT1038" s="1">
        <f t="shared" si="237"/>
        <v>24.82</v>
      </c>
      <c r="AU1038" s="1">
        <f t="shared" si="238"/>
        <v>98.75</v>
      </c>
      <c r="AV1038" s="1" t="str">
        <f t="shared" si="228"/>
        <v>0</v>
      </c>
      <c r="AW1038" s="1" t="str">
        <f t="shared" si="229"/>
        <v>5</v>
      </c>
      <c r="AX1038" s="1" t="str">
        <f t="shared" si="230"/>
        <v>285</v>
      </c>
      <c r="AY1038" s="1">
        <v>0</v>
      </c>
      <c r="AZ1038" s="1">
        <v>0.10526315789473684</v>
      </c>
      <c r="BJ1038"/>
    </row>
    <row r="1039" spans="1:62" ht="15.75">
      <c r="A1039" s="1">
        <v>9458</v>
      </c>
      <c r="B1039" s="1" t="s">
        <v>3813</v>
      </c>
      <c r="C1039" s="19" t="s">
        <v>4337</v>
      </c>
      <c r="D1039" s="1">
        <v>3328</v>
      </c>
      <c r="E1039" s="1">
        <v>52680</v>
      </c>
      <c r="F1039" s="1">
        <v>1000</v>
      </c>
      <c r="H1039" s="1">
        <v>4.9000000000000004</v>
      </c>
      <c r="I1039" s="1">
        <v>44.87</v>
      </c>
      <c r="J1039" s="1" t="s">
        <v>5926</v>
      </c>
      <c r="K1039" s="1">
        <v>4.9000000000000004</v>
      </c>
      <c r="L1039" s="1">
        <v>46.45</v>
      </c>
      <c r="M1039" s="1" t="s">
        <v>5927</v>
      </c>
      <c r="N1039" s="1">
        <v>4.9000000000000004</v>
      </c>
      <c r="O1039" s="1">
        <v>44.9</v>
      </c>
      <c r="P1039" s="1" t="s">
        <v>5928</v>
      </c>
      <c r="Q1039" s="1">
        <v>1.95</v>
      </c>
      <c r="R1039" s="1">
        <v>4.47</v>
      </c>
      <c r="S1039" s="1" t="s">
        <v>5929</v>
      </c>
      <c r="T1039" s="1">
        <v>0.97</v>
      </c>
      <c r="U1039" s="1">
        <v>1.99</v>
      </c>
      <c r="V1039" s="1" t="s">
        <v>5930</v>
      </c>
      <c r="W1039" s="1">
        <v>0</v>
      </c>
      <c r="X1039" s="1">
        <v>0.01</v>
      </c>
      <c r="Y1039" s="1" t="s">
        <v>4959</v>
      </c>
      <c r="Z1039" s="1">
        <v>0</v>
      </c>
      <c r="AA1039" s="1">
        <v>0</v>
      </c>
      <c r="AB1039" s="1" t="s">
        <v>4284</v>
      </c>
      <c r="AC1039" s="1">
        <v>0.99</v>
      </c>
      <c r="AD1039" s="1">
        <v>99.91</v>
      </c>
      <c r="AE1039" s="1" t="s">
        <v>7909</v>
      </c>
      <c r="AF1039" s="1" t="s">
        <v>7910</v>
      </c>
      <c r="AG1039" s="1" t="s">
        <v>7911</v>
      </c>
      <c r="AH1039" s="21">
        <v>42352.323680555557</v>
      </c>
      <c r="AJ1039" s="23">
        <v>0</v>
      </c>
      <c r="AK1039" s="23">
        <f t="shared" si="231"/>
        <v>13</v>
      </c>
      <c r="AL1039" s="1">
        <f t="shared" si="232"/>
        <v>1000</v>
      </c>
      <c r="AM1039" s="1">
        <f t="shared" si="233"/>
        <v>52680</v>
      </c>
      <c r="AN1039" s="25">
        <f t="shared" si="240"/>
        <v>1.5800000000000054</v>
      </c>
      <c r="AO1039" s="25">
        <f t="shared" si="241"/>
        <v>45.406666666666666</v>
      </c>
      <c r="AP1039" s="1">
        <f t="shared" si="239"/>
        <v>1.95</v>
      </c>
      <c r="AQ1039" s="25">
        <f t="shared" si="234"/>
        <v>0.43624161073825507</v>
      </c>
      <c r="AR1039" s="1">
        <f t="shared" si="235"/>
        <v>0.97</v>
      </c>
      <c r="AS1039" s="25">
        <f t="shared" si="236"/>
        <v>0.48743718592964824</v>
      </c>
      <c r="AT1039" s="1">
        <f t="shared" si="237"/>
        <v>0.99</v>
      </c>
      <c r="AU1039" s="1">
        <f t="shared" si="238"/>
        <v>99.91</v>
      </c>
      <c r="AV1039" s="1" t="str">
        <f t="shared" si="228"/>
        <v>86</v>
      </c>
      <c r="AW1039" s="1" t="str">
        <f t="shared" si="229"/>
        <v>430</v>
      </c>
      <c r="AX1039" s="1" t="str">
        <f t="shared" si="230"/>
        <v>4102</v>
      </c>
      <c r="AY1039" s="1">
        <v>0.85600000000000009</v>
      </c>
      <c r="AZ1039" s="1">
        <v>0.62896148220380299</v>
      </c>
      <c r="BJ1039"/>
    </row>
    <row r="1040" spans="1:62" ht="15.75">
      <c r="A1040" s="1">
        <v>8757</v>
      </c>
      <c r="B1040" s="1" t="s">
        <v>3803</v>
      </c>
      <c r="C1040" s="19" t="s">
        <v>4332</v>
      </c>
      <c r="D1040" s="1">
        <v>0</v>
      </c>
      <c r="E1040" s="1">
        <v>4496</v>
      </c>
      <c r="F1040" s="1">
        <v>1000</v>
      </c>
      <c r="H1040" s="1">
        <v>4.8</v>
      </c>
      <c r="I1040" s="1">
        <v>31.99</v>
      </c>
      <c r="J1040" s="1" t="s">
        <v>5894</v>
      </c>
      <c r="K1040" s="1">
        <v>4.8</v>
      </c>
      <c r="L1040" s="1">
        <v>24.7</v>
      </c>
      <c r="M1040" s="1" t="s">
        <v>5895</v>
      </c>
      <c r="N1040" s="1">
        <v>4.8</v>
      </c>
      <c r="O1040" s="1">
        <v>41.91</v>
      </c>
      <c r="P1040" s="1" t="s">
        <v>5896</v>
      </c>
      <c r="Q1040" s="1">
        <v>12</v>
      </c>
      <c r="R1040" s="1">
        <v>4.51</v>
      </c>
      <c r="S1040" s="1" t="s">
        <v>5897</v>
      </c>
      <c r="T1040" s="1">
        <v>2.0099999999999998</v>
      </c>
      <c r="U1040" s="1">
        <v>2.6</v>
      </c>
      <c r="V1040" s="1" t="s">
        <v>5898</v>
      </c>
      <c r="W1040" s="1">
        <v>0</v>
      </c>
      <c r="X1040" s="1">
        <v>0.03</v>
      </c>
      <c r="Y1040" s="1" t="s">
        <v>5899</v>
      </c>
      <c r="Z1040" s="1">
        <v>0</v>
      </c>
      <c r="AA1040" s="1">
        <v>0</v>
      </c>
      <c r="AB1040" s="1" t="s">
        <v>4284</v>
      </c>
      <c r="AC1040" s="1">
        <v>99.38</v>
      </c>
      <c r="AD1040" s="1">
        <v>98.39</v>
      </c>
      <c r="AE1040" s="1" t="s">
        <v>4376</v>
      </c>
      <c r="AF1040" s="1" t="s">
        <v>5900</v>
      </c>
      <c r="AG1040" s="1" t="s">
        <v>5901</v>
      </c>
      <c r="AH1040" s="21">
        <v>42352.323935185188</v>
      </c>
      <c r="AJ1040" s="23">
        <v>0</v>
      </c>
      <c r="AK1040" s="23">
        <f t="shared" si="231"/>
        <v>3</v>
      </c>
      <c r="AL1040" s="1">
        <f t="shared" si="232"/>
        <v>1000</v>
      </c>
      <c r="AM1040" s="1">
        <f t="shared" si="233"/>
        <v>4496</v>
      </c>
      <c r="AN1040" s="25">
        <f t="shared" si="240"/>
        <v>17.209999999999997</v>
      </c>
      <c r="AO1040" s="25">
        <f t="shared" si="241"/>
        <v>32.866666666666667</v>
      </c>
      <c r="AP1040" s="1">
        <f t="shared" si="239"/>
        <v>12</v>
      </c>
      <c r="AQ1040" s="25">
        <f t="shared" si="234"/>
        <v>2.6607538802660757</v>
      </c>
      <c r="AR1040" s="1">
        <f t="shared" si="235"/>
        <v>2.0099999999999998</v>
      </c>
      <c r="AS1040" s="25">
        <f t="shared" si="236"/>
        <v>0.77307692307692299</v>
      </c>
      <c r="AT1040" s="1">
        <f t="shared" si="237"/>
        <v>99.38</v>
      </c>
      <c r="AU1040" s="1">
        <f t="shared" si="238"/>
        <v>98.39</v>
      </c>
      <c r="AV1040" s="1" t="str">
        <f t="shared" si="228"/>
        <v>81</v>
      </c>
      <c r="AW1040" s="1" t="str">
        <f t="shared" si="229"/>
        <v>286</v>
      </c>
      <c r="AX1040" s="1" t="str">
        <f t="shared" si="230"/>
        <v>1204</v>
      </c>
      <c r="AY1040" s="1">
        <v>1.2121678321678322</v>
      </c>
      <c r="AZ1040" s="1">
        <v>1.4252491694352158</v>
      </c>
      <c r="BJ1040"/>
    </row>
    <row r="1041" spans="1:62" ht="15.75">
      <c r="A1041" s="1">
        <v>9637</v>
      </c>
      <c r="B1041" s="1" t="s">
        <v>3892</v>
      </c>
      <c r="C1041" s="19" t="s">
        <v>4334</v>
      </c>
      <c r="D1041" s="1">
        <v>176</v>
      </c>
      <c r="E1041" s="1">
        <v>36589</v>
      </c>
      <c r="F1041" s="1">
        <v>1260</v>
      </c>
      <c r="H1041" s="1">
        <v>4.9000000000000004</v>
      </c>
      <c r="I1041" s="1">
        <v>80.41</v>
      </c>
      <c r="J1041" s="1" t="s">
        <v>4310</v>
      </c>
      <c r="K1041" s="1">
        <v>4.9000000000000004</v>
      </c>
      <c r="L1041" s="1">
        <v>77.31</v>
      </c>
      <c r="M1041" s="1" t="s">
        <v>4311</v>
      </c>
      <c r="N1041" s="1">
        <v>4.9000000000000004</v>
      </c>
      <c r="O1041" s="1">
        <v>71.78</v>
      </c>
      <c r="P1041" s="1" t="s">
        <v>4312</v>
      </c>
      <c r="Q1041" s="1">
        <v>20.88</v>
      </c>
      <c r="R1041" s="1">
        <v>14.39</v>
      </c>
      <c r="S1041" s="1" t="s">
        <v>4313</v>
      </c>
      <c r="T1041" s="1">
        <v>4.3899999999999997</v>
      </c>
      <c r="U1041" s="1">
        <v>3.69</v>
      </c>
      <c r="V1041" s="1" t="s">
        <v>4314</v>
      </c>
      <c r="W1041" s="1">
        <v>0</v>
      </c>
      <c r="X1041" s="1">
        <v>0.01</v>
      </c>
      <c r="Y1041" s="1" t="s">
        <v>4315</v>
      </c>
      <c r="Z1041" s="1">
        <v>0</v>
      </c>
      <c r="AA1041" s="1">
        <v>0</v>
      </c>
      <c r="AB1041" s="1" t="s">
        <v>4284</v>
      </c>
      <c r="AC1041" s="1">
        <v>98.14</v>
      </c>
      <c r="AD1041" s="1">
        <v>98.65</v>
      </c>
      <c r="AE1041" s="1" t="s">
        <v>4330</v>
      </c>
      <c r="AF1041" s="1" t="s">
        <v>7921</v>
      </c>
      <c r="AG1041" s="1" t="s">
        <v>7922</v>
      </c>
      <c r="AH1041" s="21">
        <v>42352.324282407404</v>
      </c>
      <c r="AJ1041" s="23">
        <v>0</v>
      </c>
      <c r="AK1041" s="23">
        <f t="shared" si="231"/>
        <v>4</v>
      </c>
      <c r="AL1041" s="1">
        <f t="shared" si="232"/>
        <v>1260</v>
      </c>
      <c r="AM1041" s="1">
        <f t="shared" si="233"/>
        <v>36589</v>
      </c>
      <c r="AN1041" s="25">
        <f t="shared" si="240"/>
        <v>8.6299999999999955</v>
      </c>
      <c r="AO1041" s="25">
        <f t="shared" si="241"/>
        <v>76.5</v>
      </c>
      <c r="AP1041" s="1">
        <f t="shared" si="239"/>
        <v>20.88</v>
      </c>
      <c r="AQ1041" s="25">
        <f t="shared" si="234"/>
        <v>1.4510076441973592</v>
      </c>
      <c r="AR1041" s="1">
        <f t="shared" si="235"/>
        <v>4.3899999999999997</v>
      </c>
      <c r="AS1041" s="25">
        <f t="shared" si="236"/>
        <v>1.1897018970189701</v>
      </c>
      <c r="AT1041" s="1">
        <f t="shared" si="237"/>
        <v>98.14</v>
      </c>
      <c r="AU1041" s="1">
        <f t="shared" si="238"/>
        <v>98.65</v>
      </c>
      <c r="AV1041" s="1" t="str">
        <f t="shared" si="228"/>
        <v>86</v>
      </c>
      <c r="AW1041" s="1" t="str">
        <f t="shared" si="229"/>
        <v>615</v>
      </c>
      <c r="AX1041" s="1" t="str">
        <f t="shared" si="230"/>
        <v>1627</v>
      </c>
      <c r="AY1041" s="1">
        <v>0.59850406504065046</v>
      </c>
      <c r="AZ1041" s="1">
        <v>2.267977873386601</v>
      </c>
      <c r="BJ1041"/>
    </row>
    <row r="1042" spans="1:62" ht="15.75">
      <c r="A1042" s="1">
        <v>8719</v>
      </c>
      <c r="B1042" s="1" t="s">
        <v>3932</v>
      </c>
      <c r="C1042" s="19" t="s">
        <v>4334</v>
      </c>
      <c r="D1042" s="1">
        <v>858</v>
      </c>
      <c r="E1042" s="1">
        <v>165039</v>
      </c>
      <c r="F1042" s="1">
        <v>120602.44</v>
      </c>
      <c r="H1042" s="1">
        <v>4.7</v>
      </c>
      <c r="I1042" s="1">
        <v>1.71</v>
      </c>
      <c r="J1042" s="1" t="s">
        <v>6077</v>
      </c>
      <c r="K1042" s="1">
        <v>4.8</v>
      </c>
      <c r="L1042" s="1">
        <v>2.2200000000000002</v>
      </c>
      <c r="M1042" s="1" t="s">
        <v>6078</v>
      </c>
      <c r="N1042" s="1">
        <v>4.8</v>
      </c>
      <c r="O1042" s="1">
        <v>11.37</v>
      </c>
      <c r="P1042" s="1" t="s">
        <v>6079</v>
      </c>
      <c r="Q1042" s="1">
        <v>23</v>
      </c>
      <c r="R1042" s="1">
        <v>7.64</v>
      </c>
      <c r="S1042" s="1" t="s">
        <v>6080</v>
      </c>
      <c r="T1042" s="1">
        <v>3.6</v>
      </c>
      <c r="U1042" s="1">
        <v>3.4</v>
      </c>
      <c r="V1042" s="1" t="s">
        <v>6081</v>
      </c>
      <c r="W1042" s="1">
        <v>0</v>
      </c>
      <c r="X1042" s="1">
        <v>0.02</v>
      </c>
      <c r="Y1042" s="1" t="s">
        <v>6082</v>
      </c>
      <c r="Z1042" s="1">
        <v>0</v>
      </c>
      <c r="AA1042" s="1">
        <v>0</v>
      </c>
      <c r="AB1042" s="1" t="s">
        <v>4284</v>
      </c>
      <c r="AC1042" s="1">
        <v>98.91</v>
      </c>
      <c r="AD1042" s="1">
        <v>98.43</v>
      </c>
      <c r="AE1042" s="1" t="s">
        <v>7923</v>
      </c>
      <c r="AF1042" s="1" t="s">
        <v>7924</v>
      </c>
      <c r="AG1042" s="1" t="s">
        <v>7925</v>
      </c>
      <c r="AH1042" s="21">
        <v>42352.325312499997</v>
      </c>
      <c r="AJ1042" s="23">
        <v>0</v>
      </c>
      <c r="AK1042" s="23">
        <f t="shared" si="231"/>
        <v>4</v>
      </c>
      <c r="AL1042" s="1">
        <f t="shared" si="232"/>
        <v>120602.44</v>
      </c>
      <c r="AM1042" s="1">
        <f t="shared" si="233"/>
        <v>165039</v>
      </c>
      <c r="AN1042" s="25">
        <f t="shared" si="240"/>
        <v>9.66</v>
      </c>
      <c r="AO1042" s="25">
        <f t="shared" si="241"/>
        <v>5.0999999999999996</v>
      </c>
      <c r="AP1042" s="1">
        <f t="shared" si="239"/>
        <v>23</v>
      </c>
      <c r="AQ1042" s="25">
        <f t="shared" si="234"/>
        <v>3.010471204188482</v>
      </c>
      <c r="AR1042" s="1">
        <f t="shared" si="235"/>
        <v>3.6</v>
      </c>
      <c r="AS1042" s="25">
        <f t="shared" si="236"/>
        <v>1.0588235294117647</v>
      </c>
      <c r="AT1042" s="1">
        <f t="shared" si="237"/>
        <v>98.91</v>
      </c>
      <c r="AU1042" s="1">
        <f t="shared" si="238"/>
        <v>98.43</v>
      </c>
      <c r="AV1042" s="1" t="str">
        <f t="shared" si="228"/>
        <v>478</v>
      </c>
      <c r="AW1042" s="1" t="str">
        <f t="shared" si="229"/>
        <v>2468</v>
      </c>
      <c r="AX1042" s="1" t="str">
        <f t="shared" si="230"/>
        <v>16075</v>
      </c>
      <c r="AY1042" s="1">
        <v>0.82894651539708275</v>
      </c>
      <c r="AZ1042" s="1">
        <v>0.92118195956454119</v>
      </c>
      <c r="BJ1042"/>
    </row>
    <row r="1043" spans="1:62" ht="15.75">
      <c r="A1043" s="1">
        <v>8836</v>
      </c>
      <c r="B1043" s="1" t="s">
        <v>3999</v>
      </c>
      <c r="C1043" s="19" t="s">
        <v>4286</v>
      </c>
      <c r="D1043" s="1">
        <v>215</v>
      </c>
      <c r="E1043" s="1">
        <v>14894</v>
      </c>
      <c r="F1043" s="1">
        <v>500</v>
      </c>
      <c r="H1043" s="1">
        <v>4.7</v>
      </c>
      <c r="I1043" s="1">
        <v>-0.78</v>
      </c>
      <c r="J1043" s="1" t="s">
        <v>6433</v>
      </c>
      <c r="K1043" s="1">
        <v>4.7</v>
      </c>
      <c r="L1043" s="1">
        <v>-1.36</v>
      </c>
      <c r="M1043" s="1" t="s">
        <v>6434</v>
      </c>
      <c r="N1043" s="1">
        <v>4.8</v>
      </c>
      <c r="O1043" s="1">
        <v>27.17</v>
      </c>
      <c r="P1043" s="1" t="s">
        <v>6435</v>
      </c>
      <c r="Q1043" s="1">
        <v>0</v>
      </c>
      <c r="R1043" s="1">
        <v>6.81</v>
      </c>
      <c r="S1043" s="1" t="s">
        <v>6436</v>
      </c>
      <c r="T1043" s="1">
        <v>0</v>
      </c>
      <c r="U1043" s="1">
        <v>3.26</v>
      </c>
      <c r="V1043" s="1" t="s">
        <v>5867</v>
      </c>
      <c r="W1043" s="1">
        <v>0</v>
      </c>
      <c r="X1043" s="1">
        <v>0</v>
      </c>
      <c r="Y1043" s="1" t="s">
        <v>4287</v>
      </c>
      <c r="Z1043" s="1">
        <v>0</v>
      </c>
      <c r="AA1043" s="1">
        <v>0</v>
      </c>
      <c r="AB1043" s="1" t="s">
        <v>4284</v>
      </c>
      <c r="AC1043" s="1">
        <v>90.63</v>
      </c>
      <c r="AD1043" s="1">
        <v>99.47</v>
      </c>
      <c r="AE1043" s="1" t="s">
        <v>4291</v>
      </c>
      <c r="AF1043" s="1" t="s">
        <v>6437</v>
      </c>
      <c r="AG1043" s="1" t="s">
        <v>6438</v>
      </c>
      <c r="AH1043" s="21">
        <v>42352.325532407405</v>
      </c>
      <c r="AJ1043" s="23">
        <v>0</v>
      </c>
      <c r="AK1043" s="23">
        <f t="shared" si="231"/>
        <v>8</v>
      </c>
      <c r="AL1043" s="1">
        <f t="shared" si="232"/>
        <v>500</v>
      </c>
      <c r="AM1043" s="1">
        <f t="shared" si="233"/>
        <v>14894</v>
      </c>
      <c r="AN1043" s="25">
        <f t="shared" si="240"/>
        <v>28.53</v>
      </c>
      <c r="AO1043" s="25">
        <f t="shared" si="241"/>
        <v>8.3433333333333337</v>
      </c>
      <c r="AP1043" s="1">
        <f t="shared" si="239"/>
        <v>0</v>
      </c>
      <c r="AQ1043" s="25">
        <f t="shared" si="234"/>
        <v>0</v>
      </c>
      <c r="AR1043" s="1">
        <f t="shared" si="235"/>
        <v>0</v>
      </c>
      <c r="AS1043" s="25">
        <f t="shared" si="236"/>
        <v>0</v>
      </c>
      <c r="AT1043" s="1">
        <f t="shared" si="237"/>
        <v>90.63</v>
      </c>
      <c r="AU1043" s="1">
        <f t="shared" si="238"/>
        <v>99.47</v>
      </c>
      <c r="AV1043" s="1" t="str">
        <f t="shared" si="228"/>
        <v>5</v>
      </c>
      <c r="AW1043" s="1" t="str">
        <f t="shared" si="229"/>
        <v>30</v>
      </c>
      <c r="AX1043" s="1" t="str">
        <f t="shared" si="230"/>
        <v>263</v>
      </c>
      <c r="AY1043" s="1">
        <v>0.71333333333333337</v>
      </c>
      <c r="AZ1043" s="1">
        <v>0.68441064638783267</v>
      </c>
      <c r="BJ1043"/>
    </row>
    <row r="1044" spans="1:62" ht="15.75">
      <c r="A1044" s="1">
        <v>9619</v>
      </c>
      <c r="B1044" s="1" t="s">
        <v>4070</v>
      </c>
      <c r="C1044" s="19" t="s">
        <v>4378</v>
      </c>
      <c r="D1044" s="1">
        <v>173</v>
      </c>
      <c r="E1044" s="1">
        <v>15547</v>
      </c>
      <c r="F1044" s="1">
        <v>1000</v>
      </c>
      <c r="H1044" s="1">
        <v>4.8</v>
      </c>
      <c r="I1044" s="1">
        <v>16.850000000000001</v>
      </c>
      <c r="J1044" s="1" t="s">
        <v>5841</v>
      </c>
      <c r="K1044" s="1">
        <v>4.8</v>
      </c>
      <c r="L1044" s="1">
        <v>27.06</v>
      </c>
      <c r="M1044" s="1" t="s">
        <v>5842</v>
      </c>
      <c r="N1044" s="1">
        <v>4.8</v>
      </c>
      <c r="O1044" s="1">
        <v>0</v>
      </c>
      <c r="P1044" s="1" t="s">
        <v>5843</v>
      </c>
      <c r="Q1044" s="1">
        <v>0</v>
      </c>
      <c r="R1044" s="1">
        <v>3.51</v>
      </c>
      <c r="S1044" s="1" t="s">
        <v>5844</v>
      </c>
      <c r="T1044" s="1">
        <v>0</v>
      </c>
      <c r="U1044" s="1">
        <v>1.81</v>
      </c>
      <c r="V1044" s="1" t="s">
        <v>5845</v>
      </c>
      <c r="W1044" s="1">
        <v>0</v>
      </c>
      <c r="X1044" s="1">
        <v>0</v>
      </c>
      <c r="Y1044" s="1" t="s">
        <v>4287</v>
      </c>
      <c r="Z1044" s="1">
        <v>0</v>
      </c>
      <c r="AA1044" s="1">
        <v>0</v>
      </c>
      <c r="AB1044" s="1" t="s">
        <v>4284</v>
      </c>
      <c r="AC1044" s="1">
        <v>99.95</v>
      </c>
      <c r="AD1044" s="1">
        <v>98.8</v>
      </c>
      <c r="AE1044" s="1" t="s">
        <v>6311</v>
      </c>
      <c r="AF1044" s="1" t="s">
        <v>7939</v>
      </c>
      <c r="AG1044" s="1" t="s">
        <v>7940</v>
      </c>
      <c r="AH1044" s="21">
        <v>42352.326111111113</v>
      </c>
      <c r="AJ1044" s="23">
        <v>0</v>
      </c>
      <c r="AK1044" s="23">
        <f t="shared" si="231"/>
        <v>7</v>
      </c>
      <c r="AL1044" s="1">
        <f t="shared" si="232"/>
        <v>1000</v>
      </c>
      <c r="AM1044" s="1">
        <f t="shared" si="233"/>
        <v>15547</v>
      </c>
      <c r="AN1044" s="25">
        <f t="shared" si="240"/>
        <v>27.06</v>
      </c>
      <c r="AO1044" s="25">
        <f t="shared" si="241"/>
        <v>14.636666666666665</v>
      </c>
      <c r="AP1044" s="1">
        <f t="shared" si="239"/>
        <v>0</v>
      </c>
      <c r="AQ1044" s="25">
        <f t="shared" si="234"/>
        <v>0</v>
      </c>
      <c r="AR1044" s="1">
        <f t="shared" si="235"/>
        <v>0</v>
      </c>
      <c r="AS1044" s="25">
        <f t="shared" si="236"/>
        <v>0</v>
      </c>
      <c r="AT1044" s="1">
        <f t="shared" si="237"/>
        <v>99.95</v>
      </c>
      <c r="AU1044" s="1">
        <f t="shared" si="238"/>
        <v>98.8</v>
      </c>
      <c r="AV1044" s="1" t="str">
        <f t="shared" si="228"/>
        <v>14</v>
      </c>
      <c r="AW1044" s="1" t="str">
        <f t="shared" si="229"/>
        <v>61</v>
      </c>
      <c r="AX1044" s="1" t="str">
        <f t="shared" si="230"/>
        <v>528</v>
      </c>
      <c r="AY1044" s="1">
        <v>0.98229508196721316</v>
      </c>
      <c r="AZ1044" s="1">
        <v>0.69318181818181823</v>
      </c>
      <c r="BJ1044"/>
    </row>
    <row r="1045" spans="1:62" ht="15.75">
      <c r="A1045" s="1">
        <v>8720</v>
      </c>
      <c r="B1045" s="1" t="s">
        <v>3624</v>
      </c>
      <c r="C1045" s="19" t="s">
        <v>4370</v>
      </c>
      <c r="D1045" s="1">
        <v>503</v>
      </c>
      <c r="E1045" s="1">
        <v>15540</v>
      </c>
      <c r="F1045" s="1">
        <v>11002</v>
      </c>
      <c r="H1045" s="1">
        <v>4.9000000000000004</v>
      </c>
      <c r="I1045" s="1">
        <v>88.18</v>
      </c>
      <c r="J1045" s="1" t="s">
        <v>5650</v>
      </c>
      <c r="K1045" s="1">
        <v>4.9000000000000004</v>
      </c>
      <c r="L1045" s="1">
        <v>93.54</v>
      </c>
      <c r="M1045" s="1" t="s">
        <v>5651</v>
      </c>
      <c r="N1045" s="1">
        <v>4.9000000000000004</v>
      </c>
      <c r="O1045" s="1">
        <v>91.48</v>
      </c>
      <c r="P1045" s="1" t="s">
        <v>5652</v>
      </c>
      <c r="Q1045" s="1">
        <v>0.28000000000000003</v>
      </c>
      <c r="R1045" s="1">
        <v>3.22</v>
      </c>
      <c r="S1045" s="1" t="s">
        <v>5653</v>
      </c>
      <c r="T1045" s="1">
        <v>7.85</v>
      </c>
      <c r="U1045" s="1">
        <v>1.59</v>
      </c>
      <c r="V1045" s="1" t="s">
        <v>5654</v>
      </c>
      <c r="W1045" s="1">
        <v>0</v>
      </c>
      <c r="X1045" s="1">
        <v>0.01</v>
      </c>
      <c r="Y1045" s="1" t="s">
        <v>4327</v>
      </c>
      <c r="Z1045" s="1">
        <v>0</v>
      </c>
      <c r="AA1045" s="1">
        <v>0</v>
      </c>
      <c r="AB1045" s="1" t="s">
        <v>4284</v>
      </c>
      <c r="AC1045" s="1">
        <v>20.67</v>
      </c>
      <c r="AD1045" s="1">
        <v>98.59</v>
      </c>
      <c r="AE1045" s="1" t="s">
        <v>4357</v>
      </c>
      <c r="AF1045" s="1" t="s">
        <v>7941</v>
      </c>
      <c r="AG1045" s="1" t="s">
        <v>7942</v>
      </c>
      <c r="AH1045" s="21">
        <v>42352.32613425926</v>
      </c>
      <c r="AJ1045" s="23">
        <v>0</v>
      </c>
      <c r="AK1045" s="23">
        <f t="shared" si="231"/>
        <v>11</v>
      </c>
      <c r="AL1045" s="1">
        <f t="shared" si="232"/>
        <v>11002</v>
      </c>
      <c r="AM1045" s="1">
        <f t="shared" si="233"/>
        <v>15540</v>
      </c>
      <c r="AN1045" s="25">
        <f t="shared" si="240"/>
        <v>5.3599999999999994</v>
      </c>
      <c r="AO1045" s="25">
        <f t="shared" si="241"/>
        <v>91.066666666666677</v>
      </c>
      <c r="AP1045" s="1">
        <f t="shared" si="239"/>
        <v>0.28000000000000003</v>
      </c>
      <c r="AQ1045" s="25">
        <f t="shared" si="234"/>
        <v>8.6956521739130432E-2</v>
      </c>
      <c r="AR1045" s="1">
        <f t="shared" si="235"/>
        <v>7.85</v>
      </c>
      <c r="AS1045" s="25">
        <f t="shared" si="236"/>
        <v>4.9371069182389933</v>
      </c>
      <c r="AT1045" s="1">
        <f t="shared" si="237"/>
        <v>20.67</v>
      </c>
      <c r="AU1045" s="1">
        <f t="shared" si="238"/>
        <v>98.59</v>
      </c>
      <c r="AV1045" s="1" t="str">
        <f t="shared" si="228"/>
        <v>46</v>
      </c>
      <c r="AW1045" s="1" t="str">
        <f t="shared" si="229"/>
        <v>332</v>
      </c>
      <c r="AX1045" s="1" t="str">
        <f t="shared" si="230"/>
        <v>3212</v>
      </c>
      <c r="AY1045" s="1">
        <v>0.59301204819277109</v>
      </c>
      <c r="AZ1045" s="1">
        <v>0.6201743462017435</v>
      </c>
      <c r="BJ1045"/>
    </row>
    <row r="1046" spans="1:62" ht="15.75">
      <c r="A1046" s="1">
        <v>8700</v>
      </c>
      <c r="B1046" s="1" t="s">
        <v>3650</v>
      </c>
      <c r="C1046" s="19" t="s">
        <v>4358</v>
      </c>
      <c r="D1046" s="1">
        <v>51</v>
      </c>
      <c r="E1046" s="1">
        <v>61986</v>
      </c>
      <c r="F1046" s="1">
        <v>2100</v>
      </c>
      <c r="H1046" s="1">
        <v>4.5999999999999996</v>
      </c>
      <c r="I1046" s="1">
        <v>-4.75</v>
      </c>
      <c r="J1046" s="1" t="s">
        <v>5786</v>
      </c>
      <c r="K1046" s="1">
        <v>4.5999999999999996</v>
      </c>
      <c r="L1046" s="1">
        <v>-4.51</v>
      </c>
      <c r="M1046" s="1" t="s">
        <v>5787</v>
      </c>
      <c r="N1046" s="1">
        <v>4.5</v>
      </c>
      <c r="O1046" s="1">
        <v>-6.05</v>
      </c>
      <c r="P1046" s="1" t="s">
        <v>5788</v>
      </c>
      <c r="Q1046" s="1">
        <v>6.01</v>
      </c>
      <c r="R1046" s="1">
        <v>4.22</v>
      </c>
      <c r="S1046" s="1" t="s">
        <v>5789</v>
      </c>
      <c r="T1046" s="1">
        <v>2.99</v>
      </c>
      <c r="U1046" s="1">
        <v>3.03</v>
      </c>
      <c r="V1046" s="1" t="s">
        <v>5790</v>
      </c>
      <c r="W1046" s="1">
        <v>0</v>
      </c>
      <c r="X1046" s="1">
        <v>0.02</v>
      </c>
      <c r="Y1046" s="1" t="s">
        <v>5791</v>
      </c>
      <c r="Z1046" s="1">
        <v>0</v>
      </c>
      <c r="AA1046" s="1">
        <v>0</v>
      </c>
      <c r="AB1046" s="1" t="s">
        <v>4284</v>
      </c>
      <c r="AC1046" s="1">
        <v>99.1</v>
      </c>
      <c r="AD1046" s="1">
        <v>95.56</v>
      </c>
      <c r="AE1046" s="1" t="s">
        <v>7947</v>
      </c>
      <c r="AF1046" s="1" t="s">
        <v>7948</v>
      </c>
      <c r="AG1046" s="1" t="s">
        <v>7949</v>
      </c>
      <c r="AH1046" s="21">
        <v>42352.326226851852</v>
      </c>
      <c r="AJ1046" s="23">
        <v>0</v>
      </c>
      <c r="AK1046" s="23">
        <f t="shared" si="231"/>
        <v>1</v>
      </c>
      <c r="AL1046" s="1">
        <f t="shared" si="232"/>
        <v>2100</v>
      </c>
      <c r="AM1046" s="1">
        <f t="shared" si="233"/>
        <v>61986</v>
      </c>
      <c r="AN1046" s="25">
        <f t="shared" si="240"/>
        <v>1.54</v>
      </c>
      <c r="AO1046" s="25">
        <f t="shared" si="241"/>
        <v>-5.1033333333333326</v>
      </c>
      <c r="AP1046" s="1">
        <f t="shared" si="239"/>
        <v>6.01</v>
      </c>
      <c r="AQ1046" s="25">
        <f t="shared" si="234"/>
        <v>1.4241706161137442</v>
      </c>
      <c r="AR1046" s="1">
        <f t="shared" si="235"/>
        <v>2.99</v>
      </c>
      <c r="AS1046" s="25">
        <f t="shared" si="236"/>
        <v>0.98679867986798697</v>
      </c>
      <c r="AT1046" s="1">
        <f t="shared" si="237"/>
        <v>99.1</v>
      </c>
      <c r="AU1046" s="1">
        <f t="shared" si="238"/>
        <v>95.56</v>
      </c>
      <c r="AV1046" s="1" t="str">
        <f t="shared" si="228"/>
        <v>390</v>
      </c>
      <c r="AW1046" s="1" t="str">
        <f t="shared" si="229"/>
        <v>2010</v>
      </c>
      <c r="AX1046" s="1" t="str">
        <f t="shared" si="230"/>
        <v>9816</v>
      </c>
      <c r="AY1046" s="1">
        <v>0.83044776119402997</v>
      </c>
      <c r="AZ1046" s="1">
        <v>1.2286063569682151</v>
      </c>
      <c r="BJ1046"/>
    </row>
    <row r="1047" spans="1:62" ht="15.75">
      <c r="A1047" s="1">
        <v>9482</v>
      </c>
      <c r="B1047" s="1" t="s">
        <v>4199</v>
      </c>
      <c r="C1047" s="19" t="s">
        <v>4332</v>
      </c>
      <c r="D1047" s="1">
        <v>470</v>
      </c>
      <c r="E1047" s="1">
        <v>39461</v>
      </c>
      <c r="F1047" s="1">
        <v>1001</v>
      </c>
      <c r="H1047" s="1">
        <v>4.9000000000000004</v>
      </c>
      <c r="I1047" s="1">
        <v>66.91</v>
      </c>
      <c r="J1047" s="1" t="s">
        <v>4998</v>
      </c>
      <c r="K1047" s="1">
        <v>4.9000000000000004</v>
      </c>
      <c r="L1047" s="1">
        <v>66.16</v>
      </c>
      <c r="M1047" s="1" t="s">
        <v>4999</v>
      </c>
      <c r="N1047" s="1">
        <v>4.9000000000000004</v>
      </c>
      <c r="O1047" s="1">
        <v>60.58</v>
      </c>
      <c r="P1047" s="1" t="s">
        <v>5000</v>
      </c>
      <c r="Q1047" s="1">
        <v>2.72</v>
      </c>
      <c r="R1047" s="1">
        <v>4.76</v>
      </c>
      <c r="S1047" s="1" t="s">
        <v>5001</v>
      </c>
      <c r="T1047" s="1">
        <v>1.41</v>
      </c>
      <c r="U1047" s="1">
        <v>2.99</v>
      </c>
      <c r="V1047" s="1" t="s">
        <v>5002</v>
      </c>
      <c r="W1047" s="1">
        <v>0</v>
      </c>
      <c r="X1047" s="1">
        <v>0.01</v>
      </c>
      <c r="Y1047" s="1" t="s">
        <v>4379</v>
      </c>
      <c r="Z1047" s="1">
        <v>0</v>
      </c>
      <c r="AA1047" s="1">
        <v>0</v>
      </c>
      <c r="AB1047" s="1" t="s">
        <v>4284</v>
      </c>
      <c r="AC1047" s="1">
        <v>100</v>
      </c>
      <c r="AD1047" s="1">
        <v>99.84</v>
      </c>
      <c r="AE1047" s="1" t="s">
        <v>7980</v>
      </c>
      <c r="AF1047" s="1" t="s">
        <v>7981</v>
      </c>
      <c r="AG1047" s="1" t="s">
        <v>7982</v>
      </c>
      <c r="AH1047" s="21">
        <v>42352.326655092591</v>
      </c>
      <c r="AJ1047" s="23">
        <v>0</v>
      </c>
      <c r="AK1047" s="23">
        <f t="shared" si="231"/>
        <v>3</v>
      </c>
      <c r="AL1047" s="1">
        <f t="shared" si="232"/>
        <v>1001</v>
      </c>
      <c r="AM1047" s="1">
        <f t="shared" si="233"/>
        <v>39461</v>
      </c>
      <c r="AN1047" s="25">
        <f t="shared" si="240"/>
        <v>6.3299999999999983</v>
      </c>
      <c r="AO1047" s="25">
        <f t="shared" si="241"/>
        <v>64.55</v>
      </c>
      <c r="AP1047" s="1">
        <f t="shared" si="239"/>
        <v>2.72</v>
      </c>
      <c r="AQ1047" s="25">
        <f t="shared" si="234"/>
        <v>0.57142857142857151</v>
      </c>
      <c r="AR1047" s="1">
        <f t="shared" si="235"/>
        <v>1.41</v>
      </c>
      <c r="AS1047" s="25">
        <f t="shared" si="236"/>
        <v>0.47157190635451501</v>
      </c>
      <c r="AT1047" s="1">
        <f t="shared" si="237"/>
        <v>100</v>
      </c>
      <c r="AU1047" s="1">
        <f t="shared" si="238"/>
        <v>99.84</v>
      </c>
      <c r="AV1047" s="1" t="str">
        <f t="shared" si="228"/>
        <v>521</v>
      </c>
      <c r="AW1047" s="1" t="str">
        <f t="shared" si="229"/>
        <v>1901</v>
      </c>
      <c r="AX1047" s="1" t="str">
        <f t="shared" si="230"/>
        <v>9520</v>
      </c>
      <c r="AY1047" s="1">
        <v>1.1730036822724883</v>
      </c>
      <c r="AZ1047" s="1">
        <v>1.198109243697479</v>
      </c>
      <c r="BJ1047"/>
    </row>
    <row r="1048" spans="1:62" ht="15.75">
      <c r="A1048" s="1">
        <v>9592</v>
      </c>
      <c r="B1048" s="1" t="s">
        <v>3756</v>
      </c>
      <c r="C1048" s="19" t="s">
        <v>4335</v>
      </c>
      <c r="D1048" s="1">
        <v>2329</v>
      </c>
      <c r="E1048" s="1">
        <v>134042</v>
      </c>
      <c r="F1048" s="1">
        <v>30500</v>
      </c>
      <c r="H1048" s="1">
        <v>4.9000000000000004</v>
      </c>
      <c r="I1048" s="1">
        <v>50.51</v>
      </c>
      <c r="J1048" s="1" t="s">
        <v>5857</v>
      </c>
      <c r="K1048" s="1">
        <v>4.9000000000000004</v>
      </c>
      <c r="L1048" s="1">
        <v>50.6</v>
      </c>
      <c r="M1048" s="1" t="s">
        <v>5858</v>
      </c>
      <c r="N1048" s="1">
        <v>4.8</v>
      </c>
      <c r="O1048" s="1">
        <v>44.63</v>
      </c>
      <c r="P1048" s="1" t="s">
        <v>5859</v>
      </c>
      <c r="Q1048" s="1">
        <v>3.53</v>
      </c>
      <c r="R1048" s="1">
        <v>3.39</v>
      </c>
      <c r="S1048" s="1" t="s">
        <v>5860</v>
      </c>
      <c r="T1048" s="1">
        <v>1.28</v>
      </c>
      <c r="U1048" s="1">
        <v>2.17</v>
      </c>
      <c r="V1048" s="1" t="s">
        <v>5861</v>
      </c>
      <c r="W1048" s="1">
        <v>0</v>
      </c>
      <c r="X1048" s="1">
        <v>0</v>
      </c>
      <c r="Y1048" s="1" t="s">
        <v>5862</v>
      </c>
      <c r="Z1048" s="1">
        <v>0</v>
      </c>
      <c r="AA1048" s="1">
        <v>0</v>
      </c>
      <c r="AB1048" s="1" t="s">
        <v>4284</v>
      </c>
      <c r="AC1048" s="1">
        <v>94.53</v>
      </c>
      <c r="AD1048" s="1">
        <v>99.45</v>
      </c>
      <c r="AE1048" s="1" t="s">
        <v>7983</v>
      </c>
      <c r="AF1048" s="1" t="s">
        <v>7984</v>
      </c>
      <c r="AG1048" s="1" t="s">
        <v>7985</v>
      </c>
      <c r="AH1048" s="21">
        <v>42352.326840277776</v>
      </c>
      <c r="AJ1048" s="23">
        <v>0</v>
      </c>
      <c r="AK1048" s="23">
        <f t="shared" si="231"/>
        <v>5</v>
      </c>
      <c r="AL1048" s="1">
        <f t="shared" si="232"/>
        <v>30500</v>
      </c>
      <c r="AM1048" s="1">
        <f t="shared" si="233"/>
        <v>134042</v>
      </c>
      <c r="AN1048" s="25">
        <f t="shared" si="240"/>
        <v>5.9699999999999989</v>
      </c>
      <c r="AO1048" s="25">
        <f t="shared" si="241"/>
        <v>48.580000000000005</v>
      </c>
      <c r="AP1048" s="1">
        <f t="shared" si="239"/>
        <v>3.53</v>
      </c>
      <c r="AQ1048" s="25">
        <f t="shared" si="234"/>
        <v>1.0412979351032448</v>
      </c>
      <c r="AR1048" s="1">
        <f t="shared" si="235"/>
        <v>1.28</v>
      </c>
      <c r="AS1048" s="25">
        <f t="shared" si="236"/>
        <v>0.58986175115207373</v>
      </c>
      <c r="AT1048" s="1">
        <f t="shared" si="237"/>
        <v>94.53</v>
      </c>
      <c r="AU1048" s="1">
        <f t="shared" si="238"/>
        <v>99.45</v>
      </c>
      <c r="AV1048" s="1" t="str">
        <f t="shared" si="228"/>
        <v>570</v>
      </c>
      <c r="AW1048" s="1" t="str">
        <f t="shared" si="229"/>
        <v>2244</v>
      </c>
      <c r="AX1048" s="1" t="str">
        <f t="shared" si="230"/>
        <v>9139</v>
      </c>
      <c r="AY1048" s="1">
        <v>1.0871657754010697</v>
      </c>
      <c r="AZ1048" s="1">
        <v>1.4732465258781049</v>
      </c>
      <c r="BJ1048"/>
    </row>
    <row r="1049" spans="1:62" ht="15.75">
      <c r="A1049" s="1">
        <v>9600</v>
      </c>
      <c r="B1049" s="1" t="s">
        <v>3760</v>
      </c>
      <c r="C1049" s="19" t="s">
        <v>4350</v>
      </c>
      <c r="D1049" s="1">
        <v>25</v>
      </c>
      <c r="E1049" s="1">
        <v>12645</v>
      </c>
      <c r="F1049" s="1">
        <v>30000</v>
      </c>
      <c r="H1049" s="1">
        <v>4.8</v>
      </c>
      <c r="I1049" s="1">
        <v>16.18</v>
      </c>
      <c r="J1049" s="1" t="s">
        <v>5852</v>
      </c>
      <c r="K1049" s="1">
        <v>4.8</v>
      </c>
      <c r="L1049" s="1">
        <v>23.67</v>
      </c>
      <c r="M1049" s="1" t="s">
        <v>5853</v>
      </c>
      <c r="N1049" s="1">
        <v>4.8</v>
      </c>
      <c r="O1049" s="1">
        <v>19.079999999999998</v>
      </c>
      <c r="P1049" s="1" t="s">
        <v>5854</v>
      </c>
      <c r="Q1049" s="1">
        <v>7.62</v>
      </c>
      <c r="R1049" s="1">
        <v>3.12</v>
      </c>
      <c r="S1049" s="1" t="s">
        <v>5855</v>
      </c>
      <c r="T1049" s="1">
        <v>11.43</v>
      </c>
      <c r="U1049" s="1">
        <v>2.64</v>
      </c>
      <c r="V1049" s="1" t="s">
        <v>5856</v>
      </c>
      <c r="W1049" s="1">
        <v>0</v>
      </c>
      <c r="X1049" s="1">
        <v>0.01</v>
      </c>
      <c r="Y1049" s="1" t="s">
        <v>5492</v>
      </c>
      <c r="Z1049" s="1">
        <v>0</v>
      </c>
      <c r="AA1049" s="1">
        <v>0</v>
      </c>
      <c r="AB1049" s="1" t="s">
        <v>4284</v>
      </c>
      <c r="AC1049" s="1">
        <v>60.17</v>
      </c>
      <c r="AD1049" s="1">
        <v>97.89</v>
      </c>
      <c r="AE1049" s="1" t="s">
        <v>4899</v>
      </c>
      <c r="AF1049" s="1" t="s">
        <v>7988</v>
      </c>
      <c r="AG1049" s="1" t="s">
        <v>7989</v>
      </c>
      <c r="AH1049" s="21">
        <v>42352.327037037037</v>
      </c>
      <c r="AJ1049" s="23">
        <v>0</v>
      </c>
      <c r="AK1049" s="23">
        <f t="shared" si="231"/>
        <v>15</v>
      </c>
      <c r="AL1049" s="1">
        <f t="shared" si="232"/>
        <v>30000</v>
      </c>
      <c r="AM1049" s="1">
        <f t="shared" si="233"/>
        <v>12645</v>
      </c>
      <c r="AN1049" s="25">
        <f t="shared" si="240"/>
        <v>7.490000000000002</v>
      </c>
      <c r="AO1049" s="25">
        <f t="shared" si="241"/>
        <v>19.643333333333334</v>
      </c>
      <c r="AP1049" s="1">
        <f t="shared" si="239"/>
        <v>7.62</v>
      </c>
      <c r="AQ1049" s="25">
        <f t="shared" si="234"/>
        <v>2.4423076923076921</v>
      </c>
      <c r="AR1049" s="1">
        <f t="shared" si="235"/>
        <v>11.43</v>
      </c>
      <c r="AS1049" s="25">
        <f t="shared" si="236"/>
        <v>4.3295454545454541</v>
      </c>
      <c r="AT1049" s="1">
        <f t="shared" si="237"/>
        <v>60.17</v>
      </c>
      <c r="AU1049" s="1">
        <f t="shared" si="238"/>
        <v>97.89</v>
      </c>
      <c r="AV1049" s="1" t="str">
        <f t="shared" si="228"/>
        <v>19</v>
      </c>
      <c r="AW1049" s="1" t="str">
        <f t="shared" si="229"/>
        <v>276</v>
      </c>
      <c r="AX1049" s="1" t="str">
        <f t="shared" si="230"/>
        <v>1913</v>
      </c>
      <c r="AY1049" s="1">
        <v>0.29463768115942029</v>
      </c>
      <c r="AZ1049" s="1">
        <v>0.86565603763721899</v>
      </c>
      <c r="BJ1049"/>
    </row>
    <row r="1050" spans="1:62" ht="15.75">
      <c r="A1050" s="1">
        <v>9605</v>
      </c>
      <c r="B1050" s="1" t="s">
        <v>3840</v>
      </c>
      <c r="C1050" s="19" t="s">
        <v>4335</v>
      </c>
      <c r="D1050" s="1">
        <v>504</v>
      </c>
      <c r="E1050" s="1">
        <v>70105</v>
      </c>
      <c r="F1050" s="1">
        <v>1001</v>
      </c>
      <c r="H1050" s="1">
        <v>4.7</v>
      </c>
      <c r="I1050" s="1">
        <v>-1.62</v>
      </c>
      <c r="J1050" s="1" t="s">
        <v>5738</v>
      </c>
      <c r="K1050" s="1">
        <v>4.7</v>
      </c>
      <c r="L1050" s="1">
        <v>-1.01</v>
      </c>
      <c r="M1050" s="1" t="s">
        <v>5739</v>
      </c>
      <c r="N1050" s="1">
        <v>4.7</v>
      </c>
      <c r="O1050" s="1">
        <v>-0.56000000000000005</v>
      </c>
      <c r="P1050" s="1" t="s">
        <v>5740</v>
      </c>
      <c r="Q1050" s="1">
        <v>5.14</v>
      </c>
      <c r="R1050" s="1">
        <v>3.93</v>
      </c>
      <c r="S1050" s="1" t="s">
        <v>5741</v>
      </c>
      <c r="T1050" s="1">
        <v>3.49</v>
      </c>
      <c r="U1050" s="1">
        <v>2.4300000000000002</v>
      </c>
      <c r="V1050" s="1" t="s">
        <v>5742</v>
      </c>
      <c r="W1050" s="1">
        <v>0</v>
      </c>
      <c r="X1050" s="1">
        <v>0</v>
      </c>
      <c r="Y1050" s="1" t="s">
        <v>5743</v>
      </c>
      <c r="Z1050" s="1">
        <v>1</v>
      </c>
      <c r="AA1050" s="1">
        <v>0</v>
      </c>
      <c r="AB1050" s="1" t="s">
        <v>5279</v>
      </c>
      <c r="AC1050" s="1">
        <v>99.9</v>
      </c>
      <c r="AD1050" s="1">
        <v>99.13</v>
      </c>
      <c r="AE1050" s="1" t="s">
        <v>4299</v>
      </c>
      <c r="AF1050" s="1" t="s">
        <v>7990</v>
      </c>
      <c r="AG1050" s="1" t="s">
        <v>7991</v>
      </c>
      <c r="AH1050" s="21">
        <v>42352.327060185184</v>
      </c>
      <c r="AJ1050" s="23">
        <v>0</v>
      </c>
      <c r="AK1050" s="23">
        <f t="shared" si="231"/>
        <v>5</v>
      </c>
      <c r="AL1050" s="1">
        <f t="shared" si="232"/>
        <v>1001</v>
      </c>
      <c r="AM1050" s="1">
        <f t="shared" si="233"/>
        <v>70105</v>
      </c>
      <c r="AN1050" s="25">
        <f t="shared" si="240"/>
        <v>1.06</v>
      </c>
      <c r="AO1050" s="25">
        <f t="shared" si="241"/>
        <v>-1.0633333333333332</v>
      </c>
      <c r="AP1050" s="1">
        <f t="shared" si="239"/>
        <v>5.14</v>
      </c>
      <c r="AQ1050" s="25">
        <f t="shared" si="234"/>
        <v>1.307888040712468</v>
      </c>
      <c r="AR1050" s="1">
        <f t="shared" si="235"/>
        <v>3.49</v>
      </c>
      <c r="AS1050" s="25">
        <f t="shared" si="236"/>
        <v>1.4362139917695473</v>
      </c>
      <c r="AT1050" s="1">
        <f t="shared" si="237"/>
        <v>99.9</v>
      </c>
      <c r="AU1050" s="1">
        <f t="shared" si="238"/>
        <v>99.13</v>
      </c>
      <c r="AV1050" s="1" t="str">
        <f t="shared" si="228"/>
        <v>3</v>
      </c>
      <c r="AW1050" s="1" t="str">
        <f t="shared" si="229"/>
        <v>137</v>
      </c>
      <c r="AX1050" s="1" t="str">
        <f t="shared" si="230"/>
        <v>4535</v>
      </c>
      <c r="AY1050" s="1">
        <v>9.3722627737226283E-2</v>
      </c>
      <c r="AZ1050" s="1">
        <v>0.18125689084895258</v>
      </c>
      <c r="BJ1050"/>
    </row>
    <row r="1051" spans="1:62" ht="15.75">
      <c r="A1051" s="1">
        <v>8747</v>
      </c>
      <c r="B1051" s="1" t="s">
        <v>3783</v>
      </c>
      <c r="C1051" s="19" t="s">
        <v>4334</v>
      </c>
      <c r="D1051" s="1">
        <v>74</v>
      </c>
      <c r="E1051" s="1">
        <v>10102</v>
      </c>
      <c r="F1051" s="1">
        <v>1000</v>
      </c>
      <c r="H1051" s="1">
        <v>4.9000000000000004</v>
      </c>
      <c r="I1051" s="1">
        <v>81.02</v>
      </c>
      <c r="J1051" s="1" t="s">
        <v>5715</v>
      </c>
      <c r="K1051" s="1">
        <v>4.9000000000000004</v>
      </c>
      <c r="L1051" s="1">
        <v>75.64</v>
      </c>
      <c r="M1051" s="1" t="s">
        <v>5716</v>
      </c>
      <c r="N1051" s="1">
        <v>4.9000000000000004</v>
      </c>
      <c r="O1051" s="1">
        <v>85.63</v>
      </c>
      <c r="P1051" s="1" t="s">
        <v>5717</v>
      </c>
      <c r="Q1051" s="1">
        <v>1.2</v>
      </c>
      <c r="R1051" s="1">
        <v>12.87</v>
      </c>
      <c r="S1051" s="1" t="s">
        <v>5718</v>
      </c>
      <c r="T1051" s="1">
        <v>1.08</v>
      </c>
      <c r="U1051" s="1">
        <v>3.66</v>
      </c>
      <c r="V1051" s="1" t="s">
        <v>5719</v>
      </c>
      <c r="W1051" s="1">
        <v>0</v>
      </c>
      <c r="X1051" s="1">
        <v>0.01</v>
      </c>
      <c r="Y1051" s="1" t="s">
        <v>4295</v>
      </c>
      <c r="Z1051" s="1">
        <v>0</v>
      </c>
      <c r="AA1051" s="1">
        <v>0</v>
      </c>
      <c r="AB1051" s="1" t="s">
        <v>4284</v>
      </c>
      <c r="AC1051" s="1">
        <v>15.52</v>
      </c>
      <c r="AD1051" s="1">
        <v>98.84</v>
      </c>
      <c r="AE1051" s="1" t="s">
        <v>5720</v>
      </c>
      <c r="AF1051" s="1" t="s">
        <v>5721</v>
      </c>
      <c r="AG1051" s="1" t="s">
        <v>5722</v>
      </c>
      <c r="AH1051" s="21">
        <v>42352.32984953704</v>
      </c>
      <c r="AJ1051" s="23">
        <v>0</v>
      </c>
      <c r="AK1051" s="23">
        <f t="shared" si="231"/>
        <v>4</v>
      </c>
      <c r="AL1051" s="1">
        <f t="shared" si="232"/>
        <v>1000</v>
      </c>
      <c r="AM1051" s="1">
        <f t="shared" si="233"/>
        <v>10102</v>
      </c>
      <c r="AN1051" s="25">
        <f t="shared" si="240"/>
        <v>9.9899999999999949</v>
      </c>
      <c r="AO1051" s="25">
        <f t="shared" si="241"/>
        <v>80.763333333333335</v>
      </c>
      <c r="AP1051" s="1">
        <f t="shared" si="239"/>
        <v>1.2</v>
      </c>
      <c r="AQ1051" s="25">
        <f t="shared" si="234"/>
        <v>9.3240093240093247E-2</v>
      </c>
      <c r="AR1051" s="1">
        <f t="shared" si="235"/>
        <v>1.08</v>
      </c>
      <c r="AS1051" s="25">
        <f t="shared" si="236"/>
        <v>0.29508196721311475</v>
      </c>
      <c r="AT1051" s="1">
        <f t="shared" si="237"/>
        <v>15.52</v>
      </c>
      <c r="AU1051" s="1">
        <f t="shared" si="238"/>
        <v>98.84</v>
      </c>
      <c r="AV1051" s="1" t="str">
        <f t="shared" si="228"/>
        <v>12</v>
      </c>
      <c r="AW1051" s="1" t="str">
        <f t="shared" si="229"/>
        <v>78</v>
      </c>
      <c r="AX1051" s="1" t="str">
        <f t="shared" si="230"/>
        <v>93</v>
      </c>
      <c r="AY1051" s="1">
        <v>0.65846153846153854</v>
      </c>
      <c r="AZ1051" s="1">
        <v>5.032258064516129</v>
      </c>
      <c r="BJ1051"/>
    </row>
    <row r="1052" spans="1:62" ht="15.75">
      <c r="A1052" s="1">
        <v>9457</v>
      </c>
      <c r="B1052" s="1" t="s">
        <v>3908</v>
      </c>
      <c r="C1052" s="19" t="s">
        <v>4286</v>
      </c>
      <c r="D1052" s="1">
        <v>167</v>
      </c>
      <c r="E1052" s="1">
        <v>19922</v>
      </c>
      <c r="F1052" s="1">
        <v>2000</v>
      </c>
      <c r="H1052" s="1">
        <v>4.8</v>
      </c>
      <c r="I1052" s="1">
        <v>30.85</v>
      </c>
      <c r="J1052" s="1" t="s">
        <v>6426</v>
      </c>
      <c r="K1052" s="1">
        <v>4.8</v>
      </c>
      <c r="L1052" s="1">
        <v>26.45</v>
      </c>
      <c r="M1052" s="1" t="s">
        <v>6427</v>
      </c>
      <c r="N1052" s="1">
        <v>4.9000000000000004</v>
      </c>
      <c r="O1052" s="1">
        <v>40.119999999999997</v>
      </c>
      <c r="P1052" s="1" t="s">
        <v>6428</v>
      </c>
      <c r="Q1052" s="1">
        <v>13.33</v>
      </c>
      <c r="R1052" s="1">
        <v>6.32</v>
      </c>
      <c r="S1052" s="1" t="s">
        <v>6429</v>
      </c>
      <c r="T1052" s="1">
        <v>10.66</v>
      </c>
      <c r="U1052" s="1">
        <v>3.25</v>
      </c>
      <c r="V1052" s="1" t="s">
        <v>6430</v>
      </c>
      <c r="W1052" s="1">
        <v>0</v>
      </c>
      <c r="X1052" s="1">
        <v>0</v>
      </c>
      <c r="Y1052" s="1" t="s">
        <v>5460</v>
      </c>
      <c r="Z1052" s="1">
        <v>0</v>
      </c>
      <c r="AA1052" s="1">
        <v>0</v>
      </c>
      <c r="AB1052" s="1" t="s">
        <v>4284</v>
      </c>
      <c r="AC1052" s="1">
        <v>97.28</v>
      </c>
      <c r="AD1052" s="1">
        <v>98.58</v>
      </c>
      <c r="AE1052" s="1" t="s">
        <v>4293</v>
      </c>
      <c r="AF1052" s="1" t="s">
        <v>6431</v>
      </c>
      <c r="AG1052" s="1" t="s">
        <v>6432</v>
      </c>
      <c r="AH1052" s="21">
        <v>42352.330081018517</v>
      </c>
      <c r="AJ1052" s="23">
        <v>0</v>
      </c>
      <c r="AK1052" s="23">
        <f t="shared" si="231"/>
        <v>8</v>
      </c>
      <c r="AL1052" s="1">
        <f t="shared" si="232"/>
        <v>2000</v>
      </c>
      <c r="AM1052" s="1">
        <f t="shared" si="233"/>
        <v>19922</v>
      </c>
      <c r="AN1052" s="25">
        <f t="shared" si="240"/>
        <v>13.669999999999998</v>
      </c>
      <c r="AO1052" s="25">
        <f t="shared" si="241"/>
        <v>32.473333333333329</v>
      </c>
      <c r="AP1052" s="1">
        <f t="shared" si="239"/>
        <v>13.33</v>
      </c>
      <c r="AQ1052" s="25">
        <f t="shared" si="234"/>
        <v>2.1091772151898733</v>
      </c>
      <c r="AR1052" s="1">
        <f t="shared" si="235"/>
        <v>10.66</v>
      </c>
      <c r="AS1052" s="25">
        <f t="shared" si="236"/>
        <v>3.2800000000000002</v>
      </c>
      <c r="AT1052" s="1">
        <f t="shared" si="237"/>
        <v>97.28</v>
      </c>
      <c r="AU1052" s="1">
        <f t="shared" si="238"/>
        <v>98.58</v>
      </c>
      <c r="AV1052" s="1" t="str">
        <f t="shared" si="228"/>
        <v>0</v>
      </c>
      <c r="AW1052" s="1" t="str">
        <f t="shared" si="229"/>
        <v>15</v>
      </c>
      <c r="AX1052" s="1" t="str">
        <f t="shared" si="230"/>
        <v>467</v>
      </c>
      <c r="AY1052" s="1">
        <v>0</v>
      </c>
      <c r="AZ1052" s="1">
        <v>0.19271948608137046</v>
      </c>
      <c r="BJ1052"/>
    </row>
    <row r="1053" spans="1:62" ht="15.75">
      <c r="A1053" s="1">
        <v>9615</v>
      </c>
      <c r="B1053" s="1" t="s">
        <v>4046</v>
      </c>
      <c r="C1053" s="19" t="s">
        <v>4334</v>
      </c>
      <c r="D1053" s="1">
        <v>388</v>
      </c>
      <c r="E1053" s="1">
        <v>152884</v>
      </c>
      <c r="F1053" s="1">
        <v>1000</v>
      </c>
      <c r="H1053" s="1">
        <v>4.8</v>
      </c>
      <c r="I1053" s="1">
        <v>24.15</v>
      </c>
      <c r="J1053" s="1" t="s">
        <v>7995</v>
      </c>
      <c r="K1053" s="1">
        <v>4.8</v>
      </c>
      <c r="L1053" s="1">
        <v>38.479999999999997</v>
      </c>
      <c r="M1053" s="1" t="s">
        <v>7996</v>
      </c>
      <c r="N1053" s="1">
        <v>4.8</v>
      </c>
      <c r="O1053" s="1">
        <v>27.61</v>
      </c>
      <c r="P1053" s="1" t="s">
        <v>7997</v>
      </c>
      <c r="Q1053" s="1">
        <v>17.37</v>
      </c>
      <c r="R1053" s="1">
        <v>12.87</v>
      </c>
      <c r="S1053" s="1" t="s">
        <v>7998</v>
      </c>
      <c r="T1053" s="1">
        <v>3.72</v>
      </c>
      <c r="U1053" s="1">
        <v>3.66</v>
      </c>
      <c r="V1053" s="1" t="s">
        <v>7999</v>
      </c>
      <c r="W1053" s="1">
        <v>0</v>
      </c>
      <c r="X1053" s="1">
        <v>0</v>
      </c>
      <c r="Y1053" s="1" t="s">
        <v>4287</v>
      </c>
      <c r="Z1053" s="1">
        <v>0</v>
      </c>
      <c r="AA1053" s="1">
        <v>0</v>
      </c>
      <c r="AB1053" s="1" t="s">
        <v>4284</v>
      </c>
      <c r="AC1053" s="1">
        <v>99.24</v>
      </c>
      <c r="AD1053" s="1">
        <v>98.6</v>
      </c>
      <c r="AE1053" s="1" t="s">
        <v>8000</v>
      </c>
      <c r="AF1053" s="1" t="s">
        <v>8001</v>
      </c>
      <c r="AG1053" s="1" t="s">
        <v>8002</v>
      </c>
      <c r="AH1053" s="21">
        <v>42352.331388888888</v>
      </c>
      <c r="AJ1053" s="23">
        <v>0</v>
      </c>
      <c r="AK1053" s="23">
        <f t="shared" si="231"/>
        <v>4</v>
      </c>
      <c r="AL1053" s="1">
        <f t="shared" si="232"/>
        <v>1000</v>
      </c>
      <c r="AM1053" s="1">
        <f t="shared" si="233"/>
        <v>152884</v>
      </c>
      <c r="AN1053" s="25">
        <f t="shared" si="240"/>
        <v>14.329999999999998</v>
      </c>
      <c r="AO1053" s="25">
        <f t="shared" si="241"/>
        <v>30.08</v>
      </c>
      <c r="AP1053" s="1">
        <f t="shared" si="239"/>
        <v>17.37</v>
      </c>
      <c r="AQ1053" s="25">
        <f t="shared" si="234"/>
        <v>1.3496503496503498</v>
      </c>
      <c r="AR1053" s="1">
        <f t="shared" si="235"/>
        <v>3.72</v>
      </c>
      <c r="AS1053" s="25">
        <f t="shared" si="236"/>
        <v>1.0163934426229508</v>
      </c>
      <c r="AT1053" s="1">
        <f t="shared" si="237"/>
        <v>99.24</v>
      </c>
      <c r="AU1053" s="1">
        <f t="shared" si="238"/>
        <v>98.6</v>
      </c>
      <c r="AV1053" s="1" t="str">
        <f t="shared" si="228"/>
        <v>5</v>
      </c>
      <c r="AW1053" s="1" t="str">
        <f t="shared" si="229"/>
        <v>180</v>
      </c>
      <c r="AX1053" s="1" t="str">
        <f t="shared" si="230"/>
        <v>1022</v>
      </c>
      <c r="AY1053" s="1">
        <v>0.11888888888888889</v>
      </c>
      <c r="AZ1053" s="1">
        <v>1.0567514677103718</v>
      </c>
      <c r="BJ1053"/>
    </row>
    <row r="1054" spans="1:62" ht="15.75">
      <c r="A1054" s="1">
        <v>9630</v>
      </c>
      <c r="B1054" s="1" t="s">
        <v>4156</v>
      </c>
      <c r="C1054" s="19" t="s">
        <v>4334</v>
      </c>
      <c r="D1054" s="1">
        <v>418</v>
      </c>
      <c r="E1054" s="1">
        <v>23141</v>
      </c>
      <c r="F1054" s="1">
        <v>1500</v>
      </c>
      <c r="H1054" s="1">
        <v>4.9000000000000004</v>
      </c>
      <c r="I1054" s="1">
        <v>76.92</v>
      </c>
      <c r="J1054" s="1" t="s">
        <v>5798</v>
      </c>
      <c r="K1054" s="1">
        <v>4.9000000000000004</v>
      </c>
      <c r="L1054" s="1">
        <v>78.540000000000006</v>
      </c>
      <c r="M1054" s="1" t="s">
        <v>5799</v>
      </c>
      <c r="N1054" s="1">
        <v>4.9000000000000004</v>
      </c>
      <c r="O1054" s="1">
        <v>84.59</v>
      </c>
      <c r="P1054" s="1" t="s">
        <v>5800</v>
      </c>
      <c r="Q1054" s="1">
        <v>26.37</v>
      </c>
      <c r="R1054" s="1">
        <v>14.39</v>
      </c>
      <c r="S1054" s="1" t="s">
        <v>5801</v>
      </c>
      <c r="T1054" s="1">
        <v>4.84</v>
      </c>
      <c r="U1054" s="1">
        <v>3.69</v>
      </c>
      <c r="V1054" s="1" t="s">
        <v>5802</v>
      </c>
      <c r="W1054" s="1">
        <v>0</v>
      </c>
      <c r="X1054" s="1">
        <v>0.01</v>
      </c>
      <c r="Y1054" s="1" t="s">
        <v>4732</v>
      </c>
      <c r="Z1054" s="1">
        <v>0</v>
      </c>
      <c r="AA1054" s="1">
        <v>0</v>
      </c>
      <c r="AB1054" s="1" t="s">
        <v>4284</v>
      </c>
      <c r="AC1054" s="1">
        <v>99.95</v>
      </c>
      <c r="AD1054" s="1">
        <v>99.3</v>
      </c>
      <c r="AE1054" s="1" t="s">
        <v>4369</v>
      </c>
      <c r="AF1054" s="1" t="s">
        <v>7754</v>
      </c>
      <c r="AG1054" s="1" t="s">
        <v>8006</v>
      </c>
      <c r="AH1054" s="21">
        <v>42352.331550925926</v>
      </c>
      <c r="AJ1054" s="23">
        <v>0</v>
      </c>
      <c r="AK1054" s="23">
        <f t="shared" si="231"/>
        <v>4</v>
      </c>
      <c r="AL1054" s="1">
        <f t="shared" si="232"/>
        <v>1500</v>
      </c>
      <c r="AM1054" s="1">
        <f t="shared" si="233"/>
        <v>23141</v>
      </c>
      <c r="AN1054" s="25">
        <f t="shared" si="240"/>
        <v>7.6700000000000017</v>
      </c>
      <c r="AO1054" s="25">
        <f t="shared" si="241"/>
        <v>80.016666666666666</v>
      </c>
      <c r="AP1054" s="1">
        <f t="shared" si="239"/>
        <v>26.37</v>
      </c>
      <c r="AQ1054" s="25">
        <f t="shared" si="234"/>
        <v>1.8325225851285616</v>
      </c>
      <c r="AR1054" s="1">
        <f t="shared" si="235"/>
        <v>4.84</v>
      </c>
      <c r="AS1054" s="25">
        <f t="shared" si="236"/>
        <v>1.3116531165311653</v>
      </c>
      <c r="AT1054" s="1">
        <f t="shared" si="237"/>
        <v>99.95</v>
      </c>
      <c r="AU1054" s="1">
        <f t="shared" si="238"/>
        <v>99.3</v>
      </c>
      <c r="AV1054" s="1" t="str">
        <f t="shared" si="228"/>
        <v>2</v>
      </c>
      <c r="AW1054" s="1" t="str">
        <f t="shared" si="229"/>
        <v>71</v>
      </c>
      <c r="AX1054" s="1" t="str">
        <f t="shared" si="230"/>
        <v>693</v>
      </c>
      <c r="AY1054" s="1">
        <v>0.12056338028169016</v>
      </c>
      <c r="AZ1054" s="1">
        <v>0.61471861471861466</v>
      </c>
      <c r="BJ1054"/>
    </row>
    <row r="1055" spans="1:62" ht="15.75">
      <c r="A1055" s="1">
        <v>9492</v>
      </c>
      <c r="B1055" s="1" t="s">
        <v>4207</v>
      </c>
      <c r="C1055" s="19" t="s">
        <v>4334</v>
      </c>
      <c r="D1055" s="1">
        <v>613</v>
      </c>
      <c r="E1055" s="1">
        <v>51096</v>
      </c>
      <c r="F1055" s="1">
        <v>1000</v>
      </c>
      <c r="H1055" s="1">
        <v>4.8</v>
      </c>
      <c r="I1055" s="1">
        <v>48.42</v>
      </c>
      <c r="J1055" s="1" t="s">
        <v>8007</v>
      </c>
      <c r="K1055" s="1">
        <v>4.8</v>
      </c>
      <c r="L1055" s="1">
        <v>40.25</v>
      </c>
      <c r="M1055" s="1" t="s">
        <v>8008</v>
      </c>
      <c r="N1055" s="1">
        <v>4.8</v>
      </c>
      <c r="O1055" s="1">
        <v>32.56</v>
      </c>
      <c r="P1055" s="1" t="s">
        <v>8009</v>
      </c>
      <c r="Q1055" s="1">
        <v>41.57</v>
      </c>
      <c r="R1055" s="1">
        <v>14.39</v>
      </c>
      <c r="S1055" s="1" t="s">
        <v>8010</v>
      </c>
      <c r="T1055" s="1">
        <v>7.24</v>
      </c>
      <c r="U1055" s="1">
        <v>3.69</v>
      </c>
      <c r="V1055" s="1" t="s">
        <v>8011</v>
      </c>
      <c r="W1055" s="1">
        <v>0</v>
      </c>
      <c r="X1055" s="1">
        <v>0.01</v>
      </c>
      <c r="Y1055" s="1" t="s">
        <v>4353</v>
      </c>
      <c r="Z1055" s="1">
        <v>0</v>
      </c>
      <c r="AA1055" s="1">
        <v>0</v>
      </c>
      <c r="AB1055" s="1" t="s">
        <v>4284</v>
      </c>
      <c r="AC1055" s="1">
        <v>95.79</v>
      </c>
      <c r="AD1055" s="1">
        <v>98.99</v>
      </c>
      <c r="AE1055" s="1" t="s">
        <v>4297</v>
      </c>
      <c r="AF1055" s="1" t="s">
        <v>8012</v>
      </c>
      <c r="AG1055" s="1" t="s">
        <v>8013</v>
      </c>
      <c r="AH1055" s="21">
        <v>42352.331747685188</v>
      </c>
      <c r="AJ1055" s="23">
        <v>0</v>
      </c>
      <c r="AK1055" s="23">
        <f t="shared" si="231"/>
        <v>4</v>
      </c>
      <c r="AL1055" s="1">
        <f t="shared" si="232"/>
        <v>1000</v>
      </c>
      <c r="AM1055" s="1">
        <f t="shared" si="233"/>
        <v>51096</v>
      </c>
      <c r="AN1055" s="25">
        <f t="shared" si="240"/>
        <v>15.86</v>
      </c>
      <c r="AO1055" s="25">
        <f t="shared" si="241"/>
        <v>40.410000000000004</v>
      </c>
      <c r="AP1055" s="1">
        <f t="shared" si="239"/>
        <v>41.57</v>
      </c>
      <c r="AQ1055" s="25">
        <f t="shared" si="234"/>
        <v>2.8888116747741486</v>
      </c>
      <c r="AR1055" s="1">
        <f t="shared" si="235"/>
        <v>7.24</v>
      </c>
      <c r="AS1055" s="25">
        <f t="shared" si="236"/>
        <v>1.962059620596206</v>
      </c>
      <c r="AT1055" s="1">
        <f t="shared" si="237"/>
        <v>95.79</v>
      </c>
      <c r="AU1055" s="1">
        <f t="shared" si="238"/>
        <v>98.99</v>
      </c>
      <c r="AV1055" s="1" t="str">
        <f t="shared" si="228"/>
        <v>1</v>
      </c>
      <c r="AW1055" s="1" t="str">
        <f t="shared" si="229"/>
        <v>22</v>
      </c>
      <c r="AX1055" s="1" t="str">
        <f t="shared" si="230"/>
        <v>1809</v>
      </c>
      <c r="AY1055" s="1">
        <v>0.19454545454545455</v>
      </c>
      <c r="AZ1055" s="1">
        <v>7.2968490878938641E-2</v>
      </c>
      <c r="BJ1055"/>
    </row>
    <row r="1056" spans="1:62" ht="15.75">
      <c r="A1056" s="1">
        <v>9082</v>
      </c>
      <c r="B1056" s="1" t="s">
        <v>2848</v>
      </c>
      <c r="C1056" s="19" t="s">
        <v>4339</v>
      </c>
      <c r="D1056" s="1">
        <v>309</v>
      </c>
      <c r="E1056" s="1">
        <v>5331</v>
      </c>
      <c r="F1056" s="1">
        <v>2000</v>
      </c>
      <c r="H1056" s="1">
        <v>4.9000000000000004</v>
      </c>
      <c r="I1056" s="1">
        <v>73</v>
      </c>
      <c r="J1056" s="1" t="s">
        <v>5813</v>
      </c>
      <c r="K1056" s="1">
        <v>4.9000000000000004</v>
      </c>
      <c r="L1056" s="1">
        <v>72.010000000000005</v>
      </c>
      <c r="M1056" s="1" t="s">
        <v>5814</v>
      </c>
      <c r="N1056" s="1">
        <v>4.9000000000000004</v>
      </c>
      <c r="O1056" s="1">
        <v>75.39</v>
      </c>
      <c r="P1056" s="1" t="s">
        <v>5815</v>
      </c>
      <c r="Q1056" s="1">
        <v>0</v>
      </c>
      <c r="R1056" s="1">
        <v>3.79</v>
      </c>
      <c r="S1056" s="1" t="s">
        <v>4978</v>
      </c>
      <c r="T1056" s="1">
        <v>0.05</v>
      </c>
      <c r="U1056" s="1">
        <v>2.42</v>
      </c>
      <c r="V1056" s="1" t="s">
        <v>5816</v>
      </c>
      <c r="W1056" s="1">
        <v>0</v>
      </c>
      <c r="X1056" s="1">
        <v>0.01</v>
      </c>
      <c r="Y1056" s="1" t="s">
        <v>4295</v>
      </c>
      <c r="Z1056" s="1">
        <v>0</v>
      </c>
      <c r="AA1056" s="1">
        <v>0</v>
      </c>
      <c r="AB1056" s="1" t="s">
        <v>4284</v>
      </c>
      <c r="AC1056" s="1">
        <v>94.8</v>
      </c>
      <c r="AD1056" s="1">
        <v>99.68</v>
      </c>
      <c r="AE1056" s="1" t="s">
        <v>4501</v>
      </c>
      <c r="AF1056" s="1" t="s">
        <v>7503</v>
      </c>
      <c r="AG1056" s="1" t="s">
        <v>8017</v>
      </c>
      <c r="AH1056" s="21">
        <v>42352.33184027778</v>
      </c>
      <c r="AJ1056" s="23">
        <v>0</v>
      </c>
      <c r="AK1056" s="23">
        <f t="shared" si="231"/>
        <v>6</v>
      </c>
      <c r="AL1056" s="1">
        <f t="shared" si="232"/>
        <v>2000</v>
      </c>
      <c r="AM1056" s="1">
        <f t="shared" si="233"/>
        <v>5331</v>
      </c>
      <c r="AN1056" s="25">
        <f t="shared" si="240"/>
        <v>3.3799999999999955</v>
      </c>
      <c r="AO1056" s="25">
        <f t="shared" si="241"/>
        <v>73.466666666666654</v>
      </c>
      <c r="AP1056" s="1">
        <f t="shared" si="239"/>
        <v>0</v>
      </c>
      <c r="AQ1056" s="25">
        <f t="shared" si="234"/>
        <v>0</v>
      </c>
      <c r="AR1056" s="1">
        <f t="shared" si="235"/>
        <v>0.05</v>
      </c>
      <c r="AS1056" s="25">
        <f t="shared" si="236"/>
        <v>2.0661157024793389E-2</v>
      </c>
      <c r="AT1056" s="1">
        <f t="shared" si="237"/>
        <v>94.8</v>
      </c>
      <c r="AU1056" s="1">
        <f t="shared" si="238"/>
        <v>99.68</v>
      </c>
      <c r="AV1056" s="1" t="str">
        <f t="shared" si="228"/>
        <v>78</v>
      </c>
      <c r="AW1056" s="1" t="str">
        <f t="shared" si="229"/>
        <v>268</v>
      </c>
      <c r="AX1056" s="1" t="str">
        <f t="shared" si="230"/>
        <v>1343</v>
      </c>
      <c r="AY1056" s="1">
        <v>1.2456716417910449</v>
      </c>
      <c r="AZ1056" s="1">
        <v>1.1973194341027551</v>
      </c>
      <c r="BJ1056"/>
    </row>
    <row r="1057" spans="1:62" ht="15.75">
      <c r="A1057" s="1">
        <v>9056</v>
      </c>
      <c r="B1057" s="1" t="s">
        <v>2870</v>
      </c>
      <c r="C1057" s="19" t="s">
        <v>4339</v>
      </c>
      <c r="D1057" s="1">
        <v>1526</v>
      </c>
      <c r="E1057" s="1">
        <v>66947</v>
      </c>
      <c r="F1057" s="1">
        <v>1000</v>
      </c>
      <c r="H1057" s="1">
        <v>4.7</v>
      </c>
      <c r="I1057" s="1">
        <v>-2.93</v>
      </c>
      <c r="J1057" s="1" t="s">
        <v>5003</v>
      </c>
      <c r="K1057" s="1">
        <v>4.8</v>
      </c>
      <c r="L1057" s="1">
        <v>-1.63</v>
      </c>
      <c r="M1057" s="1" t="s">
        <v>5004</v>
      </c>
      <c r="N1057" s="1">
        <v>4.7</v>
      </c>
      <c r="O1057" s="1">
        <v>-2.0499999999999998</v>
      </c>
      <c r="P1057" s="1" t="s">
        <v>5005</v>
      </c>
      <c r="Q1057" s="1">
        <v>3.57</v>
      </c>
      <c r="R1057" s="1">
        <v>3.92</v>
      </c>
      <c r="S1057" s="1" t="s">
        <v>5006</v>
      </c>
      <c r="T1057" s="1">
        <v>2.56</v>
      </c>
      <c r="U1057" s="1">
        <v>3.02</v>
      </c>
      <c r="V1057" s="1" t="s">
        <v>5007</v>
      </c>
      <c r="W1057" s="1">
        <v>0</v>
      </c>
      <c r="X1057" s="1">
        <v>0.01</v>
      </c>
      <c r="Y1057" s="1" t="s">
        <v>5008</v>
      </c>
      <c r="Z1057" s="1">
        <v>0</v>
      </c>
      <c r="AA1057" s="1">
        <v>0</v>
      </c>
      <c r="AB1057" s="1" t="s">
        <v>4284</v>
      </c>
      <c r="AC1057" s="1">
        <v>93.94</v>
      </c>
      <c r="AD1057" s="1">
        <v>98.86</v>
      </c>
      <c r="AE1057" s="1" t="s">
        <v>8021</v>
      </c>
      <c r="AF1057" s="1" t="s">
        <v>8022</v>
      </c>
      <c r="AG1057" s="1" t="s">
        <v>8023</v>
      </c>
      <c r="AH1057" s="21">
        <v>42352.331990740742</v>
      </c>
      <c r="AJ1057" s="23">
        <v>0</v>
      </c>
      <c r="AK1057" s="23">
        <f t="shared" si="231"/>
        <v>6</v>
      </c>
      <c r="AL1057" s="1">
        <f t="shared" si="232"/>
        <v>1000</v>
      </c>
      <c r="AM1057" s="1">
        <f t="shared" si="233"/>
        <v>66947</v>
      </c>
      <c r="AN1057" s="25">
        <f t="shared" si="240"/>
        <v>1.3000000000000003</v>
      </c>
      <c r="AO1057" s="25">
        <f t="shared" si="241"/>
        <v>-2.2033333333333336</v>
      </c>
      <c r="AP1057" s="1">
        <f t="shared" si="239"/>
        <v>3.57</v>
      </c>
      <c r="AQ1057" s="25">
        <f t="shared" si="234"/>
        <v>0.9107142857142857</v>
      </c>
      <c r="AR1057" s="1">
        <f t="shared" si="235"/>
        <v>2.56</v>
      </c>
      <c r="AS1057" s="25">
        <f t="shared" si="236"/>
        <v>0.84768211920529801</v>
      </c>
      <c r="AT1057" s="1">
        <f t="shared" si="237"/>
        <v>93.94</v>
      </c>
      <c r="AU1057" s="1">
        <f t="shared" si="238"/>
        <v>98.86</v>
      </c>
      <c r="AV1057" s="1" t="str">
        <f t="shared" si="228"/>
        <v>1628</v>
      </c>
      <c r="AW1057" s="1" t="str">
        <f t="shared" si="229"/>
        <v>7777</v>
      </c>
      <c r="AX1057" s="1" t="str">
        <f t="shared" si="230"/>
        <v>31977</v>
      </c>
      <c r="AY1057" s="1">
        <v>0.89595473833097605</v>
      </c>
      <c r="AZ1057" s="1">
        <v>1.459236326109391</v>
      </c>
      <c r="BJ1057"/>
    </row>
    <row r="1058" spans="1:62" ht="15.75">
      <c r="A1058" s="1">
        <v>9115</v>
      </c>
      <c r="B1058" s="1" t="s">
        <v>2942</v>
      </c>
      <c r="C1058" s="19" t="s">
        <v>4334</v>
      </c>
      <c r="D1058" s="1">
        <v>679</v>
      </c>
      <c r="E1058" s="1">
        <v>5940</v>
      </c>
      <c r="F1058" s="1">
        <v>1001.11</v>
      </c>
      <c r="H1058" s="1">
        <v>4.7</v>
      </c>
      <c r="I1058" s="1">
        <v>9.18</v>
      </c>
      <c r="J1058" s="1" t="s">
        <v>5088</v>
      </c>
      <c r="K1058" s="1">
        <v>4.8</v>
      </c>
      <c r="L1058" s="1">
        <v>8.3000000000000007</v>
      </c>
      <c r="M1058" s="1" t="s">
        <v>5089</v>
      </c>
      <c r="N1058" s="1">
        <v>4.8</v>
      </c>
      <c r="O1058" s="1">
        <v>12.42</v>
      </c>
      <c r="P1058" s="1" t="s">
        <v>5090</v>
      </c>
      <c r="Q1058" s="1">
        <v>13.64</v>
      </c>
      <c r="R1058" s="1">
        <v>14.39</v>
      </c>
      <c r="S1058" s="1" t="s">
        <v>5091</v>
      </c>
      <c r="T1058" s="1">
        <v>4.62</v>
      </c>
      <c r="U1058" s="1">
        <v>3.69</v>
      </c>
      <c r="V1058" s="1" t="s">
        <v>5092</v>
      </c>
      <c r="W1058" s="1">
        <v>0</v>
      </c>
      <c r="X1058" s="1">
        <v>0.01</v>
      </c>
      <c r="Y1058" s="1" t="s">
        <v>4935</v>
      </c>
      <c r="Z1058" s="1">
        <v>0</v>
      </c>
      <c r="AA1058" s="1">
        <v>0</v>
      </c>
      <c r="AB1058" s="1" t="s">
        <v>4284</v>
      </c>
      <c r="AC1058" s="1">
        <v>99.6</v>
      </c>
      <c r="AD1058" s="1">
        <v>97.46</v>
      </c>
      <c r="AE1058" s="1" t="s">
        <v>7315</v>
      </c>
      <c r="AF1058" s="1" t="s">
        <v>8039</v>
      </c>
      <c r="AG1058" s="1" t="s">
        <v>8040</v>
      </c>
      <c r="AH1058" s="21">
        <v>42352.332650462966</v>
      </c>
      <c r="AJ1058" s="23">
        <v>0</v>
      </c>
      <c r="AK1058" s="23">
        <f t="shared" si="231"/>
        <v>4</v>
      </c>
      <c r="AL1058" s="1">
        <f t="shared" si="232"/>
        <v>1001.11</v>
      </c>
      <c r="AM1058" s="1">
        <f t="shared" si="233"/>
        <v>5940</v>
      </c>
      <c r="AN1058" s="25">
        <f t="shared" si="240"/>
        <v>4.1199999999999992</v>
      </c>
      <c r="AO1058" s="25">
        <f t="shared" si="241"/>
        <v>9.9666666666666668</v>
      </c>
      <c r="AP1058" s="1">
        <f t="shared" si="239"/>
        <v>13.64</v>
      </c>
      <c r="AQ1058" s="25">
        <f t="shared" si="234"/>
        <v>0.94788047255038221</v>
      </c>
      <c r="AR1058" s="1">
        <f t="shared" si="235"/>
        <v>4.62</v>
      </c>
      <c r="AS1058" s="25">
        <f t="shared" si="236"/>
        <v>1.2520325203252034</v>
      </c>
      <c r="AT1058" s="1">
        <f t="shared" si="237"/>
        <v>99.6</v>
      </c>
      <c r="AU1058" s="1">
        <f t="shared" si="238"/>
        <v>97.46</v>
      </c>
      <c r="AV1058" s="1" t="str">
        <f t="shared" si="228"/>
        <v>80</v>
      </c>
      <c r="AW1058" s="1" t="str">
        <f t="shared" si="229"/>
        <v>283</v>
      </c>
      <c r="AX1058" s="1" t="str">
        <f t="shared" si="230"/>
        <v>1632</v>
      </c>
      <c r="AY1058" s="1">
        <v>1.2098939929328623</v>
      </c>
      <c r="AZ1058" s="1">
        <v>1.0404411764705883</v>
      </c>
      <c r="BJ1058"/>
    </row>
  </sheetData>
  <autoFilter ref="A1:BK1058">
    <filterColumn colId="35"/>
  </autoFilter>
  <sortState ref="BJ1:BJ1058">
    <sortCondition ref="BJ1:BJ1058"/>
  </sortState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BJ479"/>
  <sheetViews>
    <sheetView showGridLines="0" workbookViewId="0">
      <pane xSplit="2" ySplit="5" topLeftCell="AV6" activePane="bottomRight" state="frozen"/>
      <selection pane="topRight" activeCell="C1" sqref="C1"/>
      <selection pane="bottomLeft" activeCell="A6" sqref="A6"/>
      <selection pane="bottomRight" activeCell="BG15" sqref="BG15"/>
    </sheetView>
  </sheetViews>
  <sheetFormatPr defaultRowHeight="14.25"/>
  <cols>
    <col min="1" max="1" width="11.125" style="28" customWidth="1"/>
    <col min="2" max="2" width="5.75" style="1" customWidth="1"/>
    <col min="3" max="3" width="8.125" style="1" customWidth="1"/>
    <col min="4" max="4" width="5.75" style="1" customWidth="1"/>
    <col min="5" max="5" width="5.75" style="28" customWidth="1"/>
    <col min="6" max="6" width="5.75" style="1" customWidth="1"/>
    <col min="7" max="9" width="5.75" style="28" customWidth="1"/>
    <col min="10" max="14" width="5.75" style="1" customWidth="1"/>
    <col min="15" max="16" width="5.75" style="28" customWidth="1"/>
    <col min="17" max="17" width="5.75" style="42" hidden="1" customWidth="1"/>
    <col min="18" max="18" width="6.375" style="1" customWidth="1"/>
    <col min="19" max="19" width="5.5" style="1" customWidth="1"/>
    <col min="20" max="48" width="4.5" style="1" customWidth="1"/>
    <col min="49" max="49" width="14.75" style="1" customWidth="1"/>
    <col min="50" max="57" width="4.5" style="1" customWidth="1"/>
    <col min="58" max="58" width="7.75" style="42" customWidth="1"/>
    <col min="59" max="59" width="7.75" style="43" customWidth="1"/>
    <col min="60" max="60" width="9" style="1"/>
    <col min="61" max="61" width="9.125" style="1" customWidth="1"/>
    <col min="62" max="16384" width="9" style="1"/>
  </cols>
  <sheetData>
    <row r="1" spans="1:62">
      <c r="T1" s="1" t="s">
        <v>10978</v>
      </c>
      <c r="V1" s="1" t="s">
        <v>13546</v>
      </c>
      <c r="W1" s="1" t="s">
        <v>10979</v>
      </c>
      <c r="Y1" s="1" t="s">
        <v>13547</v>
      </c>
      <c r="AA1" s="1" t="s">
        <v>13548</v>
      </c>
      <c r="AB1" s="1" t="s">
        <v>13549</v>
      </c>
      <c r="AC1" s="1" t="s">
        <v>13550</v>
      </c>
      <c r="AD1" s="1" t="s">
        <v>13551</v>
      </c>
      <c r="AE1" s="1" t="s">
        <v>13552</v>
      </c>
      <c r="AF1" s="1" t="s">
        <v>13553</v>
      </c>
      <c r="AG1" s="1" t="s">
        <v>13554</v>
      </c>
      <c r="AH1" s="1" t="s">
        <v>10981</v>
      </c>
      <c r="AJ1" s="1" t="s">
        <v>10982</v>
      </c>
      <c r="AL1" s="1" t="s">
        <v>4269</v>
      </c>
      <c r="AN1" s="1" t="s">
        <v>10983</v>
      </c>
      <c r="AP1" s="1" t="s">
        <v>13555</v>
      </c>
      <c r="AR1" s="1" t="s">
        <v>13556</v>
      </c>
      <c r="AT1" s="1" t="s">
        <v>13557</v>
      </c>
      <c r="AV1" s="1" t="s">
        <v>13558</v>
      </c>
      <c r="AW1" s="1" t="s">
        <v>4280</v>
      </c>
      <c r="AY1" s="1" t="s">
        <v>4281</v>
      </c>
      <c r="BA1" s="1" t="s">
        <v>4282</v>
      </c>
      <c r="BB1" s="1" t="s">
        <v>10986</v>
      </c>
      <c r="BD1" s="1" t="s">
        <v>10984</v>
      </c>
      <c r="BF1" s="85" t="s">
        <v>13573</v>
      </c>
      <c r="BH1" s="1" t="s">
        <v>13574</v>
      </c>
      <c r="BI1" s="1" t="s">
        <v>13581</v>
      </c>
      <c r="BJ1" s="1" t="s">
        <v>13583</v>
      </c>
    </row>
    <row r="2" spans="1:62">
      <c r="S2" s="1" t="s">
        <v>13572</v>
      </c>
      <c r="T2" s="1">
        <v>1</v>
      </c>
      <c r="V2" s="1">
        <v>1</v>
      </c>
      <c r="W2" s="1">
        <v>1</v>
      </c>
      <c r="Y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J2" s="1">
        <v>1</v>
      </c>
      <c r="AL2" s="1">
        <v>1</v>
      </c>
      <c r="AN2" s="1">
        <v>1</v>
      </c>
      <c r="AP2" s="1">
        <v>1</v>
      </c>
      <c r="AR2" s="1">
        <v>1</v>
      </c>
      <c r="AT2" s="1">
        <v>1</v>
      </c>
      <c r="AV2" s="1">
        <v>1</v>
      </c>
      <c r="AW2" s="1">
        <v>1</v>
      </c>
      <c r="AY2" s="1">
        <v>1</v>
      </c>
      <c r="BA2" s="1">
        <v>1</v>
      </c>
      <c r="BB2" s="1">
        <v>1</v>
      </c>
      <c r="BD2" s="1">
        <v>1</v>
      </c>
      <c r="BF2" s="85"/>
    </row>
    <row r="3" spans="1:62">
      <c r="A3" s="28" t="s">
        <v>13598</v>
      </c>
      <c r="Q3" s="43"/>
      <c r="T3" s="1">
        <v>0.52400000000000002</v>
      </c>
      <c r="W3" s="1">
        <v>0.49</v>
      </c>
      <c r="Y3" s="1">
        <v>0.59</v>
      </c>
      <c r="AH3" s="1">
        <v>0.68</v>
      </c>
      <c r="AJ3" s="1">
        <v>0.66</v>
      </c>
      <c r="AL3" s="1">
        <v>0.75</v>
      </c>
      <c r="AN3" s="1">
        <v>0.72</v>
      </c>
      <c r="AP3" s="1">
        <v>0.56999999999999995</v>
      </c>
      <c r="AR3" s="1">
        <v>0.67</v>
      </c>
      <c r="AT3" s="1">
        <v>0.54</v>
      </c>
      <c r="AW3" s="1">
        <v>0.91</v>
      </c>
      <c r="AY3" s="1">
        <v>0.88</v>
      </c>
      <c r="BA3" s="1">
        <v>0.77</v>
      </c>
      <c r="BB3" s="1">
        <v>0.9</v>
      </c>
      <c r="BD3" s="1">
        <v>0.81</v>
      </c>
      <c r="BF3" s="85"/>
    </row>
    <row r="4" spans="1:62">
      <c r="A4" s="28" t="s">
        <v>13596</v>
      </c>
      <c r="Q4" s="43"/>
      <c r="T4" s="1" t="s">
        <v>13597</v>
      </c>
      <c r="W4" s="1" t="s">
        <v>13599</v>
      </c>
      <c r="Y4" s="1" t="s">
        <v>13600</v>
      </c>
      <c r="AH4" s="1" t="s">
        <v>13601</v>
      </c>
      <c r="AJ4" s="1" t="s">
        <v>13602</v>
      </c>
      <c r="AL4" s="1" t="s">
        <v>13603</v>
      </c>
      <c r="AN4" s="1" t="s">
        <v>13604</v>
      </c>
      <c r="AP4" s="1" t="s">
        <v>13605</v>
      </c>
      <c r="AR4" s="1" t="s">
        <v>13606</v>
      </c>
      <c r="AT4" s="1" t="s">
        <v>13612</v>
      </c>
      <c r="AW4" s="1" t="s">
        <v>13607</v>
      </c>
      <c r="AY4" s="1" t="s">
        <v>13608</v>
      </c>
      <c r="BA4" s="1" t="s">
        <v>13609</v>
      </c>
      <c r="BB4" s="1" t="s">
        <v>13610</v>
      </c>
      <c r="BD4" s="1" t="s">
        <v>13611</v>
      </c>
      <c r="BF4" s="85"/>
    </row>
    <row r="5" spans="1:62">
      <c r="A5" s="28" t="s">
        <v>13543</v>
      </c>
      <c r="B5" s="1" t="s">
        <v>10978</v>
      </c>
      <c r="C5" s="1" t="s">
        <v>4254</v>
      </c>
      <c r="D5" s="1" t="s">
        <v>10979</v>
      </c>
      <c r="E5" s="28" t="s">
        <v>10980</v>
      </c>
      <c r="F5" s="1" t="s">
        <v>10981</v>
      </c>
      <c r="G5" s="28" t="s">
        <v>10982</v>
      </c>
      <c r="H5" s="28" t="s">
        <v>4269</v>
      </c>
      <c r="I5" s="28" t="s">
        <v>10983</v>
      </c>
      <c r="J5" s="1" t="s">
        <v>4278</v>
      </c>
      <c r="K5" s="1" t="s">
        <v>4279</v>
      </c>
      <c r="L5" s="1" t="s">
        <v>4280</v>
      </c>
      <c r="M5" s="1" t="s">
        <v>4281</v>
      </c>
      <c r="N5" s="1" t="s">
        <v>4282</v>
      </c>
      <c r="O5" s="28" t="s">
        <v>10987</v>
      </c>
      <c r="P5" s="28" t="s">
        <v>10985</v>
      </c>
      <c r="Q5" s="42" t="s">
        <v>13544</v>
      </c>
      <c r="T5" s="1" t="s">
        <v>13559</v>
      </c>
      <c r="W5" s="1" t="s">
        <v>13571</v>
      </c>
      <c r="Y5" s="1" t="s">
        <v>13560</v>
      </c>
      <c r="AH5" s="1" t="s">
        <v>13561</v>
      </c>
      <c r="AJ5" s="1" t="s">
        <v>13562</v>
      </c>
      <c r="AL5" s="1" t="s">
        <v>13563</v>
      </c>
      <c r="AN5" s="1" t="s">
        <v>13562</v>
      </c>
      <c r="AP5" s="1" t="s">
        <v>13564</v>
      </c>
      <c r="AR5" s="1" t="s">
        <v>13565</v>
      </c>
      <c r="AT5" s="1" t="s">
        <v>13566</v>
      </c>
      <c r="AW5" s="1" t="s">
        <v>13567</v>
      </c>
      <c r="AY5" s="1" t="s">
        <v>13568</v>
      </c>
      <c r="BB5" s="1" t="s">
        <v>13569</v>
      </c>
      <c r="BD5" s="1" t="s">
        <v>13570</v>
      </c>
      <c r="BF5" s="85"/>
    </row>
    <row r="6" spans="1:62">
      <c r="A6" s="28" t="s">
        <v>3368</v>
      </c>
      <c r="B6" s="1">
        <v>1868.76</v>
      </c>
      <c r="C6" s="1">
        <v>40682</v>
      </c>
      <c r="D6" s="1">
        <v>1.4499999999999993</v>
      </c>
      <c r="E6" s="28">
        <v>-6.9799999999999995</v>
      </c>
      <c r="F6" s="1">
        <v>200</v>
      </c>
      <c r="G6" s="28">
        <v>15.54001554001554</v>
      </c>
      <c r="H6" s="28">
        <v>7</v>
      </c>
      <c r="I6" s="28">
        <v>1.9125683060109289</v>
      </c>
      <c r="J6" s="1">
        <v>100</v>
      </c>
      <c r="K6" s="1">
        <v>98.61</v>
      </c>
      <c r="L6" s="1">
        <v>0</v>
      </c>
      <c r="M6" s="1">
        <v>0</v>
      </c>
      <c r="N6" s="1">
        <v>1796</v>
      </c>
      <c r="O6" s="28">
        <v>0</v>
      </c>
      <c r="P6" s="28">
        <f t="shared" ref="P6:P69" si="0">M6/N6*6</f>
        <v>0</v>
      </c>
      <c r="Q6" s="42">
        <v>0</v>
      </c>
      <c r="T6" s="1">
        <f>IF($B6&lt;500,1,0)*$T$2</f>
        <v>0</v>
      </c>
      <c r="U6" s="1">
        <f>IF($B6&lt;2000,1,0)*$T$3</f>
        <v>0.52400000000000002</v>
      </c>
      <c r="W6" s="1">
        <f>IF($D6&gt;30,1,0)*$W$2</f>
        <v>0</v>
      </c>
      <c r="X6" s="1">
        <f>IF($D6&gt;12.7,1,0)*$W$3</f>
        <v>0</v>
      </c>
      <c r="Y6" s="1">
        <f>IF($E$6&gt;90,1,IF($E$6&lt;-3,1,0))*$Y$2</f>
        <v>1</v>
      </c>
      <c r="Z6" s="1">
        <f>IF($E6&gt;94,1,IF($E6&lt;-0.33,1,0))*$Y$3</f>
        <v>0.59</v>
      </c>
      <c r="AH6" s="1">
        <f>IF($F6&gt;40,1,0)*$AH$2</f>
        <v>1</v>
      </c>
      <c r="AI6" s="1">
        <f>IF($F6&gt;6.4,1,0)*$AH$3</f>
        <v>0.68</v>
      </c>
      <c r="AJ6" s="1">
        <f>IF($G6&gt;3,1,0)*$AJ$2</f>
        <v>1</v>
      </c>
      <c r="AK6" s="1">
        <f>IF($G6&gt;3.8,1,0)*$AJ$3</f>
        <v>0.66</v>
      </c>
      <c r="AL6" s="1">
        <f>IF($H6&gt;5,1,0)*$AL$2</f>
        <v>1</v>
      </c>
      <c r="AM6" s="1">
        <f>IF($H6&gt;4.6,1,0)*$AL$3</f>
        <v>0.75</v>
      </c>
      <c r="AN6" s="1">
        <f>IF($H6&gt;3,1,0)*$AN$2</f>
        <v>1</v>
      </c>
      <c r="AO6" s="1">
        <f>IF($H6&gt;1.27,1,0)*$AN$3</f>
        <v>0.72</v>
      </c>
      <c r="AP6" s="1">
        <f>IF($J6&lt;60,1,0)*$AP$2</f>
        <v>0</v>
      </c>
      <c r="AQ6" s="1">
        <f>IF($J6&gt;97,1,0)*$AP$3</f>
        <v>0.56999999999999995</v>
      </c>
      <c r="AR6" s="1">
        <f>IF($K6&lt;98,1,0)*$AR$2</f>
        <v>0</v>
      </c>
      <c r="AS6" s="1">
        <f>IF($K6&lt;99.3,1,0)*$AR$3</f>
        <v>0.67</v>
      </c>
      <c r="AT6" s="1">
        <f>IF($C6&lt;3000,1,0)*$AT$2</f>
        <v>0</v>
      </c>
      <c r="AU6" s="1">
        <f>IF($C6&lt;5932,1,0)*$AT$3</f>
        <v>0</v>
      </c>
      <c r="AW6" s="1">
        <f>IF($L6&lt;=32,1,0)*$AW$2</f>
        <v>1</v>
      </c>
      <c r="AX6" s="1">
        <f>IF($L6&lt;=10,1,0)*$AW$3</f>
        <v>0.91</v>
      </c>
      <c r="AY6" s="1">
        <f>IF($M6&lt;=146,1,0)*$AY$2</f>
        <v>1</v>
      </c>
      <c r="AZ6" s="1">
        <f>IF($M6&lt;=180,1,0)*$AY$3</f>
        <v>0.88</v>
      </c>
      <c r="BA6" s="1">
        <f>IF($N6&lt;=1285,1,0)*$BA$3</f>
        <v>0</v>
      </c>
      <c r="BB6" s="1">
        <f>IF($O6&lt;0.1,1,0)*$BB$2</f>
        <v>1</v>
      </c>
      <c r="BC6" s="1">
        <f>IF($O6&lt;0.5%,1,0)*$BB$3</f>
        <v>0.9</v>
      </c>
      <c r="BD6" s="1">
        <f>IF($P6&lt;0.25,1,0)*$BD$2</f>
        <v>1</v>
      </c>
      <c r="BE6" s="1">
        <f>IF($P6&lt;40%,1,0)*$BD$3</f>
        <v>0.81</v>
      </c>
      <c r="BF6" s="42">
        <f>SUM(T6,W6,Y6,AH6,AJ6,AL6,AN6,AP6,AR6,AT6,AW6,AY6,BB6,BD6)</f>
        <v>9</v>
      </c>
      <c r="BG6" s="43">
        <f>SUM(U6,X6,Z6,AI6,AK6,AM6,AO6,AQ6,AS6,AU6,AX6,AZ6,BA6,BC6,BE6)</f>
        <v>8.6640000000000015</v>
      </c>
      <c r="BH6" s="1" t="s">
        <v>13575</v>
      </c>
      <c r="BI6" s="52">
        <v>0.59090909090909094</v>
      </c>
      <c r="BJ6" s="1" t="s">
        <v>13585</v>
      </c>
    </row>
    <row r="7" spans="1:62">
      <c r="A7" s="28" t="s">
        <v>2686</v>
      </c>
      <c r="B7" s="1">
        <v>951</v>
      </c>
      <c r="C7" s="1">
        <v>20007</v>
      </c>
      <c r="D7" s="1">
        <v>3.2300000000000004</v>
      </c>
      <c r="E7" s="28">
        <v>-5.7366666666666672</v>
      </c>
      <c r="F7" s="1">
        <v>12.72</v>
      </c>
      <c r="G7" s="28">
        <v>0.88394718554551777</v>
      </c>
      <c r="H7" s="28">
        <v>9.31</v>
      </c>
      <c r="I7" s="28">
        <v>2.5230352303523036</v>
      </c>
      <c r="J7" s="1">
        <v>85.43</v>
      </c>
      <c r="K7" s="1">
        <v>96.49</v>
      </c>
      <c r="L7" s="1">
        <v>28</v>
      </c>
      <c r="M7" s="1">
        <v>208</v>
      </c>
      <c r="N7" s="1">
        <v>1397</v>
      </c>
      <c r="O7" s="28">
        <v>0.57615384615384613</v>
      </c>
      <c r="P7" s="28">
        <f t="shared" si="0"/>
        <v>0.89334287759484599</v>
      </c>
      <c r="Q7" s="42">
        <v>1</v>
      </c>
      <c r="T7" s="1">
        <f t="shared" ref="T7:T70" si="1">IF(B7&lt;500,1,0)*$T$2</f>
        <v>0</v>
      </c>
      <c r="U7" s="1">
        <f t="shared" ref="U7:U70" si="2">IF($B7&lt;2000,1,0)*$T$3</f>
        <v>0.52400000000000002</v>
      </c>
      <c r="W7" s="1">
        <f t="shared" ref="W7:W70" si="3">IF(D7&gt;30,1,0)*$W$2</f>
        <v>0</v>
      </c>
      <c r="X7" s="1">
        <f t="shared" ref="X7:X70" si="4">IF($D7&gt;12.7,1,0)*$W$3</f>
        <v>0</v>
      </c>
      <c r="Y7" s="1">
        <f t="shared" ref="Y7:Y70" si="5">IF(E7&gt;90,1,IF(E7&lt;-3,1,0))*$Y$2</f>
        <v>1</v>
      </c>
      <c r="Z7" s="1">
        <f t="shared" ref="Z7:Z70" si="6">IF($E7&gt;94,1,IF($E7&lt;-0.33,1,0))*$Y$3</f>
        <v>0.59</v>
      </c>
      <c r="AH7" s="1">
        <f t="shared" ref="AH7:AH70" si="7">IF(F7&gt;40,1,0)*$AH$2</f>
        <v>0</v>
      </c>
      <c r="AI7" s="1">
        <f t="shared" ref="AI7:AI70" si="8">IF($F7&gt;6.4,1,0)*$AH$3</f>
        <v>0.68</v>
      </c>
      <c r="AJ7" s="1">
        <f t="shared" ref="AJ7:AJ70" si="9">IF(G7&gt;3,1,0)*$AJ$2</f>
        <v>0</v>
      </c>
      <c r="AK7" s="1">
        <f t="shared" ref="AK7:AK70" si="10">IF($G7&gt;3.8,1,0)*$AJ$3</f>
        <v>0</v>
      </c>
      <c r="AL7" s="1">
        <f t="shared" ref="AL7:AL70" si="11">IF(H7&gt;5,1,0)*$AL$2</f>
        <v>1</v>
      </c>
      <c r="AM7" s="1">
        <f t="shared" ref="AM7:AM70" si="12">IF($H7&gt;4.6,1,0)*$AL$3</f>
        <v>0.75</v>
      </c>
      <c r="AN7" s="1">
        <f t="shared" ref="AN7:AN70" si="13">IF(H7&gt;3,1,0)*$AN$2</f>
        <v>1</v>
      </c>
      <c r="AO7" s="1">
        <f t="shared" ref="AO7:AO70" si="14">IF($H7&gt;1.27,1,0)*$AN$3</f>
        <v>0.72</v>
      </c>
      <c r="AP7" s="1">
        <f t="shared" ref="AP7:AP70" si="15">IF(J7&lt;60,1,0)*$AP$2</f>
        <v>0</v>
      </c>
      <c r="AQ7" s="1">
        <f t="shared" ref="AQ7:AQ70" si="16">IF($J7&gt;97,1,0)*$AP$3</f>
        <v>0</v>
      </c>
      <c r="AR7" s="1">
        <f t="shared" ref="AR7:AR70" si="17">IF(K7&lt;98,1,0)*$AR$2</f>
        <v>1</v>
      </c>
      <c r="AS7" s="1">
        <f t="shared" ref="AS7:AS70" si="18">IF($K7&lt;99.3,1,0)*$AR$3</f>
        <v>0.67</v>
      </c>
      <c r="AT7" s="1">
        <f t="shared" ref="AT7:AT70" si="19">IF(C7&lt;3000,1,0)*$AT$2</f>
        <v>0</v>
      </c>
      <c r="AU7" s="1">
        <f t="shared" ref="AU7:AU70" si="20">IF($C7&lt;5932,1,0)*$AT$3</f>
        <v>0</v>
      </c>
      <c r="AW7" s="1">
        <f t="shared" ref="AW7:AW70" si="21">IF(L7&lt;=32,1,0)*$AW$2</f>
        <v>1</v>
      </c>
      <c r="AX7" s="1">
        <f t="shared" ref="AX7:AX70" si="22">IF($L7&lt;=10,1,0)*$AW$3</f>
        <v>0</v>
      </c>
      <c r="AY7" s="1">
        <f t="shared" ref="AY7:AY70" si="23">IF(M7&lt;=146,1,0)*$AY$2</f>
        <v>0</v>
      </c>
      <c r="AZ7" s="1">
        <f t="shared" ref="AZ7:AZ70" si="24">IF($M7&lt;=180,1,0)*$AY$3</f>
        <v>0</v>
      </c>
      <c r="BA7" s="1">
        <f t="shared" ref="BA7:BA70" si="25">IF($N7&lt;=1285,1,0)*$BA$3</f>
        <v>0</v>
      </c>
      <c r="BB7" s="1">
        <f t="shared" ref="BB7:BB70" si="26">IF(O7&lt;0.1,1,0)*$BB$2</f>
        <v>0</v>
      </c>
      <c r="BC7" s="1">
        <f t="shared" ref="BC7:BC70" si="27">IF($O7&lt;0.5%,1,0)*$BB$3</f>
        <v>0</v>
      </c>
      <c r="BD7" s="1">
        <f t="shared" ref="BD7:BD70" si="28">IF(P7&lt;0.25,1,0)*$BD$2</f>
        <v>0</v>
      </c>
      <c r="BE7" s="1">
        <f t="shared" ref="BE7:BE70" si="29">IF($P7&lt;40%,1,0)*$BD$3</f>
        <v>0</v>
      </c>
      <c r="BF7" s="43">
        <f t="shared" ref="BF7:BF70" si="30">SUM(T7,W7,Y7,AH7,AJ7,AL7,AN7,AP7,AR7,AT7,AW7,AY7,BB7,BD7)</f>
        <v>5</v>
      </c>
      <c r="BG7" s="43">
        <f t="shared" ref="BG7:BG70" si="31">SUM(U7,X7,Z7,AI7,AK7,AM7,AO7,AQ7,AS7,AU7,AX7,AZ7,BA7,BC7,BE7)</f>
        <v>3.9340000000000002</v>
      </c>
      <c r="BH7" s="1" t="s">
        <v>13576</v>
      </c>
      <c r="BI7" s="52">
        <v>8.6065573770491802E-2</v>
      </c>
      <c r="BJ7" s="1" t="s">
        <v>13589</v>
      </c>
    </row>
    <row r="8" spans="1:62">
      <c r="A8" s="28" t="s">
        <v>3650</v>
      </c>
      <c r="B8" s="1">
        <v>2100</v>
      </c>
      <c r="C8" s="1">
        <v>61986</v>
      </c>
      <c r="D8" s="1">
        <v>1.54</v>
      </c>
      <c r="E8" s="28">
        <v>-5.1033333333333326</v>
      </c>
      <c r="F8" s="1">
        <v>6.01</v>
      </c>
      <c r="G8" s="28">
        <v>1.4241706161137442</v>
      </c>
      <c r="H8" s="28">
        <v>2.99</v>
      </c>
      <c r="I8" s="28">
        <v>0.98679867986798697</v>
      </c>
      <c r="J8" s="1">
        <v>99.1</v>
      </c>
      <c r="K8" s="1">
        <v>95.56</v>
      </c>
      <c r="L8" s="1">
        <v>390</v>
      </c>
      <c r="M8" s="1">
        <v>2010</v>
      </c>
      <c r="N8" s="1">
        <v>9816</v>
      </c>
      <c r="O8" s="28">
        <v>0.83044776119402997</v>
      </c>
      <c r="P8" s="28">
        <f t="shared" si="0"/>
        <v>1.2286063569682153</v>
      </c>
      <c r="Q8" s="42">
        <v>1</v>
      </c>
      <c r="T8" s="1">
        <f t="shared" si="1"/>
        <v>0</v>
      </c>
      <c r="U8" s="1">
        <f t="shared" si="2"/>
        <v>0</v>
      </c>
      <c r="W8" s="1">
        <f t="shared" si="3"/>
        <v>0</v>
      </c>
      <c r="X8" s="1">
        <f t="shared" si="4"/>
        <v>0</v>
      </c>
      <c r="Y8" s="1">
        <f t="shared" si="5"/>
        <v>1</v>
      </c>
      <c r="Z8" s="1">
        <f t="shared" si="6"/>
        <v>0.59</v>
      </c>
      <c r="AH8" s="1">
        <f t="shared" si="7"/>
        <v>0</v>
      </c>
      <c r="AI8" s="1">
        <f t="shared" si="8"/>
        <v>0</v>
      </c>
      <c r="AJ8" s="1">
        <f t="shared" si="9"/>
        <v>0</v>
      </c>
      <c r="AK8" s="1">
        <f t="shared" si="10"/>
        <v>0</v>
      </c>
      <c r="AL8" s="1">
        <f t="shared" si="11"/>
        <v>0</v>
      </c>
      <c r="AM8" s="1">
        <f t="shared" si="12"/>
        <v>0</v>
      </c>
      <c r="AN8" s="1">
        <f t="shared" si="13"/>
        <v>0</v>
      </c>
      <c r="AO8" s="1">
        <f t="shared" si="14"/>
        <v>0.72</v>
      </c>
      <c r="AP8" s="1">
        <f t="shared" si="15"/>
        <v>0</v>
      </c>
      <c r="AQ8" s="1">
        <f t="shared" si="16"/>
        <v>0.56999999999999995</v>
      </c>
      <c r="AR8" s="1">
        <f t="shared" si="17"/>
        <v>1</v>
      </c>
      <c r="AS8" s="1">
        <f t="shared" si="18"/>
        <v>0.67</v>
      </c>
      <c r="AT8" s="1">
        <f t="shared" si="19"/>
        <v>0</v>
      </c>
      <c r="AU8" s="1">
        <f t="shared" si="20"/>
        <v>0</v>
      </c>
      <c r="AW8" s="1">
        <f t="shared" si="21"/>
        <v>0</v>
      </c>
      <c r="AX8" s="1">
        <f t="shared" si="22"/>
        <v>0</v>
      </c>
      <c r="AY8" s="1">
        <f t="shared" si="23"/>
        <v>0</v>
      </c>
      <c r="AZ8" s="1">
        <f t="shared" si="24"/>
        <v>0</v>
      </c>
      <c r="BA8" s="1">
        <f t="shared" si="25"/>
        <v>0</v>
      </c>
      <c r="BB8" s="1">
        <f t="shared" si="26"/>
        <v>0</v>
      </c>
      <c r="BC8" s="1">
        <f t="shared" si="27"/>
        <v>0</v>
      </c>
      <c r="BD8" s="1">
        <f t="shared" si="28"/>
        <v>0</v>
      </c>
      <c r="BE8" s="1">
        <f t="shared" si="29"/>
        <v>0</v>
      </c>
      <c r="BF8" s="43">
        <f t="shared" si="30"/>
        <v>2</v>
      </c>
      <c r="BG8" s="43">
        <f t="shared" si="31"/>
        <v>2.5499999999999998</v>
      </c>
      <c r="BH8" s="1" t="s">
        <v>13576</v>
      </c>
      <c r="BI8" s="52">
        <v>8.6065573770491802E-2</v>
      </c>
      <c r="BJ8" s="1" t="s">
        <v>13589</v>
      </c>
    </row>
    <row r="9" spans="1:62">
      <c r="A9" s="28" t="s">
        <v>2840</v>
      </c>
      <c r="B9" s="1">
        <v>3000</v>
      </c>
      <c r="C9" s="1">
        <v>53943</v>
      </c>
      <c r="D9" s="1">
        <v>0.41999999999999993</v>
      </c>
      <c r="E9" s="28">
        <v>-3.8000000000000003</v>
      </c>
      <c r="F9" s="1">
        <v>7.07</v>
      </c>
      <c r="G9" s="28">
        <v>0.49131341209173035</v>
      </c>
      <c r="H9" s="28">
        <v>3.81</v>
      </c>
      <c r="I9" s="28">
        <v>1.032520325203252</v>
      </c>
      <c r="J9" s="1">
        <v>99.96</v>
      </c>
      <c r="K9" s="1">
        <v>98.57</v>
      </c>
      <c r="L9" s="1">
        <v>88</v>
      </c>
      <c r="M9" s="1">
        <v>408</v>
      </c>
      <c r="N9" s="1">
        <v>3904</v>
      </c>
      <c r="O9" s="28">
        <v>0.92313725490196086</v>
      </c>
      <c r="P9" s="28">
        <f t="shared" si="0"/>
        <v>0.62704918032786883</v>
      </c>
      <c r="Q9" s="42">
        <v>0</v>
      </c>
      <c r="T9" s="1">
        <f t="shared" si="1"/>
        <v>0</v>
      </c>
      <c r="U9" s="1">
        <f t="shared" si="2"/>
        <v>0</v>
      </c>
      <c r="W9" s="1">
        <f t="shared" si="3"/>
        <v>0</v>
      </c>
      <c r="X9" s="1">
        <f t="shared" si="4"/>
        <v>0</v>
      </c>
      <c r="Y9" s="1">
        <f t="shared" si="5"/>
        <v>1</v>
      </c>
      <c r="Z9" s="1">
        <f t="shared" si="6"/>
        <v>0.59</v>
      </c>
      <c r="AH9" s="1">
        <f t="shared" si="7"/>
        <v>0</v>
      </c>
      <c r="AI9" s="1">
        <f t="shared" si="8"/>
        <v>0.68</v>
      </c>
      <c r="AJ9" s="1">
        <f t="shared" si="9"/>
        <v>0</v>
      </c>
      <c r="AK9" s="1">
        <f t="shared" si="10"/>
        <v>0</v>
      </c>
      <c r="AL9" s="1">
        <f t="shared" si="11"/>
        <v>0</v>
      </c>
      <c r="AM9" s="1">
        <f t="shared" si="12"/>
        <v>0</v>
      </c>
      <c r="AN9" s="1">
        <f t="shared" si="13"/>
        <v>1</v>
      </c>
      <c r="AO9" s="1">
        <f t="shared" si="14"/>
        <v>0.72</v>
      </c>
      <c r="AP9" s="1">
        <f t="shared" si="15"/>
        <v>0</v>
      </c>
      <c r="AQ9" s="1">
        <f t="shared" si="16"/>
        <v>0.56999999999999995</v>
      </c>
      <c r="AR9" s="1">
        <f t="shared" si="17"/>
        <v>0</v>
      </c>
      <c r="AS9" s="1">
        <f t="shared" si="18"/>
        <v>0.67</v>
      </c>
      <c r="AT9" s="1">
        <f t="shared" si="19"/>
        <v>0</v>
      </c>
      <c r="AU9" s="1">
        <f t="shared" si="20"/>
        <v>0</v>
      </c>
      <c r="AW9" s="1">
        <f t="shared" si="21"/>
        <v>0</v>
      </c>
      <c r="AX9" s="1">
        <f t="shared" si="22"/>
        <v>0</v>
      </c>
      <c r="AY9" s="1">
        <f t="shared" si="23"/>
        <v>0</v>
      </c>
      <c r="AZ9" s="1">
        <f t="shared" si="24"/>
        <v>0</v>
      </c>
      <c r="BA9" s="1">
        <f t="shared" si="25"/>
        <v>0</v>
      </c>
      <c r="BB9" s="1">
        <f t="shared" si="26"/>
        <v>0</v>
      </c>
      <c r="BC9" s="1">
        <f t="shared" si="27"/>
        <v>0</v>
      </c>
      <c r="BD9" s="1">
        <f t="shared" si="28"/>
        <v>0</v>
      </c>
      <c r="BE9" s="1">
        <f t="shared" si="29"/>
        <v>0</v>
      </c>
      <c r="BF9" s="43">
        <f t="shared" si="30"/>
        <v>2</v>
      </c>
      <c r="BG9" s="43">
        <f t="shared" si="31"/>
        <v>3.23</v>
      </c>
      <c r="BH9" s="1" t="s">
        <v>13576</v>
      </c>
      <c r="BI9" s="52">
        <v>8.6065573770491802E-2</v>
      </c>
      <c r="BJ9" s="1" t="s">
        <v>13589</v>
      </c>
    </row>
    <row r="10" spans="1:62">
      <c r="A10" s="28" t="s">
        <v>3864</v>
      </c>
      <c r="B10" s="1">
        <v>1910.6</v>
      </c>
      <c r="C10" s="1">
        <v>50957</v>
      </c>
      <c r="D10" s="1">
        <v>1.1400000000000001</v>
      </c>
      <c r="E10" s="28">
        <v>-3.6766666666666672</v>
      </c>
      <c r="F10" s="1">
        <v>33.33</v>
      </c>
      <c r="G10" s="28">
        <v>4.3625654450261777</v>
      </c>
      <c r="H10" s="28">
        <v>2.58</v>
      </c>
      <c r="I10" s="28">
        <v>0.75882352941176479</v>
      </c>
      <c r="J10" s="1">
        <v>97.26</v>
      </c>
      <c r="K10" s="1">
        <v>97.38</v>
      </c>
      <c r="L10" s="1">
        <v>72</v>
      </c>
      <c r="M10" s="1">
        <v>252</v>
      </c>
      <c r="N10" s="1">
        <v>3417</v>
      </c>
      <c r="O10" s="28">
        <v>1.2228571428571429</v>
      </c>
      <c r="P10" s="28">
        <f t="shared" si="0"/>
        <v>0.44249341527655839</v>
      </c>
      <c r="Q10" s="42">
        <v>1</v>
      </c>
      <c r="T10" s="1">
        <f t="shared" si="1"/>
        <v>0</v>
      </c>
      <c r="U10" s="1">
        <f t="shared" si="2"/>
        <v>0.52400000000000002</v>
      </c>
      <c r="W10" s="1">
        <f t="shared" si="3"/>
        <v>0</v>
      </c>
      <c r="X10" s="1">
        <f t="shared" si="4"/>
        <v>0</v>
      </c>
      <c r="Y10" s="1">
        <f t="shared" si="5"/>
        <v>1</v>
      </c>
      <c r="Z10" s="1">
        <f t="shared" si="6"/>
        <v>0.59</v>
      </c>
      <c r="AH10" s="1">
        <f t="shared" si="7"/>
        <v>0</v>
      </c>
      <c r="AI10" s="1">
        <f t="shared" si="8"/>
        <v>0.68</v>
      </c>
      <c r="AJ10" s="1">
        <f t="shared" si="9"/>
        <v>1</v>
      </c>
      <c r="AK10" s="1">
        <f t="shared" si="10"/>
        <v>0.66</v>
      </c>
      <c r="AL10" s="1">
        <f t="shared" si="11"/>
        <v>0</v>
      </c>
      <c r="AM10" s="1">
        <f t="shared" si="12"/>
        <v>0</v>
      </c>
      <c r="AN10" s="1">
        <f t="shared" si="13"/>
        <v>0</v>
      </c>
      <c r="AO10" s="1">
        <f t="shared" si="14"/>
        <v>0.72</v>
      </c>
      <c r="AP10" s="1">
        <f t="shared" si="15"/>
        <v>0</v>
      </c>
      <c r="AQ10" s="1">
        <f t="shared" si="16"/>
        <v>0.56999999999999995</v>
      </c>
      <c r="AR10" s="1">
        <f t="shared" si="17"/>
        <v>1</v>
      </c>
      <c r="AS10" s="1">
        <f t="shared" si="18"/>
        <v>0.67</v>
      </c>
      <c r="AT10" s="1">
        <f t="shared" si="19"/>
        <v>0</v>
      </c>
      <c r="AU10" s="1">
        <f t="shared" si="20"/>
        <v>0</v>
      </c>
      <c r="AW10" s="1">
        <f t="shared" si="21"/>
        <v>0</v>
      </c>
      <c r="AX10" s="1">
        <f t="shared" si="22"/>
        <v>0</v>
      </c>
      <c r="AY10" s="1">
        <f t="shared" si="23"/>
        <v>0</v>
      </c>
      <c r="AZ10" s="1">
        <f t="shared" si="24"/>
        <v>0</v>
      </c>
      <c r="BA10" s="1">
        <f t="shared" si="25"/>
        <v>0</v>
      </c>
      <c r="BB10" s="1">
        <f t="shared" si="26"/>
        <v>0</v>
      </c>
      <c r="BC10" s="1">
        <f t="shared" si="27"/>
        <v>0</v>
      </c>
      <c r="BD10" s="1">
        <f t="shared" si="28"/>
        <v>0</v>
      </c>
      <c r="BE10" s="1">
        <f t="shared" si="29"/>
        <v>0</v>
      </c>
      <c r="BF10" s="43">
        <f t="shared" si="30"/>
        <v>3</v>
      </c>
      <c r="BG10" s="43">
        <f t="shared" si="31"/>
        <v>4.4140000000000006</v>
      </c>
      <c r="BH10" s="1" t="s">
        <v>13576</v>
      </c>
      <c r="BI10" s="52">
        <v>8.6065573770491802E-2</v>
      </c>
      <c r="BJ10" s="1" t="s">
        <v>13589</v>
      </c>
    </row>
    <row r="11" spans="1:62">
      <c r="A11" s="28" t="s">
        <v>3039</v>
      </c>
      <c r="B11" s="1">
        <v>2014.12</v>
      </c>
      <c r="C11" s="1">
        <v>101328</v>
      </c>
      <c r="D11" s="1">
        <v>1.2599999999999998</v>
      </c>
      <c r="E11" s="28">
        <v>-3.5966666666666662</v>
      </c>
      <c r="F11" s="1">
        <v>5.3</v>
      </c>
      <c r="G11" s="28">
        <v>1.6459627329192545</v>
      </c>
      <c r="H11" s="28">
        <v>2.64</v>
      </c>
      <c r="I11" s="28">
        <v>1.6603773584905661</v>
      </c>
      <c r="J11" s="1">
        <v>99.16</v>
      </c>
      <c r="K11" s="1">
        <v>97.19</v>
      </c>
      <c r="L11" s="1">
        <v>645</v>
      </c>
      <c r="M11" s="1">
        <v>2585</v>
      </c>
      <c r="N11" s="1">
        <v>20537</v>
      </c>
      <c r="O11" s="28">
        <v>1.0679303675048355</v>
      </c>
      <c r="P11" s="28">
        <f t="shared" si="0"/>
        <v>0.7552222817354044</v>
      </c>
      <c r="Q11" s="42">
        <v>1</v>
      </c>
      <c r="T11" s="1">
        <f t="shared" si="1"/>
        <v>0</v>
      </c>
      <c r="U11" s="1">
        <f t="shared" si="2"/>
        <v>0</v>
      </c>
      <c r="W11" s="1">
        <f t="shared" si="3"/>
        <v>0</v>
      </c>
      <c r="X11" s="1">
        <f t="shared" si="4"/>
        <v>0</v>
      </c>
      <c r="Y11" s="1">
        <f t="shared" si="5"/>
        <v>1</v>
      </c>
      <c r="Z11" s="1">
        <f t="shared" si="6"/>
        <v>0.59</v>
      </c>
      <c r="AH11" s="1">
        <f t="shared" si="7"/>
        <v>0</v>
      </c>
      <c r="AI11" s="1">
        <f t="shared" si="8"/>
        <v>0</v>
      </c>
      <c r="AJ11" s="1">
        <f t="shared" si="9"/>
        <v>0</v>
      </c>
      <c r="AK11" s="1">
        <f t="shared" si="10"/>
        <v>0</v>
      </c>
      <c r="AL11" s="1">
        <f t="shared" si="11"/>
        <v>0</v>
      </c>
      <c r="AM11" s="1">
        <f t="shared" si="12"/>
        <v>0</v>
      </c>
      <c r="AN11" s="1">
        <f t="shared" si="13"/>
        <v>0</v>
      </c>
      <c r="AO11" s="1">
        <f t="shared" si="14"/>
        <v>0.72</v>
      </c>
      <c r="AP11" s="1">
        <f t="shared" si="15"/>
        <v>0</v>
      </c>
      <c r="AQ11" s="1">
        <f t="shared" si="16"/>
        <v>0.56999999999999995</v>
      </c>
      <c r="AR11" s="1">
        <f t="shared" si="17"/>
        <v>1</v>
      </c>
      <c r="AS11" s="1">
        <f t="shared" si="18"/>
        <v>0.67</v>
      </c>
      <c r="AT11" s="1">
        <f t="shared" si="19"/>
        <v>0</v>
      </c>
      <c r="AU11" s="1">
        <f t="shared" si="20"/>
        <v>0</v>
      </c>
      <c r="AW11" s="1">
        <f t="shared" si="21"/>
        <v>0</v>
      </c>
      <c r="AX11" s="1">
        <f t="shared" si="22"/>
        <v>0</v>
      </c>
      <c r="AY11" s="1">
        <f t="shared" si="23"/>
        <v>0</v>
      </c>
      <c r="AZ11" s="1">
        <f t="shared" si="24"/>
        <v>0</v>
      </c>
      <c r="BA11" s="1">
        <f t="shared" si="25"/>
        <v>0</v>
      </c>
      <c r="BB11" s="1">
        <f t="shared" si="26"/>
        <v>0</v>
      </c>
      <c r="BC11" s="1">
        <f t="shared" si="27"/>
        <v>0</v>
      </c>
      <c r="BD11" s="1">
        <f t="shared" si="28"/>
        <v>0</v>
      </c>
      <c r="BE11" s="1">
        <f t="shared" si="29"/>
        <v>0</v>
      </c>
      <c r="BF11" s="43">
        <f t="shared" si="30"/>
        <v>2</v>
      </c>
      <c r="BG11" s="43">
        <f t="shared" si="31"/>
        <v>2.5499999999999998</v>
      </c>
      <c r="BH11" s="1" t="s">
        <v>13576</v>
      </c>
      <c r="BI11" s="52">
        <v>8.6065573770491802E-2</v>
      </c>
      <c r="BJ11" s="1" t="s">
        <v>13589</v>
      </c>
    </row>
    <row r="12" spans="1:62">
      <c r="A12" s="28" t="s">
        <v>1313</v>
      </c>
      <c r="B12" s="1">
        <v>1000</v>
      </c>
      <c r="C12" s="1">
        <v>80350</v>
      </c>
      <c r="D12" s="1">
        <v>0.95000000000000018</v>
      </c>
      <c r="E12" s="28">
        <v>-2.9500000000000006</v>
      </c>
      <c r="F12" s="1">
        <v>25</v>
      </c>
      <c r="G12" s="28">
        <v>3.9556962025316453</v>
      </c>
      <c r="H12" s="28">
        <v>5.79</v>
      </c>
      <c r="I12" s="28">
        <v>1.7815384615384615</v>
      </c>
      <c r="J12" s="1">
        <v>86.82</v>
      </c>
      <c r="K12" s="1">
        <v>96.58</v>
      </c>
      <c r="L12" s="1">
        <v>0</v>
      </c>
      <c r="M12" s="1">
        <v>13</v>
      </c>
      <c r="N12" s="1">
        <v>31266</v>
      </c>
      <c r="O12" s="28">
        <v>0</v>
      </c>
      <c r="P12" s="28">
        <f t="shared" si="0"/>
        <v>2.494722701976588E-3</v>
      </c>
      <c r="Q12" s="42">
        <v>0</v>
      </c>
      <c r="T12" s="1">
        <f t="shared" si="1"/>
        <v>0</v>
      </c>
      <c r="U12" s="1">
        <f t="shared" si="2"/>
        <v>0.52400000000000002</v>
      </c>
      <c r="W12" s="1">
        <f t="shared" si="3"/>
        <v>0</v>
      </c>
      <c r="X12" s="1">
        <f t="shared" si="4"/>
        <v>0</v>
      </c>
      <c r="Y12" s="1">
        <f t="shared" si="5"/>
        <v>0</v>
      </c>
      <c r="Z12" s="1">
        <f t="shared" si="6"/>
        <v>0.59</v>
      </c>
      <c r="AH12" s="1">
        <f t="shared" si="7"/>
        <v>0</v>
      </c>
      <c r="AI12" s="1">
        <f t="shared" si="8"/>
        <v>0.68</v>
      </c>
      <c r="AJ12" s="1">
        <f t="shared" si="9"/>
        <v>1</v>
      </c>
      <c r="AK12" s="1">
        <f t="shared" si="10"/>
        <v>0.66</v>
      </c>
      <c r="AL12" s="1">
        <f t="shared" si="11"/>
        <v>1</v>
      </c>
      <c r="AM12" s="1">
        <f t="shared" si="12"/>
        <v>0.75</v>
      </c>
      <c r="AN12" s="1">
        <f t="shared" si="13"/>
        <v>1</v>
      </c>
      <c r="AO12" s="1">
        <f t="shared" si="14"/>
        <v>0.72</v>
      </c>
      <c r="AP12" s="1">
        <f t="shared" si="15"/>
        <v>0</v>
      </c>
      <c r="AQ12" s="1">
        <f t="shared" si="16"/>
        <v>0</v>
      </c>
      <c r="AR12" s="1">
        <f t="shared" si="17"/>
        <v>1</v>
      </c>
      <c r="AS12" s="1">
        <f t="shared" si="18"/>
        <v>0.67</v>
      </c>
      <c r="AT12" s="1">
        <f t="shared" si="19"/>
        <v>0</v>
      </c>
      <c r="AU12" s="1">
        <f t="shared" si="20"/>
        <v>0</v>
      </c>
      <c r="AW12" s="1">
        <f t="shared" si="21"/>
        <v>1</v>
      </c>
      <c r="AX12" s="1">
        <f t="shared" si="22"/>
        <v>0.91</v>
      </c>
      <c r="AY12" s="1">
        <f t="shared" si="23"/>
        <v>1</v>
      </c>
      <c r="AZ12" s="1">
        <f t="shared" si="24"/>
        <v>0.88</v>
      </c>
      <c r="BA12" s="1">
        <f t="shared" si="25"/>
        <v>0</v>
      </c>
      <c r="BB12" s="1">
        <f t="shared" si="26"/>
        <v>1</v>
      </c>
      <c r="BC12" s="1">
        <f t="shared" si="27"/>
        <v>0.9</v>
      </c>
      <c r="BD12" s="1">
        <f t="shared" si="28"/>
        <v>1</v>
      </c>
      <c r="BE12" s="1">
        <f t="shared" si="29"/>
        <v>0.81</v>
      </c>
      <c r="BF12" s="43">
        <f t="shared" si="30"/>
        <v>8</v>
      </c>
      <c r="BG12" s="43">
        <f t="shared" si="31"/>
        <v>8.0940000000000012</v>
      </c>
      <c r="BH12" s="1" t="s">
        <v>13575</v>
      </c>
      <c r="BI12" s="52">
        <v>0.59090909090909094</v>
      </c>
      <c r="BJ12" s="1" t="s">
        <v>13585</v>
      </c>
    </row>
    <row r="13" spans="1:62">
      <c r="A13" s="28" t="s">
        <v>1140</v>
      </c>
      <c r="B13" s="1">
        <v>801.1</v>
      </c>
      <c r="C13" s="1">
        <v>68010</v>
      </c>
      <c r="D13" s="1">
        <v>0.58000000000000007</v>
      </c>
      <c r="E13" s="28">
        <v>-2.94</v>
      </c>
      <c r="F13" s="1">
        <v>60.28</v>
      </c>
      <c r="G13" s="28">
        <v>4.683760683760684</v>
      </c>
      <c r="H13" s="28">
        <v>5.63</v>
      </c>
      <c r="I13" s="28">
        <v>1.5382513661202184</v>
      </c>
      <c r="J13" s="1">
        <v>99.94</v>
      </c>
      <c r="K13" s="1">
        <v>98.06</v>
      </c>
      <c r="L13" s="1">
        <v>520</v>
      </c>
      <c r="M13" s="1">
        <v>6895</v>
      </c>
      <c r="N13" s="1">
        <v>37148</v>
      </c>
      <c r="O13" s="28">
        <v>0.32278462654097173</v>
      </c>
      <c r="P13" s="28">
        <f t="shared" si="0"/>
        <v>1.1136534941315819</v>
      </c>
      <c r="Q13" s="42">
        <v>1</v>
      </c>
      <c r="T13" s="1">
        <f t="shared" si="1"/>
        <v>0</v>
      </c>
      <c r="U13" s="1">
        <f t="shared" si="2"/>
        <v>0.52400000000000002</v>
      </c>
      <c r="W13" s="1">
        <f t="shared" si="3"/>
        <v>0</v>
      </c>
      <c r="X13" s="1">
        <f t="shared" si="4"/>
        <v>0</v>
      </c>
      <c r="Y13" s="1">
        <f t="shared" si="5"/>
        <v>0</v>
      </c>
      <c r="Z13" s="1">
        <f t="shared" si="6"/>
        <v>0.59</v>
      </c>
      <c r="AH13" s="1">
        <f t="shared" si="7"/>
        <v>1</v>
      </c>
      <c r="AI13" s="1">
        <f t="shared" si="8"/>
        <v>0.68</v>
      </c>
      <c r="AJ13" s="1">
        <f t="shared" si="9"/>
        <v>1</v>
      </c>
      <c r="AK13" s="1">
        <f t="shared" si="10"/>
        <v>0.66</v>
      </c>
      <c r="AL13" s="1">
        <f t="shared" si="11"/>
        <v>1</v>
      </c>
      <c r="AM13" s="1">
        <f t="shared" si="12"/>
        <v>0.75</v>
      </c>
      <c r="AN13" s="1">
        <f t="shared" si="13"/>
        <v>1</v>
      </c>
      <c r="AO13" s="1">
        <f t="shared" si="14"/>
        <v>0.72</v>
      </c>
      <c r="AP13" s="1">
        <f t="shared" si="15"/>
        <v>0</v>
      </c>
      <c r="AQ13" s="1">
        <f t="shared" si="16"/>
        <v>0.56999999999999995</v>
      </c>
      <c r="AR13" s="1">
        <f t="shared" si="17"/>
        <v>0</v>
      </c>
      <c r="AS13" s="1">
        <f t="shared" si="18"/>
        <v>0.67</v>
      </c>
      <c r="AT13" s="1">
        <f t="shared" si="19"/>
        <v>0</v>
      </c>
      <c r="AU13" s="1">
        <f t="shared" si="20"/>
        <v>0</v>
      </c>
      <c r="AW13" s="1">
        <f t="shared" si="21"/>
        <v>0</v>
      </c>
      <c r="AX13" s="1">
        <f t="shared" si="22"/>
        <v>0</v>
      </c>
      <c r="AY13" s="1">
        <f t="shared" si="23"/>
        <v>0</v>
      </c>
      <c r="AZ13" s="1">
        <f t="shared" si="24"/>
        <v>0</v>
      </c>
      <c r="BA13" s="1">
        <f t="shared" si="25"/>
        <v>0</v>
      </c>
      <c r="BB13" s="1">
        <f t="shared" si="26"/>
        <v>0</v>
      </c>
      <c r="BC13" s="1">
        <f t="shared" si="27"/>
        <v>0</v>
      </c>
      <c r="BD13" s="1">
        <f t="shared" si="28"/>
        <v>0</v>
      </c>
      <c r="BE13" s="1">
        <f t="shared" si="29"/>
        <v>0</v>
      </c>
      <c r="BF13" s="43">
        <f t="shared" si="30"/>
        <v>4</v>
      </c>
      <c r="BG13" s="43">
        <f t="shared" si="31"/>
        <v>5.1640000000000006</v>
      </c>
      <c r="BH13" s="1" t="s">
        <v>13576</v>
      </c>
      <c r="BI13" s="52">
        <v>8.6065573770491802E-2</v>
      </c>
      <c r="BJ13" s="1" t="s">
        <v>13589</v>
      </c>
    </row>
    <row r="14" spans="1:62">
      <c r="A14" s="28" t="s">
        <v>2133</v>
      </c>
      <c r="B14" s="1">
        <v>1000</v>
      </c>
      <c r="C14" s="1">
        <v>26024</v>
      </c>
      <c r="D14" s="1">
        <v>0.94000000000000039</v>
      </c>
      <c r="E14" s="28">
        <v>-2.7033333333333331</v>
      </c>
      <c r="F14" s="1">
        <v>5.51</v>
      </c>
      <c r="G14" s="28">
        <v>1.7436708860759491</v>
      </c>
      <c r="H14" s="28">
        <v>2.68</v>
      </c>
      <c r="I14" s="28">
        <v>1.1028806584362141</v>
      </c>
      <c r="J14" s="1">
        <v>98.44</v>
      </c>
      <c r="K14" s="1">
        <v>98.58</v>
      </c>
      <c r="L14" s="1">
        <v>3</v>
      </c>
      <c r="M14" s="1">
        <v>455</v>
      </c>
      <c r="N14" s="1">
        <v>2950</v>
      </c>
      <c r="O14" s="28">
        <v>2.8219780219780222E-2</v>
      </c>
      <c r="P14" s="28">
        <f t="shared" si="0"/>
        <v>0.92542372881355939</v>
      </c>
      <c r="Q14" s="42">
        <v>1</v>
      </c>
      <c r="T14" s="1">
        <f t="shared" si="1"/>
        <v>0</v>
      </c>
      <c r="U14" s="1">
        <f t="shared" si="2"/>
        <v>0.52400000000000002</v>
      </c>
      <c r="W14" s="1">
        <f t="shared" si="3"/>
        <v>0</v>
      </c>
      <c r="X14" s="1">
        <f t="shared" si="4"/>
        <v>0</v>
      </c>
      <c r="Y14" s="1">
        <f t="shared" si="5"/>
        <v>0</v>
      </c>
      <c r="Z14" s="1">
        <f t="shared" si="6"/>
        <v>0.59</v>
      </c>
      <c r="AH14" s="1">
        <f t="shared" si="7"/>
        <v>0</v>
      </c>
      <c r="AI14" s="1">
        <f t="shared" si="8"/>
        <v>0</v>
      </c>
      <c r="AJ14" s="1">
        <f t="shared" si="9"/>
        <v>0</v>
      </c>
      <c r="AK14" s="1">
        <f t="shared" si="10"/>
        <v>0</v>
      </c>
      <c r="AL14" s="1">
        <f t="shared" si="11"/>
        <v>0</v>
      </c>
      <c r="AM14" s="1">
        <f t="shared" si="12"/>
        <v>0</v>
      </c>
      <c r="AN14" s="1">
        <f t="shared" si="13"/>
        <v>0</v>
      </c>
      <c r="AO14" s="1">
        <f t="shared" si="14"/>
        <v>0.72</v>
      </c>
      <c r="AP14" s="1">
        <f t="shared" si="15"/>
        <v>0</v>
      </c>
      <c r="AQ14" s="1">
        <f t="shared" si="16"/>
        <v>0.56999999999999995</v>
      </c>
      <c r="AR14" s="1">
        <f t="shared" si="17"/>
        <v>0</v>
      </c>
      <c r="AS14" s="1">
        <f t="shared" si="18"/>
        <v>0.67</v>
      </c>
      <c r="AT14" s="1">
        <f t="shared" si="19"/>
        <v>0</v>
      </c>
      <c r="AU14" s="1">
        <f t="shared" si="20"/>
        <v>0</v>
      </c>
      <c r="AW14" s="1">
        <f t="shared" si="21"/>
        <v>1</v>
      </c>
      <c r="AX14" s="1">
        <f t="shared" si="22"/>
        <v>0.91</v>
      </c>
      <c r="AY14" s="1">
        <f t="shared" si="23"/>
        <v>0</v>
      </c>
      <c r="AZ14" s="1">
        <f t="shared" si="24"/>
        <v>0</v>
      </c>
      <c r="BA14" s="1">
        <f t="shared" si="25"/>
        <v>0</v>
      </c>
      <c r="BB14" s="1">
        <f t="shared" si="26"/>
        <v>1</v>
      </c>
      <c r="BC14" s="1">
        <f t="shared" si="27"/>
        <v>0</v>
      </c>
      <c r="BD14" s="1">
        <f t="shared" si="28"/>
        <v>0</v>
      </c>
      <c r="BE14" s="1">
        <f t="shared" si="29"/>
        <v>0</v>
      </c>
      <c r="BF14" s="43">
        <f t="shared" si="30"/>
        <v>2</v>
      </c>
      <c r="BG14" s="43">
        <f t="shared" si="31"/>
        <v>3.984</v>
      </c>
      <c r="BH14" s="1" t="s">
        <v>13576</v>
      </c>
      <c r="BI14" s="52">
        <v>8.6065573770491802E-2</v>
      </c>
      <c r="BJ14" s="1" t="s">
        <v>13589</v>
      </c>
    </row>
    <row r="15" spans="1:62">
      <c r="A15" s="28" t="s">
        <v>2336</v>
      </c>
      <c r="B15" s="1">
        <v>1000</v>
      </c>
      <c r="C15" s="1">
        <v>109068</v>
      </c>
      <c r="D15" s="1">
        <v>1.59</v>
      </c>
      <c r="E15" s="28">
        <v>-2.67</v>
      </c>
      <c r="F15" s="1">
        <v>16.75</v>
      </c>
      <c r="G15" s="28">
        <v>3.9691943127962088</v>
      </c>
      <c r="H15" s="28">
        <v>4.8</v>
      </c>
      <c r="I15" s="28">
        <v>1.5841584158415842</v>
      </c>
      <c r="J15" s="1">
        <v>98.12</v>
      </c>
      <c r="K15" s="1">
        <v>99.77</v>
      </c>
      <c r="L15" s="1">
        <v>656</v>
      </c>
      <c r="M15" s="1">
        <v>2374</v>
      </c>
      <c r="N15" s="1">
        <v>3514</v>
      </c>
      <c r="O15" s="28">
        <v>1.1826790227464195</v>
      </c>
      <c r="P15" s="28">
        <f t="shared" si="0"/>
        <v>4.053500284575982</v>
      </c>
      <c r="Q15" s="42">
        <v>1</v>
      </c>
      <c r="T15" s="1">
        <f t="shared" si="1"/>
        <v>0</v>
      </c>
      <c r="U15" s="1">
        <f t="shared" si="2"/>
        <v>0.52400000000000002</v>
      </c>
      <c r="W15" s="1">
        <f t="shared" si="3"/>
        <v>0</v>
      </c>
      <c r="X15" s="1">
        <f t="shared" si="4"/>
        <v>0</v>
      </c>
      <c r="Y15" s="1">
        <f t="shared" si="5"/>
        <v>0</v>
      </c>
      <c r="Z15" s="1">
        <f t="shared" si="6"/>
        <v>0.59</v>
      </c>
      <c r="AH15" s="1">
        <f t="shared" si="7"/>
        <v>0</v>
      </c>
      <c r="AI15" s="1">
        <f t="shared" si="8"/>
        <v>0.68</v>
      </c>
      <c r="AJ15" s="1">
        <f t="shared" si="9"/>
        <v>1</v>
      </c>
      <c r="AK15" s="1">
        <f t="shared" si="10"/>
        <v>0.66</v>
      </c>
      <c r="AL15" s="1">
        <f t="shared" si="11"/>
        <v>0</v>
      </c>
      <c r="AM15" s="1">
        <f t="shared" si="12"/>
        <v>0.75</v>
      </c>
      <c r="AN15" s="1">
        <f t="shared" si="13"/>
        <v>1</v>
      </c>
      <c r="AO15" s="1">
        <f t="shared" si="14"/>
        <v>0.72</v>
      </c>
      <c r="AP15" s="1">
        <f t="shared" si="15"/>
        <v>0</v>
      </c>
      <c r="AQ15" s="1">
        <f t="shared" si="16"/>
        <v>0.56999999999999995</v>
      </c>
      <c r="AR15" s="1">
        <f t="shared" si="17"/>
        <v>0</v>
      </c>
      <c r="AS15" s="1">
        <f t="shared" si="18"/>
        <v>0</v>
      </c>
      <c r="AT15" s="1">
        <f t="shared" si="19"/>
        <v>0</v>
      </c>
      <c r="AU15" s="1">
        <f t="shared" si="20"/>
        <v>0</v>
      </c>
      <c r="AW15" s="1">
        <f t="shared" si="21"/>
        <v>0</v>
      </c>
      <c r="AX15" s="1">
        <f t="shared" si="22"/>
        <v>0</v>
      </c>
      <c r="AY15" s="1">
        <f t="shared" si="23"/>
        <v>0</v>
      </c>
      <c r="AZ15" s="1">
        <f t="shared" si="24"/>
        <v>0</v>
      </c>
      <c r="BA15" s="1">
        <f t="shared" si="25"/>
        <v>0</v>
      </c>
      <c r="BB15" s="1">
        <f t="shared" si="26"/>
        <v>0</v>
      </c>
      <c r="BC15" s="1">
        <f t="shared" si="27"/>
        <v>0</v>
      </c>
      <c r="BD15" s="1">
        <f t="shared" si="28"/>
        <v>0</v>
      </c>
      <c r="BE15" s="1">
        <f t="shared" si="29"/>
        <v>0</v>
      </c>
      <c r="BF15" s="43">
        <f t="shared" si="30"/>
        <v>2</v>
      </c>
      <c r="BG15" s="43">
        <f t="shared" si="31"/>
        <v>4.4940000000000007</v>
      </c>
      <c r="BH15" s="1" t="s">
        <v>13576</v>
      </c>
      <c r="BI15" s="52">
        <v>8.6065573770491802E-2</v>
      </c>
      <c r="BJ15" s="1" t="s">
        <v>13589</v>
      </c>
    </row>
    <row r="16" spans="1:62">
      <c r="A16" s="28" t="s">
        <v>2112</v>
      </c>
      <c r="B16" s="1">
        <v>1000</v>
      </c>
      <c r="C16" s="1">
        <v>313550</v>
      </c>
      <c r="D16" s="1">
        <v>1.51</v>
      </c>
      <c r="E16" s="28">
        <v>-2.6166666666666667</v>
      </c>
      <c r="F16" s="1">
        <v>1.92</v>
      </c>
      <c r="G16" s="28">
        <v>0.61538461538461531</v>
      </c>
      <c r="H16" s="28">
        <v>3.07</v>
      </c>
      <c r="I16" s="28">
        <v>1.1628787878787878</v>
      </c>
      <c r="J16" s="1">
        <v>96.16</v>
      </c>
      <c r="K16" s="1">
        <v>98.38</v>
      </c>
      <c r="L16" s="1">
        <v>1352</v>
      </c>
      <c r="M16" s="1">
        <v>5836</v>
      </c>
      <c r="N16" s="1">
        <v>30084</v>
      </c>
      <c r="O16" s="28">
        <v>0.99152844413982189</v>
      </c>
      <c r="P16" s="28">
        <f t="shared" si="0"/>
        <v>1.163940965297168</v>
      </c>
      <c r="Q16" s="42">
        <v>1</v>
      </c>
      <c r="T16" s="1">
        <f t="shared" si="1"/>
        <v>0</v>
      </c>
      <c r="U16" s="1">
        <f t="shared" si="2"/>
        <v>0.52400000000000002</v>
      </c>
      <c r="W16" s="1">
        <f t="shared" si="3"/>
        <v>0</v>
      </c>
      <c r="X16" s="1">
        <f t="shared" si="4"/>
        <v>0</v>
      </c>
      <c r="Y16" s="1">
        <f t="shared" si="5"/>
        <v>0</v>
      </c>
      <c r="Z16" s="1">
        <f t="shared" si="6"/>
        <v>0.59</v>
      </c>
      <c r="AH16" s="1">
        <f t="shared" si="7"/>
        <v>0</v>
      </c>
      <c r="AI16" s="1">
        <f t="shared" si="8"/>
        <v>0</v>
      </c>
      <c r="AJ16" s="1">
        <f t="shared" si="9"/>
        <v>0</v>
      </c>
      <c r="AK16" s="1">
        <f t="shared" si="10"/>
        <v>0</v>
      </c>
      <c r="AL16" s="1">
        <f t="shared" si="11"/>
        <v>0</v>
      </c>
      <c r="AM16" s="1">
        <f t="shared" si="12"/>
        <v>0</v>
      </c>
      <c r="AN16" s="1">
        <f t="shared" si="13"/>
        <v>1</v>
      </c>
      <c r="AO16" s="1">
        <f t="shared" si="14"/>
        <v>0.72</v>
      </c>
      <c r="AP16" s="1">
        <f t="shared" si="15"/>
        <v>0</v>
      </c>
      <c r="AQ16" s="1">
        <f t="shared" si="16"/>
        <v>0</v>
      </c>
      <c r="AR16" s="1">
        <f t="shared" si="17"/>
        <v>0</v>
      </c>
      <c r="AS16" s="1">
        <f t="shared" si="18"/>
        <v>0.67</v>
      </c>
      <c r="AT16" s="1">
        <f t="shared" si="19"/>
        <v>0</v>
      </c>
      <c r="AU16" s="1">
        <f t="shared" si="20"/>
        <v>0</v>
      </c>
      <c r="AW16" s="1">
        <f t="shared" si="21"/>
        <v>0</v>
      </c>
      <c r="AX16" s="1">
        <f t="shared" si="22"/>
        <v>0</v>
      </c>
      <c r="AY16" s="1">
        <f t="shared" si="23"/>
        <v>0</v>
      </c>
      <c r="AZ16" s="1">
        <f t="shared" si="24"/>
        <v>0</v>
      </c>
      <c r="BA16" s="1">
        <f t="shared" si="25"/>
        <v>0</v>
      </c>
      <c r="BB16" s="1">
        <f t="shared" si="26"/>
        <v>0</v>
      </c>
      <c r="BC16" s="1">
        <f t="shared" si="27"/>
        <v>0</v>
      </c>
      <c r="BD16" s="1">
        <f t="shared" si="28"/>
        <v>0</v>
      </c>
      <c r="BE16" s="1">
        <f t="shared" si="29"/>
        <v>0</v>
      </c>
      <c r="BF16" s="43">
        <f t="shared" si="30"/>
        <v>1</v>
      </c>
      <c r="BG16" s="43">
        <f t="shared" si="31"/>
        <v>2.504</v>
      </c>
      <c r="BH16" s="1" t="s">
        <v>13576</v>
      </c>
      <c r="BI16" s="52">
        <v>8.6065573770491802E-2</v>
      </c>
      <c r="BJ16" s="1" t="s">
        <v>13589</v>
      </c>
    </row>
    <row r="17" spans="1:62">
      <c r="A17" s="28" t="s">
        <v>3666</v>
      </c>
      <c r="B17" s="1">
        <v>1000</v>
      </c>
      <c r="C17" s="1">
        <v>17587</v>
      </c>
      <c r="D17" s="1">
        <v>0.78000000000000025</v>
      </c>
      <c r="E17" s="28">
        <v>-2.4466666666666668</v>
      </c>
      <c r="F17" s="1">
        <v>1.64</v>
      </c>
      <c r="G17" s="28">
        <v>0.41730279898218825</v>
      </c>
      <c r="H17" s="28">
        <v>1.26</v>
      </c>
      <c r="I17" s="28">
        <v>0.51851851851851849</v>
      </c>
      <c r="J17" s="1">
        <v>65.36</v>
      </c>
      <c r="K17" s="1">
        <v>99.69</v>
      </c>
      <c r="L17" s="1">
        <v>212</v>
      </c>
      <c r="M17" s="1">
        <v>1242</v>
      </c>
      <c r="N17" s="1">
        <v>9419</v>
      </c>
      <c r="O17" s="28">
        <v>0.73056360708534629</v>
      </c>
      <c r="P17" s="28">
        <f t="shared" si="0"/>
        <v>0.79116679052978012</v>
      </c>
      <c r="Q17" s="42">
        <v>1</v>
      </c>
      <c r="T17" s="1">
        <f t="shared" si="1"/>
        <v>0</v>
      </c>
      <c r="U17" s="1">
        <f t="shared" si="2"/>
        <v>0.52400000000000002</v>
      </c>
      <c r="W17" s="1">
        <f t="shared" si="3"/>
        <v>0</v>
      </c>
      <c r="X17" s="1">
        <f t="shared" si="4"/>
        <v>0</v>
      </c>
      <c r="Y17" s="1">
        <f t="shared" si="5"/>
        <v>0</v>
      </c>
      <c r="Z17" s="1">
        <f t="shared" si="6"/>
        <v>0.59</v>
      </c>
      <c r="AH17" s="1">
        <f t="shared" si="7"/>
        <v>0</v>
      </c>
      <c r="AI17" s="1">
        <f t="shared" si="8"/>
        <v>0</v>
      </c>
      <c r="AJ17" s="1">
        <f t="shared" si="9"/>
        <v>0</v>
      </c>
      <c r="AK17" s="1">
        <f t="shared" si="10"/>
        <v>0</v>
      </c>
      <c r="AL17" s="1">
        <f t="shared" si="11"/>
        <v>0</v>
      </c>
      <c r="AM17" s="1">
        <f t="shared" si="12"/>
        <v>0</v>
      </c>
      <c r="AN17" s="1">
        <f t="shared" si="13"/>
        <v>0</v>
      </c>
      <c r="AO17" s="1">
        <f t="shared" si="14"/>
        <v>0</v>
      </c>
      <c r="AP17" s="1">
        <f t="shared" si="15"/>
        <v>0</v>
      </c>
      <c r="AQ17" s="1">
        <f t="shared" si="16"/>
        <v>0</v>
      </c>
      <c r="AR17" s="1">
        <f t="shared" si="17"/>
        <v>0</v>
      </c>
      <c r="AS17" s="1">
        <f t="shared" si="18"/>
        <v>0</v>
      </c>
      <c r="AT17" s="1">
        <f t="shared" si="19"/>
        <v>0</v>
      </c>
      <c r="AU17" s="1">
        <f t="shared" si="20"/>
        <v>0</v>
      </c>
      <c r="AW17" s="1">
        <f t="shared" si="21"/>
        <v>0</v>
      </c>
      <c r="AX17" s="1">
        <f t="shared" si="22"/>
        <v>0</v>
      </c>
      <c r="AY17" s="1">
        <f t="shared" si="23"/>
        <v>0</v>
      </c>
      <c r="AZ17" s="1">
        <f t="shared" si="24"/>
        <v>0</v>
      </c>
      <c r="BA17" s="1">
        <f t="shared" si="25"/>
        <v>0</v>
      </c>
      <c r="BB17" s="1">
        <f t="shared" si="26"/>
        <v>0</v>
      </c>
      <c r="BC17" s="1">
        <f t="shared" si="27"/>
        <v>0</v>
      </c>
      <c r="BD17" s="1">
        <f t="shared" si="28"/>
        <v>0</v>
      </c>
      <c r="BE17" s="1">
        <f t="shared" si="29"/>
        <v>0</v>
      </c>
      <c r="BF17" s="43">
        <f t="shared" si="30"/>
        <v>0</v>
      </c>
      <c r="BG17" s="43">
        <f t="shared" si="31"/>
        <v>1.1139999999999999</v>
      </c>
      <c r="BH17" s="1" t="s">
        <v>13576</v>
      </c>
      <c r="BI17" s="52">
        <v>8.6065573770491802E-2</v>
      </c>
      <c r="BJ17" s="1" t="s">
        <v>13589</v>
      </c>
    </row>
    <row r="18" spans="1:62">
      <c r="A18" s="28" t="s">
        <v>3636</v>
      </c>
      <c r="B18" s="1">
        <v>1048</v>
      </c>
      <c r="C18" s="1">
        <v>26974</v>
      </c>
      <c r="D18" s="1">
        <v>1.1300000000000001</v>
      </c>
      <c r="E18" s="28">
        <v>-2.3966666666666669</v>
      </c>
      <c r="F18" s="1">
        <v>4.72</v>
      </c>
      <c r="G18" s="28">
        <v>1.3801169590643274</v>
      </c>
      <c r="H18" s="28">
        <v>3.15</v>
      </c>
      <c r="I18" s="28">
        <v>2.1283783783783785</v>
      </c>
      <c r="J18" s="1">
        <v>99.9</v>
      </c>
      <c r="K18" s="1">
        <v>97.58</v>
      </c>
      <c r="L18" s="1">
        <v>301</v>
      </c>
      <c r="M18" s="1">
        <v>1186</v>
      </c>
      <c r="N18" s="1">
        <v>7815</v>
      </c>
      <c r="O18" s="28">
        <v>1.0862394603709951</v>
      </c>
      <c r="P18" s="28">
        <f t="shared" si="0"/>
        <v>0.91055662188099795</v>
      </c>
      <c r="Q18" s="42" t="s">
        <v>13545</v>
      </c>
      <c r="T18" s="1">
        <f t="shared" si="1"/>
        <v>0</v>
      </c>
      <c r="U18" s="1">
        <f t="shared" si="2"/>
        <v>0.52400000000000002</v>
      </c>
      <c r="W18" s="1">
        <f t="shared" si="3"/>
        <v>0</v>
      </c>
      <c r="X18" s="1">
        <f t="shared" si="4"/>
        <v>0</v>
      </c>
      <c r="Y18" s="1">
        <f t="shared" si="5"/>
        <v>0</v>
      </c>
      <c r="Z18" s="1">
        <f t="shared" si="6"/>
        <v>0.59</v>
      </c>
      <c r="AH18" s="1">
        <f t="shared" si="7"/>
        <v>0</v>
      </c>
      <c r="AI18" s="1">
        <f t="shared" si="8"/>
        <v>0</v>
      </c>
      <c r="AJ18" s="1">
        <f t="shared" si="9"/>
        <v>0</v>
      </c>
      <c r="AK18" s="1">
        <f t="shared" si="10"/>
        <v>0</v>
      </c>
      <c r="AL18" s="1">
        <f t="shared" si="11"/>
        <v>0</v>
      </c>
      <c r="AM18" s="1">
        <f t="shared" si="12"/>
        <v>0</v>
      </c>
      <c r="AN18" s="1">
        <f t="shared" si="13"/>
        <v>1</v>
      </c>
      <c r="AO18" s="1">
        <f t="shared" si="14"/>
        <v>0.72</v>
      </c>
      <c r="AP18" s="1">
        <f t="shared" si="15"/>
        <v>0</v>
      </c>
      <c r="AQ18" s="1">
        <f t="shared" si="16"/>
        <v>0.56999999999999995</v>
      </c>
      <c r="AR18" s="1">
        <f t="shared" si="17"/>
        <v>1</v>
      </c>
      <c r="AS18" s="1">
        <f t="shared" si="18"/>
        <v>0.67</v>
      </c>
      <c r="AT18" s="1">
        <f t="shared" si="19"/>
        <v>0</v>
      </c>
      <c r="AU18" s="1">
        <f t="shared" si="20"/>
        <v>0</v>
      </c>
      <c r="AW18" s="1">
        <f t="shared" si="21"/>
        <v>0</v>
      </c>
      <c r="AX18" s="1">
        <f t="shared" si="22"/>
        <v>0</v>
      </c>
      <c r="AY18" s="1">
        <f t="shared" si="23"/>
        <v>0</v>
      </c>
      <c r="AZ18" s="1">
        <f t="shared" si="24"/>
        <v>0</v>
      </c>
      <c r="BA18" s="1">
        <f t="shared" si="25"/>
        <v>0</v>
      </c>
      <c r="BB18" s="1">
        <f t="shared" si="26"/>
        <v>0</v>
      </c>
      <c r="BC18" s="1">
        <f t="shared" si="27"/>
        <v>0</v>
      </c>
      <c r="BD18" s="1">
        <f t="shared" si="28"/>
        <v>0</v>
      </c>
      <c r="BE18" s="1">
        <f t="shared" si="29"/>
        <v>0</v>
      </c>
      <c r="BF18" s="43">
        <f t="shared" si="30"/>
        <v>2</v>
      </c>
      <c r="BG18" s="43">
        <f t="shared" si="31"/>
        <v>3.0739999999999998</v>
      </c>
      <c r="BH18" s="1" t="s">
        <v>13576</v>
      </c>
      <c r="BI18" s="52">
        <v>8.6065573770491802E-2</v>
      </c>
      <c r="BJ18" s="1" t="s">
        <v>13589</v>
      </c>
    </row>
    <row r="19" spans="1:62">
      <c r="A19" s="28" t="s">
        <v>2455</v>
      </c>
      <c r="B19" s="1">
        <v>3000</v>
      </c>
      <c r="C19" s="1">
        <v>30581</v>
      </c>
      <c r="D19" s="1">
        <v>0.75</v>
      </c>
      <c r="E19" s="28">
        <v>-2.3966666666666665</v>
      </c>
      <c r="F19" s="1">
        <v>9.86</v>
      </c>
      <c r="G19" s="28">
        <v>0.68519805420430846</v>
      </c>
      <c r="H19" s="28">
        <v>2.68</v>
      </c>
      <c r="I19" s="28">
        <v>0.72628726287262879</v>
      </c>
      <c r="J19" s="1">
        <v>100</v>
      </c>
      <c r="K19" s="1">
        <v>97.96</v>
      </c>
      <c r="L19" s="1">
        <v>57</v>
      </c>
      <c r="M19" s="1">
        <v>243</v>
      </c>
      <c r="N19" s="1">
        <v>2687</v>
      </c>
      <c r="O19" s="28">
        <v>1.0039506172839505</v>
      </c>
      <c r="P19" s="28">
        <f t="shared" si="0"/>
        <v>0.5426125790844808</v>
      </c>
      <c r="Q19" s="42">
        <v>1</v>
      </c>
      <c r="T19" s="1">
        <f t="shared" si="1"/>
        <v>0</v>
      </c>
      <c r="U19" s="1">
        <f t="shared" si="2"/>
        <v>0</v>
      </c>
      <c r="W19" s="1">
        <f t="shared" si="3"/>
        <v>0</v>
      </c>
      <c r="X19" s="1">
        <f t="shared" si="4"/>
        <v>0</v>
      </c>
      <c r="Y19" s="1">
        <f t="shared" si="5"/>
        <v>0</v>
      </c>
      <c r="Z19" s="1">
        <f t="shared" si="6"/>
        <v>0.59</v>
      </c>
      <c r="AH19" s="1">
        <f t="shared" si="7"/>
        <v>0</v>
      </c>
      <c r="AI19" s="1">
        <f t="shared" si="8"/>
        <v>0.68</v>
      </c>
      <c r="AJ19" s="1">
        <f t="shared" si="9"/>
        <v>0</v>
      </c>
      <c r="AK19" s="1">
        <f t="shared" si="10"/>
        <v>0</v>
      </c>
      <c r="AL19" s="1">
        <f t="shared" si="11"/>
        <v>0</v>
      </c>
      <c r="AM19" s="1">
        <f t="shared" si="12"/>
        <v>0</v>
      </c>
      <c r="AN19" s="1">
        <f t="shared" si="13"/>
        <v>0</v>
      </c>
      <c r="AO19" s="1">
        <f t="shared" si="14"/>
        <v>0.72</v>
      </c>
      <c r="AP19" s="1">
        <f t="shared" si="15"/>
        <v>0</v>
      </c>
      <c r="AQ19" s="1">
        <f t="shared" si="16"/>
        <v>0.56999999999999995</v>
      </c>
      <c r="AR19" s="1">
        <f t="shared" si="17"/>
        <v>1</v>
      </c>
      <c r="AS19" s="1">
        <f t="shared" si="18"/>
        <v>0.67</v>
      </c>
      <c r="AT19" s="1">
        <f t="shared" si="19"/>
        <v>0</v>
      </c>
      <c r="AU19" s="1">
        <f t="shared" si="20"/>
        <v>0</v>
      </c>
      <c r="AW19" s="1">
        <f t="shared" si="21"/>
        <v>0</v>
      </c>
      <c r="AX19" s="1">
        <f t="shared" si="22"/>
        <v>0</v>
      </c>
      <c r="AY19" s="1">
        <f t="shared" si="23"/>
        <v>0</v>
      </c>
      <c r="AZ19" s="1">
        <f t="shared" si="24"/>
        <v>0</v>
      </c>
      <c r="BA19" s="1">
        <f t="shared" si="25"/>
        <v>0</v>
      </c>
      <c r="BB19" s="1">
        <f t="shared" si="26"/>
        <v>0</v>
      </c>
      <c r="BC19" s="1">
        <f t="shared" si="27"/>
        <v>0</v>
      </c>
      <c r="BD19" s="1">
        <f t="shared" si="28"/>
        <v>0</v>
      </c>
      <c r="BE19" s="1">
        <f t="shared" si="29"/>
        <v>0</v>
      </c>
      <c r="BF19" s="43">
        <f t="shared" si="30"/>
        <v>1</v>
      </c>
      <c r="BG19" s="43">
        <f t="shared" si="31"/>
        <v>3.23</v>
      </c>
      <c r="BH19" s="1" t="s">
        <v>13576</v>
      </c>
      <c r="BI19" s="52">
        <v>8.6065573770491802E-2</v>
      </c>
      <c r="BJ19" s="1" t="s">
        <v>13589</v>
      </c>
    </row>
    <row r="20" spans="1:62">
      <c r="A20" s="28" t="s">
        <v>783</v>
      </c>
      <c r="B20" s="1">
        <v>1000</v>
      </c>
      <c r="C20" s="1">
        <v>27828</v>
      </c>
      <c r="D20" s="1">
        <v>1.2700000000000002</v>
      </c>
      <c r="E20" s="28">
        <v>-2.3800000000000003</v>
      </c>
      <c r="F20" s="1">
        <v>5.41</v>
      </c>
      <c r="G20" s="28">
        <v>1.1131687242798354</v>
      </c>
      <c r="H20" s="28">
        <v>2.19</v>
      </c>
      <c r="I20" s="28">
        <v>0.74237288135593216</v>
      </c>
      <c r="J20" s="1">
        <v>100</v>
      </c>
      <c r="K20" s="1">
        <v>98.62</v>
      </c>
      <c r="L20" s="1">
        <v>54</v>
      </c>
      <c r="M20" s="1">
        <v>1265</v>
      </c>
      <c r="N20" s="1">
        <v>5859</v>
      </c>
      <c r="O20" s="28">
        <v>0.18270355731225299</v>
      </c>
      <c r="P20" s="28">
        <f t="shared" si="0"/>
        <v>1.2954429083461341</v>
      </c>
      <c r="Q20" s="42">
        <v>1</v>
      </c>
      <c r="T20" s="1">
        <f t="shared" si="1"/>
        <v>0</v>
      </c>
      <c r="U20" s="1">
        <f t="shared" si="2"/>
        <v>0.52400000000000002</v>
      </c>
      <c r="W20" s="1">
        <f t="shared" si="3"/>
        <v>0</v>
      </c>
      <c r="X20" s="1">
        <f t="shared" si="4"/>
        <v>0</v>
      </c>
      <c r="Y20" s="1">
        <f t="shared" si="5"/>
        <v>0</v>
      </c>
      <c r="Z20" s="1">
        <f t="shared" si="6"/>
        <v>0.59</v>
      </c>
      <c r="AH20" s="1">
        <f t="shared" si="7"/>
        <v>0</v>
      </c>
      <c r="AI20" s="1">
        <f t="shared" si="8"/>
        <v>0</v>
      </c>
      <c r="AJ20" s="1">
        <f t="shared" si="9"/>
        <v>0</v>
      </c>
      <c r="AK20" s="1">
        <f t="shared" si="10"/>
        <v>0</v>
      </c>
      <c r="AL20" s="1">
        <f t="shared" si="11"/>
        <v>0</v>
      </c>
      <c r="AM20" s="1">
        <f t="shared" si="12"/>
        <v>0</v>
      </c>
      <c r="AN20" s="1">
        <f t="shared" si="13"/>
        <v>0</v>
      </c>
      <c r="AO20" s="1">
        <f t="shared" si="14"/>
        <v>0.72</v>
      </c>
      <c r="AP20" s="1">
        <f t="shared" si="15"/>
        <v>0</v>
      </c>
      <c r="AQ20" s="1">
        <f t="shared" si="16"/>
        <v>0.56999999999999995</v>
      </c>
      <c r="AR20" s="1">
        <f t="shared" si="17"/>
        <v>0</v>
      </c>
      <c r="AS20" s="1">
        <f t="shared" si="18"/>
        <v>0.67</v>
      </c>
      <c r="AT20" s="1">
        <f t="shared" si="19"/>
        <v>0</v>
      </c>
      <c r="AU20" s="1">
        <f t="shared" si="20"/>
        <v>0</v>
      </c>
      <c r="AW20" s="1">
        <f t="shared" si="21"/>
        <v>0</v>
      </c>
      <c r="AX20" s="1">
        <f t="shared" si="22"/>
        <v>0</v>
      </c>
      <c r="AY20" s="1">
        <f t="shared" si="23"/>
        <v>0</v>
      </c>
      <c r="AZ20" s="1">
        <f t="shared" si="24"/>
        <v>0</v>
      </c>
      <c r="BA20" s="1">
        <f t="shared" si="25"/>
        <v>0</v>
      </c>
      <c r="BB20" s="1">
        <f t="shared" si="26"/>
        <v>0</v>
      </c>
      <c r="BC20" s="1">
        <f t="shared" si="27"/>
        <v>0</v>
      </c>
      <c r="BD20" s="1">
        <f t="shared" si="28"/>
        <v>0</v>
      </c>
      <c r="BE20" s="1">
        <f t="shared" si="29"/>
        <v>0</v>
      </c>
      <c r="BF20" s="43">
        <f t="shared" si="30"/>
        <v>0</v>
      </c>
      <c r="BG20" s="43">
        <f t="shared" si="31"/>
        <v>3.0739999999999998</v>
      </c>
      <c r="BH20" s="1" t="s">
        <v>13576</v>
      </c>
      <c r="BI20" s="52">
        <v>8.6065573770491802E-2</v>
      </c>
      <c r="BJ20" s="1" t="s">
        <v>13589</v>
      </c>
    </row>
    <row r="21" spans="1:62">
      <c r="A21" s="28" t="s">
        <v>3065</v>
      </c>
      <c r="B21" s="1">
        <v>0</v>
      </c>
      <c r="C21" s="1">
        <v>67711</v>
      </c>
      <c r="D21" s="1">
        <v>1.96</v>
      </c>
      <c r="E21" s="28">
        <v>-2.3633333333333333</v>
      </c>
      <c r="F21" s="1">
        <v>100</v>
      </c>
      <c r="G21" s="28">
        <v>14.684287812041116</v>
      </c>
      <c r="H21" s="28">
        <v>5.82</v>
      </c>
      <c r="I21" s="28">
        <v>1.785276073619632</v>
      </c>
      <c r="J21" s="1">
        <v>99.99</v>
      </c>
      <c r="K21" s="1">
        <v>98.9</v>
      </c>
      <c r="L21" s="1">
        <v>0</v>
      </c>
      <c r="M21" s="1">
        <v>6</v>
      </c>
      <c r="N21" s="1">
        <v>83</v>
      </c>
      <c r="O21" s="28">
        <v>0</v>
      </c>
      <c r="P21" s="28">
        <f t="shared" si="0"/>
        <v>0.4337349397590361</v>
      </c>
      <c r="Q21" s="42">
        <v>0</v>
      </c>
      <c r="T21" s="1">
        <f t="shared" si="1"/>
        <v>1</v>
      </c>
      <c r="U21" s="1">
        <f t="shared" si="2"/>
        <v>0.52400000000000002</v>
      </c>
      <c r="W21" s="1">
        <f t="shared" si="3"/>
        <v>0</v>
      </c>
      <c r="X21" s="1">
        <f t="shared" si="4"/>
        <v>0</v>
      </c>
      <c r="Y21" s="1">
        <f t="shared" si="5"/>
        <v>0</v>
      </c>
      <c r="Z21" s="1">
        <f t="shared" si="6"/>
        <v>0.59</v>
      </c>
      <c r="AH21" s="1">
        <f t="shared" si="7"/>
        <v>1</v>
      </c>
      <c r="AI21" s="1">
        <f t="shared" si="8"/>
        <v>0.68</v>
      </c>
      <c r="AJ21" s="1">
        <f t="shared" si="9"/>
        <v>1</v>
      </c>
      <c r="AK21" s="1">
        <f t="shared" si="10"/>
        <v>0.66</v>
      </c>
      <c r="AL21" s="1">
        <f t="shared" si="11"/>
        <v>1</v>
      </c>
      <c r="AM21" s="1">
        <f t="shared" si="12"/>
        <v>0.75</v>
      </c>
      <c r="AN21" s="1">
        <f t="shared" si="13"/>
        <v>1</v>
      </c>
      <c r="AO21" s="1">
        <f t="shared" si="14"/>
        <v>0.72</v>
      </c>
      <c r="AP21" s="1">
        <f t="shared" si="15"/>
        <v>0</v>
      </c>
      <c r="AQ21" s="1">
        <f t="shared" si="16"/>
        <v>0.56999999999999995</v>
      </c>
      <c r="AR21" s="1">
        <f t="shared" si="17"/>
        <v>0</v>
      </c>
      <c r="AS21" s="1">
        <f t="shared" si="18"/>
        <v>0.67</v>
      </c>
      <c r="AT21" s="1">
        <f t="shared" si="19"/>
        <v>0</v>
      </c>
      <c r="AU21" s="1">
        <f t="shared" si="20"/>
        <v>0</v>
      </c>
      <c r="AW21" s="1">
        <f t="shared" si="21"/>
        <v>1</v>
      </c>
      <c r="AX21" s="1">
        <f t="shared" si="22"/>
        <v>0.91</v>
      </c>
      <c r="AY21" s="1">
        <f t="shared" si="23"/>
        <v>1</v>
      </c>
      <c r="AZ21" s="1">
        <f t="shared" si="24"/>
        <v>0.88</v>
      </c>
      <c r="BA21" s="1">
        <f t="shared" si="25"/>
        <v>0.77</v>
      </c>
      <c r="BB21" s="1">
        <f t="shared" si="26"/>
        <v>1</v>
      </c>
      <c r="BC21" s="1">
        <f t="shared" si="27"/>
        <v>0.9</v>
      </c>
      <c r="BD21" s="1">
        <f t="shared" si="28"/>
        <v>0</v>
      </c>
      <c r="BE21" s="1">
        <f t="shared" si="29"/>
        <v>0</v>
      </c>
      <c r="BF21" s="43">
        <f t="shared" si="30"/>
        <v>8</v>
      </c>
      <c r="BG21" s="43">
        <f t="shared" si="31"/>
        <v>8.6240000000000006</v>
      </c>
      <c r="BH21" s="1" t="s">
        <v>13575</v>
      </c>
      <c r="BI21" s="52">
        <v>0.59090909090909094</v>
      </c>
      <c r="BJ21" s="1" t="s">
        <v>13585</v>
      </c>
    </row>
    <row r="22" spans="1:62">
      <c r="A22" s="28" t="s">
        <v>1112</v>
      </c>
      <c r="B22" s="1">
        <v>989</v>
      </c>
      <c r="C22" s="1">
        <v>23557</v>
      </c>
      <c r="D22" s="1">
        <v>0.56000000000000005</v>
      </c>
      <c r="E22" s="28">
        <v>-2.2166666666666668</v>
      </c>
      <c r="F22" s="1">
        <v>2.79</v>
      </c>
      <c r="G22" s="28">
        <v>0.88291139240506322</v>
      </c>
      <c r="H22" s="28">
        <v>2.94</v>
      </c>
      <c r="I22" s="28">
        <v>1.2098765432098764</v>
      </c>
      <c r="J22" s="1">
        <v>97.75</v>
      </c>
      <c r="K22" s="1">
        <v>98.65</v>
      </c>
      <c r="L22" s="1">
        <v>125</v>
      </c>
      <c r="M22" s="1">
        <v>741</v>
      </c>
      <c r="N22" s="1">
        <v>5655</v>
      </c>
      <c r="O22" s="28">
        <v>0.72199730094466941</v>
      </c>
      <c r="P22" s="28">
        <f t="shared" si="0"/>
        <v>0.78620689655172415</v>
      </c>
      <c r="Q22" s="42">
        <v>1</v>
      </c>
      <c r="T22" s="1">
        <f t="shared" si="1"/>
        <v>0</v>
      </c>
      <c r="U22" s="1">
        <f t="shared" si="2"/>
        <v>0.52400000000000002</v>
      </c>
      <c r="W22" s="1">
        <f t="shared" si="3"/>
        <v>0</v>
      </c>
      <c r="X22" s="1">
        <f t="shared" si="4"/>
        <v>0</v>
      </c>
      <c r="Y22" s="1">
        <f t="shared" si="5"/>
        <v>0</v>
      </c>
      <c r="Z22" s="1">
        <f t="shared" si="6"/>
        <v>0.59</v>
      </c>
      <c r="AH22" s="1">
        <f t="shared" si="7"/>
        <v>0</v>
      </c>
      <c r="AI22" s="1">
        <f t="shared" si="8"/>
        <v>0</v>
      </c>
      <c r="AJ22" s="1">
        <f t="shared" si="9"/>
        <v>0</v>
      </c>
      <c r="AK22" s="1">
        <f t="shared" si="10"/>
        <v>0</v>
      </c>
      <c r="AL22" s="1">
        <f t="shared" si="11"/>
        <v>0</v>
      </c>
      <c r="AM22" s="1">
        <f t="shared" si="12"/>
        <v>0</v>
      </c>
      <c r="AN22" s="1">
        <f t="shared" si="13"/>
        <v>0</v>
      </c>
      <c r="AO22" s="1">
        <f t="shared" si="14"/>
        <v>0.72</v>
      </c>
      <c r="AP22" s="1">
        <f t="shared" si="15"/>
        <v>0</v>
      </c>
      <c r="AQ22" s="1">
        <f t="shared" si="16"/>
        <v>0.56999999999999995</v>
      </c>
      <c r="AR22" s="1">
        <f t="shared" si="17"/>
        <v>0</v>
      </c>
      <c r="AS22" s="1">
        <f t="shared" si="18"/>
        <v>0.67</v>
      </c>
      <c r="AT22" s="1">
        <f t="shared" si="19"/>
        <v>0</v>
      </c>
      <c r="AU22" s="1">
        <f t="shared" si="20"/>
        <v>0</v>
      </c>
      <c r="AW22" s="1">
        <f t="shared" si="21"/>
        <v>0</v>
      </c>
      <c r="AX22" s="1">
        <f t="shared" si="22"/>
        <v>0</v>
      </c>
      <c r="AY22" s="1">
        <f t="shared" si="23"/>
        <v>0</v>
      </c>
      <c r="AZ22" s="1">
        <f t="shared" si="24"/>
        <v>0</v>
      </c>
      <c r="BA22" s="1">
        <f t="shared" si="25"/>
        <v>0</v>
      </c>
      <c r="BB22" s="1">
        <f t="shared" si="26"/>
        <v>0</v>
      </c>
      <c r="BC22" s="1">
        <f t="shared" si="27"/>
        <v>0</v>
      </c>
      <c r="BD22" s="1">
        <f t="shared" si="28"/>
        <v>0</v>
      </c>
      <c r="BE22" s="1">
        <f t="shared" si="29"/>
        <v>0</v>
      </c>
      <c r="BF22" s="43">
        <f t="shared" si="30"/>
        <v>0</v>
      </c>
      <c r="BG22" s="43">
        <f t="shared" si="31"/>
        <v>3.0739999999999998</v>
      </c>
      <c r="BH22" s="1" t="s">
        <v>13576</v>
      </c>
      <c r="BI22" s="52">
        <v>8.6065573770491802E-2</v>
      </c>
      <c r="BJ22" s="1" t="s">
        <v>13589</v>
      </c>
    </row>
    <row r="23" spans="1:62">
      <c r="A23" s="28" t="s">
        <v>2870</v>
      </c>
      <c r="B23" s="1">
        <v>1000</v>
      </c>
      <c r="C23" s="1">
        <v>66947</v>
      </c>
      <c r="D23" s="1">
        <v>1.3000000000000003</v>
      </c>
      <c r="E23" s="28">
        <v>-2.2033333333333336</v>
      </c>
      <c r="F23" s="1">
        <v>3.57</v>
      </c>
      <c r="G23" s="28">
        <v>0.9107142857142857</v>
      </c>
      <c r="H23" s="28">
        <v>2.56</v>
      </c>
      <c r="I23" s="28">
        <v>0.84768211920529801</v>
      </c>
      <c r="J23" s="1">
        <v>93.94</v>
      </c>
      <c r="K23" s="1">
        <v>98.86</v>
      </c>
      <c r="L23" s="1">
        <v>1628</v>
      </c>
      <c r="M23" s="1">
        <v>7777</v>
      </c>
      <c r="N23" s="1">
        <v>31977</v>
      </c>
      <c r="O23" s="28">
        <v>0.89595473833097605</v>
      </c>
      <c r="P23" s="28">
        <f t="shared" si="0"/>
        <v>1.4592363261093912</v>
      </c>
      <c r="Q23" s="42">
        <v>1</v>
      </c>
      <c r="T23" s="1">
        <f t="shared" si="1"/>
        <v>0</v>
      </c>
      <c r="U23" s="1">
        <f t="shared" si="2"/>
        <v>0.52400000000000002</v>
      </c>
      <c r="W23" s="1">
        <f t="shared" si="3"/>
        <v>0</v>
      </c>
      <c r="X23" s="1">
        <f t="shared" si="4"/>
        <v>0</v>
      </c>
      <c r="Y23" s="1">
        <f t="shared" si="5"/>
        <v>0</v>
      </c>
      <c r="Z23" s="1">
        <f t="shared" si="6"/>
        <v>0.59</v>
      </c>
      <c r="AH23" s="1">
        <f t="shared" si="7"/>
        <v>0</v>
      </c>
      <c r="AI23" s="1">
        <f t="shared" si="8"/>
        <v>0</v>
      </c>
      <c r="AJ23" s="1">
        <f t="shared" si="9"/>
        <v>0</v>
      </c>
      <c r="AK23" s="1">
        <f t="shared" si="10"/>
        <v>0</v>
      </c>
      <c r="AL23" s="1">
        <f t="shared" si="11"/>
        <v>0</v>
      </c>
      <c r="AM23" s="1">
        <f t="shared" si="12"/>
        <v>0</v>
      </c>
      <c r="AN23" s="1">
        <f t="shared" si="13"/>
        <v>0</v>
      </c>
      <c r="AO23" s="1">
        <f t="shared" si="14"/>
        <v>0.72</v>
      </c>
      <c r="AP23" s="1">
        <f t="shared" si="15"/>
        <v>0</v>
      </c>
      <c r="AQ23" s="1">
        <f t="shared" si="16"/>
        <v>0</v>
      </c>
      <c r="AR23" s="1">
        <f t="shared" si="17"/>
        <v>0</v>
      </c>
      <c r="AS23" s="1">
        <f t="shared" si="18"/>
        <v>0.67</v>
      </c>
      <c r="AT23" s="1">
        <f t="shared" si="19"/>
        <v>0</v>
      </c>
      <c r="AU23" s="1">
        <f t="shared" si="20"/>
        <v>0</v>
      </c>
      <c r="AW23" s="1">
        <f t="shared" si="21"/>
        <v>0</v>
      </c>
      <c r="AX23" s="1">
        <f t="shared" si="22"/>
        <v>0</v>
      </c>
      <c r="AY23" s="1">
        <f t="shared" si="23"/>
        <v>0</v>
      </c>
      <c r="AZ23" s="1">
        <f t="shared" si="24"/>
        <v>0</v>
      </c>
      <c r="BA23" s="1">
        <f t="shared" si="25"/>
        <v>0</v>
      </c>
      <c r="BB23" s="1">
        <f t="shared" si="26"/>
        <v>0</v>
      </c>
      <c r="BC23" s="1">
        <f t="shared" si="27"/>
        <v>0</v>
      </c>
      <c r="BD23" s="1">
        <f t="shared" si="28"/>
        <v>0</v>
      </c>
      <c r="BE23" s="1">
        <f t="shared" si="29"/>
        <v>0</v>
      </c>
      <c r="BF23" s="43">
        <f t="shared" si="30"/>
        <v>0</v>
      </c>
      <c r="BG23" s="43">
        <f t="shared" si="31"/>
        <v>2.504</v>
      </c>
      <c r="BH23" s="1" t="s">
        <v>13576</v>
      </c>
      <c r="BI23" s="52">
        <v>8.6065573770491802E-2</v>
      </c>
      <c r="BJ23" s="1" t="s">
        <v>13589</v>
      </c>
    </row>
    <row r="24" spans="1:62">
      <c r="A24" s="28" t="s">
        <v>906</v>
      </c>
      <c r="B24" s="1">
        <v>2000</v>
      </c>
      <c r="C24" s="1">
        <v>16480</v>
      </c>
      <c r="D24" s="1">
        <v>0.49999999999999978</v>
      </c>
      <c r="E24" s="28">
        <v>-2.1466666666666669</v>
      </c>
      <c r="F24" s="1">
        <v>24.2</v>
      </c>
      <c r="G24" s="28">
        <v>1.6817234190410006</v>
      </c>
      <c r="H24" s="28">
        <v>4.07</v>
      </c>
      <c r="I24" s="28">
        <v>1.1029810298102982</v>
      </c>
      <c r="J24" s="1">
        <v>99.22</v>
      </c>
      <c r="K24" s="1">
        <v>97.5</v>
      </c>
      <c r="L24" s="1">
        <v>196</v>
      </c>
      <c r="M24" s="1">
        <v>968</v>
      </c>
      <c r="N24" s="1">
        <v>2498</v>
      </c>
      <c r="O24" s="28">
        <v>0.86661157024793389</v>
      </c>
      <c r="P24" s="28">
        <f t="shared" si="0"/>
        <v>2.3250600480384307</v>
      </c>
      <c r="Q24" s="42">
        <v>1</v>
      </c>
      <c r="T24" s="1">
        <f t="shared" si="1"/>
        <v>0</v>
      </c>
      <c r="U24" s="1">
        <f t="shared" si="2"/>
        <v>0</v>
      </c>
      <c r="W24" s="1">
        <f t="shared" si="3"/>
        <v>0</v>
      </c>
      <c r="X24" s="1">
        <f t="shared" si="4"/>
        <v>0</v>
      </c>
      <c r="Y24" s="1">
        <f t="shared" si="5"/>
        <v>0</v>
      </c>
      <c r="Z24" s="1">
        <f t="shared" si="6"/>
        <v>0.59</v>
      </c>
      <c r="AH24" s="1">
        <f t="shared" si="7"/>
        <v>0</v>
      </c>
      <c r="AI24" s="1">
        <f t="shared" si="8"/>
        <v>0.68</v>
      </c>
      <c r="AJ24" s="1">
        <f t="shared" si="9"/>
        <v>0</v>
      </c>
      <c r="AK24" s="1">
        <f t="shared" si="10"/>
        <v>0</v>
      </c>
      <c r="AL24" s="1">
        <f t="shared" si="11"/>
        <v>0</v>
      </c>
      <c r="AM24" s="1">
        <f t="shared" si="12"/>
        <v>0</v>
      </c>
      <c r="AN24" s="1">
        <f t="shared" si="13"/>
        <v>1</v>
      </c>
      <c r="AO24" s="1">
        <f t="shared" si="14"/>
        <v>0.72</v>
      </c>
      <c r="AP24" s="1">
        <f t="shared" si="15"/>
        <v>0</v>
      </c>
      <c r="AQ24" s="1">
        <f t="shared" si="16"/>
        <v>0.56999999999999995</v>
      </c>
      <c r="AR24" s="1">
        <f t="shared" si="17"/>
        <v>1</v>
      </c>
      <c r="AS24" s="1">
        <f t="shared" si="18"/>
        <v>0.67</v>
      </c>
      <c r="AT24" s="1">
        <f t="shared" si="19"/>
        <v>0</v>
      </c>
      <c r="AU24" s="1">
        <f t="shared" si="20"/>
        <v>0</v>
      </c>
      <c r="AW24" s="1">
        <f t="shared" si="21"/>
        <v>0</v>
      </c>
      <c r="AX24" s="1">
        <f t="shared" si="22"/>
        <v>0</v>
      </c>
      <c r="AY24" s="1">
        <f t="shared" si="23"/>
        <v>0</v>
      </c>
      <c r="AZ24" s="1">
        <f t="shared" si="24"/>
        <v>0</v>
      </c>
      <c r="BA24" s="1">
        <f t="shared" si="25"/>
        <v>0</v>
      </c>
      <c r="BB24" s="1">
        <f t="shared" si="26"/>
        <v>0</v>
      </c>
      <c r="BC24" s="1">
        <f t="shared" si="27"/>
        <v>0</v>
      </c>
      <c r="BD24" s="1">
        <f t="shared" si="28"/>
        <v>0</v>
      </c>
      <c r="BE24" s="1">
        <f t="shared" si="29"/>
        <v>0</v>
      </c>
      <c r="BF24" s="43">
        <f t="shared" si="30"/>
        <v>2</v>
      </c>
      <c r="BG24" s="43">
        <f t="shared" si="31"/>
        <v>3.23</v>
      </c>
      <c r="BH24" s="1" t="s">
        <v>13576</v>
      </c>
      <c r="BI24" s="52">
        <v>8.6065573770491802E-2</v>
      </c>
      <c r="BJ24" s="1" t="s">
        <v>13589</v>
      </c>
    </row>
    <row r="25" spans="1:62">
      <c r="A25" s="28" t="s">
        <v>1015</v>
      </c>
      <c r="B25" s="1">
        <v>1088</v>
      </c>
      <c r="C25" s="1">
        <v>7979</v>
      </c>
      <c r="D25" s="1">
        <v>1.55</v>
      </c>
      <c r="E25" s="28">
        <v>-2.11</v>
      </c>
      <c r="F25" s="1">
        <v>3.87</v>
      </c>
      <c r="G25" s="28">
        <v>1.131578947368421</v>
      </c>
      <c r="H25" s="28">
        <v>1.24</v>
      </c>
      <c r="I25" s="28">
        <v>0.83783783783783783</v>
      </c>
      <c r="J25" s="1">
        <v>99.66</v>
      </c>
      <c r="K25" s="1">
        <v>97.64</v>
      </c>
      <c r="L25" s="1">
        <v>17</v>
      </c>
      <c r="M25" s="1">
        <v>199</v>
      </c>
      <c r="N25" s="1">
        <v>1699</v>
      </c>
      <c r="O25" s="28">
        <v>0.36562814070351757</v>
      </c>
      <c r="P25" s="28">
        <f t="shared" si="0"/>
        <v>0.70276633313713943</v>
      </c>
      <c r="Q25" s="42">
        <v>1</v>
      </c>
      <c r="T25" s="1">
        <f t="shared" si="1"/>
        <v>0</v>
      </c>
      <c r="U25" s="1">
        <f t="shared" si="2"/>
        <v>0.52400000000000002</v>
      </c>
      <c r="W25" s="1">
        <f t="shared" si="3"/>
        <v>0</v>
      </c>
      <c r="X25" s="1">
        <f t="shared" si="4"/>
        <v>0</v>
      </c>
      <c r="Y25" s="1">
        <f t="shared" si="5"/>
        <v>0</v>
      </c>
      <c r="Z25" s="1">
        <f t="shared" si="6"/>
        <v>0.59</v>
      </c>
      <c r="AH25" s="1">
        <f t="shared" si="7"/>
        <v>0</v>
      </c>
      <c r="AI25" s="1">
        <f t="shared" si="8"/>
        <v>0</v>
      </c>
      <c r="AJ25" s="1">
        <f t="shared" si="9"/>
        <v>0</v>
      </c>
      <c r="AK25" s="1">
        <f t="shared" si="10"/>
        <v>0</v>
      </c>
      <c r="AL25" s="1">
        <f t="shared" si="11"/>
        <v>0</v>
      </c>
      <c r="AM25" s="1">
        <f t="shared" si="12"/>
        <v>0</v>
      </c>
      <c r="AN25" s="1">
        <f t="shared" si="13"/>
        <v>0</v>
      </c>
      <c r="AO25" s="1">
        <f t="shared" si="14"/>
        <v>0</v>
      </c>
      <c r="AP25" s="1">
        <f t="shared" si="15"/>
        <v>0</v>
      </c>
      <c r="AQ25" s="1">
        <f t="shared" si="16"/>
        <v>0.56999999999999995</v>
      </c>
      <c r="AR25" s="1">
        <f t="shared" si="17"/>
        <v>1</v>
      </c>
      <c r="AS25" s="1">
        <f t="shared" si="18"/>
        <v>0.67</v>
      </c>
      <c r="AT25" s="1">
        <f t="shared" si="19"/>
        <v>0</v>
      </c>
      <c r="AU25" s="1">
        <f t="shared" si="20"/>
        <v>0</v>
      </c>
      <c r="AW25" s="1">
        <f t="shared" si="21"/>
        <v>1</v>
      </c>
      <c r="AX25" s="1">
        <f t="shared" si="22"/>
        <v>0</v>
      </c>
      <c r="AY25" s="1">
        <f t="shared" si="23"/>
        <v>0</v>
      </c>
      <c r="AZ25" s="1">
        <f t="shared" si="24"/>
        <v>0</v>
      </c>
      <c r="BA25" s="1">
        <f t="shared" si="25"/>
        <v>0</v>
      </c>
      <c r="BB25" s="1">
        <f t="shared" si="26"/>
        <v>0</v>
      </c>
      <c r="BC25" s="1">
        <f t="shared" si="27"/>
        <v>0</v>
      </c>
      <c r="BD25" s="1">
        <f t="shared" si="28"/>
        <v>0</v>
      </c>
      <c r="BE25" s="1">
        <f t="shared" si="29"/>
        <v>0</v>
      </c>
      <c r="BF25" s="43">
        <f t="shared" si="30"/>
        <v>2</v>
      </c>
      <c r="BG25" s="43">
        <f t="shared" si="31"/>
        <v>2.3539999999999996</v>
      </c>
      <c r="BH25" s="1" t="s">
        <v>13576</v>
      </c>
      <c r="BI25" s="52">
        <v>8.6065573770491802E-2</v>
      </c>
      <c r="BJ25" s="1" t="s">
        <v>13589</v>
      </c>
    </row>
    <row r="26" spans="1:62">
      <c r="A26" s="28" t="s">
        <v>747</v>
      </c>
      <c r="B26" s="1">
        <v>2000</v>
      </c>
      <c r="C26" s="1">
        <v>757511</v>
      </c>
      <c r="D26" s="1">
        <v>0.59000000000000008</v>
      </c>
      <c r="E26" s="28">
        <v>-2.063333333333333</v>
      </c>
      <c r="F26" s="1">
        <v>5.82</v>
      </c>
      <c r="G26" s="28">
        <v>0.76178010471204194</v>
      </c>
      <c r="H26" s="28">
        <v>2.33</v>
      </c>
      <c r="I26" s="28">
        <v>0.68529411764705883</v>
      </c>
      <c r="J26" s="1">
        <v>83.94</v>
      </c>
      <c r="K26" s="1">
        <v>97.36</v>
      </c>
      <c r="L26" s="1">
        <v>839</v>
      </c>
      <c r="M26" s="1">
        <v>3564</v>
      </c>
      <c r="N26" s="1">
        <v>23601</v>
      </c>
      <c r="O26" s="28">
        <v>1.0075533108866443</v>
      </c>
      <c r="P26" s="28">
        <f t="shared" si="0"/>
        <v>0.90606330240244048</v>
      </c>
      <c r="Q26" s="42">
        <v>1</v>
      </c>
      <c r="T26" s="1">
        <f t="shared" si="1"/>
        <v>0</v>
      </c>
      <c r="U26" s="1">
        <f t="shared" si="2"/>
        <v>0</v>
      </c>
      <c r="W26" s="1">
        <f t="shared" si="3"/>
        <v>0</v>
      </c>
      <c r="X26" s="1">
        <f t="shared" si="4"/>
        <v>0</v>
      </c>
      <c r="Y26" s="1">
        <f t="shared" si="5"/>
        <v>0</v>
      </c>
      <c r="Z26" s="1">
        <f t="shared" si="6"/>
        <v>0.59</v>
      </c>
      <c r="AH26" s="1">
        <f t="shared" si="7"/>
        <v>0</v>
      </c>
      <c r="AI26" s="1">
        <f t="shared" si="8"/>
        <v>0</v>
      </c>
      <c r="AJ26" s="1">
        <f t="shared" si="9"/>
        <v>0</v>
      </c>
      <c r="AK26" s="1">
        <f t="shared" si="10"/>
        <v>0</v>
      </c>
      <c r="AL26" s="1">
        <f t="shared" si="11"/>
        <v>0</v>
      </c>
      <c r="AM26" s="1">
        <f t="shared" si="12"/>
        <v>0</v>
      </c>
      <c r="AN26" s="1">
        <f t="shared" si="13"/>
        <v>0</v>
      </c>
      <c r="AO26" s="1">
        <f t="shared" si="14"/>
        <v>0.72</v>
      </c>
      <c r="AP26" s="1">
        <f t="shared" si="15"/>
        <v>0</v>
      </c>
      <c r="AQ26" s="1">
        <f t="shared" si="16"/>
        <v>0</v>
      </c>
      <c r="AR26" s="1">
        <f t="shared" si="17"/>
        <v>1</v>
      </c>
      <c r="AS26" s="1">
        <f t="shared" si="18"/>
        <v>0.67</v>
      </c>
      <c r="AT26" s="1">
        <f t="shared" si="19"/>
        <v>0</v>
      </c>
      <c r="AU26" s="1">
        <f t="shared" si="20"/>
        <v>0</v>
      </c>
      <c r="AW26" s="1">
        <f t="shared" si="21"/>
        <v>0</v>
      </c>
      <c r="AX26" s="1">
        <f t="shared" si="22"/>
        <v>0</v>
      </c>
      <c r="AY26" s="1">
        <f t="shared" si="23"/>
        <v>0</v>
      </c>
      <c r="AZ26" s="1">
        <f t="shared" si="24"/>
        <v>0</v>
      </c>
      <c r="BA26" s="1">
        <f t="shared" si="25"/>
        <v>0</v>
      </c>
      <c r="BB26" s="1">
        <f t="shared" si="26"/>
        <v>0</v>
      </c>
      <c r="BC26" s="1">
        <f t="shared" si="27"/>
        <v>0</v>
      </c>
      <c r="BD26" s="1">
        <f t="shared" si="28"/>
        <v>0</v>
      </c>
      <c r="BE26" s="1">
        <f t="shared" si="29"/>
        <v>0</v>
      </c>
      <c r="BF26" s="43">
        <f t="shared" si="30"/>
        <v>1</v>
      </c>
      <c r="BG26" s="43">
        <f t="shared" si="31"/>
        <v>1.98</v>
      </c>
      <c r="BH26" s="1" t="s">
        <v>13576</v>
      </c>
      <c r="BI26" s="52">
        <v>8.6065573770491802E-2</v>
      </c>
      <c r="BJ26" s="1" t="s">
        <v>13589</v>
      </c>
    </row>
    <row r="27" spans="1:62">
      <c r="A27" s="28" t="s">
        <v>1891</v>
      </c>
      <c r="B27" s="1">
        <v>1001</v>
      </c>
      <c r="C27" s="1">
        <v>46909</v>
      </c>
      <c r="D27" s="1">
        <v>1.7799999999999998</v>
      </c>
      <c r="E27" s="28">
        <v>-2.0466666666666664</v>
      </c>
      <c r="F27" s="1">
        <v>3.21</v>
      </c>
      <c r="G27" s="28">
        <v>0.93859649122807021</v>
      </c>
      <c r="H27" s="28">
        <v>1.34</v>
      </c>
      <c r="I27" s="28">
        <v>0.90540540540540548</v>
      </c>
      <c r="J27" s="1">
        <v>99.59</v>
      </c>
      <c r="K27" s="1">
        <v>97.43</v>
      </c>
      <c r="L27" s="1">
        <v>31</v>
      </c>
      <c r="M27" s="1">
        <v>198</v>
      </c>
      <c r="N27" s="1">
        <v>4328</v>
      </c>
      <c r="O27" s="28">
        <v>0.6701010101010102</v>
      </c>
      <c r="P27" s="28">
        <f t="shared" si="0"/>
        <v>0.27449168207024033</v>
      </c>
      <c r="Q27" s="42">
        <v>0</v>
      </c>
      <c r="T27" s="1">
        <f t="shared" si="1"/>
        <v>0</v>
      </c>
      <c r="U27" s="1">
        <f t="shared" si="2"/>
        <v>0.52400000000000002</v>
      </c>
      <c r="W27" s="1">
        <f t="shared" si="3"/>
        <v>0</v>
      </c>
      <c r="X27" s="1">
        <f t="shared" si="4"/>
        <v>0</v>
      </c>
      <c r="Y27" s="1">
        <f t="shared" si="5"/>
        <v>0</v>
      </c>
      <c r="Z27" s="1">
        <f t="shared" si="6"/>
        <v>0.59</v>
      </c>
      <c r="AH27" s="1">
        <f t="shared" si="7"/>
        <v>0</v>
      </c>
      <c r="AI27" s="1">
        <f t="shared" si="8"/>
        <v>0</v>
      </c>
      <c r="AJ27" s="1">
        <f t="shared" si="9"/>
        <v>0</v>
      </c>
      <c r="AK27" s="1">
        <f t="shared" si="10"/>
        <v>0</v>
      </c>
      <c r="AL27" s="1">
        <f t="shared" si="11"/>
        <v>0</v>
      </c>
      <c r="AM27" s="1">
        <f t="shared" si="12"/>
        <v>0</v>
      </c>
      <c r="AN27" s="1">
        <f t="shared" si="13"/>
        <v>0</v>
      </c>
      <c r="AO27" s="1">
        <f t="shared" si="14"/>
        <v>0.72</v>
      </c>
      <c r="AP27" s="1">
        <f t="shared" si="15"/>
        <v>0</v>
      </c>
      <c r="AQ27" s="1">
        <f t="shared" si="16"/>
        <v>0.56999999999999995</v>
      </c>
      <c r="AR27" s="1">
        <f t="shared" si="17"/>
        <v>1</v>
      </c>
      <c r="AS27" s="1">
        <f t="shared" si="18"/>
        <v>0.67</v>
      </c>
      <c r="AT27" s="1">
        <f t="shared" si="19"/>
        <v>0</v>
      </c>
      <c r="AU27" s="1">
        <f t="shared" si="20"/>
        <v>0</v>
      </c>
      <c r="AW27" s="1">
        <f t="shared" si="21"/>
        <v>1</v>
      </c>
      <c r="AX27" s="1">
        <f t="shared" si="22"/>
        <v>0</v>
      </c>
      <c r="AY27" s="1">
        <f t="shared" si="23"/>
        <v>0</v>
      </c>
      <c r="AZ27" s="1">
        <f t="shared" si="24"/>
        <v>0</v>
      </c>
      <c r="BA27" s="1">
        <f t="shared" si="25"/>
        <v>0</v>
      </c>
      <c r="BB27" s="1">
        <f t="shared" si="26"/>
        <v>0</v>
      </c>
      <c r="BC27" s="1">
        <f t="shared" si="27"/>
        <v>0</v>
      </c>
      <c r="BD27" s="1">
        <f t="shared" si="28"/>
        <v>0</v>
      </c>
      <c r="BE27" s="1">
        <f t="shared" si="29"/>
        <v>0.81</v>
      </c>
      <c r="BF27" s="43">
        <f t="shared" si="30"/>
        <v>2</v>
      </c>
      <c r="BG27" s="43">
        <f t="shared" si="31"/>
        <v>3.8839999999999999</v>
      </c>
      <c r="BH27" s="1" t="s">
        <v>13576</v>
      </c>
      <c r="BI27" s="52">
        <v>8.6065573770491802E-2</v>
      </c>
      <c r="BJ27" s="1" t="s">
        <v>13589</v>
      </c>
    </row>
    <row r="28" spans="1:62">
      <c r="A28" s="28" t="s">
        <v>3710</v>
      </c>
      <c r="B28" s="1">
        <v>1000</v>
      </c>
      <c r="C28" s="1">
        <v>1486633</v>
      </c>
      <c r="D28" s="1">
        <v>0.65000000000000013</v>
      </c>
      <c r="E28" s="28">
        <v>-1.9866666666666666</v>
      </c>
      <c r="F28" s="1">
        <v>2.02</v>
      </c>
      <c r="G28" s="28">
        <v>0.51399491094147576</v>
      </c>
      <c r="H28" s="28">
        <v>1.67</v>
      </c>
      <c r="I28" s="28">
        <v>0.68724279835390945</v>
      </c>
      <c r="J28" s="1">
        <v>73.83</v>
      </c>
      <c r="K28" s="1">
        <v>98.4</v>
      </c>
      <c r="L28" s="1">
        <v>22359</v>
      </c>
      <c r="M28" s="1">
        <v>107987</v>
      </c>
      <c r="N28" s="1">
        <v>585352</v>
      </c>
      <c r="O28" s="28">
        <v>0.88618555937288757</v>
      </c>
      <c r="P28" s="28">
        <f t="shared" si="0"/>
        <v>1.1068929464663997</v>
      </c>
      <c r="Q28" s="42">
        <v>1</v>
      </c>
      <c r="T28" s="1">
        <f t="shared" si="1"/>
        <v>0</v>
      </c>
      <c r="U28" s="1">
        <f t="shared" si="2"/>
        <v>0.52400000000000002</v>
      </c>
      <c r="W28" s="1">
        <f t="shared" si="3"/>
        <v>0</v>
      </c>
      <c r="X28" s="1">
        <f t="shared" si="4"/>
        <v>0</v>
      </c>
      <c r="Y28" s="1">
        <f t="shared" si="5"/>
        <v>0</v>
      </c>
      <c r="Z28" s="1">
        <f t="shared" si="6"/>
        <v>0.59</v>
      </c>
      <c r="AH28" s="1">
        <f t="shared" si="7"/>
        <v>0</v>
      </c>
      <c r="AI28" s="1">
        <f t="shared" si="8"/>
        <v>0</v>
      </c>
      <c r="AJ28" s="1">
        <f t="shared" si="9"/>
        <v>0</v>
      </c>
      <c r="AK28" s="1">
        <f t="shared" si="10"/>
        <v>0</v>
      </c>
      <c r="AL28" s="1">
        <f t="shared" si="11"/>
        <v>0</v>
      </c>
      <c r="AM28" s="1">
        <f t="shared" si="12"/>
        <v>0</v>
      </c>
      <c r="AN28" s="1">
        <f t="shared" si="13"/>
        <v>0</v>
      </c>
      <c r="AO28" s="1">
        <f t="shared" si="14"/>
        <v>0.72</v>
      </c>
      <c r="AP28" s="1">
        <f t="shared" si="15"/>
        <v>0</v>
      </c>
      <c r="AQ28" s="1">
        <f t="shared" si="16"/>
        <v>0</v>
      </c>
      <c r="AR28" s="1">
        <f t="shared" si="17"/>
        <v>0</v>
      </c>
      <c r="AS28" s="1">
        <f t="shared" si="18"/>
        <v>0.67</v>
      </c>
      <c r="AT28" s="1">
        <f t="shared" si="19"/>
        <v>0</v>
      </c>
      <c r="AU28" s="1">
        <f t="shared" si="20"/>
        <v>0</v>
      </c>
      <c r="AW28" s="1">
        <f t="shared" si="21"/>
        <v>0</v>
      </c>
      <c r="AX28" s="1">
        <f t="shared" si="22"/>
        <v>0</v>
      </c>
      <c r="AY28" s="1">
        <f t="shared" si="23"/>
        <v>0</v>
      </c>
      <c r="AZ28" s="1">
        <f t="shared" si="24"/>
        <v>0</v>
      </c>
      <c r="BA28" s="1">
        <f t="shared" si="25"/>
        <v>0</v>
      </c>
      <c r="BB28" s="1">
        <f t="shared" si="26"/>
        <v>0</v>
      </c>
      <c r="BC28" s="1">
        <f t="shared" si="27"/>
        <v>0</v>
      </c>
      <c r="BD28" s="1">
        <f t="shared" si="28"/>
        <v>0</v>
      </c>
      <c r="BE28" s="1">
        <f t="shared" si="29"/>
        <v>0</v>
      </c>
      <c r="BF28" s="43">
        <f t="shared" si="30"/>
        <v>0</v>
      </c>
      <c r="BG28" s="43">
        <f t="shared" si="31"/>
        <v>2.504</v>
      </c>
      <c r="BH28" s="1" t="s">
        <v>13577</v>
      </c>
      <c r="BI28" s="52">
        <v>0</v>
      </c>
      <c r="BJ28" s="1" t="s">
        <v>13589</v>
      </c>
    </row>
    <row r="29" spans="1:62">
      <c r="A29" s="28" t="s">
        <v>3499</v>
      </c>
      <c r="B29" s="1">
        <v>1000</v>
      </c>
      <c r="C29" s="1">
        <v>21673</v>
      </c>
      <c r="D29" s="1">
        <v>0.95000000000000018</v>
      </c>
      <c r="E29" s="28">
        <v>-1.95</v>
      </c>
      <c r="F29" s="1">
        <v>11.11</v>
      </c>
      <c r="G29" s="28">
        <v>1.3767038413878561</v>
      </c>
      <c r="H29" s="28">
        <v>0</v>
      </c>
      <c r="I29" s="28">
        <v>0</v>
      </c>
      <c r="J29" s="1">
        <v>98.69</v>
      </c>
      <c r="K29" s="1">
        <v>99.36</v>
      </c>
      <c r="L29" s="1">
        <v>2</v>
      </c>
      <c r="M29" s="1">
        <v>7</v>
      </c>
      <c r="N29" s="1">
        <v>131</v>
      </c>
      <c r="O29" s="28">
        <v>1.2228571428571429</v>
      </c>
      <c r="P29" s="28">
        <f t="shared" si="0"/>
        <v>0.32061068702290074</v>
      </c>
      <c r="Q29" s="42">
        <v>1</v>
      </c>
      <c r="T29" s="1">
        <f t="shared" si="1"/>
        <v>0</v>
      </c>
      <c r="U29" s="1">
        <f t="shared" si="2"/>
        <v>0.52400000000000002</v>
      </c>
      <c r="W29" s="1">
        <f t="shared" si="3"/>
        <v>0</v>
      </c>
      <c r="X29" s="1">
        <f t="shared" si="4"/>
        <v>0</v>
      </c>
      <c r="Y29" s="1">
        <f t="shared" si="5"/>
        <v>0</v>
      </c>
      <c r="Z29" s="1">
        <f t="shared" si="6"/>
        <v>0.59</v>
      </c>
      <c r="AH29" s="1">
        <f t="shared" si="7"/>
        <v>0</v>
      </c>
      <c r="AI29" s="1">
        <f t="shared" si="8"/>
        <v>0.68</v>
      </c>
      <c r="AJ29" s="1">
        <f t="shared" si="9"/>
        <v>0</v>
      </c>
      <c r="AK29" s="1">
        <f t="shared" si="10"/>
        <v>0</v>
      </c>
      <c r="AL29" s="1">
        <f t="shared" si="11"/>
        <v>0</v>
      </c>
      <c r="AM29" s="1">
        <f t="shared" si="12"/>
        <v>0</v>
      </c>
      <c r="AN29" s="1">
        <f t="shared" si="13"/>
        <v>0</v>
      </c>
      <c r="AO29" s="1">
        <f t="shared" si="14"/>
        <v>0</v>
      </c>
      <c r="AP29" s="1">
        <f t="shared" si="15"/>
        <v>0</v>
      </c>
      <c r="AQ29" s="1">
        <f t="shared" si="16"/>
        <v>0.56999999999999995</v>
      </c>
      <c r="AR29" s="1">
        <f t="shared" si="17"/>
        <v>0</v>
      </c>
      <c r="AS29" s="1">
        <f t="shared" si="18"/>
        <v>0</v>
      </c>
      <c r="AT29" s="1">
        <f t="shared" si="19"/>
        <v>0</v>
      </c>
      <c r="AU29" s="1">
        <f t="shared" si="20"/>
        <v>0</v>
      </c>
      <c r="AW29" s="1">
        <f t="shared" si="21"/>
        <v>1</v>
      </c>
      <c r="AX29" s="1">
        <f t="shared" si="22"/>
        <v>0.91</v>
      </c>
      <c r="AY29" s="1">
        <f t="shared" si="23"/>
        <v>1</v>
      </c>
      <c r="AZ29" s="1">
        <f t="shared" si="24"/>
        <v>0.88</v>
      </c>
      <c r="BA29" s="1">
        <f t="shared" si="25"/>
        <v>0.77</v>
      </c>
      <c r="BB29" s="1">
        <f t="shared" si="26"/>
        <v>0</v>
      </c>
      <c r="BC29" s="1">
        <f t="shared" si="27"/>
        <v>0</v>
      </c>
      <c r="BD29" s="1">
        <f t="shared" si="28"/>
        <v>0</v>
      </c>
      <c r="BE29" s="1">
        <f t="shared" si="29"/>
        <v>0.81</v>
      </c>
      <c r="BF29" s="43">
        <f t="shared" si="30"/>
        <v>2</v>
      </c>
      <c r="BG29" s="43">
        <f t="shared" si="31"/>
        <v>5.734</v>
      </c>
      <c r="BH29" s="1" t="s">
        <v>13576</v>
      </c>
      <c r="BI29" s="52">
        <v>8.6065573770491802E-2</v>
      </c>
      <c r="BJ29" s="1" t="s">
        <v>13589</v>
      </c>
    </row>
    <row r="30" spans="1:62">
      <c r="A30" s="28" t="s">
        <v>870</v>
      </c>
      <c r="B30" s="1">
        <v>5000</v>
      </c>
      <c r="C30" s="1">
        <v>81518</v>
      </c>
      <c r="D30" s="1">
        <v>0.95000000000000018</v>
      </c>
      <c r="E30" s="28">
        <v>-1.95</v>
      </c>
      <c r="F30" s="1">
        <v>3.27</v>
      </c>
      <c r="G30" s="28">
        <v>0.73154362416107388</v>
      </c>
      <c r="H30" s="28">
        <v>2.25</v>
      </c>
      <c r="I30" s="28">
        <v>1.1306532663316582</v>
      </c>
      <c r="J30" s="1">
        <v>26.57</v>
      </c>
      <c r="K30" s="1">
        <v>98.1</v>
      </c>
      <c r="L30" s="1">
        <v>155</v>
      </c>
      <c r="M30" s="1">
        <v>2933</v>
      </c>
      <c r="N30" s="1">
        <v>14047</v>
      </c>
      <c r="O30" s="28">
        <v>0.22618479372655984</v>
      </c>
      <c r="P30" s="28">
        <f t="shared" si="0"/>
        <v>1.2527941909304479</v>
      </c>
      <c r="Q30" s="42">
        <v>1</v>
      </c>
      <c r="T30" s="1">
        <f t="shared" si="1"/>
        <v>0</v>
      </c>
      <c r="U30" s="1">
        <f t="shared" si="2"/>
        <v>0</v>
      </c>
      <c r="W30" s="1">
        <f t="shared" si="3"/>
        <v>0</v>
      </c>
      <c r="X30" s="1">
        <f t="shared" si="4"/>
        <v>0</v>
      </c>
      <c r="Y30" s="1">
        <f t="shared" si="5"/>
        <v>0</v>
      </c>
      <c r="Z30" s="1">
        <f t="shared" si="6"/>
        <v>0.59</v>
      </c>
      <c r="AH30" s="1">
        <f t="shared" si="7"/>
        <v>0</v>
      </c>
      <c r="AI30" s="1">
        <f t="shared" si="8"/>
        <v>0</v>
      </c>
      <c r="AJ30" s="1">
        <f t="shared" si="9"/>
        <v>0</v>
      </c>
      <c r="AK30" s="1">
        <f t="shared" si="10"/>
        <v>0</v>
      </c>
      <c r="AL30" s="1">
        <f t="shared" si="11"/>
        <v>0</v>
      </c>
      <c r="AM30" s="1">
        <f t="shared" si="12"/>
        <v>0</v>
      </c>
      <c r="AN30" s="1">
        <f t="shared" si="13"/>
        <v>0</v>
      </c>
      <c r="AO30" s="1">
        <f t="shared" si="14"/>
        <v>0.72</v>
      </c>
      <c r="AP30" s="1">
        <f t="shared" si="15"/>
        <v>1</v>
      </c>
      <c r="AQ30" s="1">
        <f t="shared" si="16"/>
        <v>0</v>
      </c>
      <c r="AR30" s="1">
        <f t="shared" si="17"/>
        <v>0</v>
      </c>
      <c r="AS30" s="1">
        <f t="shared" si="18"/>
        <v>0.67</v>
      </c>
      <c r="AT30" s="1">
        <f t="shared" si="19"/>
        <v>0</v>
      </c>
      <c r="AU30" s="1">
        <f t="shared" si="20"/>
        <v>0</v>
      </c>
      <c r="AW30" s="1">
        <f t="shared" si="21"/>
        <v>0</v>
      </c>
      <c r="AX30" s="1">
        <f t="shared" si="22"/>
        <v>0</v>
      </c>
      <c r="AY30" s="1">
        <f t="shared" si="23"/>
        <v>0</v>
      </c>
      <c r="AZ30" s="1">
        <f t="shared" si="24"/>
        <v>0</v>
      </c>
      <c r="BA30" s="1">
        <f t="shared" si="25"/>
        <v>0</v>
      </c>
      <c r="BB30" s="1">
        <f t="shared" si="26"/>
        <v>0</v>
      </c>
      <c r="BC30" s="1">
        <f t="shared" si="27"/>
        <v>0</v>
      </c>
      <c r="BD30" s="1">
        <f t="shared" si="28"/>
        <v>0</v>
      </c>
      <c r="BE30" s="1">
        <f t="shared" si="29"/>
        <v>0</v>
      </c>
      <c r="BF30" s="43">
        <f t="shared" si="30"/>
        <v>1</v>
      </c>
      <c r="BG30" s="43">
        <f t="shared" si="31"/>
        <v>1.98</v>
      </c>
      <c r="BH30" s="1" t="s">
        <v>13578</v>
      </c>
      <c r="BI30" s="52">
        <v>7.6923076923076927E-2</v>
      </c>
      <c r="BJ30" s="1" t="s">
        <v>13589</v>
      </c>
    </row>
    <row r="31" spans="1:62">
      <c r="A31" s="28" t="s">
        <v>3223</v>
      </c>
      <c r="B31" s="1">
        <v>1060</v>
      </c>
      <c r="C31" s="1">
        <v>16123</v>
      </c>
      <c r="D31" s="1">
        <v>1.36</v>
      </c>
      <c r="E31" s="28">
        <v>-1.8499999999999999</v>
      </c>
      <c r="F31" s="1">
        <v>5.66</v>
      </c>
      <c r="G31" s="28">
        <v>0.4397824397824398</v>
      </c>
      <c r="H31" s="28">
        <v>8.06</v>
      </c>
      <c r="I31" s="28">
        <v>2.2021857923497268</v>
      </c>
      <c r="J31" s="1">
        <v>100</v>
      </c>
      <c r="K31" s="1">
        <v>97.11</v>
      </c>
      <c r="L31" s="1">
        <v>3</v>
      </c>
      <c r="M31" s="1">
        <v>152</v>
      </c>
      <c r="N31" s="1">
        <v>10453</v>
      </c>
      <c r="O31" s="28">
        <v>8.4473684210526312E-2</v>
      </c>
      <c r="P31" s="28">
        <f t="shared" si="0"/>
        <v>8.7247680091839669E-2</v>
      </c>
      <c r="Q31" s="42" t="s">
        <v>13545</v>
      </c>
      <c r="T31" s="1">
        <f t="shared" si="1"/>
        <v>0</v>
      </c>
      <c r="U31" s="1">
        <f t="shared" si="2"/>
        <v>0.52400000000000002</v>
      </c>
      <c r="W31" s="1">
        <f t="shared" si="3"/>
        <v>0</v>
      </c>
      <c r="X31" s="1">
        <f t="shared" si="4"/>
        <v>0</v>
      </c>
      <c r="Y31" s="1">
        <f t="shared" si="5"/>
        <v>0</v>
      </c>
      <c r="Z31" s="1">
        <f t="shared" si="6"/>
        <v>0.59</v>
      </c>
      <c r="AH31" s="1">
        <f t="shared" si="7"/>
        <v>0</v>
      </c>
      <c r="AI31" s="1">
        <f t="shared" si="8"/>
        <v>0</v>
      </c>
      <c r="AJ31" s="1">
        <f t="shared" si="9"/>
        <v>0</v>
      </c>
      <c r="AK31" s="1">
        <f t="shared" si="10"/>
        <v>0</v>
      </c>
      <c r="AL31" s="1">
        <f t="shared" si="11"/>
        <v>1</v>
      </c>
      <c r="AM31" s="1">
        <f t="shared" si="12"/>
        <v>0.75</v>
      </c>
      <c r="AN31" s="1">
        <f t="shared" si="13"/>
        <v>1</v>
      </c>
      <c r="AO31" s="1">
        <f t="shared" si="14"/>
        <v>0.72</v>
      </c>
      <c r="AP31" s="1">
        <f t="shared" si="15"/>
        <v>0</v>
      </c>
      <c r="AQ31" s="1">
        <f t="shared" si="16"/>
        <v>0.56999999999999995</v>
      </c>
      <c r="AR31" s="1">
        <f t="shared" si="17"/>
        <v>1</v>
      </c>
      <c r="AS31" s="1">
        <f t="shared" si="18"/>
        <v>0.67</v>
      </c>
      <c r="AT31" s="1">
        <f t="shared" si="19"/>
        <v>0</v>
      </c>
      <c r="AU31" s="1">
        <f t="shared" si="20"/>
        <v>0</v>
      </c>
      <c r="AW31" s="1">
        <f t="shared" si="21"/>
        <v>1</v>
      </c>
      <c r="AX31" s="1">
        <f t="shared" si="22"/>
        <v>0.91</v>
      </c>
      <c r="AY31" s="1">
        <f t="shared" si="23"/>
        <v>0</v>
      </c>
      <c r="AZ31" s="1">
        <f t="shared" si="24"/>
        <v>0.88</v>
      </c>
      <c r="BA31" s="1">
        <f t="shared" si="25"/>
        <v>0</v>
      </c>
      <c r="BB31" s="1">
        <f t="shared" si="26"/>
        <v>1</v>
      </c>
      <c r="BC31" s="1">
        <f t="shared" si="27"/>
        <v>0</v>
      </c>
      <c r="BD31" s="1">
        <f t="shared" si="28"/>
        <v>1</v>
      </c>
      <c r="BE31" s="1">
        <f t="shared" si="29"/>
        <v>0.81</v>
      </c>
      <c r="BF31" s="43">
        <f t="shared" si="30"/>
        <v>6</v>
      </c>
      <c r="BG31" s="43">
        <f t="shared" si="31"/>
        <v>6.4239999999999995</v>
      </c>
      <c r="BH31" s="1" t="s">
        <v>13576</v>
      </c>
      <c r="BI31" s="52">
        <v>8.6065573770491802E-2</v>
      </c>
      <c r="BJ31" s="1" t="s">
        <v>13589</v>
      </c>
    </row>
    <row r="32" spans="1:62">
      <c r="A32" s="28" t="s">
        <v>2074</v>
      </c>
      <c r="B32" s="1">
        <v>1111</v>
      </c>
      <c r="C32" s="1">
        <v>33274</v>
      </c>
      <c r="D32" s="1">
        <v>0.18999999999999995</v>
      </c>
      <c r="E32" s="28">
        <v>-1.8</v>
      </c>
      <c r="F32" s="1">
        <v>1.59</v>
      </c>
      <c r="G32" s="28">
        <v>0.49378881987577639</v>
      </c>
      <c r="H32" s="28">
        <v>0.88</v>
      </c>
      <c r="I32" s="28">
        <v>0.55345911949685533</v>
      </c>
      <c r="J32" s="1">
        <v>100</v>
      </c>
      <c r="K32" s="1">
        <v>98.43</v>
      </c>
      <c r="L32" s="1">
        <v>487</v>
      </c>
      <c r="M32" s="1">
        <v>2114</v>
      </c>
      <c r="N32" s="1">
        <v>10851</v>
      </c>
      <c r="O32" s="28">
        <v>0.98597918637653748</v>
      </c>
      <c r="P32" s="28">
        <f t="shared" si="0"/>
        <v>1.1689245230854299</v>
      </c>
      <c r="Q32" s="42">
        <v>1</v>
      </c>
      <c r="T32" s="1">
        <f t="shared" si="1"/>
        <v>0</v>
      </c>
      <c r="U32" s="1">
        <f t="shared" si="2"/>
        <v>0.52400000000000002</v>
      </c>
      <c r="W32" s="1">
        <f t="shared" si="3"/>
        <v>0</v>
      </c>
      <c r="X32" s="1">
        <f t="shared" si="4"/>
        <v>0</v>
      </c>
      <c r="Y32" s="1">
        <f t="shared" si="5"/>
        <v>0</v>
      </c>
      <c r="Z32" s="1">
        <f t="shared" si="6"/>
        <v>0.59</v>
      </c>
      <c r="AH32" s="1">
        <f t="shared" si="7"/>
        <v>0</v>
      </c>
      <c r="AI32" s="1">
        <f t="shared" si="8"/>
        <v>0</v>
      </c>
      <c r="AJ32" s="1">
        <f t="shared" si="9"/>
        <v>0</v>
      </c>
      <c r="AK32" s="1">
        <f t="shared" si="10"/>
        <v>0</v>
      </c>
      <c r="AL32" s="1">
        <f t="shared" si="11"/>
        <v>0</v>
      </c>
      <c r="AM32" s="1">
        <f t="shared" si="12"/>
        <v>0</v>
      </c>
      <c r="AN32" s="1">
        <f t="shared" si="13"/>
        <v>0</v>
      </c>
      <c r="AO32" s="1">
        <f t="shared" si="14"/>
        <v>0</v>
      </c>
      <c r="AP32" s="1">
        <f t="shared" si="15"/>
        <v>0</v>
      </c>
      <c r="AQ32" s="1">
        <f t="shared" si="16"/>
        <v>0.56999999999999995</v>
      </c>
      <c r="AR32" s="1">
        <f t="shared" si="17"/>
        <v>0</v>
      </c>
      <c r="AS32" s="1">
        <f t="shared" si="18"/>
        <v>0.67</v>
      </c>
      <c r="AT32" s="1">
        <f t="shared" si="19"/>
        <v>0</v>
      </c>
      <c r="AU32" s="1">
        <f t="shared" si="20"/>
        <v>0</v>
      </c>
      <c r="AW32" s="1">
        <f t="shared" si="21"/>
        <v>0</v>
      </c>
      <c r="AX32" s="1">
        <f t="shared" si="22"/>
        <v>0</v>
      </c>
      <c r="AY32" s="1">
        <f t="shared" si="23"/>
        <v>0</v>
      </c>
      <c r="AZ32" s="1">
        <f t="shared" si="24"/>
        <v>0</v>
      </c>
      <c r="BA32" s="1">
        <f t="shared" si="25"/>
        <v>0</v>
      </c>
      <c r="BB32" s="1">
        <f t="shared" si="26"/>
        <v>0</v>
      </c>
      <c r="BC32" s="1">
        <f t="shared" si="27"/>
        <v>0</v>
      </c>
      <c r="BD32" s="1">
        <f t="shared" si="28"/>
        <v>0</v>
      </c>
      <c r="BE32" s="1">
        <f t="shared" si="29"/>
        <v>0</v>
      </c>
      <c r="BF32" s="43">
        <f t="shared" si="30"/>
        <v>0</v>
      </c>
      <c r="BG32" s="43">
        <f t="shared" si="31"/>
        <v>2.3539999999999996</v>
      </c>
      <c r="BH32" s="1" t="s">
        <v>13576</v>
      </c>
      <c r="BI32" s="52">
        <v>8.6065573770491802E-2</v>
      </c>
      <c r="BJ32" s="1" t="s">
        <v>13589</v>
      </c>
    </row>
    <row r="33" spans="1:62">
      <c r="A33" s="28" t="s">
        <v>3995</v>
      </c>
      <c r="B33" s="1">
        <v>1000</v>
      </c>
      <c r="C33" s="1">
        <v>7110</v>
      </c>
      <c r="D33" s="1">
        <v>1.25</v>
      </c>
      <c r="E33" s="28">
        <v>-1.79</v>
      </c>
      <c r="F33" s="1">
        <v>10.32</v>
      </c>
      <c r="G33" s="28">
        <v>0.71716469770674074</v>
      </c>
      <c r="H33" s="28">
        <v>3.08</v>
      </c>
      <c r="I33" s="28">
        <v>0.83468834688346882</v>
      </c>
      <c r="J33" s="1">
        <v>97.89</v>
      </c>
      <c r="K33" s="1">
        <v>97.31</v>
      </c>
      <c r="L33" s="1">
        <v>6</v>
      </c>
      <c r="M33" s="1">
        <v>146</v>
      </c>
      <c r="N33" s="1">
        <v>701</v>
      </c>
      <c r="O33" s="28">
        <v>0.17589041095890412</v>
      </c>
      <c r="P33" s="28">
        <f t="shared" si="0"/>
        <v>1.2496433666191156</v>
      </c>
      <c r="Q33" s="42">
        <v>0</v>
      </c>
      <c r="T33" s="1">
        <f t="shared" si="1"/>
        <v>0</v>
      </c>
      <c r="U33" s="1">
        <f t="shared" si="2"/>
        <v>0.52400000000000002</v>
      </c>
      <c r="W33" s="1">
        <f t="shared" si="3"/>
        <v>0</v>
      </c>
      <c r="X33" s="1">
        <f t="shared" si="4"/>
        <v>0</v>
      </c>
      <c r="Y33" s="1">
        <f t="shared" si="5"/>
        <v>0</v>
      </c>
      <c r="Z33" s="1">
        <f t="shared" si="6"/>
        <v>0.59</v>
      </c>
      <c r="AH33" s="1">
        <f t="shared" si="7"/>
        <v>0</v>
      </c>
      <c r="AI33" s="1">
        <f t="shared" si="8"/>
        <v>0.68</v>
      </c>
      <c r="AJ33" s="1">
        <f t="shared" si="9"/>
        <v>0</v>
      </c>
      <c r="AK33" s="1">
        <f t="shared" si="10"/>
        <v>0</v>
      </c>
      <c r="AL33" s="1">
        <f t="shared" si="11"/>
        <v>0</v>
      </c>
      <c r="AM33" s="1">
        <f t="shared" si="12"/>
        <v>0</v>
      </c>
      <c r="AN33" s="1">
        <f t="shared" si="13"/>
        <v>1</v>
      </c>
      <c r="AO33" s="1">
        <f t="shared" si="14"/>
        <v>0.72</v>
      </c>
      <c r="AP33" s="1">
        <f t="shared" si="15"/>
        <v>0</v>
      </c>
      <c r="AQ33" s="1">
        <f t="shared" si="16"/>
        <v>0.56999999999999995</v>
      </c>
      <c r="AR33" s="1">
        <f t="shared" si="17"/>
        <v>1</v>
      </c>
      <c r="AS33" s="1">
        <f t="shared" si="18"/>
        <v>0.67</v>
      </c>
      <c r="AT33" s="1">
        <f t="shared" si="19"/>
        <v>0</v>
      </c>
      <c r="AU33" s="1">
        <f t="shared" si="20"/>
        <v>0</v>
      </c>
      <c r="AW33" s="1">
        <f t="shared" si="21"/>
        <v>1</v>
      </c>
      <c r="AX33" s="1">
        <f t="shared" si="22"/>
        <v>0.91</v>
      </c>
      <c r="AY33" s="1">
        <f t="shared" si="23"/>
        <v>1</v>
      </c>
      <c r="AZ33" s="1">
        <f t="shared" si="24"/>
        <v>0.88</v>
      </c>
      <c r="BA33" s="1">
        <f t="shared" si="25"/>
        <v>0.77</v>
      </c>
      <c r="BB33" s="1">
        <f t="shared" si="26"/>
        <v>0</v>
      </c>
      <c r="BC33" s="1">
        <f t="shared" si="27"/>
        <v>0</v>
      </c>
      <c r="BD33" s="1">
        <f t="shared" si="28"/>
        <v>0</v>
      </c>
      <c r="BE33" s="1">
        <f t="shared" si="29"/>
        <v>0</v>
      </c>
      <c r="BF33" s="43">
        <f t="shared" si="30"/>
        <v>4</v>
      </c>
      <c r="BG33" s="43">
        <f t="shared" si="31"/>
        <v>6.3140000000000001</v>
      </c>
      <c r="BH33" s="1" t="s">
        <v>13576</v>
      </c>
      <c r="BI33" s="52">
        <v>8.6065573770491802E-2</v>
      </c>
      <c r="BJ33" s="1" t="s">
        <v>13589</v>
      </c>
    </row>
    <row r="34" spans="1:62">
      <c r="A34" s="28" t="s">
        <v>931</v>
      </c>
      <c r="B34" s="1">
        <v>1000</v>
      </c>
      <c r="C34" s="1">
        <v>108086</v>
      </c>
      <c r="D34" s="1">
        <v>0.59999999999999987</v>
      </c>
      <c r="E34" s="28">
        <v>-1.7066666666666668</v>
      </c>
      <c r="F34" s="1">
        <v>3.99</v>
      </c>
      <c r="G34" s="28">
        <v>1.2507836990595613</v>
      </c>
      <c r="H34" s="28">
        <v>3.52</v>
      </c>
      <c r="I34" s="28">
        <v>1.4605809128630705</v>
      </c>
      <c r="J34" s="1">
        <v>72.52</v>
      </c>
      <c r="K34" s="1">
        <v>98.47</v>
      </c>
      <c r="L34" s="1">
        <v>375</v>
      </c>
      <c r="M34" s="1">
        <v>1560</v>
      </c>
      <c r="N34" s="1">
        <v>7695</v>
      </c>
      <c r="O34" s="28">
        <v>1.028846153846154</v>
      </c>
      <c r="P34" s="28">
        <f t="shared" si="0"/>
        <v>1.2163742690058479</v>
      </c>
      <c r="Q34" s="42">
        <v>1</v>
      </c>
      <c r="T34" s="1">
        <f t="shared" si="1"/>
        <v>0</v>
      </c>
      <c r="U34" s="1">
        <f t="shared" si="2"/>
        <v>0.52400000000000002</v>
      </c>
      <c r="W34" s="1">
        <f t="shared" si="3"/>
        <v>0</v>
      </c>
      <c r="X34" s="1">
        <f t="shared" si="4"/>
        <v>0</v>
      </c>
      <c r="Y34" s="1">
        <f t="shared" si="5"/>
        <v>0</v>
      </c>
      <c r="Z34" s="1">
        <f t="shared" si="6"/>
        <v>0.59</v>
      </c>
      <c r="AH34" s="1">
        <f t="shared" si="7"/>
        <v>0</v>
      </c>
      <c r="AI34" s="1">
        <f t="shared" si="8"/>
        <v>0</v>
      </c>
      <c r="AJ34" s="1">
        <f t="shared" si="9"/>
        <v>0</v>
      </c>
      <c r="AK34" s="1">
        <f t="shared" si="10"/>
        <v>0</v>
      </c>
      <c r="AL34" s="1">
        <f t="shared" si="11"/>
        <v>0</v>
      </c>
      <c r="AM34" s="1">
        <f t="shared" si="12"/>
        <v>0</v>
      </c>
      <c r="AN34" s="1">
        <f t="shared" si="13"/>
        <v>1</v>
      </c>
      <c r="AO34" s="1">
        <f t="shared" si="14"/>
        <v>0.72</v>
      </c>
      <c r="AP34" s="1">
        <f t="shared" si="15"/>
        <v>0</v>
      </c>
      <c r="AQ34" s="1">
        <f t="shared" si="16"/>
        <v>0</v>
      </c>
      <c r="AR34" s="1">
        <f t="shared" si="17"/>
        <v>0</v>
      </c>
      <c r="AS34" s="1">
        <f t="shared" si="18"/>
        <v>0.67</v>
      </c>
      <c r="AT34" s="1">
        <f t="shared" si="19"/>
        <v>0</v>
      </c>
      <c r="AU34" s="1">
        <f t="shared" si="20"/>
        <v>0</v>
      </c>
      <c r="AW34" s="1">
        <f t="shared" si="21"/>
        <v>0</v>
      </c>
      <c r="AX34" s="1">
        <f t="shared" si="22"/>
        <v>0</v>
      </c>
      <c r="AY34" s="1">
        <f t="shared" si="23"/>
        <v>0</v>
      </c>
      <c r="AZ34" s="1">
        <f t="shared" si="24"/>
        <v>0</v>
      </c>
      <c r="BA34" s="1">
        <f t="shared" si="25"/>
        <v>0</v>
      </c>
      <c r="BB34" s="1">
        <f t="shared" si="26"/>
        <v>0</v>
      </c>
      <c r="BC34" s="1">
        <f t="shared" si="27"/>
        <v>0</v>
      </c>
      <c r="BD34" s="1">
        <f t="shared" si="28"/>
        <v>0</v>
      </c>
      <c r="BE34" s="1">
        <f t="shared" si="29"/>
        <v>0</v>
      </c>
      <c r="BF34" s="43">
        <f t="shared" si="30"/>
        <v>1</v>
      </c>
      <c r="BG34" s="43">
        <f t="shared" si="31"/>
        <v>2.504</v>
      </c>
      <c r="BH34" s="1" t="s">
        <v>13576</v>
      </c>
      <c r="BI34" s="52">
        <v>8.6065573770491802E-2</v>
      </c>
      <c r="BJ34" s="1" t="s">
        <v>13589</v>
      </c>
    </row>
    <row r="35" spans="1:62">
      <c r="A35" s="28" t="s">
        <v>1609</v>
      </c>
      <c r="B35" s="1">
        <v>997.5</v>
      </c>
      <c r="C35" s="1">
        <v>35405</v>
      </c>
      <c r="D35" s="1">
        <v>0.25</v>
      </c>
      <c r="E35" s="28">
        <v>-1.67</v>
      </c>
      <c r="F35" s="1">
        <v>12.85</v>
      </c>
      <c r="G35" s="28">
        <v>1.6819371727748691</v>
      </c>
      <c r="H35" s="28">
        <v>7.07</v>
      </c>
      <c r="I35" s="28">
        <v>2.0794117647058825</v>
      </c>
      <c r="J35" s="1">
        <v>83.47</v>
      </c>
      <c r="K35" s="1">
        <v>97.76</v>
      </c>
      <c r="L35" s="1">
        <v>251</v>
      </c>
      <c r="M35" s="1">
        <v>1910</v>
      </c>
      <c r="N35" s="1">
        <v>18828</v>
      </c>
      <c r="O35" s="28">
        <v>0.56245026178010482</v>
      </c>
      <c r="P35" s="28">
        <f t="shared" si="0"/>
        <v>0.6086679413639261</v>
      </c>
      <c r="Q35" s="42">
        <v>1</v>
      </c>
      <c r="T35" s="1">
        <f t="shared" si="1"/>
        <v>0</v>
      </c>
      <c r="U35" s="1">
        <f t="shared" si="2"/>
        <v>0.52400000000000002</v>
      </c>
      <c r="W35" s="1">
        <f t="shared" si="3"/>
        <v>0</v>
      </c>
      <c r="X35" s="1">
        <f t="shared" si="4"/>
        <v>0</v>
      </c>
      <c r="Y35" s="1">
        <f t="shared" si="5"/>
        <v>0</v>
      </c>
      <c r="Z35" s="1">
        <f t="shared" si="6"/>
        <v>0.59</v>
      </c>
      <c r="AH35" s="1">
        <f t="shared" si="7"/>
        <v>0</v>
      </c>
      <c r="AI35" s="1">
        <f t="shared" si="8"/>
        <v>0.68</v>
      </c>
      <c r="AJ35" s="1">
        <f t="shared" si="9"/>
        <v>0</v>
      </c>
      <c r="AK35" s="1">
        <f t="shared" si="10"/>
        <v>0</v>
      </c>
      <c r="AL35" s="1">
        <f t="shared" si="11"/>
        <v>1</v>
      </c>
      <c r="AM35" s="1">
        <f t="shared" si="12"/>
        <v>0.75</v>
      </c>
      <c r="AN35" s="1">
        <f t="shared" si="13"/>
        <v>1</v>
      </c>
      <c r="AO35" s="1">
        <f t="shared" si="14"/>
        <v>0.72</v>
      </c>
      <c r="AP35" s="1">
        <f t="shared" si="15"/>
        <v>0</v>
      </c>
      <c r="AQ35" s="1">
        <f t="shared" si="16"/>
        <v>0</v>
      </c>
      <c r="AR35" s="1">
        <f t="shared" si="17"/>
        <v>1</v>
      </c>
      <c r="AS35" s="1">
        <f t="shared" si="18"/>
        <v>0.67</v>
      </c>
      <c r="AT35" s="1">
        <f t="shared" si="19"/>
        <v>0</v>
      </c>
      <c r="AU35" s="1">
        <f t="shared" si="20"/>
        <v>0</v>
      </c>
      <c r="AW35" s="1">
        <f t="shared" si="21"/>
        <v>0</v>
      </c>
      <c r="AX35" s="1">
        <f t="shared" si="22"/>
        <v>0</v>
      </c>
      <c r="AY35" s="1">
        <f t="shared" si="23"/>
        <v>0</v>
      </c>
      <c r="AZ35" s="1">
        <f t="shared" si="24"/>
        <v>0</v>
      </c>
      <c r="BA35" s="1">
        <f t="shared" si="25"/>
        <v>0</v>
      </c>
      <c r="BB35" s="1">
        <f t="shared" si="26"/>
        <v>0</v>
      </c>
      <c r="BC35" s="1">
        <f t="shared" si="27"/>
        <v>0</v>
      </c>
      <c r="BD35" s="1">
        <f t="shared" si="28"/>
        <v>0</v>
      </c>
      <c r="BE35" s="1">
        <f t="shared" si="29"/>
        <v>0</v>
      </c>
      <c r="BF35" s="43">
        <f t="shared" si="30"/>
        <v>3</v>
      </c>
      <c r="BG35" s="43">
        <f t="shared" si="31"/>
        <v>3.9340000000000002</v>
      </c>
      <c r="BH35" s="1" t="s">
        <v>13576</v>
      </c>
      <c r="BI35" s="52">
        <v>8.6065573770491802E-2</v>
      </c>
      <c r="BJ35" s="1" t="s">
        <v>13589</v>
      </c>
    </row>
    <row r="36" spans="1:62">
      <c r="A36" s="28" t="s">
        <v>3012</v>
      </c>
      <c r="B36" s="1">
        <v>1000</v>
      </c>
      <c r="C36" s="1">
        <v>21865</v>
      </c>
      <c r="D36" s="1">
        <v>0.98999999999999977</v>
      </c>
      <c r="E36" s="28">
        <v>-1.6433333333333333</v>
      </c>
      <c r="F36" s="1">
        <v>1.27</v>
      </c>
      <c r="G36" s="28">
        <v>0.28539325842696628</v>
      </c>
      <c r="H36" s="28">
        <v>4.26</v>
      </c>
      <c r="I36" s="28">
        <v>2.4342857142857142</v>
      </c>
      <c r="J36" s="1">
        <v>74.56</v>
      </c>
      <c r="K36" s="1">
        <v>99.15</v>
      </c>
      <c r="L36" s="1">
        <v>114</v>
      </c>
      <c r="M36" s="1">
        <v>561</v>
      </c>
      <c r="N36" s="1">
        <v>2644</v>
      </c>
      <c r="O36" s="28">
        <v>0.86973262032085574</v>
      </c>
      <c r="P36" s="28">
        <f t="shared" si="0"/>
        <v>1.273071104387292</v>
      </c>
      <c r="Q36" s="42">
        <v>1</v>
      </c>
      <c r="T36" s="1">
        <f t="shared" si="1"/>
        <v>0</v>
      </c>
      <c r="U36" s="1">
        <f t="shared" si="2"/>
        <v>0.52400000000000002</v>
      </c>
      <c r="W36" s="1">
        <f t="shared" si="3"/>
        <v>0</v>
      </c>
      <c r="X36" s="1">
        <f t="shared" si="4"/>
        <v>0</v>
      </c>
      <c r="Y36" s="1">
        <f t="shared" si="5"/>
        <v>0</v>
      </c>
      <c r="Z36" s="1">
        <f t="shared" si="6"/>
        <v>0.59</v>
      </c>
      <c r="AH36" s="1">
        <f t="shared" si="7"/>
        <v>0</v>
      </c>
      <c r="AI36" s="1">
        <f t="shared" si="8"/>
        <v>0</v>
      </c>
      <c r="AJ36" s="1">
        <f t="shared" si="9"/>
        <v>0</v>
      </c>
      <c r="AK36" s="1">
        <f t="shared" si="10"/>
        <v>0</v>
      </c>
      <c r="AL36" s="1">
        <f t="shared" si="11"/>
        <v>0</v>
      </c>
      <c r="AM36" s="1">
        <f t="shared" si="12"/>
        <v>0</v>
      </c>
      <c r="AN36" s="1">
        <f t="shared" si="13"/>
        <v>1</v>
      </c>
      <c r="AO36" s="1">
        <f t="shared" si="14"/>
        <v>0.72</v>
      </c>
      <c r="AP36" s="1">
        <f t="shared" si="15"/>
        <v>0</v>
      </c>
      <c r="AQ36" s="1">
        <f t="shared" si="16"/>
        <v>0</v>
      </c>
      <c r="AR36" s="1">
        <f t="shared" si="17"/>
        <v>0</v>
      </c>
      <c r="AS36" s="1">
        <f t="shared" si="18"/>
        <v>0.67</v>
      </c>
      <c r="AT36" s="1">
        <f t="shared" si="19"/>
        <v>0</v>
      </c>
      <c r="AU36" s="1">
        <f t="shared" si="20"/>
        <v>0</v>
      </c>
      <c r="AW36" s="1">
        <f t="shared" si="21"/>
        <v>0</v>
      </c>
      <c r="AX36" s="1">
        <f t="shared" si="22"/>
        <v>0</v>
      </c>
      <c r="AY36" s="1">
        <f t="shared" si="23"/>
        <v>0</v>
      </c>
      <c r="AZ36" s="1">
        <f t="shared" si="24"/>
        <v>0</v>
      </c>
      <c r="BA36" s="1">
        <f t="shared" si="25"/>
        <v>0</v>
      </c>
      <c r="BB36" s="1">
        <f t="shared" si="26"/>
        <v>0</v>
      </c>
      <c r="BC36" s="1">
        <f t="shared" si="27"/>
        <v>0</v>
      </c>
      <c r="BD36" s="1">
        <f t="shared" si="28"/>
        <v>0</v>
      </c>
      <c r="BE36" s="1">
        <f t="shared" si="29"/>
        <v>0</v>
      </c>
      <c r="BF36" s="43">
        <f t="shared" si="30"/>
        <v>1</v>
      </c>
      <c r="BG36" s="43">
        <f t="shared" si="31"/>
        <v>2.504</v>
      </c>
      <c r="BH36" s="1" t="s">
        <v>13576</v>
      </c>
      <c r="BI36" s="52">
        <v>8.6065573770491802E-2</v>
      </c>
      <c r="BJ36" s="1" t="s">
        <v>13589</v>
      </c>
    </row>
    <row r="37" spans="1:62">
      <c r="A37" s="28" t="s">
        <v>3608</v>
      </c>
      <c r="B37" s="1">
        <v>300</v>
      </c>
      <c r="C37" s="1">
        <v>24162</v>
      </c>
      <c r="D37" s="1">
        <v>1.39</v>
      </c>
      <c r="E37" s="28">
        <v>-1.64</v>
      </c>
      <c r="F37" s="1">
        <v>4.6900000000000004</v>
      </c>
      <c r="G37" s="28">
        <v>1.0856481481481481</v>
      </c>
      <c r="H37" s="28">
        <v>2.69</v>
      </c>
      <c r="I37" s="28">
        <v>0.92123287671232879</v>
      </c>
      <c r="J37" s="1">
        <v>89.94</v>
      </c>
      <c r="K37" s="1">
        <v>98.08</v>
      </c>
      <c r="L37" s="1">
        <v>64</v>
      </c>
      <c r="M37" s="1">
        <v>350</v>
      </c>
      <c r="N37" s="1">
        <v>4542</v>
      </c>
      <c r="O37" s="28">
        <v>0.78262857142857145</v>
      </c>
      <c r="P37" s="28">
        <f t="shared" si="0"/>
        <v>0.46235138705416112</v>
      </c>
      <c r="Q37" s="42">
        <v>1</v>
      </c>
      <c r="T37" s="1">
        <f t="shared" si="1"/>
        <v>1</v>
      </c>
      <c r="U37" s="1">
        <f t="shared" si="2"/>
        <v>0.52400000000000002</v>
      </c>
      <c r="W37" s="1">
        <f t="shared" si="3"/>
        <v>0</v>
      </c>
      <c r="X37" s="1">
        <f t="shared" si="4"/>
        <v>0</v>
      </c>
      <c r="Y37" s="1">
        <f t="shared" si="5"/>
        <v>0</v>
      </c>
      <c r="Z37" s="1">
        <f t="shared" si="6"/>
        <v>0.59</v>
      </c>
      <c r="AH37" s="1">
        <f t="shared" si="7"/>
        <v>0</v>
      </c>
      <c r="AI37" s="1">
        <f t="shared" si="8"/>
        <v>0</v>
      </c>
      <c r="AJ37" s="1">
        <f t="shared" si="9"/>
        <v>0</v>
      </c>
      <c r="AK37" s="1">
        <f t="shared" si="10"/>
        <v>0</v>
      </c>
      <c r="AL37" s="1">
        <f t="shared" si="11"/>
        <v>0</v>
      </c>
      <c r="AM37" s="1">
        <f t="shared" si="12"/>
        <v>0</v>
      </c>
      <c r="AN37" s="1">
        <f t="shared" si="13"/>
        <v>0</v>
      </c>
      <c r="AO37" s="1">
        <f t="shared" si="14"/>
        <v>0.72</v>
      </c>
      <c r="AP37" s="1">
        <f t="shared" si="15"/>
        <v>0</v>
      </c>
      <c r="AQ37" s="1">
        <f t="shared" si="16"/>
        <v>0</v>
      </c>
      <c r="AR37" s="1">
        <f t="shared" si="17"/>
        <v>0</v>
      </c>
      <c r="AS37" s="1">
        <f t="shared" si="18"/>
        <v>0.67</v>
      </c>
      <c r="AT37" s="1">
        <f t="shared" si="19"/>
        <v>0</v>
      </c>
      <c r="AU37" s="1">
        <f t="shared" si="20"/>
        <v>0</v>
      </c>
      <c r="AW37" s="1">
        <f t="shared" si="21"/>
        <v>0</v>
      </c>
      <c r="AX37" s="1">
        <f t="shared" si="22"/>
        <v>0</v>
      </c>
      <c r="AY37" s="1">
        <f t="shared" si="23"/>
        <v>0</v>
      </c>
      <c r="AZ37" s="1">
        <f t="shared" si="24"/>
        <v>0</v>
      </c>
      <c r="BA37" s="1">
        <f t="shared" si="25"/>
        <v>0</v>
      </c>
      <c r="BB37" s="1">
        <f t="shared" si="26"/>
        <v>0</v>
      </c>
      <c r="BC37" s="1">
        <f t="shared" si="27"/>
        <v>0</v>
      </c>
      <c r="BD37" s="1">
        <f t="shared" si="28"/>
        <v>0</v>
      </c>
      <c r="BE37" s="1">
        <f t="shared" si="29"/>
        <v>0</v>
      </c>
      <c r="BF37" s="43">
        <f t="shared" si="30"/>
        <v>1</v>
      </c>
      <c r="BG37" s="43">
        <f t="shared" si="31"/>
        <v>2.504</v>
      </c>
      <c r="BH37" s="1" t="s">
        <v>13576</v>
      </c>
      <c r="BI37" s="52">
        <v>8.6065573770491802E-2</v>
      </c>
      <c r="BJ37" s="1" t="s">
        <v>13589</v>
      </c>
    </row>
    <row r="38" spans="1:62">
      <c r="A38" s="28" t="s">
        <v>1100</v>
      </c>
      <c r="B38" s="1">
        <v>3000</v>
      </c>
      <c r="C38" s="1">
        <v>23254</v>
      </c>
      <c r="D38" s="1">
        <v>1.2800000000000002</v>
      </c>
      <c r="E38" s="28">
        <v>-1.5733333333333335</v>
      </c>
      <c r="F38" s="1">
        <v>15.85</v>
      </c>
      <c r="G38" s="28">
        <v>1.1014593467685891</v>
      </c>
      <c r="H38" s="28">
        <v>3.04</v>
      </c>
      <c r="I38" s="28">
        <v>0.82384823848238486</v>
      </c>
      <c r="J38" s="1">
        <v>99.81</v>
      </c>
      <c r="K38" s="1">
        <v>97.96</v>
      </c>
      <c r="L38" s="1">
        <v>102</v>
      </c>
      <c r="M38" s="1">
        <v>423</v>
      </c>
      <c r="N38" s="1">
        <v>2109</v>
      </c>
      <c r="O38" s="28">
        <v>1.0320567375886525</v>
      </c>
      <c r="P38" s="28">
        <f t="shared" si="0"/>
        <v>1.2034139402560455</v>
      </c>
      <c r="Q38" s="42">
        <v>1</v>
      </c>
      <c r="T38" s="1">
        <f t="shared" si="1"/>
        <v>0</v>
      </c>
      <c r="U38" s="1">
        <f t="shared" si="2"/>
        <v>0</v>
      </c>
      <c r="W38" s="1">
        <f t="shared" si="3"/>
        <v>0</v>
      </c>
      <c r="X38" s="1">
        <f t="shared" si="4"/>
        <v>0</v>
      </c>
      <c r="Y38" s="1">
        <f t="shared" si="5"/>
        <v>0</v>
      </c>
      <c r="Z38" s="1">
        <f t="shared" si="6"/>
        <v>0.59</v>
      </c>
      <c r="AH38" s="1">
        <f t="shared" si="7"/>
        <v>0</v>
      </c>
      <c r="AI38" s="1">
        <f t="shared" si="8"/>
        <v>0.68</v>
      </c>
      <c r="AJ38" s="1">
        <f t="shared" si="9"/>
        <v>0</v>
      </c>
      <c r="AK38" s="1">
        <f t="shared" si="10"/>
        <v>0</v>
      </c>
      <c r="AL38" s="1">
        <f t="shared" si="11"/>
        <v>0</v>
      </c>
      <c r="AM38" s="1">
        <f t="shared" si="12"/>
        <v>0</v>
      </c>
      <c r="AN38" s="1">
        <f t="shared" si="13"/>
        <v>1</v>
      </c>
      <c r="AO38" s="1">
        <f t="shared" si="14"/>
        <v>0.72</v>
      </c>
      <c r="AP38" s="1">
        <f t="shared" si="15"/>
        <v>0</v>
      </c>
      <c r="AQ38" s="1">
        <f t="shared" si="16"/>
        <v>0.56999999999999995</v>
      </c>
      <c r="AR38" s="1">
        <f t="shared" si="17"/>
        <v>1</v>
      </c>
      <c r="AS38" s="1">
        <f t="shared" si="18"/>
        <v>0.67</v>
      </c>
      <c r="AT38" s="1">
        <f t="shared" si="19"/>
        <v>0</v>
      </c>
      <c r="AU38" s="1">
        <f t="shared" si="20"/>
        <v>0</v>
      </c>
      <c r="AW38" s="1">
        <f t="shared" si="21"/>
        <v>0</v>
      </c>
      <c r="AX38" s="1">
        <f t="shared" si="22"/>
        <v>0</v>
      </c>
      <c r="AY38" s="1">
        <f t="shared" si="23"/>
        <v>0</v>
      </c>
      <c r="AZ38" s="1">
        <f t="shared" si="24"/>
        <v>0</v>
      </c>
      <c r="BA38" s="1">
        <f t="shared" si="25"/>
        <v>0</v>
      </c>
      <c r="BB38" s="1">
        <f t="shared" si="26"/>
        <v>0</v>
      </c>
      <c r="BC38" s="1">
        <f t="shared" si="27"/>
        <v>0</v>
      </c>
      <c r="BD38" s="1">
        <f t="shared" si="28"/>
        <v>0</v>
      </c>
      <c r="BE38" s="1">
        <f t="shared" si="29"/>
        <v>0</v>
      </c>
      <c r="BF38" s="43">
        <f t="shared" si="30"/>
        <v>2</v>
      </c>
      <c r="BG38" s="43">
        <f t="shared" si="31"/>
        <v>3.23</v>
      </c>
      <c r="BH38" s="1" t="s">
        <v>13576</v>
      </c>
      <c r="BI38" s="52">
        <v>8.6065573770491802E-2</v>
      </c>
      <c r="BJ38" s="1" t="s">
        <v>13589</v>
      </c>
    </row>
    <row r="39" spans="1:62">
      <c r="A39" s="28" t="s">
        <v>357</v>
      </c>
      <c r="B39" s="1">
        <v>1000</v>
      </c>
      <c r="C39" s="1">
        <v>187819</v>
      </c>
      <c r="D39" s="1">
        <v>0.10000000000000009</v>
      </c>
      <c r="E39" s="28">
        <v>-1.5066666666666666</v>
      </c>
      <c r="F39" s="1">
        <v>2.95</v>
      </c>
      <c r="G39" s="28">
        <v>0.84045584045584054</v>
      </c>
      <c r="H39" s="28">
        <v>2.1</v>
      </c>
      <c r="I39" s="28">
        <v>1.160220994475138</v>
      </c>
      <c r="J39" s="1">
        <v>98.86</v>
      </c>
      <c r="K39" s="1">
        <v>98.27</v>
      </c>
      <c r="L39" s="1">
        <v>574</v>
      </c>
      <c r="M39" s="1">
        <v>3323</v>
      </c>
      <c r="N39" s="1">
        <v>11721</v>
      </c>
      <c r="O39" s="28">
        <v>0.73930785434848034</v>
      </c>
      <c r="P39" s="28">
        <f t="shared" si="0"/>
        <v>1.7010493985154849</v>
      </c>
      <c r="Q39" s="42">
        <v>1</v>
      </c>
      <c r="T39" s="1">
        <f t="shared" si="1"/>
        <v>0</v>
      </c>
      <c r="U39" s="1">
        <f t="shared" si="2"/>
        <v>0.52400000000000002</v>
      </c>
      <c r="W39" s="1">
        <f t="shared" si="3"/>
        <v>0</v>
      </c>
      <c r="X39" s="1">
        <f t="shared" si="4"/>
        <v>0</v>
      </c>
      <c r="Y39" s="1">
        <f t="shared" si="5"/>
        <v>0</v>
      </c>
      <c r="Z39" s="1">
        <f t="shared" si="6"/>
        <v>0.59</v>
      </c>
      <c r="AH39" s="1">
        <f t="shared" si="7"/>
        <v>0</v>
      </c>
      <c r="AI39" s="1">
        <f t="shared" si="8"/>
        <v>0</v>
      </c>
      <c r="AJ39" s="1">
        <f t="shared" si="9"/>
        <v>0</v>
      </c>
      <c r="AK39" s="1">
        <f t="shared" si="10"/>
        <v>0</v>
      </c>
      <c r="AL39" s="1">
        <f t="shared" si="11"/>
        <v>0</v>
      </c>
      <c r="AM39" s="1">
        <f t="shared" si="12"/>
        <v>0</v>
      </c>
      <c r="AN39" s="1">
        <f t="shared" si="13"/>
        <v>0</v>
      </c>
      <c r="AO39" s="1">
        <f t="shared" si="14"/>
        <v>0.72</v>
      </c>
      <c r="AP39" s="1">
        <f t="shared" si="15"/>
        <v>0</v>
      </c>
      <c r="AQ39" s="1">
        <f t="shared" si="16"/>
        <v>0.56999999999999995</v>
      </c>
      <c r="AR39" s="1">
        <f t="shared" si="17"/>
        <v>0</v>
      </c>
      <c r="AS39" s="1">
        <f t="shared" si="18"/>
        <v>0.67</v>
      </c>
      <c r="AT39" s="1">
        <f t="shared" si="19"/>
        <v>0</v>
      </c>
      <c r="AU39" s="1">
        <f t="shared" si="20"/>
        <v>0</v>
      </c>
      <c r="AW39" s="1">
        <f t="shared" si="21"/>
        <v>0</v>
      </c>
      <c r="AX39" s="1">
        <f t="shared" si="22"/>
        <v>0</v>
      </c>
      <c r="AY39" s="1">
        <f t="shared" si="23"/>
        <v>0</v>
      </c>
      <c r="AZ39" s="1">
        <f t="shared" si="24"/>
        <v>0</v>
      </c>
      <c r="BA39" s="1">
        <f t="shared" si="25"/>
        <v>0</v>
      </c>
      <c r="BB39" s="1">
        <f t="shared" si="26"/>
        <v>0</v>
      </c>
      <c r="BC39" s="1">
        <f t="shared" si="27"/>
        <v>0</v>
      </c>
      <c r="BD39" s="1">
        <f t="shared" si="28"/>
        <v>0</v>
      </c>
      <c r="BE39" s="1">
        <f t="shared" si="29"/>
        <v>0</v>
      </c>
      <c r="BF39" s="43">
        <f t="shared" si="30"/>
        <v>0</v>
      </c>
      <c r="BG39" s="43">
        <f t="shared" si="31"/>
        <v>3.0739999999999998</v>
      </c>
      <c r="BH39" s="1" t="s">
        <v>13576</v>
      </c>
      <c r="BI39" s="52">
        <v>8.6065573770491802E-2</v>
      </c>
      <c r="BJ39" s="1" t="s">
        <v>13589</v>
      </c>
    </row>
    <row r="40" spans="1:62">
      <c r="A40" s="28" t="s">
        <v>4102</v>
      </c>
      <c r="B40" s="1">
        <v>1000</v>
      </c>
      <c r="C40" s="1">
        <v>17999</v>
      </c>
      <c r="D40" s="1">
        <v>1.2800000000000002</v>
      </c>
      <c r="E40" s="28">
        <v>-1.4866666666666666</v>
      </c>
      <c r="F40" s="1">
        <v>20.72</v>
      </c>
      <c r="G40" s="28">
        <v>1.4398888116747741</v>
      </c>
      <c r="H40" s="28">
        <v>4.68</v>
      </c>
      <c r="I40" s="28">
        <v>1.2682926829268293</v>
      </c>
      <c r="J40" s="1">
        <v>99.96</v>
      </c>
      <c r="K40" s="1">
        <v>99.14</v>
      </c>
      <c r="L40" s="1">
        <v>91</v>
      </c>
      <c r="M40" s="1">
        <v>323</v>
      </c>
      <c r="N40" s="1">
        <v>2730</v>
      </c>
      <c r="O40" s="28">
        <v>1.2058204334365326</v>
      </c>
      <c r="P40" s="28">
        <f t="shared" si="0"/>
        <v>0.70989010989010981</v>
      </c>
      <c r="Q40" s="42">
        <v>1</v>
      </c>
      <c r="T40" s="1">
        <f t="shared" si="1"/>
        <v>0</v>
      </c>
      <c r="U40" s="1">
        <f t="shared" si="2"/>
        <v>0.52400000000000002</v>
      </c>
      <c r="W40" s="1">
        <f t="shared" si="3"/>
        <v>0</v>
      </c>
      <c r="X40" s="1">
        <f t="shared" si="4"/>
        <v>0</v>
      </c>
      <c r="Y40" s="1">
        <f t="shared" si="5"/>
        <v>0</v>
      </c>
      <c r="Z40" s="1">
        <f t="shared" si="6"/>
        <v>0.59</v>
      </c>
      <c r="AH40" s="1">
        <f t="shared" si="7"/>
        <v>0</v>
      </c>
      <c r="AI40" s="1">
        <f t="shared" si="8"/>
        <v>0.68</v>
      </c>
      <c r="AJ40" s="1">
        <f t="shared" si="9"/>
        <v>0</v>
      </c>
      <c r="AK40" s="1">
        <f t="shared" si="10"/>
        <v>0</v>
      </c>
      <c r="AL40" s="1">
        <f t="shared" si="11"/>
        <v>0</v>
      </c>
      <c r="AM40" s="1">
        <f t="shared" si="12"/>
        <v>0.75</v>
      </c>
      <c r="AN40" s="1">
        <f t="shared" si="13"/>
        <v>1</v>
      </c>
      <c r="AO40" s="1">
        <f t="shared" si="14"/>
        <v>0.72</v>
      </c>
      <c r="AP40" s="1">
        <f t="shared" si="15"/>
        <v>0</v>
      </c>
      <c r="AQ40" s="1">
        <f t="shared" si="16"/>
        <v>0.56999999999999995</v>
      </c>
      <c r="AR40" s="1">
        <f t="shared" si="17"/>
        <v>0</v>
      </c>
      <c r="AS40" s="1">
        <f t="shared" si="18"/>
        <v>0.67</v>
      </c>
      <c r="AT40" s="1">
        <f t="shared" si="19"/>
        <v>0</v>
      </c>
      <c r="AU40" s="1">
        <f t="shared" si="20"/>
        <v>0</v>
      </c>
      <c r="AW40" s="1">
        <f t="shared" si="21"/>
        <v>0</v>
      </c>
      <c r="AX40" s="1">
        <f t="shared" si="22"/>
        <v>0</v>
      </c>
      <c r="AY40" s="1">
        <f t="shared" si="23"/>
        <v>0</v>
      </c>
      <c r="AZ40" s="1">
        <f t="shared" si="24"/>
        <v>0</v>
      </c>
      <c r="BA40" s="1">
        <f t="shared" si="25"/>
        <v>0</v>
      </c>
      <c r="BB40" s="1">
        <f t="shared" si="26"/>
        <v>0</v>
      </c>
      <c r="BC40" s="1">
        <f t="shared" si="27"/>
        <v>0</v>
      </c>
      <c r="BD40" s="1">
        <f t="shared" si="28"/>
        <v>0</v>
      </c>
      <c r="BE40" s="1">
        <f t="shared" si="29"/>
        <v>0</v>
      </c>
      <c r="BF40" s="43">
        <f t="shared" si="30"/>
        <v>1</v>
      </c>
      <c r="BG40" s="43">
        <f t="shared" si="31"/>
        <v>4.5040000000000004</v>
      </c>
      <c r="BH40" s="1" t="s">
        <v>13576</v>
      </c>
      <c r="BI40" s="52">
        <v>8.6065573770491802E-2</v>
      </c>
      <c r="BJ40" s="1" t="s">
        <v>13589</v>
      </c>
    </row>
    <row r="41" spans="1:62">
      <c r="A41" s="28" t="s">
        <v>1142</v>
      </c>
      <c r="B41" s="1">
        <v>1000</v>
      </c>
      <c r="C41" s="1">
        <v>8448</v>
      </c>
      <c r="D41" s="1">
        <v>0.29000000000000004</v>
      </c>
      <c r="E41" s="28">
        <v>-1.4366666666666668</v>
      </c>
      <c r="F41" s="1">
        <v>14.04</v>
      </c>
      <c r="G41" s="28">
        <v>2.0616740088105727</v>
      </c>
      <c r="H41" s="28">
        <v>5.25</v>
      </c>
      <c r="I41" s="28">
        <v>1.6104294478527608</v>
      </c>
      <c r="J41" s="1">
        <v>99.99</v>
      </c>
      <c r="K41" s="1">
        <v>96.67</v>
      </c>
      <c r="L41" s="1">
        <v>1</v>
      </c>
      <c r="M41" s="1">
        <v>148</v>
      </c>
      <c r="N41" s="1">
        <v>1520</v>
      </c>
      <c r="O41" s="28">
        <v>2.8918918918918922E-2</v>
      </c>
      <c r="P41" s="28">
        <f t="shared" si="0"/>
        <v>0.58421052631578951</v>
      </c>
      <c r="Q41" s="42">
        <v>1</v>
      </c>
      <c r="T41" s="1">
        <f t="shared" si="1"/>
        <v>0</v>
      </c>
      <c r="U41" s="1">
        <f t="shared" si="2"/>
        <v>0.52400000000000002</v>
      </c>
      <c r="W41" s="1">
        <f t="shared" si="3"/>
        <v>0</v>
      </c>
      <c r="X41" s="1">
        <f t="shared" si="4"/>
        <v>0</v>
      </c>
      <c r="Y41" s="1">
        <f t="shared" si="5"/>
        <v>0</v>
      </c>
      <c r="Z41" s="1">
        <f t="shared" si="6"/>
        <v>0.59</v>
      </c>
      <c r="AH41" s="1">
        <f t="shared" si="7"/>
        <v>0</v>
      </c>
      <c r="AI41" s="1">
        <f t="shared" si="8"/>
        <v>0.68</v>
      </c>
      <c r="AJ41" s="1">
        <f t="shared" si="9"/>
        <v>0</v>
      </c>
      <c r="AK41" s="1">
        <f t="shared" si="10"/>
        <v>0</v>
      </c>
      <c r="AL41" s="1">
        <f t="shared" si="11"/>
        <v>1</v>
      </c>
      <c r="AM41" s="1">
        <f t="shared" si="12"/>
        <v>0.75</v>
      </c>
      <c r="AN41" s="1">
        <f t="shared" si="13"/>
        <v>1</v>
      </c>
      <c r="AO41" s="1">
        <f t="shared" si="14"/>
        <v>0.72</v>
      </c>
      <c r="AP41" s="1">
        <f t="shared" si="15"/>
        <v>0</v>
      </c>
      <c r="AQ41" s="1">
        <f t="shared" si="16"/>
        <v>0.56999999999999995</v>
      </c>
      <c r="AR41" s="1">
        <f t="shared" si="17"/>
        <v>1</v>
      </c>
      <c r="AS41" s="1">
        <f t="shared" si="18"/>
        <v>0.67</v>
      </c>
      <c r="AT41" s="1">
        <f t="shared" si="19"/>
        <v>0</v>
      </c>
      <c r="AU41" s="1">
        <f t="shared" si="20"/>
        <v>0</v>
      </c>
      <c r="AW41" s="1">
        <f t="shared" si="21"/>
        <v>1</v>
      </c>
      <c r="AX41" s="1">
        <f t="shared" si="22"/>
        <v>0.91</v>
      </c>
      <c r="AY41" s="1">
        <f t="shared" si="23"/>
        <v>0</v>
      </c>
      <c r="AZ41" s="1">
        <f t="shared" si="24"/>
        <v>0.88</v>
      </c>
      <c r="BA41" s="1">
        <f t="shared" si="25"/>
        <v>0</v>
      </c>
      <c r="BB41" s="1">
        <f t="shared" si="26"/>
        <v>1</v>
      </c>
      <c r="BC41" s="1">
        <f t="shared" si="27"/>
        <v>0</v>
      </c>
      <c r="BD41" s="1">
        <f t="shared" si="28"/>
        <v>0</v>
      </c>
      <c r="BE41" s="1">
        <f t="shared" si="29"/>
        <v>0</v>
      </c>
      <c r="BF41" s="43">
        <f t="shared" si="30"/>
        <v>5</v>
      </c>
      <c r="BG41" s="43">
        <f t="shared" si="31"/>
        <v>6.2940000000000005</v>
      </c>
      <c r="BH41" s="1" t="s">
        <v>13576</v>
      </c>
      <c r="BI41" s="52">
        <v>8.6065573770491802E-2</v>
      </c>
      <c r="BJ41" s="1" t="s">
        <v>13589</v>
      </c>
    </row>
    <row r="42" spans="1:62">
      <c r="A42" s="28" t="s">
        <v>1523</v>
      </c>
      <c r="B42" s="1">
        <v>1000</v>
      </c>
      <c r="C42" s="1">
        <v>18588</v>
      </c>
      <c r="D42" s="1">
        <v>0.70000000000000018</v>
      </c>
      <c r="E42" s="28">
        <v>-1.4066666666666665</v>
      </c>
      <c r="F42" s="1">
        <v>1.36</v>
      </c>
      <c r="G42" s="28">
        <v>0.43450479233226841</v>
      </c>
      <c r="H42" s="28">
        <v>2.23</v>
      </c>
      <c r="I42" s="28">
        <v>0.87450980392156863</v>
      </c>
      <c r="J42" s="1">
        <v>99.71</v>
      </c>
      <c r="K42" s="1">
        <v>98.78</v>
      </c>
      <c r="L42" s="1">
        <v>71</v>
      </c>
      <c r="M42" s="1">
        <v>370</v>
      </c>
      <c r="N42" s="1">
        <v>3874</v>
      </c>
      <c r="O42" s="28">
        <v>0.82129729729729739</v>
      </c>
      <c r="P42" s="28">
        <f t="shared" si="0"/>
        <v>0.57305110996386166</v>
      </c>
      <c r="Q42" s="42">
        <v>1</v>
      </c>
      <c r="T42" s="1">
        <f t="shared" si="1"/>
        <v>0</v>
      </c>
      <c r="U42" s="1">
        <f t="shared" si="2"/>
        <v>0.52400000000000002</v>
      </c>
      <c r="W42" s="1">
        <f t="shared" si="3"/>
        <v>0</v>
      </c>
      <c r="X42" s="1">
        <f t="shared" si="4"/>
        <v>0</v>
      </c>
      <c r="Y42" s="1">
        <f t="shared" si="5"/>
        <v>0</v>
      </c>
      <c r="Z42" s="1">
        <f t="shared" si="6"/>
        <v>0.59</v>
      </c>
      <c r="AH42" s="1">
        <f t="shared" si="7"/>
        <v>0</v>
      </c>
      <c r="AI42" s="1">
        <f t="shared" si="8"/>
        <v>0</v>
      </c>
      <c r="AJ42" s="1">
        <f t="shared" si="9"/>
        <v>0</v>
      </c>
      <c r="AK42" s="1">
        <f t="shared" si="10"/>
        <v>0</v>
      </c>
      <c r="AL42" s="1">
        <f t="shared" si="11"/>
        <v>0</v>
      </c>
      <c r="AM42" s="1">
        <f t="shared" si="12"/>
        <v>0</v>
      </c>
      <c r="AN42" s="1">
        <f t="shared" si="13"/>
        <v>0</v>
      </c>
      <c r="AO42" s="1">
        <f t="shared" si="14"/>
        <v>0.72</v>
      </c>
      <c r="AP42" s="1">
        <f t="shared" si="15"/>
        <v>0</v>
      </c>
      <c r="AQ42" s="1">
        <f t="shared" si="16"/>
        <v>0.56999999999999995</v>
      </c>
      <c r="AR42" s="1">
        <f t="shared" si="17"/>
        <v>0</v>
      </c>
      <c r="AS42" s="1">
        <f t="shared" si="18"/>
        <v>0.67</v>
      </c>
      <c r="AT42" s="1">
        <f t="shared" si="19"/>
        <v>0</v>
      </c>
      <c r="AU42" s="1">
        <f t="shared" si="20"/>
        <v>0</v>
      </c>
      <c r="AW42" s="1">
        <f t="shared" si="21"/>
        <v>0</v>
      </c>
      <c r="AX42" s="1">
        <f t="shared" si="22"/>
        <v>0</v>
      </c>
      <c r="AY42" s="1">
        <f t="shared" si="23"/>
        <v>0</v>
      </c>
      <c r="AZ42" s="1">
        <f t="shared" si="24"/>
        <v>0</v>
      </c>
      <c r="BA42" s="1">
        <f t="shared" si="25"/>
        <v>0</v>
      </c>
      <c r="BB42" s="1">
        <f t="shared" si="26"/>
        <v>0</v>
      </c>
      <c r="BC42" s="1">
        <f t="shared" si="27"/>
        <v>0</v>
      </c>
      <c r="BD42" s="1">
        <f t="shared" si="28"/>
        <v>0</v>
      </c>
      <c r="BE42" s="1">
        <f t="shared" si="29"/>
        <v>0</v>
      </c>
      <c r="BF42" s="43">
        <f t="shared" si="30"/>
        <v>0</v>
      </c>
      <c r="BG42" s="43">
        <f t="shared" si="31"/>
        <v>3.0739999999999998</v>
      </c>
      <c r="BH42" s="1" t="s">
        <v>13576</v>
      </c>
      <c r="BI42" s="52">
        <v>8.6065573770491802E-2</v>
      </c>
      <c r="BJ42" s="1" t="s">
        <v>13589</v>
      </c>
    </row>
    <row r="43" spans="1:62">
      <c r="A43" s="28" t="s">
        <v>2247</v>
      </c>
      <c r="B43" s="1">
        <v>10000</v>
      </c>
      <c r="C43" s="1">
        <v>51823</v>
      </c>
      <c r="D43" s="1">
        <v>1.5</v>
      </c>
      <c r="E43" s="28">
        <v>-1.4066666666666665</v>
      </c>
      <c r="F43" s="1">
        <v>2.86</v>
      </c>
      <c r="G43" s="28">
        <v>0.88819875776397506</v>
      </c>
      <c r="H43" s="28">
        <v>1.69</v>
      </c>
      <c r="I43" s="28">
        <v>1.0628930817610063</v>
      </c>
      <c r="J43" s="1">
        <v>99.01</v>
      </c>
      <c r="K43" s="1">
        <v>98.29</v>
      </c>
      <c r="L43" s="1">
        <v>733</v>
      </c>
      <c r="M43" s="1">
        <v>3388</v>
      </c>
      <c r="N43" s="1">
        <v>15250</v>
      </c>
      <c r="O43" s="28">
        <v>0.92598583234946885</v>
      </c>
      <c r="P43" s="28">
        <f t="shared" si="0"/>
        <v>1.332983606557377</v>
      </c>
      <c r="Q43" s="42">
        <v>1</v>
      </c>
      <c r="T43" s="1">
        <f t="shared" si="1"/>
        <v>0</v>
      </c>
      <c r="U43" s="1">
        <f t="shared" si="2"/>
        <v>0</v>
      </c>
      <c r="W43" s="1">
        <f t="shared" si="3"/>
        <v>0</v>
      </c>
      <c r="X43" s="1">
        <f t="shared" si="4"/>
        <v>0</v>
      </c>
      <c r="Y43" s="1">
        <f t="shared" si="5"/>
        <v>0</v>
      </c>
      <c r="Z43" s="1">
        <f t="shared" si="6"/>
        <v>0.59</v>
      </c>
      <c r="AH43" s="1">
        <f t="shared" si="7"/>
        <v>0</v>
      </c>
      <c r="AI43" s="1">
        <f t="shared" si="8"/>
        <v>0</v>
      </c>
      <c r="AJ43" s="1">
        <f t="shared" si="9"/>
        <v>0</v>
      </c>
      <c r="AK43" s="1">
        <f t="shared" si="10"/>
        <v>0</v>
      </c>
      <c r="AL43" s="1">
        <f t="shared" si="11"/>
        <v>0</v>
      </c>
      <c r="AM43" s="1">
        <f t="shared" si="12"/>
        <v>0</v>
      </c>
      <c r="AN43" s="1">
        <f t="shared" si="13"/>
        <v>0</v>
      </c>
      <c r="AO43" s="1">
        <f t="shared" si="14"/>
        <v>0.72</v>
      </c>
      <c r="AP43" s="1">
        <f t="shared" si="15"/>
        <v>0</v>
      </c>
      <c r="AQ43" s="1">
        <f t="shared" si="16"/>
        <v>0.56999999999999995</v>
      </c>
      <c r="AR43" s="1">
        <f t="shared" si="17"/>
        <v>0</v>
      </c>
      <c r="AS43" s="1">
        <f t="shared" si="18"/>
        <v>0.67</v>
      </c>
      <c r="AT43" s="1">
        <f t="shared" si="19"/>
        <v>0</v>
      </c>
      <c r="AU43" s="1">
        <f t="shared" si="20"/>
        <v>0</v>
      </c>
      <c r="AW43" s="1">
        <f t="shared" si="21"/>
        <v>0</v>
      </c>
      <c r="AX43" s="1">
        <f t="shared" si="22"/>
        <v>0</v>
      </c>
      <c r="AY43" s="1">
        <f t="shared" si="23"/>
        <v>0</v>
      </c>
      <c r="AZ43" s="1">
        <f t="shared" si="24"/>
        <v>0</v>
      </c>
      <c r="BA43" s="1">
        <f t="shared" si="25"/>
        <v>0</v>
      </c>
      <c r="BB43" s="1">
        <f t="shared" si="26"/>
        <v>0</v>
      </c>
      <c r="BC43" s="1">
        <f t="shared" si="27"/>
        <v>0</v>
      </c>
      <c r="BD43" s="1">
        <f t="shared" si="28"/>
        <v>0</v>
      </c>
      <c r="BE43" s="1">
        <f t="shared" si="29"/>
        <v>0</v>
      </c>
      <c r="BF43" s="43">
        <f t="shared" si="30"/>
        <v>0</v>
      </c>
      <c r="BG43" s="43">
        <f t="shared" si="31"/>
        <v>2.5499999999999998</v>
      </c>
      <c r="BH43" s="1" t="s">
        <v>13576</v>
      </c>
      <c r="BI43" s="52">
        <v>8.6065573770491802E-2</v>
      </c>
      <c r="BJ43" s="1" t="s">
        <v>13589</v>
      </c>
    </row>
    <row r="44" spans="1:62">
      <c r="A44" s="28" t="s">
        <v>2269</v>
      </c>
      <c r="B44" s="1">
        <v>2345.67</v>
      </c>
      <c r="C44" s="1">
        <v>35083</v>
      </c>
      <c r="D44" s="1">
        <v>1.5699999999999998</v>
      </c>
      <c r="E44" s="28">
        <v>-1.4033333333333333</v>
      </c>
      <c r="F44" s="1">
        <v>5.51</v>
      </c>
      <c r="G44" s="28">
        <v>1.7111801242236022</v>
      </c>
      <c r="H44" s="28">
        <v>1.03</v>
      </c>
      <c r="I44" s="28">
        <v>0.64779874213836475</v>
      </c>
      <c r="J44" s="1">
        <v>99.96</v>
      </c>
      <c r="K44" s="1">
        <v>98.85</v>
      </c>
      <c r="L44" s="1">
        <v>296</v>
      </c>
      <c r="M44" s="1">
        <v>1092</v>
      </c>
      <c r="N44" s="1">
        <v>10232</v>
      </c>
      <c r="O44" s="28">
        <v>1.1601465201465202</v>
      </c>
      <c r="P44" s="28">
        <f t="shared" si="0"/>
        <v>0.64034401876465985</v>
      </c>
      <c r="Q44" s="42">
        <v>1</v>
      </c>
      <c r="T44" s="1">
        <f t="shared" si="1"/>
        <v>0</v>
      </c>
      <c r="U44" s="1">
        <f t="shared" si="2"/>
        <v>0</v>
      </c>
      <c r="W44" s="1">
        <f t="shared" si="3"/>
        <v>0</v>
      </c>
      <c r="X44" s="1">
        <f t="shared" si="4"/>
        <v>0</v>
      </c>
      <c r="Y44" s="1">
        <f t="shared" si="5"/>
        <v>0</v>
      </c>
      <c r="Z44" s="1">
        <f t="shared" si="6"/>
        <v>0.59</v>
      </c>
      <c r="AH44" s="1">
        <f t="shared" si="7"/>
        <v>0</v>
      </c>
      <c r="AI44" s="1">
        <f t="shared" si="8"/>
        <v>0</v>
      </c>
      <c r="AJ44" s="1">
        <f t="shared" si="9"/>
        <v>0</v>
      </c>
      <c r="AK44" s="1">
        <f t="shared" si="10"/>
        <v>0</v>
      </c>
      <c r="AL44" s="1">
        <f t="shared" si="11"/>
        <v>0</v>
      </c>
      <c r="AM44" s="1">
        <f t="shared" si="12"/>
        <v>0</v>
      </c>
      <c r="AN44" s="1">
        <f t="shared" si="13"/>
        <v>0</v>
      </c>
      <c r="AO44" s="1">
        <f t="shared" si="14"/>
        <v>0</v>
      </c>
      <c r="AP44" s="1">
        <f t="shared" si="15"/>
        <v>0</v>
      </c>
      <c r="AQ44" s="1">
        <f t="shared" si="16"/>
        <v>0.56999999999999995</v>
      </c>
      <c r="AR44" s="1">
        <f t="shared" si="17"/>
        <v>0</v>
      </c>
      <c r="AS44" s="1">
        <f t="shared" si="18"/>
        <v>0.67</v>
      </c>
      <c r="AT44" s="1">
        <f t="shared" si="19"/>
        <v>0</v>
      </c>
      <c r="AU44" s="1">
        <f t="shared" si="20"/>
        <v>0</v>
      </c>
      <c r="AW44" s="1">
        <f t="shared" si="21"/>
        <v>0</v>
      </c>
      <c r="AX44" s="1">
        <f t="shared" si="22"/>
        <v>0</v>
      </c>
      <c r="AY44" s="1">
        <f t="shared" si="23"/>
        <v>0</v>
      </c>
      <c r="AZ44" s="1">
        <f t="shared" si="24"/>
        <v>0</v>
      </c>
      <c r="BA44" s="1">
        <f t="shared" si="25"/>
        <v>0</v>
      </c>
      <c r="BB44" s="1">
        <f t="shared" si="26"/>
        <v>0</v>
      </c>
      <c r="BC44" s="1">
        <f t="shared" si="27"/>
        <v>0</v>
      </c>
      <c r="BD44" s="1">
        <f t="shared" si="28"/>
        <v>0</v>
      </c>
      <c r="BE44" s="1">
        <f t="shared" si="29"/>
        <v>0</v>
      </c>
      <c r="BF44" s="43">
        <f t="shared" si="30"/>
        <v>0</v>
      </c>
      <c r="BG44" s="43">
        <f t="shared" si="31"/>
        <v>1.83</v>
      </c>
      <c r="BH44" s="1" t="s">
        <v>13576</v>
      </c>
      <c r="BI44" s="52">
        <v>8.6065573770491802E-2</v>
      </c>
      <c r="BJ44" s="1" t="s">
        <v>13589</v>
      </c>
    </row>
    <row r="45" spans="1:62">
      <c r="A45" s="28" t="s">
        <v>2853</v>
      </c>
      <c r="B45" s="1">
        <v>1000</v>
      </c>
      <c r="C45" s="1">
        <v>56596</v>
      </c>
      <c r="D45" s="1">
        <v>0.53999999999999981</v>
      </c>
      <c r="E45" s="28">
        <v>-1.3999999999999997</v>
      </c>
      <c r="F45" s="1">
        <v>22.82</v>
      </c>
      <c r="G45" s="28">
        <v>1.5858234885337039</v>
      </c>
      <c r="H45" s="28">
        <v>4.57</v>
      </c>
      <c r="I45" s="28">
        <v>1.2384823848238484</v>
      </c>
      <c r="J45" s="1">
        <v>99.99</v>
      </c>
      <c r="K45" s="1">
        <v>98.84</v>
      </c>
      <c r="L45" s="1">
        <v>1513</v>
      </c>
      <c r="M45" s="1">
        <v>6921</v>
      </c>
      <c r="N45" s="1">
        <v>25467</v>
      </c>
      <c r="O45" s="28">
        <v>0.93565091749747142</v>
      </c>
      <c r="P45" s="28">
        <f t="shared" si="0"/>
        <v>1.6305807515608435</v>
      </c>
      <c r="Q45" s="42">
        <v>1</v>
      </c>
      <c r="T45" s="1">
        <f t="shared" si="1"/>
        <v>0</v>
      </c>
      <c r="U45" s="1">
        <f t="shared" si="2"/>
        <v>0.52400000000000002</v>
      </c>
      <c r="W45" s="1">
        <f t="shared" si="3"/>
        <v>0</v>
      </c>
      <c r="X45" s="1">
        <f t="shared" si="4"/>
        <v>0</v>
      </c>
      <c r="Y45" s="1">
        <f t="shared" si="5"/>
        <v>0</v>
      </c>
      <c r="Z45" s="1">
        <f t="shared" si="6"/>
        <v>0.59</v>
      </c>
      <c r="AH45" s="1">
        <f t="shared" si="7"/>
        <v>0</v>
      </c>
      <c r="AI45" s="1">
        <f t="shared" si="8"/>
        <v>0.68</v>
      </c>
      <c r="AJ45" s="1">
        <f t="shared" si="9"/>
        <v>0</v>
      </c>
      <c r="AK45" s="1">
        <f t="shared" si="10"/>
        <v>0</v>
      </c>
      <c r="AL45" s="1">
        <f t="shared" si="11"/>
        <v>0</v>
      </c>
      <c r="AM45" s="1">
        <f t="shared" si="12"/>
        <v>0</v>
      </c>
      <c r="AN45" s="1">
        <f t="shared" si="13"/>
        <v>1</v>
      </c>
      <c r="AO45" s="1">
        <f t="shared" si="14"/>
        <v>0.72</v>
      </c>
      <c r="AP45" s="1">
        <f t="shared" si="15"/>
        <v>0</v>
      </c>
      <c r="AQ45" s="1">
        <f t="shared" si="16"/>
        <v>0.56999999999999995</v>
      </c>
      <c r="AR45" s="1">
        <f t="shared" si="17"/>
        <v>0</v>
      </c>
      <c r="AS45" s="1">
        <f t="shared" si="18"/>
        <v>0.67</v>
      </c>
      <c r="AT45" s="1">
        <f t="shared" si="19"/>
        <v>0</v>
      </c>
      <c r="AU45" s="1">
        <f t="shared" si="20"/>
        <v>0</v>
      </c>
      <c r="AW45" s="1">
        <f t="shared" si="21"/>
        <v>0</v>
      </c>
      <c r="AX45" s="1">
        <f t="shared" si="22"/>
        <v>0</v>
      </c>
      <c r="AY45" s="1">
        <f t="shared" si="23"/>
        <v>0</v>
      </c>
      <c r="AZ45" s="1">
        <f t="shared" si="24"/>
        <v>0</v>
      </c>
      <c r="BA45" s="1">
        <f t="shared" si="25"/>
        <v>0</v>
      </c>
      <c r="BB45" s="1">
        <f t="shared" si="26"/>
        <v>0</v>
      </c>
      <c r="BC45" s="1">
        <f t="shared" si="27"/>
        <v>0</v>
      </c>
      <c r="BD45" s="1">
        <f t="shared" si="28"/>
        <v>0</v>
      </c>
      <c r="BE45" s="1">
        <f t="shared" si="29"/>
        <v>0</v>
      </c>
      <c r="BF45" s="43">
        <f t="shared" si="30"/>
        <v>1</v>
      </c>
      <c r="BG45" s="43">
        <f t="shared" si="31"/>
        <v>3.754</v>
      </c>
      <c r="BH45" s="1" t="s">
        <v>13576</v>
      </c>
      <c r="BI45" s="52">
        <v>8.6065573770491802E-2</v>
      </c>
      <c r="BJ45" s="1" t="s">
        <v>13589</v>
      </c>
    </row>
    <row r="46" spans="1:62">
      <c r="A46" s="28" t="s">
        <v>3299</v>
      </c>
      <c r="B46" s="1">
        <v>1000</v>
      </c>
      <c r="C46" s="1">
        <v>106559</v>
      </c>
      <c r="D46" s="1">
        <v>0.54</v>
      </c>
      <c r="E46" s="28">
        <v>-1.3866666666666667</v>
      </c>
      <c r="F46" s="1">
        <v>3.15</v>
      </c>
      <c r="G46" s="28">
        <v>0.8035714285714286</v>
      </c>
      <c r="H46" s="28">
        <v>2.4700000000000002</v>
      </c>
      <c r="I46" s="28">
        <v>0.81788079470198682</v>
      </c>
      <c r="J46" s="1">
        <v>96.31</v>
      </c>
      <c r="K46" s="1">
        <v>98.63</v>
      </c>
      <c r="L46" s="1">
        <v>198</v>
      </c>
      <c r="M46" s="1">
        <v>952</v>
      </c>
      <c r="N46" s="1">
        <v>9818</v>
      </c>
      <c r="O46" s="28">
        <v>0.8901680672268909</v>
      </c>
      <c r="P46" s="28">
        <f t="shared" si="0"/>
        <v>0.58178855163984511</v>
      </c>
      <c r="Q46" s="42">
        <v>1</v>
      </c>
      <c r="T46" s="1">
        <f t="shared" si="1"/>
        <v>0</v>
      </c>
      <c r="U46" s="1">
        <f t="shared" si="2"/>
        <v>0.52400000000000002</v>
      </c>
      <c r="W46" s="1">
        <f t="shared" si="3"/>
        <v>0</v>
      </c>
      <c r="X46" s="1">
        <f t="shared" si="4"/>
        <v>0</v>
      </c>
      <c r="Y46" s="1">
        <f t="shared" si="5"/>
        <v>0</v>
      </c>
      <c r="Z46" s="1">
        <f t="shared" si="6"/>
        <v>0.59</v>
      </c>
      <c r="AH46" s="1">
        <f t="shared" si="7"/>
        <v>0</v>
      </c>
      <c r="AI46" s="1">
        <f t="shared" si="8"/>
        <v>0</v>
      </c>
      <c r="AJ46" s="1">
        <f t="shared" si="9"/>
        <v>0</v>
      </c>
      <c r="AK46" s="1">
        <f t="shared" si="10"/>
        <v>0</v>
      </c>
      <c r="AL46" s="1">
        <f t="shared" si="11"/>
        <v>0</v>
      </c>
      <c r="AM46" s="1">
        <f t="shared" si="12"/>
        <v>0</v>
      </c>
      <c r="AN46" s="1">
        <f t="shared" si="13"/>
        <v>0</v>
      </c>
      <c r="AO46" s="1">
        <f t="shared" si="14"/>
        <v>0.72</v>
      </c>
      <c r="AP46" s="1">
        <f t="shared" si="15"/>
        <v>0</v>
      </c>
      <c r="AQ46" s="1">
        <f t="shared" si="16"/>
        <v>0</v>
      </c>
      <c r="AR46" s="1">
        <f t="shared" si="17"/>
        <v>0</v>
      </c>
      <c r="AS46" s="1">
        <f t="shared" si="18"/>
        <v>0.67</v>
      </c>
      <c r="AT46" s="1">
        <f t="shared" si="19"/>
        <v>0</v>
      </c>
      <c r="AU46" s="1">
        <f t="shared" si="20"/>
        <v>0</v>
      </c>
      <c r="AW46" s="1">
        <f t="shared" si="21"/>
        <v>0</v>
      </c>
      <c r="AX46" s="1">
        <f t="shared" si="22"/>
        <v>0</v>
      </c>
      <c r="AY46" s="1">
        <f t="shared" si="23"/>
        <v>0</v>
      </c>
      <c r="AZ46" s="1">
        <f t="shared" si="24"/>
        <v>0</v>
      </c>
      <c r="BA46" s="1">
        <f t="shared" si="25"/>
        <v>0</v>
      </c>
      <c r="BB46" s="1">
        <f t="shared" si="26"/>
        <v>0</v>
      </c>
      <c r="BC46" s="1">
        <f t="shared" si="27"/>
        <v>0</v>
      </c>
      <c r="BD46" s="1">
        <f t="shared" si="28"/>
        <v>0</v>
      </c>
      <c r="BE46" s="1">
        <f t="shared" si="29"/>
        <v>0</v>
      </c>
      <c r="BF46" s="43">
        <f t="shared" si="30"/>
        <v>0</v>
      </c>
      <c r="BG46" s="43">
        <f t="shared" si="31"/>
        <v>2.504</v>
      </c>
      <c r="BH46" s="1" t="s">
        <v>13576</v>
      </c>
      <c r="BI46" s="52">
        <v>8.6065573770491802E-2</v>
      </c>
      <c r="BJ46" s="1" t="s">
        <v>13589</v>
      </c>
    </row>
    <row r="47" spans="1:62">
      <c r="A47" s="28" t="s">
        <v>1007</v>
      </c>
      <c r="B47" s="1">
        <v>1000</v>
      </c>
      <c r="C47" s="1">
        <v>14299</v>
      </c>
      <c r="D47" s="1">
        <v>0.48</v>
      </c>
      <c r="E47" s="28">
        <v>-1.2833333333333334</v>
      </c>
      <c r="F47" s="1">
        <v>1.2</v>
      </c>
      <c r="G47" s="28">
        <v>0.37267080745341613</v>
      </c>
      <c r="H47" s="28">
        <v>0.16</v>
      </c>
      <c r="I47" s="28">
        <v>0.10062893081761005</v>
      </c>
      <c r="J47" s="1">
        <v>99.94</v>
      </c>
      <c r="K47" s="1">
        <v>98.1</v>
      </c>
      <c r="L47" s="1">
        <v>267</v>
      </c>
      <c r="M47" s="1">
        <v>1441</v>
      </c>
      <c r="N47" s="1">
        <v>6468</v>
      </c>
      <c r="O47" s="28">
        <v>0.79303261623872323</v>
      </c>
      <c r="P47" s="28">
        <f t="shared" si="0"/>
        <v>1.3367346938775511</v>
      </c>
      <c r="Q47" s="42">
        <v>1</v>
      </c>
      <c r="T47" s="1">
        <f t="shared" si="1"/>
        <v>0</v>
      </c>
      <c r="U47" s="1">
        <f t="shared" si="2"/>
        <v>0.52400000000000002</v>
      </c>
      <c r="W47" s="1">
        <f t="shared" si="3"/>
        <v>0</v>
      </c>
      <c r="X47" s="1">
        <f t="shared" si="4"/>
        <v>0</v>
      </c>
      <c r="Y47" s="1">
        <f t="shared" si="5"/>
        <v>0</v>
      </c>
      <c r="Z47" s="1">
        <f t="shared" si="6"/>
        <v>0.59</v>
      </c>
      <c r="AH47" s="1">
        <f t="shared" si="7"/>
        <v>0</v>
      </c>
      <c r="AI47" s="1">
        <f t="shared" si="8"/>
        <v>0</v>
      </c>
      <c r="AJ47" s="1">
        <f t="shared" si="9"/>
        <v>0</v>
      </c>
      <c r="AK47" s="1">
        <f t="shared" si="10"/>
        <v>0</v>
      </c>
      <c r="AL47" s="1">
        <f t="shared" si="11"/>
        <v>0</v>
      </c>
      <c r="AM47" s="1">
        <f t="shared" si="12"/>
        <v>0</v>
      </c>
      <c r="AN47" s="1">
        <f t="shared" si="13"/>
        <v>0</v>
      </c>
      <c r="AO47" s="1">
        <f t="shared" si="14"/>
        <v>0</v>
      </c>
      <c r="AP47" s="1">
        <f t="shared" si="15"/>
        <v>0</v>
      </c>
      <c r="AQ47" s="1">
        <f t="shared" si="16"/>
        <v>0.56999999999999995</v>
      </c>
      <c r="AR47" s="1">
        <f t="shared" si="17"/>
        <v>0</v>
      </c>
      <c r="AS47" s="1">
        <f t="shared" si="18"/>
        <v>0.67</v>
      </c>
      <c r="AT47" s="1">
        <f t="shared" si="19"/>
        <v>0</v>
      </c>
      <c r="AU47" s="1">
        <f t="shared" si="20"/>
        <v>0</v>
      </c>
      <c r="AW47" s="1">
        <f t="shared" si="21"/>
        <v>0</v>
      </c>
      <c r="AX47" s="1">
        <f t="shared" si="22"/>
        <v>0</v>
      </c>
      <c r="AY47" s="1">
        <f t="shared" si="23"/>
        <v>0</v>
      </c>
      <c r="AZ47" s="1">
        <f t="shared" si="24"/>
        <v>0</v>
      </c>
      <c r="BA47" s="1">
        <f t="shared" si="25"/>
        <v>0</v>
      </c>
      <c r="BB47" s="1">
        <f t="shared" si="26"/>
        <v>0</v>
      </c>
      <c r="BC47" s="1">
        <f t="shared" si="27"/>
        <v>0</v>
      </c>
      <c r="BD47" s="1">
        <f t="shared" si="28"/>
        <v>0</v>
      </c>
      <c r="BE47" s="1">
        <f t="shared" si="29"/>
        <v>0</v>
      </c>
      <c r="BF47" s="43">
        <f t="shared" si="30"/>
        <v>0</v>
      </c>
      <c r="BG47" s="43">
        <f t="shared" si="31"/>
        <v>2.3539999999999996</v>
      </c>
      <c r="BH47" s="1" t="s">
        <v>13576</v>
      </c>
      <c r="BI47" s="52">
        <v>8.6065573770491802E-2</v>
      </c>
      <c r="BJ47" s="1" t="s">
        <v>13589</v>
      </c>
    </row>
    <row r="48" spans="1:62">
      <c r="A48" s="28" t="s">
        <v>3473</v>
      </c>
      <c r="B48" s="1">
        <v>1010</v>
      </c>
      <c r="C48" s="1">
        <v>23515</v>
      </c>
      <c r="D48" s="1">
        <v>0.99999999999999989</v>
      </c>
      <c r="E48" s="28">
        <v>-1.2433333333333334</v>
      </c>
      <c r="F48" s="1">
        <v>12.23</v>
      </c>
      <c r="G48" s="28">
        <v>0.95027195027195033</v>
      </c>
      <c r="H48" s="28">
        <v>4.53</v>
      </c>
      <c r="I48" s="28">
        <v>1.2377049180327868</v>
      </c>
      <c r="J48" s="1">
        <v>100</v>
      </c>
      <c r="K48" s="1">
        <v>98.93</v>
      </c>
      <c r="L48" s="1">
        <v>45</v>
      </c>
      <c r="M48" s="1">
        <v>246</v>
      </c>
      <c r="N48" s="1">
        <v>6061</v>
      </c>
      <c r="O48" s="28">
        <v>0.78292682926829271</v>
      </c>
      <c r="P48" s="28">
        <f t="shared" si="0"/>
        <v>0.24352417092888962</v>
      </c>
      <c r="Q48" s="42">
        <v>0</v>
      </c>
      <c r="T48" s="1">
        <f t="shared" si="1"/>
        <v>0</v>
      </c>
      <c r="U48" s="1">
        <f t="shared" si="2"/>
        <v>0.52400000000000002</v>
      </c>
      <c r="W48" s="1">
        <f t="shared" si="3"/>
        <v>0</v>
      </c>
      <c r="X48" s="1">
        <f t="shared" si="4"/>
        <v>0</v>
      </c>
      <c r="Y48" s="1">
        <f t="shared" si="5"/>
        <v>0</v>
      </c>
      <c r="Z48" s="1">
        <f t="shared" si="6"/>
        <v>0.59</v>
      </c>
      <c r="AH48" s="1">
        <f t="shared" si="7"/>
        <v>0</v>
      </c>
      <c r="AI48" s="1">
        <f t="shared" si="8"/>
        <v>0.68</v>
      </c>
      <c r="AJ48" s="1">
        <f t="shared" si="9"/>
        <v>0</v>
      </c>
      <c r="AK48" s="1">
        <f t="shared" si="10"/>
        <v>0</v>
      </c>
      <c r="AL48" s="1">
        <f t="shared" si="11"/>
        <v>0</v>
      </c>
      <c r="AM48" s="1">
        <f t="shared" si="12"/>
        <v>0</v>
      </c>
      <c r="AN48" s="1">
        <f t="shared" si="13"/>
        <v>1</v>
      </c>
      <c r="AO48" s="1">
        <f t="shared" si="14"/>
        <v>0.72</v>
      </c>
      <c r="AP48" s="1">
        <f t="shared" si="15"/>
        <v>0</v>
      </c>
      <c r="AQ48" s="1">
        <f t="shared" si="16"/>
        <v>0.56999999999999995</v>
      </c>
      <c r="AR48" s="1">
        <f t="shared" si="17"/>
        <v>0</v>
      </c>
      <c r="AS48" s="1">
        <f t="shared" si="18"/>
        <v>0.67</v>
      </c>
      <c r="AT48" s="1">
        <f t="shared" si="19"/>
        <v>0</v>
      </c>
      <c r="AU48" s="1">
        <f t="shared" si="20"/>
        <v>0</v>
      </c>
      <c r="AW48" s="1">
        <f t="shared" si="21"/>
        <v>0</v>
      </c>
      <c r="AX48" s="1">
        <f t="shared" si="22"/>
        <v>0</v>
      </c>
      <c r="AY48" s="1">
        <f t="shared" si="23"/>
        <v>0</v>
      </c>
      <c r="AZ48" s="1">
        <f t="shared" si="24"/>
        <v>0</v>
      </c>
      <c r="BA48" s="1">
        <f t="shared" si="25"/>
        <v>0</v>
      </c>
      <c r="BB48" s="1">
        <f t="shared" si="26"/>
        <v>0</v>
      </c>
      <c r="BC48" s="1">
        <f t="shared" si="27"/>
        <v>0</v>
      </c>
      <c r="BD48" s="1">
        <f t="shared" si="28"/>
        <v>1</v>
      </c>
      <c r="BE48" s="1">
        <f t="shared" si="29"/>
        <v>0.81</v>
      </c>
      <c r="BF48" s="43">
        <f t="shared" si="30"/>
        <v>2</v>
      </c>
      <c r="BG48" s="43">
        <f t="shared" si="31"/>
        <v>4.5640000000000001</v>
      </c>
      <c r="BH48" s="1" t="s">
        <v>13576</v>
      </c>
      <c r="BI48" s="52">
        <v>8.6065573770491802E-2</v>
      </c>
      <c r="BJ48" s="1" t="s">
        <v>13589</v>
      </c>
    </row>
    <row r="49" spans="1:62">
      <c r="A49" s="28" t="s">
        <v>2251</v>
      </c>
      <c r="B49" s="1">
        <v>1001</v>
      </c>
      <c r="C49" s="1">
        <v>46260</v>
      </c>
      <c r="D49" s="1">
        <v>0.45999999999999996</v>
      </c>
      <c r="E49" s="28">
        <v>-1.23</v>
      </c>
      <c r="F49" s="1">
        <v>12.8</v>
      </c>
      <c r="G49" s="28">
        <v>1.6753926701570683</v>
      </c>
      <c r="H49" s="28">
        <v>3.63</v>
      </c>
      <c r="I49" s="28">
        <v>1.0676470588235294</v>
      </c>
      <c r="J49" s="1">
        <v>79.19</v>
      </c>
      <c r="K49" s="1">
        <v>98.46</v>
      </c>
      <c r="L49" s="1">
        <v>0</v>
      </c>
      <c r="M49" s="1">
        <v>66</v>
      </c>
      <c r="N49" s="1">
        <v>10536</v>
      </c>
      <c r="O49" s="28">
        <v>0</v>
      </c>
      <c r="P49" s="28">
        <f t="shared" si="0"/>
        <v>3.7585421412300681E-2</v>
      </c>
      <c r="Q49" s="42">
        <v>0</v>
      </c>
      <c r="T49" s="1">
        <f t="shared" si="1"/>
        <v>0</v>
      </c>
      <c r="U49" s="1">
        <f t="shared" si="2"/>
        <v>0.52400000000000002</v>
      </c>
      <c r="W49" s="1">
        <f t="shared" si="3"/>
        <v>0</v>
      </c>
      <c r="X49" s="1">
        <f t="shared" si="4"/>
        <v>0</v>
      </c>
      <c r="Y49" s="1">
        <f t="shared" si="5"/>
        <v>0</v>
      </c>
      <c r="Z49" s="1">
        <f t="shared" si="6"/>
        <v>0.59</v>
      </c>
      <c r="AH49" s="1">
        <f t="shared" si="7"/>
        <v>0</v>
      </c>
      <c r="AI49" s="1">
        <f t="shared" si="8"/>
        <v>0.68</v>
      </c>
      <c r="AJ49" s="1">
        <f t="shared" si="9"/>
        <v>0</v>
      </c>
      <c r="AK49" s="1">
        <f t="shared" si="10"/>
        <v>0</v>
      </c>
      <c r="AL49" s="1">
        <f t="shared" si="11"/>
        <v>0</v>
      </c>
      <c r="AM49" s="1">
        <f t="shared" si="12"/>
        <v>0</v>
      </c>
      <c r="AN49" s="1">
        <f t="shared" si="13"/>
        <v>1</v>
      </c>
      <c r="AO49" s="1">
        <f t="shared" si="14"/>
        <v>0.72</v>
      </c>
      <c r="AP49" s="1">
        <f t="shared" si="15"/>
        <v>0</v>
      </c>
      <c r="AQ49" s="1">
        <f t="shared" si="16"/>
        <v>0</v>
      </c>
      <c r="AR49" s="1">
        <f t="shared" si="17"/>
        <v>0</v>
      </c>
      <c r="AS49" s="1">
        <f t="shared" si="18"/>
        <v>0.67</v>
      </c>
      <c r="AT49" s="1">
        <f t="shared" si="19"/>
        <v>0</v>
      </c>
      <c r="AU49" s="1">
        <f t="shared" si="20"/>
        <v>0</v>
      </c>
      <c r="AW49" s="1">
        <f t="shared" si="21"/>
        <v>1</v>
      </c>
      <c r="AX49" s="1">
        <f t="shared" si="22"/>
        <v>0.91</v>
      </c>
      <c r="AY49" s="1">
        <f t="shared" si="23"/>
        <v>1</v>
      </c>
      <c r="AZ49" s="1">
        <f t="shared" si="24"/>
        <v>0.88</v>
      </c>
      <c r="BA49" s="1">
        <f t="shared" si="25"/>
        <v>0</v>
      </c>
      <c r="BB49" s="1">
        <f t="shared" si="26"/>
        <v>1</v>
      </c>
      <c r="BC49" s="1">
        <f t="shared" si="27"/>
        <v>0.9</v>
      </c>
      <c r="BD49" s="1">
        <f t="shared" si="28"/>
        <v>1</v>
      </c>
      <c r="BE49" s="1">
        <f t="shared" si="29"/>
        <v>0.81</v>
      </c>
      <c r="BF49" s="43">
        <f t="shared" si="30"/>
        <v>5</v>
      </c>
      <c r="BG49" s="43">
        <f t="shared" si="31"/>
        <v>6.6840000000000011</v>
      </c>
      <c r="BH49" s="1" t="s">
        <v>13575</v>
      </c>
      <c r="BI49" s="52">
        <v>0.59090909090909094</v>
      </c>
      <c r="BJ49" s="1" t="s">
        <v>13585</v>
      </c>
    </row>
    <row r="50" spans="1:62">
      <c r="A50" s="28" t="s">
        <v>1690</v>
      </c>
      <c r="B50" s="1">
        <v>1000</v>
      </c>
      <c r="C50" s="1">
        <v>84900</v>
      </c>
      <c r="D50" s="1">
        <v>0.74</v>
      </c>
      <c r="E50" s="28">
        <v>-1.23</v>
      </c>
      <c r="F50" s="1">
        <v>1.77</v>
      </c>
      <c r="G50" s="28">
        <v>0.2800632911392405</v>
      </c>
      <c r="H50" s="28">
        <v>3.52</v>
      </c>
      <c r="I50" s="28">
        <v>1.083076923076923</v>
      </c>
      <c r="J50" s="1">
        <v>93.16</v>
      </c>
      <c r="K50" s="1">
        <v>98.2</v>
      </c>
      <c r="L50" s="1">
        <v>1070</v>
      </c>
      <c r="M50" s="1">
        <v>6504</v>
      </c>
      <c r="N50" s="1">
        <v>28743</v>
      </c>
      <c r="O50" s="28">
        <v>0.70412054120541201</v>
      </c>
      <c r="P50" s="28">
        <f t="shared" si="0"/>
        <v>1.3576870890303727</v>
      </c>
      <c r="Q50" s="42">
        <v>1</v>
      </c>
      <c r="T50" s="1">
        <f t="shared" si="1"/>
        <v>0</v>
      </c>
      <c r="U50" s="1">
        <f t="shared" si="2"/>
        <v>0.52400000000000002</v>
      </c>
      <c r="W50" s="1">
        <f t="shared" si="3"/>
        <v>0</v>
      </c>
      <c r="X50" s="1">
        <f t="shared" si="4"/>
        <v>0</v>
      </c>
      <c r="Y50" s="1">
        <f t="shared" si="5"/>
        <v>0</v>
      </c>
      <c r="Z50" s="1">
        <f t="shared" si="6"/>
        <v>0.59</v>
      </c>
      <c r="AH50" s="1">
        <f t="shared" si="7"/>
        <v>0</v>
      </c>
      <c r="AI50" s="1">
        <f t="shared" si="8"/>
        <v>0</v>
      </c>
      <c r="AJ50" s="1">
        <f t="shared" si="9"/>
        <v>0</v>
      </c>
      <c r="AK50" s="1">
        <f t="shared" si="10"/>
        <v>0</v>
      </c>
      <c r="AL50" s="1">
        <f t="shared" si="11"/>
        <v>0</v>
      </c>
      <c r="AM50" s="1">
        <f t="shared" si="12"/>
        <v>0</v>
      </c>
      <c r="AN50" s="1">
        <f t="shared" si="13"/>
        <v>1</v>
      </c>
      <c r="AO50" s="1">
        <f t="shared" si="14"/>
        <v>0.72</v>
      </c>
      <c r="AP50" s="1">
        <f t="shared" si="15"/>
        <v>0</v>
      </c>
      <c r="AQ50" s="1">
        <f t="shared" si="16"/>
        <v>0</v>
      </c>
      <c r="AR50" s="1">
        <f t="shared" si="17"/>
        <v>0</v>
      </c>
      <c r="AS50" s="1">
        <f t="shared" si="18"/>
        <v>0.67</v>
      </c>
      <c r="AT50" s="1">
        <f t="shared" si="19"/>
        <v>0</v>
      </c>
      <c r="AU50" s="1">
        <f t="shared" si="20"/>
        <v>0</v>
      </c>
      <c r="AW50" s="1">
        <f t="shared" si="21"/>
        <v>0</v>
      </c>
      <c r="AX50" s="1">
        <f t="shared" si="22"/>
        <v>0</v>
      </c>
      <c r="AY50" s="1">
        <f t="shared" si="23"/>
        <v>0</v>
      </c>
      <c r="AZ50" s="1">
        <f t="shared" si="24"/>
        <v>0</v>
      </c>
      <c r="BA50" s="1">
        <f t="shared" si="25"/>
        <v>0</v>
      </c>
      <c r="BB50" s="1">
        <f t="shared" si="26"/>
        <v>0</v>
      </c>
      <c r="BC50" s="1">
        <f t="shared" si="27"/>
        <v>0</v>
      </c>
      <c r="BD50" s="1">
        <f t="shared" si="28"/>
        <v>0</v>
      </c>
      <c r="BE50" s="1">
        <f t="shared" si="29"/>
        <v>0</v>
      </c>
      <c r="BF50" s="43">
        <f t="shared" si="30"/>
        <v>1</v>
      </c>
      <c r="BG50" s="43">
        <f t="shared" si="31"/>
        <v>2.504</v>
      </c>
      <c r="BH50" s="1" t="s">
        <v>13576</v>
      </c>
      <c r="BI50" s="52">
        <v>8.6065573770491802E-2</v>
      </c>
      <c r="BJ50" s="1" t="s">
        <v>13589</v>
      </c>
    </row>
    <row r="51" spans="1:62">
      <c r="A51" s="28" t="s">
        <v>709</v>
      </c>
      <c r="B51" s="1">
        <v>1000</v>
      </c>
      <c r="C51" s="1">
        <v>7112</v>
      </c>
      <c r="D51" s="1">
        <v>0.42000000000000004</v>
      </c>
      <c r="E51" s="28">
        <v>-1.1100000000000001</v>
      </c>
      <c r="F51" s="1">
        <v>9.94</v>
      </c>
      <c r="G51" s="28">
        <v>1.0518518518518518</v>
      </c>
      <c r="H51" s="28">
        <v>3.08</v>
      </c>
      <c r="I51" s="28">
        <v>0.79177377892030842</v>
      </c>
      <c r="J51" s="1">
        <v>99.8</v>
      </c>
      <c r="K51" s="1">
        <v>98.07</v>
      </c>
      <c r="L51" s="1">
        <v>38</v>
      </c>
      <c r="M51" s="1">
        <v>205</v>
      </c>
      <c r="N51" s="1">
        <v>1438</v>
      </c>
      <c r="O51" s="28">
        <v>0.79336585365853662</v>
      </c>
      <c r="P51" s="28">
        <f t="shared" si="0"/>
        <v>0.85535465924895693</v>
      </c>
      <c r="Q51" s="42">
        <v>1</v>
      </c>
      <c r="T51" s="1">
        <f t="shared" si="1"/>
        <v>0</v>
      </c>
      <c r="U51" s="1">
        <f t="shared" si="2"/>
        <v>0.52400000000000002</v>
      </c>
      <c r="W51" s="1">
        <f t="shared" si="3"/>
        <v>0</v>
      </c>
      <c r="X51" s="1">
        <f t="shared" si="4"/>
        <v>0</v>
      </c>
      <c r="Y51" s="1">
        <f t="shared" si="5"/>
        <v>0</v>
      </c>
      <c r="Z51" s="1">
        <f t="shared" si="6"/>
        <v>0.59</v>
      </c>
      <c r="AH51" s="1">
        <f t="shared" si="7"/>
        <v>0</v>
      </c>
      <c r="AI51" s="1">
        <f t="shared" si="8"/>
        <v>0.68</v>
      </c>
      <c r="AJ51" s="1">
        <f t="shared" si="9"/>
        <v>0</v>
      </c>
      <c r="AK51" s="1">
        <f t="shared" si="10"/>
        <v>0</v>
      </c>
      <c r="AL51" s="1">
        <f t="shared" si="11"/>
        <v>0</v>
      </c>
      <c r="AM51" s="1">
        <f t="shared" si="12"/>
        <v>0</v>
      </c>
      <c r="AN51" s="1">
        <f t="shared" si="13"/>
        <v>1</v>
      </c>
      <c r="AO51" s="1">
        <f t="shared" si="14"/>
        <v>0.72</v>
      </c>
      <c r="AP51" s="1">
        <f t="shared" si="15"/>
        <v>0</v>
      </c>
      <c r="AQ51" s="1">
        <f t="shared" si="16"/>
        <v>0.56999999999999995</v>
      </c>
      <c r="AR51" s="1">
        <f t="shared" si="17"/>
        <v>0</v>
      </c>
      <c r="AS51" s="1">
        <f t="shared" si="18"/>
        <v>0.67</v>
      </c>
      <c r="AT51" s="1">
        <f t="shared" si="19"/>
        <v>0</v>
      </c>
      <c r="AU51" s="1">
        <f t="shared" si="20"/>
        <v>0</v>
      </c>
      <c r="AW51" s="1">
        <f t="shared" si="21"/>
        <v>0</v>
      </c>
      <c r="AX51" s="1">
        <f t="shared" si="22"/>
        <v>0</v>
      </c>
      <c r="AY51" s="1">
        <f t="shared" si="23"/>
        <v>0</v>
      </c>
      <c r="AZ51" s="1">
        <f t="shared" si="24"/>
        <v>0</v>
      </c>
      <c r="BA51" s="1">
        <f t="shared" si="25"/>
        <v>0</v>
      </c>
      <c r="BB51" s="1">
        <f t="shared" si="26"/>
        <v>0</v>
      </c>
      <c r="BC51" s="1">
        <f t="shared" si="27"/>
        <v>0</v>
      </c>
      <c r="BD51" s="1">
        <f t="shared" si="28"/>
        <v>0</v>
      </c>
      <c r="BE51" s="1">
        <f t="shared" si="29"/>
        <v>0</v>
      </c>
      <c r="BF51" s="43">
        <f t="shared" si="30"/>
        <v>1</v>
      </c>
      <c r="BG51" s="43">
        <f t="shared" si="31"/>
        <v>3.754</v>
      </c>
      <c r="BH51" s="1" t="s">
        <v>13576</v>
      </c>
      <c r="BI51" s="52">
        <v>8.6065573770491802E-2</v>
      </c>
      <c r="BJ51" s="1" t="s">
        <v>13589</v>
      </c>
    </row>
    <row r="52" spans="1:62">
      <c r="A52" s="28" t="s">
        <v>253</v>
      </c>
      <c r="B52" s="1">
        <v>3000</v>
      </c>
      <c r="C52" s="1">
        <v>49078</v>
      </c>
      <c r="D52" s="1">
        <v>0.79999999999999993</v>
      </c>
      <c r="E52" s="28">
        <v>-1.0966666666666667</v>
      </c>
      <c r="F52" s="1">
        <v>13.95</v>
      </c>
      <c r="G52" s="28">
        <v>1.4761904761904763</v>
      </c>
      <c r="H52" s="28">
        <v>3.25</v>
      </c>
      <c r="I52" s="28">
        <v>0.83547557840616959</v>
      </c>
      <c r="J52" s="1">
        <v>97.31</v>
      </c>
      <c r="K52" s="1">
        <v>98.78</v>
      </c>
      <c r="L52" s="1">
        <v>329</v>
      </c>
      <c r="M52" s="1">
        <v>1372</v>
      </c>
      <c r="N52" s="1">
        <v>7877</v>
      </c>
      <c r="O52" s="28">
        <v>1.0263265306122449</v>
      </c>
      <c r="P52" s="28">
        <f t="shared" si="0"/>
        <v>1.045067919258601</v>
      </c>
      <c r="Q52" s="42">
        <v>1</v>
      </c>
      <c r="T52" s="1">
        <f t="shared" si="1"/>
        <v>0</v>
      </c>
      <c r="U52" s="1">
        <f t="shared" si="2"/>
        <v>0</v>
      </c>
      <c r="W52" s="1">
        <f t="shared" si="3"/>
        <v>0</v>
      </c>
      <c r="X52" s="1">
        <f t="shared" si="4"/>
        <v>0</v>
      </c>
      <c r="Y52" s="1">
        <f t="shared" si="5"/>
        <v>0</v>
      </c>
      <c r="Z52" s="1">
        <f t="shared" si="6"/>
        <v>0.59</v>
      </c>
      <c r="AH52" s="1">
        <f t="shared" si="7"/>
        <v>0</v>
      </c>
      <c r="AI52" s="1">
        <f t="shared" si="8"/>
        <v>0.68</v>
      </c>
      <c r="AJ52" s="1">
        <f t="shared" si="9"/>
        <v>0</v>
      </c>
      <c r="AK52" s="1">
        <f t="shared" si="10"/>
        <v>0</v>
      </c>
      <c r="AL52" s="1">
        <f t="shared" si="11"/>
        <v>0</v>
      </c>
      <c r="AM52" s="1">
        <f t="shared" si="12"/>
        <v>0</v>
      </c>
      <c r="AN52" s="1">
        <f t="shared" si="13"/>
        <v>1</v>
      </c>
      <c r="AO52" s="1">
        <f t="shared" si="14"/>
        <v>0.72</v>
      </c>
      <c r="AP52" s="1">
        <f t="shared" si="15"/>
        <v>0</v>
      </c>
      <c r="AQ52" s="1">
        <f t="shared" si="16"/>
        <v>0.56999999999999995</v>
      </c>
      <c r="AR52" s="1">
        <f t="shared" si="17"/>
        <v>0</v>
      </c>
      <c r="AS52" s="1">
        <f t="shared" si="18"/>
        <v>0.67</v>
      </c>
      <c r="AT52" s="1">
        <f t="shared" si="19"/>
        <v>0</v>
      </c>
      <c r="AU52" s="1">
        <f t="shared" si="20"/>
        <v>0</v>
      </c>
      <c r="AW52" s="1">
        <f t="shared" si="21"/>
        <v>0</v>
      </c>
      <c r="AX52" s="1">
        <f t="shared" si="22"/>
        <v>0</v>
      </c>
      <c r="AY52" s="1">
        <f t="shared" si="23"/>
        <v>0</v>
      </c>
      <c r="AZ52" s="1">
        <f t="shared" si="24"/>
        <v>0</v>
      </c>
      <c r="BA52" s="1">
        <f t="shared" si="25"/>
        <v>0</v>
      </c>
      <c r="BB52" s="1">
        <f t="shared" si="26"/>
        <v>0</v>
      </c>
      <c r="BC52" s="1">
        <f t="shared" si="27"/>
        <v>0</v>
      </c>
      <c r="BD52" s="1">
        <f t="shared" si="28"/>
        <v>0</v>
      </c>
      <c r="BE52" s="1">
        <f t="shared" si="29"/>
        <v>0</v>
      </c>
      <c r="BF52" s="43">
        <f t="shared" si="30"/>
        <v>1</v>
      </c>
      <c r="BG52" s="43">
        <f t="shared" si="31"/>
        <v>3.23</v>
      </c>
      <c r="BH52" s="1" t="s">
        <v>13576</v>
      </c>
      <c r="BI52" s="52">
        <v>8.6065573770491802E-2</v>
      </c>
      <c r="BJ52" s="1" t="s">
        <v>13589</v>
      </c>
    </row>
    <row r="53" spans="1:62">
      <c r="A53" s="28" t="s">
        <v>3157</v>
      </c>
      <c r="B53" s="1">
        <v>1001</v>
      </c>
      <c r="C53" s="1">
        <v>121907</v>
      </c>
      <c r="D53" s="1">
        <v>0.53000000000000014</v>
      </c>
      <c r="E53" s="28">
        <v>-1.0733333333333335</v>
      </c>
      <c r="F53" s="1">
        <v>6.17</v>
      </c>
      <c r="G53" s="28">
        <v>0.97626582278481011</v>
      </c>
      <c r="H53" s="28">
        <v>3.6</v>
      </c>
      <c r="I53" s="28">
        <v>1.1076923076923078</v>
      </c>
      <c r="J53" s="1">
        <v>99.47</v>
      </c>
      <c r="K53" s="1">
        <v>97.45</v>
      </c>
      <c r="L53" s="1">
        <v>133</v>
      </c>
      <c r="M53" s="1">
        <v>567</v>
      </c>
      <c r="N53" s="1">
        <v>7845</v>
      </c>
      <c r="O53" s="28">
        <v>1.0039506172839505</v>
      </c>
      <c r="P53" s="28">
        <f t="shared" si="0"/>
        <v>0.43365200764818357</v>
      </c>
      <c r="Q53" s="42">
        <v>1</v>
      </c>
      <c r="T53" s="1">
        <f t="shared" si="1"/>
        <v>0</v>
      </c>
      <c r="U53" s="1">
        <f t="shared" si="2"/>
        <v>0.52400000000000002</v>
      </c>
      <c r="W53" s="1">
        <f t="shared" si="3"/>
        <v>0</v>
      </c>
      <c r="X53" s="1">
        <f t="shared" si="4"/>
        <v>0</v>
      </c>
      <c r="Y53" s="1">
        <f t="shared" si="5"/>
        <v>0</v>
      </c>
      <c r="Z53" s="1">
        <f t="shared" si="6"/>
        <v>0.59</v>
      </c>
      <c r="AH53" s="1">
        <f t="shared" si="7"/>
        <v>0</v>
      </c>
      <c r="AI53" s="1">
        <f t="shared" si="8"/>
        <v>0</v>
      </c>
      <c r="AJ53" s="1">
        <f t="shared" si="9"/>
        <v>0</v>
      </c>
      <c r="AK53" s="1">
        <f t="shared" si="10"/>
        <v>0</v>
      </c>
      <c r="AL53" s="1">
        <f t="shared" si="11"/>
        <v>0</v>
      </c>
      <c r="AM53" s="1">
        <f t="shared" si="12"/>
        <v>0</v>
      </c>
      <c r="AN53" s="1">
        <f t="shared" si="13"/>
        <v>1</v>
      </c>
      <c r="AO53" s="1">
        <f t="shared" si="14"/>
        <v>0.72</v>
      </c>
      <c r="AP53" s="1">
        <f t="shared" si="15"/>
        <v>0</v>
      </c>
      <c r="AQ53" s="1">
        <f t="shared" si="16"/>
        <v>0.56999999999999995</v>
      </c>
      <c r="AR53" s="1">
        <f t="shared" si="17"/>
        <v>1</v>
      </c>
      <c r="AS53" s="1">
        <f t="shared" si="18"/>
        <v>0.67</v>
      </c>
      <c r="AT53" s="1">
        <f t="shared" si="19"/>
        <v>0</v>
      </c>
      <c r="AU53" s="1">
        <f t="shared" si="20"/>
        <v>0</v>
      </c>
      <c r="AW53" s="1">
        <f t="shared" si="21"/>
        <v>0</v>
      </c>
      <c r="AX53" s="1">
        <f t="shared" si="22"/>
        <v>0</v>
      </c>
      <c r="AY53" s="1">
        <f t="shared" si="23"/>
        <v>0</v>
      </c>
      <c r="AZ53" s="1">
        <f t="shared" si="24"/>
        <v>0</v>
      </c>
      <c r="BA53" s="1">
        <f t="shared" si="25"/>
        <v>0</v>
      </c>
      <c r="BB53" s="1">
        <f t="shared" si="26"/>
        <v>0</v>
      </c>
      <c r="BC53" s="1">
        <f t="shared" si="27"/>
        <v>0</v>
      </c>
      <c r="BD53" s="1">
        <f t="shared" si="28"/>
        <v>0</v>
      </c>
      <c r="BE53" s="1">
        <f t="shared" si="29"/>
        <v>0</v>
      </c>
      <c r="BF53" s="43">
        <f t="shared" si="30"/>
        <v>2</v>
      </c>
      <c r="BG53" s="43">
        <f t="shared" si="31"/>
        <v>3.0739999999999998</v>
      </c>
      <c r="BH53" s="1" t="s">
        <v>13576</v>
      </c>
      <c r="BI53" s="52">
        <v>8.6065573770491802E-2</v>
      </c>
      <c r="BJ53" s="1" t="s">
        <v>13589</v>
      </c>
    </row>
    <row r="54" spans="1:62">
      <c r="A54" s="28" t="s">
        <v>3840</v>
      </c>
      <c r="B54" s="1">
        <v>1001</v>
      </c>
      <c r="C54" s="1">
        <v>70105</v>
      </c>
      <c r="D54" s="1">
        <v>1.06</v>
      </c>
      <c r="E54" s="28">
        <v>-1.0633333333333332</v>
      </c>
      <c r="F54" s="1">
        <v>5.14</v>
      </c>
      <c r="G54" s="28">
        <v>1.307888040712468</v>
      </c>
      <c r="H54" s="28">
        <v>3.49</v>
      </c>
      <c r="I54" s="28">
        <v>1.4362139917695473</v>
      </c>
      <c r="J54" s="1">
        <v>99.9</v>
      </c>
      <c r="K54" s="1">
        <v>99.13</v>
      </c>
      <c r="L54" s="1">
        <v>3</v>
      </c>
      <c r="M54" s="1">
        <v>137</v>
      </c>
      <c r="N54" s="1">
        <v>4535</v>
      </c>
      <c r="O54" s="28">
        <v>9.3722627737226283E-2</v>
      </c>
      <c r="P54" s="28">
        <f t="shared" si="0"/>
        <v>0.18125689084895258</v>
      </c>
      <c r="Q54" s="42">
        <v>0</v>
      </c>
      <c r="T54" s="1">
        <f t="shared" si="1"/>
        <v>0</v>
      </c>
      <c r="U54" s="1">
        <f t="shared" si="2"/>
        <v>0.52400000000000002</v>
      </c>
      <c r="W54" s="1">
        <f t="shared" si="3"/>
        <v>0</v>
      </c>
      <c r="X54" s="1">
        <f t="shared" si="4"/>
        <v>0</v>
      </c>
      <c r="Y54" s="1">
        <f t="shared" si="5"/>
        <v>0</v>
      </c>
      <c r="Z54" s="1">
        <f t="shared" si="6"/>
        <v>0.59</v>
      </c>
      <c r="AH54" s="1">
        <f t="shared" si="7"/>
        <v>0</v>
      </c>
      <c r="AI54" s="1">
        <f t="shared" si="8"/>
        <v>0</v>
      </c>
      <c r="AJ54" s="1">
        <f t="shared" si="9"/>
        <v>0</v>
      </c>
      <c r="AK54" s="1">
        <f t="shared" si="10"/>
        <v>0</v>
      </c>
      <c r="AL54" s="1">
        <f t="shared" si="11"/>
        <v>0</v>
      </c>
      <c r="AM54" s="1">
        <f t="shared" si="12"/>
        <v>0</v>
      </c>
      <c r="AN54" s="1">
        <f t="shared" si="13"/>
        <v>1</v>
      </c>
      <c r="AO54" s="1">
        <f t="shared" si="14"/>
        <v>0.72</v>
      </c>
      <c r="AP54" s="1">
        <f t="shared" si="15"/>
        <v>0</v>
      </c>
      <c r="AQ54" s="1">
        <f t="shared" si="16"/>
        <v>0.56999999999999995</v>
      </c>
      <c r="AR54" s="1">
        <f t="shared" si="17"/>
        <v>0</v>
      </c>
      <c r="AS54" s="1">
        <f t="shared" si="18"/>
        <v>0.67</v>
      </c>
      <c r="AT54" s="1">
        <f t="shared" si="19"/>
        <v>0</v>
      </c>
      <c r="AU54" s="1">
        <f t="shared" si="20"/>
        <v>0</v>
      </c>
      <c r="AW54" s="1">
        <f t="shared" si="21"/>
        <v>1</v>
      </c>
      <c r="AX54" s="1">
        <f t="shared" si="22"/>
        <v>0.91</v>
      </c>
      <c r="AY54" s="1">
        <f t="shared" si="23"/>
        <v>1</v>
      </c>
      <c r="AZ54" s="1">
        <f t="shared" si="24"/>
        <v>0.88</v>
      </c>
      <c r="BA54" s="1">
        <f t="shared" si="25"/>
        <v>0</v>
      </c>
      <c r="BB54" s="1">
        <f t="shared" si="26"/>
        <v>1</v>
      </c>
      <c r="BC54" s="1">
        <f t="shared" si="27"/>
        <v>0</v>
      </c>
      <c r="BD54" s="1">
        <f t="shared" si="28"/>
        <v>1</v>
      </c>
      <c r="BE54" s="1">
        <f t="shared" si="29"/>
        <v>0.81</v>
      </c>
      <c r="BF54" s="43">
        <f t="shared" si="30"/>
        <v>5</v>
      </c>
      <c r="BG54" s="43">
        <f t="shared" si="31"/>
        <v>5.6739999999999995</v>
      </c>
      <c r="BH54" s="1" t="s">
        <v>13576</v>
      </c>
      <c r="BI54" s="52">
        <v>8.6065573770491802E-2</v>
      </c>
      <c r="BJ54" s="1" t="s">
        <v>13589</v>
      </c>
    </row>
    <row r="55" spans="1:62">
      <c r="A55" s="28" t="s">
        <v>600</v>
      </c>
      <c r="B55" s="1">
        <v>1000</v>
      </c>
      <c r="C55" s="1">
        <v>46248</v>
      </c>
      <c r="D55" s="1">
        <v>0.24999999999999989</v>
      </c>
      <c r="E55" s="28">
        <v>-1.0433333333333332</v>
      </c>
      <c r="F55" s="1">
        <v>4.0999999999999996</v>
      </c>
      <c r="G55" s="28">
        <v>1.2424242424242424</v>
      </c>
      <c r="H55" s="28">
        <v>4.97</v>
      </c>
      <c r="I55" s="28">
        <v>1.7813620071684586</v>
      </c>
      <c r="J55" s="1">
        <v>91.64</v>
      </c>
      <c r="K55" s="1">
        <v>99.35</v>
      </c>
      <c r="L55" s="1">
        <v>129</v>
      </c>
      <c r="M55" s="1">
        <v>810</v>
      </c>
      <c r="N55" s="1">
        <v>5620</v>
      </c>
      <c r="O55" s="28">
        <v>0.6816296296296297</v>
      </c>
      <c r="P55" s="28">
        <f t="shared" si="0"/>
        <v>0.86476868327402134</v>
      </c>
      <c r="Q55" s="42">
        <v>1</v>
      </c>
      <c r="T55" s="1">
        <f t="shared" si="1"/>
        <v>0</v>
      </c>
      <c r="U55" s="1">
        <f t="shared" si="2"/>
        <v>0.52400000000000002</v>
      </c>
      <c r="W55" s="1">
        <f t="shared" si="3"/>
        <v>0</v>
      </c>
      <c r="X55" s="1">
        <f t="shared" si="4"/>
        <v>0</v>
      </c>
      <c r="Y55" s="1">
        <f t="shared" si="5"/>
        <v>0</v>
      </c>
      <c r="Z55" s="1">
        <f t="shared" si="6"/>
        <v>0.59</v>
      </c>
      <c r="AH55" s="1">
        <f t="shared" si="7"/>
        <v>0</v>
      </c>
      <c r="AI55" s="1">
        <f t="shared" si="8"/>
        <v>0</v>
      </c>
      <c r="AJ55" s="1">
        <f t="shared" si="9"/>
        <v>0</v>
      </c>
      <c r="AK55" s="1">
        <f t="shared" si="10"/>
        <v>0</v>
      </c>
      <c r="AL55" s="1">
        <f t="shared" si="11"/>
        <v>0</v>
      </c>
      <c r="AM55" s="1">
        <f t="shared" si="12"/>
        <v>0.75</v>
      </c>
      <c r="AN55" s="1">
        <f t="shared" si="13"/>
        <v>1</v>
      </c>
      <c r="AO55" s="1">
        <f t="shared" si="14"/>
        <v>0.72</v>
      </c>
      <c r="AP55" s="1">
        <f t="shared" si="15"/>
        <v>0</v>
      </c>
      <c r="AQ55" s="1">
        <f t="shared" si="16"/>
        <v>0</v>
      </c>
      <c r="AR55" s="1">
        <f t="shared" si="17"/>
        <v>0</v>
      </c>
      <c r="AS55" s="1">
        <f t="shared" si="18"/>
        <v>0</v>
      </c>
      <c r="AT55" s="1">
        <f t="shared" si="19"/>
        <v>0</v>
      </c>
      <c r="AU55" s="1">
        <f t="shared" si="20"/>
        <v>0</v>
      </c>
      <c r="AW55" s="1">
        <f t="shared" si="21"/>
        <v>0</v>
      </c>
      <c r="AX55" s="1">
        <f t="shared" si="22"/>
        <v>0</v>
      </c>
      <c r="AY55" s="1">
        <f t="shared" si="23"/>
        <v>0</v>
      </c>
      <c r="AZ55" s="1">
        <f t="shared" si="24"/>
        <v>0</v>
      </c>
      <c r="BA55" s="1">
        <f t="shared" si="25"/>
        <v>0</v>
      </c>
      <c r="BB55" s="1">
        <f t="shared" si="26"/>
        <v>0</v>
      </c>
      <c r="BC55" s="1">
        <f t="shared" si="27"/>
        <v>0</v>
      </c>
      <c r="BD55" s="1">
        <f t="shared" si="28"/>
        <v>0</v>
      </c>
      <c r="BE55" s="1">
        <f t="shared" si="29"/>
        <v>0</v>
      </c>
      <c r="BF55" s="43">
        <f t="shared" si="30"/>
        <v>1</v>
      </c>
      <c r="BG55" s="43">
        <f t="shared" si="31"/>
        <v>2.5839999999999996</v>
      </c>
      <c r="BH55" s="1" t="s">
        <v>13576</v>
      </c>
      <c r="BI55" s="52">
        <v>8.6065573770491802E-2</v>
      </c>
      <c r="BJ55" s="1" t="s">
        <v>13589</v>
      </c>
    </row>
    <row r="56" spans="1:62">
      <c r="A56" s="28" t="s">
        <v>788</v>
      </c>
      <c r="B56" s="1">
        <v>1000</v>
      </c>
      <c r="C56" s="1">
        <v>16783</v>
      </c>
      <c r="D56" s="1">
        <v>0.81999999999999984</v>
      </c>
      <c r="E56" s="28">
        <v>-1.0399999999999998</v>
      </c>
      <c r="F56" s="1">
        <v>8.83</v>
      </c>
      <c r="G56" s="28">
        <v>1.8168724279835391</v>
      </c>
      <c r="H56" s="28">
        <v>4.9800000000000004</v>
      </c>
      <c r="I56" s="28">
        <v>1.688135593220339</v>
      </c>
      <c r="J56" s="1">
        <v>100</v>
      </c>
      <c r="K56" s="1">
        <v>97.54</v>
      </c>
      <c r="L56" s="1">
        <v>122</v>
      </c>
      <c r="M56" s="1">
        <v>1204</v>
      </c>
      <c r="N56" s="1">
        <v>8366</v>
      </c>
      <c r="O56" s="28">
        <v>0.43368770764119602</v>
      </c>
      <c r="P56" s="28">
        <f t="shared" si="0"/>
        <v>0.86349509921109247</v>
      </c>
      <c r="Q56" s="42">
        <v>1</v>
      </c>
      <c r="T56" s="1">
        <f t="shared" si="1"/>
        <v>0</v>
      </c>
      <c r="U56" s="1">
        <f t="shared" si="2"/>
        <v>0.52400000000000002</v>
      </c>
      <c r="W56" s="1">
        <f t="shared" si="3"/>
        <v>0</v>
      </c>
      <c r="X56" s="1">
        <f t="shared" si="4"/>
        <v>0</v>
      </c>
      <c r="Y56" s="1">
        <f t="shared" si="5"/>
        <v>0</v>
      </c>
      <c r="Z56" s="1">
        <f t="shared" si="6"/>
        <v>0.59</v>
      </c>
      <c r="AH56" s="1">
        <f t="shared" si="7"/>
        <v>0</v>
      </c>
      <c r="AI56" s="1">
        <f t="shared" si="8"/>
        <v>0.68</v>
      </c>
      <c r="AJ56" s="1">
        <f t="shared" si="9"/>
        <v>0</v>
      </c>
      <c r="AK56" s="1">
        <f t="shared" si="10"/>
        <v>0</v>
      </c>
      <c r="AL56" s="1">
        <f t="shared" si="11"/>
        <v>0</v>
      </c>
      <c r="AM56" s="1">
        <f t="shared" si="12"/>
        <v>0.75</v>
      </c>
      <c r="AN56" s="1">
        <f t="shared" si="13"/>
        <v>1</v>
      </c>
      <c r="AO56" s="1">
        <f t="shared" si="14"/>
        <v>0.72</v>
      </c>
      <c r="AP56" s="1">
        <f t="shared" si="15"/>
        <v>0</v>
      </c>
      <c r="AQ56" s="1">
        <f t="shared" si="16"/>
        <v>0.56999999999999995</v>
      </c>
      <c r="AR56" s="1">
        <f t="shared" si="17"/>
        <v>1</v>
      </c>
      <c r="AS56" s="1">
        <f t="shared" si="18"/>
        <v>0.67</v>
      </c>
      <c r="AT56" s="1">
        <f t="shared" si="19"/>
        <v>0</v>
      </c>
      <c r="AU56" s="1">
        <f t="shared" si="20"/>
        <v>0</v>
      </c>
      <c r="AW56" s="1">
        <f t="shared" si="21"/>
        <v>0</v>
      </c>
      <c r="AX56" s="1">
        <f t="shared" si="22"/>
        <v>0</v>
      </c>
      <c r="AY56" s="1">
        <f t="shared" si="23"/>
        <v>0</v>
      </c>
      <c r="AZ56" s="1">
        <f t="shared" si="24"/>
        <v>0</v>
      </c>
      <c r="BA56" s="1">
        <f t="shared" si="25"/>
        <v>0</v>
      </c>
      <c r="BB56" s="1">
        <f t="shared" si="26"/>
        <v>0</v>
      </c>
      <c r="BC56" s="1">
        <f t="shared" si="27"/>
        <v>0</v>
      </c>
      <c r="BD56" s="1">
        <f t="shared" si="28"/>
        <v>0</v>
      </c>
      <c r="BE56" s="1">
        <f t="shared" si="29"/>
        <v>0</v>
      </c>
      <c r="BF56" s="43">
        <f t="shared" si="30"/>
        <v>2</v>
      </c>
      <c r="BG56" s="43">
        <f t="shared" si="31"/>
        <v>4.5040000000000004</v>
      </c>
      <c r="BH56" s="1" t="s">
        <v>13576</v>
      </c>
      <c r="BI56" s="52">
        <v>8.6065573770491802E-2</v>
      </c>
      <c r="BJ56" s="1" t="s">
        <v>13589</v>
      </c>
    </row>
    <row r="57" spans="1:62">
      <c r="A57" s="28" t="s">
        <v>981</v>
      </c>
      <c r="B57" s="1">
        <v>1000</v>
      </c>
      <c r="C57" s="1">
        <v>67285</v>
      </c>
      <c r="D57" s="1">
        <v>0.20000000000000007</v>
      </c>
      <c r="E57" s="28">
        <v>-0.94</v>
      </c>
      <c r="F57" s="1">
        <v>6.7</v>
      </c>
      <c r="G57" s="28">
        <v>1.0601265822784809</v>
      </c>
      <c r="H57" s="28">
        <v>3.12</v>
      </c>
      <c r="I57" s="28">
        <v>0.96000000000000008</v>
      </c>
      <c r="J57" s="1">
        <v>100</v>
      </c>
      <c r="K57" s="1">
        <v>99.24</v>
      </c>
      <c r="L57" s="1">
        <v>1545</v>
      </c>
      <c r="M57" s="1">
        <v>6076</v>
      </c>
      <c r="N57" s="1">
        <v>42059</v>
      </c>
      <c r="O57" s="28">
        <v>1.088314680710994</v>
      </c>
      <c r="P57" s="28">
        <f t="shared" si="0"/>
        <v>0.86678237713687922</v>
      </c>
      <c r="Q57" s="42">
        <v>1</v>
      </c>
      <c r="T57" s="1">
        <f t="shared" si="1"/>
        <v>0</v>
      </c>
      <c r="U57" s="1">
        <f t="shared" si="2"/>
        <v>0.52400000000000002</v>
      </c>
      <c r="W57" s="1">
        <f t="shared" si="3"/>
        <v>0</v>
      </c>
      <c r="X57" s="1">
        <f t="shared" si="4"/>
        <v>0</v>
      </c>
      <c r="Y57" s="1">
        <f t="shared" si="5"/>
        <v>0</v>
      </c>
      <c r="Z57" s="1">
        <f t="shared" si="6"/>
        <v>0.59</v>
      </c>
      <c r="AH57" s="1">
        <f t="shared" si="7"/>
        <v>0</v>
      </c>
      <c r="AI57" s="1">
        <f t="shared" si="8"/>
        <v>0.68</v>
      </c>
      <c r="AJ57" s="1">
        <f t="shared" si="9"/>
        <v>0</v>
      </c>
      <c r="AK57" s="1">
        <f t="shared" si="10"/>
        <v>0</v>
      </c>
      <c r="AL57" s="1">
        <f t="shared" si="11"/>
        <v>0</v>
      </c>
      <c r="AM57" s="1">
        <f t="shared" si="12"/>
        <v>0</v>
      </c>
      <c r="AN57" s="1">
        <f t="shared" si="13"/>
        <v>1</v>
      </c>
      <c r="AO57" s="1">
        <f t="shared" si="14"/>
        <v>0.72</v>
      </c>
      <c r="AP57" s="1">
        <f t="shared" si="15"/>
        <v>0</v>
      </c>
      <c r="AQ57" s="1">
        <f t="shared" si="16"/>
        <v>0.56999999999999995</v>
      </c>
      <c r="AR57" s="1">
        <f t="shared" si="17"/>
        <v>0</v>
      </c>
      <c r="AS57" s="1">
        <f t="shared" si="18"/>
        <v>0.67</v>
      </c>
      <c r="AT57" s="1">
        <f t="shared" si="19"/>
        <v>0</v>
      </c>
      <c r="AU57" s="1">
        <f t="shared" si="20"/>
        <v>0</v>
      </c>
      <c r="AW57" s="1">
        <f t="shared" si="21"/>
        <v>0</v>
      </c>
      <c r="AX57" s="1">
        <f t="shared" si="22"/>
        <v>0</v>
      </c>
      <c r="AY57" s="1">
        <f t="shared" si="23"/>
        <v>0</v>
      </c>
      <c r="AZ57" s="1">
        <f t="shared" si="24"/>
        <v>0</v>
      </c>
      <c r="BA57" s="1">
        <f t="shared" si="25"/>
        <v>0</v>
      </c>
      <c r="BB57" s="1">
        <f t="shared" si="26"/>
        <v>0</v>
      </c>
      <c r="BC57" s="1">
        <f t="shared" si="27"/>
        <v>0</v>
      </c>
      <c r="BD57" s="1">
        <f t="shared" si="28"/>
        <v>0</v>
      </c>
      <c r="BE57" s="1">
        <f t="shared" si="29"/>
        <v>0</v>
      </c>
      <c r="BF57" s="43">
        <f t="shared" si="30"/>
        <v>1</v>
      </c>
      <c r="BG57" s="43">
        <f t="shared" si="31"/>
        <v>3.754</v>
      </c>
      <c r="BH57" s="1" t="s">
        <v>13576</v>
      </c>
      <c r="BI57" s="52">
        <v>8.6065573770491802E-2</v>
      </c>
      <c r="BJ57" s="1" t="s">
        <v>13589</v>
      </c>
    </row>
    <row r="58" spans="1:62">
      <c r="A58" s="28" t="s">
        <v>777</v>
      </c>
      <c r="B58" s="1">
        <v>10000</v>
      </c>
      <c r="C58" s="1">
        <v>76784</v>
      </c>
      <c r="D58" s="1">
        <v>0.24</v>
      </c>
      <c r="E58" s="28">
        <v>-0.92666666666666675</v>
      </c>
      <c r="F58" s="1">
        <v>2.4300000000000002</v>
      </c>
      <c r="G58" s="28">
        <v>0.54362416107382561</v>
      </c>
      <c r="H58" s="28">
        <v>1.55</v>
      </c>
      <c r="I58" s="28">
        <v>0.77889447236180909</v>
      </c>
      <c r="J58" s="1">
        <v>71.72</v>
      </c>
      <c r="K58" s="1">
        <v>98.32</v>
      </c>
      <c r="L58" s="1">
        <v>510</v>
      </c>
      <c r="M58" s="1">
        <v>2166</v>
      </c>
      <c r="N58" s="1">
        <v>12330</v>
      </c>
      <c r="O58" s="28">
        <v>1.0077562326869807</v>
      </c>
      <c r="P58" s="28">
        <f t="shared" si="0"/>
        <v>1.0540145985401461</v>
      </c>
      <c r="Q58" s="42">
        <v>1</v>
      </c>
      <c r="T58" s="1">
        <f t="shared" si="1"/>
        <v>0</v>
      </c>
      <c r="U58" s="1">
        <f t="shared" si="2"/>
        <v>0</v>
      </c>
      <c r="W58" s="1">
        <f t="shared" si="3"/>
        <v>0</v>
      </c>
      <c r="X58" s="1">
        <f t="shared" si="4"/>
        <v>0</v>
      </c>
      <c r="Y58" s="1">
        <f t="shared" si="5"/>
        <v>0</v>
      </c>
      <c r="Z58" s="1">
        <f t="shared" si="6"/>
        <v>0.59</v>
      </c>
      <c r="AH58" s="1">
        <f t="shared" si="7"/>
        <v>0</v>
      </c>
      <c r="AI58" s="1">
        <f t="shared" si="8"/>
        <v>0</v>
      </c>
      <c r="AJ58" s="1">
        <f t="shared" si="9"/>
        <v>0</v>
      </c>
      <c r="AK58" s="1">
        <f t="shared" si="10"/>
        <v>0</v>
      </c>
      <c r="AL58" s="1">
        <f t="shared" si="11"/>
        <v>0</v>
      </c>
      <c r="AM58" s="1">
        <f t="shared" si="12"/>
        <v>0</v>
      </c>
      <c r="AN58" s="1">
        <f t="shared" si="13"/>
        <v>0</v>
      </c>
      <c r="AO58" s="1">
        <f t="shared" si="14"/>
        <v>0.72</v>
      </c>
      <c r="AP58" s="1">
        <f t="shared" si="15"/>
        <v>0</v>
      </c>
      <c r="AQ58" s="1">
        <f t="shared" si="16"/>
        <v>0</v>
      </c>
      <c r="AR58" s="1">
        <f t="shared" si="17"/>
        <v>0</v>
      </c>
      <c r="AS58" s="1">
        <f t="shared" si="18"/>
        <v>0.67</v>
      </c>
      <c r="AT58" s="1">
        <f t="shared" si="19"/>
        <v>0</v>
      </c>
      <c r="AU58" s="1">
        <f t="shared" si="20"/>
        <v>0</v>
      </c>
      <c r="AW58" s="1">
        <f t="shared" si="21"/>
        <v>0</v>
      </c>
      <c r="AX58" s="1">
        <f t="shared" si="22"/>
        <v>0</v>
      </c>
      <c r="AY58" s="1">
        <f t="shared" si="23"/>
        <v>0</v>
      </c>
      <c r="AZ58" s="1">
        <f t="shared" si="24"/>
        <v>0</v>
      </c>
      <c r="BA58" s="1">
        <f t="shared" si="25"/>
        <v>0</v>
      </c>
      <c r="BB58" s="1">
        <f t="shared" si="26"/>
        <v>0</v>
      </c>
      <c r="BC58" s="1">
        <f t="shared" si="27"/>
        <v>0</v>
      </c>
      <c r="BD58" s="1">
        <f t="shared" si="28"/>
        <v>0</v>
      </c>
      <c r="BE58" s="1">
        <f t="shared" si="29"/>
        <v>0</v>
      </c>
      <c r="BF58" s="43">
        <f t="shared" si="30"/>
        <v>0</v>
      </c>
      <c r="BG58" s="43">
        <f t="shared" si="31"/>
        <v>1.98</v>
      </c>
      <c r="BH58" s="1" t="s">
        <v>13576</v>
      </c>
      <c r="BI58" s="52">
        <v>8.6065573770491802E-2</v>
      </c>
      <c r="BJ58" s="1" t="s">
        <v>13589</v>
      </c>
    </row>
    <row r="59" spans="1:62">
      <c r="A59" s="28" t="s">
        <v>2081</v>
      </c>
      <c r="B59" s="1">
        <v>1000</v>
      </c>
      <c r="C59" s="1">
        <v>39248</v>
      </c>
      <c r="D59" s="1">
        <v>0.59</v>
      </c>
      <c r="E59" s="28">
        <v>-0.91</v>
      </c>
      <c r="F59" s="1">
        <v>1.62</v>
      </c>
      <c r="G59" s="28">
        <v>0.38388625592417064</v>
      </c>
      <c r="H59" s="28">
        <v>2.93</v>
      </c>
      <c r="I59" s="28">
        <v>1.3627906976744186</v>
      </c>
      <c r="J59" s="1">
        <v>97.03</v>
      </c>
      <c r="K59" s="1">
        <v>98.68</v>
      </c>
      <c r="L59" s="1">
        <v>166</v>
      </c>
      <c r="M59" s="1">
        <v>666</v>
      </c>
      <c r="N59" s="1">
        <v>3294</v>
      </c>
      <c r="O59" s="28">
        <v>1.0667867867867868</v>
      </c>
      <c r="P59" s="28">
        <f t="shared" si="0"/>
        <v>1.2131147540983607</v>
      </c>
      <c r="Q59" s="42">
        <v>1</v>
      </c>
      <c r="T59" s="1">
        <f t="shared" si="1"/>
        <v>0</v>
      </c>
      <c r="U59" s="1">
        <f t="shared" si="2"/>
        <v>0.52400000000000002</v>
      </c>
      <c r="W59" s="1">
        <f t="shared" si="3"/>
        <v>0</v>
      </c>
      <c r="X59" s="1">
        <f t="shared" si="4"/>
        <v>0</v>
      </c>
      <c r="Y59" s="1">
        <f t="shared" si="5"/>
        <v>0</v>
      </c>
      <c r="Z59" s="1">
        <f t="shared" si="6"/>
        <v>0.59</v>
      </c>
      <c r="AH59" s="1">
        <f t="shared" si="7"/>
        <v>0</v>
      </c>
      <c r="AI59" s="1">
        <f t="shared" si="8"/>
        <v>0</v>
      </c>
      <c r="AJ59" s="1">
        <f t="shared" si="9"/>
        <v>0</v>
      </c>
      <c r="AK59" s="1">
        <f t="shared" si="10"/>
        <v>0</v>
      </c>
      <c r="AL59" s="1">
        <f t="shared" si="11"/>
        <v>0</v>
      </c>
      <c r="AM59" s="1">
        <f t="shared" si="12"/>
        <v>0</v>
      </c>
      <c r="AN59" s="1">
        <f t="shared" si="13"/>
        <v>0</v>
      </c>
      <c r="AO59" s="1">
        <f t="shared" si="14"/>
        <v>0.72</v>
      </c>
      <c r="AP59" s="1">
        <f t="shared" si="15"/>
        <v>0</v>
      </c>
      <c r="AQ59" s="1">
        <f t="shared" si="16"/>
        <v>0.56999999999999995</v>
      </c>
      <c r="AR59" s="1">
        <f t="shared" si="17"/>
        <v>0</v>
      </c>
      <c r="AS59" s="1">
        <f t="shared" si="18"/>
        <v>0.67</v>
      </c>
      <c r="AT59" s="1">
        <f t="shared" si="19"/>
        <v>0</v>
      </c>
      <c r="AU59" s="1">
        <f t="shared" si="20"/>
        <v>0</v>
      </c>
      <c r="AW59" s="1">
        <f t="shared" si="21"/>
        <v>0</v>
      </c>
      <c r="AX59" s="1">
        <f t="shared" si="22"/>
        <v>0</v>
      </c>
      <c r="AY59" s="1">
        <f t="shared" si="23"/>
        <v>0</v>
      </c>
      <c r="AZ59" s="1">
        <f t="shared" si="24"/>
        <v>0</v>
      </c>
      <c r="BA59" s="1">
        <f t="shared" si="25"/>
        <v>0</v>
      </c>
      <c r="BB59" s="1">
        <f t="shared" si="26"/>
        <v>0</v>
      </c>
      <c r="BC59" s="1">
        <f t="shared" si="27"/>
        <v>0</v>
      </c>
      <c r="BD59" s="1">
        <f t="shared" si="28"/>
        <v>0</v>
      </c>
      <c r="BE59" s="1">
        <f t="shared" si="29"/>
        <v>0</v>
      </c>
      <c r="BF59" s="43">
        <f t="shared" si="30"/>
        <v>0</v>
      </c>
      <c r="BG59" s="43">
        <f t="shared" si="31"/>
        <v>3.0739999999999998</v>
      </c>
      <c r="BH59" s="1" t="s">
        <v>13576</v>
      </c>
      <c r="BI59" s="52">
        <v>8.6065573770491802E-2</v>
      </c>
      <c r="BJ59" s="1" t="s">
        <v>13589</v>
      </c>
    </row>
    <row r="60" spans="1:62">
      <c r="A60" s="28" t="s">
        <v>2788</v>
      </c>
      <c r="B60" s="1">
        <v>5000</v>
      </c>
      <c r="C60" s="1">
        <v>801985</v>
      </c>
      <c r="D60" s="1">
        <v>1.81</v>
      </c>
      <c r="E60" s="28">
        <v>-0.90666666666666673</v>
      </c>
      <c r="F60" s="1">
        <v>6.05</v>
      </c>
      <c r="G60" s="28">
        <v>0.79188481675392675</v>
      </c>
      <c r="H60" s="28">
        <v>3.06</v>
      </c>
      <c r="I60" s="28">
        <v>0.9</v>
      </c>
      <c r="J60" s="1">
        <v>100</v>
      </c>
      <c r="K60" s="1">
        <v>98.08</v>
      </c>
      <c r="L60" s="1">
        <v>4046</v>
      </c>
      <c r="M60" s="1">
        <v>28707</v>
      </c>
      <c r="N60" s="1">
        <v>172450</v>
      </c>
      <c r="O60" s="28">
        <v>0.60322848085832725</v>
      </c>
      <c r="P60" s="28">
        <f t="shared" si="0"/>
        <v>0.99879385329080894</v>
      </c>
      <c r="Q60" s="42">
        <v>1</v>
      </c>
      <c r="T60" s="1">
        <f t="shared" si="1"/>
        <v>0</v>
      </c>
      <c r="U60" s="1">
        <f t="shared" si="2"/>
        <v>0</v>
      </c>
      <c r="W60" s="1">
        <f t="shared" si="3"/>
        <v>0</v>
      </c>
      <c r="X60" s="1">
        <f t="shared" si="4"/>
        <v>0</v>
      </c>
      <c r="Y60" s="1">
        <f t="shared" si="5"/>
        <v>0</v>
      </c>
      <c r="Z60" s="1">
        <f t="shared" si="6"/>
        <v>0.59</v>
      </c>
      <c r="AH60" s="1">
        <f t="shared" si="7"/>
        <v>0</v>
      </c>
      <c r="AI60" s="1">
        <f t="shared" si="8"/>
        <v>0</v>
      </c>
      <c r="AJ60" s="1">
        <f t="shared" si="9"/>
        <v>0</v>
      </c>
      <c r="AK60" s="1">
        <f t="shared" si="10"/>
        <v>0</v>
      </c>
      <c r="AL60" s="1">
        <f t="shared" si="11"/>
        <v>0</v>
      </c>
      <c r="AM60" s="1">
        <f t="shared" si="12"/>
        <v>0</v>
      </c>
      <c r="AN60" s="1">
        <f t="shared" si="13"/>
        <v>1</v>
      </c>
      <c r="AO60" s="1">
        <f t="shared" si="14"/>
        <v>0.72</v>
      </c>
      <c r="AP60" s="1">
        <f t="shared" si="15"/>
        <v>0</v>
      </c>
      <c r="AQ60" s="1">
        <f t="shared" si="16"/>
        <v>0.56999999999999995</v>
      </c>
      <c r="AR60" s="1">
        <f t="shared" si="17"/>
        <v>0</v>
      </c>
      <c r="AS60" s="1">
        <f t="shared" si="18"/>
        <v>0.67</v>
      </c>
      <c r="AT60" s="1">
        <f t="shared" si="19"/>
        <v>0</v>
      </c>
      <c r="AU60" s="1">
        <f t="shared" si="20"/>
        <v>0</v>
      </c>
      <c r="AW60" s="1">
        <f t="shared" si="21"/>
        <v>0</v>
      </c>
      <c r="AX60" s="1">
        <f t="shared" si="22"/>
        <v>0</v>
      </c>
      <c r="AY60" s="1">
        <f t="shared" si="23"/>
        <v>0</v>
      </c>
      <c r="AZ60" s="1">
        <f t="shared" si="24"/>
        <v>0</v>
      </c>
      <c r="BA60" s="1">
        <f t="shared" si="25"/>
        <v>0</v>
      </c>
      <c r="BB60" s="1">
        <f t="shared" si="26"/>
        <v>0</v>
      </c>
      <c r="BC60" s="1">
        <f t="shared" si="27"/>
        <v>0</v>
      </c>
      <c r="BD60" s="1">
        <f t="shared" si="28"/>
        <v>0</v>
      </c>
      <c r="BE60" s="1">
        <f t="shared" si="29"/>
        <v>0</v>
      </c>
      <c r="BF60" s="43">
        <f t="shared" si="30"/>
        <v>1</v>
      </c>
      <c r="BG60" s="43">
        <f t="shared" si="31"/>
        <v>2.5499999999999998</v>
      </c>
      <c r="BH60" s="1" t="s">
        <v>13576</v>
      </c>
      <c r="BI60" s="52">
        <v>8.6065573770491802E-2</v>
      </c>
      <c r="BJ60" s="1" t="s">
        <v>13589</v>
      </c>
    </row>
    <row r="61" spans="1:62">
      <c r="A61" s="28" t="s">
        <v>1801</v>
      </c>
      <c r="B61" s="1">
        <v>1005</v>
      </c>
      <c r="C61" s="1">
        <v>25493</v>
      </c>
      <c r="D61" s="1">
        <v>0.26</v>
      </c>
      <c r="E61" s="28">
        <v>-0.8833333333333333</v>
      </c>
      <c r="F61" s="1">
        <v>0.52</v>
      </c>
      <c r="G61" s="28">
        <v>0.16149068322981366</v>
      </c>
      <c r="H61" s="28">
        <v>23.17</v>
      </c>
      <c r="I61" s="28">
        <v>14.572327044025158</v>
      </c>
      <c r="J61" s="1">
        <v>98.64</v>
      </c>
      <c r="K61" s="1">
        <v>97.92</v>
      </c>
      <c r="L61" s="1">
        <v>10</v>
      </c>
      <c r="M61" s="1">
        <v>97</v>
      </c>
      <c r="N61" s="1">
        <v>2495</v>
      </c>
      <c r="O61" s="28">
        <v>0.44123711340206184</v>
      </c>
      <c r="P61" s="28">
        <f t="shared" si="0"/>
        <v>0.23326653306613226</v>
      </c>
      <c r="Q61" s="42">
        <v>0</v>
      </c>
      <c r="T61" s="1">
        <f t="shared" si="1"/>
        <v>0</v>
      </c>
      <c r="U61" s="1">
        <f t="shared" si="2"/>
        <v>0.52400000000000002</v>
      </c>
      <c r="W61" s="1">
        <f t="shared" si="3"/>
        <v>0</v>
      </c>
      <c r="X61" s="1">
        <f t="shared" si="4"/>
        <v>0</v>
      </c>
      <c r="Y61" s="1">
        <f t="shared" si="5"/>
        <v>0</v>
      </c>
      <c r="Z61" s="1">
        <f t="shared" si="6"/>
        <v>0.59</v>
      </c>
      <c r="AH61" s="1">
        <f t="shared" si="7"/>
        <v>0</v>
      </c>
      <c r="AI61" s="1">
        <f t="shared" si="8"/>
        <v>0</v>
      </c>
      <c r="AJ61" s="1">
        <f t="shared" si="9"/>
        <v>0</v>
      </c>
      <c r="AK61" s="1">
        <f t="shared" si="10"/>
        <v>0</v>
      </c>
      <c r="AL61" s="1">
        <f t="shared" si="11"/>
        <v>1</v>
      </c>
      <c r="AM61" s="1">
        <f t="shared" si="12"/>
        <v>0.75</v>
      </c>
      <c r="AN61" s="1">
        <f t="shared" si="13"/>
        <v>1</v>
      </c>
      <c r="AO61" s="1">
        <f t="shared" si="14"/>
        <v>0.72</v>
      </c>
      <c r="AP61" s="1">
        <f t="shared" si="15"/>
        <v>0</v>
      </c>
      <c r="AQ61" s="1">
        <f t="shared" si="16"/>
        <v>0.56999999999999995</v>
      </c>
      <c r="AR61" s="1">
        <f t="shared" si="17"/>
        <v>1</v>
      </c>
      <c r="AS61" s="1">
        <f t="shared" si="18"/>
        <v>0.67</v>
      </c>
      <c r="AT61" s="1">
        <f t="shared" si="19"/>
        <v>0</v>
      </c>
      <c r="AU61" s="1">
        <f t="shared" si="20"/>
        <v>0</v>
      </c>
      <c r="AW61" s="1">
        <f t="shared" si="21"/>
        <v>1</v>
      </c>
      <c r="AX61" s="1">
        <f t="shared" si="22"/>
        <v>0.91</v>
      </c>
      <c r="AY61" s="1">
        <f t="shared" si="23"/>
        <v>1</v>
      </c>
      <c r="AZ61" s="1">
        <f t="shared" si="24"/>
        <v>0.88</v>
      </c>
      <c r="BA61" s="1">
        <f t="shared" si="25"/>
        <v>0</v>
      </c>
      <c r="BB61" s="1">
        <f t="shared" si="26"/>
        <v>0</v>
      </c>
      <c r="BC61" s="1">
        <f t="shared" si="27"/>
        <v>0</v>
      </c>
      <c r="BD61" s="1">
        <f t="shared" si="28"/>
        <v>1</v>
      </c>
      <c r="BE61" s="1">
        <f t="shared" si="29"/>
        <v>0.81</v>
      </c>
      <c r="BF61" s="43">
        <f t="shared" si="30"/>
        <v>6</v>
      </c>
      <c r="BG61" s="43">
        <f t="shared" si="31"/>
        <v>6.4239999999999995</v>
      </c>
      <c r="BH61" s="1" t="s">
        <v>13579</v>
      </c>
      <c r="BI61" s="52">
        <v>0.33333333333333331</v>
      </c>
      <c r="BJ61" s="1" t="s">
        <v>13585</v>
      </c>
    </row>
    <row r="62" spans="1:62">
      <c r="A62" s="28" t="s">
        <v>4066</v>
      </c>
      <c r="B62" s="1">
        <v>17000</v>
      </c>
      <c r="C62" s="1">
        <v>63621</v>
      </c>
      <c r="D62" s="1">
        <v>0.69</v>
      </c>
      <c r="E62" s="28">
        <v>-0.87666666666666659</v>
      </c>
      <c r="F62" s="1">
        <v>14.07</v>
      </c>
      <c r="G62" s="28">
        <v>0.97776233495482967</v>
      </c>
      <c r="H62" s="28">
        <v>2.82</v>
      </c>
      <c r="I62" s="28">
        <v>0.7642276422764227</v>
      </c>
      <c r="J62" s="1">
        <v>99.96</v>
      </c>
      <c r="K62" s="1">
        <v>98.69</v>
      </c>
      <c r="L62" s="1">
        <v>80</v>
      </c>
      <c r="M62" s="1">
        <v>284</v>
      </c>
      <c r="N62" s="1">
        <v>1571</v>
      </c>
      <c r="O62" s="28">
        <v>1.2056338028169016</v>
      </c>
      <c r="P62" s="28">
        <f t="shared" si="0"/>
        <v>1.0846594525779758</v>
      </c>
      <c r="Q62" s="42">
        <v>1</v>
      </c>
      <c r="T62" s="1">
        <f t="shared" si="1"/>
        <v>0</v>
      </c>
      <c r="U62" s="1">
        <f t="shared" si="2"/>
        <v>0</v>
      </c>
      <c r="W62" s="1">
        <f t="shared" si="3"/>
        <v>0</v>
      </c>
      <c r="X62" s="1">
        <f t="shared" si="4"/>
        <v>0</v>
      </c>
      <c r="Y62" s="1">
        <f t="shared" si="5"/>
        <v>0</v>
      </c>
      <c r="Z62" s="1">
        <f t="shared" si="6"/>
        <v>0.59</v>
      </c>
      <c r="AH62" s="1">
        <f t="shared" si="7"/>
        <v>0</v>
      </c>
      <c r="AI62" s="1">
        <f t="shared" si="8"/>
        <v>0.68</v>
      </c>
      <c r="AJ62" s="1">
        <f t="shared" si="9"/>
        <v>0</v>
      </c>
      <c r="AK62" s="1">
        <f t="shared" si="10"/>
        <v>0</v>
      </c>
      <c r="AL62" s="1">
        <f t="shared" si="11"/>
        <v>0</v>
      </c>
      <c r="AM62" s="1">
        <f t="shared" si="12"/>
        <v>0</v>
      </c>
      <c r="AN62" s="1">
        <f t="shared" si="13"/>
        <v>0</v>
      </c>
      <c r="AO62" s="1">
        <f t="shared" si="14"/>
        <v>0.72</v>
      </c>
      <c r="AP62" s="1">
        <f t="shared" si="15"/>
        <v>0</v>
      </c>
      <c r="AQ62" s="1">
        <f t="shared" si="16"/>
        <v>0.56999999999999995</v>
      </c>
      <c r="AR62" s="1">
        <f t="shared" si="17"/>
        <v>0</v>
      </c>
      <c r="AS62" s="1">
        <f t="shared" si="18"/>
        <v>0.67</v>
      </c>
      <c r="AT62" s="1">
        <f t="shared" si="19"/>
        <v>0</v>
      </c>
      <c r="AU62" s="1">
        <f t="shared" si="20"/>
        <v>0</v>
      </c>
      <c r="AW62" s="1">
        <f t="shared" si="21"/>
        <v>0</v>
      </c>
      <c r="AX62" s="1">
        <f t="shared" si="22"/>
        <v>0</v>
      </c>
      <c r="AY62" s="1">
        <f t="shared" si="23"/>
        <v>0</v>
      </c>
      <c r="AZ62" s="1">
        <f t="shared" si="24"/>
        <v>0</v>
      </c>
      <c r="BA62" s="1">
        <f t="shared" si="25"/>
        <v>0</v>
      </c>
      <c r="BB62" s="1">
        <f t="shared" si="26"/>
        <v>0</v>
      </c>
      <c r="BC62" s="1">
        <f t="shared" si="27"/>
        <v>0</v>
      </c>
      <c r="BD62" s="1">
        <f t="shared" si="28"/>
        <v>0</v>
      </c>
      <c r="BE62" s="1">
        <f t="shared" si="29"/>
        <v>0</v>
      </c>
      <c r="BF62" s="43">
        <f t="shared" si="30"/>
        <v>0</v>
      </c>
      <c r="BG62" s="43">
        <f t="shared" si="31"/>
        <v>3.23</v>
      </c>
      <c r="BH62" s="1" t="s">
        <v>13576</v>
      </c>
      <c r="BI62" s="52">
        <v>8.6065573770491802E-2</v>
      </c>
      <c r="BJ62" s="1" t="s">
        <v>13589</v>
      </c>
    </row>
    <row r="63" spans="1:62">
      <c r="A63" s="28" t="s">
        <v>647</v>
      </c>
      <c r="B63" s="1">
        <v>1000</v>
      </c>
      <c r="C63" s="1">
        <v>5039</v>
      </c>
      <c r="D63" s="1">
        <v>1.85</v>
      </c>
      <c r="E63" s="28">
        <v>-0.87333333333333341</v>
      </c>
      <c r="F63" s="1">
        <v>5.04</v>
      </c>
      <c r="G63" s="28">
        <v>1.5272727272727273</v>
      </c>
      <c r="H63" s="28">
        <v>0.69</v>
      </c>
      <c r="I63" s="28">
        <v>0.24731182795698922</v>
      </c>
      <c r="J63" s="1">
        <v>97.06</v>
      </c>
      <c r="K63" s="1">
        <v>99.41</v>
      </c>
      <c r="L63" s="1">
        <v>14</v>
      </c>
      <c r="M63" s="1">
        <v>113</v>
      </c>
      <c r="N63" s="1">
        <v>415</v>
      </c>
      <c r="O63" s="28">
        <v>0.53026548672566376</v>
      </c>
      <c r="P63" s="28">
        <f t="shared" si="0"/>
        <v>1.6337349397590364</v>
      </c>
      <c r="Q63" s="42" t="s">
        <v>13545</v>
      </c>
      <c r="T63" s="1">
        <f t="shared" si="1"/>
        <v>0</v>
      </c>
      <c r="U63" s="1">
        <f t="shared" si="2"/>
        <v>0.52400000000000002</v>
      </c>
      <c r="W63" s="1">
        <f t="shared" si="3"/>
        <v>0</v>
      </c>
      <c r="X63" s="1">
        <f t="shared" si="4"/>
        <v>0</v>
      </c>
      <c r="Y63" s="1">
        <f t="shared" si="5"/>
        <v>0</v>
      </c>
      <c r="Z63" s="1">
        <f t="shared" si="6"/>
        <v>0.59</v>
      </c>
      <c r="AH63" s="1">
        <f t="shared" si="7"/>
        <v>0</v>
      </c>
      <c r="AI63" s="1">
        <f t="shared" si="8"/>
        <v>0</v>
      </c>
      <c r="AJ63" s="1">
        <f t="shared" si="9"/>
        <v>0</v>
      </c>
      <c r="AK63" s="1">
        <f t="shared" si="10"/>
        <v>0</v>
      </c>
      <c r="AL63" s="1">
        <f t="shared" si="11"/>
        <v>0</v>
      </c>
      <c r="AM63" s="1">
        <f t="shared" si="12"/>
        <v>0</v>
      </c>
      <c r="AN63" s="1">
        <f t="shared" si="13"/>
        <v>0</v>
      </c>
      <c r="AO63" s="1">
        <f t="shared" si="14"/>
        <v>0</v>
      </c>
      <c r="AP63" s="1">
        <f t="shared" si="15"/>
        <v>0</v>
      </c>
      <c r="AQ63" s="1">
        <f t="shared" si="16"/>
        <v>0.56999999999999995</v>
      </c>
      <c r="AR63" s="1">
        <f t="shared" si="17"/>
        <v>0</v>
      </c>
      <c r="AS63" s="1">
        <f t="shared" si="18"/>
        <v>0</v>
      </c>
      <c r="AT63" s="1">
        <f t="shared" si="19"/>
        <v>0</v>
      </c>
      <c r="AU63" s="1">
        <f t="shared" si="20"/>
        <v>0.54</v>
      </c>
      <c r="AW63" s="1">
        <f t="shared" si="21"/>
        <v>1</v>
      </c>
      <c r="AX63" s="1">
        <f t="shared" si="22"/>
        <v>0</v>
      </c>
      <c r="AY63" s="1">
        <f t="shared" si="23"/>
        <v>1</v>
      </c>
      <c r="AZ63" s="1">
        <f t="shared" si="24"/>
        <v>0.88</v>
      </c>
      <c r="BA63" s="1">
        <f t="shared" si="25"/>
        <v>0.77</v>
      </c>
      <c r="BB63" s="1">
        <f t="shared" si="26"/>
        <v>0</v>
      </c>
      <c r="BC63" s="1">
        <f t="shared" si="27"/>
        <v>0</v>
      </c>
      <c r="BD63" s="1">
        <f t="shared" si="28"/>
        <v>0</v>
      </c>
      <c r="BE63" s="1">
        <f t="shared" si="29"/>
        <v>0</v>
      </c>
      <c r="BF63" s="43">
        <f t="shared" si="30"/>
        <v>2</v>
      </c>
      <c r="BG63" s="43">
        <f t="shared" si="31"/>
        <v>3.8739999999999997</v>
      </c>
      <c r="BH63" s="1" t="s">
        <v>13576</v>
      </c>
      <c r="BI63" s="52">
        <v>8.6065573770491802E-2</v>
      </c>
      <c r="BJ63" s="1" t="s">
        <v>13589</v>
      </c>
    </row>
    <row r="64" spans="1:62">
      <c r="A64" s="28" t="s">
        <v>3414</v>
      </c>
      <c r="B64" s="1">
        <v>1000</v>
      </c>
      <c r="C64" s="1">
        <v>21093</v>
      </c>
      <c r="D64" s="1">
        <v>0.78999999999999992</v>
      </c>
      <c r="E64" s="28">
        <v>-0.86666666666666659</v>
      </c>
      <c r="F64" s="1">
        <v>0</v>
      </c>
      <c r="G64" s="28">
        <v>0</v>
      </c>
      <c r="H64" s="28">
        <v>0.47</v>
      </c>
      <c r="I64" s="28">
        <v>0.21658986175115208</v>
      </c>
      <c r="J64" s="1">
        <v>99.49</v>
      </c>
      <c r="K64" s="1">
        <v>99.1</v>
      </c>
      <c r="L64" s="1">
        <v>0</v>
      </c>
      <c r="M64" s="1">
        <v>2</v>
      </c>
      <c r="N64" s="1">
        <v>299</v>
      </c>
      <c r="O64" s="28">
        <v>0</v>
      </c>
      <c r="P64" s="28">
        <f t="shared" si="0"/>
        <v>4.0133779264214048E-2</v>
      </c>
      <c r="Q64" s="42">
        <v>0</v>
      </c>
      <c r="T64" s="1">
        <f t="shared" si="1"/>
        <v>0</v>
      </c>
      <c r="U64" s="1">
        <f t="shared" si="2"/>
        <v>0.52400000000000002</v>
      </c>
      <c r="W64" s="1">
        <f t="shared" si="3"/>
        <v>0</v>
      </c>
      <c r="X64" s="1">
        <f t="shared" si="4"/>
        <v>0</v>
      </c>
      <c r="Y64" s="1">
        <f t="shared" si="5"/>
        <v>0</v>
      </c>
      <c r="Z64" s="1">
        <f t="shared" si="6"/>
        <v>0.59</v>
      </c>
      <c r="AH64" s="1">
        <f t="shared" si="7"/>
        <v>0</v>
      </c>
      <c r="AI64" s="1">
        <f t="shared" si="8"/>
        <v>0</v>
      </c>
      <c r="AJ64" s="1">
        <f t="shared" si="9"/>
        <v>0</v>
      </c>
      <c r="AK64" s="1">
        <f t="shared" si="10"/>
        <v>0</v>
      </c>
      <c r="AL64" s="1">
        <f t="shared" si="11"/>
        <v>0</v>
      </c>
      <c r="AM64" s="1">
        <f t="shared" si="12"/>
        <v>0</v>
      </c>
      <c r="AN64" s="1">
        <f t="shared" si="13"/>
        <v>0</v>
      </c>
      <c r="AO64" s="1">
        <f t="shared" si="14"/>
        <v>0</v>
      </c>
      <c r="AP64" s="1">
        <f t="shared" si="15"/>
        <v>0</v>
      </c>
      <c r="AQ64" s="1">
        <f t="shared" si="16"/>
        <v>0.56999999999999995</v>
      </c>
      <c r="AR64" s="1">
        <f t="shared" si="17"/>
        <v>0</v>
      </c>
      <c r="AS64" s="1">
        <f t="shared" si="18"/>
        <v>0.67</v>
      </c>
      <c r="AT64" s="1">
        <f t="shared" si="19"/>
        <v>0</v>
      </c>
      <c r="AU64" s="1">
        <f t="shared" si="20"/>
        <v>0</v>
      </c>
      <c r="AW64" s="1">
        <f t="shared" si="21"/>
        <v>1</v>
      </c>
      <c r="AX64" s="1">
        <f t="shared" si="22"/>
        <v>0.91</v>
      </c>
      <c r="AY64" s="1">
        <f t="shared" si="23"/>
        <v>1</v>
      </c>
      <c r="AZ64" s="1">
        <f t="shared" si="24"/>
        <v>0.88</v>
      </c>
      <c r="BA64" s="1">
        <f t="shared" si="25"/>
        <v>0.77</v>
      </c>
      <c r="BB64" s="1">
        <f t="shared" si="26"/>
        <v>1</v>
      </c>
      <c r="BC64" s="1">
        <f t="shared" si="27"/>
        <v>0.9</v>
      </c>
      <c r="BD64" s="1">
        <f t="shared" si="28"/>
        <v>1</v>
      </c>
      <c r="BE64" s="1">
        <f t="shared" si="29"/>
        <v>0.81</v>
      </c>
      <c r="BF64" s="43">
        <f t="shared" si="30"/>
        <v>4</v>
      </c>
      <c r="BG64" s="43">
        <f t="shared" si="31"/>
        <v>6.6240000000000006</v>
      </c>
      <c r="BH64" s="1" t="s">
        <v>13575</v>
      </c>
      <c r="BI64" s="52">
        <v>0.59090909090909094</v>
      </c>
      <c r="BJ64" s="1" t="s">
        <v>13585</v>
      </c>
    </row>
    <row r="65" spans="1:62">
      <c r="A65" s="28" t="s">
        <v>1403</v>
      </c>
      <c r="B65" s="1">
        <v>1000</v>
      </c>
      <c r="C65" s="1">
        <v>60124</v>
      </c>
      <c r="D65" s="1">
        <v>0.41000000000000014</v>
      </c>
      <c r="E65" s="28">
        <v>-0.85333333333333339</v>
      </c>
      <c r="F65" s="1">
        <v>100</v>
      </c>
      <c r="G65" s="28">
        <v>7.7700077700077701</v>
      </c>
      <c r="H65" s="28">
        <v>5.35</v>
      </c>
      <c r="I65" s="28">
        <v>1.4617486338797812</v>
      </c>
      <c r="J65" s="1">
        <v>45.36</v>
      </c>
      <c r="K65" s="1">
        <v>97.93</v>
      </c>
      <c r="L65" s="1">
        <v>0</v>
      </c>
      <c r="M65" s="1">
        <v>6</v>
      </c>
      <c r="N65" s="1">
        <v>1280</v>
      </c>
      <c r="O65" s="28">
        <v>0</v>
      </c>
      <c r="P65" s="28">
        <f t="shared" si="0"/>
        <v>2.8124999999999997E-2</v>
      </c>
      <c r="Q65" s="42">
        <v>0</v>
      </c>
      <c r="T65" s="1">
        <f t="shared" si="1"/>
        <v>0</v>
      </c>
      <c r="U65" s="1">
        <f t="shared" si="2"/>
        <v>0.52400000000000002</v>
      </c>
      <c r="W65" s="1">
        <f t="shared" si="3"/>
        <v>0</v>
      </c>
      <c r="X65" s="1">
        <f t="shared" si="4"/>
        <v>0</v>
      </c>
      <c r="Y65" s="1">
        <f t="shared" si="5"/>
        <v>0</v>
      </c>
      <c r="Z65" s="1">
        <f t="shared" si="6"/>
        <v>0.59</v>
      </c>
      <c r="AH65" s="1">
        <f t="shared" si="7"/>
        <v>1</v>
      </c>
      <c r="AI65" s="1">
        <f t="shared" si="8"/>
        <v>0.68</v>
      </c>
      <c r="AJ65" s="1">
        <f t="shared" si="9"/>
        <v>1</v>
      </c>
      <c r="AK65" s="1">
        <f t="shared" si="10"/>
        <v>0.66</v>
      </c>
      <c r="AL65" s="1">
        <f t="shared" si="11"/>
        <v>1</v>
      </c>
      <c r="AM65" s="1">
        <f t="shared" si="12"/>
        <v>0.75</v>
      </c>
      <c r="AN65" s="1">
        <f t="shared" si="13"/>
        <v>1</v>
      </c>
      <c r="AO65" s="1">
        <f t="shared" si="14"/>
        <v>0.72</v>
      </c>
      <c r="AP65" s="1">
        <f t="shared" si="15"/>
        <v>1</v>
      </c>
      <c r="AQ65" s="1">
        <f t="shared" si="16"/>
        <v>0</v>
      </c>
      <c r="AR65" s="1">
        <f t="shared" si="17"/>
        <v>1</v>
      </c>
      <c r="AS65" s="1">
        <f t="shared" si="18"/>
        <v>0.67</v>
      </c>
      <c r="AT65" s="1">
        <f t="shared" si="19"/>
        <v>0</v>
      </c>
      <c r="AU65" s="1">
        <f t="shared" si="20"/>
        <v>0</v>
      </c>
      <c r="AW65" s="1">
        <f t="shared" si="21"/>
        <v>1</v>
      </c>
      <c r="AX65" s="1">
        <f t="shared" si="22"/>
        <v>0.91</v>
      </c>
      <c r="AY65" s="1">
        <f t="shared" si="23"/>
        <v>1</v>
      </c>
      <c r="AZ65" s="1">
        <f t="shared" si="24"/>
        <v>0.88</v>
      </c>
      <c r="BA65" s="1">
        <f t="shared" si="25"/>
        <v>0.77</v>
      </c>
      <c r="BB65" s="1">
        <f t="shared" si="26"/>
        <v>1</v>
      </c>
      <c r="BC65" s="1">
        <f t="shared" si="27"/>
        <v>0.9</v>
      </c>
      <c r="BD65" s="1">
        <f t="shared" si="28"/>
        <v>1</v>
      </c>
      <c r="BE65" s="1">
        <f t="shared" si="29"/>
        <v>0.81</v>
      </c>
      <c r="BF65" s="43">
        <f t="shared" si="30"/>
        <v>10</v>
      </c>
      <c r="BG65" s="43">
        <f t="shared" si="31"/>
        <v>8.8640000000000008</v>
      </c>
      <c r="BH65" s="1" t="s">
        <v>13575</v>
      </c>
      <c r="BI65" s="52">
        <v>0.59090909090909094</v>
      </c>
      <c r="BJ65" s="1" t="s">
        <v>13585</v>
      </c>
    </row>
    <row r="66" spans="1:62">
      <c r="A66" s="28" t="s">
        <v>304</v>
      </c>
      <c r="B66" s="1">
        <v>1000</v>
      </c>
      <c r="C66" s="1">
        <v>43587</v>
      </c>
      <c r="D66" s="1">
        <v>1.72</v>
      </c>
      <c r="E66" s="28">
        <v>-0.80333333333333334</v>
      </c>
      <c r="F66" s="1">
        <v>3.82</v>
      </c>
      <c r="G66" s="28">
        <v>1.186335403726708</v>
      </c>
      <c r="H66" s="28">
        <v>1.49</v>
      </c>
      <c r="I66" s="28">
        <v>0.93710691823899361</v>
      </c>
      <c r="J66" s="1">
        <v>99.78</v>
      </c>
      <c r="K66" s="1">
        <v>98.78</v>
      </c>
      <c r="L66" s="1">
        <v>1462</v>
      </c>
      <c r="M66" s="1">
        <v>9573</v>
      </c>
      <c r="N66" s="1">
        <v>38428</v>
      </c>
      <c r="O66" s="28">
        <v>0.65364671471847913</v>
      </c>
      <c r="P66" s="28">
        <f t="shared" si="0"/>
        <v>1.4946913708754033</v>
      </c>
      <c r="Q66" s="42">
        <v>1</v>
      </c>
      <c r="T66" s="1">
        <f t="shared" si="1"/>
        <v>0</v>
      </c>
      <c r="U66" s="1">
        <f t="shared" si="2"/>
        <v>0.52400000000000002</v>
      </c>
      <c r="W66" s="1">
        <f t="shared" si="3"/>
        <v>0</v>
      </c>
      <c r="X66" s="1">
        <f t="shared" si="4"/>
        <v>0</v>
      </c>
      <c r="Y66" s="1">
        <f t="shared" si="5"/>
        <v>0</v>
      </c>
      <c r="Z66" s="1">
        <f t="shared" si="6"/>
        <v>0.59</v>
      </c>
      <c r="AH66" s="1">
        <f t="shared" si="7"/>
        <v>0</v>
      </c>
      <c r="AI66" s="1">
        <f t="shared" si="8"/>
        <v>0</v>
      </c>
      <c r="AJ66" s="1">
        <f t="shared" si="9"/>
        <v>0</v>
      </c>
      <c r="AK66" s="1">
        <f t="shared" si="10"/>
        <v>0</v>
      </c>
      <c r="AL66" s="1">
        <f t="shared" si="11"/>
        <v>0</v>
      </c>
      <c r="AM66" s="1">
        <f t="shared" si="12"/>
        <v>0</v>
      </c>
      <c r="AN66" s="1">
        <f t="shared" si="13"/>
        <v>0</v>
      </c>
      <c r="AO66" s="1">
        <f t="shared" si="14"/>
        <v>0.72</v>
      </c>
      <c r="AP66" s="1">
        <f t="shared" si="15"/>
        <v>0</v>
      </c>
      <c r="AQ66" s="1">
        <f t="shared" si="16"/>
        <v>0.56999999999999995</v>
      </c>
      <c r="AR66" s="1">
        <f t="shared" si="17"/>
        <v>0</v>
      </c>
      <c r="AS66" s="1">
        <f t="shared" si="18"/>
        <v>0.67</v>
      </c>
      <c r="AT66" s="1">
        <f t="shared" si="19"/>
        <v>0</v>
      </c>
      <c r="AU66" s="1">
        <f t="shared" si="20"/>
        <v>0</v>
      </c>
      <c r="AW66" s="1">
        <f t="shared" si="21"/>
        <v>0</v>
      </c>
      <c r="AX66" s="1">
        <f t="shared" si="22"/>
        <v>0</v>
      </c>
      <c r="AY66" s="1">
        <f t="shared" si="23"/>
        <v>0</v>
      </c>
      <c r="AZ66" s="1">
        <f t="shared" si="24"/>
        <v>0</v>
      </c>
      <c r="BA66" s="1">
        <f t="shared" si="25"/>
        <v>0</v>
      </c>
      <c r="BB66" s="1">
        <f t="shared" si="26"/>
        <v>0</v>
      </c>
      <c r="BC66" s="1">
        <f t="shared" si="27"/>
        <v>0</v>
      </c>
      <c r="BD66" s="1">
        <f t="shared" si="28"/>
        <v>0</v>
      </c>
      <c r="BE66" s="1">
        <f t="shared" si="29"/>
        <v>0</v>
      </c>
      <c r="BF66" s="43">
        <f t="shared" si="30"/>
        <v>0</v>
      </c>
      <c r="BG66" s="43">
        <f t="shared" si="31"/>
        <v>3.0739999999999998</v>
      </c>
      <c r="BH66" s="1" t="s">
        <v>13576</v>
      </c>
      <c r="BI66" s="52">
        <v>8.6065573770491802E-2</v>
      </c>
      <c r="BJ66" s="1" t="s">
        <v>13589</v>
      </c>
    </row>
    <row r="67" spans="1:62">
      <c r="A67" s="28" t="s">
        <v>978</v>
      </c>
      <c r="B67" s="1">
        <v>4807.9399999999996</v>
      </c>
      <c r="C67" s="1">
        <v>120497</v>
      </c>
      <c r="D67" s="1">
        <v>1.72</v>
      </c>
      <c r="E67" s="28">
        <v>-0.79333333333333333</v>
      </c>
      <c r="F67" s="1">
        <v>7.97</v>
      </c>
      <c r="G67" s="28">
        <v>0.55385684503127164</v>
      </c>
      <c r="H67" s="28">
        <v>2.58</v>
      </c>
      <c r="I67" s="28">
        <v>0.69918699186991873</v>
      </c>
      <c r="J67" s="1">
        <v>99.05</v>
      </c>
      <c r="K67" s="1">
        <v>98.61</v>
      </c>
      <c r="L67" s="1">
        <v>3939</v>
      </c>
      <c r="M67" s="1">
        <v>13171</v>
      </c>
      <c r="N67" s="1">
        <v>32832</v>
      </c>
      <c r="O67" s="28">
        <v>1.2800030369751729</v>
      </c>
      <c r="P67" s="28">
        <f t="shared" si="0"/>
        <v>2.4069809941520468</v>
      </c>
      <c r="Q67" s="42">
        <v>1</v>
      </c>
      <c r="T67" s="1">
        <f t="shared" si="1"/>
        <v>0</v>
      </c>
      <c r="U67" s="1">
        <f t="shared" si="2"/>
        <v>0</v>
      </c>
      <c r="W67" s="1">
        <f t="shared" si="3"/>
        <v>0</v>
      </c>
      <c r="X67" s="1">
        <f t="shared" si="4"/>
        <v>0</v>
      </c>
      <c r="Y67" s="1">
        <f t="shared" si="5"/>
        <v>0</v>
      </c>
      <c r="Z67" s="1">
        <f t="shared" si="6"/>
        <v>0.59</v>
      </c>
      <c r="AH67" s="1">
        <f t="shared" si="7"/>
        <v>0</v>
      </c>
      <c r="AI67" s="1">
        <f t="shared" si="8"/>
        <v>0.68</v>
      </c>
      <c r="AJ67" s="1">
        <f t="shared" si="9"/>
        <v>0</v>
      </c>
      <c r="AK67" s="1">
        <f t="shared" si="10"/>
        <v>0</v>
      </c>
      <c r="AL67" s="1">
        <f t="shared" si="11"/>
        <v>0</v>
      </c>
      <c r="AM67" s="1">
        <f t="shared" si="12"/>
        <v>0</v>
      </c>
      <c r="AN67" s="1">
        <f t="shared" si="13"/>
        <v>0</v>
      </c>
      <c r="AO67" s="1">
        <f t="shared" si="14"/>
        <v>0.72</v>
      </c>
      <c r="AP67" s="1">
        <f t="shared" si="15"/>
        <v>0</v>
      </c>
      <c r="AQ67" s="1">
        <f t="shared" si="16"/>
        <v>0.56999999999999995</v>
      </c>
      <c r="AR67" s="1">
        <f t="shared" si="17"/>
        <v>0</v>
      </c>
      <c r="AS67" s="1">
        <f t="shared" si="18"/>
        <v>0.67</v>
      </c>
      <c r="AT67" s="1">
        <f t="shared" si="19"/>
        <v>0</v>
      </c>
      <c r="AU67" s="1">
        <f t="shared" si="20"/>
        <v>0</v>
      </c>
      <c r="AW67" s="1">
        <f t="shared" si="21"/>
        <v>0</v>
      </c>
      <c r="AX67" s="1">
        <f t="shared" si="22"/>
        <v>0</v>
      </c>
      <c r="AY67" s="1">
        <f t="shared" si="23"/>
        <v>0</v>
      </c>
      <c r="AZ67" s="1">
        <f t="shared" si="24"/>
        <v>0</v>
      </c>
      <c r="BA67" s="1">
        <f t="shared" si="25"/>
        <v>0</v>
      </c>
      <c r="BB67" s="1">
        <f t="shared" si="26"/>
        <v>0</v>
      </c>
      <c r="BC67" s="1">
        <f t="shared" si="27"/>
        <v>0</v>
      </c>
      <c r="BD67" s="1">
        <f t="shared" si="28"/>
        <v>0</v>
      </c>
      <c r="BE67" s="1">
        <f t="shared" si="29"/>
        <v>0</v>
      </c>
      <c r="BF67" s="43">
        <f t="shared" si="30"/>
        <v>0</v>
      </c>
      <c r="BG67" s="43">
        <f t="shared" si="31"/>
        <v>3.23</v>
      </c>
      <c r="BH67" s="1" t="s">
        <v>13576</v>
      </c>
      <c r="BI67" s="52">
        <v>8.6065573770491802E-2</v>
      </c>
      <c r="BJ67" s="1" t="s">
        <v>13589</v>
      </c>
    </row>
    <row r="68" spans="1:62">
      <c r="A68" s="28" t="s">
        <v>2802</v>
      </c>
      <c r="B68" s="1">
        <v>1000</v>
      </c>
      <c r="C68" s="1">
        <v>77104</v>
      </c>
      <c r="D68" s="1">
        <v>0.35</v>
      </c>
      <c r="E68" s="28">
        <v>-0.77666666666666673</v>
      </c>
      <c r="F68" s="1">
        <v>4.25</v>
      </c>
      <c r="G68" s="28">
        <v>1.3198757763975155</v>
      </c>
      <c r="H68" s="28">
        <v>1.1000000000000001</v>
      </c>
      <c r="I68" s="28">
        <v>0.69182389937106925</v>
      </c>
      <c r="J68" s="1">
        <v>84.06</v>
      </c>
      <c r="K68" s="1">
        <v>98.61</v>
      </c>
      <c r="L68" s="1">
        <v>440</v>
      </c>
      <c r="M68" s="1">
        <v>2138</v>
      </c>
      <c r="N68" s="1">
        <v>12090</v>
      </c>
      <c r="O68" s="28">
        <v>0.8808231992516371</v>
      </c>
      <c r="P68" s="28">
        <f t="shared" si="0"/>
        <v>1.0610421836228288</v>
      </c>
      <c r="Q68" s="42">
        <v>1</v>
      </c>
      <c r="T68" s="1">
        <f t="shared" si="1"/>
        <v>0</v>
      </c>
      <c r="U68" s="1">
        <f t="shared" si="2"/>
        <v>0.52400000000000002</v>
      </c>
      <c r="W68" s="1">
        <f t="shared" si="3"/>
        <v>0</v>
      </c>
      <c r="X68" s="1">
        <f t="shared" si="4"/>
        <v>0</v>
      </c>
      <c r="Y68" s="1">
        <f t="shared" si="5"/>
        <v>0</v>
      </c>
      <c r="Z68" s="1">
        <f t="shared" si="6"/>
        <v>0.59</v>
      </c>
      <c r="AH68" s="1">
        <f t="shared" si="7"/>
        <v>0</v>
      </c>
      <c r="AI68" s="1">
        <f t="shared" si="8"/>
        <v>0</v>
      </c>
      <c r="AJ68" s="1">
        <f t="shared" si="9"/>
        <v>0</v>
      </c>
      <c r="AK68" s="1">
        <f t="shared" si="10"/>
        <v>0</v>
      </c>
      <c r="AL68" s="1">
        <f t="shared" si="11"/>
        <v>0</v>
      </c>
      <c r="AM68" s="1">
        <f t="shared" si="12"/>
        <v>0</v>
      </c>
      <c r="AN68" s="1">
        <f t="shared" si="13"/>
        <v>0</v>
      </c>
      <c r="AO68" s="1">
        <f t="shared" si="14"/>
        <v>0</v>
      </c>
      <c r="AP68" s="1">
        <f t="shared" si="15"/>
        <v>0</v>
      </c>
      <c r="AQ68" s="1">
        <f t="shared" si="16"/>
        <v>0</v>
      </c>
      <c r="AR68" s="1">
        <f t="shared" si="17"/>
        <v>0</v>
      </c>
      <c r="AS68" s="1">
        <f t="shared" si="18"/>
        <v>0.67</v>
      </c>
      <c r="AT68" s="1">
        <f t="shared" si="19"/>
        <v>0</v>
      </c>
      <c r="AU68" s="1">
        <f t="shared" si="20"/>
        <v>0</v>
      </c>
      <c r="AW68" s="1">
        <f t="shared" si="21"/>
        <v>0</v>
      </c>
      <c r="AX68" s="1">
        <f t="shared" si="22"/>
        <v>0</v>
      </c>
      <c r="AY68" s="1">
        <f t="shared" si="23"/>
        <v>0</v>
      </c>
      <c r="AZ68" s="1">
        <f t="shared" si="24"/>
        <v>0</v>
      </c>
      <c r="BA68" s="1">
        <f t="shared" si="25"/>
        <v>0</v>
      </c>
      <c r="BB68" s="1">
        <f t="shared" si="26"/>
        <v>0</v>
      </c>
      <c r="BC68" s="1">
        <f t="shared" si="27"/>
        <v>0</v>
      </c>
      <c r="BD68" s="1">
        <f t="shared" si="28"/>
        <v>0</v>
      </c>
      <c r="BE68" s="1">
        <f t="shared" si="29"/>
        <v>0</v>
      </c>
      <c r="BF68" s="43">
        <f t="shared" si="30"/>
        <v>0</v>
      </c>
      <c r="BG68" s="43">
        <f t="shared" si="31"/>
        <v>1.7839999999999998</v>
      </c>
      <c r="BH68" s="1" t="s">
        <v>13576</v>
      </c>
      <c r="BI68" s="52">
        <v>8.6065573770491802E-2</v>
      </c>
      <c r="BJ68" s="1" t="s">
        <v>13589</v>
      </c>
    </row>
    <row r="69" spans="1:62">
      <c r="A69" s="28" t="s">
        <v>1024</v>
      </c>
      <c r="B69" s="1">
        <v>1000</v>
      </c>
      <c r="C69" s="1">
        <v>77078</v>
      </c>
      <c r="D69" s="1">
        <v>0.44000000000000006</v>
      </c>
      <c r="E69" s="28">
        <v>-0.76666666666666672</v>
      </c>
      <c r="F69" s="1">
        <v>2.87</v>
      </c>
      <c r="G69" s="28">
        <v>0.45411392405063289</v>
      </c>
      <c r="H69" s="28">
        <v>2.71</v>
      </c>
      <c r="I69" s="28">
        <v>0.83384615384615379</v>
      </c>
      <c r="J69" s="1">
        <v>93.6</v>
      </c>
      <c r="K69" s="1">
        <v>98.46</v>
      </c>
      <c r="L69" s="1">
        <v>220</v>
      </c>
      <c r="M69" s="1">
        <v>1013</v>
      </c>
      <c r="N69" s="1">
        <v>9032</v>
      </c>
      <c r="O69" s="28">
        <v>0.92951628825271482</v>
      </c>
      <c r="P69" s="28">
        <f t="shared" si="0"/>
        <v>0.67294065544729853</v>
      </c>
      <c r="Q69" s="42">
        <v>1</v>
      </c>
      <c r="T69" s="1">
        <f t="shared" si="1"/>
        <v>0</v>
      </c>
      <c r="U69" s="1">
        <f t="shared" si="2"/>
        <v>0.52400000000000002</v>
      </c>
      <c r="W69" s="1">
        <f t="shared" si="3"/>
        <v>0</v>
      </c>
      <c r="X69" s="1">
        <f t="shared" si="4"/>
        <v>0</v>
      </c>
      <c r="Y69" s="1">
        <f t="shared" si="5"/>
        <v>0</v>
      </c>
      <c r="Z69" s="1">
        <f t="shared" si="6"/>
        <v>0.59</v>
      </c>
      <c r="AH69" s="1">
        <f t="shared" si="7"/>
        <v>0</v>
      </c>
      <c r="AI69" s="1">
        <f t="shared" si="8"/>
        <v>0</v>
      </c>
      <c r="AJ69" s="1">
        <f t="shared" si="9"/>
        <v>0</v>
      </c>
      <c r="AK69" s="1">
        <f t="shared" si="10"/>
        <v>0</v>
      </c>
      <c r="AL69" s="1">
        <f t="shared" si="11"/>
        <v>0</v>
      </c>
      <c r="AM69" s="1">
        <f t="shared" si="12"/>
        <v>0</v>
      </c>
      <c r="AN69" s="1">
        <f t="shared" si="13"/>
        <v>0</v>
      </c>
      <c r="AO69" s="1">
        <f t="shared" si="14"/>
        <v>0.72</v>
      </c>
      <c r="AP69" s="1">
        <f t="shared" si="15"/>
        <v>0</v>
      </c>
      <c r="AQ69" s="1">
        <f t="shared" si="16"/>
        <v>0</v>
      </c>
      <c r="AR69" s="1">
        <f t="shared" si="17"/>
        <v>0</v>
      </c>
      <c r="AS69" s="1">
        <f t="shared" si="18"/>
        <v>0.67</v>
      </c>
      <c r="AT69" s="1">
        <f t="shared" si="19"/>
        <v>0</v>
      </c>
      <c r="AU69" s="1">
        <f t="shared" si="20"/>
        <v>0</v>
      </c>
      <c r="AW69" s="1">
        <f t="shared" si="21"/>
        <v>0</v>
      </c>
      <c r="AX69" s="1">
        <f t="shared" si="22"/>
        <v>0</v>
      </c>
      <c r="AY69" s="1">
        <f t="shared" si="23"/>
        <v>0</v>
      </c>
      <c r="AZ69" s="1">
        <f t="shared" si="24"/>
        <v>0</v>
      </c>
      <c r="BA69" s="1">
        <f t="shared" si="25"/>
        <v>0</v>
      </c>
      <c r="BB69" s="1">
        <f t="shared" si="26"/>
        <v>0</v>
      </c>
      <c r="BC69" s="1">
        <f t="shared" si="27"/>
        <v>0</v>
      </c>
      <c r="BD69" s="1">
        <f t="shared" si="28"/>
        <v>0</v>
      </c>
      <c r="BE69" s="1">
        <f t="shared" si="29"/>
        <v>0</v>
      </c>
      <c r="BF69" s="43">
        <f t="shared" si="30"/>
        <v>0</v>
      </c>
      <c r="BG69" s="43">
        <f t="shared" si="31"/>
        <v>2.504</v>
      </c>
      <c r="BH69" s="1" t="s">
        <v>13576</v>
      </c>
      <c r="BI69" s="52">
        <v>8.6065573770491802E-2</v>
      </c>
      <c r="BJ69" s="1" t="s">
        <v>13589</v>
      </c>
    </row>
    <row r="70" spans="1:62">
      <c r="A70" s="28" t="s">
        <v>270</v>
      </c>
      <c r="B70" s="1">
        <v>1000</v>
      </c>
      <c r="C70" s="1">
        <v>38490</v>
      </c>
      <c r="D70" s="1">
        <v>0.24</v>
      </c>
      <c r="E70" s="28">
        <v>-0.66333333333333322</v>
      </c>
      <c r="F70" s="1">
        <v>6.95</v>
      </c>
      <c r="G70" s="28">
        <v>0.73544973544973558</v>
      </c>
      <c r="H70" s="28">
        <v>2.5</v>
      </c>
      <c r="I70" s="28">
        <v>0.64267352185089976</v>
      </c>
      <c r="J70" s="1">
        <v>89.91</v>
      </c>
      <c r="K70" s="1">
        <v>97.98</v>
      </c>
      <c r="L70" s="1">
        <v>128</v>
      </c>
      <c r="M70" s="1">
        <v>514</v>
      </c>
      <c r="N70" s="1">
        <v>2290</v>
      </c>
      <c r="O70" s="28">
        <v>1.0658365758754864</v>
      </c>
      <c r="P70" s="28">
        <f t="shared" ref="P70:P133" si="32">M70/N70*6</f>
        <v>1.3467248908296943</v>
      </c>
      <c r="Q70" s="42">
        <v>1</v>
      </c>
      <c r="T70" s="1">
        <f t="shared" si="1"/>
        <v>0</v>
      </c>
      <c r="U70" s="1">
        <f t="shared" si="2"/>
        <v>0.52400000000000002</v>
      </c>
      <c r="W70" s="1">
        <f t="shared" si="3"/>
        <v>0</v>
      </c>
      <c r="X70" s="1">
        <f t="shared" si="4"/>
        <v>0</v>
      </c>
      <c r="Y70" s="1">
        <f t="shared" si="5"/>
        <v>0</v>
      </c>
      <c r="Z70" s="1">
        <f t="shared" si="6"/>
        <v>0.59</v>
      </c>
      <c r="AH70" s="1">
        <f t="shared" si="7"/>
        <v>0</v>
      </c>
      <c r="AI70" s="1">
        <f t="shared" si="8"/>
        <v>0.68</v>
      </c>
      <c r="AJ70" s="1">
        <f t="shared" si="9"/>
        <v>0</v>
      </c>
      <c r="AK70" s="1">
        <f t="shared" si="10"/>
        <v>0</v>
      </c>
      <c r="AL70" s="1">
        <f t="shared" si="11"/>
        <v>0</v>
      </c>
      <c r="AM70" s="1">
        <f t="shared" si="12"/>
        <v>0</v>
      </c>
      <c r="AN70" s="1">
        <f t="shared" si="13"/>
        <v>0</v>
      </c>
      <c r="AO70" s="1">
        <f t="shared" si="14"/>
        <v>0.72</v>
      </c>
      <c r="AP70" s="1">
        <f t="shared" si="15"/>
        <v>0</v>
      </c>
      <c r="AQ70" s="1">
        <f t="shared" si="16"/>
        <v>0</v>
      </c>
      <c r="AR70" s="1">
        <f t="shared" si="17"/>
        <v>1</v>
      </c>
      <c r="AS70" s="1">
        <f t="shared" si="18"/>
        <v>0.67</v>
      </c>
      <c r="AT70" s="1">
        <f t="shared" si="19"/>
        <v>0</v>
      </c>
      <c r="AU70" s="1">
        <f t="shared" si="20"/>
        <v>0</v>
      </c>
      <c r="AW70" s="1">
        <f t="shared" si="21"/>
        <v>0</v>
      </c>
      <c r="AX70" s="1">
        <f t="shared" si="22"/>
        <v>0</v>
      </c>
      <c r="AY70" s="1">
        <f t="shared" si="23"/>
        <v>0</v>
      </c>
      <c r="AZ70" s="1">
        <f t="shared" si="24"/>
        <v>0</v>
      </c>
      <c r="BA70" s="1">
        <f t="shared" si="25"/>
        <v>0</v>
      </c>
      <c r="BB70" s="1">
        <f t="shared" si="26"/>
        <v>0</v>
      </c>
      <c r="BC70" s="1">
        <f t="shared" si="27"/>
        <v>0</v>
      </c>
      <c r="BD70" s="1">
        <f t="shared" si="28"/>
        <v>0</v>
      </c>
      <c r="BE70" s="1">
        <f t="shared" si="29"/>
        <v>0</v>
      </c>
      <c r="BF70" s="43">
        <f t="shared" si="30"/>
        <v>1</v>
      </c>
      <c r="BG70" s="43">
        <f t="shared" si="31"/>
        <v>3.1840000000000002</v>
      </c>
      <c r="BH70" s="1" t="s">
        <v>13576</v>
      </c>
      <c r="BI70" s="52">
        <v>8.6065573770491802E-2</v>
      </c>
      <c r="BJ70" s="1" t="s">
        <v>13589</v>
      </c>
    </row>
    <row r="71" spans="1:62">
      <c r="A71" s="28" t="s">
        <v>2961</v>
      </c>
      <c r="B71" s="1">
        <v>1000</v>
      </c>
      <c r="C71" s="1">
        <v>33631</v>
      </c>
      <c r="D71" s="1">
        <v>1.1200000000000001</v>
      </c>
      <c r="E71" s="28">
        <v>-0.64</v>
      </c>
      <c r="F71" s="1">
        <v>14.86</v>
      </c>
      <c r="G71" s="28">
        <v>1.0326615705350937</v>
      </c>
      <c r="H71" s="28">
        <v>6.7</v>
      </c>
      <c r="I71" s="28">
        <v>1.8157181571815719</v>
      </c>
      <c r="J71" s="1">
        <v>100</v>
      </c>
      <c r="K71" s="1">
        <v>97.79</v>
      </c>
      <c r="L71" s="1">
        <v>34</v>
      </c>
      <c r="M71" s="1">
        <v>199</v>
      </c>
      <c r="N71" s="1">
        <v>3372</v>
      </c>
      <c r="O71" s="28">
        <v>0.73125628140703514</v>
      </c>
      <c r="P71" s="28">
        <f t="shared" si="32"/>
        <v>0.35409252669039143</v>
      </c>
      <c r="Q71" s="42">
        <v>1</v>
      </c>
      <c r="T71" s="1">
        <f t="shared" ref="T71:T134" si="33">IF(B71&lt;500,1,0)*$T$2</f>
        <v>0</v>
      </c>
      <c r="U71" s="1">
        <f t="shared" ref="U71:U134" si="34">IF($B71&lt;2000,1,0)*$T$3</f>
        <v>0.52400000000000002</v>
      </c>
      <c r="W71" s="1">
        <f t="shared" ref="W71:W134" si="35">IF(D71&gt;30,1,0)*$W$2</f>
        <v>0</v>
      </c>
      <c r="X71" s="1">
        <f t="shared" ref="X71:X134" si="36">IF($D71&gt;12.7,1,0)*$W$3</f>
        <v>0</v>
      </c>
      <c r="Y71" s="1">
        <f t="shared" ref="Y71:Y134" si="37">IF(E71&gt;90,1,IF(E71&lt;-3,1,0))*$Y$2</f>
        <v>0</v>
      </c>
      <c r="Z71" s="1">
        <f t="shared" ref="Z71:Z134" si="38">IF($E71&gt;94,1,IF($E71&lt;-0.33,1,0))*$Y$3</f>
        <v>0.59</v>
      </c>
      <c r="AH71" s="1">
        <f t="shared" ref="AH71:AH134" si="39">IF(F71&gt;40,1,0)*$AH$2</f>
        <v>0</v>
      </c>
      <c r="AI71" s="1">
        <f t="shared" ref="AI71:AI134" si="40">IF($F71&gt;6.4,1,0)*$AH$3</f>
        <v>0.68</v>
      </c>
      <c r="AJ71" s="1">
        <f t="shared" ref="AJ71:AJ134" si="41">IF(G71&gt;3,1,0)*$AJ$2</f>
        <v>0</v>
      </c>
      <c r="AK71" s="1">
        <f t="shared" ref="AK71:AK134" si="42">IF($G71&gt;3.8,1,0)*$AJ$3</f>
        <v>0</v>
      </c>
      <c r="AL71" s="1">
        <f t="shared" ref="AL71:AL134" si="43">IF(H71&gt;5,1,0)*$AL$2</f>
        <v>1</v>
      </c>
      <c r="AM71" s="1">
        <f t="shared" ref="AM71:AM134" si="44">IF($H71&gt;4.6,1,0)*$AL$3</f>
        <v>0.75</v>
      </c>
      <c r="AN71" s="1">
        <f t="shared" ref="AN71:AN134" si="45">IF(H71&gt;3,1,0)*$AN$2</f>
        <v>1</v>
      </c>
      <c r="AO71" s="1">
        <f t="shared" ref="AO71:AO134" si="46">IF($H71&gt;1.27,1,0)*$AN$3</f>
        <v>0.72</v>
      </c>
      <c r="AP71" s="1">
        <f t="shared" ref="AP71:AP134" si="47">IF(J71&lt;60,1,0)*$AP$2</f>
        <v>0</v>
      </c>
      <c r="AQ71" s="1">
        <f t="shared" ref="AQ71:AQ134" si="48">IF($J71&gt;97,1,0)*$AP$3</f>
        <v>0.56999999999999995</v>
      </c>
      <c r="AR71" s="1">
        <f t="shared" ref="AR71:AR134" si="49">IF(K71&lt;98,1,0)*$AR$2</f>
        <v>1</v>
      </c>
      <c r="AS71" s="1">
        <f t="shared" ref="AS71:AS134" si="50">IF($K71&lt;99.3,1,0)*$AR$3</f>
        <v>0.67</v>
      </c>
      <c r="AT71" s="1">
        <f t="shared" ref="AT71:AT134" si="51">IF(C71&lt;3000,1,0)*$AT$2</f>
        <v>0</v>
      </c>
      <c r="AU71" s="1">
        <f t="shared" ref="AU71:AU134" si="52">IF($C71&lt;5932,1,0)*$AT$3</f>
        <v>0</v>
      </c>
      <c r="AW71" s="1">
        <f t="shared" ref="AW71:AW134" si="53">IF(L71&lt;=32,1,0)*$AW$2</f>
        <v>0</v>
      </c>
      <c r="AX71" s="1">
        <f t="shared" ref="AX71:AX134" si="54">IF($L71&lt;=10,1,0)*$AW$3</f>
        <v>0</v>
      </c>
      <c r="AY71" s="1">
        <f t="shared" ref="AY71:AY134" si="55">IF(M71&lt;=146,1,0)*$AY$2</f>
        <v>0</v>
      </c>
      <c r="AZ71" s="1">
        <f t="shared" ref="AZ71:AZ134" si="56">IF($M71&lt;=180,1,0)*$AY$3</f>
        <v>0</v>
      </c>
      <c r="BA71" s="1">
        <f t="shared" ref="BA71:BA134" si="57">IF($N71&lt;=1285,1,0)*$BA$3</f>
        <v>0</v>
      </c>
      <c r="BB71" s="1">
        <f t="shared" ref="BB71:BB134" si="58">IF(O71&lt;0.1,1,0)*$BB$2</f>
        <v>0</v>
      </c>
      <c r="BC71" s="1">
        <f t="shared" ref="BC71:BC134" si="59">IF($O71&lt;0.5%,1,0)*$BB$3</f>
        <v>0</v>
      </c>
      <c r="BD71" s="1">
        <f t="shared" ref="BD71:BD134" si="60">IF(P71&lt;0.25,1,0)*$BD$2</f>
        <v>0</v>
      </c>
      <c r="BE71" s="1">
        <f t="shared" ref="BE71:BE134" si="61">IF($P71&lt;40%,1,0)*$BD$3</f>
        <v>0.81</v>
      </c>
      <c r="BF71" s="43">
        <f t="shared" ref="BF71:BF134" si="62">SUM(T71,W71,Y71,AH71,AJ71,AL71,AN71,AP71,AR71,AT71,AW71,AY71,BB71,BD71)</f>
        <v>3</v>
      </c>
      <c r="BG71" s="43">
        <f t="shared" ref="BG71:BG134" si="63">SUM(U71,X71,Z71,AI71,AK71,AM71,AO71,AQ71,AS71,AU71,AX71,AZ71,BA71,BC71,BE71)</f>
        <v>5.3140000000000001</v>
      </c>
      <c r="BH71" s="1" t="s">
        <v>13576</v>
      </c>
      <c r="BI71" s="52">
        <v>8.6065573770491802E-2</v>
      </c>
      <c r="BJ71" s="1" t="s">
        <v>13589</v>
      </c>
    </row>
    <row r="72" spans="1:62">
      <c r="A72" s="28" t="s">
        <v>423</v>
      </c>
      <c r="B72" s="1">
        <v>1000</v>
      </c>
      <c r="C72" s="1">
        <v>6865</v>
      </c>
      <c r="D72" s="1">
        <v>1.06</v>
      </c>
      <c r="E72" s="28">
        <v>-0.63</v>
      </c>
      <c r="F72" s="1">
        <v>3.84</v>
      </c>
      <c r="G72" s="28">
        <v>1.013192612137203</v>
      </c>
      <c r="H72" s="28">
        <v>0.06</v>
      </c>
      <c r="I72" s="28">
        <v>2.4793388429752067E-2</v>
      </c>
      <c r="J72" s="1">
        <v>99.91</v>
      </c>
      <c r="K72" s="1">
        <v>99.77</v>
      </c>
      <c r="L72" s="1">
        <v>39</v>
      </c>
      <c r="M72" s="1">
        <v>241</v>
      </c>
      <c r="N72" s="1">
        <v>1599</v>
      </c>
      <c r="O72" s="28">
        <v>0.6926141078838175</v>
      </c>
      <c r="P72" s="28">
        <f t="shared" si="32"/>
        <v>0.9043151969981239</v>
      </c>
      <c r="Q72" s="42">
        <v>1</v>
      </c>
      <c r="T72" s="1">
        <f t="shared" si="33"/>
        <v>0</v>
      </c>
      <c r="U72" s="1">
        <f t="shared" si="34"/>
        <v>0.52400000000000002</v>
      </c>
      <c r="W72" s="1">
        <f t="shared" si="35"/>
        <v>0</v>
      </c>
      <c r="X72" s="1">
        <f t="shared" si="36"/>
        <v>0</v>
      </c>
      <c r="Y72" s="1">
        <f t="shared" si="37"/>
        <v>0</v>
      </c>
      <c r="Z72" s="1">
        <f t="shared" si="38"/>
        <v>0.59</v>
      </c>
      <c r="AH72" s="1">
        <f t="shared" si="39"/>
        <v>0</v>
      </c>
      <c r="AI72" s="1">
        <f t="shared" si="40"/>
        <v>0</v>
      </c>
      <c r="AJ72" s="1">
        <f t="shared" si="41"/>
        <v>0</v>
      </c>
      <c r="AK72" s="1">
        <f t="shared" si="42"/>
        <v>0</v>
      </c>
      <c r="AL72" s="1">
        <f t="shared" si="43"/>
        <v>0</v>
      </c>
      <c r="AM72" s="1">
        <f t="shared" si="44"/>
        <v>0</v>
      </c>
      <c r="AN72" s="1">
        <f t="shared" si="45"/>
        <v>0</v>
      </c>
      <c r="AO72" s="1">
        <f t="shared" si="46"/>
        <v>0</v>
      </c>
      <c r="AP72" s="1">
        <f t="shared" si="47"/>
        <v>0</v>
      </c>
      <c r="AQ72" s="1">
        <f t="shared" si="48"/>
        <v>0.56999999999999995</v>
      </c>
      <c r="AR72" s="1">
        <f t="shared" si="49"/>
        <v>0</v>
      </c>
      <c r="AS72" s="1">
        <f t="shared" si="50"/>
        <v>0</v>
      </c>
      <c r="AT72" s="1">
        <f t="shared" si="51"/>
        <v>0</v>
      </c>
      <c r="AU72" s="1">
        <f t="shared" si="52"/>
        <v>0</v>
      </c>
      <c r="AW72" s="1">
        <f t="shared" si="53"/>
        <v>0</v>
      </c>
      <c r="AX72" s="1">
        <f t="shared" si="54"/>
        <v>0</v>
      </c>
      <c r="AY72" s="1">
        <f t="shared" si="55"/>
        <v>0</v>
      </c>
      <c r="AZ72" s="1">
        <f t="shared" si="56"/>
        <v>0</v>
      </c>
      <c r="BA72" s="1">
        <f t="shared" si="57"/>
        <v>0</v>
      </c>
      <c r="BB72" s="1">
        <f t="shared" si="58"/>
        <v>0</v>
      </c>
      <c r="BC72" s="1">
        <f t="shared" si="59"/>
        <v>0</v>
      </c>
      <c r="BD72" s="1">
        <f t="shared" si="60"/>
        <v>0</v>
      </c>
      <c r="BE72" s="1">
        <f t="shared" si="61"/>
        <v>0</v>
      </c>
      <c r="BF72" s="43">
        <f t="shared" si="62"/>
        <v>0</v>
      </c>
      <c r="BG72" s="43">
        <f t="shared" si="63"/>
        <v>1.6839999999999997</v>
      </c>
      <c r="BH72" s="1" t="s">
        <v>13576</v>
      </c>
      <c r="BI72" s="52">
        <v>8.6065573770491802E-2</v>
      </c>
      <c r="BJ72" s="1" t="s">
        <v>13589</v>
      </c>
    </row>
    <row r="73" spans="1:62">
      <c r="A73" s="28" t="s">
        <v>2277</v>
      </c>
      <c r="B73" s="1">
        <v>3000</v>
      </c>
      <c r="C73" s="1">
        <v>329119</v>
      </c>
      <c r="D73" s="1">
        <v>1.08</v>
      </c>
      <c r="E73" s="28">
        <v>-0.62</v>
      </c>
      <c r="F73" s="1">
        <v>5.13</v>
      </c>
      <c r="G73" s="28">
        <v>0.81170886075949367</v>
      </c>
      <c r="H73" s="28">
        <v>2.74</v>
      </c>
      <c r="I73" s="28">
        <v>0.84307692307692317</v>
      </c>
      <c r="J73" s="1">
        <v>99.24</v>
      </c>
      <c r="K73" s="1">
        <v>99.24</v>
      </c>
      <c r="L73" s="1">
        <v>3667</v>
      </c>
      <c r="M73" s="1">
        <v>15911</v>
      </c>
      <c r="N73" s="1">
        <v>27740</v>
      </c>
      <c r="O73" s="28">
        <v>0.9864094023002955</v>
      </c>
      <c r="P73" s="28">
        <f t="shared" si="32"/>
        <v>3.4414563806777219</v>
      </c>
      <c r="Q73" s="42">
        <v>1</v>
      </c>
      <c r="T73" s="1">
        <f t="shared" si="33"/>
        <v>0</v>
      </c>
      <c r="U73" s="1">
        <f t="shared" si="34"/>
        <v>0</v>
      </c>
      <c r="W73" s="1">
        <f t="shared" si="35"/>
        <v>0</v>
      </c>
      <c r="X73" s="1">
        <f t="shared" si="36"/>
        <v>0</v>
      </c>
      <c r="Y73" s="1">
        <f t="shared" si="37"/>
        <v>0</v>
      </c>
      <c r="Z73" s="1">
        <f t="shared" si="38"/>
        <v>0.59</v>
      </c>
      <c r="AH73" s="1">
        <f t="shared" si="39"/>
        <v>0</v>
      </c>
      <c r="AI73" s="1">
        <f t="shared" si="40"/>
        <v>0</v>
      </c>
      <c r="AJ73" s="1">
        <f t="shared" si="41"/>
        <v>0</v>
      </c>
      <c r="AK73" s="1">
        <f t="shared" si="42"/>
        <v>0</v>
      </c>
      <c r="AL73" s="1">
        <f t="shared" si="43"/>
        <v>0</v>
      </c>
      <c r="AM73" s="1">
        <f t="shared" si="44"/>
        <v>0</v>
      </c>
      <c r="AN73" s="1">
        <f t="shared" si="45"/>
        <v>0</v>
      </c>
      <c r="AO73" s="1">
        <f t="shared" si="46"/>
        <v>0.72</v>
      </c>
      <c r="AP73" s="1">
        <f t="shared" si="47"/>
        <v>0</v>
      </c>
      <c r="AQ73" s="1">
        <f t="shared" si="48"/>
        <v>0.56999999999999995</v>
      </c>
      <c r="AR73" s="1">
        <f t="shared" si="49"/>
        <v>0</v>
      </c>
      <c r="AS73" s="1">
        <f t="shared" si="50"/>
        <v>0.67</v>
      </c>
      <c r="AT73" s="1">
        <f t="shared" si="51"/>
        <v>0</v>
      </c>
      <c r="AU73" s="1">
        <f t="shared" si="52"/>
        <v>0</v>
      </c>
      <c r="AW73" s="1">
        <f t="shared" si="53"/>
        <v>0</v>
      </c>
      <c r="AX73" s="1">
        <f t="shared" si="54"/>
        <v>0</v>
      </c>
      <c r="AY73" s="1">
        <f t="shared" si="55"/>
        <v>0</v>
      </c>
      <c r="AZ73" s="1">
        <f t="shared" si="56"/>
        <v>0</v>
      </c>
      <c r="BA73" s="1">
        <f t="shared" si="57"/>
        <v>0</v>
      </c>
      <c r="BB73" s="1">
        <f t="shared" si="58"/>
        <v>0</v>
      </c>
      <c r="BC73" s="1">
        <f t="shared" si="59"/>
        <v>0</v>
      </c>
      <c r="BD73" s="1">
        <f t="shared" si="60"/>
        <v>0</v>
      </c>
      <c r="BE73" s="1">
        <f t="shared" si="61"/>
        <v>0</v>
      </c>
      <c r="BF73" s="43">
        <f t="shared" si="62"/>
        <v>0</v>
      </c>
      <c r="BG73" s="43">
        <f t="shared" si="63"/>
        <v>2.5499999999999998</v>
      </c>
      <c r="BH73" s="1" t="s">
        <v>13576</v>
      </c>
      <c r="BI73" s="52">
        <v>8.6065573770491802E-2</v>
      </c>
      <c r="BJ73" s="1" t="s">
        <v>13589</v>
      </c>
    </row>
    <row r="74" spans="1:62">
      <c r="A74" s="28" t="s">
        <v>1258</v>
      </c>
      <c r="B74" s="1">
        <v>5000</v>
      </c>
      <c r="C74" s="1">
        <v>142576</v>
      </c>
      <c r="D74" s="1">
        <v>1.78</v>
      </c>
      <c r="E74" s="28">
        <v>-0.59333333333333338</v>
      </c>
      <c r="F74" s="1">
        <v>21.94</v>
      </c>
      <c r="G74" s="28">
        <v>1.5246699096594858</v>
      </c>
      <c r="H74" s="28">
        <v>3.86</v>
      </c>
      <c r="I74" s="28">
        <v>1.046070460704607</v>
      </c>
      <c r="J74" s="1">
        <v>96.1</v>
      </c>
      <c r="K74" s="1">
        <v>99.02</v>
      </c>
      <c r="L74" s="1">
        <v>269</v>
      </c>
      <c r="M74" s="1">
        <v>1311</v>
      </c>
      <c r="N74" s="1">
        <v>15784</v>
      </c>
      <c r="O74" s="28">
        <v>0.87819984744469881</v>
      </c>
      <c r="P74" s="28">
        <f t="shared" si="32"/>
        <v>0.49835276229092751</v>
      </c>
      <c r="Q74" s="42">
        <v>1</v>
      </c>
      <c r="T74" s="1">
        <f t="shared" si="33"/>
        <v>0</v>
      </c>
      <c r="U74" s="1">
        <f t="shared" si="34"/>
        <v>0</v>
      </c>
      <c r="W74" s="1">
        <f t="shared" si="35"/>
        <v>0</v>
      </c>
      <c r="X74" s="1">
        <f t="shared" si="36"/>
        <v>0</v>
      </c>
      <c r="Y74" s="1">
        <f t="shared" si="37"/>
        <v>0</v>
      </c>
      <c r="Z74" s="1">
        <f t="shared" si="38"/>
        <v>0.59</v>
      </c>
      <c r="AH74" s="1">
        <f t="shared" si="39"/>
        <v>0</v>
      </c>
      <c r="AI74" s="1">
        <f t="shared" si="40"/>
        <v>0.68</v>
      </c>
      <c r="AJ74" s="1">
        <f t="shared" si="41"/>
        <v>0</v>
      </c>
      <c r="AK74" s="1">
        <f t="shared" si="42"/>
        <v>0</v>
      </c>
      <c r="AL74" s="1">
        <f t="shared" si="43"/>
        <v>0</v>
      </c>
      <c r="AM74" s="1">
        <f t="shared" si="44"/>
        <v>0</v>
      </c>
      <c r="AN74" s="1">
        <f t="shared" si="45"/>
        <v>1</v>
      </c>
      <c r="AO74" s="1">
        <f t="shared" si="46"/>
        <v>0.72</v>
      </c>
      <c r="AP74" s="1">
        <f t="shared" si="47"/>
        <v>0</v>
      </c>
      <c r="AQ74" s="1">
        <f t="shared" si="48"/>
        <v>0</v>
      </c>
      <c r="AR74" s="1">
        <f t="shared" si="49"/>
        <v>0</v>
      </c>
      <c r="AS74" s="1">
        <f t="shared" si="50"/>
        <v>0.67</v>
      </c>
      <c r="AT74" s="1">
        <f t="shared" si="51"/>
        <v>0</v>
      </c>
      <c r="AU74" s="1">
        <f t="shared" si="52"/>
        <v>0</v>
      </c>
      <c r="AW74" s="1">
        <f t="shared" si="53"/>
        <v>0</v>
      </c>
      <c r="AX74" s="1">
        <f t="shared" si="54"/>
        <v>0</v>
      </c>
      <c r="AY74" s="1">
        <f t="shared" si="55"/>
        <v>0</v>
      </c>
      <c r="AZ74" s="1">
        <f t="shared" si="56"/>
        <v>0</v>
      </c>
      <c r="BA74" s="1">
        <f t="shared" si="57"/>
        <v>0</v>
      </c>
      <c r="BB74" s="1">
        <f t="shared" si="58"/>
        <v>0</v>
      </c>
      <c r="BC74" s="1">
        <f t="shared" si="59"/>
        <v>0</v>
      </c>
      <c r="BD74" s="1">
        <f t="shared" si="60"/>
        <v>0</v>
      </c>
      <c r="BE74" s="1">
        <f t="shared" si="61"/>
        <v>0</v>
      </c>
      <c r="BF74" s="43">
        <f t="shared" si="62"/>
        <v>1</v>
      </c>
      <c r="BG74" s="43">
        <f t="shared" si="63"/>
        <v>2.66</v>
      </c>
      <c r="BH74" s="1" t="s">
        <v>13576</v>
      </c>
      <c r="BI74" s="52">
        <v>8.6065573770491802E-2</v>
      </c>
      <c r="BJ74" s="1" t="s">
        <v>13589</v>
      </c>
    </row>
    <row r="75" spans="1:62">
      <c r="A75" s="28" t="s">
        <v>1021</v>
      </c>
      <c r="B75" s="1">
        <v>1000</v>
      </c>
      <c r="C75" s="1">
        <v>57926</v>
      </c>
      <c r="D75" s="1">
        <v>0.9</v>
      </c>
      <c r="E75" s="28">
        <v>-0.54333333333333333</v>
      </c>
      <c r="F75" s="1">
        <v>1.84</v>
      </c>
      <c r="G75" s="28">
        <v>0.38655462184873951</v>
      </c>
      <c r="H75" s="28">
        <v>3.09</v>
      </c>
      <c r="I75" s="28">
        <v>1.0334448160535117</v>
      </c>
      <c r="J75" s="1">
        <v>83.03</v>
      </c>
      <c r="K75" s="1">
        <v>97.72</v>
      </c>
      <c r="L75" s="1">
        <v>56</v>
      </c>
      <c r="M75" s="1">
        <v>335</v>
      </c>
      <c r="N75" s="1">
        <v>5854</v>
      </c>
      <c r="O75" s="28">
        <v>0.71546268656716427</v>
      </c>
      <c r="P75" s="28">
        <f t="shared" si="32"/>
        <v>0.34335497096002732</v>
      </c>
      <c r="Q75" s="42">
        <v>1</v>
      </c>
      <c r="T75" s="1">
        <f t="shared" si="33"/>
        <v>0</v>
      </c>
      <c r="U75" s="1">
        <f t="shared" si="34"/>
        <v>0.52400000000000002</v>
      </c>
      <c r="W75" s="1">
        <f t="shared" si="35"/>
        <v>0</v>
      </c>
      <c r="X75" s="1">
        <f t="shared" si="36"/>
        <v>0</v>
      </c>
      <c r="Y75" s="1">
        <f t="shared" si="37"/>
        <v>0</v>
      </c>
      <c r="Z75" s="1">
        <f t="shared" si="38"/>
        <v>0.59</v>
      </c>
      <c r="AH75" s="1">
        <f t="shared" si="39"/>
        <v>0</v>
      </c>
      <c r="AI75" s="1">
        <f t="shared" si="40"/>
        <v>0</v>
      </c>
      <c r="AJ75" s="1">
        <f t="shared" si="41"/>
        <v>0</v>
      </c>
      <c r="AK75" s="1">
        <f t="shared" si="42"/>
        <v>0</v>
      </c>
      <c r="AL75" s="1">
        <f t="shared" si="43"/>
        <v>0</v>
      </c>
      <c r="AM75" s="1">
        <f t="shared" si="44"/>
        <v>0</v>
      </c>
      <c r="AN75" s="1">
        <f t="shared" si="45"/>
        <v>1</v>
      </c>
      <c r="AO75" s="1">
        <f t="shared" si="46"/>
        <v>0.72</v>
      </c>
      <c r="AP75" s="1">
        <f t="shared" si="47"/>
        <v>0</v>
      </c>
      <c r="AQ75" s="1">
        <f t="shared" si="48"/>
        <v>0</v>
      </c>
      <c r="AR75" s="1">
        <f t="shared" si="49"/>
        <v>1</v>
      </c>
      <c r="AS75" s="1">
        <f t="shared" si="50"/>
        <v>0.67</v>
      </c>
      <c r="AT75" s="1">
        <f t="shared" si="51"/>
        <v>0</v>
      </c>
      <c r="AU75" s="1">
        <f t="shared" si="52"/>
        <v>0</v>
      </c>
      <c r="AW75" s="1">
        <f t="shared" si="53"/>
        <v>0</v>
      </c>
      <c r="AX75" s="1">
        <f t="shared" si="54"/>
        <v>0</v>
      </c>
      <c r="AY75" s="1">
        <f t="shared" si="55"/>
        <v>0</v>
      </c>
      <c r="AZ75" s="1">
        <f t="shared" si="56"/>
        <v>0</v>
      </c>
      <c r="BA75" s="1">
        <f t="shared" si="57"/>
        <v>0</v>
      </c>
      <c r="BB75" s="1">
        <f t="shared" si="58"/>
        <v>0</v>
      </c>
      <c r="BC75" s="1">
        <f t="shared" si="59"/>
        <v>0</v>
      </c>
      <c r="BD75" s="1">
        <f t="shared" si="60"/>
        <v>0</v>
      </c>
      <c r="BE75" s="1">
        <f t="shared" si="61"/>
        <v>0.81</v>
      </c>
      <c r="BF75" s="43">
        <f t="shared" si="62"/>
        <v>2</v>
      </c>
      <c r="BG75" s="43">
        <f t="shared" si="63"/>
        <v>3.3140000000000001</v>
      </c>
      <c r="BH75" s="1" t="s">
        <v>13576</v>
      </c>
      <c r="BI75" s="52">
        <v>8.6065573770491802E-2</v>
      </c>
      <c r="BJ75" s="1" t="s">
        <v>13589</v>
      </c>
    </row>
    <row r="76" spans="1:62">
      <c r="A76" s="28" t="s">
        <v>2418</v>
      </c>
      <c r="B76" s="1">
        <v>1000</v>
      </c>
      <c r="C76" s="1">
        <v>5413</v>
      </c>
      <c r="D76" s="1">
        <v>1.55</v>
      </c>
      <c r="E76" s="28">
        <v>-0.51666666666666672</v>
      </c>
      <c r="F76" s="1">
        <v>1.32</v>
      </c>
      <c r="G76" s="28">
        <v>0.41772151898734178</v>
      </c>
      <c r="H76" s="28">
        <v>4.5</v>
      </c>
      <c r="I76" s="28">
        <v>1.8518518518518516</v>
      </c>
      <c r="J76" s="1">
        <v>24.66</v>
      </c>
      <c r="K76" s="1">
        <v>99.23</v>
      </c>
      <c r="L76" s="1">
        <v>29</v>
      </c>
      <c r="M76" s="1">
        <v>197</v>
      </c>
      <c r="N76" s="1">
        <v>1007</v>
      </c>
      <c r="O76" s="28">
        <v>0.63005076142131977</v>
      </c>
      <c r="P76" s="28">
        <f t="shared" si="32"/>
        <v>1.1737835153922542</v>
      </c>
      <c r="Q76" s="42">
        <v>1</v>
      </c>
      <c r="T76" s="1">
        <f t="shared" si="33"/>
        <v>0</v>
      </c>
      <c r="U76" s="1">
        <f t="shared" si="34"/>
        <v>0.52400000000000002</v>
      </c>
      <c r="W76" s="1">
        <f t="shared" si="35"/>
        <v>0</v>
      </c>
      <c r="X76" s="1">
        <f t="shared" si="36"/>
        <v>0</v>
      </c>
      <c r="Y76" s="1">
        <f t="shared" si="37"/>
        <v>0</v>
      </c>
      <c r="Z76" s="1">
        <f t="shared" si="38"/>
        <v>0.59</v>
      </c>
      <c r="AH76" s="1">
        <f t="shared" si="39"/>
        <v>0</v>
      </c>
      <c r="AI76" s="1">
        <f t="shared" si="40"/>
        <v>0</v>
      </c>
      <c r="AJ76" s="1">
        <f t="shared" si="41"/>
        <v>0</v>
      </c>
      <c r="AK76" s="1">
        <f t="shared" si="42"/>
        <v>0</v>
      </c>
      <c r="AL76" s="1">
        <f t="shared" si="43"/>
        <v>0</v>
      </c>
      <c r="AM76" s="1">
        <f t="shared" si="44"/>
        <v>0</v>
      </c>
      <c r="AN76" s="1">
        <f t="shared" si="45"/>
        <v>1</v>
      </c>
      <c r="AO76" s="1">
        <f t="shared" si="46"/>
        <v>0.72</v>
      </c>
      <c r="AP76" s="1">
        <f t="shared" si="47"/>
        <v>1</v>
      </c>
      <c r="AQ76" s="1">
        <f t="shared" si="48"/>
        <v>0</v>
      </c>
      <c r="AR76" s="1">
        <f t="shared" si="49"/>
        <v>0</v>
      </c>
      <c r="AS76" s="1">
        <f t="shared" si="50"/>
        <v>0.67</v>
      </c>
      <c r="AT76" s="1">
        <f t="shared" si="51"/>
        <v>0</v>
      </c>
      <c r="AU76" s="1">
        <f t="shared" si="52"/>
        <v>0.54</v>
      </c>
      <c r="AW76" s="1">
        <f t="shared" si="53"/>
        <v>1</v>
      </c>
      <c r="AX76" s="1">
        <f t="shared" si="54"/>
        <v>0</v>
      </c>
      <c r="AY76" s="1">
        <f t="shared" si="55"/>
        <v>0</v>
      </c>
      <c r="AZ76" s="1">
        <f t="shared" si="56"/>
        <v>0</v>
      </c>
      <c r="BA76" s="1">
        <f t="shared" si="57"/>
        <v>0.77</v>
      </c>
      <c r="BB76" s="1">
        <f t="shared" si="58"/>
        <v>0</v>
      </c>
      <c r="BC76" s="1">
        <f t="shared" si="59"/>
        <v>0</v>
      </c>
      <c r="BD76" s="1">
        <f t="shared" si="60"/>
        <v>0</v>
      </c>
      <c r="BE76" s="1">
        <f t="shared" si="61"/>
        <v>0</v>
      </c>
      <c r="BF76" s="43">
        <f t="shared" si="62"/>
        <v>3</v>
      </c>
      <c r="BG76" s="43">
        <f t="shared" si="63"/>
        <v>3.8140000000000001</v>
      </c>
      <c r="BH76" s="1" t="s">
        <v>13578</v>
      </c>
      <c r="BI76" s="52">
        <v>7.6923076923076927E-2</v>
      </c>
      <c r="BJ76" s="1" t="s">
        <v>13589</v>
      </c>
    </row>
    <row r="77" spans="1:62">
      <c r="A77" s="28" t="s">
        <v>299</v>
      </c>
      <c r="B77" s="1">
        <v>1088</v>
      </c>
      <c r="C77" s="1">
        <v>1794</v>
      </c>
      <c r="D77" s="1">
        <v>0.64</v>
      </c>
      <c r="E77" s="28">
        <v>-0.3833333333333333</v>
      </c>
      <c r="F77" s="1">
        <v>1.91</v>
      </c>
      <c r="G77" s="28">
        <v>0.48724489795918369</v>
      </c>
      <c r="H77" s="28">
        <v>5.51</v>
      </c>
      <c r="I77" s="28">
        <v>1.824503311258278</v>
      </c>
      <c r="J77" s="1">
        <v>100</v>
      </c>
      <c r="K77" s="1">
        <v>98.96</v>
      </c>
      <c r="L77" s="1">
        <v>0</v>
      </c>
      <c r="M77" s="1">
        <v>8</v>
      </c>
      <c r="N77" s="1">
        <v>499</v>
      </c>
      <c r="O77" s="28">
        <v>0</v>
      </c>
      <c r="P77" s="28">
        <f t="shared" si="32"/>
        <v>9.6192384769539063E-2</v>
      </c>
      <c r="Q77" s="42">
        <v>1</v>
      </c>
      <c r="T77" s="1">
        <f t="shared" si="33"/>
        <v>0</v>
      </c>
      <c r="U77" s="1">
        <f t="shared" si="34"/>
        <v>0.52400000000000002</v>
      </c>
      <c r="W77" s="1">
        <f t="shared" si="35"/>
        <v>0</v>
      </c>
      <c r="X77" s="1">
        <f t="shared" si="36"/>
        <v>0</v>
      </c>
      <c r="Y77" s="1">
        <f t="shared" si="37"/>
        <v>0</v>
      </c>
      <c r="Z77" s="1">
        <f t="shared" si="38"/>
        <v>0.59</v>
      </c>
      <c r="AH77" s="1">
        <f t="shared" si="39"/>
        <v>0</v>
      </c>
      <c r="AI77" s="1">
        <f t="shared" si="40"/>
        <v>0</v>
      </c>
      <c r="AJ77" s="1">
        <f t="shared" si="41"/>
        <v>0</v>
      </c>
      <c r="AK77" s="1">
        <f t="shared" si="42"/>
        <v>0</v>
      </c>
      <c r="AL77" s="1">
        <f t="shared" si="43"/>
        <v>1</v>
      </c>
      <c r="AM77" s="1">
        <f t="shared" si="44"/>
        <v>0.75</v>
      </c>
      <c r="AN77" s="1">
        <f t="shared" si="45"/>
        <v>1</v>
      </c>
      <c r="AO77" s="1">
        <f t="shared" si="46"/>
        <v>0.72</v>
      </c>
      <c r="AP77" s="1">
        <f t="shared" si="47"/>
        <v>0</v>
      </c>
      <c r="AQ77" s="1">
        <f t="shared" si="48"/>
        <v>0.56999999999999995</v>
      </c>
      <c r="AR77" s="1">
        <f t="shared" si="49"/>
        <v>0</v>
      </c>
      <c r="AS77" s="1">
        <f t="shared" si="50"/>
        <v>0.67</v>
      </c>
      <c r="AT77" s="1">
        <f t="shared" si="51"/>
        <v>1</v>
      </c>
      <c r="AU77" s="1">
        <f t="shared" si="52"/>
        <v>0.54</v>
      </c>
      <c r="AW77" s="1">
        <f t="shared" si="53"/>
        <v>1</v>
      </c>
      <c r="AX77" s="1">
        <f t="shared" si="54"/>
        <v>0.91</v>
      </c>
      <c r="AY77" s="1">
        <f t="shared" si="55"/>
        <v>1</v>
      </c>
      <c r="AZ77" s="1">
        <f t="shared" si="56"/>
        <v>0.88</v>
      </c>
      <c r="BA77" s="1">
        <f t="shared" si="57"/>
        <v>0.77</v>
      </c>
      <c r="BB77" s="1">
        <f t="shared" si="58"/>
        <v>1</v>
      </c>
      <c r="BC77" s="1">
        <f t="shared" si="59"/>
        <v>0.9</v>
      </c>
      <c r="BD77" s="1">
        <f t="shared" si="60"/>
        <v>1</v>
      </c>
      <c r="BE77" s="1">
        <f t="shared" si="61"/>
        <v>0.81</v>
      </c>
      <c r="BF77" s="43">
        <f t="shared" si="62"/>
        <v>7</v>
      </c>
      <c r="BG77" s="43">
        <f t="shared" si="63"/>
        <v>8.6340000000000003</v>
      </c>
      <c r="BH77" s="1" t="s">
        <v>13575</v>
      </c>
      <c r="BI77" s="52">
        <v>0.59090909090909094</v>
      </c>
      <c r="BJ77" s="1" t="s">
        <v>13585</v>
      </c>
    </row>
    <row r="78" spans="1:62">
      <c r="A78" s="28" t="s">
        <v>262</v>
      </c>
      <c r="B78" s="1">
        <v>1000</v>
      </c>
      <c r="C78" s="1">
        <v>13912</v>
      </c>
      <c r="D78" s="1">
        <v>2.3899999999999997</v>
      </c>
      <c r="E78" s="28">
        <v>-0.37333333333333335</v>
      </c>
      <c r="F78" s="1">
        <v>2.56</v>
      </c>
      <c r="G78" s="28">
        <v>0.59259259259259256</v>
      </c>
      <c r="H78" s="28">
        <v>2.37</v>
      </c>
      <c r="I78" s="28">
        <v>0.81164383561643838</v>
      </c>
      <c r="J78" s="1">
        <v>99.55</v>
      </c>
      <c r="K78" s="1">
        <v>99.96</v>
      </c>
      <c r="L78" s="1">
        <v>18</v>
      </c>
      <c r="M78" s="1">
        <v>138</v>
      </c>
      <c r="N78" s="1">
        <v>620</v>
      </c>
      <c r="O78" s="28">
        <v>0.55826086956521737</v>
      </c>
      <c r="P78" s="28">
        <f t="shared" si="32"/>
        <v>1.3354838709677419</v>
      </c>
      <c r="Q78" s="42">
        <v>1</v>
      </c>
      <c r="T78" s="1">
        <f t="shared" si="33"/>
        <v>0</v>
      </c>
      <c r="U78" s="1">
        <f t="shared" si="34"/>
        <v>0.52400000000000002</v>
      </c>
      <c r="W78" s="1">
        <f t="shared" si="35"/>
        <v>0</v>
      </c>
      <c r="X78" s="1">
        <f t="shared" si="36"/>
        <v>0</v>
      </c>
      <c r="Y78" s="1">
        <f t="shared" si="37"/>
        <v>0</v>
      </c>
      <c r="Z78" s="1">
        <f t="shared" si="38"/>
        <v>0.59</v>
      </c>
      <c r="AH78" s="1">
        <f t="shared" si="39"/>
        <v>0</v>
      </c>
      <c r="AI78" s="1">
        <f t="shared" si="40"/>
        <v>0</v>
      </c>
      <c r="AJ78" s="1">
        <f t="shared" si="41"/>
        <v>0</v>
      </c>
      <c r="AK78" s="1">
        <f t="shared" si="42"/>
        <v>0</v>
      </c>
      <c r="AL78" s="1">
        <f t="shared" si="43"/>
        <v>0</v>
      </c>
      <c r="AM78" s="1">
        <f t="shared" si="44"/>
        <v>0</v>
      </c>
      <c r="AN78" s="1">
        <f t="shared" si="45"/>
        <v>0</v>
      </c>
      <c r="AO78" s="1">
        <f t="shared" si="46"/>
        <v>0.72</v>
      </c>
      <c r="AP78" s="1">
        <f t="shared" si="47"/>
        <v>0</v>
      </c>
      <c r="AQ78" s="1">
        <f t="shared" si="48"/>
        <v>0.56999999999999995</v>
      </c>
      <c r="AR78" s="1">
        <f t="shared" si="49"/>
        <v>0</v>
      </c>
      <c r="AS78" s="1">
        <f t="shared" si="50"/>
        <v>0</v>
      </c>
      <c r="AT78" s="1">
        <f t="shared" si="51"/>
        <v>0</v>
      </c>
      <c r="AU78" s="1">
        <f t="shared" si="52"/>
        <v>0</v>
      </c>
      <c r="AW78" s="1">
        <f t="shared" si="53"/>
        <v>1</v>
      </c>
      <c r="AX78" s="1">
        <f t="shared" si="54"/>
        <v>0</v>
      </c>
      <c r="AY78" s="1">
        <f t="shared" si="55"/>
        <v>1</v>
      </c>
      <c r="AZ78" s="1">
        <f t="shared" si="56"/>
        <v>0.88</v>
      </c>
      <c r="BA78" s="1">
        <f t="shared" si="57"/>
        <v>0.77</v>
      </c>
      <c r="BB78" s="1">
        <f t="shared" si="58"/>
        <v>0</v>
      </c>
      <c r="BC78" s="1">
        <f t="shared" si="59"/>
        <v>0</v>
      </c>
      <c r="BD78" s="1">
        <f t="shared" si="60"/>
        <v>0</v>
      </c>
      <c r="BE78" s="1">
        <f t="shared" si="61"/>
        <v>0</v>
      </c>
      <c r="BF78" s="43">
        <f t="shared" si="62"/>
        <v>2</v>
      </c>
      <c r="BG78" s="43">
        <f t="shared" si="63"/>
        <v>4.0540000000000003</v>
      </c>
      <c r="BH78" s="1" t="s">
        <v>13576</v>
      </c>
      <c r="BI78" s="52">
        <v>8.6065573770491802E-2</v>
      </c>
      <c r="BJ78" s="1" t="s">
        <v>13589</v>
      </c>
    </row>
    <row r="79" spans="1:62">
      <c r="A79" s="28" t="s">
        <v>1042</v>
      </c>
      <c r="B79" s="1">
        <v>1002</v>
      </c>
      <c r="C79" s="1">
        <v>42630</v>
      </c>
      <c r="D79" s="1">
        <v>0.59</v>
      </c>
      <c r="E79" s="28">
        <v>-0.36999999999999994</v>
      </c>
      <c r="F79" s="1">
        <v>3.87</v>
      </c>
      <c r="G79" s="28">
        <v>0.865771812080537</v>
      </c>
      <c r="H79" s="28">
        <v>2.04</v>
      </c>
      <c r="I79" s="28">
        <v>1.0251256281407035</v>
      </c>
      <c r="J79" s="1">
        <v>99.77</v>
      </c>
      <c r="K79" s="1">
        <v>99.2</v>
      </c>
      <c r="L79" s="1">
        <v>259</v>
      </c>
      <c r="M79" s="1">
        <v>1135</v>
      </c>
      <c r="N79" s="1">
        <v>5719</v>
      </c>
      <c r="O79" s="28">
        <v>0.97666960352422905</v>
      </c>
      <c r="P79" s="28">
        <f t="shared" si="32"/>
        <v>1.1907676167162091</v>
      </c>
      <c r="Q79" s="42">
        <v>1</v>
      </c>
      <c r="T79" s="1">
        <f t="shared" si="33"/>
        <v>0</v>
      </c>
      <c r="U79" s="1">
        <f t="shared" si="34"/>
        <v>0.52400000000000002</v>
      </c>
      <c r="W79" s="1">
        <f t="shared" si="35"/>
        <v>0</v>
      </c>
      <c r="X79" s="1">
        <f t="shared" si="36"/>
        <v>0</v>
      </c>
      <c r="Y79" s="1">
        <f t="shared" si="37"/>
        <v>0</v>
      </c>
      <c r="Z79" s="1">
        <f t="shared" si="38"/>
        <v>0.59</v>
      </c>
      <c r="AH79" s="1">
        <f t="shared" si="39"/>
        <v>0</v>
      </c>
      <c r="AI79" s="1">
        <f t="shared" si="40"/>
        <v>0</v>
      </c>
      <c r="AJ79" s="1">
        <f t="shared" si="41"/>
        <v>0</v>
      </c>
      <c r="AK79" s="1">
        <f t="shared" si="42"/>
        <v>0</v>
      </c>
      <c r="AL79" s="1">
        <f t="shared" si="43"/>
        <v>0</v>
      </c>
      <c r="AM79" s="1">
        <f t="shared" si="44"/>
        <v>0</v>
      </c>
      <c r="AN79" s="1">
        <f t="shared" si="45"/>
        <v>0</v>
      </c>
      <c r="AO79" s="1">
        <f t="shared" si="46"/>
        <v>0.72</v>
      </c>
      <c r="AP79" s="1">
        <f t="shared" si="47"/>
        <v>0</v>
      </c>
      <c r="AQ79" s="1">
        <f t="shared" si="48"/>
        <v>0.56999999999999995</v>
      </c>
      <c r="AR79" s="1">
        <f t="shared" si="49"/>
        <v>0</v>
      </c>
      <c r="AS79" s="1">
        <f t="shared" si="50"/>
        <v>0.67</v>
      </c>
      <c r="AT79" s="1">
        <f t="shared" si="51"/>
        <v>0</v>
      </c>
      <c r="AU79" s="1">
        <f t="shared" si="52"/>
        <v>0</v>
      </c>
      <c r="AW79" s="1">
        <f t="shared" si="53"/>
        <v>0</v>
      </c>
      <c r="AX79" s="1">
        <f t="shared" si="54"/>
        <v>0</v>
      </c>
      <c r="AY79" s="1">
        <f t="shared" si="55"/>
        <v>0</v>
      </c>
      <c r="AZ79" s="1">
        <f t="shared" si="56"/>
        <v>0</v>
      </c>
      <c r="BA79" s="1">
        <f t="shared" si="57"/>
        <v>0</v>
      </c>
      <c r="BB79" s="1">
        <f t="shared" si="58"/>
        <v>0</v>
      </c>
      <c r="BC79" s="1">
        <f t="shared" si="59"/>
        <v>0</v>
      </c>
      <c r="BD79" s="1">
        <f t="shared" si="60"/>
        <v>0</v>
      </c>
      <c r="BE79" s="1">
        <f t="shared" si="61"/>
        <v>0</v>
      </c>
      <c r="BF79" s="43">
        <f t="shared" si="62"/>
        <v>0</v>
      </c>
      <c r="BG79" s="43">
        <f t="shared" si="63"/>
        <v>3.0739999999999998</v>
      </c>
      <c r="BH79" s="1" t="s">
        <v>13576</v>
      </c>
      <c r="BI79" s="52">
        <v>8.6065573770491802E-2</v>
      </c>
      <c r="BJ79" s="1" t="s">
        <v>13589</v>
      </c>
    </row>
    <row r="80" spans="1:62">
      <c r="A80" s="28" t="s">
        <v>2362</v>
      </c>
      <c r="B80" s="1">
        <v>1000</v>
      </c>
      <c r="C80" s="1">
        <v>86130</v>
      </c>
      <c r="D80" s="1">
        <v>1.03</v>
      </c>
      <c r="E80" s="28">
        <v>-0.34333333333333332</v>
      </c>
      <c r="F80" s="1">
        <v>65</v>
      </c>
      <c r="G80" s="28">
        <v>4.5170257123002084</v>
      </c>
      <c r="H80" s="28">
        <v>10.84</v>
      </c>
      <c r="I80" s="28">
        <v>2.9376693766937669</v>
      </c>
      <c r="J80" s="1">
        <v>99.28</v>
      </c>
      <c r="K80" s="1">
        <v>97.43</v>
      </c>
      <c r="L80" s="1">
        <v>0</v>
      </c>
      <c r="M80" s="1">
        <v>40</v>
      </c>
      <c r="N80" s="1">
        <v>901</v>
      </c>
      <c r="O80" s="28">
        <v>0</v>
      </c>
      <c r="P80" s="28">
        <f t="shared" si="32"/>
        <v>0.26637069922308543</v>
      </c>
      <c r="Q80" s="42">
        <v>0</v>
      </c>
      <c r="T80" s="1">
        <f t="shared" si="33"/>
        <v>0</v>
      </c>
      <c r="U80" s="1">
        <f t="shared" si="34"/>
        <v>0.52400000000000002</v>
      </c>
      <c r="W80" s="1">
        <f t="shared" si="35"/>
        <v>0</v>
      </c>
      <c r="X80" s="1">
        <f t="shared" si="36"/>
        <v>0</v>
      </c>
      <c r="Y80" s="1">
        <f t="shared" si="37"/>
        <v>0</v>
      </c>
      <c r="Z80" s="1">
        <f t="shared" si="38"/>
        <v>0.59</v>
      </c>
      <c r="AH80" s="1">
        <f t="shared" si="39"/>
        <v>1</v>
      </c>
      <c r="AI80" s="1">
        <f t="shared" si="40"/>
        <v>0.68</v>
      </c>
      <c r="AJ80" s="1">
        <f t="shared" si="41"/>
        <v>1</v>
      </c>
      <c r="AK80" s="1">
        <f t="shared" si="42"/>
        <v>0.66</v>
      </c>
      <c r="AL80" s="1">
        <f t="shared" si="43"/>
        <v>1</v>
      </c>
      <c r="AM80" s="1">
        <f t="shared" si="44"/>
        <v>0.75</v>
      </c>
      <c r="AN80" s="1">
        <f t="shared" si="45"/>
        <v>1</v>
      </c>
      <c r="AO80" s="1">
        <f t="shared" si="46"/>
        <v>0.72</v>
      </c>
      <c r="AP80" s="1">
        <f t="shared" si="47"/>
        <v>0</v>
      </c>
      <c r="AQ80" s="1">
        <f t="shared" si="48"/>
        <v>0.56999999999999995</v>
      </c>
      <c r="AR80" s="1">
        <f t="shared" si="49"/>
        <v>1</v>
      </c>
      <c r="AS80" s="1">
        <f t="shared" si="50"/>
        <v>0.67</v>
      </c>
      <c r="AT80" s="1">
        <f t="shared" si="51"/>
        <v>0</v>
      </c>
      <c r="AU80" s="1">
        <f t="shared" si="52"/>
        <v>0</v>
      </c>
      <c r="AW80" s="1">
        <f t="shared" si="53"/>
        <v>1</v>
      </c>
      <c r="AX80" s="1">
        <f t="shared" si="54"/>
        <v>0.91</v>
      </c>
      <c r="AY80" s="1">
        <f t="shared" si="55"/>
        <v>1</v>
      </c>
      <c r="AZ80" s="1">
        <f t="shared" si="56"/>
        <v>0.88</v>
      </c>
      <c r="BA80" s="1">
        <f t="shared" si="57"/>
        <v>0.77</v>
      </c>
      <c r="BB80" s="1">
        <f t="shared" si="58"/>
        <v>1</v>
      </c>
      <c r="BC80" s="1">
        <f t="shared" si="59"/>
        <v>0.9</v>
      </c>
      <c r="BD80" s="1">
        <f t="shared" si="60"/>
        <v>0</v>
      </c>
      <c r="BE80" s="1">
        <f t="shared" si="61"/>
        <v>0.81</v>
      </c>
      <c r="BF80" s="43">
        <f t="shared" si="62"/>
        <v>8</v>
      </c>
      <c r="BG80" s="43">
        <f t="shared" si="63"/>
        <v>9.4340000000000011</v>
      </c>
      <c r="BH80" s="1" t="s">
        <v>13575</v>
      </c>
      <c r="BI80" s="52">
        <v>0.59090909090909094</v>
      </c>
      <c r="BJ80" s="1" t="s">
        <v>13585</v>
      </c>
    </row>
    <row r="81" spans="1:62">
      <c r="A81" s="28" t="s">
        <v>1135</v>
      </c>
      <c r="B81" s="1">
        <v>11000</v>
      </c>
      <c r="C81" s="1">
        <v>229001</v>
      </c>
      <c r="D81" s="1">
        <v>0.94</v>
      </c>
      <c r="E81" s="28">
        <v>-0.3133333333333333</v>
      </c>
      <c r="F81" s="1">
        <v>5.7</v>
      </c>
      <c r="G81" s="28">
        <v>1.8037974683544304</v>
      </c>
      <c r="H81" s="28">
        <v>2.63</v>
      </c>
      <c r="I81" s="28">
        <v>1.082304526748971</v>
      </c>
      <c r="J81" s="1">
        <v>99.17</v>
      </c>
      <c r="K81" s="1">
        <v>99.19</v>
      </c>
      <c r="L81" s="1">
        <v>1554</v>
      </c>
      <c r="M81" s="1">
        <v>5871</v>
      </c>
      <c r="N81" s="1">
        <v>24034</v>
      </c>
      <c r="O81" s="28">
        <v>1.1328768523249872</v>
      </c>
      <c r="P81" s="28">
        <f t="shared" si="32"/>
        <v>1.4656736290255472</v>
      </c>
      <c r="Q81" s="42">
        <v>1</v>
      </c>
      <c r="T81" s="1">
        <f t="shared" si="33"/>
        <v>0</v>
      </c>
      <c r="U81" s="1">
        <f t="shared" si="34"/>
        <v>0</v>
      </c>
      <c r="W81" s="1">
        <f t="shared" si="35"/>
        <v>0</v>
      </c>
      <c r="X81" s="1">
        <f t="shared" si="36"/>
        <v>0</v>
      </c>
      <c r="Y81" s="1">
        <f t="shared" si="37"/>
        <v>0</v>
      </c>
      <c r="Z81" s="1">
        <f t="shared" si="38"/>
        <v>0</v>
      </c>
      <c r="AH81" s="1">
        <f t="shared" si="39"/>
        <v>0</v>
      </c>
      <c r="AI81" s="1">
        <f t="shared" si="40"/>
        <v>0</v>
      </c>
      <c r="AJ81" s="1">
        <f t="shared" si="41"/>
        <v>0</v>
      </c>
      <c r="AK81" s="1">
        <f t="shared" si="42"/>
        <v>0</v>
      </c>
      <c r="AL81" s="1">
        <f t="shared" si="43"/>
        <v>0</v>
      </c>
      <c r="AM81" s="1">
        <f t="shared" si="44"/>
        <v>0</v>
      </c>
      <c r="AN81" s="1">
        <f t="shared" si="45"/>
        <v>0</v>
      </c>
      <c r="AO81" s="1">
        <f t="shared" si="46"/>
        <v>0.72</v>
      </c>
      <c r="AP81" s="1">
        <f t="shared" si="47"/>
        <v>0</v>
      </c>
      <c r="AQ81" s="1">
        <f t="shared" si="48"/>
        <v>0.56999999999999995</v>
      </c>
      <c r="AR81" s="1">
        <f t="shared" si="49"/>
        <v>0</v>
      </c>
      <c r="AS81" s="1">
        <f t="shared" si="50"/>
        <v>0.67</v>
      </c>
      <c r="AT81" s="1">
        <f t="shared" si="51"/>
        <v>0</v>
      </c>
      <c r="AU81" s="1">
        <f t="shared" si="52"/>
        <v>0</v>
      </c>
      <c r="AW81" s="1">
        <f t="shared" si="53"/>
        <v>0</v>
      </c>
      <c r="AX81" s="1">
        <f t="shared" si="54"/>
        <v>0</v>
      </c>
      <c r="AY81" s="1">
        <f t="shared" si="55"/>
        <v>0</v>
      </c>
      <c r="AZ81" s="1">
        <f t="shared" si="56"/>
        <v>0</v>
      </c>
      <c r="BA81" s="1">
        <f t="shared" si="57"/>
        <v>0</v>
      </c>
      <c r="BB81" s="1">
        <f t="shared" si="58"/>
        <v>0</v>
      </c>
      <c r="BC81" s="1">
        <f t="shared" si="59"/>
        <v>0</v>
      </c>
      <c r="BD81" s="1">
        <f t="shared" si="60"/>
        <v>0</v>
      </c>
      <c r="BE81" s="1">
        <f t="shared" si="61"/>
        <v>0</v>
      </c>
      <c r="BF81" s="43">
        <f t="shared" si="62"/>
        <v>0</v>
      </c>
      <c r="BG81" s="43">
        <f t="shared" si="63"/>
        <v>1.96</v>
      </c>
      <c r="BH81" s="1" t="s">
        <v>13576</v>
      </c>
      <c r="BI81" s="52">
        <v>8.6065573770491802E-2</v>
      </c>
      <c r="BJ81" s="1" t="s">
        <v>13589</v>
      </c>
    </row>
    <row r="82" spans="1:62">
      <c r="A82" s="28" t="s">
        <v>1653</v>
      </c>
      <c r="B82" s="1">
        <v>1000</v>
      </c>
      <c r="C82" s="1">
        <v>13120</v>
      </c>
      <c r="D82" s="1">
        <v>0.72</v>
      </c>
      <c r="E82" s="28">
        <v>-0.24</v>
      </c>
      <c r="F82" s="1">
        <v>3.96</v>
      </c>
      <c r="G82" s="28">
        <v>0.30769230769230771</v>
      </c>
      <c r="H82" s="28">
        <v>5.42</v>
      </c>
      <c r="I82" s="28">
        <v>1.4808743169398906</v>
      </c>
      <c r="J82" s="1">
        <v>100</v>
      </c>
      <c r="K82" s="1">
        <v>97.16</v>
      </c>
      <c r="L82" s="1">
        <v>23</v>
      </c>
      <c r="M82" s="1">
        <v>317</v>
      </c>
      <c r="N82" s="1">
        <v>2246</v>
      </c>
      <c r="O82" s="28">
        <v>0.31053627760252372</v>
      </c>
      <c r="P82" s="28">
        <f t="shared" si="32"/>
        <v>0.84683882457702575</v>
      </c>
      <c r="Q82" s="42">
        <v>0</v>
      </c>
      <c r="T82" s="1">
        <f t="shared" si="33"/>
        <v>0</v>
      </c>
      <c r="U82" s="1">
        <f t="shared" si="34"/>
        <v>0.52400000000000002</v>
      </c>
      <c r="W82" s="1">
        <f t="shared" si="35"/>
        <v>0</v>
      </c>
      <c r="X82" s="1">
        <f t="shared" si="36"/>
        <v>0</v>
      </c>
      <c r="Y82" s="1">
        <f t="shared" si="37"/>
        <v>0</v>
      </c>
      <c r="Z82" s="1">
        <f t="shared" si="38"/>
        <v>0</v>
      </c>
      <c r="AH82" s="1">
        <f t="shared" si="39"/>
        <v>0</v>
      </c>
      <c r="AI82" s="1">
        <f t="shared" si="40"/>
        <v>0</v>
      </c>
      <c r="AJ82" s="1">
        <f t="shared" si="41"/>
        <v>0</v>
      </c>
      <c r="AK82" s="1">
        <f t="shared" si="42"/>
        <v>0</v>
      </c>
      <c r="AL82" s="1">
        <f t="shared" si="43"/>
        <v>1</v>
      </c>
      <c r="AM82" s="1">
        <f t="shared" si="44"/>
        <v>0.75</v>
      </c>
      <c r="AN82" s="1">
        <f t="shared" si="45"/>
        <v>1</v>
      </c>
      <c r="AO82" s="1">
        <f t="shared" si="46"/>
        <v>0.72</v>
      </c>
      <c r="AP82" s="1">
        <f t="shared" si="47"/>
        <v>0</v>
      </c>
      <c r="AQ82" s="1">
        <f t="shared" si="48"/>
        <v>0.56999999999999995</v>
      </c>
      <c r="AR82" s="1">
        <f t="shared" si="49"/>
        <v>1</v>
      </c>
      <c r="AS82" s="1">
        <f t="shared" si="50"/>
        <v>0.67</v>
      </c>
      <c r="AT82" s="1">
        <f t="shared" si="51"/>
        <v>0</v>
      </c>
      <c r="AU82" s="1">
        <f t="shared" si="52"/>
        <v>0</v>
      </c>
      <c r="AW82" s="1">
        <f t="shared" si="53"/>
        <v>1</v>
      </c>
      <c r="AX82" s="1">
        <f t="shared" si="54"/>
        <v>0</v>
      </c>
      <c r="AY82" s="1">
        <f t="shared" si="55"/>
        <v>0</v>
      </c>
      <c r="AZ82" s="1">
        <f t="shared" si="56"/>
        <v>0</v>
      </c>
      <c r="BA82" s="1">
        <f t="shared" si="57"/>
        <v>0</v>
      </c>
      <c r="BB82" s="1">
        <f t="shared" si="58"/>
        <v>0</v>
      </c>
      <c r="BC82" s="1">
        <f t="shared" si="59"/>
        <v>0</v>
      </c>
      <c r="BD82" s="1">
        <f t="shared" si="60"/>
        <v>0</v>
      </c>
      <c r="BE82" s="1">
        <f t="shared" si="61"/>
        <v>0</v>
      </c>
      <c r="BF82" s="43">
        <f t="shared" si="62"/>
        <v>4</v>
      </c>
      <c r="BG82" s="43">
        <f t="shared" si="63"/>
        <v>3.234</v>
      </c>
      <c r="BH82" s="1" t="s">
        <v>13576</v>
      </c>
      <c r="BI82" s="52">
        <v>8.6065573770491802E-2</v>
      </c>
      <c r="BJ82" s="1" t="s">
        <v>13589</v>
      </c>
    </row>
    <row r="83" spans="1:62">
      <c r="A83" s="28" t="s">
        <v>1793</v>
      </c>
      <c r="B83" s="1">
        <v>1000</v>
      </c>
      <c r="C83" s="1">
        <v>52237</v>
      </c>
      <c r="D83" s="1">
        <v>0.71</v>
      </c>
      <c r="E83" s="28">
        <v>-0.23666666666666666</v>
      </c>
      <c r="F83" s="1">
        <v>1.56</v>
      </c>
      <c r="G83" s="28">
        <v>0.48447204968944096</v>
      </c>
      <c r="H83" s="28">
        <v>1.82</v>
      </c>
      <c r="I83" s="28">
        <v>1.1446540880503144</v>
      </c>
      <c r="J83" s="1">
        <v>97.3</v>
      </c>
      <c r="K83" s="1">
        <v>98.68</v>
      </c>
      <c r="L83" s="1">
        <v>421</v>
      </c>
      <c r="M83" s="1">
        <v>1661</v>
      </c>
      <c r="N83" s="1">
        <v>4395</v>
      </c>
      <c r="O83" s="28">
        <v>1.0848163756773028</v>
      </c>
      <c r="P83" s="28">
        <f t="shared" si="32"/>
        <v>2.2675767918088736</v>
      </c>
      <c r="Q83" s="42">
        <v>1</v>
      </c>
      <c r="T83" s="1">
        <f t="shared" si="33"/>
        <v>0</v>
      </c>
      <c r="U83" s="1">
        <f t="shared" si="34"/>
        <v>0.52400000000000002</v>
      </c>
      <c r="W83" s="1">
        <f t="shared" si="35"/>
        <v>0</v>
      </c>
      <c r="X83" s="1">
        <f t="shared" si="36"/>
        <v>0</v>
      </c>
      <c r="Y83" s="1">
        <f t="shared" si="37"/>
        <v>0</v>
      </c>
      <c r="Z83" s="1">
        <f t="shared" si="38"/>
        <v>0</v>
      </c>
      <c r="AH83" s="1">
        <f t="shared" si="39"/>
        <v>0</v>
      </c>
      <c r="AI83" s="1">
        <f t="shared" si="40"/>
        <v>0</v>
      </c>
      <c r="AJ83" s="1">
        <f t="shared" si="41"/>
        <v>0</v>
      </c>
      <c r="AK83" s="1">
        <f t="shared" si="42"/>
        <v>0</v>
      </c>
      <c r="AL83" s="1">
        <f t="shared" si="43"/>
        <v>0</v>
      </c>
      <c r="AM83" s="1">
        <f t="shared" si="44"/>
        <v>0</v>
      </c>
      <c r="AN83" s="1">
        <f t="shared" si="45"/>
        <v>0</v>
      </c>
      <c r="AO83" s="1">
        <f t="shared" si="46"/>
        <v>0.72</v>
      </c>
      <c r="AP83" s="1">
        <f t="shared" si="47"/>
        <v>0</v>
      </c>
      <c r="AQ83" s="1">
        <f t="shared" si="48"/>
        <v>0.56999999999999995</v>
      </c>
      <c r="AR83" s="1">
        <f t="shared" si="49"/>
        <v>0</v>
      </c>
      <c r="AS83" s="1">
        <f t="shared" si="50"/>
        <v>0.67</v>
      </c>
      <c r="AT83" s="1">
        <f t="shared" si="51"/>
        <v>0</v>
      </c>
      <c r="AU83" s="1">
        <f t="shared" si="52"/>
        <v>0</v>
      </c>
      <c r="AW83" s="1">
        <f t="shared" si="53"/>
        <v>0</v>
      </c>
      <c r="AX83" s="1">
        <f t="shared" si="54"/>
        <v>0</v>
      </c>
      <c r="AY83" s="1">
        <f t="shared" si="55"/>
        <v>0</v>
      </c>
      <c r="AZ83" s="1">
        <f t="shared" si="56"/>
        <v>0</v>
      </c>
      <c r="BA83" s="1">
        <f t="shared" si="57"/>
        <v>0</v>
      </c>
      <c r="BB83" s="1">
        <f t="shared" si="58"/>
        <v>0</v>
      </c>
      <c r="BC83" s="1">
        <f t="shared" si="59"/>
        <v>0</v>
      </c>
      <c r="BD83" s="1">
        <f t="shared" si="60"/>
        <v>0</v>
      </c>
      <c r="BE83" s="1">
        <f t="shared" si="61"/>
        <v>0</v>
      </c>
      <c r="BF83" s="43">
        <f t="shared" si="62"/>
        <v>0</v>
      </c>
      <c r="BG83" s="43">
        <f t="shared" si="63"/>
        <v>2.484</v>
      </c>
      <c r="BH83" s="1" t="s">
        <v>13576</v>
      </c>
      <c r="BI83" s="52">
        <v>8.6065573770491802E-2</v>
      </c>
      <c r="BJ83" s="1" t="s">
        <v>13589</v>
      </c>
    </row>
    <row r="84" spans="1:62">
      <c r="A84" s="28" t="s">
        <v>2107</v>
      </c>
      <c r="B84" s="1">
        <v>1000</v>
      </c>
      <c r="C84" s="1">
        <v>486915</v>
      </c>
      <c r="D84" s="1">
        <v>0.7</v>
      </c>
      <c r="E84" s="28">
        <v>-0.23333333333333331</v>
      </c>
      <c r="F84" s="1">
        <v>2.5</v>
      </c>
      <c r="G84" s="28">
        <v>0.39556962025316456</v>
      </c>
      <c r="H84" s="28">
        <v>3.25</v>
      </c>
      <c r="I84" s="28">
        <v>1</v>
      </c>
      <c r="J84" s="1">
        <v>98.36</v>
      </c>
      <c r="K84" s="1">
        <v>99.03</v>
      </c>
      <c r="L84" s="1">
        <v>486</v>
      </c>
      <c r="M84" s="1">
        <v>2353</v>
      </c>
      <c r="N84" s="1">
        <v>20714</v>
      </c>
      <c r="O84" s="28">
        <v>0.88401189970250749</v>
      </c>
      <c r="P84" s="28">
        <f t="shared" si="32"/>
        <v>0.68156802162788455</v>
      </c>
      <c r="Q84" s="42">
        <v>1</v>
      </c>
      <c r="T84" s="1">
        <f t="shared" si="33"/>
        <v>0</v>
      </c>
      <c r="U84" s="1">
        <f t="shared" si="34"/>
        <v>0.52400000000000002</v>
      </c>
      <c r="W84" s="1">
        <f t="shared" si="35"/>
        <v>0</v>
      </c>
      <c r="X84" s="1">
        <f t="shared" si="36"/>
        <v>0</v>
      </c>
      <c r="Y84" s="1">
        <f t="shared" si="37"/>
        <v>0</v>
      </c>
      <c r="Z84" s="1">
        <f t="shared" si="38"/>
        <v>0</v>
      </c>
      <c r="AH84" s="1">
        <f t="shared" si="39"/>
        <v>0</v>
      </c>
      <c r="AI84" s="1">
        <f t="shared" si="40"/>
        <v>0</v>
      </c>
      <c r="AJ84" s="1">
        <f t="shared" si="41"/>
        <v>0</v>
      </c>
      <c r="AK84" s="1">
        <f t="shared" si="42"/>
        <v>0</v>
      </c>
      <c r="AL84" s="1">
        <f t="shared" si="43"/>
        <v>0</v>
      </c>
      <c r="AM84" s="1">
        <f t="shared" si="44"/>
        <v>0</v>
      </c>
      <c r="AN84" s="1">
        <f t="shared" si="45"/>
        <v>1</v>
      </c>
      <c r="AO84" s="1">
        <f t="shared" si="46"/>
        <v>0.72</v>
      </c>
      <c r="AP84" s="1">
        <f t="shared" si="47"/>
        <v>0</v>
      </c>
      <c r="AQ84" s="1">
        <f t="shared" si="48"/>
        <v>0.56999999999999995</v>
      </c>
      <c r="AR84" s="1">
        <f t="shared" si="49"/>
        <v>0</v>
      </c>
      <c r="AS84" s="1">
        <f t="shared" si="50"/>
        <v>0.67</v>
      </c>
      <c r="AT84" s="1">
        <f t="shared" si="51"/>
        <v>0</v>
      </c>
      <c r="AU84" s="1">
        <f t="shared" si="52"/>
        <v>0</v>
      </c>
      <c r="AW84" s="1">
        <f t="shared" si="53"/>
        <v>0</v>
      </c>
      <c r="AX84" s="1">
        <f t="shared" si="54"/>
        <v>0</v>
      </c>
      <c r="AY84" s="1">
        <f t="shared" si="55"/>
        <v>0</v>
      </c>
      <c r="AZ84" s="1">
        <f t="shared" si="56"/>
        <v>0</v>
      </c>
      <c r="BA84" s="1">
        <f t="shared" si="57"/>
        <v>0</v>
      </c>
      <c r="BB84" s="1">
        <f t="shared" si="58"/>
        <v>0</v>
      </c>
      <c r="BC84" s="1">
        <f t="shared" si="59"/>
        <v>0</v>
      </c>
      <c r="BD84" s="1">
        <f t="shared" si="60"/>
        <v>0</v>
      </c>
      <c r="BE84" s="1">
        <f t="shared" si="61"/>
        <v>0</v>
      </c>
      <c r="BF84" s="43">
        <f t="shared" si="62"/>
        <v>1</v>
      </c>
      <c r="BG84" s="43">
        <f t="shared" si="63"/>
        <v>2.484</v>
      </c>
      <c r="BH84" s="1" t="s">
        <v>13576</v>
      </c>
      <c r="BI84" s="52">
        <v>8.6065573770491802E-2</v>
      </c>
      <c r="BJ84" s="1" t="s">
        <v>13589</v>
      </c>
    </row>
    <row r="85" spans="1:62">
      <c r="A85" s="28" t="s">
        <v>3673</v>
      </c>
      <c r="B85" s="1">
        <v>1000</v>
      </c>
      <c r="C85" s="1">
        <v>23986</v>
      </c>
      <c r="D85" s="1">
        <v>0.65</v>
      </c>
      <c r="E85" s="28">
        <v>-0.21666666666666667</v>
      </c>
      <c r="F85" s="1">
        <v>6.58</v>
      </c>
      <c r="G85" s="28">
        <v>0.86125654450261779</v>
      </c>
      <c r="H85" s="28">
        <v>2.48</v>
      </c>
      <c r="I85" s="28">
        <v>0.72941176470588232</v>
      </c>
      <c r="J85" s="1">
        <v>67.11</v>
      </c>
      <c r="K85" s="1">
        <v>98.23</v>
      </c>
      <c r="L85" s="1">
        <v>92</v>
      </c>
      <c r="M85" s="1">
        <v>470</v>
      </c>
      <c r="N85" s="1">
        <v>2937</v>
      </c>
      <c r="O85" s="28">
        <v>0.83778723404255329</v>
      </c>
      <c r="P85" s="28">
        <f t="shared" si="32"/>
        <v>0.96016343207354438</v>
      </c>
      <c r="Q85" s="42">
        <v>0</v>
      </c>
      <c r="T85" s="1">
        <f t="shared" si="33"/>
        <v>0</v>
      </c>
      <c r="U85" s="1">
        <f t="shared" si="34"/>
        <v>0.52400000000000002</v>
      </c>
      <c r="W85" s="1">
        <f t="shared" si="35"/>
        <v>0</v>
      </c>
      <c r="X85" s="1">
        <f t="shared" si="36"/>
        <v>0</v>
      </c>
      <c r="Y85" s="1">
        <f t="shared" si="37"/>
        <v>0</v>
      </c>
      <c r="Z85" s="1">
        <f t="shared" si="38"/>
        <v>0</v>
      </c>
      <c r="AH85" s="1">
        <f t="shared" si="39"/>
        <v>0</v>
      </c>
      <c r="AI85" s="1">
        <f t="shared" si="40"/>
        <v>0.68</v>
      </c>
      <c r="AJ85" s="1">
        <f t="shared" si="41"/>
        <v>0</v>
      </c>
      <c r="AK85" s="1">
        <f t="shared" si="42"/>
        <v>0</v>
      </c>
      <c r="AL85" s="1">
        <f t="shared" si="43"/>
        <v>0</v>
      </c>
      <c r="AM85" s="1">
        <f t="shared" si="44"/>
        <v>0</v>
      </c>
      <c r="AN85" s="1">
        <f t="shared" si="45"/>
        <v>0</v>
      </c>
      <c r="AO85" s="1">
        <f t="shared" si="46"/>
        <v>0.72</v>
      </c>
      <c r="AP85" s="1">
        <f t="shared" si="47"/>
        <v>0</v>
      </c>
      <c r="AQ85" s="1">
        <f t="shared" si="48"/>
        <v>0</v>
      </c>
      <c r="AR85" s="1">
        <f t="shared" si="49"/>
        <v>0</v>
      </c>
      <c r="AS85" s="1">
        <f t="shared" si="50"/>
        <v>0.67</v>
      </c>
      <c r="AT85" s="1">
        <f t="shared" si="51"/>
        <v>0</v>
      </c>
      <c r="AU85" s="1">
        <f t="shared" si="52"/>
        <v>0</v>
      </c>
      <c r="AW85" s="1">
        <f t="shared" si="53"/>
        <v>0</v>
      </c>
      <c r="AX85" s="1">
        <f t="shared" si="54"/>
        <v>0</v>
      </c>
      <c r="AY85" s="1">
        <f t="shared" si="55"/>
        <v>0</v>
      </c>
      <c r="AZ85" s="1">
        <f t="shared" si="56"/>
        <v>0</v>
      </c>
      <c r="BA85" s="1">
        <f t="shared" si="57"/>
        <v>0</v>
      </c>
      <c r="BB85" s="1">
        <f t="shared" si="58"/>
        <v>0</v>
      </c>
      <c r="BC85" s="1">
        <f t="shared" si="59"/>
        <v>0</v>
      </c>
      <c r="BD85" s="1">
        <f t="shared" si="60"/>
        <v>0</v>
      </c>
      <c r="BE85" s="1">
        <f t="shared" si="61"/>
        <v>0</v>
      </c>
      <c r="BF85" s="43">
        <f t="shared" si="62"/>
        <v>0</v>
      </c>
      <c r="BG85" s="43">
        <f t="shared" si="63"/>
        <v>2.5940000000000003</v>
      </c>
      <c r="BH85" s="1" t="s">
        <v>13576</v>
      </c>
      <c r="BI85" s="52">
        <v>8.6065573770491802E-2</v>
      </c>
      <c r="BJ85" s="1" t="s">
        <v>13589</v>
      </c>
    </row>
    <row r="86" spans="1:62">
      <c r="A86" s="28" t="s">
        <v>75</v>
      </c>
      <c r="B86" s="1">
        <v>23862.13</v>
      </c>
      <c r="C86" s="1">
        <v>377168</v>
      </c>
      <c r="D86" s="1">
        <v>0.57999999999999996</v>
      </c>
      <c r="E86" s="28">
        <v>-0.19333333333333333</v>
      </c>
      <c r="F86" s="1">
        <v>13.19</v>
      </c>
      <c r="G86" s="28">
        <v>1.1808415398388541</v>
      </c>
      <c r="H86" s="28">
        <v>2.04</v>
      </c>
      <c r="I86" s="28">
        <v>0.57627118644067798</v>
      </c>
      <c r="J86" s="1">
        <v>98.41</v>
      </c>
      <c r="K86" s="1">
        <v>98.53</v>
      </c>
      <c r="L86" s="1">
        <v>451</v>
      </c>
      <c r="M86" s="1">
        <v>8093</v>
      </c>
      <c r="N86" s="1">
        <v>64635</v>
      </c>
      <c r="O86" s="28">
        <v>0.23851229457555914</v>
      </c>
      <c r="P86" s="28">
        <f t="shared" si="32"/>
        <v>0.75126479461592022</v>
      </c>
      <c r="Q86" s="42">
        <v>1</v>
      </c>
      <c r="T86" s="1">
        <f t="shared" si="33"/>
        <v>0</v>
      </c>
      <c r="U86" s="1">
        <f t="shared" si="34"/>
        <v>0</v>
      </c>
      <c r="W86" s="1">
        <f t="shared" si="35"/>
        <v>0</v>
      </c>
      <c r="X86" s="1">
        <f t="shared" si="36"/>
        <v>0</v>
      </c>
      <c r="Y86" s="1">
        <f t="shared" si="37"/>
        <v>0</v>
      </c>
      <c r="Z86" s="1">
        <f t="shared" si="38"/>
        <v>0</v>
      </c>
      <c r="AH86" s="1">
        <f t="shared" si="39"/>
        <v>0</v>
      </c>
      <c r="AI86" s="1">
        <f t="shared" si="40"/>
        <v>0.68</v>
      </c>
      <c r="AJ86" s="1">
        <f t="shared" si="41"/>
        <v>0</v>
      </c>
      <c r="AK86" s="1">
        <f t="shared" si="42"/>
        <v>0</v>
      </c>
      <c r="AL86" s="1">
        <f t="shared" si="43"/>
        <v>0</v>
      </c>
      <c r="AM86" s="1">
        <f t="shared" si="44"/>
        <v>0</v>
      </c>
      <c r="AN86" s="1">
        <f t="shared" si="45"/>
        <v>0</v>
      </c>
      <c r="AO86" s="1">
        <f t="shared" si="46"/>
        <v>0.72</v>
      </c>
      <c r="AP86" s="1">
        <f t="shared" si="47"/>
        <v>0</v>
      </c>
      <c r="AQ86" s="1">
        <f t="shared" si="48"/>
        <v>0.56999999999999995</v>
      </c>
      <c r="AR86" s="1">
        <f t="shared" si="49"/>
        <v>0</v>
      </c>
      <c r="AS86" s="1">
        <f t="shared" si="50"/>
        <v>0.67</v>
      </c>
      <c r="AT86" s="1">
        <f t="shared" si="51"/>
        <v>0</v>
      </c>
      <c r="AU86" s="1">
        <f t="shared" si="52"/>
        <v>0</v>
      </c>
      <c r="AW86" s="1">
        <f t="shared" si="53"/>
        <v>0</v>
      </c>
      <c r="AX86" s="1">
        <f t="shared" si="54"/>
        <v>0</v>
      </c>
      <c r="AY86" s="1">
        <f t="shared" si="55"/>
        <v>0</v>
      </c>
      <c r="AZ86" s="1">
        <f t="shared" si="56"/>
        <v>0</v>
      </c>
      <c r="BA86" s="1">
        <f t="shared" si="57"/>
        <v>0</v>
      </c>
      <c r="BB86" s="1">
        <f t="shared" si="58"/>
        <v>0</v>
      </c>
      <c r="BC86" s="1">
        <f t="shared" si="59"/>
        <v>0</v>
      </c>
      <c r="BD86" s="1">
        <f t="shared" si="60"/>
        <v>0</v>
      </c>
      <c r="BE86" s="1">
        <f t="shared" si="61"/>
        <v>0</v>
      </c>
      <c r="BF86" s="43">
        <f t="shared" si="62"/>
        <v>0</v>
      </c>
      <c r="BG86" s="43">
        <f t="shared" si="63"/>
        <v>2.6399999999999997</v>
      </c>
      <c r="BH86" s="1" t="s">
        <v>13576</v>
      </c>
      <c r="BI86" s="52">
        <v>8.6065573770491802E-2</v>
      </c>
      <c r="BJ86" s="1" t="s">
        <v>13589</v>
      </c>
    </row>
    <row r="87" spans="1:62">
      <c r="A87" s="28" t="s">
        <v>396</v>
      </c>
      <c r="B87" s="1">
        <v>2000</v>
      </c>
      <c r="C87" s="1">
        <v>29813</v>
      </c>
      <c r="D87" s="1">
        <v>0.52</v>
      </c>
      <c r="E87" s="28">
        <v>-0.17333333333333334</v>
      </c>
      <c r="F87" s="1">
        <v>5.83</v>
      </c>
      <c r="G87" s="28">
        <v>0.92246835443037967</v>
      </c>
      <c r="H87" s="28">
        <v>4.46</v>
      </c>
      <c r="I87" s="28">
        <v>1.3723076923076922</v>
      </c>
      <c r="J87" s="1">
        <v>75.23</v>
      </c>
      <c r="K87" s="1">
        <v>98.97</v>
      </c>
      <c r="L87" s="1">
        <v>268</v>
      </c>
      <c r="M87" s="1">
        <v>1298</v>
      </c>
      <c r="N87" s="1">
        <v>9289</v>
      </c>
      <c r="O87" s="28">
        <v>0.88369799691833595</v>
      </c>
      <c r="P87" s="28">
        <f t="shared" si="32"/>
        <v>0.8384110237915815</v>
      </c>
      <c r="Q87" s="42">
        <v>1</v>
      </c>
      <c r="T87" s="1">
        <f t="shared" si="33"/>
        <v>0</v>
      </c>
      <c r="U87" s="1">
        <f t="shared" si="34"/>
        <v>0</v>
      </c>
      <c r="W87" s="1">
        <f t="shared" si="35"/>
        <v>0</v>
      </c>
      <c r="X87" s="1">
        <f t="shared" si="36"/>
        <v>0</v>
      </c>
      <c r="Y87" s="1">
        <f t="shared" si="37"/>
        <v>0</v>
      </c>
      <c r="Z87" s="1">
        <f t="shared" si="38"/>
        <v>0</v>
      </c>
      <c r="AH87" s="1">
        <f t="shared" si="39"/>
        <v>0</v>
      </c>
      <c r="AI87" s="1">
        <f t="shared" si="40"/>
        <v>0</v>
      </c>
      <c r="AJ87" s="1">
        <f t="shared" si="41"/>
        <v>0</v>
      </c>
      <c r="AK87" s="1">
        <f t="shared" si="42"/>
        <v>0</v>
      </c>
      <c r="AL87" s="1">
        <f t="shared" si="43"/>
        <v>0</v>
      </c>
      <c r="AM87" s="1">
        <f t="shared" si="44"/>
        <v>0</v>
      </c>
      <c r="AN87" s="1">
        <f t="shared" si="45"/>
        <v>1</v>
      </c>
      <c r="AO87" s="1">
        <f t="shared" si="46"/>
        <v>0.72</v>
      </c>
      <c r="AP87" s="1">
        <f t="shared" si="47"/>
        <v>0</v>
      </c>
      <c r="AQ87" s="1">
        <f t="shared" si="48"/>
        <v>0</v>
      </c>
      <c r="AR87" s="1">
        <f t="shared" si="49"/>
        <v>0</v>
      </c>
      <c r="AS87" s="1">
        <f t="shared" si="50"/>
        <v>0.67</v>
      </c>
      <c r="AT87" s="1">
        <f t="shared" si="51"/>
        <v>0</v>
      </c>
      <c r="AU87" s="1">
        <f t="shared" si="52"/>
        <v>0</v>
      </c>
      <c r="AW87" s="1">
        <f t="shared" si="53"/>
        <v>0</v>
      </c>
      <c r="AX87" s="1">
        <f t="shared" si="54"/>
        <v>0</v>
      </c>
      <c r="AY87" s="1">
        <f t="shared" si="55"/>
        <v>0</v>
      </c>
      <c r="AZ87" s="1">
        <f t="shared" si="56"/>
        <v>0</v>
      </c>
      <c r="BA87" s="1">
        <f t="shared" si="57"/>
        <v>0</v>
      </c>
      <c r="BB87" s="1">
        <f t="shared" si="58"/>
        <v>0</v>
      </c>
      <c r="BC87" s="1">
        <f t="shared" si="59"/>
        <v>0</v>
      </c>
      <c r="BD87" s="1">
        <f t="shared" si="60"/>
        <v>0</v>
      </c>
      <c r="BE87" s="1">
        <f t="shared" si="61"/>
        <v>0</v>
      </c>
      <c r="BF87" s="43">
        <f t="shared" si="62"/>
        <v>1</v>
      </c>
      <c r="BG87" s="43">
        <f t="shared" si="63"/>
        <v>1.3900000000000001</v>
      </c>
      <c r="BH87" s="1" t="s">
        <v>13576</v>
      </c>
      <c r="BI87" s="52">
        <v>8.6065573770491802E-2</v>
      </c>
      <c r="BJ87" s="1" t="s">
        <v>13589</v>
      </c>
    </row>
    <row r="88" spans="1:62">
      <c r="A88" s="28" t="s">
        <v>1707</v>
      </c>
      <c r="B88" s="1">
        <v>16000</v>
      </c>
      <c r="C88" s="1">
        <v>10117</v>
      </c>
      <c r="D88" s="1">
        <v>0.51</v>
      </c>
      <c r="E88" s="28">
        <v>-0.17</v>
      </c>
      <c r="F88" s="1">
        <v>2.12</v>
      </c>
      <c r="G88" s="28">
        <v>0.47427293064876963</v>
      </c>
      <c r="H88" s="28">
        <v>2.2000000000000002</v>
      </c>
      <c r="I88" s="28">
        <v>1.1055276381909549</v>
      </c>
      <c r="J88" s="1">
        <v>77.23</v>
      </c>
      <c r="K88" s="1">
        <v>99.38</v>
      </c>
      <c r="L88" s="1">
        <v>173</v>
      </c>
      <c r="M88" s="1">
        <v>742</v>
      </c>
      <c r="N88" s="1">
        <v>5220</v>
      </c>
      <c r="O88" s="28">
        <v>0.99789757412398927</v>
      </c>
      <c r="P88" s="28">
        <f t="shared" si="32"/>
        <v>0.85287356321839081</v>
      </c>
      <c r="Q88" s="42">
        <v>1</v>
      </c>
      <c r="T88" s="1">
        <f t="shared" si="33"/>
        <v>0</v>
      </c>
      <c r="U88" s="1">
        <f t="shared" si="34"/>
        <v>0</v>
      </c>
      <c r="W88" s="1">
        <f t="shared" si="35"/>
        <v>0</v>
      </c>
      <c r="X88" s="1">
        <f t="shared" si="36"/>
        <v>0</v>
      </c>
      <c r="Y88" s="1">
        <f t="shared" si="37"/>
        <v>0</v>
      </c>
      <c r="Z88" s="1">
        <f t="shared" si="38"/>
        <v>0</v>
      </c>
      <c r="AH88" s="1">
        <f t="shared" si="39"/>
        <v>0</v>
      </c>
      <c r="AI88" s="1">
        <f t="shared" si="40"/>
        <v>0</v>
      </c>
      <c r="AJ88" s="1">
        <f t="shared" si="41"/>
        <v>0</v>
      </c>
      <c r="AK88" s="1">
        <f t="shared" si="42"/>
        <v>0</v>
      </c>
      <c r="AL88" s="1">
        <f t="shared" si="43"/>
        <v>0</v>
      </c>
      <c r="AM88" s="1">
        <f t="shared" si="44"/>
        <v>0</v>
      </c>
      <c r="AN88" s="1">
        <f t="shared" si="45"/>
        <v>0</v>
      </c>
      <c r="AO88" s="1">
        <f t="shared" si="46"/>
        <v>0.72</v>
      </c>
      <c r="AP88" s="1">
        <f t="shared" si="47"/>
        <v>0</v>
      </c>
      <c r="AQ88" s="1">
        <f t="shared" si="48"/>
        <v>0</v>
      </c>
      <c r="AR88" s="1">
        <f t="shared" si="49"/>
        <v>0</v>
      </c>
      <c r="AS88" s="1">
        <f t="shared" si="50"/>
        <v>0</v>
      </c>
      <c r="AT88" s="1">
        <f t="shared" si="51"/>
        <v>0</v>
      </c>
      <c r="AU88" s="1">
        <f t="shared" si="52"/>
        <v>0</v>
      </c>
      <c r="AW88" s="1">
        <f t="shared" si="53"/>
        <v>0</v>
      </c>
      <c r="AX88" s="1">
        <f t="shared" si="54"/>
        <v>0</v>
      </c>
      <c r="AY88" s="1">
        <f t="shared" si="55"/>
        <v>0</v>
      </c>
      <c r="AZ88" s="1">
        <f t="shared" si="56"/>
        <v>0</v>
      </c>
      <c r="BA88" s="1">
        <f t="shared" si="57"/>
        <v>0</v>
      </c>
      <c r="BB88" s="1">
        <f t="shared" si="58"/>
        <v>0</v>
      </c>
      <c r="BC88" s="1">
        <f t="shared" si="59"/>
        <v>0</v>
      </c>
      <c r="BD88" s="1">
        <f t="shared" si="60"/>
        <v>0</v>
      </c>
      <c r="BE88" s="1">
        <f t="shared" si="61"/>
        <v>0</v>
      </c>
      <c r="BF88" s="43">
        <f t="shared" si="62"/>
        <v>0</v>
      </c>
      <c r="BG88" s="43">
        <f t="shared" si="63"/>
        <v>0.72</v>
      </c>
      <c r="BH88" s="1" t="s">
        <v>13576</v>
      </c>
      <c r="BI88" s="52">
        <v>8.6065573770491802E-2</v>
      </c>
      <c r="BJ88" s="1" t="s">
        <v>13589</v>
      </c>
    </row>
    <row r="89" spans="1:62">
      <c r="A89" s="28" t="s">
        <v>2957</v>
      </c>
      <c r="B89" s="1">
        <v>3000</v>
      </c>
      <c r="C89" s="1">
        <v>130311</v>
      </c>
      <c r="D89" s="1">
        <v>0</v>
      </c>
      <c r="E89" s="28">
        <v>0</v>
      </c>
      <c r="F89" s="1">
        <v>3.78</v>
      </c>
      <c r="G89" s="28">
        <v>1.1739130434782608</v>
      </c>
      <c r="H89" s="28">
        <v>1.71</v>
      </c>
      <c r="I89" s="28">
        <v>1.0754716981132075</v>
      </c>
      <c r="J89" s="1">
        <v>98.59</v>
      </c>
      <c r="K89" s="1">
        <v>98.56</v>
      </c>
      <c r="L89" s="1">
        <v>4</v>
      </c>
      <c r="M89" s="1">
        <v>519</v>
      </c>
      <c r="N89" s="1">
        <v>6305</v>
      </c>
      <c r="O89" s="28">
        <v>3.2986512524084778E-2</v>
      </c>
      <c r="P89" s="28">
        <f t="shared" si="32"/>
        <v>0.49389373513084855</v>
      </c>
      <c r="Q89" s="42" t="s">
        <v>13545</v>
      </c>
      <c r="T89" s="1">
        <f t="shared" si="33"/>
        <v>0</v>
      </c>
      <c r="U89" s="1">
        <f t="shared" si="34"/>
        <v>0</v>
      </c>
      <c r="W89" s="1">
        <f t="shared" si="35"/>
        <v>0</v>
      </c>
      <c r="X89" s="1">
        <f t="shared" si="36"/>
        <v>0</v>
      </c>
      <c r="Y89" s="1">
        <f t="shared" si="37"/>
        <v>0</v>
      </c>
      <c r="Z89" s="1">
        <f t="shared" si="38"/>
        <v>0</v>
      </c>
      <c r="AH89" s="1">
        <f t="shared" si="39"/>
        <v>0</v>
      </c>
      <c r="AI89" s="1">
        <f t="shared" si="40"/>
        <v>0</v>
      </c>
      <c r="AJ89" s="1">
        <f t="shared" si="41"/>
        <v>0</v>
      </c>
      <c r="AK89" s="1">
        <f t="shared" si="42"/>
        <v>0</v>
      </c>
      <c r="AL89" s="1">
        <f t="shared" si="43"/>
        <v>0</v>
      </c>
      <c r="AM89" s="1">
        <f t="shared" si="44"/>
        <v>0</v>
      </c>
      <c r="AN89" s="1">
        <f t="shared" si="45"/>
        <v>0</v>
      </c>
      <c r="AO89" s="1">
        <f t="shared" si="46"/>
        <v>0.72</v>
      </c>
      <c r="AP89" s="1">
        <f t="shared" si="47"/>
        <v>0</v>
      </c>
      <c r="AQ89" s="1">
        <f t="shared" si="48"/>
        <v>0.56999999999999995</v>
      </c>
      <c r="AR89" s="1">
        <f t="shared" si="49"/>
        <v>0</v>
      </c>
      <c r="AS89" s="1">
        <f t="shared" si="50"/>
        <v>0.67</v>
      </c>
      <c r="AT89" s="1">
        <f t="shared" si="51"/>
        <v>0</v>
      </c>
      <c r="AU89" s="1">
        <f t="shared" si="52"/>
        <v>0</v>
      </c>
      <c r="AW89" s="1">
        <f t="shared" si="53"/>
        <v>1</v>
      </c>
      <c r="AX89" s="1">
        <f t="shared" si="54"/>
        <v>0.91</v>
      </c>
      <c r="AY89" s="1">
        <f t="shared" si="55"/>
        <v>0</v>
      </c>
      <c r="AZ89" s="1">
        <f t="shared" si="56"/>
        <v>0</v>
      </c>
      <c r="BA89" s="1">
        <f t="shared" si="57"/>
        <v>0</v>
      </c>
      <c r="BB89" s="1">
        <f t="shared" si="58"/>
        <v>1</v>
      </c>
      <c r="BC89" s="1">
        <f t="shared" si="59"/>
        <v>0</v>
      </c>
      <c r="BD89" s="1">
        <f t="shared" si="60"/>
        <v>0</v>
      </c>
      <c r="BE89" s="1">
        <f t="shared" si="61"/>
        <v>0</v>
      </c>
      <c r="BF89" s="43">
        <f t="shared" si="62"/>
        <v>2</v>
      </c>
      <c r="BG89" s="43">
        <f t="shared" si="63"/>
        <v>2.87</v>
      </c>
      <c r="BH89" s="1" t="s">
        <v>13576</v>
      </c>
      <c r="BI89" s="52">
        <v>8.6065573770491802E-2</v>
      </c>
      <c r="BJ89" s="1" t="s">
        <v>13589</v>
      </c>
    </row>
    <row r="90" spans="1:62">
      <c r="A90" s="28" t="s">
        <v>2000</v>
      </c>
      <c r="B90" s="1">
        <v>1000</v>
      </c>
      <c r="C90" s="1">
        <v>16912</v>
      </c>
      <c r="D90" s="1">
        <v>0</v>
      </c>
      <c r="E90" s="28">
        <v>0</v>
      </c>
      <c r="F90" s="1">
        <v>2.89</v>
      </c>
      <c r="G90" s="28">
        <v>0.68483412322274884</v>
      </c>
      <c r="H90" s="28">
        <v>1.45</v>
      </c>
      <c r="I90" s="28">
        <v>0.67441860465116277</v>
      </c>
      <c r="J90" s="1">
        <v>75.25</v>
      </c>
      <c r="K90" s="1">
        <v>98.79</v>
      </c>
      <c r="L90" s="1">
        <v>80</v>
      </c>
      <c r="M90" s="1">
        <v>400</v>
      </c>
      <c r="N90" s="1">
        <v>3102</v>
      </c>
      <c r="O90" s="28">
        <v>0.85600000000000009</v>
      </c>
      <c r="P90" s="28">
        <f t="shared" si="32"/>
        <v>0.77369439071566737</v>
      </c>
      <c r="Q90" s="42">
        <v>0</v>
      </c>
      <c r="T90" s="1">
        <f t="shared" si="33"/>
        <v>0</v>
      </c>
      <c r="U90" s="1">
        <f t="shared" si="34"/>
        <v>0.52400000000000002</v>
      </c>
      <c r="W90" s="1">
        <f t="shared" si="35"/>
        <v>0</v>
      </c>
      <c r="X90" s="1">
        <f t="shared" si="36"/>
        <v>0</v>
      </c>
      <c r="Y90" s="1">
        <f t="shared" si="37"/>
        <v>0</v>
      </c>
      <c r="Z90" s="1">
        <f t="shared" si="38"/>
        <v>0</v>
      </c>
      <c r="AH90" s="1">
        <f t="shared" si="39"/>
        <v>0</v>
      </c>
      <c r="AI90" s="1">
        <f t="shared" si="40"/>
        <v>0</v>
      </c>
      <c r="AJ90" s="1">
        <f t="shared" si="41"/>
        <v>0</v>
      </c>
      <c r="AK90" s="1">
        <f t="shared" si="42"/>
        <v>0</v>
      </c>
      <c r="AL90" s="1">
        <f t="shared" si="43"/>
        <v>0</v>
      </c>
      <c r="AM90" s="1">
        <f t="shared" si="44"/>
        <v>0</v>
      </c>
      <c r="AN90" s="1">
        <f t="shared" si="45"/>
        <v>0</v>
      </c>
      <c r="AO90" s="1">
        <f t="shared" si="46"/>
        <v>0.72</v>
      </c>
      <c r="AP90" s="1">
        <f t="shared" si="47"/>
        <v>0</v>
      </c>
      <c r="AQ90" s="1">
        <f t="shared" si="48"/>
        <v>0</v>
      </c>
      <c r="AR90" s="1">
        <f t="shared" si="49"/>
        <v>0</v>
      </c>
      <c r="AS90" s="1">
        <f t="shared" si="50"/>
        <v>0.67</v>
      </c>
      <c r="AT90" s="1">
        <f t="shared" si="51"/>
        <v>0</v>
      </c>
      <c r="AU90" s="1">
        <f t="shared" si="52"/>
        <v>0</v>
      </c>
      <c r="AW90" s="1">
        <f t="shared" si="53"/>
        <v>0</v>
      </c>
      <c r="AX90" s="1">
        <f t="shared" si="54"/>
        <v>0</v>
      </c>
      <c r="AY90" s="1">
        <f t="shared" si="55"/>
        <v>0</v>
      </c>
      <c r="AZ90" s="1">
        <f t="shared" si="56"/>
        <v>0</v>
      </c>
      <c r="BA90" s="1">
        <f t="shared" si="57"/>
        <v>0</v>
      </c>
      <c r="BB90" s="1">
        <f t="shared" si="58"/>
        <v>0</v>
      </c>
      <c r="BC90" s="1">
        <f t="shared" si="59"/>
        <v>0</v>
      </c>
      <c r="BD90" s="1">
        <f t="shared" si="60"/>
        <v>0</v>
      </c>
      <c r="BE90" s="1">
        <f t="shared" si="61"/>
        <v>0</v>
      </c>
      <c r="BF90" s="43">
        <f t="shared" si="62"/>
        <v>0</v>
      </c>
      <c r="BG90" s="43">
        <f t="shared" si="63"/>
        <v>1.9140000000000001</v>
      </c>
      <c r="BH90" s="1" t="s">
        <v>13576</v>
      </c>
      <c r="BI90" s="52">
        <v>8.6065573770491802E-2</v>
      </c>
      <c r="BJ90" s="1" t="s">
        <v>13589</v>
      </c>
    </row>
    <row r="91" spans="1:62">
      <c r="A91" s="28" t="s">
        <v>308</v>
      </c>
      <c r="B91" s="1">
        <v>1000</v>
      </c>
      <c r="C91" s="1">
        <v>149266</v>
      </c>
      <c r="D91" s="1">
        <v>0</v>
      </c>
      <c r="E91" s="28">
        <v>0</v>
      </c>
      <c r="F91" s="1">
        <v>1.7</v>
      </c>
      <c r="G91" s="28">
        <v>0.54487179487179482</v>
      </c>
      <c r="H91" s="28">
        <v>1.56</v>
      </c>
      <c r="I91" s="28">
        <v>0.59090909090909094</v>
      </c>
      <c r="J91" s="1">
        <v>96.24</v>
      </c>
      <c r="K91" s="1">
        <v>98.84</v>
      </c>
      <c r="L91" s="1">
        <v>560</v>
      </c>
      <c r="M91" s="1">
        <v>2081</v>
      </c>
      <c r="N91" s="1">
        <v>13647</v>
      </c>
      <c r="O91" s="28">
        <v>1.1517539644401731</v>
      </c>
      <c r="P91" s="28">
        <f t="shared" si="32"/>
        <v>0.91492635744119588</v>
      </c>
      <c r="Q91" s="42">
        <v>1</v>
      </c>
      <c r="T91" s="1">
        <f t="shared" si="33"/>
        <v>0</v>
      </c>
      <c r="U91" s="1">
        <f t="shared" si="34"/>
        <v>0.52400000000000002</v>
      </c>
      <c r="W91" s="1">
        <f t="shared" si="35"/>
        <v>0</v>
      </c>
      <c r="X91" s="1">
        <f t="shared" si="36"/>
        <v>0</v>
      </c>
      <c r="Y91" s="1">
        <f t="shared" si="37"/>
        <v>0</v>
      </c>
      <c r="Z91" s="1">
        <f t="shared" si="38"/>
        <v>0</v>
      </c>
      <c r="AH91" s="1">
        <f t="shared" si="39"/>
        <v>0</v>
      </c>
      <c r="AI91" s="1">
        <f t="shared" si="40"/>
        <v>0</v>
      </c>
      <c r="AJ91" s="1">
        <f t="shared" si="41"/>
        <v>0</v>
      </c>
      <c r="AK91" s="1">
        <f t="shared" si="42"/>
        <v>0</v>
      </c>
      <c r="AL91" s="1">
        <f t="shared" si="43"/>
        <v>0</v>
      </c>
      <c r="AM91" s="1">
        <f t="shared" si="44"/>
        <v>0</v>
      </c>
      <c r="AN91" s="1">
        <f t="shared" si="45"/>
        <v>0</v>
      </c>
      <c r="AO91" s="1">
        <f t="shared" si="46"/>
        <v>0.72</v>
      </c>
      <c r="AP91" s="1">
        <f t="shared" si="47"/>
        <v>0</v>
      </c>
      <c r="AQ91" s="1">
        <f t="shared" si="48"/>
        <v>0</v>
      </c>
      <c r="AR91" s="1">
        <f t="shared" si="49"/>
        <v>0</v>
      </c>
      <c r="AS91" s="1">
        <f t="shared" si="50"/>
        <v>0.67</v>
      </c>
      <c r="AT91" s="1">
        <f t="shared" si="51"/>
        <v>0</v>
      </c>
      <c r="AU91" s="1">
        <f t="shared" si="52"/>
        <v>0</v>
      </c>
      <c r="AW91" s="1">
        <f t="shared" si="53"/>
        <v>0</v>
      </c>
      <c r="AX91" s="1">
        <f t="shared" si="54"/>
        <v>0</v>
      </c>
      <c r="AY91" s="1">
        <f t="shared" si="55"/>
        <v>0</v>
      </c>
      <c r="AZ91" s="1">
        <f t="shared" si="56"/>
        <v>0</v>
      </c>
      <c r="BA91" s="1">
        <f t="shared" si="57"/>
        <v>0</v>
      </c>
      <c r="BB91" s="1">
        <f t="shared" si="58"/>
        <v>0</v>
      </c>
      <c r="BC91" s="1">
        <f t="shared" si="59"/>
        <v>0</v>
      </c>
      <c r="BD91" s="1">
        <f t="shared" si="60"/>
        <v>0</v>
      </c>
      <c r="BE91" s="1">
        <f t="shared" si="61"/>
        <v>0</v>
      </c>
      <c r="BF91" s="43">
        <f t="shared" si="62"/>
        <v>0</v>
      </c>
      <c r="BG91" s="43">
        <f t="shared" si="63"/>
        <v>1.9140000000000001</v>
      </c>
      <c r="BH91" s="1" t="s">
        <v>13576</v>
      </c>
      <c r="BI91" s="52">
        <v>8.6065573770491802E-2</v>
      </c>
      <c r="BJ91" s="1" t="s">
        <v>13589</v>
      </c>
    </row>
    <row r="92" spans="1:62">
      <c r="A92" s="28" t="s">
        <v>1505</v>
      </c>
      <c r="B92" s="1">
        <v>1000</v>
      </c>
      <c r="C92" s="1">
        <v>13431</v>
      </c>
      <c r="D92" s="1">
        <v>0</v>
      </c>
      <c r="E92" s="28">
        <v>0</v>
      </c>
      <c r="F92" s="1">
        <v>1.56</v>
      </c>
      <c r="G92" s="28">
        <v>0.39795918367346939</v>
      </c>
      <c r="H92" s="28">
        <v>4.5599999999999996</v>
      </c>
      <c r="I92" s="28">
        <v>1.509933774834437</v>
      </c>
      <c r="J92" s="1">
        <v>85.99</v>
      </c>
      <c r="K92" s="1">
        <v>98.76</v>
      </c>
      <c r="L92" s="1">
        <v>102</v>
      </c>
      <c r="M92" s="1">
        <v>431</v>
      </c>
      <c r="N92" s="1">
        <v>2387</v>
      </c>
      <c r="O92" s="28">
        <v>1.0129002320185616</v>
      </c>
      <c r="P92" s="28">
        <f t="shared" si="32"/>
        <v>1.0833682446585673</v>
      </c>
      <c r="Q92" s="42">
        <v>0</v>
      </c>
      <c r="T92" s="1">
        <f t="shared" si="33"/>
        <v>0</v>
      </c>
      <c r="U92" s="1">
        <f t="shared" si="34"/>
        <v>0.52400000000000002</v>
      </c>
      <c r="W92" s="1">
        <f t="shared" si="35"/>
        <v>0</v>
      </c>
      <c r="X92" s="1">
        <f t="shared" si="36"/>
        <v>0</v>
      </c>
      <c r="Y92" s="1">
        <f t="shared" si="37"/>
        <v>0</v>
      </c>
      <c r="Z92" s="1">
        <f t="shared" si="38"/>
        <v>0</v>
      </c>
      <c r="AH92" s="1">
        <f t="shared" si="39"/>
        <v>0</v>
      </c>
      <c r="AI92" s="1">
        <f t="shared" si="40"/>
        <v>0</v>
      </c>
      <c r="AJ92" s="1">
        <f t="shared" si="41"/>
        <v>0</v>
      </c>
      <c r="AK92" s="1">
        <f t="shared" si="42"/>
        <v>0</v>
      </c>
      <c r="AL92" s="1">
        <f t="shared" si="43"/>
        <v>0</v>
      </c>
      <c r="AM92" s="1">
        <f t="shared" si="44"/>
        <v>0</v>
      </c>
      <c r="AN92" s="1">
        <f t="shared" si="45"/>
        <v>1</v>
      </c>
      <c r="AO92" s="1">
        <f t="shared" si="46"/>
        <v>0.72</v>
      </c>
      <c r="AP92" s="1">
        <f t="shared" si="47"/>
        <v>0</v>
      </c>
      <c r="AQ92" s="1">
        <f t="shared" si="48"/>
        <v>0</v>
      </c>
      <c r="AR92" s="1">
        <f t="shared" si="49"/>
        <v>0</v>
      </c>
      <c r="AS92" s="1">
        <f t="shared" si="50"/>
        <v>0.67</v>
      </c>
      <c r="AT92" s="1">
        <f t="shared" si="51"/>
        <v>0</v>
      </c>
      <c r="AU92" s="1">
        <f t="shared" si="52"/>
        <v>0</v>
      </c>
      <c r="AW92" s="1">
        <f t="shared" si="53"/>
        <v>0</v>
      </c>
      <c r="AX92" s="1">
        <f t="shared" si="54"/>
        <v>0</v>
      </c>
      <c r="AY92" s="1">
        <f t="shared" si="55"/>
        <v>0</v>
      </c>
      <c r="AZ92" s="1">
        <f t="shared" si="56"/>
        <v>0</v>
      </c>
      <c r="BA92" s="1">
        <f t="shared" si="57"/>
        <v>0</v>
      </c>
      <c r="BB92" s="1">
        <f t="shared" si="58"/>
        <v>0</v>
      </c>
      <c r="BC92" s="1">
        <f t="shared" si="59"/>
        <v>0</v>
      </c>
      <c r="BD92" s="1">
        <f t="shared" si="60"/>
        <v>0</v>
      </c>
      <c r="BE92" s="1">
        <f t="shared" si="61"/>
        <v>0</v>
      </c>
      <c r="BF92" s="43">
        <f t="shared" si="62"/>
        <v>1</v>
      </c>
      <c r="BG92" s="43">
        <f t="shared" si="63"/>
        <v>1.9140000000000001</v>
      </c>
      <c r="BH92" s="1" t="s">
        <v>13576</v>
      </c>
      <c r="BI92" s="52">
        <v>8.6065573770491802E-2</v>
      </c>
      <c r="BJ92" s="1" t="s">
        <v>13589</v>
      </c>
    </row>
    <row r="93" spans="1:62">
      <c r="A93" s="28" t="s">
        <v>365</v>
      </c>
      <c r="B93" s="1">
        <v>0</v>
      </c>
      <c r="C93" s="1">
        <v>72045</v>
      </c>
      <c r="D93" s="1">
        <v>0</v>
      </c>
      <c r="E93" s="28">
        <v>0</v>
      </c>
      <c r="F93" s="1">
        <v>2.65</v>
      </c>
      <c r="G93" s="28">
        <v>0.82298136645962727</v>
      </c>
      <c r="H93" s="28">
        <v>1.37</v>
      </c>
      <c r="I93" s="28">
        <v>0.86163522012578619</v>
      </c>
      <c r="J93" s="1">
        <v>81.150000000000006</v>
      </c>
      <c r="K93" s="1">
        <v>99.02</v>
      </c>
      <c r="L93" s="1">
        <v>331</v>
      </c>
      <c r="M93" s="1">
        <v>1559</v>
      </c>
      <c r="N93" s="1">
        <v>8529</v>
      </c>
      <c r="O93" s="28">
        <v>0.90871071199486864</v>
      </c>
      <c r="P93" s="28">
        <f t="shared" si="32"/>
        <v>1.096728807597608</v>
      </c>
      <c r="Q93" s="42">
        <v>1</v>
      </c>
      <c r="T93" s="1">
        <f t="shared" si="33"/>
        <v>1</v>
      </c>
      <c r="U93" s="1">
        <f t="shared" si="34"/>
        <v>0.52400000000000002</v>
      </c>
      <c r="W93" s="1">
        <f t="shared" si="35"/>
        <v>0</v>
      </c>
      <c r="X93" s="1">
        <f t="shared" si="36"/>
        <v>0</v>
      </c>
      <c r="Y93" s="1">
        <f t="shared" si="37"/>
        <v>0</v>
      </c>
      <c r="Z93" s="1">
        <f t="shared" si="38"/>
        <v>0</v>
      </c>
      <c r="AH93" s="1">
        <f t="shared" si="39"/>
        <v>0</v>
      </c>
      <c r="AI93" s="1">
        <f t="shared" si="40"/>
        <v>0</v>
      </c>
      <c r="AJ93" s="1">
        <f t="shared" si="41"/>
        <v>0</v>
      </c>
      <c r="AK93" s="1">
        <f t="shared" si="42"/>
        <v>0</v>
      </c>
      <c r="AL93" s="1">
        <f t="shared" si="43"/>
        <v>0</v>
      </c>
      <c r="AM93" s="1">
        <f t="shared" si="44"/>
        <v>0</v>
      </c>
      <c r="AN93" s="1">
        <f t="shared" si="45"/>
        <v>0</v>
      </c>
      <c r="AO93" s="1">
        <f t="shared" si="46"/>
        <v>0.72</v>
      </c>
      <c r="AP93" s="1">
        <f t="shared" si="47"/>
        <v>0</v>
      </c>
      <c r="AQ93" s="1">
        <f t="shared" si="48"/>
        <v>0</v>
      </c>
      <c r="AR93" s="1">
        <f t="shared" si="49"/>
        <v>0</v>
      </c>
      <c r="AS93" s="1">
        <f t="shared" si="50"/>
        <v>0.67</v>
      </c>
      <c r="AT93" s="1">
        <f t="shared" si="51"/>
        <v>0</v>
      </c>
      <c r="AU93" s="1">
        <f t="shared" si="52"/>
        <v>0</v>
      </c>
      <c r="AW93" s="1">
        <f t="shared" si="53"/>
        <v>0</v>
      </c>
      <c r="AX93" s="1">
        <f t="shared" si="54"/>
        <v>0</v>
      </c>
      <c r="AY93" s="1">
        <f t="shared" si="55"/>
        <v>0</v>
      </c>
      <c r="AZ93" s="1">
        <f t="shared" si="56"/>
        <v>0</v>
      </c>
      <c r="BA93" s="1">
        <f t="shared" si="57"/>
        <v>0</v>
      </c>
      <c r="BB93" s="1">
        <f t="shared" si="58"/>
        <v>0</v>
      </c>
      <c r="BC93" s="1">
        <f t="shared" si="59"/>
        <v>0</v>
      </c>
      <c r="BD93" s="1">
        <f t="shared" si="60"/>
        <v>0</v>
      </c>
      <c r="BE93" s="1">
        <f t="shared" si="61"/>
        <v>0</v>
      </c>
      <c r="BF93" s="43">
        <f t="shared" si="62"/>
        <v>1</v>
      </c>
      <c r="BG93" s="43">
        <f t="shared" si="63"/>
        <v>1.9140000000000001</v>
      </c>
      <c r="BH93" s="1" t="s">
        <v>13576</v>
      </c>
      <c r="BI93" s="52">
        <v>8.6065573770491802E-2</v>
      </c>
      <c r="BJ93" s="1" t="s">
        <v>13589</v>
      </c>
    </row>
    <row r="94" spans="1:62">
      <c r="A94" s="28" t="s">
        <v>945</v>
      </c>
      <c r="B94" s="1">
        <v>1000</v>
      </c>
      <c r="C94" s="1">
        <v>41907</v>
      </c>
      <c r="D94" s="1">
        <v>0</v>
      </c>
      <c r="E94" s="28">
        <v>0</v>
      </c>
      <c r="F94" s="1">
        <v>3.9</v>
      </c>
      <c r="G94" s="28">
        <v>1.1403508771929824</v>
      </c>
      <c r="H94" s="28">
        <v>0.41</v>
      </c>
      <c r="I94" s="28">
        <v>0.27702702702702703</v>
      </c>
      <c r="J94" s="1">
        <v>98.76</v>
      </c>
      <c r="K94" s="1">
        <v>98.99</v>
      </c>
      <c r="L94" s="1">
        <v>588</v>
      </c>
      <c r="M94" s="1">
        <v>2567</v>
      </c>
      <c r="N94" s="1">
        <v>9585</v>
      </c>
      <c r="O94" s="28">
        <v>0.98038176860148041</v>
      </c>
      <c r="P94" s="28">
        <f t="shared" si="32"/>
        <v>1.6068857589984353</v>
      </c>
      <c r="Q94" s="42">
        <v>1</v>
      </c>
      <c r="T94" s="1">
        <f t="shared" si="33"/>
        <v>0</v>
      </c>
      <c r="U94" s="1">
        <f t="shared" si="34"/>
        <v>0.52400000000000002</v>
      </c>
      <c r="W94" s="1">
        <f t="shared" si="35"/>
        <v>0</v>
      </c>
      <c r="X94" s="1">
        <f t="shared" si="36"/>
        <v>0</v>
      </c>
      <c r="Y94" s="1">
        <f t="shared" si="37"/>
        <v>0</v>
      </c>
      <c r="Z94" s="1">
        <f t="shared" si="38"/>
        <v>0</v>
      </c>
      <c r="AH94" s="1">
        <f t="shared" si="39"/>
        <v>0</v>
      </c>
      <c r="AI94" s="1">
        <f t="shared" si="40"/>
        <v>0</v>
      </c>
      <c r="AJ94" s="1">
        <f t="shared" si="41"/>
        <v>0</v>
      </c>
      <c r="AK94" s="1">
        <f t="shared" si="42"/>
        <v>0</v>
      </c>
      <c r="AL94" s="1">
        <f t="shared" si="43"/>
        <v>0</v>
      </c>
      <c r="AM94" s="1">
        <f t="shared" si="44"/>
        <v>0</v>
      </c>
      <c r="AN94" s="1">
        <f t="shared" si="45"/>
        <v>0</v>
      </c>
      <c r="AO94" s="1">
        <f t="shared" si="46"/>
        <v>0</v>
      </c>
      <c r="AP94" s="1">
        <f t="shared" si="47"/>
        <v>0</v>
      </c>
      <c r="AQ94" s="1">
        <f t="shared" si="48"/>
        <v>0.56999999999999995</v>
      </c>
      <c r="AR94" s="1">
        <f t="shared" si="49"/>
        <v>0</v>
      </c>
      <c r="AS94" s="1">
        <f t="shared" si="50"/>
        <v>0.67</v>
      </c>
      <c r="AT94" s="1">
        <f t="shared" si="51"/>
        <v>0</v>
      </c>
      <c r="AU94" s="1">
        <f t="shared" si="52"/>
        <v>0</v>
      </c>
      <c r="AW94" s="1">
        <f t="shared" si="53"/>
        <v>0</v>
      </c>
      <c r="AX94" s="1">
        <f t="shared" si="54"/>
        <v>0</v>
      </c>
      <c r="AY94" s="1">
        <f t="shared" si="55"/>
        <v>0</v>
      </c>
      <c r="AZ94" s="1">
        <f t="shared" si="56"/>
        <v>0</v>
      </c>
      <c r="BA94" s="1">
        <f t="shared" si="57"/>
        <v>0</v>
      </c>
      <c r="BB94" s="1">
        <f t="shared" si="58"/>
        <v>0</v>
      </c>
      <c r="BC94" s="1">
        <f t="shared" si="59"/>
        <v>0</v>
      </c>
      <c r="BD94" s="1">
        <f t="shared" si="60"/>
        <v>0</v>
      </c>
      <c r="BE94" s="1">
        <f t="shared" si="61"/>
        <v>0</v>
      </c>
      <c r="BF94" s="43">
        <f t="shared" si="62"/>
        <v>0</v>
      </c>
      <c r="BG94" s="43">
        <f t="shared" si="63"/>
        <v>1.7639999999999998</v>
      </c>
      <c r="BH94" s="1" t="s">
        <v>13576</v>
      </c>
      <c r="BI94" s="52">
        <v>8.6065573770491802E-2</v>
      </c>
      <c r="BJ94" s="1" t="s">
        <v>13589</v>
      </c>
    </row>
    <row r="95" spans="1:62">
      <c r="A95" s="28" t="s">
        <v>3451</v>
      </c>
      <c r="B95" s="1">
        <v>1000</v>
      </c>
      <c r="C95" s="1">
        <v>74534</v>
      </c>
      <c r="D95" s="1">
        <v>0</v>
      </c>
      <c r="E95" s="28">
        <v>0</v>
      </c>
      <c r="F95" s="1">
        <v>14.75</v>
      </c>
      <c r="G95" s="28">
        <v>2.3338607594936707</v>
      </c>
      <c r="H95" s="28">
        <v>3.57</v>
      </c>
      <c r="I95" s="28">
        <v>1.0984615384615384</v>
      </c>
      <c r="J95" s="1">
        <v>48.46</v>
      </c>
      <c r="K95" s="1">
        <v>99.48</v>
      </c>
      <c r="L95" s="1">
        <v>1618</v>
      </c>
      <c r="M95" s="1">
        <v>5873</v>
      </c>
      <c r="N95" s="1">
        <v>13105</v>
      </c>
      <c r="O95" s="28">
        <v>1.1791316192746468</v>
      </c>
      <c r="P95" s="28">
        <f t="shared" si="32"/>
        <v>2.6888973674170162</v>
      </c>
      <c r="Q95" s="42" t="s">
        <v>13545</v>
      </c>
      <c r="T95" s="1">
        <f t="shared" si="33"/>
        <v>0</v>
      </c>
      <c r="U95" s="1">
        <f t="shared" si="34"/>
        <v>0.52400000000000002</v>
      </c>
      <c r="W95" s="1">
        <f t="shared" si="35"/>
        <v>0</v>
      </c>
      <c r="X95" s="1">
        <f t="shared" si="36"/>
        <v>0</v>
      </c>
      <c r="Y95" s="1">
        <f t="shared" si="37"/>
        <v>0</v>
      </c>
      <c r="Z95" s="1">
        <f t="shared" si="38"/>
        <v>0</v>
      </c>
      <c r="AH95" s="1">
        <f t="shared" si="39"/>
        <v>0</v>
      </c>
      <c r="AI95" s="1">
        <f t="shared" si="40"/>
        <v>0.68</v>
      </c>
      <c r="AJ95" s="1">
        <f t="shared" si="41"/>
        <v>0</v>
      </c>
      <c r="AK95" s="1">
        <f t="shared" si="42"/>
        <v>0</v>
      </c>
      <c r="AL95" s="1">
        <f t="shared" si="43"/>
        <v>0</v>
      </c>
      <c r="AM95" s="1">
        <f t="shared" si="44"/>
        <v>0</v>
      </c>
      <c r="AN95" s="1">
        <f t="shared" si="45"/>
        <v>1</v>
      </c>
      <c r="AO95" s="1">
        <f t="shared" si="46"/>
        <v>0.72</v>
      </c>
      <c r="AP95" s="1">
        <f t="shared" si="47"/>
        <v>1</v>
      </c>
      <c r="AQ95" s="1">
        <f t="shared" si="48"/>
        <v>0</v>
      </c>
      <c r="AR95" s="1">
        <f t="shared" si="49"/>
        <v>0</v>
      </c>
      <c r="AS95" s="1">
        <f t="shared" si="50"/>
        <v>0</v>
      </c>
      <c r="AT95" s="1">
        <f t="shared" si="51"/>
        <v>0</v>
      </c>
      <c r="AU95" s="1">
        <f t="shared" si="52"/>
        <v>0</v>
      </c>
      <c r="AW95" s="1">
        <f t="shared" si="53"/>
        <v>0</v>
      </c>
      <c r="AX95" s="1">
        <f t="shared" si="54"/>
        <v>0</v>
      </c>
      <c r="AY95" s="1">
        <f t="shared" si="55"/>
        <v>0</v>
      </c>
      <c r="AZ95" s="1">
        <f t="shared" si="56"/>
        <v>0</v>
      </c>
      <c r="BA95" s="1">
        <f t="shared" si="57"/>
        <v>0</v>
      </c>
      <c r="BB95" s="1">
        <f t="shared" si="58"/>
        <v>0</v>
      </c>
      <c r="BC95" s="1">
        <f t="shared" si="59"/>
        <v>0</v>
      </c>
      <c r="BD95" s="1">
        <f t="shared" si="60"/>
        <v>0</v>
      </c>
      <c r="BE95" s="1">
        <f t="shared" si="61"/>
        <v>0</v>
      </c>
      <c r="BF95" s="43">
        <f t="shared" si="62"/>
        <v>2</v>
      </c>
      <c r="BG95" s="43">
        <f t="shared" si="63"/>
        <v>1.9240000000000002</v>
      </c>
      <c r="BH95" s="1" t="s">
        <v>13578</v>
      </c>
      <c r="BI95" s="52">
        <v>7.6923076923076927E-2</v>
      </c>
      <c r="BJ95" s="1" t="s">
        <v>13589</v>
      </c>
    </row>
    <row r="96" spans="1:62">
      <c r="A96" s="28" t="s">
        <v>2894</v>
      </c>
      <c r="B96" s="1">
        <v>100</v>
      </c>
      <c r="C96" s="1">
        <v>49551</v>
      </c>
      <c r="D96" s="1">
        <v>4.38</v>
      </c>
      <c r="E96" s="28">
        <v>0.18000000000000002</v>
      </c>
      <c r="F96" s="1">
        <v>4.24</v>
      </c>
      <c r="G96" s="28">
        <v>1.2507374631268438</v>
      </c>
      <c r="H96" s="28">
        <v>1.32</v>
      </c>
      <c r="I96" s="28">
        <v>0.60829493087557607</v>
      </c>
      <c r="J96" s="1">
        <v>47.61</v>
      </c>
      <c r="K96" s="1">
        <v>98.09</v>
      </c>
      <c r="L96" s="1">
        <v>524</v>
      </c>
      <c r="M96" s="1">
        <v>3513</v>
      </c>
      <c r="N96" s="1">
        <v>26740</v>
      </c>
      <c r="O96" s="28">
        <v>0.6384059208653573</v>
      </c>
      <c r="P96" s="28">
        <f t="shared" si="32"/>
        <v>0.78825729244577425</v>
      </c>
      <c r="Q96" s="42">
        <v>1</v>
      </c>
      <c r="T96" s="1">
        <f t="shared" si="33"/>
        <v>1</v>
      </c>
      <c r="U96" s="1">
        <f t="shared" si="34"/>
        <v>0.52400000000000002</v>
      </c>
      <c r="W96" s="1">
        <f t="shared" si="35"/>
        <v>0</v>
      </c>
      <c r="X96" s="1">
        <f t="shared" si="36"/>
        <v>0</v>
      </c>
      <c r="Y96" s="1">
        <f t="shared" si="37"/>
        <v>0</v>
      </c>
      <c r="Z96" s="1">
        <f t="shared" si="38"/>
        <v>0</v>
      </c>
      <c r="AH96" s="1">
        <f t="shared" si="39"/>
        <v>0</v>
      </c>
      <c r="AI96" s="1">
        <f t="shared" si="40"/>
        <v>0</v>
      </c>
      <c r="AJ96" s="1">
        <f t="shared" si="41"/>
        <v>0</v>
      </c>
      <c r="AK96" s="1">
        <f t="shared" si="42"/>
        <v>0</v>
      </c>
      <c r="AL96" s="1">
        <f t="shared" si="43"/>
        <v>0</v>
      </c>
      <c r="AM96" s="1">
        <f t="shared" si="44"/>
        <v>0</v>
      </c>
      <c r="AN96" s="1">
        <f t="shared" si="45"/>
        <v>0</v>
      </c>
      <c r="AO96" s="1">
        <f t="shared" si="46"/>
        <v>0.72</v>
      </c>
      <c r="AP96" s="1">
        <f t="shared" si="47"/>
        <v>1</v>
      </c>
      <c r="AQ96" s="1">
        <f t="shared" si="48"/>
        <v>0</v>
      </c>
      <c r="AR96" s="1">
        <f t="shared" si="49"/>
        <v>0</v>
      </c>
      <c r="AS96" s="1">
        <f t="shared" si="50"/>
        <v>0.67</v>
      </c>
      <c r="AT96" s="1">
        <f t="shared" si="51"/>
        <v>0</v>
      </c>
      <c r="AU96" s="1">
        <f t="shared" si="52"/>
        <v>0</v>
      </c>
      <c r="AW96" s="1">
        <f t="shared" si="53"/>
        <v>0</v>
      </c>
      <c r="AX96" s="1">
        <f t="shared" si="54"/>
        <v>0</v>
      </c>
      <c r="AY96" s="1">
        <f t="shared" si="55"/>
        <v>0</v>
      </c>
      <c r="AZ96" s="1">
        <f t="shared" si="56"/>
        <v>0</v>
      </c>
      <c r="BA96" s="1">
        <f t="shared" si="57"/>
        <v>0</v>
      </c>
      <c r="BB96" s="1">
        <f t="shared" si="58"/>
        <v>0</v>
      </c>
      <c r="BC96" s="1">
        <f t="shared" si="59"/>
        <v>0</v>
      </c>
      <c r="BD96" s="1">
        <f t="shared" si="60"/>
        <v>0</v>
      </c>
      <c r="BE96" s="1">
        <f t="shared" si="61"/>
        <v>0</v>
      </c>
      <c r="BF96" s="43">
        <f t="shared" si="62"/>
        <v>2</v>
      </c>
      <c r="BG96" s="43">
        <f t="shared" si="63"/>
        <v>1.9140000000000001</v>
      </c>
      <c r="BH96" s="1" t="s">
        <v>13578</v>
      </c>
      <c r="BI96" s="52">
        <v>7.6923076923076927E-2</v>
      </c>
      <c r="BJ96" s="1" t="s">
        <v>13589</v>
      </c>
    </row>
    <row r="97" spans="1:62">
      <c r="A97" s="28" t="s">
        <v>1095</v>
      </c>
      <c r="B97" s="1">
        <v>1000</v>
      </c>
      <c r="C97" s="1">
        <v>23809</v>
      </c>
      <c r="D97" s="1">
        <v>2.75</v>
      </c>
      <c r="E97" s="28">
        <v>0.26666666666666672</v>
      </c>
      <c r="F97" s="1">
        <v>3.06</v>
      </c>
      <c r="G97" s="28">
        <v>0.95031055900621109</v>
      </c>
      <c r="H97" s="28">
        <v>0.46</v>
      </c>
      <c r="I97" s="28">
        <v>0.28930817610062892</v>
      </c>
      <c r="J97" s="1">
        <v>99.47</v>
      </c>
      <c r="K97" s="1">
        <v>98.93</v>
      </c>
      <c r="L97" s="1">
        <v>349</v>
      </c>
      <c r="M97" s="1">
        <v>1473</v>
      </c>
      <c r="N97" s="1">
        <v>6192</v>
      </c>
      <c r="O97" s="28">
        <v>1.0140665308893415</v>
      </c>
      <c r="P97" s="28">
        <f t="shared" si="32"/>
        <v>1.4273255813953489</v>
      </c>
      <c r="Q97" s="42">
        <v>1</v>
      </c>
      <c r="T97" s="1">
        <f t="shared" si="33"/>
        <v>0</v>
      </c>
      <c r="U97" s="1">
        <f t="shared" si="34"/>
        <v>0.52400000000000002</v>
      </c>
      <c r="W97" s="1">
        <f t="shared" si="35"/>
        <v>0</v>
      </c>
      <c r="X97" s="1">
        <f t="shared" si="36"/>
        <v>0</v>
      </c>
      <c r="Y97" s="1">
        <f t="shared" si="37"/>
        <v>0</v>
      </c>
      <c r="Z97" s="1">
        <f t="shared" si="38"/>
        <v>0</v>
      </c>
      <c r="AH97" s="1">
        <f t="shared" si="39"/>
        <v>0</v>
      </c>
      <c r="AI97" s="1">
        <f t="shared" si="40"/>
        <v>0</v>
      </c>
      <c r="AJ97" s="1">
        <f t="shared" si="41"/>
        <v>0</v>
      </c>
      <c r="AK97" s="1">
        <f t="shared" si="42"/>
        <v>0</v>
      </c>
      <c r="AL97" s="1">
        <f t="shared" si="43"/>
        <v>0</v>
      </c>
      <c r="AM97" s="1">
        <f t="shared" si="44"/>
        <v>0</v>
      </c>
      <c r="AN97" s="1">
        <f t="shared" si="45"/>
        <v>0</v>
      </c>
      <c r="AO97" s="1">
        <f t="shared" si="46"/>
        <v>0</v>
      </c>
      <c r="AP97" s="1">
        <f t="shared" si="47"/>
        <v>0</v>
      </c>
      <c r="AQ97" s="1">
        <f t="shared" si="48"/>
        <v>0.56999999999999995</v>
      </c>
      <c r="AR97" s="1">
        <f t="shared" si="49"/>
        <v>0</v>
      </c>
      <c r="AS97" s="1">
        <f t="shared" si="50"/>
        <v>0.67</v>
      </c>
      <c r="AT97" s="1">
        <f t="shared" si="51"/>
        <v>0</v>
      </c>
      <c r="AU97" s="1">
        <f t="shared" si="52"/>
        <v>0</v>
      </c>
      <c r="AW97" s="1">
        <f t="shared" si="53"/>
        <v>0</v>
      </c>
      <c r="AX97" s="1">
        <f t="shared" si="54"/>
        <v>0</v>
      </c>
      <c r="AY97" s="1">
        <f t="shared" si="55"/>
        <v>0</v>
      </c>
      <c r="AZ97" s="1">
        <f t="shared" si="56"/>
        <v>0</v>
      </c>
      <c r="BA97" s="1">
        <f t="shared" si="57"/>
        <v>0</v>
      </c>
      <c r="BB97" s="1">
        <f t="shared" si="58"/>
        <v>0</v>
      </c>
      <c r="BC97" s="1">
        <f t="shared" si="59"/>
        <v>0</v>
      </c>
      <c r="BD97" s="1">
        <f t="shared" si="60"/>
        <v>0</v>
      </c>
      <c r="BE97" s="1">
        <f t="shared" si="61"/>
        <v>0</v>
      </c>
      <c r="BF97" s="43">
        <f t="shared" si="62"/>
        <v>0</v>
      </c>
      <c r="BG97" s="43">
        <f t="shared" si="63"/>
        <v>1.7639999999999998</v>
      </c>
      <c r="BH97" s="1" t="s">
        <v>13576</v>
      </c>
      <c r="BI97" s="52">
        <v>8.6065573770491802E-2</v>
      </c>
      <c r="BJ97" s="1" t="s">
        <v>13589</v>
      </c>
    </row>
    <row r="98" spans="1:62">
      <c r="A98" s="28" t="s">
        <v>2090</v>
      </c>
      <c r="B98" s="1">
        <v>1000</v>
      </c>
      <c r="C98" s="1">
        <v>43665</v>
      </c>
      <c r="D98" s="1">
        <v>2.83</v>
      </c>
      <c r="E98" s="28">
        <v>0.94333333333333336</v>
      </c>
      <c r="F98" s="1">
        <v>1.85</v>
      </c>
      <c r="G98" s="28">
        <v>0.47073791348600508</v>
      </c>
      <c r="H98" s="28">
        <v>0.31</v>
      </c>
      <c r="I98" s="28">
        <v>0.12757201646090535</v>
      </c>
      <c r="J98" s="1">
        <v>99.39</v>
      </c>
      <c r="K98" s="1">
        <v>98.2</v>
      </c>
      <c r="L98" s="1">
        <v>89</v>
      </c>
      <c r="M98" s="1">
        <v>546</v>
      </c>
      <c r="N98" s="1">
        <v>12624</v>
      </c>
      <c r="O98" s="28">
        <v>0.69765567765567771</v>
      </c>
      <c r="P98" s="28">
        <f t="shared" si="32"/>
        <v>0.25950570342205326</v>
      </c>
      <c r="Q98" s="42">
        <v>1</v>
      </c>
      <c r="T98" s="1">
        <f t="shared" si="33"/>
        <v>0</v>
      </c>
      <c r="U98" s="1">
        <f t="shared" si="34"/>
        <v>0.52400000000000002</v>
      </c>
      <c r="W98" s="1">
        <f t="shared" si="35"/>
        <v>0</v>
      </c>
      <c r="X98" s="1">
        <f t="shared" si="36"/>
        <v>0</v>
      </c>
      <c r="Y98" s="1">
        <f t="shared" si="37"/>
        <v>0</v>
      </c>
      <c r="Z98" s="1">
        <f t="shared" si="38"/>
        <v>0</v>
      </c>
      <c r="AH98" s="1">
        <f t="shared" si="39"/>
        <v>0</v>
      </c>
      <c r="AI98" s="1">
        <f t="shared" si="40"/>
        <v>0</v>
      </c>
      <c r="AJ98" s="1">
        <f t="shared" si="41"/>
        <v>0</v>
      </c>
      <c r="AK98" s="1">
        <f t="shared" si="42"/>
        <v>0</v>
      </c>
      <c r="AL98" s="1">
        <f t="shared" si="43"/>
        <v>0</v>
      </c>
      <c r="AM98" s="1">
        <f t="shared" si="44"/>
        <v>0</v>
      </c>
      <c r="AN98" s="1">
        <f t="shared" si="45"/>
        <v>0</v>
      </c>
      <c r="AO98" s="1">
        <f t="shared" si="46"/>
        <v>0</v>
      </c>
      <c r="AP98" s="1">
        <f t="shared" si="47"/>
        <v>0</v>
      </c>
      <c r="AQ98" s="1">
        <f t="shared" si="48"/>
        <v>0.56999999999999995</v>
      </c>
      <c r="AR98" s="1">
        <f t="shared" si="49"/>
        <v>0</v>
      </c>
      <c r="AS98" s="1">
        <f t="shared" si="50"/>
        <v>0.67</v>
      </c>
      <c r="AT98" s="1">
        <f t="shared" si="51"/>
        <v>0</v>
      </c>
      <c r="AU98" s="1">
        <f t="shared" si="52"/>
        <v>0</v>
      </c>
      <c r="AW98" s="1">
        <f t="shared" si="53"/>
        <v>0</v>
      </c>
      <c r="AX98" s="1">
        <f t="shared" si="54"/>
        <v>0</v>
      </c>
      <c r="AY98" s="1">
        <f t="shared" si="55"/>
        <v>0</v>
      </c>
      <c r="AZ98" s="1">
        <f t="shared" si="56"/>
        <v>0</v>
      </c>
      <c r="BA98" s="1">
        <f t="shared" si="57"/>
        <v>0</v>
      </c>
      <c r="BB98" s="1">
        <f t="shared" si="58"/>
        <v>0</v>
      </c>
      <c r="BC98" s="1">
        <f t="shared" si="59"/>
        <v>0</v>
      </c>
      <c r="BD98" s="1">
        <f t="shared" si="60"/>
        <v>0</v>
      </c>
      <c r="BE98" s="1">
        <f t="shared" si="61"/>
        <v>0.81</v>
      </c>
      <c r="BF98" s="43">
        <f t="shared" si="62"/>
        <v>0</v>
      </c>
      <c r="BG98" s="43">
        <f t="shared" si="63"/>
        <v>2.5739999999999998</v>
      </c>
      <c r="BH98" s="1" t="s">
        <v>13576</v>
      </c>
      <c r="BI98" s="52">
        <v>8.6065573770491802E-2</v>
      </c>
      <c r="BJ98" s="1" t="s">
        <v>13589</v>
      </c>
    </row>
    <row r="99" spans="1:62">
      <c r="A99" s="28" t="s">
        <v>2324</v>
      </c>
      <c r="B99" s="1">
        <v>1000</v>
      </c>
      <c r="C99" s="1">
        <v>58194</v>
      </c>
      <c r="D99" s="1">
        <v>5.39</v>
      </c>
      <c r="E99" s="28">
        <v>0.95333333333333325</v>
      </c>
      <c r="F99" s="1">
        <v>2.87</v>
      </c>
      <c r="G99" s="28">
        <v>0.64205816554809847</v>
      </c>
      <c r="H99" s="28">
        <v>1.84</v>
      </c>
      <c r="I99" s="28">
        <v>0.92462311557788945</v>
      </c>
      <c r="J99" s="1">
        <v>19.37</v>
      </c>
      <c r="K99" s="1">
        <v>98.77</v>
      </c>
      <c r="L99" s="1">
        <v>533</v>
      </c>
      <c r="M99" s="1">
        <v>2873</v>
      </c>
      <c r="N99" s="1">
        <v>12023</v>
      </c>
      <c r="O99" s="28">
        <v>0.79402714932126706</v>
      </c>
      <c r="P99" s="28">
        <f t="shared" si="32"/>
        <v>1.4337519753805206</v>
      </c>
      <c r="Q99" s="42">
        <v>1</v>
      </c>
      <c r="T99" s="1">
        <f t="shared" si="33"/>
        <v>0</v>
      </c>
      <c r="U99" s="1">
        <f t="shared" si="34"/>
        <v>0.52400000000000002</v>
      </c>
      <c r="W99" s="1">
        <f t="shared" si="35"/>
        <v>0</v>
      </c>
      <c r="X99" s="1">
        <f t="shared" si="36"/>
        <v>0</v>
      </c>
      <c r="Y99" s="1">
        <f t="shared" si="37"/>
        <v>0</v>
      </c>
      <c r="Z99" s="1">
        <f t="shared" si="38"/>
        <v>0</v>
      </c>
      <c r="AH99" s="1">
        <f t="shared" si="39"/>
        <v>0</v>
      </c>
      <c r="AI99" s="1">
        <f t="shared" si="40"/>
        <v>0</v>
      </c>
      <c r="AJ99" s="1">
        <f t="shared" si="41"/>
        <v>0</v>
      </c>
      <c r="AK99" s="1">
        <f t="shared" si="42"/>
        <v>0</v>
      </c>
      <c r="AL99" s="1">
        <f t="shared" si="43"/>
        <v>0</v>
      </c>
      <c r="AM99" s="1">
        <f t="shared" si="44"/>
        <v>0</v>
      </c>
      <c r="AN99" s="1">
        <f t="shared" si="45"/>
        <v>0</v>
      </c>
      <c r="AO99" s="1">
        <f t="shared" si="46"/>
        <v>0.72</v>
      </c>
      <c r="AP99" s="1">
        <f t="shared" si="47"/>
        <v>1</v>
      </c>
      <c r="AQ99" s="1">
        <f t="shared" si="48"/>
        <v>0</v>
      </c>
      <c r="AR99" s="1">
        <f t="shared" si="49"/>
        <v>0</v>
      </c>
      <c r="AS99" s="1">
        <f t="shared" si="50"/>
        <v>0.67</v>
      </c>
      <c r="AT99" s="1">
        <f t="shared" si="51"/>
        <v>0</v>
      </c>
      <c r="AU99" s="1">
        <f t="shared" si="52"/>
        <v>0</v>
      </c>
      <c r="AW99" s="1">
        <f t="shared" si="53"/>
        <v>0</v>
      </c>
      <c r="AX99" s="1">
        <f t="shared" si="54"/>
        <v>0</v>
      </c>
      <c r="AY99" s="1">
        <f t="shared" si="55"/>
        <v>0</v>
      </c>
      <c r="AZ99" s="1">
        <f t="shared" si="56"/>
        <v>0</v>
      </c>
      <c r="BA99" s="1">
        <f t="shared" si="57"/>
        <v>0</v>
      </c>
      <c r="BB99" s="1">
        <f t="shared" si="58"/>
        <v>0</v>
      </c>
      <c r="BC99" s="1">
        <f t="shared" si="59"/>
        <v>0</v>
      </c>
      <c r="BD99" s="1">
        <f t="shared" si="60"/>
        <v>0</v>
      </c>
      <c r="BE99" s="1">
        <f t="shared" si="61"/>
        <v>0</v>
      </c>
      <c r="BF99" s="43">
        <f t="shared" si="62"/>
        <v>1</v>
      </c>
      <c r="BG99" s="43">
        <f t="shared" si="63"/>
        <v>1.9140000000000001</v>
      </c>
      <c r="BH99" s="1" t="s">
        <v>13578</v>
      </c>
      <c r="BI99" s="52">
        <v>7.6923076923076927E-2</v>
      </c>
      <c r="BJ99" s="1" t="s">
        <v>13589</v>
      </c>
    </row>
    <row r="100" spans="1:62">
      <c r="A100" s="28" t="s">
        <v>992</v>
      </c>
      <c r="B100" s="1">
        <v>1000</v>
      </c>
      <c r="C100" s="1">
        <v>229390</v>
      </c>
      <c r="D100" s="1">
        <v>2.98</v>
      </c>
      <c r="E100" s="28">
        <v>0.99333333333333329</v>
      </c>
      <c r="F100" s="1">
        <v>2.63</v>
      </c>
      <c r="G100" s="28">
        <v>0.76900584795321636</v>
      </c>
      <c r="H100" s="28">
        <v>1.7</v>
      </c>
      <c r="I100" s="28">
        <v>1.1486486486486487</v>
      </c>
      <c r="J100" s="1">
        <v>97.91</v>
      </c>
      <c r="K100" s="1">
        <v>99.34</v>
      </c>
      <c r="L100" s="1">
        <v>176</v>
      </c>
      <c r="M100" s="1">
        <v>698</v>
      </c>
      <c r="N100" s="1">
        <v>4164</v>
      </c>
      <c r="O100" s="28">
        <v>1.0791977077363897</v>
      </c>
      <c r="P100" s="28">
        <f t="shared" si="32"/>
        <v>1.0057636887608068</v>
      </c>
      <c r="Q100" s="42">
        <v>1</v>
      </c>
      <c r="T100" s="1">
        <f t="shared" si="33"/>
        <v>0</v>
      </c>
      <c r="U100" s="1">
        <f t="shared" si="34"/>
        <v>0.52400000000000002</v>
      </c>
      <c r="W100" s="1">
        <f t="shared" si="35"/>
        <v>0</v>
      </c>
      <c r="X100" s="1">
        <f t="shared" si="36"/>
        <v>0</v>
      </c>
      <c r="Y100" s="1">
        <f t="shared" si="37"/>
        <v>0</v>
      </c>
      <c r="Z100" s="1">
        <f t="shared" si="38"/>
        <v>0</v>
      </c>
      <c r="AH100" s="1">
        <f t="shared" si="39"/>
        <v>0</v>
      </c>
      <c r="AI100" s="1">
        <f t="shared" si="40"/>
        <v>0</v>
      </c>
      <c r="AJ100" s="1">
        <f t="shared" si="41"/>
        <v>0</v>
      </c>
      <c r="AK100" s="1">
        <f t="shared" si="42"/>
        <v>0</v>
      </c>
      <c r="AL100" s="1">
        <f t="shared" si="43"/>
        <v>0</v>
      </c>
      <c r="AM100" s="1">
        <f t="shared" si="44"/>
        <v>0</v>
      </c>
      <c r="AN100" s="1">
        <f t="shared" si="45"/>
        <v>0</v>
      </c>
      <c r="AO100" s="1">
        <f t="shared" si="46"/>
        <v>0.72</v>
      </c>
      <c r="AP100" s="1">
        <f t="shared" si="47"/>
        <v>0</v>
      </c>
      <c r="AQ100" s="1">
        <f t="shared" si="48"/>
        <v>0.56999999999999995</v>
      </c>
      <c r="AR100" s="1">
        <f t="shared" si="49"/>
        <v>0</v>
      </c>
      <c r="AS100" s="1">
        <f t="shared" si="50"/>
        <v>0</v>
      </c>
      <c r="AT100" s="1">
        <f t="shared" si="51"/>
        <v>0</v>
      </c>
      <c r="AU100" s="1">
        <f t="shared" si="52"/>
        <v>0</v>
      </c>
      <c r="AW100" s="1">
        <f t="shared" si="53"/>
        <v>0</v>
      </c>
      <c r="AX100" s="1">
        <f t="shared" si="54"/>
        <v>0</v>
      </c>
      <c r="AY100" s="1">
        <f t="shared" si="55"/>
        <v>0</v>
      </c>
      <c r="AZ100" s="1">
        <f t="shared" si="56"/>
        <v>0</v>
      </c>
      <c r="BA100" s="1">
        <f t="shared" si="57"/>
        <v>0</v>
      </c>
      <c r="BB100" s="1">
        <f t="shared" si="58"/>
        <v>0</v>
      </c>
      <c r="BC100" s="1">
        <f t="shared" si="59"/>
        <v>0</v>
      </c>
      <c r="BD100" s="1">
        <f t="shared" si="60"/>
        <v>0</v>
      </c>
      <c r="BE100" s="1">
        <f t="shared" si="61"/>
        <v>0</v>
      </c>
      <c r="BF100" s="43">
        <f t="shared" si="62"/>
        <v>0</v>
      </c>
      <c r="BG100" s="43">
        <f t="shared" si="63"/>
        <v>1.8140000000000001</v>
      </c>
      <c r="BH100" s="1" t="s">
        <v>13576</v>
      </c>
      <c r="BI100" s="52">
        <v>8.6065573770491802E-2</v>
      </c>
      <c r="BJ100" s="1" t="s">
        <v>13589</v>
      </c>
    </row>
    <row r="101" spans="1:62">
      <c r="A101" s="28" t="s">
        <v>2047</v>
      </c>
      <c r="B101" s="1">
        <v>500</v>
      </c>
      <c r="C101" s="1">
        <v>22530</v>
      </c>
      <c r="D101" s="1">
        <v>2.99</v>
      </c>
      <c r="E101" s="28">
        <v>0.9966666666666667</v>
      </c>
      <c r="F101" s="1">
        <v>10.15</v>
      </c>
      <c r="G101" s="28">
        <v>2.5826972010178118</v>
      </c>
      <c r="H101" s="28">
        <v>5.17</v>
      </c>
      <c r="I101" s="28">
        <v>2.1275720164609053</v>
      </c>
      <c r="J101" s="1">
        <v>76.63</v>
      </c>
      <c r="K101" s="1">
        <v>98.95</v>
      </c>
      <c r="L101" s="1">
        <v>13</v>
      </c>
      <c r="M101" s="1">
        <v>160</v>
      </c>
      <c r="N101" s="1">
        <v>1271</v>
      </c>
      <c r="O101" s="28">
        <v>0.34775000000000006</v>
      </c>
      <c r="P101" s="28">
        <f t="shared" si="32"/>
        <v>0.75531077891424081</v>
      </c>
      <c r="Q101" s="42">
        <v>1</v>
      </c>
      <c r="T101" s="1">
        <f t="shared" si="33"/>
        <v>0</v>
      </c>
      <c r="U101" s="1">
        <f t="shared" si="34"/>
        <v>0.52400000000000002</v>
      </c>
      <c r="W101" s="1">
        <f t="shared" si="35"/>
        <v>0</v>
      </c>
      <c r="X101" s="1">
        <f t="shared" si="36"/>
        <v>0</v>
      </c>
      <c r="Y101" s="1">
        <f t="shared" si="37"/>
        <v>0</v>
      </c>
      <c r="Z101" s="1">
        <f t="shared" si="38"/>
        <v>0</v>
      </c>
      <c r="AH101" s="1">
        <f t="shared" si="39"/>
        <v>0</v>
      </c>
      <c r="AI101" s="1">
        <f t="shared" si="40"/>
        <v>0.68</v>
      </c>
      <c r="AJ101" s="1">
        <f t="shared" si="41"/>
        <v>0</v>
      </c>
      <c r="AK101" s="1">
        <f t="shared" si="42"/>
        <v>0</v>
      </c>
      <c r="AL101" s="1">
        <f t="shared" si="43"/>
        <v>1</v>
      </c>
      <c r="AM101" s="1">
        <f t="shared" si="44"/>
        <v>0.75</v>
      </c>
      <c r="AN101" s="1">
        <f t="shared" si="45"/>
        <v>1</v>
      </c>
      <c r="AO101" s="1">
        <f t="shared" si="46"/>
        <v>0.72</v>
      </c>
      <c r="AP101" s="1">
        <f t="shared" si="47"/>
        <v>0</v>
      </c>
      <c r="AQ101" s="1">
        <f t="shared" si="48"/>
        <v>0</v>
      </c>
      <c r="AR101" s="1">
        <f t="shared" si="49"/>
        <v>0</v>
      </c>
      <c r="AS101" s="1">
        <f t="shared" si="50"/>
        <v>0.67</v>
      </c>
      <c r="AT101" s="1">
        <f t="shared" si="51"/>
        <v>0</v>
      </c>
      <c r="AU101" s="1">
        <f t="shared" si="52"/>
        <v>0</v>
      </c>
      <c r="AW101" s="1">
        <f t="shared" si="53"/>
        <v>1</v>
      </c>
      <c r="AX101" s="1">
        <f t="shared" si="54"/>
        <v>0</v>
      </c>
      <c r="AY101" s="1">
        <f t="shared" si="55"/>
        <v>0</v>
      </c>
      <c r="AZ101" s="1">
        <f t="shared" si="56"/>
        <v>0.88</v>
      </c>
      <c r="BA101" s="1">
        <f t="shared" si="57"/>
        <v>0.77</v>
      </c>
      <c r="BB101" s="1">
        <f t="shared" si="58"/>
        <v>0</v>
      </c>
      <c r="BC101" s="1">
        <f t="shared" si="59"/>
        <v>0</v>
      </c>
      <c r="BD101" s="1">
        <f t="shared" si="60"/>
        <v>0</v>
      </c>
      <c r="BE101" s="1">
        <f t="shared" si="61"/>
        <v>0</v>
      </c>
      <c r="BF101" s="43">
        <f t="shared" si="62"/>
        <v>3</v>
      </c>
      <c r="BG101" s="43">
        <f t="shared" si="63"/>
        <v>4.9939999999999998</v>
      </c>
      <c r="BH101" s="1" t="s">
        <v>13576</v>
      </c>
      <c r="BI101" s="52">
        <v>8.6065573770491802E-2</v>
      </c>
      <c r="BJ101" s="1" t="s">
        <v>13589</v>
      </c>
    </row>
    <row r="102" spans="1:62">
      <c r="A102" s="28" t="s">
        <v>477</v>
      </c>
      <c r="B102" s="1">
        <v>935.5</v>
      </c>
      <c r="C102" s="1">
        <v>41933</v>
      </c>
      <c r="D102" s="1">
        <v>5.3100000000000005</v>
      </c>
      <c r="E102" s="28">
        <v>1.0566666666666666</v>
      </c>
      <c r="F102" s="1">
        <v>3.03</v>
      </c>
      <c r="G102" s="28">
        <v>0.44493392070484583</v>
      </c>
      <c r="H102" s="28">
        <v>1.98</v>
      </c>
      <c r="I102" s="28">
        <v>0.6073619631901841</v>
      </c>
      <c r="J102" s="1">
        <v>99.9</v>
      </c>
      <c r="K102" s="1">
        <v>99.23</v>
      </c>
      <c r="L102" s="1">
        <v>265</v>
      </c>
      <c r="M102" s="1">
        <v>1294</v>
      </c>
      <c r="N102" s="1">
        <v>8407</v>
      </c>
      <c r="O102" s="28">
        <v>0.87650695517774346</v>
      </c>
      <c r="P102" s="28">
        <f t="shared" si="32"/>
        <v>0.92351611752111329</v>
      </c>
      <c r="Q102" s="42">
        <v>1</v>
      </c>
      <c r="T102" s="1">
        <f t="shared" si="33"/>
        <v>0</v>
      </c>
      <c r="U102" s="1">
        <f t="shared" si="34"/>
        <v>0.52400000000000002</v>
      </c>
      <c r="W102" s="1">
        <f t="shared" si="35"/>
        <v>0</v>
      </c>
      <c r="X102" s="1">
        <f t="shared" si="36"/>
        <v>0</v>
      </c>
      <c r="Y102" s="1">
        <f t="shared" si="37"/>
        <v>0</v>
      </c>
      <c r="Z102" s="1">
        <f t="shared" si="38"/>
        <v>0</v>
      </c>
      <c r="AH102" s="1">
        <f t="shared" si="39"/>
        <v>0</v>
      </c>
      <c r="AI102" s="1">
        <f t="shared" si="40"/>
        <v>0</v>
      </c>
      <c r="AJ102" s="1">
        <f t="shared" si="41"/>
        <v>0</v>
      </c>
      <c r="AK102" s="1">
        <f t="shared" si="42"/>
        <v>0</v>
      </c>
      <c r="AL102" s="1">
        <f t="shared" si="43"/>
        <v>0</v>
      </c>
      <c r="AM102" s="1">
        <f t="shared" si="44"/>
        <v>0</v>
      </c>
      <c r="AN102" s="1">
        <f t="shared" si="45"/>
        <v>0</v>
      </c>
      <c r="AO102" s="1">
        <f t="shared" si="46"/>
        <v>0.72</v>
      </c>
      <c r="AP102" s="1">
        <f t="shared" si="47"/>
        <v>0</v>
      </c>
      <c r="AQ102" s="1">
        <f t="shared" si="48"/>
        <v>0.56999999999999995</v>
      </c>
      <c r="AR102" s="1">
        <f t="shared" si="49"/>
        <v>0</v>
      </c>
      <c r="AS102" s="1">
        <f t="shared" si="50"/>
        <v>0.67</v>
      </c>
      <c r="AT102" s="1">
        <f t="shared" si="51"/>
        <v>0</v>
      </c>
      <c r="AU102" s="1">
        <f t="shared" si="52"/>
        <v>0</v>
      </c>
      <c r="AW102" s="1">
        <f t="shared" si="53"/>
        <v>0</v>
      </c>
      <c r="AX102" s="1">
        <f t="shared" si="54"/>
        <v>0</v>
      </c>
      <c r="AY102" s="1">
        <f t="shared" si="55"/>
        <v>0</v>
      </c>
      <c r="AZ102" s="1">
        <f t="shared" si="56"/>
        <v>0</v>
      </c>
      <c r="BA102" s="1">
        <f t="shared" si="57"/>
        <v>0</v>
      </c>
      <c r="BB102" s="1">
        <f t="shared" si="58"/>
        <v>0</v>
      </c>
      <c r="BC102" s="1">
        <f t="shared" si="59"/>
        <v>0</v>
      </c>
      <c r="BD102" s="1">
        <f t="shared" si="60"/>
        <v>0</v>
      </c>
      <c r="BE102" s="1">
        <f t="shared" si="61"/>
        <v>0</v>
      </c>
      <c r="BF102" s="43">
        <f t="shared" si="62"/>
        <v>0</v>
      </c>
      <c r="BG102" s="43">
        <f t="shared" si="63"/>
        <v>2.484</v>
      </c>
      <c r="BH102" s="1" t="s">
        <v>13576</v>
      </c>
      <c r="BI102" s="52">
        <v>8.6065573770491802E-2</v>
      </c>
      <c r="BJ102" s="1" t="s">
        <v>13589</v>
      </c>
    </row>
    <row r="103" spans="1:62">
      <c r="A103" s="28" t="s">
        <v>741</v>
      </c>
      <c r="B103" s="1">
        <v>1000</v>
      </c>
      <c r="C103" s="1">
        <v>43794</v>
      </c>
      <c r="D103" s="1">
        <v>5.16</v>
      </c>
      <c r="E103" s="28">
        <v>1.72</v>
      </c>
      <c r="F103" s="1">
        <v>6.84</v>
      </c>
      <c r="G103" s="28">
        <v>1.0822784810126582</v>
      </c>
      <c r="H103" s="28">
        <v>4.38</v>
      </c>
      <c r="I103" s="28">
        <v>1.3476923076923077</v>
      </c>
      <c r="J103" s="1">
        <v>37.49</v>
      </c>
      <c r="K103" s="1">
        <v>98.12</v>
      </c>
      <c r="L103" s="1">
        <v>302</v>
      </c>
      <c r="M103" s="1">
        <v>939</v>
      </c>
      <c r="N103" s="1">
        <v>3902</v>
      </c>
      <c r="O103" s="28">
        <v>1.376528221512247</v>
      </c>
      <c r="P103" s="28">
        <f t="shared" si="32"/>
        <v>1.443874935930292</v>
      </c>
      <c r="Q103" s="42">
        <v>1</v>
      </c>
      <c r="T103" s="1">
        <f t="shared" si="33"/>
        <v>0</v>
      </c>
      <c r="U103" s="1">
        <f t="shared" si="34"/>
        <v>0.52400000000000002</v>
      </c>
      <c r="W103" s="1">
        <f t="shared" si="35"/>
        <v>0</v>
      </c>
      <c r="X103" s="1">
        <f t="shared" si="36"/>
        <v>0</v>
      </c>
      <c r="Y103" s="1">
        <f t="shared" si="37"/>
        <v>0</v>
      </c>
      <c r="Z103" s="1">
        <f t="shared" si="38"/>
        <v>0</v>
      </c>
      <c r="AH103" s="1">
        <f t="shared" si="39"/>
        <v>0</v>
      </c>
      <c r="AI103" s="1">
        <f t="shared" si="40"/>
        <v>0.68</v>
      </c>
      <c r="AJ103" s="1">
        <f t="shared" si="41"/>
        <v>0</v>
      </c>
      <c r="AK103" s="1">
        <f t="shared" si="42"/>
        <v>0</v>
      </c>
      <c r="AL103" s="1">
        <f t="shared" si="43"/>
        <v>0</v>
      </c>
      <c r="AM103" s="1">
        <f t="shared" si="44"/>
        <v>0</v>
      </c>
      <c r="AN103" s="1">
        <f t="shared" si="45"/>
        <v>1</v>
      </c>
      <c r="AO103" s="1">
        <f t="shared" si="46"/>
        <v>0.72</v>
      </c>
      <c r="AP103" s="1">
        <f t="shared" si="47"/>
        <v>1</v>
      </c>
      <c r="AQ103" s="1">
        <f t="shared" si="48"/>
        <v>0</v>
      </c>
      <c r="AR103" s="1">
        <f t="shared" si="49"/>
        <v>0</v>
      </c>
      <c r="AS103" s="1">
        <f t="shared" si="50"/>
        <v>0.67</v>
      </c>
      <c r="AT103" s="1">
        <f t="shared" si="51"/>
        <v>0</v>
      </c>
      <c r="AU103" s="1">
        <f t="shared" si="52"/>
        <v>0</v>
      </c>
      <c r="AW103" s="1">
        <f t="shared" si="53"/>
        <v>0</v>
      </c>
      <c r="AX103" s="1">
        <f t="shared" si="54"/>
        <v>0</v>
      </c>
      <c r="AY103" s="1">
        <f t="shared" si="55"/>
        <v>0</v>
      </c>
      <c r="AZ103" s="1">
        <f t="shared" si="56"/>
        <v>0</v>
      </c>
      <c r="BA103" s="1">
        <f t="shared" si="57"/>
        <v>0</v>
      </c>
      <c r="BB103" s="1">
        <f t="shared" si="58"/>
        <v>0</v>
      </c>
      <c r="BC103" s="1">
        <f t="shared" si="59"/>
        <v>0</v>
      </c>
      <c r="BD103" s="1">
        <f t="shared" si="60"/>
        <v>0</v>
      </c>
      <c r="BE103" s="1">
        <f t="shared" si="61"/>
        <v>0</v>
      </c>
      <c r="BF103" s="43">
        <f t="shared" si="62"/>
        <v>2</v>
      </c>
      <c r="BG103" s="43">
        <f t="shared" si="63"/>
        <v>2.5940000000000003</v>
      </c>
      <c r="BH103" s="1" t="s">
        <v>13578</v>
      </c>
      <c r="BI103" s="52">
        <v>7.6923076923076927E-2</v>
      </c>
      <c r="BJ103" s="1" t="s">
        <v>13589</v>
      </c>
    </row>
    <row r="104" spans="1:62">
      <c r="A104" s="28" t="s">
        <v>1321</v>
      </c>
      <c r="B104" s="1">
        <v>1188</v>
      </c>
      <c r="C104" s="1">
        <v>36913</v>
      </c>
      <c r="D104" s="1">
        <v>5.24</v>
      </c>
      <c r="E104" s="28">
        <v>1.7466666666666668</v>
      </c>
      <c r="F104" s="1">
        <v>7.85</v>
      </c>
      <c r="G104" s="28">
        <v>1.0274869109947644</v>
      </c>
      <c r="H104" s="28">
        <v>2.02</v>
      </c>
      <c r="I104" s="28">
        <v>0.59411764705882353</v>
      </c>
      <c r="J104" s="1">
        <v>96.43</v>
      </c>
      <c r="K104" s="1">
        <v>99.11</v>
      </c>
      <c r="L104" s="1">
        <v>362</v>
      </c>
      <c r="M104" s="1">
        <v>2224</v>
      </c>
      <c r="N104" s="1">
        <v>25953</v>
      </c>
      <c r="O104" s="28">
        <v>0.6966546762589928</v>
      </c>
      <c r="P104" s="28">
        <f t="shared" si="32"/>
        <v>0.51416021269217438</v>
      </c>
      <c r="Q104" s="42">
        <v>1</v>
      </c>
      <c r="T104" s="1">
        <f t="shared" si="33"/>
        <v>0</v>
      </c>
      <c r="U104" s="1">
        <f t="shared" si="34"/>
        <v>0.52400000000000002</v>
      </c>
      <c r="W104" s="1">
        <f t="shared" si="35"/>
        <v>0</v>
      </c>
      <c r="X104" s="1">
        <f t="shared" si="36"/>
        <v>0</v>
      </c>
      <c r="Y104" s="1">
        <f t="shared" si="37"/>
        <v>0</v>
      </c>
      <c r="Z104" s="1">
        <f t="shared" si="38"/>
        <v>0</v>
      </c>
      <c r="AH104" s="1">
        <f t="shared" si="39"/>
        <v>0</v>
      </c>
      <c r="AI104" s="1">
        <f t="shared" si="40"/>
        <v>0.68</v>
      </c>
      <c r="AJ104" s="1">
        <f t="shared" si="41"/>
        <v>0</v>
      </c>
      <c r="AK104" s="1">
        <f t="shared" si="42"/>
        <v>0</v>
      </c>
      <c r="AL104" s="1">
        <f t="shared" si="43"/>
        <v>0</v>
      </c>
      <c r="AM104" s="1">
        <f t="shared" si="44"/>
        <v>0</v>
      </c>
      <c r="AN104" s="1">
        <f t="shared" si="45"/>
        <v>0</v>
      </c>
      <c r="AO104" s="1">
        <f t="shared" si="46"/>
        <v>0.72</v>
      </c>
      <c r="AP104" s="1">
        <f t="shared" si="47"/>
        <v>0</v>
      </c>
      <c r="AQ104" s="1">
        <f t="shared" si="48"/>
        <v>0</v>
      </c>
      <c r="AR104" s="1">
        <f t="shared" si="49"/>
        <v>0</v>
      </c>
      <c r="AS104" s="1">
        <f t="shared" si="50"/>
        <v>0.67</v>
      </c>
      <c r="AT104" s="1">
        <f t="shared" si="51"/>
        <v>0</v>
      </c>
      <c r="AU104" s="1">
        <f t="shared" si="52"/>
        <v>0</v>
      </c>
      <c r="AW104" s="1">
        <f t="shared" si="53"/>
        <v>0</v>
      </c>
      <c r="AX104" s="1">
        <f t="shared" si="54"/>
        <v>0</v>
      </c>
      <c r="AY104" s="1">
        <f t="shared" si="55"/>
        <v>0</v>
      </c>
      <c r="AZ104" s="1">
        <f t="shared" si="56"/>
        <v>0</v>
      </c>
      <c r="BA104" s="1">
        <f t="shared" si="57"/>
        <v>0</v>
      </c>
      <c r="BB104" s="1">
        <f t="shared" si="58"/>
        <v>0</v>
      </c>
      <c r="BC104" s="1">
        <f t="shared" si="59"/>
        <v>0</v>
      </c>
      <c r="BD104" s="1">
        <f t="shared" si="60"/>
        <v>0</v>
      </c>
      <c r="BE104" s="1">
        <f t="shared" si="61"/>
        <v>0</v>
      </c>
      <c r="BF104" s="43">
        <f t="shared" si="62"/>
        <v>0</v>
      </c>
      <c r="BG104" s="43">
        <f t="shared" si="63"/>
        <v>2.5940000000000003</v>
      </c>
      <c r="BH104" s="1" t="s">
        <v>13576</v>
      </c>
      <c r="BI104" s="52">
        <v>8.6065573770491802E-2</v>
      </c>
      <c r="BJ104" s="1" t="s">
        <v>13589</v>
      </c>
    </row>
    <row r="105" spans="1:62">
      <c r="A105" s="28" t="s">
        <v>3510</v>
      </c>
      <c r="B105" s="1">
        <v>13001</v>
      </c>
      <c r="C105" s="1">
        <v>98341</v>
      </c>
      <c r="D105" s="1">
        <v>6.09</v>
      </c>
      <c r="E105" s="28">
        <v>2.0299999999999998</v>
      </c>
      <c r="F105" s="1">
        <v>3.99</v>
      </c>
      <c r="G105" s="28">
        <v>0.5757575757575758</v>
      </c>
      <c r="H105" s="28">
        <v>2.52</v>
      </c>
      <c r="I105" s="28">
        <v>1.9236641221374045</v>
      </c>
      <c r="J105" s="1">
        <v>99.98</v>
      </c>
      <c r="K105" s="1">
        <v>99.37</v>
      </c>
      <c r="L105" s="1">
        <v>118</v>
      </c>
      <c r="M105" s="1">
        <v>997</v>
      </c>
      <c r="N105" s="1">
        <v>11308</v>
      </c>
      <c r="O105" s="28">
        <v>0.50655967903711141</v>
      </c>
      <c r="P105" s="28">
        <f t="shared" si="32"/>
        <v>0.52900601344181108</v>
      </c>
      <c r="Q105" s="42" t="s">
        <v>13545</v>
      </c>
      <c r="T105" s="1">
        <f t="shared" si="33"/>
        <v>0</v>
      </c>
      <c r="U105" s="1">
        <f t="shared" si="34"/>
        <v>0</v>
      </c>
      <c r="W105" s="1">
        <f t="shared" si="35"/>
        <v>0</v>
      </c>
      <c r="X105" s="1">
        <f t="shared" si="36"/>
        <v>0</v>
      </c>
      <c r="Y105" s="1">
        <f t="shared" si="37"/>
        <v>0</v>
      </c>
      <c r="Z105" s="1">
        <f t="shared" si="38"/>
        <v>0</v>
      </c>
      <c r="AH105" s="1">
        <f t="shared" si="39"/>
        <v>0</v>
      </c>
      <c r="AI105" s="1">
        <f t="shared" si="40"/>
        <v>0</v>
      </c>
      <c r="AJ105" s="1">
        <f t="shared" si="41"/>
        <v>0</v>
      </c>
      <c r="AK105" s="1">
        <f t="shared" si="42"/>
        <v>0</v>
      </c>
      <c r="AL105" s="1">
        <f t="shared" si="43"/>
        <v>0</v>
      </c>
      <c r="AM105" s="1">
        <f t="shared" si="44"/>
        <v>0</v>
      </c>
      <c r="AN105" s="1">
        <f t="shared" si="45"/>
        <v>0</v>
      </c>
      <c r="AO105" s="1">
        <f t="shared" si="46"/>
        <v>0.72</v>
      </c>
      <c r="AP105" s="1">
        <f t="shared" si="47"/>
        <v>0</v>
      </c>
      <c r="AQ105" s="1">
        <f t="shared" si="48"/>
        <v>0.56999999999999995</v>
      </c>
      <c r="AR105" s="1">
        <f t="shared" si="49"/>
        <v>0</v>
      </c>
      <c r="AS105" s="1">
        <f t="shared" si="50"/>
        <v>0</v>
      </c>
      <c r="AT105" s="1">
        <f t="shared" si="51"/>
        <v>0</v>
      </c>
      <c r="AU105" s="1">
        <f t="shared" si="52"/>
        <v>0</v>
      </c>
      <c r="AW105" s="1">
        <f t="shared" si="53"/>
        <v>0</v>
      </c>
      <c r="AX105" s="1">
        <f t="shared" si="54"/>
        <v>0</v>
      </c>
      <c r="AY105" s="1">
        <f t="shared" si="55"/>
        <v>0</v>
      </c>
      <c r="AZ105" s="1">
        <f t="shared" si="56"/>
        <v>0</v>
      </c>
      <c r="BA105" s="1">
        <f t="shared" si="57"/>
        <v>0</v>
      </c>
      <c r="BB105" s="1">
        <f t="shared" si="58"/>
        <v>0</v>
      </c>
      <c r="BC105" s="1">
        <f t="shared" si="59"/>
        <v>0</v>
      </c>
      <c r="BD105" s="1">
        <f t="shared" si="60"/>
        <v>0</v>
      </c>
      <c r="BE105" s="1">
        <f t="shared" si="61"/>
        <v>0</v>
      </c>
      <c r="BF105" s="43">
        <f t="shared" si="62"/>
        <v>0</v>
      </c>
      <c r="BG105" s="43">
        <f t="shared" si="63"/>
        <v>1.29</v>
      </c>
      <c r="BH105" s="1" t="s">
        <v>13576</v>
      </c>
      <c r="BI105" s="52">
        <v>8.6065573770491802E-2</v>
      </c>
      <c r="BJ105" s="1" t="s">
        <v>13589</v>
      </c>
    </row>
    <row r="106" spans="1:62">
      <c r="A106" s="28" t="s">
        <v>3398</v>
      </c>
      <c r="B106" s="1">
        <v>16001</v>
      </c>
      <c r="C106" s="1">
        <v>69824</v>
      </c>
      <c r="D106" s="1">
        <v>7.06</v>
      </c>
      <c r="E106" s="28">
        <v>2.3533333333333331</v>
      </c>
      <c r="F106" s="1">
        <v>3.38</v>
      </c>
      <c r="G106" s="28">
        <v>0.96296296296296302</v>
      </c>
      <c r="H106" s="28">
        <v>1.91</v>
      </c>
      <c r="I106" s="28">
        <v>1.0552486187845302</v>
      </c>
      <c r="J106" s="1">
        <v>92.46</v>
      </c>
      <c r="K106" s="1">
        <v>99.23</v>
      </c>
      <c r="L106" s="1">
        <v>2</v>
      </c>
      <c r="M106" s="1">
        <v>92</v>
      </c>
      <c r="N106" s="1">
        <v>1432</v>
      </c>
      <c r="O106" s="28">
        <v>9.3043478260869575E-2</v>
      </c>
      <c r="P106" s="28">
        <f t="shared" si="32"/>
        <v>0.38547486033519551</v>
      </c>
      <c r="Q106" s="42">
        <v>1</v>
      </c>
      <c r="T106" s="1">
        <f t="shared" si="33"/>
        <v>0</v>
      </c>
      <c r="U106" s="1">
        <f t="shared" si="34"/>
        <v>0</v>
      </c>
      <c r="W106" s="1">
        <f t="shared" si="35"/>
        <v>0</v>
      </c>
      <c r="X106" s="1">
        <f t="shared" si="36"/>
        <v>0</v>
      </c>
      <c r="Y106" s="1">
        <f t="shared" si="37"/>
        <v>0</v>
      </c>
      <c r="Z106" s="1">
        <f t="shared" si="38"/>
        <v>0</v>
      </c>
      <c r="AH106" s="1">
        <f t="shared" si="39"/>
        <v>0</v>
      </c>
      <c r="AI106" s="1">
        <f t="shared" si="40"/>
        <v>0</v>
      </c>
      <c r="AJ106" s="1">
        <f t="shared" si="41"/>
        <v>0</v>
      </c>
      <c r="AK106" s="1">
        <f t="shared" si="42"/>
        <v>0</v>
      </c>
      <c r="AL106" s="1">
        <f t="shared" si="43"/>
        <v>0</v>
      </c>
      <c r="AM106" s="1">
        <f t="shared" si="44"/>
        <v>0</v>
      </c>
      <c r="AN106" s="1">
        <f t="shared" si="45"/>
        <v>0</v>
      </c>
      <c r="AO106" s="1">
        <f t="shared" si="46"/>
        <v>0.72</v>
      </c>
      <c r="AP106" s="1">
        <f t="shared" si="47"/>
        <v>0</v>
      </c>
      <c r="AQ106" s="1">
        <f t="shared" si="48"/>
        <v>0</v>
      </c>
      <c r="AR106" s="1">
        <f t="shared" si="49"/>
        <v>0</v>
      </c>
      <c r="AS106" s="1">
        <f t="shared" si="50"/>
        <v>0.67</v>
      </c>
      <c r="AT106" s="1">
        <f t="shared" si="51"/>
        <v>0</v>
      </c>
      <c r="AU106" s="1">
        <f t="shared" si="52"/>
        <v>0</v>
      </c>
      <c r="AW106" s="1">
        <f t="shared" si="53"/>
        <v>1</v>
      </c>
      <c r="AX106" s="1">
        <f t="shared" si="54"/>
        <v>0.91</v>
      </c>
      <c r="AY106" s="1">
        <f t="shared" si="55"/>
        <v>1</v>
      </c>
      <c r="AZ106" s="1">
        <f t="shared" si="56"/>
        <v>0.88</v>
      </c>
      <c r="BA106" s="1">
        <f t="shared" si="57"/>
        <v>0</v>
      </c>
      <c r="BB106" s="1">
        <f t="shared" si="58"/>
        <v>1</v>
      </c>
      <c r="BC106" s="1">
        <f t="shared" si="59"/>
        <v>0</v>
      </c>
      <c r="BD106" s="1">
        <f t="shared" si="60"/>
        <v>0</v>
      </c>
      <c r="BE106" s="1">
        <f t="shared" si="61"/>
        <v>0.81</v>
      </c>
      <c r="BF106" s="43">
        <f t="shared" si="62"/>
        <v>3</v>
      </c>
      <c r="BG106" s="43">
        <f t="shared" si="63"/>
        <v>3.99</v>
      </c>
      <c r="BH106" s="1" t="s">
        <v>13576</v>
      </c>
      <c r="BI106" s="52">
        <v>8.6065573770491802E-2</v>
      </c>
      <c r="BJ106" s="1" t="s">
        <v>13589</v>
      </c>
    </row>
    <row r="107" spans="1:62">
      <c r="A107" s="28" t="s">
        <v>1084</v>
      </c>
      <c r="B107" s="1">
        <v>1000</v>
      </c>
      <c r="C107" s="1">
        <v>37949</v>
      </c>
      <c r="D107" s="1">
        <v>7.52</v>
      </c>
      <c r="E107" s="28">
        <v>2.5066666666666664</v>
      </c>
      <c r="F107" s="1">
        <v>2</v>
      </c>
      <c r="G107" s="28">
        <v>0.37037037037037035</v>
      </c>
      <c r="H107" s="28">
        <v>1.86</v>
      </c>
      <c r="I107" s="28">
        <v>0.56024096385542177</v>
      </c>
      <c r="J107" s="1">
        <v>96.82</v>
      </c>
      <c r="K107" s="1">
        <v>97.91</v>
      </c>
      <c r="L107" s="1">
        <v>327</v>
      </c>
      <c r="M107" s="1">
        <v>1408</v>
      </c>
      <c r="N107" s="1">
        <v>8964</v>
      </c>
      <c r="O107" s="28">
        <v>0.99400568181818183</v>
      </c>
      <c r="P107" s="28">
        <f t="shared" si="32"/>
        <v>0.94243641231593034</v>
      </c>
      <c r="Q107" s="42">
        <v>1</v>
      </c>
      <c r="T107" s="1">
        <f t="shared" si="33"/>
        <v>0</v>
      </c>
      <c r="U107" s="1">
        <f t="shared" si="34"/>
        <v>0.52400000000000002</v>
      </c>
      <c r="W107" s="1">
        <f t="shared" si="35"/>
        <v>0</v>
      </c>
      <c r="X107" s="1">
        <f t="shared" si="36"/>
        <v>0</v>
      </c>
      <c r="Y107" s="1">
        <f t="shared" si="37"/>
        <v>0</v>
      </c>
      <c r="Z107" s="1">
        <f t="shared" si="38"/>
        <v>0</v>
      </c>
      <c r="AH107" s="1">
        <f t="shared" si="39"/>
        <v>0</v>
      </c>
      <c r="AI107" s="1">
        <f t="shared" si="40"/>
        <v>0</v>
      </c>
      <c r="AJ107" s="1">
        <f t="shared" si="41"/>
        <v>0</v>
      </c>
      <c r="AK107" s="1">
        <f t="shared" si="42"/>
        <v>0</v>
      </c>
      <c r="AL107" s="1">
        <f t="shared" si="43"/>
        <v>0</v>
      </c>
      <c r="AM107" s="1">
        <f t="shared" si="44"/>
        <v>0</v>
      </c>
      <c r="AN107" s="1">
        <f t="shared" si="45"/>
        <v>0</v>
      </c>
      <c r="AO107" s="1">
        <f t="shared" si="46"/>
        <v>0.72</v>
      </c>
      <c r="AP107" s="1">
        <f t="shared" si="47"/>
        <v>0</v>
      </c>
      <c r="AQ107" s="1">
        <f t="shared" si="48"/>
        <v>0</v>
      </c>
      <c r="AR107" s="1">
        <f t="shared" si="49"/>
        <v>1</v>
      </c>
      <c r="AS107" s="1">
        <f t="shared" si="50"/>
        <v>0.67</v>
      </c>
      <c r="AT107" s="1">
        <f t="shared" si="51"/>
        <v>0</v>
      </c>
      <c r="AU107" s="1">
        <f t="shared" si="52"/>
        <v>0</v>
      </c>
      <c r="AW107" s="1">
        <f t="shared" si="53"/>
        <v>0</v>
      </c>
      <c r="AX107" s="1">
        <f t="shared" si="54"/>
        <v>0</v>
      </c>
      <c r="AY107" s="1">
        <f t="shared" si="55"/>
        <v>0</v>
      </c>
      <c r="AZ107" s="1">
        <f t="shared" si="56"/>
        <v>0</v>
      </c>
      <c r="BA107" s="1">
        <f t="shared" si="57"/>
        <v>0</v>
      </c>
      <c r="BB107" s="1">
        <f t="shared" si="58"/>
        <v>0</v>
      </c>
      <c r="BC107" s="1">
        <f t="shared" si="59"/>
        <v>0</v>
      </c>
      <c r="BD107" s="1">
        <f t="shared" si="60"/>
        <v>0</v>
      </c>
      <c r="BE107" s="1">
        <f t="shared" si="61"/>
        <v>0</v>
      </c>
      <c r="BF107" s="43">
        <f t="shared" si="62"/>
        <v>1</v>
      </c>
      <c r="BG107" s="43">
        <f t="shared" si="63"/>
        <v>1.9140000000000001</v>
      </c>
      <c r="BH107" s="1" t="s">
        <v>13576</v>
      </c>
      <c r="BI107" s="52">
        <v>8.6065573770491802E-2</v>
      </c>
      <c r="BJ107" s="1" t="s">
        <v>13589</v>
      </c>
    </row>
    <row r="108" spans="1:62">
      <c r="A108" s="28" t="s">
        <v>2627</v>
      </c>
      <c r="B108" s="1">
        <v>5323</v>
      </c>
      <c r="C108" s="1">
        <v>131486</v>
      </c>
      <c r="D108" s="1">
        <v>8.84</v>
      </c>
      <c r="E108" s="28">
        <v>2.5133333333333332</v>
      </c>
      <c r="F108" s="1">
        <v>6.58</v>
      </c>
      <c r="G108" s="28">
        <v>1.3539094650205761</v>
      </c>
      <c r="H108" s="28">
        <v>1.56</v>
      </c>
      <c r="I108" s="28">
        <v>0.52881355932203389</v>
      </c>
      <c r="J108" s="1">
        <v>97.51</v>
      </c>
      <c r="K108" s="1">
        <v>99.31</v>
      </c>
      <c r="L108" s="1">
        <v>329</v>
      </c>
      <c r="M108" s="1">
        <v>1755</v>
      </c>
      <c r="N108" s="1">
        <v>12508</v>
      </c>
      <c r="O108" s="28">
        <v>0.80234757834757831</v>
      </c>
      <c r="P108" s="28">
        <f t="shared" si="32"/>
        <v>0.84186120882635107</v>
      </c>
      <c r="Q108" s="42">
        <v>1</v>
      </c>
      <c r="T108" s="1">
        <f t="shared" si="33"/>
        <v>0</v>
      </c>
      <c r="U108" s="1">
        <f t="shared" si="34"/>
        <v>0</v>
      </c>
      <c r="W108" s="1">
        <f t="shared" si="35"/>
        <v>0</v>
      </c>
      <c r="X108" s="1">
        <f t="shared" si="36"/>
        <v>0</v>
      </c>
      <c r="Y108" s="1">
        <f t="shared" si="37"/>
        <v>0</v>
      </c>
      <c r="Z108" s="1">
        <f t="shared" si="38"/>
        <v>0</v>
      </c>
      <c r="AH108" s="1">
        <f t="shared" si="39"/>
        <v>0</v>
      </c>
      <c r="AI108" s="1">
        <f t="shared" si="40"/>
        <v>0.68</v>
      </c>
      <c r="AJ108" s="1">
        <f t="shared" si="41"/>
        <v>0</v>
      </c>
      <c r="AK108" s="1">
        <f t="shared" si="42"/>
        <v>0</v>
      </c>
      <c r="AL108" s="1">
        <f t="shared" si="43"/>
        <v>0</v>
      </c>
      <c r="AM108" s="1">
        <f t="shared" si="44"/>
        <v>0</v>
      </c>
      <c r="AN108" s="1">
        <f t="shared" si="45"/>
        <v>0</v>
      </c>
      <c r="AO108" s="1">
        <f t="shared" si="46"/>
        <v>0.72</v>
      </c>
      <c r="AP108" s="1">
        <f t="shared" si="47"/>
        <v>0</v>
      </c>
      <c r="AQ108" s="1">
        <f t="shared" si="48"/>
        <v>0.56999999999999995</v>
      </c>
      <c r="AR108" s="1">
        <f t="shared" si="49"/>
        <v>0</v>
      </c>
      <c r="AS108" s="1">
        <f t="shared" si="50"/>
        <v>0</v>
      </c>
      <c r="AT108" s="1">
        <f t="shared" si="51"/>
        <v>0</v>
      </c>
      <c r="AU108" s="1">
        <f t="shared" si="52"/>
        <v>0</v>
      </c>
      <c r="AW108" s="1">
        <f t="shared" si="53"/>
        <v>0</v>
      </c>
      <c r="AX108" s="1">
        <f t="shared" si="54"/>
        <v>0</v>
      </c>
      <c r="AY108" s="1">
        <f t="shared" si="55"/>
        <v>0</v>
      </c>
      <c r="AZ108" s="1">
        <f t="shared" si="56"/>
        <v>0</v>
      </c>
      <c r="BA108" s="1">
        <f t="shared" si="57"/>
        <v>0</v>
      </c>
      <c r="BB108" s="1">
        <f t="shared" si="58"/>
        <v>0</v>
      </c>
      <c r="BC108" s="1">
        <f t="shared" si="59"/>
        <v>0</v>
      </c>
      <c r="BD108" s="1">
        <f t="shared" si="60"/>
        <v>0</v>
      </c>
      <c r="BE108" s="1">
        <f t="shared" si="61"/>
        <v>0</v>
      </c>
      <c r="BF108" s="43">
        <f t="shared" si="62"/>
        <v>0</v>
      </c>
      <c r="BG108" s="43">
        <f t="shared" si="63"/>
        <v>1.9699999999999998</v>
      </c>
      <c r="BH108" s="1" t="s">
        <v>13576</v>
      </c>
      <c r="BI108" s="52">
        <v>8.6065573770491802E-2</v>
      </c>
      <c r="BJ108" s="1" t="s">
        <v>13589</v>
      </c>
    </row>
    <row r="109" spans="1:62">
      <c r="A109" s="28" t="s">
        <v>3310</v>
      </c>
      <c r="B109" s="1">
        <v>2001</v>
      </c>
      <c r="C109" s="1">
        <v>19726</v>
      </c>
      <c r="D109" s="1">
        <v>4.1500000000000004</v>
      </c>
      <c r="E109" s="28">
        <v>2.67</v>
      </c>
      <c r="F109" s="1">
        <v>3.85</v>
      </c>
      <c r="G109" s="28">
        <v>0.95771144278606979</v>
      </c>
      <c r="H109" s="28">
        <v>2.63</v>
      </c>
      <c r="I109" s="28">
        <v>1.2232558139534884</v>
      </c>
      <c r="J109" s="1">
        <v>100</v>
      </c>
      <c r="K109" s="1">
        <v>99.23</v>
      </c>
      <c r="L109" s="1">
        <v>220</v>
      </c>
      <c r="M109" s="1">
        <v>869</v>
      </c>
      <c r="N109" s="1">
        <v>5998</v>
      </c>
      <c r="O109" s="28">
        <v>1.0835443037974686</v>
      </c>
      <c r="P109" s="28">
        <f t="shared" si="32"/>
        <v>0.86928976325441809</v>
      </c>
      <c r="Q109" s="42">
        <v>1</v>
      </c>
      <c r="T109" s="1">
        <f t="shared" si="33"/>
        <v>0</v>
      </c>
      <c r="U109" s="1">
        <f t="shared" si="34"/>
        <v>0</v>
      </c>
      <c r="W109" s="1">
        <f t="shared" si="35"/>
        <v>0</v>
      </c>
      <c r="X109" s="1">
        <f t="shared" si="36"/>
        <v>0</v>
      </c>
      <c r="Y109" s="1">
        <f t="shared" si="37"/>
        <v>0</v>
      </c>
      <c r="Z109" s="1">
        <f t="shared" si="38"/>
        <v>0</v>
      </c>
      <c r="AH109" s="1">
        <f t="shared" si="39"/>
        <v>0</v>
      </c>
      <c r="AI109" s="1">
        <f t="shared" si="40"/>
        <v>0</v>
      </c>
      <c r="AJ109" s="1">
        <f t="shared" si="41"/>
        <v>0</v>
      </c>
      <c r="AK109" s="1">
        <f t="shared" si="42"/>
        <v>0</v>
      </c>
      <c r="AL109" s="1">
        <f t="shared" si="43"/>
        <v>0</v>
      </c>
      <c r="AM109" s="1">
        <f t="shared" si="44"/>
        <v>0</v>
      </c>
      <c r="AN109" s="1">
        <f t="shared" si="45"/>
        <v>0</v>
      </c>
      <c r="AO109" s="1">
        <f t="shared" si="46"/>
        <v>0.72</v>
      </c>
      <c r="AP109" s="1">
        <f t="shared" si="47"/>
        <v>0</v>
      </c>
      <c r="AQ109" s="1">
        <f t="shared" si="48"/>
        <v>0.56999999999999995</v>
      </c>
      <c r="AR109" s="1">
        <f t="shared" si="49"/>
        <v>0</v>
      </c>
      <c r="AS109" s="1">
        <f t="shared" si="50"/>
        <v>0.67</v>
      </c>
      <c r="AT109" s="1">
        <f t="shared" si="51"/>
        <v>0</v>
      </c>
      <c r="AU109" s="1">
        <f t="shared" si="52"/>
        <v>0</v>
      </c>
      <c r="AW109" s="1">
        <f t="shared" si="53"/>
        <v>0</v>
      </c>
      <c r="AX109" s="1">
        <f t="shared" si="54"/>
        <v>0</v>
      </c>
      <c r="AY109" s="1">
        <f t="shared" si="55"/>
        <v>0</v>
      </c>
      <c r="AZ109" s="1">
        <f t="shared" si="56"/>
        <v>0</v>
      </c>
      <c r="BA109" s="1">
        <f t="shared" si="57"/>
        <v>0</v>
      </c>
      <c r="BB109" s="1">
        <f t="shared" si="58"/>
        <v>0</v>
      </c>
      <c r="BC109" s="1">
        <f t="shared" si="59"/>
        <v>0</v>
      </c>
      <c r="BD109" s="1">
        <f t="shared" si="60"/>
        <v>0</v>
      </c>
      <c r="BE109" s="1">
        <f t="shared" si="61"/>
        <v>0</v>
      </c>
      <c r="BF109" s="43">
        <f t="shared" si="62"/>
        <v>0</v>
      </c>
      <c r="BG109" s="43">
        <f t="shared" si="63"/>
        <v>1.96</v>
      </c>
      <c r="BH109" s="1" t="s">
        <v>13576</v>
      </c>
      <c r="BI109" s="52">
        <v>8.6065573770491802E-2</v>
      </c>
      <c r="BJ109" s="1" t="s">
        <v>13589</v>
      </c>
    </row>
    <row r="110" spans="1:62">
      <c r="A110" s="28" t="s">
        <v>2059</v>
      </c>
      <c r="B110" s="1">
        <v>1000</v>
      </c>
      <c r="C110" s="1">
        <v>36787</v>
      </c>
      <c r="D110" s="1">
        <v>5.25</v>
      </c>
      <c r="E110" s="28">
        <v>2.7333333333333329</v>
      </c>
      <c r="F110" s="1">
        <v>5.81</v>
      </c>
      <c r="G110" s="28">
        <v>1.2205882352941175</v>
      </c>
      <c r="H110" s="28">
        <v>4.26</v>
      </c>
      <c r="I110" s="28">
        <v>1.4247491638795984</v>
      </c>
      <c r="J110" s="1">
        <v>99.59</v>
      </c>
      <c r="K110" s="1">
        <v>98.47</v>
      </c>
      <c r="L110" s="1">
        <v>273</v>
      </c>
      <c r="M110" s="1">
        <v>1249</v>
      </c>
      <c r="N110" s="1">
        <v>8787</v>
      </c>
      <c r="O110" s="28">
        <v>0.93550040032025628</v>
      </c>
      <c r="P110" s="28">
        <f t="shared" si="32"/>
        <v>0.85285080232161148</v>
      </c>
      <c r="Q110" s="42">
        <v>1</v>
      </c>
      <c r="T110" s="1">
        <f t="shared" si="33"/>
        <v>0</v>
      </c>
      <c r="U110" s="1">
        <f t="shared" si="34"/>
        <v>0.52400000000000002</v>
      </c>
      <c r="W110" s="1">
        <f t="shared" si="35"/>
        <v>0</v>
      </c>
      <c r="X110" s="1">
        <f t="shared" si="36"/>
        <v>0</v>
      </c>
      <c r="Y110" s="1">
        <f t="shared" si="37"/>
        <v>0</v>
      </c>
      <c r="Z110" s="1">
        <f t="shared" si="38"/>
        <v>0</v>
      </c>
      <c r="AH110" s="1">
        <f t="shared" si="39"/>
        <v>0</v>
      </c>
      <c r="AI110" s="1">
        <f t="shared" si="40"/>
        <v>0</v>
      </c>
      <c r="AJ110" s="1">
        <f t="shared" si="41"/>
        <v>0</v>
      </c>
      <c r="AK110" s="1">
        <f t="shared" si="42"/>
        <v>0</v>
      </c>
      <c r="AL110" s="1">
        <f t="shared" si="43"/>
        <v>0</v>
      </c>
      <c r="AM110" s="1">
        <f t="shared" si="44"/>
        <v>0</v>
      </c>
      <c r="AN110" s="1">
        <f t="shared" si="45"/>
        <v>1</v>
      </c>
      <c r="AO110" s="1">
        <f t="shared" si="46"/>
        <v>0.72</v>
      </c>
      <c r="AP110" s="1">
        <f t="shared" si="47"/>
        <v>0</v>
      </c>
      <c r="AQ110" s="1">
        <f t="shared" si="48"/>
        <v>0.56999999999999995</v>
      </c>
      <c r="AR110" s="1">
        <f t="shared" si="49"/>
        <v>0</v>
      </c>
      <c r="AS110" s="1">
        <f t="shared" si="50"/>
        <v>0.67</v>
      </c>
      <c r="AT110" s="1">
        <f t="shared" si="51"/>
        <v>0</v>
      </c>
      <c r="AU110" s="1">
        <f t="shared" si="52"/>
        <v>0</v>
      </c>
      <c r="AW110" s="1">
        <f t="shared" si="53"/>
        <v>0</v>
      </c>
      <c r="AX110" s="1">
        <f t="shared" si="54"/>
        <v>0</v>
      </c>
      <c r="AY110" s="1">
        <f t="shared" si="55"/>
        <v>0</v>
      </c>
      <c r="AZ110" s="1">
        <f t="shared" si="56"/>
        <v>0</v>
      </c>
      <c r="BA110" s="1">
        <f t="shared" si="57"/>
        <v>0</v>
      </c>
      <c r="BB110" s="1">
        <f t="shared" si="58"/>
        <v>0</v>
      </c>
      <c r="BC110" s="1">
        <f t="shared" si="59"/>
        <v>0</v>
      </c>
      <c r="BD110" s="1">
        <f t="shared" si="60"/>
        <v>0</v>
      </c>
      <c r="BE110" s="1">
        <f t="shared" si="61"/>
        <v>0</v>
      </c>
      <c r="BF110" s="43">
        <f t="shared" si="62"/>
        <v>1</v>
      </c>
      <c r="BG110" s="43">
        <f t="shared" si="63"/>
        <v>2.484</v>
      </c>
      <c r="BH110" s="1" t="s">
        <v>13576</v>
      </c>
      <c r="BI110" s="52">
        <v>8.6065573770491802E-2</v>
      </c>
      <c r="BJ110" s="1" t="s">
        <v>13589</v>
      </c>
    </row>
    <row r="111" spans="1:62">
      <c r="A111" s="28" t="s">
        <v>1047</v>
      </c>
      <c r="B111" s="1">
        <v>684</v>
      </c>
      <c r="C111" s="1">
        <v>7862</v>
      </c>
      <c r="D111" s="1">
        <v>9.82</v>
      </c>
      <c r="E111" s="28">
        <v>2.7600000000000002</v>
      </c>
      <c r="F111" s="1">
        <v>45</v>
      </c>
      <c r="G111" s="28">
        <v>3.4965034965034967</v>
      </c>
      <c r="H111" s="28">
        <v>4.92</v>
      </c>
      <c r="I111" s="28">
        <v>1.3442622950819672</v>
      </c>
      <c r="J111" s="1">
        <v>99.89</v>
      </c>
      <c r="K111" s="1">
        <v>98.42</v>
      </c>
      <c r="L111" s="1">
        <v>50</v>
      </c>
      <c r="M111" s="1">
        <v>259</v>
      </c>
      <c r="N111" s="1">
        <v>2127</v>
      </c>
      <c r="O111" s="28">
        <v>0.82625482625482627</v>
      </c>
      <c r="P111" s="28">
        <f t="shared" si="32"/>
        <v>0.73060648801128347</v>
      </c>
      <c r="Q111" s="42">
        <v>1</v>
      </c>
      <c r="T111" s="1">
        <f t="shared" si="33"/>
        <v>0</v>
      </c>
      <c r="U111" s="1">
        <f t="shared" si="34"/>
        <v>0.52400000000000002</v>
      </c>
      <c r="W111" s="1">
        <f t="shared" si="35"/>
        <v>0</v>
      </c>
      <c r="X111" s="1">
        <f t="shared" si="36"/>
        <v>0</v>
      </c>
      <c r="Y111" s="1">
        <f t="shared" si="37"/>
        <v>0</v>
      </c>
      <c r="Z111" s="1">
        <f t="shared" si="38"/>
        <v>0</v>
      </c>
      <c r="AH111" s="1">
        <f t="shared" si="39"/>
        <v>1</v>
      </c>
      <c r="AI111" s="1">
        <f t="shared" si="40"/>
        <v>0.68</v>
      </c>
      <c r="AJ111" s="1">
        <f t="shared" si="41"/>
        <v>1</v>
      </c>
      <c r="AK111" s="1">
        <f t="shared" si="42"/>
        <v>0</v>
      </c>
      <c r="AL111" s="1">
        <f t="shared" si="43"/>
        <v>0</v>
      </c>
      <c r="AM111" s="1">
        <f t="shared" si="44"/>
        <v>0.75</v>
      </c>
      <c r="AN111" s="1">
        <f t="shared" si="45"/>
        <v>1</v>
      </c>
      <c r="AO111" s="1">
        <f t="shared" si="46"/>
        <v>0.72</v>
      </c>
      <c r="AP111" s="1">
        <f t="shared" si="47"/>
        <v>0</v>
      </c>
      <c r="AQ111" s="1">
        <f t="shared" si="48"/>
        <v>0.56999999999999995</v>
      </c>
      <c r="AR111" s="1">
        <f t="shared" si="49"/>
        <v>0</v>
      </c>
      <c r="AS111" s="1">
        <f t="shared" si="50"/>
        <v>0.67</v>
      </c>
      <c r="AT111" s="1">
        <f t="shared" si="51"/>
        <v>0</v>
      </c>
      <c r="AU111" s="1">
        <f t="shared" si="52"/>
        <v>0</v>
      </c>
      <c r="AW111" s="1">
        <f t="shared" si="53"/>
        <v>0</v>
      </c>
      <c r="AX111" s="1">
        <f t="shared" si="54"/>
        <v>0</v>
      </c>
      <c r="AY111" s="1">
        <f t="shared" si="55"/>
        <v>0</v>
      </c>
      <c r="AZ111" s="1">
        <f t="shared" si="56"/>
        <v>0</v>
      </c>
      <c r="BA111" s="1">
        <f t="shared" si="57"/>
        <v>0</v>
      </c>
      <c r="BB111" s="1">
        <f t="shared" si="58"/>
        <v>0</v>
      </c>
      <c r="BC111" s="1">
        <f t="shared" si="59"/>
        <v>0</v>
      </c>
      <c r="BD111" s="1">
        <f t="shared" si="60"/>
        <v>0</v>
      </c>
      <c r="BE111" s="1">
        <f t="shared" si="61"/>
        <v>0</v>
      </c>
      <c r="BF111" s="43">
        <f t="shared" si="62"/>
        <v>3</v>
      </c>
      <c r="BG111" s="43">
        <f t="shared" si="63"/>
        <v>3.9140000000000001</v>
      </c>
      <c r="BH111" s="1" t="s">
        <v>13576</v>
      </c>
      <c r="BI111" s="52">
        <v>8.6065573770491802E-2</v>
      </c>
      <c r="BJ111" s="1" t="s">
        <v>13589</v>
      </c>
    </row>
    <row r="112" spans="1:62">
      <c r="A112" s="28" t="s">
        <v>720</v>
      </c>
      <c r="B112" s="1">
        <v>1000</v>
      </c>
      <c r="C112" s="1">
        <v>37837</v>
      </c>
      <c r="D112" s="1">
        <v>9.11</v>
      </c>
      <c r="E112" s="28">
        <v>3.0366666666666666</v>
      </c>
      <c r="F112" s="1">
        <v>2.0299999999999998</v>
      </c>
      <c r="G112" s="28">
        <v>0.63043478260869557</v>
      </c>
      <c r="H112" s="28">
        <v>0.28000000000000003</v>
      </c>
      <c r="I112" s="28">
        <v>0.17610062893081763</v>
      </c>
      <c r="J112" s="1">
        <v>99.71</v>
      </c>
      <c r="K112" s="1">
        <v>98.86</v>
      </c>
      <c r="L112" s="1">
        <v>815</v>
      </c>
      <c r="M112" s="1">
        <v>4523</v>
      </c>
      <c r="N112" s="1">
        <v>15007</v>
      </c>
      <c r="O112" s="28">
        <v>0.7712137961529959</v>
      </c>
      <c r="P112" s="28">
        <f t="shared" si="32"/>
        <v>1.8083561004864397</v>
      </c>
      <c r="Q112" s="42">
        <v>1</v>
      </c>
      <c r="T112" s="1">
        <f t="shared" si="33"/>
        <v>0</v>
      </c>
      <c r="U112" s="1">
        <f t="shared" si="34"/>
        <v>0.52400000000000002</v>
      </c>
      <c r="W112" s="1">
        <f t="shared" si="35"/>
        <v>0</v>
      </c>
      <c r="X112" s="1">
        <f t="shared" si="36"/>
        <v>0</v>
      </c>
      <c r="Y112" s="1">
        <f t="shared" si="37"/>
        <v>0</v>
      </c>
      <c r="Z112" s="1">
        <f t="shared" si="38"/>
        <v>0</v>
      </c>
      <c r="AH112" s="1">
        <f t="shared" si="39"/>
        <v>0</v>
      </c>
      <c r="AI112" s="1">
        <f t="shared" si="40"/>
        <v>0</v>
      </c>
      <c r="AJ112" s="1">
        <f t="shared" si="41"/>
        <v>0</v>
      </c>
      <c r="AK112" s="1">
        <f t="shared" si="42"/>
        <v>0</v>
      </c>
      <c r="AL112" s="1">
        <f t="shared" si="43"/>
        <v>0</v>
      </c>
      <c r="AM112" s="1">
        <f t="shared" si="44"/>
        <v>0</v>
      </c>
      <c r="AN112" s="1">
        <f t="shared" si="45"/>
        <v>0</v>
      </c>
      <c r="AO112" s="1">
        <f t="shared" si="46"/>
        <v>0</v>
      </c>
      <c r="AP112" s="1">
        <f t="shared" si="47"/>
        <v>0</v>
      </c>
      <c r="AQ112" s="1">
        <f t="shared" si="48"/>
        <v>0.56999999999999995</v>
      </c>
      <c r="AR112" s="1">
        <f t="shared" si="49"/>
        <v>0</v>
      </c>
      <c r="AS112" s="1">
        <f t="shared" si="50"/>
        <v>0.67</v>
      </c>
      <c r="AT112" s="1">
        <f t="shared" si="51"/>
        <v>0</v>
      </c>
      <c r="AU112" s="1">
        <f t="shared" si="52"/>
        <v>0</v>
      </c>
      <c r="AW112" s="1">
        <f t="shared" si="53"/>
        <v>0</v>
      </c>
      <c r="AX112" s="1">
        <f t="shared" si="54"/>
        <v>0</v>
      </c>
      <c r="AY112" s="1">
        <f t="shared" si="55"/>
        <v>0</v>
      </c>
      <c r="AZ112" s="1">
        <f t="shared" si="56"/>
        <v>0</v>
      </c>
      <c r="BA112" s="1">
        <f t="shared" si="57"/>
        <v>0</v>
      </c>
      <c r="BB112" s="1">
        <f t="shared" si="58"/>
        <v>0</v>
      </c>
      <c r="BC112" s="1">
        <f t="shared" si="59"/>
        <v>0</v>
      </c>
      <c r="BD112" s="1">
        <f t="shared" si="60"/>
        <v>0</v>
      </c>
      <c r="BE112" s="1">
        <f t="shared" si="61"/>
        <v>0</v>
      </c>
      <c r="BF112" s="43">
        <f t="shared" si="62"/>
        <v>0</v>
      </c>
      <c r="BG112" s="43">
        <f t="shared" si="63"/>
        <v>1.7639999999999998</v>
      </c>
      <c r="BH112" s="1" t="s">
        <v>13576</v>
      </c>
      <c r="BI112" s="52">
        <v>8.6065573770491802E-2</v>
      </c>
      <c r="BJ112" s="1" t="s">
        <v>13589</v>
      </c>
    </row>
    <row r="113" spans="1:62">
      <c r="A113" s="28" t="s">
        <v>1954</v>
      </c>
      <c r="B113" s="1">
        <v>1000</v>
      </c>
      <c r="C113" s="1">
        <v>13845</v>
      </c>
      <c r="D113" s="1">
        <v>14.99</v>
      </c>
      <c r="E113" s="28">
        <v>3.0799999999999996</v>
      </c>
      <c r="F113" s="1">
        <v>13.01</v>
      </c>
      <c r="G113" s="28">
        <v>2.6769547325102878</v>
      </c>
      <c r="H113" s="28">
        <v>3.46</v>
      </c>
      <c r="I113" s="28">
        <v>1.1728813559322033</v>
      </c>
      <c r="J113" s="1">
        <v>100</v>
      </c>
      <c r="K113" s="1">
        <v>98.46</v>
      </c>
      <c r="L113" s="1">
        <v>27</v>
      </c>
      <c r="M113" s="1">
        <v>110</v>
      </c>
      <c r="N113" s="1">
        <v>836</v>
      </c>
      <c r="O113" s="28">
        <v>1.0505454545454547</v>
      </c>
      <c r="P113" s="28">
        <f t="shared" si="32"/>
        <v>0.78947368421052633</v>
      </c>
      <c r="Q113" s="42">
        <v>1</v>
      </c>
      <c r="T113" s="1">
        <f t="shared" si="33"/>
        <v>0</v>
      </c>
      <c r="U113" s="1">
        <f t="shared" si="34"/>
        <v>0.52400000000000002</v>
      </c>
      <c r="W113" s="1">
        <f t="shared" si="35"/>
        <v>0</v>
      </c>
      <c r="X113" s="1">
        <f t="shared" si="36"/>
        <v>0.49</v>
      </c>
      <c r="Y113" s="1">
        <f t="shared" si="37"/>
        <v>0</v>
      </c>
      <c r="Z113" s="1">
        <f t="shared" si="38"/>
        <v>0</v>
      </c>
      <c r="AH113" s="1">
        <f t="shared" si="39"/>
        <v>0</v>
      </c>
      <c r="AI113" s="1">
        <f t="shared" si="40"/>
        <v>0.68</v>
      </c>
      <c r="AJ113" s="1">
        <f t="shared" si="41"/>
        <v>0</v>
      </c>
      <c r="AK113" s="1">
        <f t="shared" si="42"/>
        <v>0</v>
      </c>
      <c r="AL113" s="1">
        <f t="shared" si="43"/>
        <v>0</v>
      </c>
      <c r="AM113" s="1">
        <f t="shared" si="44"/>
        <v>0</v>
      </c>
      <c r="AN113" s="1">
        <f t="shared" si="45"/>
        <v>1</v>
      </c>
      <c r="AO113" s="1">
        <f t="shared" si="46"/>
        <v>0.72</v>
      </c>
      <c r="AP113" s="1">
        <f t="shared" si="47"/>
        <v>0</v>
      </c>
      <c r="AQ113" s="1">
        <f t="shared" si="48"/>
        <v>0.56999999999999995</v>
      </c>
      <c r="AR113" s="1">
        <f t="shared" si="49"/>
        <v>0</v>
      </c>
      <c r="AS113" s="1">
        <f t="shared" si="50"/>
        <v>0.67</v>
      </c>
      <c r="AT113" s="1">
        <f t="shared" si="51"/>
        <v>0</v>
      </c>
      <c r="AU113" s="1">
        <f t="shared" si="52"/>
        <v>0</v>
      </c>
      <c r="AW113" s="1">
        <f t="shared" si="53"/>
        <v>1</v>
      </c>
      <c r="AX113" s="1">
        <f t="shared" si="54"/>
        <v>0</v>
      </c>
      <c r="AY113" s="1">
        <f t="shared" si="55"/>
        <v>1</v>
      </c>
      <c r="AZ113" s="1">
        <f t="shared" si="56"/>
        <v>0.88</v>
      </c>
      <c r="BA113" s="1">
        <f t="shared" si="57"/>
        <v>0.77</v>
      </c>
      <c r="BB113" s="1">
        <f t="shared" si="58"/>
        <v>0</v>
      </c>
      <c r="BC113" s="1">
        <f t="shared" si="59"/>
        <v>0</v>
      </c>
      <c r="BD113" s="1">
        <f t="shared" si="60"/>
        <v>0</v>
      </c>
      <c r="BE113" s="1">
        <f t="shared" si="61"/>
        <v>0</v>
      </c>
      <c r="BF113" s="43">
        <f t="shared" si="62"/>
        <v>3</v>
      </c>
      <c r="BG113" s="43">
        <f t="shared" si="63"/>
        <v>5.3040000000000003</v>
      </c>
      <c r="BH113" s="1" t="s">
        <v>13576</v>
      </c>
      <c r="BI113" s="52">
        <v>8.6065573770491802E-2</v>
      </c>
      <c r="BJ113" s="1" t="s">
        <v>13589</v>
      </c>
    </row>
    <row r="114" spans="1:62">
      <c r="A114" s="28" t="s">
        <v>658</v>
      </c>
      <c r="B114" s="1">
        <v>1000</v>
      </c>
      <c r="C114" s="1">
        <v>68043</v>
      </c>
      <c r="D114" s="1">
        <v>9.85</v>
      </c>
      <c r="E114" s="28">
        <v>3.2833333333333332</v>
      </c>
      <c r="F114" s="1">
        <v>20.46</v>
      </c>
      <c r="G114" s="28">
        <v>2.6780104712041886</v>
      </c>
      <c r="H114" s="28">
        <v>3.11</v>
      </c>
      <c r="I114" s="28">
        <v>0.91470588235294115</v>
      </c>
      <c r="J114" s="1">
        <v>99.56</v>
      </c>
      <c r="K114" s="1">
        <v>98.29</v>
      </c>
      <c r="L114" s="1">
        <v>103</v>
      </c>
      <c r="M114" s="1">
        <v>465</v>
      </c>
      <c r="N114" s="1">
        <v>3049</v>
      </c>
      <c r="O114" s="28">
        <v>0.94804301075268815</v>
      </c>
      <c r="P114" s="28">
        <f t="shared" si="32"/>
        <v>0.91505411610364051</v>
      </c>
      <c r="Q114" s="42">
        <v>1</v>
      </c>
      <c r="T114" s="1">
        <f t="shared" si="33"/>
        <v>0</v>
      </c>
      <c r="U114" s="1">
        <f t="shared" si="34"/>
        <v>0.52400000000000002</v>
      </c>
      <c r="W114" s="1">
        <f t="shared" si="35"/>
        <v>0</v>
      </c>
      <c r="X114" s="1">
        <f t="shared" si="36"/>
        <v>0</v>
      </c>
      <c r="Y114" s="1">
        <f t="shared" si="37"/>
        <v>0</v>
      </c>
      <c r="Z114" s="1">
        <f t="shared" si="38"/>
        <v>0</v>
      </c>
      <c r="AH114" s="1">
        <f t="shared" si="39"/>
        <v>0</v>
      </c>
      <c r="AI114" s="1">
        <f t="shared" si="40"/>
        <v>0.68</v>
      </c>
      <c r="AJ114" s="1">
        <f t="shared" si="41"/>
        <v>0</v>
      </c>
      <c r="AK114" s="1">
        <f t="shared" si="42"/>
        <v>0</v>
      </c>
      <c r="AL114" s="1">
        <f t="shared" si="43"/>
        <v>0</v>
      </c>
      <c r="AM114" s="1">
        <f t="shared" si="44"/>
        <v>0</v>
      </c>
      <c r="AN114" s="1">
        <f t="shared" si="45"/>
        <v>1</v>
      </c>
      <c r="AO114" s="1">
        <f t="shared" si="46"/>
        <v>0.72</v>
      </c>
      <c r="AP114" s="1">
        <f t="shared" si="47"/>
        <v>0</v>
      </c>
      <c r="AQ114" s="1">
        <f t="shared" si="48"/>
        <v>0.56999999999999995</v>
      </c>
      <c r="AR114" s="1">
        <f t="shared" si="49"/>
        <v>0</v>
      </c>
      <c r="AS114" s="1">
        <f t="shared" si="50"/>
        <v>0.67</v>
      </c>
      <c r="AT114" s="1">
        <f t="shared" si="51"/>
        <v>0</v>
      </c>
      <c r="AU114" s="1">
        <f t="shared" si="52"/>
        <v>0</v>
      </c>
      <c r="AW114" s="1">
        <f t="shared" si="53"/>
        <v>0</v>
      </c>
      <c r="AX114" s="1">
        <f t="shared" si="54"/>
        <v>0</v>
      </c>
      <c r="AY114" s="1">
        <f t="shared" si="55"/>
        <v>0</v>
      </c>
      <c r="AZ114" s="1">
        <f t="shared" si="56"/>
        <v>0</v>
      </c>
      <c r="BA114" s="1">
        <f t="shared" si="57"/>
        <v>0</v>
      </c>
      <c r="BB114" s="1">
        <f t="shared" si="58"/>
        <v>0</v>
      </c>
      <c r="BC114" s="1">
        <f t="shared" si="59"/>
        <v>0</v>
      </c>
      <c r="BD114" s="1">
        <f t="shared" si="60"/>
        <v>0</v>
      </c>
      <c r="BE114" s="1">
        <f t="shared" si="61"/>
        <v>0</v>
      </c>
      <c r="BF114" s="43">
        <f t="shared" si="62"/>
        <v>1</v>
      </c>
      <c r="BG114" s="43">
        <f t="shared" si="63"/>
        <v>3.1640000000000001</v>
      </c>
      <c r="BH114" s="1" t="s">
        <v>13576</v>
      </c>
      <c r="BI114" s="52">
        <v>8.6065573770491802E-2</v>
      </c>
      <c r="BJ114" s="1" t="s">
        <v>13589</v>
      </c>
    </row>
    <row r="115" spans="1:62">
      <c r="A115" s="28" t="s">
        <v>3204</v>
      </c>
      <c r="B115" s="1">
        <v>2000</v>
      </c>
      <c r="C115" s="1">
        <v>33562</v>
      </c>
      <c r="D115" s="1">
        <v>9.41</v>
      </c>
      <c r="E115" s="28">
        <v>3.4233333333333333</v>
      </c>
      <c r="F115" s="1">
        <v>2.76</v>
      </c>
      <c r="G115" s="28">
        <v>0.78632478632478631</v>
      </c>
      <c r="H115" s="28">
        <v>1.85</v>
      </c>
      <c r="I115" s="28">
        <v>1.0220994475138121</v>
      </c>
      <c r="J115" s="1">
        <v>42.03</v>
      </c>
      <c r="K115" s="1">
        <v>98.94</v>
      </c>
      <c r="L115" s="1">
        <v>298</v>
      </c>
      <c r="M115" s="1">
        <v>1670</v>
      </c>
      <c r="N115" s="1">
        <v>17075</v>
      </c>
      <c r="O115" s="28">
        <v>0.76373652694610783</v>
      </c>
      <c r="P115" s="28">
        <f t="shared" si="32"/>
        <v>0.58682284040995614</v>
      </c>
      <c r="Q115" s="42" t="s">
        <v>13545</v>
      </c>
      <c r="T115" s="1">
        <f t="shared" si="33"/>
        <v>0</v>
      </c>
      <c r="U115" s="1">
        <f t="shared" si="34"/>
        <v>0</v>
      </c>
      <c r="W115" s="1">
        <f t="shared" si="35"/>
        <v>0</v>
      </c>
      <c r="X115" s="1">
        <f t="shared" si="36"/>
        <v>0</v>
      </c>
      <c r="Y115" s="1">
        <f t="shared" si="37"/>
        <v>0</v>
      </c>
      <c r="Z115" s="1">
        <f t="shared" si="38"/>
        <v>0</v>
      </c>
      <c r="AH115" s="1">
        <f t="shared" si="39"/>
        <v>0</v>
      </c>
      <c r="AI115" s="1">
        <f t="shared" si="40"/>
        <v>0</v>
      </c>
      <c r="AJ115" s="1">
        <f t="shared" si="41"/>
        <v>0</v>
      </c>
      <c r="AK115" s="1">
        <f t="shared" si="42"/>
        <v>0</v>
      </c>
      <c r="AL115" s="1">
        <f t="shared" si="43"/>
        <v>0</v>
      </c>
      <c r="AM115" s="1">
        <f t="shared" si="44"/>
        <v>0</v>
      </c>
      <c r="AN115" s="1">
        <f t="shared" si="45"/>
        <v>0</v>
      </c>
      <c r="AO115" s="1">
        <f t="shared" si="46"/>
        <v>0.72</v>
      </c>
      <c r="AP115" s="1">
        <f t="shared" si="47"/>
        <v>1</v>
      </c>
      <c r="AQ115" s="1">
        <f t="shared" si="48"/>
        <v>0</v>
      </c>
      <c r="AR115" s="1">
        <f t="shared" si="49"/>
        <v>0</v>
      </c>
      <c r="AS115" s="1">
        <f t="shared" si="50"/>
        <v>0.67</v>
      </c>
      <c r="AT115" s="1">
        <f t="shared" si="51"/>
        <v>0</v>
      </c>
      <c r="AU115" s="1">
        <f t="shared" si="52"/>
        <v>0</v>
      </c>
      <c r="AW115" s="1">
        <f t="shared" si="53"/>
        <v>0</v>
      </c>
      <c r="AX115" s="1">
        <f t="shared" si="54"/>
        <v>0</v>
      </c>
      <c r="AY115" s="1">
        <f t="shared" si="55"/>
        <v>0</v>
      </c>
      <c r="AZ115" s="1">
        <f t="shared" si="56"/>
        <v>0</v>
      </c>
      <c r="BA115" s="1">
        <f t="shared" si="57"/>
        <v>0</v>
      </c>
      <c r="BB115" s="1">
        <f t="shared" si="58"/>
        <v>0</v>
      </c>
      <c r="BC115" s="1">
        <f t="shared" si="59"/>
        <v>0</v>
      </c>
      <c r="BD115" s="1">
        <f t="shared" si="60"/>
        <v>0</v>
      </c>
      <c r="BE115" s="1">
        <f t="shared" si="61"/>
        <v>0</v>
      </c>
      <c r="BF115" s="43">
        <f t="shared" si="62"/>
        <v>1</v>
      </c>
      <c r="BG115" s="43">
        <f t="shared" si="63"/>
        <v>1.3900000000000001</v>
      </c>
      <c r="BH115" s="1" t="s">
        <v>13578</v>
      </c>
      <c r="BI115" s="52">
        <v>7.6923076923076927E-2</v>
      </c>
      <c r="BJ115" s="1" t="s">
        <v>13589</v>
      </c>
    </row>
    <row r="116" spans="1:62">
      <c r="A116" s="28" t="s">
        <v>2348</v>
      </c>
      <c r="B116" s="1">
        <v>10000</v>
      </c>
      <c r="C116" s="1">
        <v>183812</v>
      </c>
      <c r="D116" s="1">
        <v>8.7200000000000006</v>
      </c>
      <c r="E116" s="28">
        <v>3.56</v>
      </c>
      <c r="F116" s="1">
        <v>18.57</v>
      </c>
      <c r="G116" s="28">
        <v>1.6624888093106536</v>
      </c>
      <c r="H116" s="28">
        <v>1.58</v>
      </c>
      <c r="I116" s="28">
        <v>0.4463276836158192</v>
      </c>
      <c r="J116" s="1">
        <v>94.34</v>
      </c>
      <c r="K116" s="1">
        <v>99.88</v>
      </c>
      <c r="L116" s="1">
        <v>597</v>
      </c>
      <c r="M116" s="1">
        <v>2292</v>
      </c>
      <c r="N116" s="1">
        <v>8619</v>
      </c>
      <c r="O116" s="28">
        <v>1.1148167539267018</v>
      </c>
      <c r="P116" s="28">
        <f t="shared" si="32"/>
        <v>1.5955447267664464</v>
      </c>
      <c r="Q116" s="42">
        <v>1</v>
      </c>
      <c r="T116" s="1">
        <f t="shared" si="33"/>
        <v>0</v>
      </c>
      <c r="U116" s="1">
        <f t="shared" si="34"/>
        <v>0</v>
      </c>
      <c r="W116" s="1">
        <f t="shared" si="35"/>
        <v>0</v>
      </c>
      <c r="X116" s="1">
        <f t="shared" si="36"/>
        <v>0</v>
      </c>
      <c r="Y116" s="1">
        <f t="shared" si="37"/>
        <v>0</v>
      </c>
      <c r="Z116" s="1">
        <f t="shared" si="38"/>
        <v>0</v>
      </c>
      <c r="AH116" s="1">
        <f t="shared" si="39"/>
        <v>0</v>
      </c>
      <c r="AI116" s="1">
        <f t="shared" si="40"/>
        <v>0.68</v>
      </c>
      <c r="AJ116" s="1">
        <f t="shared" si="41"/>
        <v>0</v>
      </c>
      <c r="AK116" s="1">
        <f t="shared" si="42"/>
        <v>0</v>
      </c>
      <c r="AL116" s="1">
        <f t="shared" si="43"/>
        <v>0</v>
      </c>
      <c r="AM116" s="1">
        <f t="shared" si="44"/>
        <v>0</v>
      </c>
      <c r="AN116" s="1">
        <f t="shared" si="45"/>
        <v>0</v>
      </c>
      <c r="AO116" s="1">
        <f t="shared" si="46"/>
        <v>0.72</v>
      </c>
      <c r="AP116" s="1">
        <f t="shared" si="47"/>
        <v>0</v>
      </c>
      <c r="AQ116" s="1">
        <f t="shared" si="48"/>
        <v>0</v>
      </c>
      <c r="AR116" s="1">
        <f t="shared" si="49"/>
        <v>0</v>
      </c>
      <c r="AS116" s="1">
        <f t="shared" si="50"/>
        <v>0</v>
      </c>
      <c r="AT116" s="1">
        <f t="shared" si="51"/>
        <v>0</v>
      </c>
      <c r="AU116" s="1">
        <f t="shared" si="52"/>
        <v>0</v>
      </c>
      <c r="AW116" s="1">
        <f t="shared" si="53"/>
        <v>0</v>
      </c>
      <c r="AX116" s="1">
        <f t="shared" si="54"/>
        <v>0</v>
      </c>
      <c r="AY116" s="1">
        <f t="shared" si="55"/>
        <v>0</v>
      </c>
      <c r="AZ116" s="1">
        <f t="shared" si="56"/>
        <v>0</v>
      </c>
      <c r="BA116" s="1">
        <f t="shared" si="57"/>
        <v>0</v>
      </c>
      <c r="BB116" s="1">
        <f t="shared" si="58"/>
        <v>0</v>
      </c>
      <c r="BC116" s="1">
        <f t="shared" si="59"/>
        <v>0</v>
      </c>
      <c r="BD116" s="1">
        <f t="shared" si="60"/>
        <v>0</v>
      </c>
      <c r="BE116" s="1">
        <f t="shared" si="61"/>
        <v>0</v>
      </c>
      <c r="BF116" s="43">
        <f t="shared" si="62"/>
        <v>0</v>
      </c>
      <c r="BG116" s="43">
        <f t="shared" si="63"/>
        <v>1.4</v>
      </c>
      <c r="BH116" s="1" t="s">
        <v>13576</v>
      </c>
      <c r="BI116" s="52">
        <v>8.6065573770491802E-2</v>
      </c>
      <c r="BJ116" s="1" t="s">
        <v>13589</v>
      </c>
    </row>
    <row r="117" spans="1:62">
      <c r="A117" s="28" t="s">
        <v>2285</v>
      </c>
      <c r="B117" s="1">
        <v>4000</v>
      </c>
      <c r="C117" s="1">
        <v>58508</v>
      </c>
      <c r="D117" s="1">
        <v>3.24</v>
      </c>
      <c r="E117" s="28">
        <v>3.6066666666666669</v>
      </c>
      <c r="F117" s="1">
        <v>16.2</v>
      </c>
      <c r="G117" s="28">
        <v>1.1257817929117442</v>
      </c>
      <c r="H117" s="28">
        <v>5.99</v>
      </c>
      <c r="I117" s="28">
        <v>1.6233062330623307</v>
      </c>
      <c r="J117" s="1">
        <v>100</v>
      </c>
      <c r="K117" s="1">
        <v>98.61</v>
      </c>
      <c r="L117" s="1">
        <v>61</v>
      </c>
      <c r="M117" s="1">
        <v>795</v>
      </c>
      <c r="N117" s="1">
        <v>10994</v>
      </c>
      <c r="O117" s="28">
        <v>0.32840251572327045</v>
      </c>
      <c r="P117" s="28">
        <f t="shared" si="32"/>
        <v>0.43387302164817176</v>
      </c>
      <c r="Q117" s="42">
        <v>1</v>
      </c>
      <c r="T117" s="1">
        <f t="shared" si="33"/>
        <v>0</v>
      </c>
      <c r="U117" s="1">
        <f t="shared" si="34"/>
        <v>0</v>
      </c>
      <c r="W117" s="1">
        <f t="shared" si="35"/>
        <v>0</v>
      </c>
      <c r="X117" s="1">
        <f t="shared" si="36"/>
        <v>0</v>
      </c>
      <c r="Y117" s="1">
        <f t="shared" si="37"/>
        <v>0</v>
      </c>
      <c r="Z117" s="1">
        <f t="shared" si="38"/>
        <v>0</v>
      </c>
      <c r="AH117" s="1">
        <f t="shared" si="39"/>
        <v>0</v>
      </c>
      <c r="AI117" s="1">
        <f t="shared" si="40"/>
        <v>0.68</v>
      </c>
      <c r="AJ117" s="1">
        <f t="shared" si="41"/>
        <v>0</v>
      </c>
      <c r="AK117" s="1">
        <f t="shared" si="42"/>
        <v>0</v>
      </c>
      <c r="AL117" s="1">
        <f t="shared" si="43"/>
        <v>1</v>
      </c>
      <c r="AM117" s="1">
        <f t="shared" si="44"/>
        <v>0.75</v>
      </c>
      <c r="AN117" s="1">
        <f t="shared" si="45"/>
        <v>1</v>
      </c>
      <c r="AO117" s="1">
        <f t="shared" si="46"/>
        <v>0.72</v>
      </c>
      <c r="AP117" s="1">
        <f t="shared" si="47"/>
        <v>0</v>
      </c>
      <c r="AQ117" s="1">
        <f t="shared" si="48"/>
        <v>0.56999999999999995</v>
      </c>
      <c r="AR117" s="1">
        <f t="shared" si="49"/>
        <v>0</v>
      </c>
      <c r="AS117" s="1">
        <f t="shared" si="50"/>
        <v>0.67</v>
      </c>
      <c r="AT117" s="1">
        <f t="shared" si="51"/>
        <v>0</v>
      </c>
      <c r="AU117" s="1">
        <f t="shared" si="52"/>
        <v>0</v>
      </c>
      <c r="AW117" s="1">
        <f t="shared" si="53"/>
        <v>0</v>
      </c>
      <c r="AX117" s="1">
        <f t="shared" si="54"/>
        <v>0</v>
      </c>
      <c r="AY117" s="1">
        <f t="shared" si="55"/>
        <v>0</v>
      </c>
      <c r="AZ117" s="1">
        <f t="shared" si="56"/>
        <v>0</v>
      </c>
      <c r="BA117" s="1">
        <f t="shared" si="57"/>
        <v>0</v>
      </c>
      <c r="BB117" s="1">
        <f t="shared" si="58"/>
        <v>0</v>
      </c>
      <c r="BC117" s="1">
        <f t="shared" si="59"/>
        <v>0</v>
      </c>
      <c r="BD117" s="1">
        <f t="shared" si="60"/>
        <v>0</v>
      </c>
      <c r="BE117" s="1">
        <f t="shared" si="61"/>
        <v>0</v>
      </c>
      <c r="BF117" s="43">
        <f t="shared" si="62"/>
        <v>2</v>
      </c>
      <c r="BG117" s="43">
        <f t="shared" si="63"/>
        <v>3.39</v>
      </c>
      <c r="BH117" s="1" t="s">
        <v>13576</v>
      </c>
      <c r="BI117" s="52">
        <v>8.6065573770491802E-2</v>
      </c>
      <c r="BJ117" s="1" t="s">
        <v>13589</v>
      </c>
    </row>
    <row r="118" spans="1:62">
      <c r="A118" s="28" t="s">
        <v>2679</v>
      </c>
      <c r="B118" s="1">
        <v>6689</v>
      </c>
      <c r="C118" s="1">
        <v>330572</v>
      </c>
      <c r="D118" s="1">
        <v>4.74</v>
      </c>
      <c r="E118" s="28">
        <v>3.663333333333334</v>
      </c>
      <c r="F118" s="1">
        <v>2.81</v>
      </c>
      <c r="G118" s="28">
        <v>0.82890855457227142</v>
      </c>
      <c r="H118" s="28">
        <v>1.63</v>
      </c>
      <c r="I118" s="28">
        <v>0.75115207373271886</v>
      </c>
      <c r="J118" s="1">
        <v>91.78</v>
      </c>
      <c r="K118" s="1">
        <v>98.81</v>
      </c>
      <c r="L118" s="1">
        <v>5082</v>
      </c>
      <c r="M118" s="1">
        <v>21519</v>
      </c>
      <c r="N118" s="1">
        <v>99729</v>
      </c>
      <c r="O118" s="28">
        <v>1.0107793113062875</v>
      </c>
      <c r="P118" s="28">
        <f t="shared" si="32"/>
        <v>1.2946484974280299</v>
      </c>
      <c r="Q118" s="42">
        <v>1</v>
      </c>
      <c r="T118" s="1">
        <f t="shared" si="33"/>
        <v>0</v>
      </c>
      <c r="U118" s="1">
        <f t="shared" si="34"/>
        <v>0</v>
      </c>
      <c r="W118" s="1">
        <f t="shared" si="35"/>
        <v>0</v>
      </c>
      <c r="X118" s="1">
        <f t="shared" si="36"/>
        <v>0</v>
      </c>
      <c r="Y118" s="1">
        <f t="shared" si="37"/>
        <v>0</v>
      </c>
      <c r="Z118" s="1">
        <f t="shared" si="38"/>
        <v>0</v>
      </c>
      <c r="AH118" s="1">
        <f t="shared" si="39"/>
        <v>0</v>
      </c>
      <c r="AI118" s="1">
        <f t="shared" si="40"/>
        <v>0</v>
      </c>
      <c r="AJ118" s="1">
        <f t="shared" si="41"/>
        <v>0</v>
      </c>
      <c r="AK118" s="1">
        <f t="shared" si="42"/>
        <v>0</v>
      </c>
      <c r="AL118" s="1">
        <f t="shared" si="43"/>
        <v>0</v>
      </c>
      <c r="AM118" s="1">
        <f t="shared" si="44"/>
        <v>0</v>
      </c>
      <c r="AN118" s="1">
        <f t="shared" si="45"/>
        <v>0</v>
      </c>
      <c r="AO118" s="1">
        <f t="shared" si="46"/>
        <v>0.72</v>
      </c>
      <c r="AP118" s="1">
        <f t="shared" si="47"/>
        <v>0</v>
      </c>
      <c r="AQ118" s="1">
        <f t="shared" si="48"/>
        <v>0</v>
      </c>
      <c r="AR118" s="1">
        <f t="shared" si="49"/>
        <v>0</v>
      </c>
      <c r="AS118" s="1">
        <f t="shared" si="50"/>
        <v>0.67</v>
      </c>
      <c r="AT118" s="1">
        <f t="shared" si="51"/>
        <v>0</v>
      </c>
      <c r="AU118" s="1">
        <f t="shared" si="52"/>
        <v>0</v>
      </c>
      <c r="AW118" s="1">
        <f t="shared" si="53"/>
        <v>0</v>
      </c>
      <c r="AX118" s="1">
        <f t="shared" si="54"/>
        <v>0</v>
      </c>
      <c r="AY118" s="1">
        <f t="shared" si="55"/>
        <v>0</v>
      </c>
      <c r="AZ118" s="1">
        <f t="shared" si="56"/>
        <v>0</v>
      </c>
      <c r="BA118" s="1">
        <f t="shared" si="57"/>
        <v>0</v>
      </c>
      <c r="BB118" s="1">
        <f t="shared" si="58"/>
        <v>0</v>
      </c>
      <c r="BC118" s="1">
        <f t="shared" si="59"/>
        <v>0</v>
      </c>
      <c r="BD118" s="1">
        <f t="shared" si="60"/>
        <v>0</v>
      </c>
      <c r="BE118" s="1">
        <f t="shared" si="61"/>
        <v>0</v>
      </c>
      <c r="BF118" s="43">
        <f t="shared" si="62"/>
        <v>0</v>
      </c>
      <c r="BG118" s="43">
        <f t="shared" si="63"/>
        <v>1.3900000000000001</v>
      </c>
      <c r="BH118" s="1" t="s">
        <v>13576</v>
      </c>
      <c r="BI118" s="52">
        <v>8.6065573770491802E-2</v>
      </c>
      <c r="BJ118" s="1" t="s">
        <v>13589</v>
      </c>
    </row>
    <row r="119" spans="1:62">
      <c r="A119" s="28" t="s">
        <v>2367</v>
      </c>
      <c r="B119" s="1">
        <v>10769.9</v>
      </c>
      <c r="C119" s="1">
        <v>29711</v>
      </c>
      <c r="D119" s="1">
        <v>11.77</v>
      </c>
      <c r="E119" s="28">
        <v>3.9233333333333333</v>
      </c>
      <c r="F119" s="1">
        <v>15.52</v>
      </c>
      <c r="G119" s="28">
        <v>1.3894359892569381</v>
      </c>
      <c r="H119" s="28">
        <v>3.83</v>
      </c>
      <c r="I119" s="28">
        <v>1.0819209039548023</v>
      </c>
      <c r="J119" s="1">
        <v>93.77</v>
      </c>
      <c r="K119" s="1">
        <v>98.35</v>
      </c>
      <c r="L119" s="1">
        <v>128</v>
      </c>
      <c r="M119" s="1">
        <v>883</v>
      </c>
      <c r="N119" s="1">
        <v>6451</v>
      </c>
      <c r="O119" s="28">
        <v>0.62043035107587774</v>
      </c>
      <c r="P119" s="28">
        <f t="shared" si="32"/>
        <v>0.8212680204619438</v>
      </c>
      <c r="Q119" s="42">
        <v>1</v>
      </c>
      <c r="T119" s="1">
        <f t="shared" si="33"/>
        <v>0</v>
      </c>
      <c r="U119" s="1">
        <f t="shared" si="34"/>
        <v>0</v>
      </c>
      <c r="W119" s="1">
        <f t="shared" si="35"/>
        <v>0</v>
      </c>
      <c r="X119" s="1">
        <f t="shared" si="36"/>
        <v>0</v>
      </c>
      <c r="Y119" s="1">
        <f t="shared" si="37"/>
        <v>0</v>
      </c>
      <c r="Z119" s="1">
        <f t="shared" si="38"/>
        <v>0</v>
      </c>
      <c r="AH119" s="1">
        <f t="shared" si="39"/>
        <v>0</v>
      </c>
      <c r="AI119" s="1">
        <f t="shared" si="40"/>
        <v>0.68</v>
      </c>
      <c r="AJ119" s="1">
        <f t="shared" si="41"/>
        <v>0</v>
      </c>
      <c r="AK119" s="1">
        <f t="shared" si="42"/>
        <v>0</v>
      </c>
      <c r="AL119" s="1">
        <f t="shared" si="43"/>
        <v>0</v>
      </c>
      <c r="AM119" s="1">
        <f t="shared" si="44"/>
        <v>0</v>
      </c>
      <c r="AN119" s="1">
        <f t="shared" si="45"/>
        <v>1</v>
      </c>
      <c r="AO119" s="1">
        <f t="shared" si="46"/>
        <v>0.72</v>
      </c>
      <c r="AP119" s="1">
        <f t="shared" si="47"/>
        <v>0</v>
      </c>
      <c r="AQ119" s="1">
        <f t="shared" si="48"/>
        <v>0</v>
      </c>
      <c r="AR119" s="1">
        <f t="shared" si="49"/>
        <v>0</v>
      </c>
      <c r="AS119" s="1">
        <f t="shared" si="50"/>
        <v>0.67</v>
      </c>
      <c r="AT119" s="1">
        <f t="shared" si="51"/>
        <v>0</v>
      </c>
      <c r="AU119" s="1">
        <f t="shared" si="52"/>
        <v>0</v>
      </c>
      <c r="AW119" s="1">
        <f t="shared" si="53"/>
        <v>0</v>
      </c>
      <c r="AX119" s="1">
        <f t="shared" si="54"/>
        <v>0</v>
      </c>
      <c r="AY119" s="1">
        <f t="shared" si="55"/>
        <v>0</v>
      </c>
      <c r="AZ119" s="1">
        <f t="shared" si="56"/>
        <v>0</v>
      </c>
      <c r="BA119" s="1">
        <f t="shared" si="57"/>
        <v>0</v>
      </c>
      <c r="BB119" s="1">
        <f t="shared" si="58"/>
        <v>0</v>
      </c>
      <c r="BC119" s="1">
        <f t="shared" si="59"/>
        <v>0</v>
      </c>
      <c r="BD119" s="1">
        <f t="shared" si="60"/>
        <v>0</v>
      </c>
      <c r="BE119" s="1">
        <f t="shared" si="61"/>
        <v>0</v>
      </c>
      <c r="BF119" s="43">
        <f t="shared" si="62"/>
        <v>1</v>
      </c>
      <c r="BG119" s="43">
        <f t="shared" si="63"/>
        <v>2.0699999999999998</v>
      </c>
      <c r="BH119" s="1" t="s">
        <v>13576</v>
      </c>
      <c r="BI119" s="52">
        <v>8.6065573770491802E-2</v>
      </c>
      <c r="BJ119" s="1" t="s">
        <v>13589</v>
      </c>
    </row>
    <row r="120" spans="1:62">
      <c r="A120" s="28" t="s">
        <v>1863</v>
      </c>
      <c r="B120" s="1">
        <v>1000</v>
      </c>
      <c r="C120" s="1">
        <v>30589</v>
      </c>
      <c r="D120" s="1">
        <v>11.18</v>
      </c>
      <c r="E120" s="28">
        <v>3.9266666666666663</v>
      </c>
      <c r="F120" s="1">
        <v>3.53</v>
      </c>
      <c r="G120" s="28">
        <v>0.78970917225950787</v>
      </c>
      <c r="H120" s="28">
        <v>2.71</v>
      </c>
      <c r="I120" s="28">
        <v>1.3618090452261307</v>
      </c>
      <c r="J120" s="1">
        <v>44.91</v>
      </c>
      <c r="K120" s="1">
        <v>98.41</v>
      </c>
      <c r="L120" s="1">
        <v>688</v>
      </c>
      <c r="M120" s="1">
        <v>3820</v>
      </c>
      <c r="N120" s="1">
        <v>12442</v>
      </c>
      <c r="O120" s="28">
        <v>0.7708481675392671</v>
      </c>
      <c r="P120" s="28">
        <f t="shared" si="32"/>
        <v>1.842147564700209</v>
      </c>
      <c r="Q120" s="42">
        <v>1</v>
      </c>
      <c r="T120" s="1">
        <f t="shared" si="33"/>
        <v>0</v>
      </c>
      <c r="U120" s="1">
        <f t="shared" si="34"/>
        <v>0.52400000000000002</v>
      </c>
      <c r="W120" s="1">
        <f t="shared" si="35"/>
        <v>0</v>
      </c>
      <c r="X120" s="1">
        <f t="shared" si="36"/>
        <v>0</v>
      </c>
      <c r="Y120" s="1">
        <f t="shared" si="37"/>
        <v>0</v>
      </c>
      <c r="Z120" s="1">
        <f t="shared" si="38"/>
        <v>0</v>
      </c>
      <c r="AH120" s="1">
        <f t="shared" si="39"/>
        <v>0</v>
      </c>
      <c r="AI120" s="1">
        <f t="shared" si="40"/>
        <v>0</v>
      </c>
      <c r="AJ120" s="1">
        <f t="shared" si="41"/>
        <v>0</v>
      </c>
      <c r="AK120" s="1">
        <f t="shared" si="42"/>
        <v>0</v>
      </c>
      <c r="AL120" s="1">
        <f t="shared" si="43"/>
        <v>0</v>
      </c>
      <c r="AM120" s="1">
        <f t="shared" si="44"/>
        <v>0</v>
      </c>
      <c r="AN120" s="1">
        <f t="shared" si="45"/>
        <v>0</v>
      </c>
      <c r="AO120" s="1">
        <f t="shared" si="46"/>
        <v>0.72</v>
      </c>
      <c r="AP120" s="1">
        <f t="shared" si="47"/>
        <v>1</v>
      </c>
      <c r="AQ120" s="1">
        <f t="shared" si="48"/>
        <v>0</v>
      </c>
      <c r="AR120" s="1">
        <f t="shared" si="49"/>
        <v>0</v>
      </c>
      <c r="AS120" s="1">
        <f t="shared" si="50"/>
        <v>0.67</v>
      </c>
      <c r="AT120" s="1">
        <f t="shared" si="51"/>
        <v>0</v>
      </c>
      <c r="AU120" s="1">
        <f t="shared" si="52"/>
        <v>0</v>
      </c>
      <c r="AW120" s="1">
        <f t="shared" si="53"/>
        <v>0</v>
      </c>
      <c r="AX120" s="1">
        <f t="shared" si="54"/>
        <v>0</v>
      </c>
      <c r="AY120" s="1">
        <f t="shared" si="55"/>
        <v>0</v>
      </c>
      <c r="AZ120" s="1">
        <f t="shared" si="56"/>
        <v>0</v>
      </c>
      <c r="BA120" s="1">
        <f t="shared" si="57"/>
        <v>0</v>
      </c>
      <c r="BB120" s="1">
        <f t="shared" si="58"/>
        <v>0</v>
      </c>
      <c r="BC120" s="1">
        <f t="shared" si="59"/>
        <v>0</v>
      </c>
      <c r="BD120" s="1">
        <f t="shared" si="60"/>
        <v>0</v>
      </c>
      <c r="BE120" s="1">
        <f t="shared" si="61"/>
        <v>0</v>
      </c>
      <c r="BF120" s="43">
        <f t="shared" si="62"/>
        <v>1</v>
      </c>
      <c r="BG120" s="43">
        <f t="shared" si="63"/>
        <v>1.9140000000000001</v>
      </c>
      <c r="BH120" s="1" t="s">
        <v>13578</v>
      </c>
      <c r="BI120" s="52">
        <v>7.6923076923076927E-2</v>
      </c>
      <c r="BJ120" s="1" t="s">
        <v>13589</v>
      </c>
    </row>
    <row r="121" spans="1:62">
      <c r="A121" s="28" t="s">
        <v>1941</v>
      </c>
      <c r="B121" s="1">
        <v>1000</v>
      </c>
      <c r="C121" s="1">
        <v>30762</v>
      </c>
      <c r="D121" s="1">
        <v>10.1</v>
      </c>
      <c r="E121" s="28">
        <v>4.333333333333333</v>
      </c>
      <c r="F121" s="1">
        <v>2.39</v>
      </c>
      <c r="G121" s="28">
        <v>0.52993348115299344</v>
      </c>
      <c r="H121" s="28">
        <v>1.02</v>
      </c>
      <c r="I121" s="28">
        <v>0.3923076923076923</v>
      </c>
      <c r="J121" s="1">
        <v>100</v>
      </c>
      <c r="K121" s="1">
        <v>99.42</v>
      </c>
      <c r="L121" s="1">
        <v>870</v>
      </c>
      <c r="M121" s="1">
        <v>4813</v>
      </c>
      <c r="N121" s="1">
        <v>20109</v>
      </c>
      <c r="O121" s="28">
        <v>0.7736546852275088</v>
      </c>
      <c r="P121" s="28">
        <f t="shared" si="32"/>
        <v>1.4360733999701627</v>
      </c>
      <c r="Q121" s="42">
        <v>1</v>
      </c>
      <c r="T121" s="1">
        <f t="shared" si="33"/>
        <v>0</v>
      </c>
      <c r="U121" s="1">
        <f t="shared" si="34"/>
        <v>0.52400000000000002</v>
      </c>
      <c r="W121" s="1">
        <f t="shared" si="35"/>
        <v>0</v>
      </c>
      <c r="X121" s="1">
        <f t="shared" si="36"/>
        <v>0</v>
      </c>
      <c r="Y121" s="1">
        <f t="shared" si="37"/>
        <v>0</v>
      </c>
      <c r="Z121" s="1">
        <f t="shared" si="38"/>
        <v>0</v>
      </c>
      <c r="AH121" s="1">
        <f t="shared" si="39"/>
        <v>0</v>
      </c>
      <c r="AI121" s="1">
        <f t="shared" si="40"/>
        <v>0</v>
      </c>
      <c r="AJ121" s="1">
        <f t="shared" si="41"/>
        <v>0</v>
      </c>
      <c r="AK121" s="1">
        <f t="shared" si="42"/>
        <v>0</v>
      </c>
      <c r="AL121" s="1">
        <f t="shared" si="43"/>
        <v>0</v>
      </c>
      <c r="AM121" s="1">
        <f t="shared" si="44"/>
        <v>0</v>
      </c>
      <c r="AN121" s="1">
        <f t="shared" si="45"/>
        <v>0</v>
      </c>
      <c r="AO121" s="1">
        <f t="shared" si="46"/>
        <v>0</v>
      </c>
      <c r="AP121" s="1">
        <f t="shared" si="47"/>
        <v>0</v>
      </c>
      <c r="AQ121" s="1">
        <f t="shared" si="48"/>
        <v>0.56999999999999995</v>
      </c>
      <c r="AR121" s="1">
        <f t="shared" si="49"/>
        <v>0</v>
      </c>
      <c r="AS121" s="1">
        <f t="shared" si="50"/>
        <v>0</v>
      </c>
      <c r="AT121" s="1">
        <f t="shared" si="51"/>
        <v>0</v>
      </c>
      <c r="AU121" s="1">
        <f t="shared" si="52"/>
        <v>0</v>
      </c>
      <c r="AW121" s="1">
        <f t="shared" si="53"/>
        <v>0</v>
      </c>
      <c r="AX121" s="1">
        <f t="shared" si="54"/>
        <v>0</v>
      </c>
      <c r="AY121" s="1">
        <f t="shared" si="55"/>
        <v>0</v>
      </c>
      <c r="AZ121" s="1">
        <f t="shared" si="56"/>
        <v>0</v>
      </c>
      <c r="BA121" s="1">
        <f t="shared" si="57"/>
        <v>0</v>
      </c>
      <c r="BB121" s="1">
        <f t="shared" si="58"/>
        <v>0</v>
      </c>
      <c r="BC121" s="1">
        <f t="shared" si="59"/>
        <v>0</v>
      </c>
      <c r="BD121" s="1">
        <f t="shared" si="60"/>
        <v>0</v>
      </c>
      <c r="BE121" s="1">
        <f t="shared" si="61"/>
        <v>0</v>
      </c>
      <c r="BF121" s="43">
        <f t="shared" si="62"/>
        <v>0</v>
      </c>
      <c r="BG121" s="43">
        <f t="shared" si="63"/>
        <v>1.0939999999999999</v>
      </c>
      <c r="BH121" s="1" t="s">
        <v>13576</v>
      </c>
      <c r="BI121" s="52">
        <v>8.6065573770491802E-2</v>
      </c>
      <c r="BJ121" s="1" t="s">
        <v>13589</v>
      </c>
    </row>
    <row r="122" spans="1:62">
      <c r="A122" s="28" t="s">
        <v>570</v>
      </c>
      <c r="B122" s="1">
        <v>2000</v>
      </c>
      <c r="C122" s="1">
        <v>18935</v>
      </c>
      <c r="D122" s="1">
        <v>12.31</v>
      </c>
      <c r="E122" s="28">
        <v>4.5266666666666664</v>
      </c>
      <c r="F122" s="1">
        <v>2.79</v>
      </c>
      <c r="G122" s="28">
        <v>0.79487179487179493</v>
      </c>
      <c r="H122" s="28">
        <v>1.47</v>
      </c>
      <c r="I122" s="28">
        <v>0.81215469613259661</v>
      </c>
      <c r="J122" s="1">
        <v>99.85</v>
      </c>
      <c r="K122" s="1">
        <v>99.59</v>
      </c>
      <c r="L122" s="1">
        <v>620</v>
      </c>
      <c r="M122" s="1">
        <v>2650</v>
      </c>
      <c r="N122" s="1">
        <v>12366</v>
      </c>
      <c r="O122" s="28">
        <v>1.0013584905660378</v>
      </c>
      <c r="P122" s="28">
        <f t="shared" si="32"/>
        <v>1.2857836001940806</v>
      </c>
      <c r="Q122" s="42">
        <v>1</v>
      </c>
      <c r="T122" s="1">
        <f t="shared" si="33"/>
        <v>0</v>
      </c>
      <c r="U122" s="1">
        <f t="shared" si="34"/>
        <v>0</v>
      </c>
      <c r="W122" s="1">
        <f t="shared" si="35"/>
        <v>0</v>
      </c>
      <c r="X122" s="1">
        <f t="shared" si="36"/>
        <v>0</v>
      </c>
      <c r="Y122" s="1">
        <f t="shared" si="37"/>
        <v>0</v>
      </c>
      <c r="Z122" s="1">
        <f t="shared" si="38"/>
        <v>0</v>
      </c>
      <c r="AH122" s="1">
        <f t="shared" si="39"/>
        <v>0</v>
      </c>
      <c r="AI122" s="1">
        <f t="shared" si="40"/>
        <v>0</v>
      </c>
      <c r="AJ122" s="1">
        <f t="shared" si="41"/>
        <v>0</v>
      </c>
      <c r="AK122" s="1">
        <f t="shared" si="42"/>
        <v>0</v>
      </c>
      <c r="AL122" s="1">
        <f t="shared" si="43"/>
        <v>0</v>
      </c>
      <c r="AM122" s="1">
        <f t="shared" si="44"/>
        <v>0</v>
      </c>
      <c r="AN122" s="1">
        <f t="shared" si="45"/>
        <v>0</v>
      </c>
      <c r="AO122" s="1">
        <f t="shared" si="46"/>
        <v>0.72</v>
      </c>
      <c r="AP122" s="1">
        <f t="shared" si="47"/>
        <v>0</v>
      </c>
      <c r="AQ122" s="1">
        <f t="shared" si="48"/>
        <v>0.56999999999999995</v>
      </c>
      <c r="AR122" s="1">
        <f t="shared" si="49"/>
        <v>0</v>
      </c>
      <c r="AS122" s="1">
        <f t="shared" si="50"/>
        <v>0</v>
      </c>
      <c r="AT122" s="1">
        <f t="shared" si="51"/>
        <v>0</v>
      </c>
      <c r="AU122" s="1">
        <f t="shared" si="52"/>
        <v>0</v>
      </c>
      <c r="AW122" s="1">
        <f t="shared" si="53"/>
        <v>0</v>
      </c>
      <c r="AX122" s="1">
        <f t="shared" si="54"/>
        <v>0</v>
      </c>
      <c r="AY122" s="1">
        <f t="shared" si="55"/>
        <v>0</v>
      </c>
      <c r="AZ122" s="1">
        <f t="shared" si="56"/>
        <v>0</v>
      </c>
      <c r="BA122" s="1">
        <f t="shared" si="57"/>
        <v>0</v>
      </c>
      <c r="BB122" s="1">
        <f t="shared" si="58"/>
        <v>0</v>
      </c>
      <c r="BC122" s="1">
        <f t="shared" si="59"/>
        <v>0</v>
      </c>
      <c r="BD122" s="1">
        <f t="shared" si="60"/>
        <v>0</v>
      </c>
      <c r="BE122" s="1">
        <f t="shared" si="61"/>
        <v>0</v>
      </c>
      <c r="BF122" s="43">
        <f t="shared" si="62"/>
        <v>0</v>
      </c>
      <c r="BG122" s="43">
        <f t="shared" si="63"/>
        <v>1.29</v>
      </c>
      <c r="BH122" s="1" t="s">
        <v>13576</v>
      </c>
      <c r="BI122" s="52">
        <v>8.6065573770491802E-2</v>
      </c>
      <c r="BJ122" s="1" t="s">
        <v>13589</v>
      </c>
    </row>
    <row r="123" spans="1:62">
      <c r="A123" s="28" t="s">
        <v>3991</v>
      </c>
      <c r="B123" s="1">
        <v>1000</v>
      </c>
      <c r="C123" s="1">
        <v>74917</v>
      </c>
      <c r="D123" s="1">
        <v>13.83</v>
      </c>
      <c r="E123" s="28">
        <v>4.6100000000000003</v>
      </c>
      <c r="F123" s="1">
        <v>19.13</v>
      </c>
      <c r="G123" s="28">
        <v>1.3293954134815844</v>
      </c>
      <c r="H123" s="28">
        <v>2.4500000000000002</v>
      </c>
      <c r="I123" s="28">
        <v>0.66395663956639572</v>
      </c>
      <c r="J123" s="1">
        <v>94.21</v>
      </c>
      <c r="K123" s="1">
        <v>98.74</v>
      </c>
      <c r="L123" s="1">
        <v>137</v>
      </c>
      <c r="M123" s="1">
        <v>859</v>
      </c>
      <c r="N123" s="1">
        <v>4278</v>
      </c>
      <c r="O123" s="28">
        <v>0.68260768335273581</v>
      </c>
      <c r="P123" s="28">
        <f t="shared" si="32"/>
        <v>1.2047685834502104</v>
      </c>
      <c r="Q123" s="42">
        <v>1</v>
      </c>
      <c r="T123" s="1">
        <f t="shared" si="33"/>
        <v>0</v>
      </c>
      <c r="U123" s="1">
        <f t="shared" si="34"/>
        <v>0.52400000000000002</v>
      </c>
      <c r="W123" s="1">
        <f t="shared" si="35"/>
        <v>0</v>
      </c>
      <c r="X123" s="1">
        <f t="shared" si="36"/>
        <v>0.49</v>
      </c>
      <c r="Y123" s="1">
        <f t="shared" si="37"/>
        <v>0</v>
      </c>
      <c r="Z123" s="1">
        <f t="shared" si="38"/>
        <v>0</v>
      </c>
      <c r="AH123" s="1">
        <f t="shared" si="39"/>
        <v>0</v>
      </c>
      <c r="AI123" s="1">
        <f t="shared" si="40"/>
        <v>0.68</v>
      </c>
      <c r="AJ123" s="1">
        <f t="shared" si="41"/>
        <v>0</v>
      </c>
      <c r="AK123" s="1">
        <f t="shared" si="42"/>
        <v>0</v>
      </c>
      <c r="AL123" s="1">
        <f t="shared" si="43"/>
        <v>0</v>
      </c>
      <c r="AM123" s="1">
        <f t="shared" si="44"/>
        <v>0</v>
      </c>
      <c r="AN123" s="1">
        <f t="shared" si="45"/>
        <v>0</v>
      </c>
      <c r="AO123" s="1">
        <f t="shared" si="46"/>
        <v>0.72</v>
      </c>
      <c r="AP123" s="1">
        <f t="shared" si="47"/>
        <v>0</v>
      </c>
      <c r="AQ123" s="1">
        <f t="shared" si="48"/>
        <v>0</v>
      </c>
      <c r="AR123" s="1">
        <f t="shared" si="49"/>
        <v>0</v>
      </c>
      <c r="AS123" s="1">
        <f t="shared" si="50"/>
        <v>0.67</v>
      </c>
      <c r="AT123" s="1">
        <f t="shared" si="51"/>
        <v>0</v>
      </c>
      <c r="AU123" s="1">
        <f t="shared" si="52"/>
        <v>0</v>
      </c>
      <c r="AW123" s="1">
        <f t="shared" si="53"/>
        <v>0</v>
      </c>
      <c r="AX123" s="1">
        <f t="shared" si="54"/>
        <v>0</v>
      </c>
      <c r="AY123" s="1">
        <f t="shared" si="55"/>
        <v>0</v>
      </c>
      <c r="AZ123" s="1">
        <f t="shared" si="56"/>
        <v>0</v>
      </c>
      <c r="BA123" s="1">
        <f t="shared" si="57"/>
        <v>0</v>
      </c>
      <c r="BB123" s="1">
        <f t="shared" si="58"/>
        <v>0</v>
      </c>
      <c r="BC123" s="1">
        <f t="shared" si="59"/>
        <v>0</v>
      </c>
      <c r="BD123" s="1">
        <f t="shared" si="60"/>
        <v>0</v>
      </c>
      <c r="BE123" s="1">
        <f t="shared" si="61"/>
        <v>0</v>
      </c>
      <c r="BF123" s="43">
        <f t="shared" si="62"/>
        <v>0</v>
      </c>
      <c r="BG123" s="43">
        <f t="shared" si="63"/>
        <v>3.0839999999999996</v>
      </c>
      <c r="BH123" s="1" t="s">
        <v>13576</v>
      </c>
      <c r="BI123" s="52">
        <v>8.6065573770491802E-2</v>
      </c>
      <c r="BJ123" s="1" t="s">
        <v>13589</v>
      </c>
    </row>
    <row r="124" spans="1:62">
      <c r="A124" s="28" t="s">
        <v>1765</v>
      </c>
      <c r="B124" s="1">
        <v>1888</v>
      </c>
      <c r="C124" s="1">
        <v>24307</v>
      </c>
      <c r="D124" s="1">
        <v>6.32</v>
      </c>
      <c r="E124" s="28">
        <v>4.7566666666666668</v>
      </c>
      <c r="F124" s="1">
        <v>2.3199999999999998</v>
      </c>
      <c r="G124" s="28">
        <v>0.16122307157748433</v>
      </c>
      <c r="H124" s="28">
        <v>5.42</v>
      </c>
      <c r="I124" s="28">
        <v>1.4688346883468835</v>
      </c>
      <c r="J124" s="1">
        <v>98.17</v>
      </c>
      <c r="K124" s="1">
        <v>99.29</v>
      </c>
      <c r="L124" s="1">
        <v>221</v>
      </c>
      <c r="M124" s="1">
        <v>887</v>
      </c>
      <c r="N124" s="1">
        <v>9336</v>
      </c>
      <c r="O124" s="28">
        <v>1.0663810597519732</v>
      </c>
      <c r="P124" s="28">
        <f t="shared" si="32"/>
        <v>0.57005141388174807</v>
      </c>
      <c r="Q124" s="42">
        <v>1</v>
      </c>
      <c r="T124" s="1">
        <f t="shared" si="33"/>
        <v>0</v>
      </c>
      <c r="U124" s="1">
        <f t="shared" si="34"/>
        <v>0.52400000000000002</v>
      </c>
      <c r="W124" s="1">
        <f t="shared" si="35"/>
        <v>0</v>
      </c>
      <c r="X124" s="1">
        <f t="shared" si="36"/>
        <v>0</v>
      </c>
      <c r="Y124" s="1">
        <f t="shared" si="37"/>
        <v>0</v>
      </c>
      <c r="Z124" s="1">
        <f t="shared" si="38"/>
        <v>0</v>
      </c>
      <c r="AH124" s="1">
        <f t="shared" si="39"/>
        <v>0</v>
      </c>
      <c r="AI124" s="1">
        <f t="shared" si="40"/>
        <v>0</v>
      </c>
      <c r="AJ124" s="1">
        <f t="shared" si="41"/>
        <v>0</v>
      </c>
      <c r="AK124" s="1">
        <f t="shared" si="42"/>
        <v>0</v>
      </c>
      <c r="AL124" s="1">
        <f t="shared" si="43"/>
        <v>1</v>
      </c>
      <c r="AM124" s="1">
        <f t="shared" si="44"/>
        <v>0.75</v>
      </c>
      <c r="AN124" s="1">
        <f t="shared" si="45"/>
        <v>1</v>
      </c>
      <c r="AO124" s="1">
        <f t="shared" si="46"/>
        <v>0.72</v>
      </c>
      <c r="AP124" s="1">
        <f t="shared" si="47"/>
        <v>0</v>
      </c>
      <c r="AQ124" s="1">
        <f t="shared" si="48"/>
        <v>0.56999999999999995</v>
      </c>
      <c r="AR124" s="1">
        <f t="shared" si="49"/>
        <v>0</v>
      </c>
      <c r="AS124" s="1">
        <f t="shared" si="50"/>
        <v>0.67</v>
      </c>
      <c r="AT124" s="1">
        <f t="shared" si="51"/>
        <v>0</v>
      </c>
      <c r="AU124" s="1">
        <f t="shared" si="52"/>
        <v>0</v>
      </c>
      <c r="AW124" s="1">
        <f t="shared" si="53"/>
        <v>0</v>
      </c>
      <c r="AX124" s="1">
        <f t="shared" si="54"/>
        <v>0</v>
      </c>
      <c r="AY124" s="1">
        <f t="shared" si="55"/>
        <v>0</v>
      </c>
      <c r="AZ124" s="1">
        <f t="shared" si="56"/>
        <v>0</v>
      </c>
      <c r="BA124" s="1">
        <f t="shared" si="57"/>
        <v>0</v>
      </c>
      <c r="BB124" s="1">
        <f t="shared" si="58"/>
        <v>0</v>
      </c>
      <c r="BC124" s="1">
        <f t="shared" si="59"/>
        <v>0</v>
      </c>
      <c r="BD124" s="1">
        <f t="shared" si="60"/>
        <v>0</v>
      </c>
      <c r="BE124" s="1">
        <f t="shared" si="61"/>
        <v>0</v>
      </c>
      <c r="BF124" s="43">
        <f t="shared" si="62"/>
        <v>2</v>
      </c>
      <c r="BG124" s="43">
        <f t="shared" si="63"/>
        <v>3.234</v>
      </c>
      <c r="BH124" s="1" t="s">
        <v>13576</v>
      </c>
      <c r="BI124" s="52">
        <v>8.6065573770491802E-2</v>
      </c>
      <c r="BJ124" s="1" t="s">
        <v>13589</v>
      </c>
    </row>
    <row r="125" spans="1:62">
      <c r="A125" s="28" t="s">
        <v>3932</v>
      </c>
      <c r="B125" s="1">
        <v>120602.44</v>
      </c>
      <c r="C125" s="1">
        <v>165039</v>
      </c>
      <c r="D125" s="1">
        <v>9.66</v>
      </c>
      <c r="E125" s="28">
        <v>5.0999999999999996</v>
      </c>
      <c r="F125" s="1">
        <v>23</v>
      </c>
      <c r="G125" s="28">
        <v>3.010471204188482</v>
      </c>
      <c r="H125" s="28">
        <v>3.6</v>
      </c>
      <c r="I125" s="28">
        <v>1.0588235294117647</v>
      </c>
      <c r="J125" s="1">
        <v>98.91</v>
      </c>
      <c r="K125" s="1">
        <v>98.43</v>
      </c>
      <c r="L125" s="1">
        <v>478</v>
      </c>
      <c r="M125" s="1">
        <v>2468</v>
      </c>
      <c r="N125" s="1">
        <v>16075</v>
      </c>
      <c r="O125" s="28">
        <v>0.82894651539708275</v>
      </c>
      <c r="P125" s="28">
        <f t="shared" si="32"/>
        <v>0.92118195956454119</v>
      </c>
      <c r="Q125" s="42">
        <v>1</v>
      </c>
      <c r="T125" s="1">
        <f t="shared" si="33"/>
        <v>0</v>
      </c>
      <c r="U125" s="1">
        <f t="shared" si="34"/>
        <v>0</v>
      </c>
      <c r="W125" s="1">
        <f t="shared" si="35"/>
        <v>0</v>
      </c>
      <c r="X125" s="1">
        <f t="shared" si="36"/>
        <v>0</v>
      </c>
      <c r="Y125" s="1">
        <f t="shared" si="37"/>
        <v>0</v>
      </c>
      <c r="Z125" s="1">
        <f t="shared" si="38"/>
        <v>0</v>
      </c>
      <c r="AH125" s="1">
        <f t="shared" si="39"/>
        <v>0</v>
      </c>
      <c r="AI125" s="1">
        <f t="shared" si="40"/>
        <v>0.68</v>
      </c>
      <c r="AJ125" s="1">
        <f t="shared" si="41"/>
        <v>1</v>
      </c>
      <c r="AK125" s="1">
        <f t="shared" si="42"/>
        <v>0</v>
      </c>
      <c r="AL125" s="1">
        <f t="shared" si="43"/>
        <v>0</v>
      </c>
      <c r="AM125" s="1">
        <f t="shared" si="44"/>
        <v>0</v>
      </c>
      <c r="AN125" s="1">
        <f t="shared" si="45"/>
        <v>1</v>
      </c>
      <c r="AO125" s="1">
        <f t="shared" si="46"/>
        <v>0.72</v>
      </c>
      <c r="AP125" s="1">
        <f t="shared" si="47"/>
        <v>0</v>
      </c>
      <c r="AQ125" s="1">
        <f t="shared" si="48"/>
        <v>0.56999999999999995</v>
      </c>
      <c r="AR125" s="1">
        <f t="shared" si="49"/>
        <v>0</v>
      </c>
      <c r="AS125" s="1">
        <f t="shared" si="50"/>
        <v>0.67</v>
      </c>
      <c r="AT125" s="1">
        <f t="shared" si="51"/>
        <v>0</v>
      </c>
      <c r="AU125" s="1">
        <f t="shared" si="52"/>
        <v>0</v>
      </c>
      <c r="AW125" s="1">
        <f t="shared" si="53"/>
        <v>0</v>
      </c>
      <c r="AX125" s="1">
        <f t="shared" si="54"/>
        <v>0</v>
      </c>
      <c r="AY125" s="1">
        <f t="shared" si="55"/>
        <v>0</v>
      </c>
      <c r="AZ125" s="1">
        <f t="shared" si="56"/>
        <v>0</v>
      </c>
      <c r="BA125" s="1">
        <f t="shared" si="57"/>
        <v>0</v>
      </c>
      <c r="BB125" s="1">
        <f t="shared" si="58"/>
        <v>0</v>
      </c>
      <c r="BC125" s="1">
        <f t="shared" si="59"/>
        <v>0</v>
      </c>
      <c r="BD125" s="1">
        <f t="shared" si="60"/>
        <v>0</v>
      </c>
      <c r="BE125" s="1">
        <f t="shared" si="61"/>
        <v>0</v>
      </c>
      <c r="BF125" s="43">
        <f t="shared" si="62"/>
        <v>2</v>
      </c>
      <c r="BG125" s="43">
        <f t="shared" si="63"/>
        <v>2.6399999999999997</v>
      </c>
      <c r="BH125" s="1" t="s">
        <v>13576</v>
      </c>
      <c r="BI125" s="52">
        <v>8.6065573770491802E-2</v>
      </c>
      <c r="BJ125" s="1" t="s">
        <v>13589</v>
      </c>
    </row>
    <row r="126" spans="1:62">
      <c r="A126" s="28" t="s">
        <v>2233</v>
      </c>
      <c r="B126" s="1">
        <v>2166</v>
      </c>
      <c r="C126" s="1">
        <v>114080</v>
      </c>
      <c r="D126" s="1">
        <v>8.8699999999999992</v>
      </c>
      <c r="E126" s="28">
        <v>5.4933333333333332</v>
      </c>
      <c r="F126" s="1">
        <v>18.41</v>
      </c>
      <c r="G126" s="28">
        <v>1.2793606671299513</v>
      </c>
      <c r="H126" s="28">
        <v>3.62</v>
      </c>
      <c r="I126" s="28">
        <v>0.98102981029810299</v>
      </c>
      <c r="J126" s="1">
        <v>99.84</v>
      </c>
      <c r="K126" s="1">
        <v>98.87</v>
      </c>
      <c r="L126" s="1">
        <v>789</v>
      </c>
      <c r="M126" s="1">
        <v>4101</v>
      </c>
      <c r="N126" s="1">
        <v>12142</v>
      </c>
      <c r="O126" s="28">
        <v>0.82343818580833938</v>
      </c>
      <c r="P126" s="28">
        <f t="shared" si="32"/>
        <v>2.0265195190248724</v>
      </c>
      <c r="Q126" s="42">
        <v>1</v>
      </c>
      <c r="T126" s="1">
        <f t="shared" si="33"/>
        <v>0</v>
      </c>
      <c r="U126" s="1">
        <f t="shared" si="34"/>
        <v>0</v>
      </c>
      <c r="W126" s="1">
        <f t="shared" si="35"/>
        <v>0</v>
      </c>
      <c r="X126" s="1">
        <f t="shared" si="36"/>
        <v>0</v>
      </c>
      <c r="Y126" s="1">
        <f t="shared" si="37"/>
        <v>0</v>
      </c>
      <c r="Z126" s="1">
        <f t="shared" si="38"/>
        <v>0</v>
      </c>
      <c r="AH126" s="1">
        <f t="shared" si="39"/>
        <v>0</v>
      </c>
      <c r="AI126" s="1">
        <f t="shared" si="40"/>
        <v>0.68</v>
      </c>
      <c r="AJ126" s="1">
        <f t="shared" si="41"/>
        <v>0</v>
      </c>
      <c r="AK126" s="1">
        <f t="shared" si="42"/>
        <v>0</v>
      </c>
      <c r="AL126" s="1">
        <f t="shared" si="43"/>
        <v>0</v>
      </c>
      <c r="AM126" s="1">
        <f t="shared" si="44"/>
        <v>0</v>
      </c>
      <c r="AN126" s="1">
        <f t="shared" si="45"/>
        <v>1</v>
      </c>
      <c r="AO126" s="1">
        <f t="shared" si="46"/>
        <v>0.72</v>
      </c>
      <c r="AP126" s="1">
        <f t="shared" si="47"/>
        <v>0</v>
      </c>
      <c r="AQ126" s="1">
        <f t="shared" si="48"/>
        <v>0.56999999999999995</v>
      </c>
      <c r="AR126" s="1">
        <f t="shared" si="49"/>
        <v>0</v>
      </c>
      <c r="AS126" s="1">
        <f t="shared" si="50"/>
        <v>0.67</v>
      </c>
      <c r="AT126" s="1">
        <f t="shared" si="51"/>
        <v>0</v>
      </c>
      <c r="AU126" s="1">
        <f t="shared" si="52"/>
        <v>0</v>
      </c>
      <c r="AW126" s="1">
        <f t="shared" si="53"/>
        <v>0</v>
      </c>
      <c r="AX126" s="1">
        <f t="shared" si="54"/>
        <v>0</v>
      </c>
      <c r="AY126" s="1">
        <f t="shared" si="55"/>
        <v>0</v>
      </c>
      <c r="AZ126" s="1">
        <f t="shared" si="56"/>
        <v>0</v>
      </c>
      <c r="BA126" s="1">
        <f t="shared" si="57"/>
        <v>0</v>
      </c>
      <c r="BB126" s="1">
        <f t="shared" si="58"/>
        <v>0</v>
      </c>
      <c r="BC126" s="1">
        <f t="shared" si="59"/>
        <v>0</v>
      </c>
      <c r="BD126" s="1">
        <f t="shared" si="60"/>
        <v>0</v>
      </c>
      <c r="BE126" s="1">
        <f t="shared" si="61"/>
        <v>0</v>
      </c>
      <c r="BF126" s="43">
        <f t="shared" si="62"/>
        <v>1</v>
      </c>
      <c r="BG126" s="43">
        <f t="shared" si="63"/>
        <v>2.6399999999999997</v>
      </c>
      <c r="BH126" s="1" t="s">
        <v>13576</v>
      </c>
      <c r="BI126" s="52">
        <v>8.6065573770491802E-2</v>
      </c>
      <c r="BJ126" s="1" t="s">
        <v>13589</v>
      </c>
    </row>
    <row r="127" spans="1:62">
      <c r="A127" s="28" t="s">
        <v>483</v>
      </c>
      <c r="B127" s="1">
        <v>1000</v>
      </c>
      <c r="C127" s="1">
        <v>85526</v>
      </c>
      <c r="D127" s="1">
        <v>14.72</v>
      </c>
      <c r="E127" s="28">
        <v>5.5066666666666668</v>
      </c>
      <c r="F127" s="1">
        <v>20.51</v>
      </c>
      <c r="G127" s="28">
        <v>3.2452531645569622</v>
      </c>
      <c r="H127" s="28">
        <v>5.35</v>
      </c>
      <c r="I127" s="28">
        <v>1.6461538461538461</v>
      </c>
      <c r="J127" s="1">
        <v>87.62</v>
      </c>
      <c r="K127" s="1">
        <v>99.1</v>
      </c>
      <c r="L127" s="1">
        <v>5</v>
      </c>
      <c r="M127" s="1">
        <v>112</v>
      </c>
      <c r="N127" s="1">
        <v>2134</v>
      </c>
      <c r="O127" s="28">
        <v>0.19107142857142859</v>
      </c>
      <c r="P127" s="28">
        <f t="shared" si="32"/>
        <v>0.3149015932521087</v>
      </c>
      <c r="Q127" s="42">
        <v>1</v>
      </c>
      <c r="T127" s="1">
        <f t="shared" si="33"/>
        <v>0</v>
      </c>
      <c r="U127" s="1">
        <f t="shared" si="34"/>
        <v>0.52400000000000002</v>
      </c>
      <c r="W127" s="1">
        <f t="shared" si="35"/>
        <v>0</v>
      </c>
      <c r="X127" s="1">
        <f t="shared" si="36"/>
        <v>0.49</v>
      </c>
      <c r="Y127" s="1">
        <f t="shared" si="37"/>
        <v>0</v>
      </c>
      <c r="Z127" s="1">
        <f t="shared" si="38"/>
        <v>0</v>
      </c>
      <c r="AH127" s="1">
        <f t="shared" si="39"/>
        <v>0</v>
      </c>
      <c r="AI127" s="1">
        <f t="shared" si="40"/>
        <v>0.68</v>
      </c>
      <c r="AJ127" s="1">
        <f t="shared" si="41"/>
        <v>1</v>
      </c>
      <c r="AK127" s="1">
        <f t="shared" si="42"/>
        <v>0</v>
      </c>
      <c r="AL127" s="1">
        <f t="shared" si="43"/>
        <v>1</v>
      </c>
      <c r="AM127" s="1">
        <f t="shared" si="44"/>
        <v>0.75</v>
      </c>
      <c r="AN127" s="1">
        <f t="shared" si="45"/>
        <v>1</v>
      </c>
      <c r="AO127" s="1">
        <f t="shared" si="46"/>
        <v>0.72</v>
      </c>
      <c r="AP127" s="1">
        <f t="shared" si="47"/>
        <v>0</v>
      </c>
      <c r="AQ127" s="1">
        <f t="shared" si="48"/>
        <v>0</v>
      </c>
      <c r="AR127" s="1">
        <f t="shared" si="49"/>
        <v>0</v>
      </c>
      <c r="AS127" s="1">
        <f t="shared" si="50"/>
        <v>0.67</v>
      </c>
      <c r="AT127" s="1">
        <f t="shared" si="51"/>
        <v>0</v>
      </c>
      <c r="AU127" s="1">
        <f t="shared" si="52"/>
        <v>0</v>
      </c>
      <c r="AW127" s="1">
        <f t="shared" si="53"/>
        <v>1</v>
      </c>
      <c r="AX127" s="1">
        <f t="shared" si="54"/>
        <v>0.91</v>
      </c>
      <c r="AY127" s="1">
        <f t="shared" si="55"/>
        <v>1</v>
      </c>
      <c r="AZ127" s="1">
        <f t="shared" si="56"/>
        <v>0.88</v>
      </c>
      <c r="BA127" s="1">
        <f t="shared" si="57"/>
        <v>0</v>
      </c>
      <c r="BB127" s="1">
        <f t="shared" si="58"/>
        <v>0</v>
      </c>
      <c r="BC127" s="1">
        <f t="shared" si="59"/>
        <v>0</v>
      </c>
      <c r="BD127" s="1">
        <f t="shared" si="60"/>
        <v>0</v>
      </c>
      <c r="BE127" s="1">
        <f t="shared" si="61"/>
        <v>0.81</v>
      </c>
      <c r="BF127" s="43">
        <f t="shared" si="62"/>
        <v>5</v>
      </c>
      <c r="BG127" s="43">
        <f t="shared" si="63"/>
        <v>6.4339999999999993</v>
      </c>
      <c r="BH127" s="1" t="s">
        <v>13576</v>
      </c>
      <c r="BI127" s="52">
        <v>8.6065573770491802E-2</v>
      </c>
      <c r="BJ127" s="1" t="s">
        <v>13589</v>
      </c>
    </row>
    <row r="128" spans="1:62">
      <c r="A128" s="28" t="s">
        <v>1167</v>
      </c>
      <c r="B128" s="1">
        <v>1000</v>
      </c>
      <c r="C128" s="1">
        <v>33443</v>
      </c>
      <c r="D128" s="1">
        <v>4.5499999999999989</v>
      </c>
      <c r="E128" s="28">
        <v>5.583333333333333</v>
      </c>
      <c r="F128" s="1">
        <v>3.01</v>
      </c>
      <c r="G128" s="28">
        <v>0.47626582278481006</v>
      </c>
      <c r="H128" s="28">
        <v>2.8</v>
      </c>
      <c r="I128" s="28">
        <v>0.86153846153846148</v>
      </c>
      <c r="J128" s="1">
        <v>99.76</v>
      </c>
      <c r="K128" s="1">
        <v>98.84</v>
      </c>
      <c r="L128" s="1">
        <v>43</v>
      </c>
      <c r="M128" s="1">
        <v>310</v>
      </c>
      <c r="N128" s="1">
        <v>4527</v>
      </c>
      <c r="O128" s="28">
        <v>0.59367741935483875</v>
      </c>
      <c r="P128" s="28">
        <f t="shared" si="32"/>
        <v>0.4108681245858184</v>
      </c>
      <c r="Q128" s="42">
        <v>1</v>
      </c>
      <c r="T128" s="1">
        <f t="shared" si="33"/>
        <v>0</v>
      </c>
      <c r="U128" s="1">
        <f t="shared" si="34"/>
        <v>0.52400000000000002</v>
      </c>
      <c r="W128" s="1">
        <f t="shared" si="35"/>
        <v>0</v>
      </c>
      <c r="X128" s="1">
        <f t="shared" si="36"/>
        <v>0</v>
      </c>
      <c r="Y128" s="1">
        <f t="shared" si="37"/>
        <v>0</v>
      </c>
      <c r="Z128" s="1">
        <f t="shared" si="38"/>
        <v>0</v>
      </c>
      <c r="AH128" s="1">
        <f t="shared" si="39"/>
        <v>0</v>
      </c>
      <c r="AI128" s="1">
        <f t="shared" si="40"/>
        <v>0</v>
      </c>
      <c r="AJ128" s="1">
        <f t="shared" si="41"/>
        <v>0</v>
      </c>
      <c r="AK128" s="1">
        <f t="shared" si="42"/>
        <v>0</v>
      </c>
      <c r="AL128" s="1">
        <f t="shared" si="43"/>
        <v>0</v>
      </c>
      <c r="AM128" s="1">
        <f t="shared" si="44"/>
        <v>0</v>
      </c>
      <c r="AN128" s="1">
        <f t="shared" si="45"/>
        <v>0</v>
      </c>
      <c r="AO128" s="1">
        <f t="shared" si="46"/>
        <v>0.72</v>
      </c>
      <c r="AP128" s="1">
        <f t="shared" si="47"/>
        <v>0</v>
      </c>
      <c r="AQ128" s="1">
        <f t="shared" si="48"/>
        <v>0.56999999999999995</v>
      </c>
      <c r="AR128" s="1">
        <f t="shared" si="49"/>
        <v>0</v>
      </c>
      <c r="AS128" s="1">
        <f t="shared" si="50"/>
        <v>0.67</v>
      </c>
      <c r="AT128" s="1">
        <f t="shared" si="51"/>
        <v>0</v>
      </c>
      <c r="AU128" s="1">
        <f t="shared" si="52"/>
        <v>0</v>
      </c>
      <c r="AW128" s="1">
        <f t="shared" si="53"/>
        <v>0</v>
      </c>
      <c r="AX128" s="1">
        <f t="shared" si="54"/>
        <v>0</v>
      </c>
      <c r="AY128" s="1">
        <f t="shared" si="55"/>
        <v>0</v>
      </c>
      <c r="AZ128" s="1">
        <f t="shared" si="56"/>
        <v>0</v>
      </c>
      <c r="BA128" s="1">
        <f t="shared" si="57"/>
        <v>0</v>
      </c>
      <c r="BB128" s="1">
        <f t="shared" si="58"/>
        <v>0</v>
      </c>
      <c r="BC128" s="1">
        <f t="shared" si="59"/>
        <v>0</v>
      </c>
      <c r="BD128" s="1">
        <f t="shared" si="60"/>
        <v>0</v>
      </c>
      <c r="BE128" s="1">
        <f t="shared" si="61"/>
        <v>0</v>
      </c>
      <c r="BF128" s="43">
        <f t="shared" si="62"/>
        <v>0</v>
      </c>
      <c r="BG128" s="43">
        <f t="shared" si="63"/>
        <v>2.484</v>
      </c>
      <c r="BH128" s="1" t="s">
        <v>13576</v>
      </c>
      <c r="BI128" s="52">
        <v>8.6065573770491802E-2</v>
      </c>
      <c r="BJ128" s="1" t="s">
        <v>13589</v>
      </c>
    </row>
    <row r="129" spans="1:62">
      <c r="A129" s="28" t="s">
        <v>1243</v>
      </c>
      <c r="B129" s="1">
        <v>1000</v>
      </c>
      <c r="C129" s="1">
        <v>209023</v>
      </c>
      <c r="D129" s="1">
        <v>12.41</v>
      </c>
      <c r="E129" s="28">
        <v>5.666666666666667</v>
      </c>
      <c r="F129" s="1">
        <v>13.53</v>
      </c>
      <c r="G129" s="28">
        <v>0.94023627519110486</v>
      </c>
      <c r="H129" s="28">
        <v>3.86</v>
      </c>
      <c r="I129" s="28">
        <v>1.046070460704607</v>
      </c>
      <c r="J129" s="1">
        <v>99.51</v>
      </c>
      <c r="K129" s="1">
        <v>99.43</v>
      </c>
      <c r="L129" s="1">
        <v>4358</v>
      </c>
      <c r="M129" s="1">
        <v>16261</v>
      </c>
      <c r="N129" s="1">
        <v>103889</v>
      </c>
      <c r="O129" s="28">
        <v>1.1470536867351331</v>
      </c>
      <c r="P129" s="28">
        <f t="shared" si="32"/>
        <v>0.93913696348987852</v>
      </c>
      <c r="Q129" s="42">
        <v>1</v>
      </c>
      <c r="T129" s="1">
        <f t="shared" si="33"/>
        <v>0</v>
      </c>
      <c r="U129" s="1">
        <f t="shared" si="34"/>
        <v>0.52400000000000002</v>
      </c>
      <c r="W129" s="1">
        <f t="shared" si="35"/>
        <v>0</v>
      </c>
      <c r="X129" s="1">
        <f t="shared" si="36"/>
        <v>0</v>
      </c>
      <c r="Y129" s="1">
        <f t="shared" si="37"/>
        <v>0</v>
      </c>
      <c r="Z129" s="1">
        <f t="shared" si="38"/>
        <v>0</v>
      </c>
      <c r="AH129" s="1">
        <f t="shared" si="39"/>
        <v>0</v>
      </c>
      <c r="AI129" s="1">
        <f t="shared" si="40"/>
        <v>0.68</v>
      </c>
      <c r="AJ129" s="1">
        <f t="shared" si="41"/>
        <v>0</v>
      </c>
      <c r="AK129" s="1">
        <f t="shared" si="42"/>
        <v>0</v>
      </c>
      <c r="AL129" s="1">
        <f t="shared" si="43"/>
        <v>0</v>
      </c>
      <c r="AM129" s="1">
        <f t="shared" si="44"/>
        <v>0</v>
      </c>
      <c r="AN129" s="1">
        <f t="shared" si="45"/>
        <v>1</v>
      </c>
      <c r="AO129" s="1">
        <f t="shared" si="46"/>
        <v>0.72</v>
      </c>
      <c r="AP129" s="1">
        <f t="shared" si="47"/>
        <v>0</v>
      </c>
      <c r="AQ129" s="1">
        <f t="shared" si="48"/>
        <v>0.56999999999999995</v>
      </c>
      <c r="AR129" s="1">
        <f t="shared" si="49"/>
        <v>0</v>
      </c>
      <c r="AS129" s="1">
        <f t="shared" si="50"/>
        <v>0</v>
      </c>
      <c r="AT129" s="1">
        <f t="shared" si="51"/>
        <v>0</v>
      </c>
      <c r="AU129" s="1">
        <f t="shared" si="52"/>
        <v>0</v>
      </c>
      <c r="AW129" s="1">
        <f t="shared" si="53"/>
        <v>0</v>
      </c>
      <c r="AX129" s="1">
        <f t="shared" si="54"/>
        <v>0</v>
      </c>
      <c r="AY129" s="1">
        <f t="shared" si="55"/>
        <v>0</v>
      </c>
      <c r="AZ129" s="1">
        <f t="shared" si="56"/>
        <v>0</v>
      </c>
      <c r="BA129" s="1">
        <f t="shared" si="57"/>
        <v>0</v>
      </c>
      <c r="BB129" s="1">
        <f t="shared" si="58"/>
        <v>0</v>
      </c>
      <c r="BC129" s="1">
        <f t="shared" si="59"/>
        <v>0</v>
      </c>
      <c r="BD129" s="1">
        <f t="shared" si="60"/>
        <v>0</v>
      </c>
      <c r="BE129" s="1">
        <f t="shared" si="61"/>
        <v>0</v>
      </c>
      <c r="BF129" s="43">
        <f t="shared" si="62"/>
        <v>1</v>
      </c>
      <c r="BG129" s="43">
        <f t="shared" si="63"/>
        <v>2.4940000000000002</v>
      </c>
      <c r="BH129" s="1" t="s">
        <v>13576</v>
      </c>
      <c r="BI129" s="52">
        <v>8.6065573770491802E-2</v>
      </c>
      <c r="BJ129" s="1" t="s">
        <v>13589</v>
      </c>
    </row>
    <row r="130" spans="1:62">
      <c r="A130" s="28" t="s">
        <v>417</v>
      </c>
      <c r="B130" s="1">
        <v>2000</v>
      </c>
      <c r="C130" s="1">
        <v>119852</v>
      </c>
      <c r="D130" s="1">
        <v>2.8199999999999994</v>
      </c>
      <c r="E130" s="28">
        <v>5.7166666666666659</v>
      </c>
      <c r="F130" s="1">
        <v>6.96</v>
      </c>
      <c r="G130" s="28">
        <v>0.48366921473245306</v>
      </c>
      <c r="H130" s="28">
        <v>4.03</v>
      </c>
      <c r="I130" s="28">
        <v>1.0921409214092141</v>
      </c>
      <c r="J130" s="1">
        <v>100</v>
      </c>
      <c r="K130" s="1">
        <v>98.9</v>
      </c>
      <c r="L130" s="1">
        <v>2083</v>
      </c>
      <c r="M130" s="1">
        <v>9068</v>
      </c>
      <c r="N130" s="1">
        <v>37776</v>
      </c>
      <c r="O130" s="28">
        <v>0.98315394794883115</v>
      </c>
      <c r="P130" s="28">
        <f t="shared" si="32"/>
        <v>1.440279542566709</v>
      </c>
      <c r="Q130" s="42">
        <v>1</v>
      </c>
      <c r="T130" s="1">
        <f t="shared" si="33"/>
        <v>0</v>
      </c>
      <c r="U130" s="1">
        <f t="shared" si="34"/>
        <v>0</v>
      </c>
      <c r="W130" s="1">
        <f t="shared" si="35"/>
        <v>0</v>
      </c>
      <c r="X130" s="1">
        <f t="shared" si="36"/>
        <v>0</v>
      </c>
      <c r="Y130" s="1">
        <f t="shared" si="37"/>
        <v>0</v>
      </c>
      <c r="Z130" s="1">
        <f t="shared" si="38"/>
        <v>0</v>
      </c>
      <c r="AH130" s="1">
        <f t="shared" si="39"/>
        <v>0</v>
      </c>
      <c r="AI130" s="1">
        <f t="shared" si="40"/>
        <v>0.68</v>
      </c>
      <c r="AJ130" s="1">
        <f t="shared" si="41"/>
        <v>0</v>
      </c>
      <c r="AK130" s="1">
        <f t="shared" si="42"/>
        <v>0</v>
      </c>
      <c r="AL130" s="1">
        <f t="shared" si="43"/>
        <v>0</v>
      </c>
      <c r="AM130" s="1">
        <f t="shared" si="44"/>
        <v>0</v>
      </c>
      <c r="AN130" s="1">
        <f t="shared" si="45"/>
        <v>1</v>
      </c>
      <c r="AO130" s="1">
        <f t="shared" si="46"/>
        <v>0.72</v>
      </c>
      <c r="AP130" s="1">
        <f t="shared" si="47"/>
        <v>0</v>
      </c>
      <c r="AQ130" s="1">
        <f t="shared" si="48"/>
        <v>0.56999999999999995</v>
      </c>
      <c r="AR130" s="1">
        <f t="shared" si="49"/>
        <v>0</v>
      </c>
      <c r="AS130" s="1">
        <f t="shared" si="50"/>
        <v>0.67</v>
      </c>
      <c r="AT130" s="1">
        <f t="shared" si="51"/>
        <v>0</v>
      </c>
      <c r="AU130" s="1">
        <f t="shared" si="52"/>
        <v>0</v>
      </c>
      <c r="AW130" s="1">
        <f t="shared" si="53"/>
        <v>0</v>
      </c>
      <c r="AX130" s="1">
        <f t="shared" si="54"/>
        <v>0</v>
      </c>
      <c r="AY130" s="1">
        <f t="shared" si="55"/>
        <v>0</v>
      </c>
      <c r="AZ130" s="1">
        <f t="shared" si="56"/>
        <v>0</v>
      </c>
      <c r="BA130" s="1">
        <f t="shared" si="57"/>
        <v>0</v>
      </c>
      <c r="BB130" s="1">
        <f t="shared" si="58"/>
        <v>0</v>
      </c>
      <c r="BC130" s="1">
        <f t="shared" si="59"/>
        <v>0</v>
      </c>
      <c r="BD130" s="1">
        <f t="shared" si="60"/>
        <v>0</v>
      </c>
      <c r="BE130" s="1">
        <f t="shared" si="61"/>
        <v>0</v>
      </c>
      <c r="BF130" s="43">
        <f t="shared" si="62"/>
        <v>1</v>
      </c>
      <c r="BG130" s="43">
        <f t="shared" si="63"/>
        <v>2.6399999999999997</v>
      </c>
      <c r="BH130" s="1" t="s">
        <v>13576</v>
      </c>
      <c r="BI130" s="52">
        <v>8.6065573770491802E-2</v>
      </c>
      <c r="BJ130" s="1" t="s">
        <v>13589</v>
      </c>
    </row>
    <row r="131" spans="1:62">
      <c r="A131" s="28" t="s">
        <v>537</v>
      </c>
      <c r="B131" s="1">
        <v>1000</v>
      </c>
      <c r="C131" s="1">
        <v>63355</v>
      </c>
      <c r="D131" s="1">
        <v>9.61</v>
      </c>
      <c r="E131" s="28">
        <v>6.1833333333333327</v>
      </c>
      <c r="F131" s="1">
        <v>2.98</v>
      </c>
      <c r="G131" s="28">
        <v>0.66666666666666674</v>
      </c>
      <c r="H131" s="28">
        <v>5.13</v>
      </c>
      <c r="I131" s="28">
        <v>2.5778894472361809</v>
      </c>
      <c r="J131" s="1">
        <v>99.9</v>
      </c>
      <c r="K131" s="1">
        <v>98.94</v>
      </c>
      <c r="L131" s="1">
        <v>344</v>
      </c>
      <c r="M131" s="1">
        <v>1817</v>
      </c>
      <c r="N131" s="1">
        <v>10386</v>
      </c>
      <c r="O131" s="28">
        <v>0.81030269675288946</v>
      </c>
      <c r="P131" s="28">
        <f t="shared" si="32"/>
        <v>1.0496822645869439</v>
      </c>
      <c r="Q131" s="42">
        <v>1</v>
      </c>
      <c r="T131" s="1">
        <f t="shared" si="33"/>
        <v>0</v>
      </c>
      <c r="U131" s="1">
        <f t="shared" si="34"/>
        <v>0.52400000000000002</v>
      </c>
      <c r="W131" s="1">
        <f t="shared" si="35"/>
        <v>0</v>
      </c>
      <c r="X131" s="1">
        <f t="shared" si="36"/>
        <v>0</v>
      </c>
      <c r="Y131" s="1">
        <f t="shared" si="37"/>
        <v>0</v>
      </c>
      <c r="Z131" s="1">
        <f t="shared" si="38"/>
        <v>0</v>
      </c>
      <c r="AH131" s="1">
        <f t="shared" si="39"/>
        <v>0</v>
      </c>
      <c r="AI131" s="1">
        <f t="shared" si="40"/>
        <v>0</v>
      </c>
      <c r="AJ131" s="1">
        <f t="shared" si="41"/>
        <v>0</v>
      </c>
      <c r="AK131" s="1">
        <f t="shared" si="42"/>
        <v>0</v>
      </c>
      <c r="AL131" s="1">
        <f t="shared" si="43"/>
        <v>1</v>
      </c>
      <c r="AM131" s="1">
        <f t="shared" si="44"/>
        <v>0.75</v>
      </c>
      <c r="AN131" s="1">
        <f t="shared" si="45"/>
        <v>1</v>
      </c>
      <c r="AO131" s="1">
        <f t="shared" si="46"/>
        <v>0.72</v>
      </c>
      <c r="AP131" s="1">
        <f t="shared" si="47"/>
        <v>0</v>
      </c>
      <c r="AQ131" s="1">
        <f t="shared" si="48"/>
        <v>0.56999999999999995</v>
      </c>
      <c r="AR131" s="1">
        <f t="shared" si="49"/>
        <v>0</v>
      </c>
      <c r="AS131" s="1">
        <f t="shared" si="50"/>
        <v>0.67</v>
      </c>
      <c r="AT131" s="1">
        <f t="shared" si="51"/>
        <v>0</v>
      </c>
      <c r="AU131" s="1">
        <f t="shared" si="52"/>
        <v>0</v>
      </c>
      <c r="AW131" s="1">
        <f t="shared" si="53"/>
        <v>0</v>
      </c>
      <c r="AX131" s="1">
        <f t="shared" si="54"/>
        <v>0</v>
      </c>
      <c r="AY131" s="1">
        <f t="shared" si="55"/>
        <v>0</v>
      </c>
      <c r="AZ131" s="1">
        <f t="shared" si="56"/>
        <v>0</v>
      </c>
      <c r="BA131" s="1">
        <f t="shared" si="57"/>
        <v>0</v>
      </c>
      <c r="BB131" s="1">
        <f t="shared" si="58"/>
        <v>0</v>
      </c>
      <c r="BC131" s="1">
        <f t="shared" si="59"/>
        <v>0</v>
      </c>
      <c r="BD131" s="1">
        <f t="shared" si="60"/>
        <v>0</v>
      </c>
      <c r="BE131" s="1">
        <f t="shared" si="61"/>
        <v>0</v>
      </c>
      <c r="BF131" s="43">
        <f t="shared" si="62"/>
        <v>2</v>
      </c>
      <c r="BG131" s="43">
        <f t="shared" si="63"/>
        <v>3.234</v>
      </c>
      <c r="BH131" s="1" t="s">
        <v>13576</v>
      </c>
      <c r="BI131" s="52">
        <v>8.6065573770491802E-2</v>
      </c>
      <c r="BJ131" s="1" t="s">
        <v>13589</v>
      </c>
    </row>
    <row r="132" spans="1:62">
      <c r="A132" s="28" t="s">
        <v>1380</v>
      </c>
      <c r="B132" s="1">
        <v>1000</v>
      </c>
      <c r="C132" s="1">
        <v>1862</v>
      </c>
      <c r="D132" s="1">
        <v>18.71</v>
      </c>
      <c r="E132" s="28">
        <v>6.2366666666666672</v>
      </c>
      <c r="F132" s="1">
        <v>3.07</v>
      </c>
      <c r="G132" s="28">
        <v>0.68070953436807091</v>
      </c>
      <c r="H132" s="28">
        <v>4.32</v>
      </c>
      <c r="I132" s="28">
        <v>1.6615384615384616</v>
      </c>
      <c r="J132" s="1">
        <v>94.63</v>
      </c>
      <c r="K132" s="1">
        <v>99.47</v>
      </c>
      <c r="L132" s="1">
        <v>34</v>
      </c>
      <c r="M132" s="1">
        <v>146</v>
      </c>
      <c r="N132" s="1">
        <v>556</v>
      </c>
      <c r="O132" s="28">
        <v>0.99671232876712335</v>
      </c>
      <c r="P132" s="28">
        <f t="shared" si="32"/>
        <v>1.5755395683453237</v>
      </c>
      <c r="Q132" s="42">
        <v>1</v>
      </c>
      <c r="T132" s="1">
        <f t="shared" si="33"/>
        <v>0</v>
      </c>
      <c r="U132" s="1">
        <f t="shared" si="34"/>
        <v>0.52400000000000002</v>
      </c>
      <c r="W132" s="1">
        <f t="shared" si="35"/>
        <v>0</v>
      </c>
      <c r="X132" s="1">
        <f t="shared" si="36"/>
        <v>0.49</v>
      </c>
      <c r="Y132" s="1">
        <f t="shared" si="37"/>
        <v>0</v>
      </c>
      <c r="Z132" s="1">
        <f t="shared" si="38"/>
        <v>0</v>
      </c>
      <c r="AH132" s="1">
        <f t="shared" si="39"/>
        <v>0</v>
      </c>
      <c r="AI132" s="1">
        <f t="shared" si="40"/>
        <v>0</v>
      </c>
      <c r="AJ132" s="1">
        <f t="shared" si="41"/>
        <v>0</v>
      </c>
      <c r="AK132" s="1">
        <f t="shared" si="42"/>
        <v>0</v>
      </c>
      <c r="AL132" s="1">
        <f t="shared" si="43"/>
        <v>0</v>
      </c>
      <c r="AM132" s="1">
        <f t="shared" si="44"/>
        <v>0</v>
      </c>
      <c r="AN132" s="1">
        <f t="shared" si="45"/>
        <v>1</v>
      </c>
      <c r="AO132" s="1">
        <f t="shared" si="46"/>
        <v>0.72</v>
      </c>
      <c r="AP132" s="1">
        <f t="shared" si="47"/>
        <v>0</v>
      </c>
      <c r="AQ132" s="1">
        <f t="shared" si="48"/>
        <v>0</v>
      </c>
      <c r="AR132" s="1">
        <f t="shared" si="49"/>
        <v>0</v>
      </c>
      <c r="AS132" s="1">
        <f t="shared" si="50"/>
        <v>0</v>
      </c>
      <c r="AT132" s="1">
        <f t="shared" si="51"/>
        <v>1</v>
      </c>
      <c r="AU132" s="1">
        <f t="shared" si="52"/>
        <v>0.54</v>
      </c>
      <c r="AW132" s="1">
        <f t="shared" si="53"/>
        <v>0</v>
      </c>
      <c r="AX132" s="1">
        <f t="shared" si="54"/>
        <v>0</v>
      </c>
      <c r="AY132" s="1">
        <f t="shared" si="55"/>
        <v>1</v>
      </c>
      <c r="AZ132" s="1">
        <f t="shared" si="56"/>
        <v>0.88</v>
      </c>
      <c r="BA132" s="1">
        <f t="shared" si="57"/>
        <v>0.77</v>
      </c>
      <c r="BB132" s="1">
        <f t="shared" si="58"/>
        <v>0</v>
      </c>
      <c r="BC132" s="1">
        <f t="shared" si="59"/>
        <v>0</v>
      </c>
      <c r="BD132" s="1">
        <f t="shared" si="60"/>
        <v>0</v>
      </c>
      <c r="BE132" s="1">
        <f t="shared" si="61"/>
        <v>0</v>
      </c>
      <c r="BF132" s="43">
        <f t="shared" si="62"/>
        <v>3</v>
      </c>
      <c r="BG132" s="43">
        <f t="shared" si="63"/>
        <v>3.9239999999999999</v>
      </c>
      <c r="BH132" s="1" t="s">
        <v>13576</v>
      </c>
      <c r="BI132" s="52">
        <v>8.6065573770491802E-2</v>
      </c>
      <c r="BJ132" s="1" t="s">
        <v>13589</v>
      </c>
    </row>
    <row r="133" spans="1:62">
      <c r="A133" s="28" t="s">
        <v>1931</v>
      </c>
      <c r="B133" s="1">
        <v>10000</v>
      </c>
      <c r="C133" s="1">
        <v>17187</v>
      </c>
      <c r="D133" s="1">
        <v>17.52</v>
      </c>
      <c r="E133" s="28">
        <v>6.6033333333333344</v>
      </c>
      <c r="F133" s="1">
        <v>22.55</v>
      </c>
      <c r="G133" s="28">
        <v>1.5670604586518415</v>
      </c>
      <c r="H133" s="28">
        <v>1.92</v>
      </c>
      <c r="I133" s="28">
        <v>0.52032520325203246</v>
      </c>
      <c r="J133" s="1">
        <v>94.79</v>
      </c>
      <c r="K133" s="1">
        <v>99.36</v>
      </c>
      <c r="L133" s="1">
        <v>72</v>
      </c>
      <c r="M133" s="1">
        <v>326</v>
      </c>
      <c r="N133" s="1">
        <v>2503</v>
      </c>
      <c r="O133" s="28">
        <v>0.94527607361963195</v>
      </c>
      <c r="P133" s="28">
        <f t="shared" si="32"/>
        <v>0.78146224530563324</v>
      </c>
      <c r="Q133" s="42">
        <v>1</v>
      </c>
      <c r="T133" s="1">
        <f t="shared" si="33"/>
        <v>0</v>
      </c>
      <c r="U133" s="1">
        <f t="shared" si="34"/>
        <v>0</v>
      </c>
      <c r="W133" s="1">
        <f t="shared" si="35"/>
        <v>0</v>
      </c>
      <c r="X133" s="1">
        <f t="shared" si="36"/>
        <v>0.49</v>
      </c>
      <c r="Y133" s="1">
        <f t="shared" si="37"/>
        <v>0</v>
      </c>
      <c r="Z133" s="1">
        <f t="shared" si="38"/>
        <v>0</v>
      </c>
      <c r="AH133" s="1">
        <f t="shared" si="39"/>
        <v>0</v>
      </c>
      <c r="AI133" s="1">
        <f t="shared" si="40"/>
        <v>0.68</v>
      </c>
      <c r="AJ133" s="1">
        <f t="shared" si="41"/>
        <v>0</v>
      </c>
      <c r="AK133" s="1">
        <f t="shared" si="42"/>
        <v>0</v>
      </c>
      <c r="AL133" s="1">
        <f t="shared" si="43"/>
        <v>0</v>
      </c>
      <c r="AM133" s="1">
        <f t="shared" si="44"/>
        <v>0</v>
      </c>
      <c r="AN133" s="1">
        <f t="shared" si="45"/>
        <v>0</v>
      </c>
      <c r="AO133" s="1">
        <f t="shared" si="46"/>
        <v>0.72</v>
      </c>
      <c r="AP133" s="1">
        <f t="shared" si="47"/>
        <v>0</v>
      </c>
      <c r="AQ133" s="1">
        <f t="shared" si="48"/>
        <v>0</v>
      </c>
      <c r="AR133" s="1">
        <f t="shared" si="49"/>
        <v>0</v>
      </c>
      <c r="AS133" s="1">
        <f t="shared" si="50"/>
        <v>0</v>
      </c>
      <c r="AT133" s="1">
        <f t="shared" si="51"/>
        <v>0</v>
      </c>
      <c r="AU133" s="1">
        <f t="shared" si="52"/>
        <v>0</v>
      </c>
      <c r="AW133" s="1">
        <f t="shared" si="53"/>
        <v>0</v>
      </c>
      <c r="AX133" s="1">
        <f t="shared" si="54"/>
        <v>0</v>
      </c>
      <c r="AY133" s="1">
        <f t="shared" si="55"/>
        <v>0</v>
      </c>
      <c r="AZ133" s="1">
        <f t="shared" si="56"/>
        <v>0</v>
      </c>
      <c r="BA133" s="1">
        <f t="shared" si="57"/>
        <v>0</v>
      </c>
      <c r="BB133" s="1">
        <f t="shared" si="58"/>
        <v>0</v>
      </c>
      <c r="BC133" s="1">
        <f t="shared" si="59"/>
        <v>0</v>
      </c>
      <c r="BD133" s="1">
        <f t="shared" si="60"/>
        <v>0</v>
      </c>
      <c r="BE133" s="1">
        <f t="shared" si="61"/>
        <v>0</v>
      </c>
      <c r="BF133" s="43">
        <f t="shared" si="62"/>
        <v>0</v>
      </c>
      <c r="BG133" s="43">
        <f t="shared" si="63"/>
        <v>1.89</v>
      </c>
      <c r="BH133" s="1" t="s">
        <v>13576</v>
      </c>
      <c r="BI133" s="52">
        <v>8.6065573770491802E-2</v>
      </c>
      <c r="BJ133" s="1" t="s">
        <v>13589</v>
      </c>
    </row>
    <row r="134" spans="1:62">
      <c r="A134" s="28" t="s">
        <v>3514</v>
      </c>
      <c r="B134" s="1">
        <v>1000</v>
      </c>
      <c r="C134" s="1">
        <v>151525</v>
      </c>
      <c r="D134" s="1">
        <v>2.7800000000000002</v>
      </c>
      <c r="E134" s="28">
        <v>6.7599999999999989</v>
      </c>
      <c r="F134" s="1">
        <v>3.28</v>
      </c>
      <c r="G134" s="28">
        <v>0.2279360667129951</v>
      </c>
      <c r="H134" s="28">
        <v>4.17</v>
      </c>
      <c r="I134" s="28">
        <v>1.1300813008130082</v>
      </c>
      <c r="J134" s="1">
        <v>99.97</v>
      </c>
      <c r="K134" s="1">
        <v>98.73</v>
      </c>
      <c r="L134" s="1">
        <v>1400</v>
      </c>
      <c r="M134" s="1">
        <v>6716</v>
      </c>
      <c r="N134" s="1">
        <v>46204</v>
      </c>
      <c r="O134" s="28">
        <v>0.89219773674806435</v>
      </c>
      <c r="P134" s="28">
        <f t="shared" ref="P134:P197" si="64">M134/N134*6</f>
        <v>0.87213228291922773</v>
      </c>
      <c r="Q134" s="42" t="s">
        <v>13545</v>
      </c>
      <c r="T134" s="1">
        <f t="shared" si="33"/>
        <v>0</v>
      </c>
      <c r="U134" s="1">
        <f t="shared" si="34"/>
        <v>0.52400000000000002</v>
      </c>
      <c r="W134" s="1">
        <f t="shared" si="35"/>
        <v>0</v>
      </c>
      <c r="X134" s="1">
        <f t="shared" si="36"/>
        <v>0</v>
      </c>
      <c r="Y134" s="1">
        <f t="shared" si="37"/>
        <v>0</v>
      </c>
      <c r="Z134" s="1">
        <f t="shared" si="38"/>
        <v>0</v>
      </c>
      <c r="AH134" s="1">
        <f t="shared" si="39"/>
        <v>0</v>
      </c>
      <c r="AI134" s="1">
        <f t="shared" si="40"/>
        <v>0</v>
      </c>
      <c r="AJ134" s="1">
        <f t="shared" si="41"/>
        <v>0</v>
      </c>
      <c r="AK134" s="1">
        <f t="shared" si="42"/>
        <v>0</v>
      </c>
      <c r="AL134" s="1">
        <f t="shared" si="43"/>
        <v>0</v>
      </c>
      <c r="AM134" s="1">
        <f t="shared" si="44"/>
        <v>0</v>
      </c>
      <c r="AN134" s="1">
        <f t="shared" si="45"/>
        <v>1</v>
      </c>
      <c r="AO134" s="1">
        <f t="shared" si="46"/>
        <v>0.72</v>
      </c>
      <c r="AP134" s="1">
        <f t="shared" si="47"/>
        <v>0</v>
      </c>
      <c r="AQ134" s="1">
        <f t="shared" si="48"/>
        <v>0.56999999999999995</v>
      </c>
      <c r="AR134" s="1">
        <f t="shared" si="49"/>
        <v>0</v>
      </c>
      <c r="AS134" s="1">
        <f t="shared" si="50"/>
        <v>0.67</v>
      </c>
      <c r="AT134" s="1">
        <f t="shared" si="51"/>
        <v>0</v>
      </c>
      <c r="AU134" s="1">
        <f t="shared" si="52"/>
        <v>0</v>
      </c>
      <c r="AW134" s="1">
        <f t="shared" si="53"/>
        <v>0</v>
      </c>
      <c r="AX134" s="1">
        <f t="shared" si="54"/>
        <v>0</v>
      </c>
      <c r="AY134" s="1">
        <f t="shared" si="55"/>
        <v>0</v>
      </c>
      <c r="AZ134" s="1">
        <f t="shared" si="56"/>
        <v>0</v>
      </c>
      <c r="BA134" s="1">
        <f t="shared" si="57"/>
        <v>0</v>
      </c>
      <c r="BB134" s="1">
        <f t="shared" si="58"/>
        <v>0</v>
      </c>
      <c r="BC134" s="1">
        <f t="shared" si="59"/>
        <v>0</v>
      </c>
      <c r="BD134" s="1">
        <f t="shared" si="60"/>
        <v>0</v>
      </c>
      <c r="BE134" s="1">
        <f t="shared" si="61"/>
        <v>0</v>
      </c>
      <c r="BF134" s="43">
        <f t="shared" si="62"/>
        <v>1</v>
      </c>
      <c r="BG134" s="43">
        <f t="shared" si="63"/>
        <v>2.484</v>
      </c>
      <c r="BH134" s="1" t="s">
        <v>13576</v>
      </c>
      <c r="BI134" s="52">
        <v>8.6065573770491802E-2</v>
      </c>
      <c r="BJ134" s="1" t="s">
        <v>13589</v>
      </c>
    </row>
    <row r="135" spans="1:62">
      <c r="A135" s="28" t="s">
        <v>293</v>
      </c>
      <c r="B135" s="1">
        <v>1000</v>
      </c>
      <c r="C135" s="1">
        <v>19421</v>
      </c>
      <c r="D135" s="1">
        <v>19.2</v>
      </c>
      <c r="E135" s="28">
        <v>6.879999999999999</v>
      </c>
      <c r="F135" s="1">
        <v>1.4</v>
      </c>
      <c r="G135" s="28">
        <v>0.43478260869565211</v>
      </c>
      <c r="H135" s="28">
        <v>1.51</v>
      </c>
      <c r="I135" s="28">
        <v>0.94968553459119498</v>
      </c>
      <c r="J135" s="1">
        <v>98.81</v>
      </c>
      <c r="K135" s="1">
        <v>98.97</v>
      </c>
      <c r="L135" s="1">
        <v>332</v>
      </c>
      <c r="M135" s="1">
        <v>1468</v>
      </c>
      <c r="N135" s="1">
        <v>7505</v>
      </c>
      <c r="O135" s="28">
        <v>0.96795640326975485</v>
      </c>
      <c r="P135" s="28">
        <f t="shared" si="64"/>
        <v>1.1736175882744837</v>
      </c>
      <c r="Q135" s="42">
        <v>1</v>
      </c>
      <c r="T135" s="1">
        <f t="shared" ref="T135:T198" si="65">IF(B135&lt;500,1,0)*$T$2</f>
        <v>0</v>
      </c>
      <c r="U135" s="1">
        <f t="shared" ref="U135:U198" si="66">IF($B135&lt;2000,1,0)*$T$3</f>
        <v>0.52400000000000002</v>
      </c>
      <c r="W135" s="1">
        <f t="shared" ref="W135:W198" si="67">IF(D135&gt;30,1,0)*$W$2</f>
        <v>0</v>
      </c>
      <c r="X135" s="1">
        <f t="shared" ref="X135:X198" si="68">IF($D135&gt;12.7,1,0)*$W$3</f>
        <v>0.49</v>
      </c>
      <c r="Y135" s="1">
        <f t="shared" ref="Y135:Y198" si="69">IF(E135&gt;90,1,IF(E135&lt;-3,1,0))*$Y$2</f>
        <v>0</v>
      </c>
      <c r="Z135" s="1">
        <f t="shared" ref="Z135:Z198" si="70">IF($E135&gt;94,1,IF($E135&lt;-0.33,1,0))*$Y$3</f>
        <v>0</v>
      </c>
      <c r="AH135" s="1">
        <f t="shared" ref="AH135:AH198" si="71">IF(F135&gt;40,1,0)*$AH$2</f>
        <v>0</v>
      </c>
      <c r="AI135" s="1">
        <f t="shared" ref="AI135:AI198" si="72">IF($F135&gt;6.4,1,0)*$AH$3</f>
        <v>0</v>
      </c>
      <c r="AJ135" s="1">
        <f t="shared" ref="AJ135:AJ198" si="73">IF(G135&gt;3,1,0)*$AJ$2</f>
        <v>0</v>
      </c>
      <c r="AK135" s="1">
        <f t="shared" ref="AK135:AK198" si="74">IF($G135&gt;3.8,1,0)*$AJ$3</f>
        <v>0</v>
      </c>
      <c r="AL135" s="1">
        <f t="shared" ref="AL135:AL198" si="75">IF(H135&gt;5,1,0)*$AL$2</f>
        <v>0</v>
      </c>
      <c r="AM135" s="1">
        <f t="shared" ref="AM135:AM198" si="76">IF($H135&gt;4.6,1,0)*$AL$3</f>
        <v>0</v>
      </c>
      <c r="AN135" s="1">
        <f t="shared" ref="AN135:AN198" si="77">IF(H135&gt;3,1,0)*$AN$2</f>
        <v>0</v>
      </c>
      <c r="AO135" s="1">
        <f t="shared" ref="AO135:AO198" si="78">IF($H135&gt;1.27,1,0)*$AN$3</f>
        <v>0.72</v>
      </c>
      <c r="AP135" s="1">
        <f t="shared" ref="AP135:AP198" si="79">IF(J135&lt;60,1,0)*$AP$2</f>
        <v>0</v>
      </c>
      <c r="AQ135" s="1">
        <f t="shared" ref="AQ135:AQ198" si="80">IF($J135&gt;97,1,0)*$AP$3</f>
        <v>0.56999999999999995</v>
      </c>
      <c r="AR135" s="1">
        <f t="shared" ref="AR135:AR198" si="81">IF(K135&lt;98,1,0)*$AR$2</f>
        <v>0</v>
      </c>
      <c r="AS135" s="1">
        <f t="shared" ref="AS135:AS198" si="82">IF($K135&lt;99.3,1,0)*$AR$3</f>
        <v>0.67</v>
      </c>
      <c r="AT135" s="1">
        <f t="shared" ref="AT135:AT198" si="83">IF(C135&lt;3000,1,0)*$AT$2</f>
        <v>0</v>
      </c>
      <c r="AU135" s="1">
        <f t="shared" ref="AU135:AU198" si="84">IF($C135&lt;5932,1,0)*$AT$3</f>
        <v>0</v>
      </c>
      <c r="AW135" s="1">
        <f t="shared" ref="AW135:AW198" si="85">IF(L135&lt;=32,1,0)*$AW$2</f>
        <v>0</v>
      </c>
      <c r="AX135" s="1">
        <f t="shared" ref="AX135:AX198" si="86">IF($L135&lt;=10,1,0)*$AW$3</f>
        <v>0</v>
      </c>
      <c r="AY135" s="1">
        <f t="shared" ref="AY135:AY198" si="87">IF(M135&lt;=146,1,0)*$AY$2</f>
        <v>0</v>
      </c>
      <c r="AZ135" s="1">
        <f t="shared" ref="AZ135:AZ198" si="88">IF($M135&lt;=180,1,0)*$AY$3</f>
        <v>0</v>
      </c>
      <c r="BA135" s="1">
        <f t="shared" ref="BA135:BA198" si="89">IF($N135&lt;=1285,1,0)*$BA$3</f>
        <v>0</v>
      </c>
      <c r="BB135" s="1">
        <f t="shared" ref="BB135:BB198" si="90">IF(O135&lt;0.1,1,0)*$BB$2</f>
        <v>0</v>
      </c>
      <c r="BC135" s="1">
        <f t="shared" ref="BC135:BC198" si="91">IF($O135&lt;0.5%,1,0)*$BB$3</f>
        <v>0</v>
      </c>
      <c r="BD135" s="1">
        <f t="shared" ref="BD135:BD198" si="92">IF(P135&lt;0.25,1,0)*$BD$2</f>
        <v>0</v>
      </c>
      <c r="BE135" s="1">
        <f t="shared" ref="BE135:BE198" si="93">IF($P135&lt;40%,1,0)*$BD$3</f>
        <v>0</v>
      </c>
      <c r="BF135" s="43">
        <f t="shared" ref="BF135:BF198" si="94">SUM(T135,W135,Y135,AH135,AJ135,AL135,AN135,AP135,AR135,AT135,AW135,AY135,BB135,BD135)</f>
        <v>0</v>
      </c>
      <c r="BG135" s="43">
        <f t="shared" ref="BG135:BG198" si="95">SUM(U135,X135,Z135,AI135,AK135,AM135,AO135,AQ135,AS135,AU135,AX135,AZ135,BA135,BC135,BE135)</f>
        <v>2.9739999999999998</v>
      </c>
      <c r="BH135" s="1" t="s">
        <v>13576</v>
      </c>
      <c r="BI135" s="52">
        <v>8.6065573770491802E-2</v>
      </c>
      <c r="BJ135" s="1" t="s">
        <v>13589</v>
      </c>
    </row>
    <row r="136" spans="1:62">
      <c r="A136" s="28" t="s">
        <v>362</v>
      </c>
      <c r="B136" s="1">
        <v>1000</v>
      </c>
      <c r="C136" s="1">
        <v>3830</v>
      </c>
      <c r="D136" s="1">
        <v>15.82</v>
      </c>
      <c r="E136" s="28">
        <v>6.9066666666666672</v>
      </c>
      <c r="F136" s="1">
        <v>2.33</v>
      </c>
      <c r="G136" s="28">
        <v>0.28872366790582404</v>
      </c>
      <c r="H136" s="28">
        <v>2.09</v>
      </c>
      <c r="I136" s="28">
        <v>0.58707865168539319</v>
      </c>
      <c r="J136" s="1">
        <v>100</v>
      </c>
      <c r="K136" s="1">
        <v>98.97</v>
      </c>
      <c r="L136" s="1">
        <v>79</v>
      </c>
      <c r="M136" s="1">
        <v>256</v>
      </c>
      <c r="N136" s="1">
        <v>1067</v>
      </c>
      <c r="O136" s="28">
        <v>1.32078125</v>
      </c>
      <c r="P136" s="28">
        <f t="shared" si="64"/>
        <v>1.4395501405810684</v>
      </c>
      <c r="Q136" s="42">
        <v>1</v>
      </c>
      <c r="T136" s="1">
        <f t="shared" si="65"/>
        <v>0</v>
      </c>
      <c r="U136" s="1">
        <f t="shared" si="66"/>
        <v>0.52400000000000002</v>
      </c>
      <c r="W136" s="1">
        <f t="shared" si="67"/>
        <v>0</v>
      </c>
      <c r="X136" s="1">
        <f t="shared" si="68"/>
        <v>0.49</v>
      </c>
      <c r="Y136" s="1">
        <f t="shared" si="69"/>
        <v>0</v>
      </c>
      <c r="Z136" s="1">
        <f t="shared" si="70"/>
        <v>0</v>
      </c>
      <c r="AH136" s="1">
        <f t="shared" si="71"/>
        <v>0</v>
      </c>
      <c r="AI136" s="1">
        <f t="shared" si="72"/>
        <v>0</v>
      </c>
      <c r="AJ136" s="1">
        <f t="shared" si="73"/>
        <v>0</v>
      </c>
      <c r="AK136" s="1">
        <f t="shared" si="74"/>
        <v>0</v>
      </c>
      <c r="AL136" s="1">
        <f t="shared" si="75"/>
        <v>0</v>
      </c>
      <c r="AM136" s="1">
        <f t="shared" si="76"/>
        <v>0</v>
      </c>
      <c r="AN136" s="1">
        <f t="shared" si="77"/>
        <v>0</v>
      </c>
      <c r="AO136" s="1">
        <f t="shared" si="78"/>
        <v>0.72</v>
      </c>
      <c r="AP136" s="1">
        <f t="shared" si="79"/>
        <v>0</v>
      </c>
      <c r="AQ136" s="1">
        <f t="shared" si="80"/>
        <v>0.56999999999999995</v>
      </c>
      <c r="AR136" s="1">
        <f t="shared" si="81"/>
        <v>0</v>
      </c>
      <c r="AS136" s="1">
        <f t="shared" si="82"/>
        <v>0.67</v>
      </c>
      <c r="AT136" s="1">
        <f t="shared" si="83"/>
        <v>0</v>
      </c>
      <c r="AU136" s="1">
        <f t="shared" si="84"/>
        <v>0.54</v>
      </c>
      <c r="AW136" s="1">
        <f t="shared" si="85"/>
        <v>0</v>
      </c>
      <c r="AX136" s="1">
        <f t="shared" si="86"/>
        <v>0</v>
      </c>
      <c r="AY136" s="1">
        <f t="shared" si="87"/>
        <v>0</v>
      </c>
      <c r="AZ136" s="1">
        <f t="shared" si="88"/>
        <v>0</v>
      </c>
      <c r="BA136" s="1">
        <f t="shared" si="89"/>
        <v>0.77</v>
      </c>
      <c r="BB136" s="1">
        <f t="shared" si="90"/>
        <v>0</v>
      </c>
      <c r="BC136" s="1">
        <f t="shared" si="91"/>
        <v>0</v>
      </c>
      <c r="BD136" s="1">
        <f t="shared" si="92"/>
        <v>0</v>
      </c>
      <c r="BE136" s="1">
        <f t="shared" si="93"/>
        <v>0</v>
      </c>
      <c r="BF136" s="43">
        <f t="shared" si="94"/>
        <v>0</v>
      </c>
      <c r="BG136" s="43">
        <f t="shared" si="95"/>
        <v>4.2839999999999998</v>
      </c>
      <c r="BH136" s="1" t="s">
        <v>13576</v>
      </c>
      <c r="BI136" s="52">
        <v>8.6065573770491802E-2</v>
      </c>
      <c r="BJ136" s="1" t="s">
        <v>13589</v>
      </c>
    </row>
    <row r="137" spans="1:62">
      <c r="A137" s="28" t="s">
        <v>2144</v>
      </c>
      <c r="B137" s="1">
        <v>1000</v>
      </c>
      <c r="C137" s="1">
        <v>10020</v>
      </c>
      <c r="D137" s="1">
        <v>31.590000000000003</v>
      </c>
      <c r="E137" s="28">
        <v>6.9600000000000009</v>
      </c>
      <c r="F137" s="1">
        <v>33.33</v>
      </c>
      <c r="G137" s="28">
        <v>8.7941952506596301</v>
      </c>
      <c r="H137" s="28">
        <v>1.17</v>
      </c>
      <c r="I137" s="28">
        <v>0.48347107438016529</v>
      </c>
      <c r="J137" s="1">
        <v>96.55</v>
      </c>
      <c r="K137" s="1">
        <v>98.62</v>
      </c>
      <c r="L137" s="1">
        <v>2</v>
      </c>
      <c r="M137" s="1">
        <v>5</v>
      </c>
      <c r="N137" s="1">
        <v>37</v>
      </c>
      <c r="O137" s="28">
        <v>1.7120000000000002</v>
      </c>
      <c r="P137" s="28">
        <f t="shared" si="64"/>
        <v>0.81081081081081086</v>
      </c>
      <c r="Q137" s="42">
        <v>0</v>
      </c>
      <c r="T137" s="1">
        <f t="shared" si="65"/>
        <v>0</v>
      </c>
      <c r="U137" s="1">
        <f t="shared" si="66"/>
        <v>0.52400000000000002</v>
      </c>
      <c r="W137" s="1">
        <f t="shared" si="67"/>
        <v>1</v>
      </c>
      <c r="X137" s="1">
        <f t="shared" si="68"/>
        <v>0.49</v>
      </c>
      <c r="Y137" s="1">
        <f t="shared" si="69"/>
        <v>0</v>
      </c>
      <c r="Z137" s="1">
        <f t="shared" si="70"/>
        <v>0</v>
      </c>
      <c r="AH137" s="1">
        <f t="shared" si="71"/>
        <v>0</v>
      </c>
      <c r="AI137" s="1">
        <f t="shared" si="72"/>
        <v>0.68</v>
      </c>
      <c r="AJ137" s="1">
        <f t="shared" si="73"/>
        <v>1</v>
      </c>
      <c r="AK137" s="1">
        <f t="shared" si="74"/>
        <v>0.66</v>
      </c>
      <c r="AL137" s="1">
        <f t="shared" si="75"/>
        <v>0</v>
      </c>
      <c r="AM137" s="1">
        <f t="shared" si="76"/>
        <v>0</v>
      </c>
      <c r="AN137" s="1">
        <f t="shared" si="77"/>
        <v>0</v>
      </c>
      <c r="AO137" s="1">
        <f t="shared" si="78"/>
        <v>0</v>
      </c>
      <c r="AP137" s="1">
        <f t="shared" si="79"/>
        <v>0</v>
      </c>
      <c r="AQ137" s="1">
        <f t="shared" si="80"/>
        <v>0</v>
      </c>
      <c r="AR137" s="1">
        <f t="shared" si="81"/>
        <v>0</v>
      </c>
      <c r="AS137" s="1">
        <f t="shared" si="82"/>
        <v>0.67</v>
      </c>
      <c r="AT137" s="1">
        <f t="shared" si="83"/>
        <v>0</v>
      </c>
      <c r="AU137" s="1">
        <f t="shared" si="84"/>
        <v>0</v>
      </c>
      <c r="AW137" s="1">
        <f t="shared" si="85"/>
        <v>1</v>
      </c>
      <c r="AX137" s="1">
        <f t="shared" si="86"/>
        <v>0.91</v>
      </c>
      <c r="AY137" s="1">
        <f t="shared" si="87"/>
        <v>1</v>
      </c>
      <c r="AZ137" s="1">
        <f t="shared" si="88"/>
        <v>0.88</v>
      </c>
      <c r="BA137" s="1">
        <f t="shared" si="89"/>
        <v>0.77</v>
      </c>
      <c r="BB137" s="1">
        <f t="shared" si="90"/>
        <v>0</v>
      </c>
      <c r="BC137" s="1">
        <f t="shared" si="91"/>
        <v>0</v>
      </c>
      <c r="BD137" s="1">
        <f t="shared" si="92"/>
        <v>0</v>
      </c>
      <c r="BE137" s="1">
        <f t="shared" si="93"/>
        <v>0</v>
      </c>
      <c r="BF137" s="43">
        <f t="shared" si="94"/>
        <v>4</v>
      </c>
      <c r="BG137" s="43">
        <f t="shared" si="95"/>
        <v>5.5839999999999996</v>
      </c>
      <c r="BH137" s="1" t="s">
        <v>13576</v>
      </c>
      <c r="BI137" s="52">
        <v>8.6065573770491802E-2</v>
      </c>
      <c r="BJ137" s="1" t="s">
        <v>13589</v>
      </c>
    </row>
    <row r="138" spans="1:62">
      <c r="A138" s="28" t="s">
        <v>248</v>
      </c>
      <c r="B138" s="1">
        <v>2000</v>
      </c>
      <c r="C138" s="1">
        <v>31823</v>
      </c>
      <c r="D138" s="1">
        <v>17.899999999999999</v>
      </c>
      <c r="E138" s="28">
        <v>7.09</v>
      </c>
      <c r="F138" s="1">
        <v>2.1</v>
      </c>
      <c r="G138" s="28">
        <v>0.5357142857142857</v>
      </c>
      <c r="H138" s="28">
        <v>5.0599999999999996</v>
      </c>
      <c r="I138" s="28">
        <v>1.6754966887417218</v>
      </c>
      <c r="J138" s="1">
        <v>94.31</v>
      </c>
      <c r="K138" s="1">
        <v>98.46</v>
      </c>
      <c r="L138" s="1">
        <v>11</v>
      </c>
      <c r="M138" s="1">
        <v>313</v>
      </c>
      <c r="N138" s="1">
        <v>3402</v>
      </c>
      <c r="O138" s="28">
        <v>0.15041533546325878</v>
      </c>
      <c r="P138" s="28">
        <f t="shared" si="64"/>
        <v>0.55202821869488539</v>
      </c>
      <c r="Q138" s="42">
        <v>1</v>
      </c>
      <c r="T138" s="1">
        <f t="shared" si="65"/>
        <v>0</v>
      </c>
      <c r="U138" s="1">
        <f t="shared" si="66"/>
        <v>0</v>
      </c>
      <c r="W138" s="1">
        <f t="shared" si="67"/>
        <v>0</v>
      </c>
      <c r="X138" s="1">
        <f t="shared" si="68"/>
        <v>0.49</v>
      </c>
      <c r="Y138" s="1">
        <f t="shared" si="69"/>
        <v>0</v>
      </c>
      <c r="Z138" s="1">
        <f t="shared" si="70"/>
        <v>0</v>
      </c>
      <c r="AH138" s="1">
        <f t="shared" si="71"/>
        <v>0</v>
      </c>
      <c r="AI138" s="1">
        <f t="shared" si="72"/>
        <v>0</v>
      </c>
      <c r="AJ138" s="1">
        <f t="shared" si="73"/>
        <v>0</v>
      </c>
      <c r="AK138" s="1">
        <f t="shared" si="74"/>
        <v>0</v>
      </c>
      <c r="AL138" s="1">
        <f t="shared" si="75"/>
        <v>1</v>
      </c>
      <c r="AM138" s="1">
        <f t="shared" si="76"/>
        <v>0.75</v>
      </c>
      <c r="AN138" s="1">
        <f t="shared" si="77"/>
        <v>1</v>
      </c>
      <c r="AO138" s="1">
        <f t="shared" si="78"/>
        <v>0.72</v>
      </c>
      <c r="AP138" s="1">
        <f t="shared" si="79"/>
        <v>0</v>
      </c>
      <c r="AQ138" s="1">
        <f t="shared" si="80"/>
        <v>0</v>
      </c>
      <c r="AR138" s="1">
        <f t="shared" si="81"/>
        <v>0</v>
      </c>
      <c r="AS138" s="1">
        <f t="shared" si="82"/>
        <v>0.67</v>
      </c>
      <c r="AT138" s="1">
        <f t="shared" si="83"/>
        <v>0</v>
      </c>
      <c r="AU138" s="1">
        <f t="shared" si="84"/>
        <v>0</v>
      </c>
      <c r="AW138" s="1">
        <f t="shared" si="85"/>
        <v>1</v>
      </c>
      <c r="AX138" s="1">
        <f t="shared" si="86"/>
        <v>0</v>
      </c>
      <c r="AY138" s="1">
        <f t="shared" si="87"/>
        <v>0</v>
      </c>
      <c r="AZ138" s="1">
        <f t="shared" si="88"/>
        <v>0</v>
      </c>
      <c r="BA138" s="1">
        <f t="shared" si="89"/>
        <v>0</v>
      </c>
      <c r="BB138" s="1">
        <f t="shared" si="90"/>
        <v>0</v>
      </c>
      <c r="BC138" s="1">
        <f t="shared" si="91"/>
        <v>0</v>
      </c>
      <c r="BD138" s="1">
        <f t="shared" si="92"/>
        <v>0</v>
      </c>
      <c r="BE138" s="1">
        <f t="shared" si="93"/>
        <v>0</v>
      </c>
      <c r="BF138" s="43">
        <f t="shared" si="94"/>
        <v>3</v>
      </c>
      <c r="BG138" s="43">
        <f t="shared" si="95"/>
        <v>2.63</v>
      </c>
      <c r="BH138" s="1" t="s">
        <v>13576</v>
      </c>
      <c r="BI138" s="52">
        <v>8.6065573770491802E-2</v>
      </c>
      <c r="BJ138" s="1" t="s">
        <v>13589</v>
      </c>
    </row>
    <row r="139" spans="1:62">
      <c r="A139" s="28" t="s">
        <v>2353</v>
      </c>
      <c r="B139" s="1">
        <v>1200</v>
      </c>
      <c r="C139" s="1">
        <v>9737</v>
      </c>
      <c r="D139" s="1">
        <v>16.48</v>
      </c>
      <c r="E139" s="28">
        <v>7.1133333333333333</v>
      </c>
      <c r="F139" s="1">
        <v>9.33</v>
      </c>
      <c r="G139" s="28">
        <v>0.64836692147324526</v>
      </c>
      <c r="H139" s="28">
        <v>3.48</v>
      </c>
      <c r="I139" s="28">
        <v>0.94308943089430897</v>
      </c>
      <c r="J139" s="1">
        <v>99.98</v>
      </c>
      <c r="K139" s="1">
        <v>98.01</v>
      </c>
      <c r="L139" s="1">
        <v>3</v>
      </c>
      <c r="M139" s="1">
        <v>147</v>
      </c>
      <c r="N139" s="1">
        <v>2476</v>
      </c>
      <c r="O139" s="28">
        <v>8.7346938775510197E-2</v>
      </c>
      <c r="P139" s="28">
        <f t="shared" si="64"/>
        <v>0.35621970920840063</v>
      </c>
      <c r="Q139" s="42">
        <v>1</v>
      </c>
      <c r="T139" s="1">
        <f t="shared" si="65"/>
        <v>0</v>
      </c>
      <c r="U139" s="1">
        <f t="shared" si="66"/>
        <v>0.52400000000000002</v>
      </c>
      <c r="W139" s="1">
        <f t="shared" si="67"/>
        <v>0</v>
      </c>
      <c r="X139" s="1">
        <f t="shared" si="68"/>
        <v>0.49</v>
      </c>
      <c r="Y139" s="1">
        <f t="shared" si="69"/>
        <v>0</v>
      </c>
      <c r="Z139" s="1">
        <f t="shared" si="70"/>
        <v>0</v>
      </c>
      <c r="AH139" s="1">
        <f t="shared" si="71"/>
        <v>0</v>
      </c>
      <c r="AI139" s="1">
        <f t="shared" si="72"/>
        <v>0.68</v>
      </c>
      <c r="AJ139" s="1">
        <f t="shared" si="73"/>
        <v>0</v>
      </c>
      <c r="AK139" s="1">
        <f t="shared" si="74"/>
        <v>0</v>
      </c>
      <c r="AL139" s="1">
        <f t="shared" si="75"/>
        <v>0</v>
      </c>
      <c r="AM139" s="1">
        <f t="shared" si="76"/>
        <v>0</v>
      </c>
      <c r="AN139" s="1">
        <f t="shared" si="77"/>
        <v>1</v>
      </c>
      <c r="AO139" s="1">
        <f t="shared" si="78"/>
        <v>0.72</v>
      </c>
      <c r="AP139" s="1">
        <f t="shared" si="79"/>
        <v>0</v>
      </c>
      <c r="AQ139" s="1">
        <f t="shared" si="80"/>
        <v>0.56999999999999995</v>
      </c>
      <c r="AR139" s="1">
        <f t="shared" si="81"/>
        <v>0</v>
      </c>
      <c r="AS139" s="1">
        <f t="shared" si="82"/>
        <v>0.67</v>
      </c>
      <c r="AT139" s="1">
        <f t="shared" si="83"/>
        <v>0</v>
      </c>
      <c r="AU139" s="1">
        <f t="shared" si="84"/>
        <v>0</v>
      </c>
      <c r="AW139" s="1">
        <f t="shared" si="85"/>
        <v>1</v>
      </c>
      <c r="AX139" s="1">
        <f t="shared" si="86"/>
        <v>0.91</v>
      </c>
      <c r="AY139" s="1">
        <f t="shared" si="87"/>
        <v>0</v>
      </c>
      <c r="AZ139" s="1">
        <f t="shared" si="88"/>
        <v>0.88</v>
      </c>
      <c r="BA139" s="1">
        <f t="shared" si="89"/>
        <v>0</v>
      </c>
      <c r="BB139" s="1">
        <f t="shared" si="90"/>
        <v>1</v>
      </c>
      <c r="BC139" s="1">
        <f t="shared" si="91"/>
        <v>0</v>
      </c>
      <c r="BD139" s="1">
        <f t="shared" si="92"/>
        <v>0</v>
      </c>
      <c r="BE139" s="1">
        <f t="shared" si="93"/>
        <v>0.81</v>
      </c>
      <c r="BF139" s="43">
        <f t="shared" si="94"/>
        <v>3</v>
      </c>
      <c r="BG139" s="43">
        <f t="shared" si="95"/>
        <v>6.2539999999999996</v>
      </c>
      <c r="BH139" s="1" t="s">
        <v>13576</v>
      </c>
      <c r="BI139" s="52">
        <v>8.6065573770491802E-2</v>
      </c>
      <c r="BJ139" s="1" t="s">
        <v>13589</v>
      </c>
    </row>
    <row r="140" spans="1:62">
      <c r="A140" s="28" t="s">
        <v>2709</v>
      </c>
      <c r="B140" s="1">
        <v>1399</v>
      </c>
      <c r="C140" s="1">
        <v>32698</v>
      </c>
      <c r="D140" s="1">
        <v>14.74</v>
      </c>
      <c r="E140" s="28">
        <v>7.2399999999999993</v>
      </c>
      <c r="F140" s="1">
        <v>29.78</v>
      </c>
      <c r="G140" s="28">
        <v>2.0694927032661572</v>
      </c>
      <c r="H140" s="28">
        <v>3.8</v>
      </c>
      <c r="I140" s="28">
        <v>1.0298102981029811</v>
      </c>
      <c r="J140" s="1">
        <v>99.99</v>
      </c>
      <c r="K140" s="1">
        <v>97.96</v>
      </c>
      <c r="L140" s="1">
        <v>29</v>
      </c>
      <c r="M140" s="1">
        <v>296</v>
      </c>
      <c r="N140" s="1">
        <v>4007</v>
      </c>
      <c r="O140" s="28">
        <v>0.41932432432432432</v>
      </c>
      <c r="P140" s="28">
        <f t="shared" si="64"/>
        <v>0.44322435737459442</v>
      </c>
      <c r="Q140" s="42">
        <v>0</v>
      </c>
      <c r="T140" s="1">
        <f t="shared" si="65"/>
        <v>0</v>
      </c>
      <c r="U140" s="1">
        <f t="shared" si="66"/>
        <v>0.52400000000000002</v>
      </c>
      <c r="W140" s="1">
        <f t="shared" si="67"/>
        <v>0</v>
      </c>
      <c r="X140" s="1">
        <f t="shared" si="68"/>
        <v>0.49</v>
      </c>
      <c r="Y140" s="1">
        <f t="shared" si="69"/>
        <v>0</v>
      </c>
      <c r="Z140" s="1">
        <f t="shared" si="70"/>
        <v>0</v>
      </c>
      <c r="AH140" s="1">
        <f t="shared" si="71"/>
        <v>0</v>
      </c>
      <c r="AI140" s="1">
        <f t="shared" si="72"/>
        <v>0.68</v>
      </c>
      <c r="AJ140" s="1">
        <f t="shared" si="73"/>
        <v>0</v>
      </c>
      <c r="AK140" s="1">
        <f t="shared" si="74"/>
        <v>0</v>
      </c>
      <c r="AL140" s="1">
        <f t="shared" si="75"/>
        <v>0</v>
      </c>
      <c r="AM140" s="1">
        <f t="shared" si="76"/>
        <v>0</v>
      </c>
      <c r="AN140" s="1">
        <f t="shared" si="77"/>
        <v>1</v>
      </c>
      <c r="AO140" s="1">
        <f t="shared" si="78"/>
        <v>0.72</v>
      </c>
      <c r="AP140" s="1">
        <f t="shared" si="79"/>
        <v>0</v>
      </c>
      <c r="AQ140" s="1">
        <f t="shared" si="80"/>
        <v>0.56999999999999995</v>
      </c>
      <c r="AR140" s="1">
        <f t="shared" si="81"/>
        <v>1</v>
      </c>
      <c r="AS140" s="1">
        <f t="shared" si="82"/>
        <v>0.67</v>
      </c>
      <c r="AT140" s="1">
        <f t="shared" si="83"/>
        <v>0</v>
      </c>
      <c r="AU140" s="1">
        <f t="shared" si="84"/>
        <v>0</v>
      </c>
      <c r="AW140" s="1">
        <f t="shared" si="85"/>
        <v>1</v>
      </c>
      <c r="AX140" s="1">
        <f t="shared" si="86"/>
        <v>0</v>
      </c>
      <c r="AY140" s="1">
        <f t="shared" si="87"/>
        <v>0</v>
      </c>
      <c r="AZ140" s="1">
        <f t="shared" si="88"/>
        <v>0</v>
      </c>
      <c r="BA140" s="1">
        <f t="shared" si="89"/>
        <v>0</v>
      </c>
      <c r="BB140" s="1">
        <f t="shared" si="90"/>
        <v>0</v>
      </c>
      <c r="BC140" s="1">
        <f t="shared" si="91"/>
        <v>0</v>
      </c>
      <c r="BD140" s="1">
        <f t="shared" si="92"/>
        <v>0</v>
      </c>
      <c r="BE140" s="1">
        <f t="shared" si="93"/>
        <v>0</v>
      </c>
      <c r="BF140" s="43">
        <f t="shared" si="94"/>
        <v>3</v>
      </c>
      <c r="BG140" s="43">
        <f t="shared" si="95"/>
        <v>3.6539999999999995</v>
      </c>
      <c r="BH140" s="1" t="s">
        <v>13576</v>
      </c>
      <c r="BI140" s="52">
        <v>8.6065573770491802E-2</v>
      </c>
      <c r="BJ140" s="1" t="s">
        <v>13589</v>
      </c>
    </row>
    <row r="141" spans="1:62">
      <c r="A141" s="28" t="s">
        <v>2340</v>
      </c>
      <c r="B141" s="1">
        <v>2500</v>
      </c>
      <c r="C141" s="1">
        <v>24185</v>
      </c>
      <c r="D141" s="1">
        <v>13.48</v>
      </c>
      <c r="E141" s="28">
        <v>7.5466666666666669</v>
      </c>
      <c r="F141" s="1">
        <v>2.71</v>
      </c>
      <c r="G141" s="28">
        <v>0.69132653061224492</v>
      </c>
      <c r="H141" s="28">
        <v>2.27</v>
      </c>
      <c r="I141" s="28">
        <v>0.7516556291390728</v>
      </c>
      <c r="J141" s="1">
        <v>99.71</v>
      </c>
      <c r="K141" s="1">
        <v>98.62</v>
      </c>
      <c r="L141" s="1">
        <v>67</v>
      </c>
      <c r="M141" s="1">
        <v>276</v>
      </c>
      <c r="N141" s="1">
        <v>2316</v>
      </c>
      <c r="O141" s="28">
        <v>1.0389855072463769</v>
      </c>
      <c r="P141" s="28">
        <f t="shared" si="64"/>
        <v>0.71502590673575128</v>
      </c>
      <c r="Q141" s="42">
        <v>1</v>
      </c>
      <c r="T141" s="1">
        <f t="shared" si="65"/>
        <v>0</v>
      </c>
      <c r="U141" s="1">
        <f t="shared" si="66"/>
        <v>0</v>
      </c>
      <c r="W141" s="1">
        <f t="shared" si="67"/>
        <v>0</v>
      </c>
      <c r="X141" s="1">
        <f t="shared" si="68"/>
        <v>0.49</v>
      </c>
      <c r="Y141" s="1">
        <f t="shared" si="69"/>
        <v>0</v>
      </c>
      <c r="Z141" s="1">
        <f t="shared" si="70"/>
        <v>0</v>
      </c>
      <c r="AH141" s="1">
        <f t="shared" si="71"/>
        <v>0</v>
      </c>
      <c r="AI141" s="1">
        <f t="shared" si="72"/>
        <v>0</v>
      </c>
      <c r="AJ141" s="1">
        <f t="shared" si="73"/>
        <v>0</v>
      </c>
      <c r="AK141" s="1">
        <f t="shared" si="74"/>
        <v>0</v>
      </c>
      <c r="AL141" s="1">
        <f t="shared" si="75"/>
        <v>0</v>
      </c>
      <c r="AM141" s="1">
        <f t="shared" si="76"/>
        <v>0</v>
      </c>
      <c r="AN141" s="1">
        <f t="shared" si="77"/>
        <v>0</v>
      </c>
      <c r="AO141" s="1">
        <f t="shared" si="78"/>
        <v>0.72</v>
      </c>
      <c r="AP141" s="1">
        <f t="shared" si="79"/>
        <v>0</v>
      </c>
      <c r="AQ141" s="1">
        <f t="shared" si="80"/>
        <v>0.56999999999999995</v>
      </c>
      <c r="AR141" s="1">
        <f t="shared" si="81"/>
        <v>0</v>
      </c>
      <c r="AS141" s="1">
        <f t="shared" si="82"/>
        <v>0.67</v>
      </c>
      <c r="AT141" s="1">
        <f t="shared" si="83"/>
        <v>0</v>
      </c>
      <c r="AU141" s="1">
        <f t="shared" si="84"/>
        <v>0</v>
      </c>
      <c r="AW141" s="1">
        <f t="shared" si="85"/>
        <v>0</v>
      </c>
      <c r="AX141" s="1">
        <f t="shared" si="86"/>
        <v>0</v>
      </c>
      <c r="AY141" s="1">
        <f t="shared" si="87"/>
        <v>0</v>
      </c>
      <c r="AZ141" s="1">
        <f t="shared" si="88"/>
        <v>0</v>
      </c>
      <c r="BA141" s="1">
        <f t="shared" si="89"/>
        <v>0</v>
      </c>
      <c r="BB141" s="1">
        <f t="shared" si="90"/>
        <v>0</v>
      </c>
      <c r="BC141" s="1">
        <f t="shared" si="91"/>
        <v>0</v>
      </c>
      <c r="BD141" s="1">
        <f t="shared" si="92"/>
        <v>0</v>
      </c>
      <c r="BE141" s="1">
        <f t="shared" si="93"/>
        <v>0</v>
      </c>
      <c r="BF141" s="43">
        <f t="shared" si="94"/>
        <v>0</v>
      </c>
      <c r="BG141" s="43">
        <f t="shared" si="95"/>
        <v>2.4499999999999997</v>
      </c>
      <c r="BH141" s="1" t="s">
        <v>13576</v>
      </c>
      <c r="BI141" s="52">
        <v>8.6065573770491802E-2</v>
      </c>
      <c r="BJ141" s="1" t="s">
        <v>13589</v>
      </c>
    </row>
    <row r="142" spans="1:62">
      <c r="A142" s="28" t="s">
        <v>2555</v>
      </c>
      <c r="B142" s="1">
        <v>2000</v>
      </c>
      <c r="C142" s="1">
        <v>19016</v>
      </c>
      <c r="D142" s="1">
        <v>9.7099999999999991</v>
      </c>
      <c r="E142" s="28">
        <v>8.1133333333333333</v>
      </c>
      <c r="F142" s="1">
        <v>1.92</v>
      </c>
      <c r="G142" s="28">
        <v>0.30379746835443033</v>
      </c>
      <c r="H142" s="28">
        <v>4.53</v>
      </c>
      <c r="I142" s="28">
        <v>1.393846153846154</v>
      </c>
      <c r="J142" s="1">
        <v>88.75</v>
      </c>
      <c r="K142" s="1">
        <v>98.72</v>
      </c>
      <c r="L142" s="1">
        <v>183</v>
      </c>
      <c r="M142" s="1">
        <v>660</v>
      </c>
      <c r="N142" s="1">
        <v>4264</v>
      </c>
      <c r="O142" s="28">
        <v>1.1867272727272729</v>
      </c>
      <c r="P142" s="28">
        <f t="shared" si="64"/>
        <v>0.92870544090056284</v>
      </c>
      <c r="Q142" s="42">
        <v>1</v>
      </c>
      <c r="T142" s="1">
        <f t="shared" si="65"/>
        <v>0</v>
      </c>
      <c r="U142" s="1">
        <f t="shared" si="66"/>
        <v>0</v>
      </c>
      <c r="W142" s="1">
        <f t="shared" si="67"/>
        <v>0</v>
      </c>
      <c r="X142" s="1">
        <f t="shared" si="68"/>
        <v>0</v>
      </c>
      <c r="Y142" s="1">
        <f t="shared" si="69"/>
        <v>0</v>
      </c>
      <c r="Z142" s="1">
        <f t="shared" si="70"/>
        <v>0</v>
      </c>
      <c r="AH142" s="1">
        <f t="shared" si="71"/>
        <v>0</v>
      </c>
      <c r="AI142" s="1">
        <f t="shared" si="72"/>
        <v>0</v>
      </c>
      <c r="AJ142" s="1">
        <f t="shared" si="73"/>
        <v>0</v>
      </c>
      <c r="AK142" s="1">
        <f t="shared" si="74"/>
        <v>0</v>
      </c>
      <c r="AL142" s="1">
        <f t="shared" si="75"/>
        <v>0</v>
      </c>
      <c r="AM142" s="1">
        <f t="shared" si="76"/>
        <v>0</v>
      </c>
      <c r="AN142" s="1">
        <f t="shared" si="77"/>
        <v>1</v>
      </c>
      <c r="AO142" s="1">
        <f t="shared" si="78"/>
        <v>0.72</v>
      </c>
      <c r="AP142" s="1">
        <f t="shared" si="79"/>
        <v>0</v>
      </c>
      <c r="AQ142" s="1">
        <f t="shared" si="80"/>
        <v>0</v>
      </c>
      <c r="AR142" s="1">
        <f t="shared" si="81"/>
        <v>0</v>
      </c>
      <c r="AS142" s="1">
        <f t="shared" si="82"/>
        <v>0.67</v>
      </c>
      <c r="AT142" s="1">
        <f t="shared" si="83"/>
        <v>0</v>
      </c>
      <c r="AU142" s="1">
        <f t="shared" si="84"/>
        <v>0</v>
      </c>
      <c r="AW142" s="1">
        <f t="shared" si="85"/>
        <v>0</v>
      </c>
      <c r="AX142" s="1">
        <f t="shared" si="86"/>
        <v>0</v>
      </c>
      <c r="AY142" s="1">
        <f t="shared" si="87"/>
        <v>0</v>
      </c>
      <c r="AZ142" s="1">
        <f t="shared" si="88"/>
        <v>0</v>
      </c>
      <c r="BA142" s="1">
        <f t="shared" si="89"/>
        <v>0</v>
      </c>
      <c r="BB142" s="1">
        <f t="shared" si="90"/>
        <v>0</v>
      </c>
      <c r="BC142" s="1">
        <f t="shared" si="91"/>
        <v>0</v>
      </c>
      <c r="BD142" s="1">
        <f t="shared" si="92"/>
        <v>0</v>
      </c>
      <c r="BE142" s="1">
        <f t="shared" si="93"/>
        <v>0</v>
      </c>
      <c r="BF142" s="43">
        <f t="shared" si="94"/>
        <v>1</v>
      </c>
      <c r="BG142" s="43">
        <f t="shared" si="95"/>
        <v>1.3900000000000001</v>
      </c>
      <c r="BH142" s="1" t="s">
        <v>13576</v>
      </c>
      <c r="BI142" s="52">
        <v>8.6065573770491802E-2</v>
      </c>
      <c r="BJ142" s="1" t="s">
        <v>13589</v>
      </c>
    </row>
    <row r="143" spans="1:62">
      <c r="A143" s="28" t="s">
        <v>2643</v>
      </c>
      <c r="B143" s="1">
        <v>1000</v>
      </c>
      <c r="C143" s="1">
        <v>126801</v>
      </c>
      <c r="D143" s="1">
        <v>21.99</v>
      </c>
      <c r="E143" s="28">
        <v>8.1199999999999992</v>
      </c>
      <c r="F143" s="1">
        <v>6.68</v>
      </c>
      <c r="G143" s="28">
        <v>1.3744855967078189</v>
      </c>
      <c r="H143" s="28">
        <v>2.74</v>
      </c>
      <c r="I143" s="28">
        <v>0.92881355932203391</v>
      </c>
      <c r="J143" s="1">
        <v>97.73</v>
      </c>
      <c r="K143" s="1">
        <v>99.2</v>
      </c>
      <c r="L143" s="1">
        <v>266</v>
      </c>
      <c r="M143" s="1">
        <v>1392</v>
      </c>
      <c r="N143" s="1">
        <v>10235</v>
      </c>
      <c r="O143" s="28">
        <v>0.81787356321839089</v>
      </c>
      <c r="P143" s="28">
        <f t="shared" si="64"/>
        <v>0.81602344894968248</v>
      </c>
      <c r="Q143" s="42">
        <v>1</v>
      </c>
      <c r="T143" s="1">
        <f t="shared" si="65"/>
        <v>0</v>
      </c>
      <c r="U143" s="1">
        <f t="shared" si="66"/>
        <v>0.52400000000000002</v>
      </c>
      <c r="W143" s="1">
        <f t="shared" si="67"/>
        <v>0</v>
      </c>
      <c r="X143" s="1">
        <f t="shared" si="68"/>
        <v>0.49</v>
      </c>
      <c r="Y143" s="1">
        <f t="shared" si="69"/>
        <v>0</v>
      </c>
      <c r="Z143" s="1">
        <f t="shared" si="70"/>
        <v>0</v>
      </c>
      <c r="AH143" s="1">
        <f t="shared" si="71"/>
        <v>0</v>
      </c>
      <c r="AI143" s="1">
        <f t="shared" si="72"/>
        <v>0.68</v>
      </c>
      <c r="AJ143" s="1">
        <f t="shared" si="73"/>
        <v>0</v>
      </c>
      <c r="AK143" s="1">
        <f t="shared" si="74"/>
        <v>0</v>
      </c>
      <c r="AL143" s="1">
        <f t="shared" si="75"/>
        <v>0</v>
      </c>
      <c r="AM143" s="1">
        <f t="shared" si="76"/>
        <v>0</v>
      </c>
      <c r="AN143" s="1">
        <f t="shared" si="77"/>
        <v>0</v>
      </c>
      <c r="AO143" s="1">
        <f t="shared" si="78"/>
        <v>0.72</v>
      </c>
      <c r="AP143" s="1">
        <f t="shared" si="79"/>
        <v>0</v>
      </c>
      <c r="AQ143" s="1">
        <f t="shared" si="80"/>
        <v>0.56999999999999995</v>
      </c>
      <c r="AR143" s="1">
        <f t="shared" si="81"/>
        <v>0</v>
      </c>
      <c r="AS143" s="1">
        <f t="shared" si="82"/>
        <v>0.67</v>
      </c>
      <c r="AT143" s="1">
        <f t="shared" si="83"/>
        <v>0</v>
      </c>
      <c r="AU143" s="1">
        <f t="shared" si="84"/>
        <v>0</v>
      </c>
      <c r="AW143" s="1">
        <f t="shared" si="85"/>
        <v>0</v>
      </c>
      <c r="AX143" s="1">
        <f t="shared" si="86"/>
        <v>0</v>
      </c>
      <c r="AY143" s="1">
        <f t="shared" si="87"/>
        <v>0</v>
      </c>
      <c r="AZ143" s="1">
        <f t="shared" si="88"/>
        <v>0</v>
      </c>
      <c r="BA143" s="1">
        <f t="shared" si="89"/>
        <v>0</v>
      </c>
      <c r="BB143" s="1">
        <f t="shared" si="90"/>
        <v>0</v>
      </c>
      <c r="BC143" s="1">
        <f t="shared" si="91"/>
        <v>0</v>
      </c>
      <c r="BD143" s="1">
        <f t="shared" si="92"/>
        <v>0</v>
      </c>
      <c r="BE143" s="1">
        <f t="shared" si="93"/>
        <v>0</v>
      </c>
      <c r="BF143" s="43">
        <f t="shared" si="94"/>
        <v>0</v>
      </c>
      <c r="BG143" s="67">
        <f t="shared" si="95"/>
        <v>3.6539999999999995</v>
      </c>
      <c r="BH143" s="1" t="s">
        <v>13575</v>
      </c>
      <c r="BI143" s="52">
        <v>0.59090909090909094</v>
      </c>
      <c r="BJ143" s="1" t="s">
        <v>13585</v>
      </c>
    </row>
    <row r="144" spans="1:62">
      <c r="A144" s="28" t="s">
        <v>3999</v>
      </c>
      <c r="B144" s="1">
        <v>500</v>
      </c>
      <c r="C144" s="1">
        <v>14894</v>
      </c>
      <c r="D144" s="1">
        <v>28.53</v>
      </c>
      <c r="E144" s="28">
        <v>8.3433333333333337</v>
      </c>
      <c r="F144" s="1">
        <v>0</v>
      </c>
      <c r="G144" s="28">
        <v>0</v>
      </c>
      <c r="H144" s="28">
        <v>0</v>
      </c>
      <c r="I144" s="28">
        <v>0</v>
      </c>
      <c r="J144" s="1">
        <v>90.63</v>
      </c>
      <c r="K144" s="1">
        <v>99.47</v>
      </c>
      <c r="L144" s="1">
        <v>5</v>
      </c>
      <c r="M144" s="1">
        <v>30</v>
      </c>
      <c r="N144" s="1">
        <v>263</v>
      </c>
      <c r="O144" s="28">
        <v>0.71333333333333337</v>
      </c>
      <c r="P144" s="28">
        <f t="shared" si="64"/>
        <v>0.68441064638783278</v>
      </c>
      <c r="Q144" s="42">
        <v>0</v>
      </c>
      <c r="T144" s="1">
        <f t="shared" si="65"/>
        <v>0</v>
      </c>
      <c r="U144" s="1">
        <f t="shared" si="66"/>
        <v>0.52400000000000002</v>
      </c>
      <c r="W144" s="1">
        <f t="shared" si="67"/>
        <v>0</v>
      </c>
      <c r="X144" s="1">
        <f t="shared" si="68"/>
        <v>0.49</v>
      </c>
      <c r="Y144" s="1">
        <f t="shared" si="69"/>
        <v>0</v>
      </c>
      <c r="Z144" s="1">
        <f t="shared" si="70"/>
        <v>0</v>
      </c>
      <c r="AH144" s="1">
        <f t="shared" si="71"/>
        <v>0</v>
      </c>
      <c r="AI144" s="1">
        <f t="shared" si="72"/>
        <v>0</v>
      </c>
      <c r="AJ144" s="1">
        <f t="shared" si="73"/>
        <v>0</v>
      </c>
      <c r="AK144" s="1">
        <f t="shared" si="74"/>
        <v>0</v>
      </c>
      <c r="AL144" s="1">
        <f t="shared" si="75"/>
        <v>0</v>
      </c>
      <c r="AM144" s="1">
        <f t="shared" si="76"/>
        <v>0</v>
      </c>
      <c r="AN144" s="1">
        <f t="shared" si="77"/>
        <v>0</v>
      </c>
      <c r="AO144" s="1">
        <f t="shared" si="78"/>
        <v>0</v>
      </c>
      <c r="AP144" s="1">
        <f t="shared" si="79"/>
        <v>0</v>
      </c>
      <c r="AQ144" s="1">
        <f t="shared" si="80"/>
        <v>0</v>
      </c>
      <c r="AR144" s="1">
        <f t="shared" si="81"/>
        <v>0</v>
      </c>
      <c r="AS144" s="1">
        <f t="shared" si="82"/>
        <v>0</v>
      </c>
      <c r="AT144" s="1">
        <f t="shared" si="83"/>
        <v>0</v>
      </c>
      <c r="AU144" s="1">
        <f t="shared" si="84"/>
        <v>0</v>
      </c>
      <c r="AW144" s="1">
        <f t="shared" si="85"/>
        <v>1</v>
      </c>
      <c r="AX144" s="1">
        <f t="shared" si="86"/>
        <v>0.91</v>
      </c>
      <c r="AY144" s="1">
        <f t="shared" si="87"/>
        <v>1</v>
      </c>
      <c r="AZ144" s="1">
        <f t="shared" si="88"/>
        <v>0.88</v>
      </c>
      <c r="BA144" s="1">
        <f t="shared" si="89"/>
        <v>0.77</v>
      </c>
      <c r="BB144" s="1">
        <f t="shared" si="90"/>
        <v>0</v>
      </c>
      <c r="BC144" s="1">
        <f t="shared" si="91"/>
        <v>0</v>
      </c>
      <c r="BD144" s="1">
        <f t="shared" si="92"/>
        <v>0</v>
      </c>
      <c r="BE144" s="1">
        <f t="shared" si="93"/>
        <v>0</v>
      </c>
      <c r="BF144" s="43">
        <f t="shared" si="94"/>
        <v>2</v>
      </c>
      <c r="BG144" s="43">
        <f t="shared" si="95"/>
        <v>3.5739999999999998</v>
      </c>
      <c r="BH144" s="1" t="s">
        <v>13576</v>
      </c>
      <c r="BI144" s="52">
        <v>8.6065573770491802E-2</v>
      </c>
      <c r="BJ144" s="1" t="s">
        <v>13589</v>
      </c>
    </row>
    <row r="145" spans="1:62">
      <c r="A145" s="28" t="s">
        <v>2613</v>
      </c>
      <c r="B145" s="1">
        <v>1000</v>
      </c>
      <c r="C145" s="1">
        <v>176460</v>
      </c>
      <c r="D145" s="1">
        <v>4.74</v>
      </c>
      <c r="E145" s="28">
        <v>9.0433333333333348</v>
      </c>
      <c r="F145" s="1">
        <v>1.53</v>
      </c>
      <c r="G145" s="28">
        <v>0.45132743362831856</v>
      </c>
      <c r="H145" s="28">
        <v>0.73</v>
      </c>
      <c r="I145" s="28">
        <v>0.33640552995391704</v>
      </c>
      <c r="J145" s="1">
        <v>99.44</v>
      </c>
      <c r="K145" s="1">
        <v>99.21</v>
      </c>
      <c r="L145" s="1">
        <v>2293</v>
      </c>
      <c r="M145" s="1">
        <v>9982</v>
      </c>
      <c r="N145" s="1">
        <v>64151</v>
      </c>
      <c r="O145" s="28">
        <v>0.98317371268282905</v>
      </c>
      <c r="P145" s="28">
        <f t="shared" si="64"/>
        <v>0.93360976446197252</v>
      </c>
      <c r="Q145" s="42">
        <v>1</v>
      </c>
      <c r="T145" s="1">
        <f t="shared" si="65"/>
        <v>0</v>
      </c>
      <c r="U145" s="1">
        <f t="shared" si="66"/>
        <v>0.52400000000000002</v>
      </c>
      <c r="W145" s="1">
        <f t="shared" si="67"/>
        <v>0</v>
      </c>
      <c r="X145" s="1">
        <f t="shared" si="68"/>
        <v>0</v>
      </c>
      <c r="Y145" s="1">
        <f t="shared" si="69"/>
        <v>0</v>
      </c>
      <c r="Z145" s="1">
        <f t="shared" si="70"/>
        <v>0</v>
      </c>
      <c r="AH145" s="1">
        <f t="shared" si="71"/>
        <v>0</v>
      </c>
      <c r="AI145" s="1">
        <f t="shared" si="72"/>
        <v>0</v>
      </c>
      <c r="AJ145" s="1">
        <f t="shared" si="73"/>
        <v>0</v>
      </c>
      <c r="AK145" s="1">
        <f t="shared" si="74"/>
        <v>0</v>
      </c>
      <c r="AL145" s="1">
        <f t="shared" si="75"/>
        <v>0</v>
      </c>
      <c r="AM145" s="1">
        <f t="shared" si="76"/>
        <v>0</v>
      </c>
      <c r="AN145" s="1">
        <f t="shared" si="77"/>
        <v>0</v>
      </c>
      <c r="AO145" s="1">
        <f t="shared" si="78"/>
        <v>0</v>
      </c>
      <c r="AP145" s="1">
        <f t="shared" si="79"/>
        <v>0</v>
      </c>
      <c r="AQ145" s="1">
        <f t="shared" si="80"/>
        <v>0.56999999999999995</v>
      </c>
      <c r="AR145" s="1">
        <f t="shared" si="81"/>
        <v>0</v>
      </c>
      <c r="AS145" s="1">
        <f t="shared" si="82"/>
        <v>0.67</v>
      </c>
      <c r="AT145" s="1">
        <f t="shared" si="83"/>
        <v>0</v>
      </c>
      <c r="AU145" s="1">
        <f t="shared" si="84"/>
        <v>0</v>
      </c>
      <c r="AW145" s="1">
        <f t="shared" si="85"/>
        <v>0</v>
      </c>
      <c r="AX145" s="1">
        <f t="shared" si="86"/>
        <v>0</v>
      </c>
      <c r="AY145" s="1">
        <f t="shared" si="87"/>
        <v>0</v>
      </c>
      <c r="AZ145" s="1">
        <f t="shared" si="88"/>
        <v>0</v>
      </c>
      <c r="BA145" s="1">
        <f t="shared" si="89"/>
        <v>0</v>
      </c>
      <c r="BB145" s="1">
        <f t="shared" si="90"/>
        <v>0</v>
      </c>
      <c r="BC145" s="1">
        <f t="shared" si="91"/>
        <v>0</v>
      </c>
      <c r="BD145" s="1">
        <f t="shared" si="92"/>
        <v>0</v>
      </c>
      <c r="BE145" s="1">
        <f t="shared" si="93"/>
        <v>0</v>
      </c>
      <c r="BF145" s="43">
        <f t="shared" si="94"/>
        <v>0</v>
      </c>
      <c r="BG145" s="43">
        <f t="shared" si="95"/>
        <v>1.7639999999999998</v>
      </c>
      <c r="BH145" s="1" t="s">
        <v>13576</v>
      </c>
      <c r="BI145" s="52">
        <v>8.6065573770491802E-2</v>
      </c>
      <c r="BJ145" s="1" t="s">
        <v>13589</v>
      </c>
    </row>
    <row r="146" spans="1:62">
      <c r="A146" s="28" t="s">
        <v>1559</v>
      </c>
      <c r="B146" s="1">
        <v>1010</v>
      </c>
      <c r="C146" s="1">
        <v>49555</v>
      </c>
      <c r="D146" s="1">
        <v>8.02</v>
      </c>
      <c r="E146" s="28">
        <v>9.0966666666666676</v>
      </c>
      <c r="F146" s="1">
        <v>1.62</v>
      </c>
      <c r="G146" s="28">
        <v>0.47787610619469029</v>
      </c>
      <c r="H146" s="28">
        <v>1.07</v>
      </c>
      <c r="I146" s="28">
        <v>0.49308755760368667</v>
      </c>
      <c r="J146" s="1">
        <v>92.7</v>
      </c>
      <c r="K146" s="1">
        <v>98.74</v>
      </c>
      <c r="L146" s="1">
        <v>1257</v>
      </c>
      <c r="M146" s="1">
        <v>4902</v>
      </c>
      <c r="N146" s="1">
        <v>25538</v>
      </c>
      <c r="O146" s="28">
        <v>1.0975030599755202</v>
      </c>
      <c r="P146" s="28">
        <f t="shared" si="64"/>
        <v>1.1516955125695043</v>
      </c>
      <c r="Q146" s="42">
        <v>1</v>
      </c>
      <c r="T146" s="1">
        <f t="shared" si="65"/>
        <v>0</v>
      </c>
      <c r="U146" s="1">
        <f t="shared" si="66"/>
        <v>0.52400000000000002</v>
      </c>
      <c r="W146" s="1">
        <f t="shared" si="67"/>
        <v>0</v>
      </c>
      <c r="X146" s="1">
        <f t="shared" si="68"/>
        <v>0</v>
      </c>
      <c r="Y146" s="1">
        <f t="shared" si="69"/>
        <v>0</v>
      </c>
      <c r="Z146" s="1">
        <f t="shared" si="70"/>
        <v>0</v>
      </c>
      <c r="AH146" s="1">
        <f t="shared" si="71"/>
        <v>0</v>
      </c>
      <c r="AI146" s="1">
        <f t="shared" si="72"/>
        <v>0</v>
      </c>
      <c r="AJ146" s="1">
        <f t="shared" si="73"/>
        <v>0</v>
      </c>
      <c r="AK146" s="1">
        <f t="shared" si="74"/>
        <v>0</v>
      </c>
      <c r="AL146" s="1">
        <f t="shared" si="75"/>
        <v>0</v>
      </c>
      <c r="AM146" s="1">
        <f t="shared" si="76"/>
        <v>0</v>
      </c>
      <c r="AN146" s="1">
        <f t="shared" si="77"/>
        <v>0</v>
      </c>
      <c r="AO146" s="1">
        <f t="shared" si="78"/>
        <v>0</v>
      </c>
      <c r="AP146" s="1">
        <f t="shared" si="79"/>
        <v>0</v>
      </c>
      <c r="AQ146" s="1">
        <f t="shared" si="80"/>
        <v>0</v>
      </c>
      <c r="AR146" s="1">
        <f t="shared" si="81"/>
        <v>0</v>
      </c>
      <c r="AS146" s="1">
        <f t="shared" si="82"/>
        <v>0.67</v>
      </c>
      <c r="AT146" s="1">
        <f t="shared" si="83"/>
        <v>0</v>
      </c>
      <c r="AU146" s="1">
        <f t="shared" si="84"/>
        <v>0</v>
      </c>
      <c r="AW146" s="1">
        <f t="shared" si="85"/>
        <v>0</v>
      </c>
      <c r="AX146" s="1">
        <f t="shared" si="86"/>
        <v>0</v>
      </c>
      <c r="AY146" s="1">
        <f t="shared" si="87"/>
        <v>0</v>
      </c>
      <c r="AZ146" s="1">
        <f t="shared" si="88"/>
        <v>0</v>
      </c>
      <c r="BA146" s="1">
        <f t="shared" si="89"/>
        <v>0</v>
      </c>
      <c r="BB146" s="1">
        <f t="shared" si="90"/>
        <v>0</v>
      </c>
      <c r="BC146" s="1">
        <f t="shared" si="91"/>
        <v>0</v>
      </c>
      <c r="BD146" s="1">
        <f t="shared" si="92"/>
        <v>0</v>
      </c>
      <c r="BE146" s="1">
        <f t="shared" si="93"/>
        <v>0</v>
      </c>
      <c r="BF146" s="43">
        <f t="shared" si="94"/>
        <v>0</v>
      </c>
      <c r="BG146" s="43">
        <f t="shared" si="95"/>
        <v>1.194</v>
      </c>
      <c r="BH146" s="1" t="s">
        <v>13576</v>
      </c>
      <c r="BI146" s="52">
        <v>8.6065573770491802E-2</v>
      </c>
      <c r="BJ146" s="1" t="s">
        <v>13589</v>
      </c>
    </row>
    <row r="147" spans="1:62">
      <c r="A147" s="28" t="s">
        <v>667</v>
      </c>
      <c r="B147" s="1">
        <v>1001</v>
      </c>
      <c r="C147" s="1">
        <v>12268</v>
      </c>
      <c r="D147" s="1">
        <v>15.47</v>
      </c>
      <c r="E147" s="28">
        <v>9.3733333333333331</v>
      </c>
      <c r="F147" s="1">
        <v>1.78</v>
      </c>
      <c r="G147" s="28">
        <v>0.50712250712250717</v>
      </c>
      <c r="H147" s="28">
        <v>0.7</v>
      </c>
      <c r="I147" s="28">
        <v>0.38674033149171266</v>
      </c>
      <c r="J147" s="1">
        <v>95.61</v>
      </c>
      <c r="K147" s="1">
        <v>98.96</v>
      </c>
      <c r="L147" s="1">
        <v>125</v>
      </c>
      <c r="M147" s="1">
        <v>732</v>
      </c>
      <c r="N147" s="1">
        <v>5750</v>
      </c>
      <c r="O147" s="28">
        <v>0.73087431693989069</v>
      </c>
      <c r="P147" s="28">
        <f t="shared" si="64"/>
        <v>0.76382608695652177</v>
      </c>
      <c r="Q147" s="42" t="s">
        <v>13545</v>
      </c>
      <c r="T147" s="1">
        <f t="shared" si="65"/>
        <v>0</v>
      </c>
      <c r="U147" s="1">
        <f t="shared" si="66"/>
        <v>0.52400000000000002</v>
      </c>
      <c r="W147" s="1">
        <f t="shared" si="67"/>
        <v>0</v>
      </c>
      <c r="X147" s="1">
        <f t="shared" si="68"/>
        <v>0.49</v>
      </c>
      <c r="Y147" s="1">
        <f t="shared" si="69"/>
        <v>0</v>
      </c>
      <c r="Z147" s="1">
        <f t="shared" si="70"/>
        <v>0</v>
      </c>
      <c r="AH147" s="1">
        <f t="shared" si="71"/>
        <v>0</v>
      </c>
      <c r="AI147" s="1">
        <f t="shared" si="72"/>
        <v>0</v>
      </c>
      <c r="AJ147" s="1">
        <f t="shared" si="73"/>
        <v>0</v>
      </c>
      <c r="AK147" s="1">
        <f t="shared" si="74"/>
        <v>0</v>
      </c>
      <c r="AL147" s="1">
        <f t="shared" si="75"/>
        <v>0</v>
      </c>
      <c r="AM147" s="1">
        <f t="shared" si="76"/>
        <v>0</v>
      </c>
      <c r="AN147" s="1">
        <f t="shared" si="77"/>
        <v>0</v>
      </c>
      <c r="AO147" s="1">
        <f t="shared" si="78"/>
        <v>0</v>
      </c>
      <c r="AP147" s="1">
        <f t="shared" si="79"/>
        <v>0</v>
      </c>
      <c r="AQ147" s="1">
        <f t="shared" si="80"/>
        <v>0</v>
      </c>
      <c r="AR147" s="1">
        <f t="shared" si="81"/>
        <v>0</v>
      </c>
      <c r="AS147" s="1">
        <f t="shared" si="82"/>
        <v>0.67</v>
      </c>
      <c r="AT147" s="1">
        <f t="shared" si="83"/>
        <v>0</v>
      </c>
      <c r="AU147" s="1">
        <f t="shared" si="84"/>
        <v>0</v>
      </c>
      <c r="AW147" s="1">
        <f t="shared" si="85"/>
        <v>0</v>
      </c>
      <c r="AX147" s="1">
        <f t="shared" si="86"/>
        <v>0</v>
      </c>
      <c r="AY147" s="1">
        <f t="shared" si="87"/>
        <v>0</v>
      </c>
      <c r="AZ147" s="1">
        <f t="shared" si="88"/>
        <v>0</v>
      </c>
      <c r="BA147" s="1">
        <f t="shared" si="89"/>
        <v>0</v>
      </c>
      <c r="BB147" s="1">
        <f t="shared" si="90"/>
        <v>0</v>
      </c>
      <c r="BC147" s="1">
        <f t="shared" si="91"/>
        <v>0</v>
      </c>
      <c r="BD147" s="1">
        <f t="shared" si="92"/>
        <v>0</v>
      </c>
      <c r="BE147" s="1">
        <f t="shared" si="93"/>
        <v>0</v>
      </c>
      <c r="BF147" s="43">
        <f t="shared" si="94"/>
        <v>0</v>
      </c>
      <c r="BG147" s="43">
        <f t="shared" si="95"/>
        <v>1.6840000000000002</v>
      </c>
      <c r="BH147" s="1" t="s">
        <v>13576</v>
      </c>
      <c r="BI147" s="52">
        <v>8.6065573770491802E-2</v>
      </c>
      <c r="BJ147" s="1" t="s">
        <v>13589</v>
      </c>
    </row>
    <row r="148" spans="1:62">
      <c r="A148" s="28" t="s">
        <v>1945</v>
      </c>
      <c r="B148" s="1">
        <v>11000</v>
      </c>
      <c r="C148" s="1">
        <v>159514</v>
      </c>
      <c r="D148" s="1">
        <v>12.44</v>
      </c>
      <c r="E148" s="28">
        <v>9.3933333333333326</v>
      </c>
      <c r="F148" s="1">
        <v>1.1200000000000001</v>
      </c>
      <c r="G148" s="28">
        <v>0.34782608695652173</v>
      </c>
      <c r="H148" s="28">
        <v>0.86</v>
      </c>
      <c r="I148" s="28">
        <v>0.54088050314465408</v>
      </c>
      <c r="J148" s="1">
        <v>99.39</v>
      </c>
      <c r="K148" s="1">
        <v>99.24</v>
      </c>
      <c r="L148" s="1">
        <v>2817</v>
      </c>
      <c r="M148" s="1">
        <v>21622</v>
      </c>
      <c r="N148" s="1">
        <v>90441</v>
      </c>
      <c r="O148" s="28">
        <v>0.55761539173064478</v>
      </c>
      <c r="P148" s="28">
        <f t="shared" si="64"/>
        <v>1.4344379208544797</v>
      </c>
      <c r="Q148" s="42">
        <v>1</v>
      </c>
      <c r="T148" s="1">
        <f t="shared" si="65"/>
        <v>0</v>
      </c>
      <c r="U148" s="1">
        <f t="shared" si="66"/>
        <v>0</v>
      </c>
      <c r="W148" s="1">
        <f t="shared" si="67"/>
        <v>0</v>
      </c>
      <c r="X148" s="1">
        <f t="shared" si="68"/>
        <v>0</v>
      </c>
      <c r="Y148" s="1">
        <f t="shared" si="69"/>
        <v>0</v>
      </c>
      <c r="Z148" s="1">
        <f t="shared" si="70"/>
        <v>0</v>
      </c>
      <c r="AH148" s="1">
        <f t="shared" si="71"/>
        <v>0</v>
      </c>
      <c r="AI148" s="1">
        <f t="shared" si="72"/>
        <v>0</v>
      </c>
      <c r="AJ148" s="1">
        <f t="shared" si="73"/>
        <v>0</v>
      </c>
      <c r="AK148" s="1">
        <f t="shared" si="74"/>
        <v>0</v>
      </c>
      <c r="AL148" s="1">
        <f t="shared" si="75"/>
        <v>0</v>
      </c>
      <c r="AM148" s="1">
        <f t="shared" si="76"/>
        <v>0</v>
      </c>
      <c r="AN148" s="1">
        <f t="shared" si="77"/>
        <v>0</v>
      </c>
      <c r="AO148" s="1">
        <f t="shared" si="78"/>
        <v>0</v>
      </c>
      <c r="AP148" s="1">
        <f t="shared" si="79"/>
        <v>0</v>
      </c>
      <c r="AQ148" s="1">
        <f t="shared" si="80"/>
        <v>0.56999999999999995</v>
      </c>
      <c r="AR148" s="1">
        <f t="shared" si="81"/>
        <v>0</v>
      </c>
      <c r="AS148" s="1">
        <f t="shared" si="82"/>
        <v>0.67</v>
      </c>
      <c r="AT148" s="1">
        <f t="shared" si="83"/>
        <v>0</v>
      </c>
      <c r="AU148" s="1">
        <f t="shared" si="84"/>
        <v>0</v>
      </c>
      <c r="AW148" s="1">
        <f t="shared" si="85"/>
        <v>0</v>
      </c>
      <c r="AX148" s="1">
        <f t="shared" si="86"/>
        <v>0</v>
      </c>
      <c r="AY148" s="1">
        <f t="shared" si="87"/>
        <v>0</v>
      </c>
      <c r="AZ148" s="1">
        <f t="shared" si="88"/>
        <v>0</v>
      </c>
      <c r="BA148" s="1">
        <f t="shared" si="89"/>
        <v>0</v>
      </c>
      <c r="BB148" s="1">
        <f t="shared" si="90"/>
        <v>0</v>
      </c>
      <c r="BC148" s="1">
        <f t="shared" si="91"/>
        <v>0</v>
      </c>
      <c r="BD148" s="1">
        <f t="shared" si="92"/>
        <v>0</v>
      </c>
      <c r="BE148" s="1">
        <f t="shared" si="93"/>
        <v>0</v>
      </c>
      <c r="BF148" s="43">
        <f t="shared" si="94"/>
        <v>0</v>
      </c>
      <c r="BG148" s="43">
        <f t="shared" si="95"/>
        <v>1.24</v>
      </c>
      <c r="BH148" s="1" t="s">
        <v>13576</v>
      </c>
      <c r="BI148" s="52">
        <v>8.6065573770491802E-2</v>
      </c>
      <c r="BJ148" s="1" t="s">
        <v>13589</v>
      </c>
    </row>
    <row r="149" spans="1:62">
      <c r="A149" s="28" t="s">
        <v>560</v>
      </c>
      <c r="B149" s="1">
        <v>501</v>
      </c>
      <c r="C149" s="1">
        <v>134436</v>
      </c>
      <c r="D149" s="1">
        <v>14.7</v>
      </c>
      <c r="E149" s="28">
        <v>9.4799999999999986</v>
      </c>
      <c r="F149" s="1">
        <v>2.89</v>
      </c>
      <c r="G149" s="28">
        <v>0.85250737463126847</v>
      </c>
      <c r="H149" s="28">
        <v>4.1500000000000004</v>
      </c>
      <c r="I149" s="28">
        <v>1.9124423963133643</v>
      </c>
      <c r="J149" s="1">
        <v>98.14</v>
      </c>
      <c r="K149" s="1">
        <v>98.6</v>
      </c>
      <c r="L149" s="1">
        <v>733</v>
      </c>
      <c r="M149" s="1">
        <v>3525</v>
      </c>
      <c r="N149" s="1">
        <v>18422</v>
      </c>
      <c r="O149" s="28">
        <v>0.88999716312056742</v>
      </c>
      <c r="P149" s="28">
        <f t="shared" si="64"/>
        <v>1.1480838128324828</v>
      </c>
      <c r="Q149" s="42">
        <v>1</v>
      </c>
      <c r="T149" s="1">
        <f t="shared" si="65"/>
        <v>0</v>
      </c>
      <c r="U149" s="1">
        <f t="shared" si="66"/>
        <v>0.52400000000000002</v>
      </c>
      <c r="W149" s="1">
        <f t="shared" si="67"/>
        <v>0</v>
      </c>
      <c r="X149" s="1">
        <f t="shared" si="68"/>
        <v>0.49</v>
      </c>
      <c r="Y149" s="1">
        <f t="shared" si="69"/>
        <v>0</v>
      </c>
      <c r="Z149" s="1">
        <f t="shared" si="70"/>
        <v>0</v>
      </c>
      <c r="AH149" s="1">
        <f t="shared" si="71"/>
        <v>0</v>
      </c>
      <c r="AI149" s="1">
        <f t="shared" si="72"/>
        <v>0</v>
      </c>
      <c r="AJ149" s="1">
        <f t="shared" si="73"/>
        <v>0</v>
      </c>
      <c r="AK149" s="1">
        <f t="shared" si="74"/>
        <v>0</v>
      </c>
      <c r="AL149" s="1">
        <f t="shared" si="75"/>
        <v>0</v>
      </c>
      <c r="AM149" s="1">
        <f t="shared" si="76"/>
        <v>0</v>
      </c>
      <c r="AN149" s="1">
        <f t="shared" si="77"/>
        <v>1</v>
      </c>
      <c r="AO149" s="1">
        <f t="shared" si="78"/>
        <v>0.72</v>
      </c>
      <c r="AP149" s="1">
        <f t="shared" si="79"/>
        <v>0</v>
      </c>
      <c r="AQ149" s="1">
        <f t="shared" si="80"/>
        <v>0.56999999999999995</v>
      </c>
      <c r="AR149" s="1">
        <f t="shared" si="81"/>
        <v>0</v>
      </c>
      <c r="AS149" s="1">
        <f t="shared" si="82"/>
        <v>0.67</v>
      </c>
      <c r="AT149" s="1">
        <f t="shared" si="83"/>
        <v>0</v>
      </c>
      <c r="AU149" s="1">
        <f t="shared" si="84"/>
        <v>0</v>
      </c>
      <c r="AW149" s="1">
        <f t="shared" si="85"/>
        <v>0</v>
      </c>
      <c r="AX149" s="1">
        <f t="shared" si="86"/>
        <v>0</v>
      </c>
      <c r="AY149" s="1">
        <f t="shared" si="87"/>
        <v>0</v>
      </c>
      <c r="AZ149" s="1">
        <f t="shared" si="88"/>
        <v>0</v>
      </c>
      <c r="BA149" s="1">
        <f t="shared" si="89"/>
        <v>0</v>
      </c>
      <c r="BB149" s="1">
        <f t="shared" si="90"/>
        <v>0</v>
      </c>
      <c r="BC149" s="1">
        <f t="shared" si="91"/>
        <v>0</v>
      </c>
      <c r="BD149" s="1">
        <f t="shared" si="92"/>
        <v>0</v>
      </c>
      <c r="BE149" s="1">
        <f t="shared" si="93"/>
        <v>0</v>
      </c>
      <c r="BF149" s="43">
        <f t="shared" si="94"/>
        <v>1</v>
      </c>
      <c r="BG149" s="43">
        <f t="shared" si="95"/>
        <v>2.9739999999999998</v>
      </c>
      <c r="BH149" s="1" t="s">
        <v>13576</v>
      </c>
      <c r="BI149" s="52">
        <v>8.6065573770491802E-2</v>
      </c>
      <c r="BJ149" s="1" t="s">
        <v>13589</v>
      </c>
    </row>
    <row r="150" spans="1:62">
      <c r="A150" s="28" t="s">
        <v>3090</v>
      </c>
      <c r="B150" s="1">
        <v>10008</v>
      </c>
      <c r="C150" s="1">
        <v>13928</v>
      </c>
      <c r="D150" s="1">
        <v>24.08</v>
      </c>
      <c r="E150" s="28">
        <v>9.5366666666666671</v>
      </c>
      <c r="F150" s="1">
        <v>4.2300000000000004</v>
      </c>
      <c r="G150" s="28">
        <v>1.3514376996805113</v>
      </c>
      <c r="H150" s="28">
        <v>2.64</v>
      </c>
      <c r="I150" s="28">
        <v>1.0352941176470589</v>
      </c>
      <c r="J150" s="1">
        <v>96.42</v>
      </c>
      <c r="K150" s="1">
        <v>98.9</v>
      </c>
      <c r="L150" s="1">
        <v>18</v>
      </c>
      <c r="M150" s="1">
        <v>68</v>
      </c>
      <c r="N150" s="1">
        <v>611</v>
      </c>
      <c r="O150" s="28">
        <v>1.1329411764705883</v>
      </c>
      <c r="P150" s="28">
        <f t="shared" si="64"/>
        <v>0.66775777414075288</v>
      </c>
      <c r="Q150" s="42">
        <v>0</v>
      </c>
      <c r="T150" s="1">
        <f t="shared" si="65"/>
        <v>0</v>
      </c>
      <c r="U150" s="1">
        <f t="shared" si="66"/>
        <v>0</v>
      </c>
      <c r="W150" s="1">
        <f t="shared" si="67"/>
        <v>0</v>
      </c>
      <c r="X150" s="1">
        <f t="shared" si="68"/>
        <v>0.49</v>
      </c>
      <c r="Y150" s="1">
        <f t="shared" si="69"/>
        <v>0</v>
      </c>
      <c r="Z150" s="1">
        <f t="shared" si="70"/>
        <v>0</v>
      </c>
      <c r="AH150" s="1">
        <f t="shared" si="71"/>
        <v>0</v>
      </c>
      <c r="AI150" s="1">
        <f t="shared" si="72"/>
        <v>0</v>
      </c>
      <c r="AJ150" s="1">
        <f t="shared" si="73"/>
        <v>0</v>
      </c>
      <c r="AK150" s="1">
        <f t="shared" si="74"/>
        <v>0</v>
      </c>
      <c r="AL150" s="1">
        <f t="shared" si="75"/>
        <v>0</v>
      </c>
      <c r="AM150" s="1">
        <f t="shared" si="76"/>
        <v>0</v>
      </c>
      <c r="AN150" s="1">
        <f t="shared" si="77"/>
        <v>0</v>
      </c>
      <c r="AO150" s="1">
        <f t="shared" si="78"/>
        <v>0.72</v>
      </c>
      <c r="AP150" s="1">
        <f t="shared" si="79"/>
        <v>0</v>
      </c>
      <c r="AQ150" s="1">
        <f t="shared" si="80"/>
        <v>0</v>
      </c>
      <c r="AR150" s="1">
        <f t="shared" si="81"/>
        <v>0</v>
      </c>
      <c r="AS150" s="1">
        <f t="shared" si="82"/>
        <v>0.67</v>
      </c>
      <c r="AT150" s="1">
        <f t="shared" si="83"/>
        <v>0</v>
      </c>
      <c r="AU150" s="1">
        <f t="shared" si="84"/>
        <v>0</v>
      </c>
      <c r="AW150" s="1">
        <f t="shared" si="85"/>
        <v>1</v>
      </c>
      <c r="AX150" s="1">
        <f t="shared" si="86"/>
        <v>0</v>
      </c>
      <c r="AY150" s="1">
        <f t="shared" si="87"/>
        <v>1</v>
      </c>
      <c r="AZ150" s="1">
        <f t="shared" si="88"/>
        <v>0.88</v>
      </c>
      <c r="BA150" s="1">
        <f t="shared" si="89"/>
        <v>0.77</v>
      </c>
      <c r="BB150" s="1">
        <f t="shared" si="90"/>
        <v>0</v>
      </c>
      <c r="BC150" s="1">
        <f t="shared" si="91"/>
        <v>0</v>
      </c>
      <c r="BD150" s="1">
        <f t="shared" si="92"/>
        <v>0</v>
      </c>
      <c r="BE150" s="1">
        <f t="shared" si="93"/>
        <v>0</v>
      </c>
      <c r="BF150" s="43">
        <f t="shared" si="94"/>
        <v>2</v>
      </c>
      <c r="BG150" s="43">
        <f t="shared" si="95"/>
        <v>3.53</v>
      </c>
      <c r="BH150" s="1" t="s">
        <v>13576</v>
      </c>
      <c r="BI150" s="52">
        <v>8.6065573770491802E-2</v>
      </c>
      <c r="BJ150" s="1" t="s">
        <v>13589</v>
      </c>
    </row>
    <row r="151" spans="1:62">
      <c r="A151" s="28" t="s">
        <v>3235</v>
      </c>
      <c r="B151" s="1">
        <v>1000</v>
      </c>
      <c r="C151" s="1">
        <v>46331</v>
      </c>
      <c r="D151" s="1">
        <v>7.7100000000000009</v>
      </c>
      <c r="E151" s="28">
        <v>9.7033333333333331</v>
      </c>
      <c r="F151" s="1">
        <v>8.5299999999999994</v>
      </c>
      <c r="G151" s="28">
        <v>0.59277275886031955</v>
      </c>
      <c r="H151" s="28">
        <v>3.9</v>
      </c>
      <c r="I151" s="28">
        <v>1.056910569105691</v>
      </c>
      <c r="J151" s="1">
        <v>74.92</v>
      </c>
      <c r="K151" s="1">
        <v>99.63</v>
      </c>
      <c r="L151" s="1">
        <v>26</v>
      </c>
      <c r="M151" s="1">
        <v>130</v>
      </c>
      <c r="N151" s="1">
        <v>319</v>
      </c>
      <c r="O151" s="28">
        <v>0.85600000000000009</v>
      </c>
      <c r="P151" s="28">
        <f t="shared" si="64"/>
        <v>2.4451410658307209</v>
      </c>
      <c r="Q151" s="42">
        <v>0</v>
      </c>
      <c r="T151" s="1">
        <f t="shared" si="65"/>
        <v>0</v>
      </c>
      <c r="U151" s="1">
        <f t="shared" si="66"/>
        <v>0.52400000000000002</v>
      </c>
      <c r="W151" s="1">
        <f t="shared" si="67"/>
        <v>0</v>
      </c>
      <c r="X151" s="1">
        <f t="shared" si="68"/>
        <v>0</v>
      </c>
      <c r="Y151" s="1">
        <f t="shared" si="69"/>
        <v>0</v>
      </c>
      <c r="Z151" s="1">
        <f t="shared" si="70"/>
        <v>0</v>
      </c>
      <c r="AH151" s="1">
        <f t="shared" si="71"/>
        <v>0</v>
      </c>
      <c r="AI151" s="1">
        <f t="shared" si="72"/>
        <v>0.68</v>
      </c>
      <c r="AJ151" s="1">
        <f t="shared" si="73"/>
        <v>0</v>
      </c>
      <c r="AK151" s="1">
        <f t="shared" si="74"/>
        <v>0</v>
      </c>
      <c r="AL151" s="1">
        <f t="shared" si="75"/>
        <v>0</v>
      </c>
      <c r="AM151" s="1">
        <f t="shared" si="76"/>
        <v>0</v>
      </c>
      <c r="AN151" s="1">
        <f t="shared" si="77"/>
        <v>1</v>
      </c>
      <c r="AO151" s="1">
        <f t="shared" si="78"/>
        <v>0.72</v>
      </c>
      <c r="AP151" s="1">
        <f t="shared" si="79"/>
        <v>0</v>
      </c>
      <c r="AQ151" s="1">
        <f t="shared" si="80"/>
        <v>0</v>
      </c>
      <c r="AR151" s="1">
        <f t="shared" si="81"/>
        <v>0</v>
      </c>
      <c r="AS151" s="1">
        <f t="shared" si="82"/>
        <v>0</v>
      </c>
      <c r="AT151" s="1">
        <f t="shared" si="83"/>
        <v>0</v>
      </c>
      <c r="AU151" s="1">
        <f t="shared" si="84"/>
        <v>0</v>
      </c>
      <c r="AW151" s="1">
        <f t="shared" si="85"/>
        <v>1</v>
      </c>
      <c r="AX151" s="1">
        <f t="shared" si="86"/>
        <v>0</v>
      </c>
      <c r="AY151" s="1">
        <f t="shared" si="87"/>
        <v>1</v>
      </c>
      <c r="AZ151" s="1">
        <f t="shared" si="88"/>
        <v>0.88</v>
      </c>
      <c r="BA151" s="1">
        <f t="shared" si="89"/>
        <v>0.77</v>
      </c>
      <c r="BB151" s="1">
        <f t="shared" si="90"/>
        <v>0</v>
      </c>
      <c r="BC151" s="1">
        <f t="shared" si="91"/>
        <v>0</v>
      </c>
      <c r="BD151" s="1">
        <f t="shared" si="92"/>
        <v>0</v>
      </c>
      <c r="BE151" s="1">
        <f t="shared" si="93"/>
        <v>0</v>
      </c>
      <c r="BF151" s="43">
        <f t="shared" si="94"/>
        <v>3</v>
      </c>
      <c r="BG151" s="43">
        <f t="shared" si="95"/>
        <v>3.5740000000000003</v>
      </c>
      <c r="BH151" s="1" t="s">
        <v>13576</v>
      </c>
      <c r="BI151" s="52">
        <v>8.6065573770491802E-2</v>
      </c>
      <c r="BJ151" s="1" t="s">
        <v>13589</v>
      </c>
    </row>
    <row r="152" spans="1:62">
      <c r="A152" s="28" t="s">
        <v>2942</v>
      </c>
      <c r="B152" s="1">
        <v>1001.11</v>
      </c>
      <c r="C152" s="1">
        <v>5940</v>
      </c>
      <c r="D152" s="1">
        <v>4.1199999999999992</v>
      </c>
      <c r="E152" s="28">
        <v>9.9666666666666668</v>
      </c>
      <c r="F152" s="1">
        <v>13.64</v>
      </c>
      <c r="G152" s="28">
        <v>0.94788047255038221</v>
      </c>
      <c r="H152" s="28">
        <v>4.62</v>
      </c>
      <c r="I152" s="28">
        <v>1.2520325203252034</v>
      </c>
      <c r="J152" s="1">
        <v>99.6</v>
      </c>
      <c r="K152" s="1">
        <v>97.46</v>
      </c>
      <c r="L152" s="1">
        <v>80</v>
      </c>
      <c r="M152" s="1">
        <v>283</v>
      </c>
      <c r="N152" s="1">
        <v>1632</v>
      </c>
      <c r="O152" s="28">
        <v>1.2098939929328623</v>
      </c>
      <c r="P152" s="28">
        <f t="shared" si="64"/>
        <v>1.0404411764705883</v>
      </c>
      <c r="Q152" s="42">
        <v>1</v>
      </c>
      <c r="T152" s="1">
        <f t="shared" si="65"/>
        <v>0</v>
      </c>
      <c r="U152" s="1">
        <f t="shared" si="66"/>
        <v>0.52400000000000002</v>
      </c>
      <c r="W152" s="1">
        <f t="shared" si="67"/>
        <v>0</v>
      </c>
      <c r="X152" s="1">
        <f t="shared" si="68"/>
        <v>0</v>
      </c>
      <c r="Y152" s="1">
        <f t="shared" si="69"/>
        <v>0</v>
      </c>
      <c r="Z152" s="1">
        <f t="shared" si="70"/>
        <v>0</v>
      </c>
      <c r="AH152" s="1">
        <f t="shared" si="71"/>
        <v>0</v>
      </c>
      <c r="AI152" s="1">
        <f t="shared" si="72"/>
        <v>0.68</v>
      </c>
      <c r="AJ152" s="1">
        <f t="shared" si="73"/>
        <v>0</v>
      </c>
      <c r="AK152" s="1">
        <f t="shared" si="74"/>
        <v>0</v>
      </c>
      <c r="AL152" s="1">
        <f t="shared" si="75"/>
        <v>0</v>
      </c>
      <c r="AM152" s="1">
        <f t="shared" si="76"/>
        <v>0.75</v>
      </c>
      <c r="AN152" s="1">
        <f t="shared" si="77"/>
        <v>1</v>
      </c>
      <c r="AO152" s="1">
        <f t="shared" si="78"/>
        <v>0.72</v>
      </c>
      <c r="AP152" s="1">
        <f t="shared" si="79"/>
        <v>0</v>
      </c>
      <c r="AQ152" s="1">
        <f t="shared" si="80"/>
        <v>0.56999999999999995</v>
      </c>
      <c r="AR152" s="1">
        <f t="shared" si="81"/>
        <v>1</v>
      </c>
      <c r="AS152" s="1">
        <f t="shared" si="82"/>
        <v>0.67</v>
      </c>
      <c r="AT152" s="1">
        <f t="shared" si="83"/>
        <v>0</v>
      </c>
      <c r="AU152" s="1">
        <f t="shared" si="84"/>
        <v>0</v>
      </c>
      <c r="AW152" s="1">
        <f t="shared" si="85"/>
        <v>0</v>
      </c>
      <c r="AX152" s="1">
        <f t="shared" si="86"/>
        <v>0</v>
      </c>
      <c r="AY152" s="1">
        <f t="shared" si="87"/>
        <v>0</v>
      </c>
      <c r="AZ152" s="1">
        <f t="shared" si="88"/>
        <v>0</v>
      </c>
      <c r="BA152" s="1">
        <f t="shared" si="89"/>
        <v>0</v>
      </c>
      <c r="BB152" s="1">
        <f t="shared" si="90"/>
        <v>0</v>
      </c>
      <c r="BC152" s="1">
        <f t="shared" si="91"/>
        <v>0</v>
      </c>
      <c r="BD152" s="1">
        <f t="shared" si="92"/>
        <v>0</v>
      </c>
      <c r="BE152" s="1">
        <f t="shared" si="93"/>
        <v>0</v>
      </c>
      <c r="BF152" s="43">
        <f t="shared" si="94"/>
        <v>2</v>
      </c>
      <c r="BG152" s="43">
        <f t="shared" si="95"/>
        <v>3.9140000000000001</v>
      </c>
      <c r="BH152" s="1" t="s">
        <v>13576</v>
      </c>
      <c r="BI152" s="52">
        <v>8.6065573770491802E-2</v>
      </c>
      <c r="BJ152" s="1" t="s">
        <v>13589</v>
      </c>
    </row>
    <row r="153" spans="1:62">
      <c r="A153" s="28" t="s">
        <v>4035</v>
      </c>
      <c r="B153" s="1">
        <v>10000</v>
      </c>
      <c r="C153" s="1">
        <v>301381</v>
      </c>
      <c r="D153" s="1">
        <v>12.65</v>
      </c>
      <c r="E153" s="28">
        <v>10.196666666666667</v>
      </c>
      <c r="F153" s="1">
        <v>5.87</v>
      </c>
      <c r="G153" s="28">
        <v>1.7315634218289084</v>
      </c>
      <c r="H153" s="28">
        <v>1.21</v>
      </c>
      <c r="I153" s="28">
        <v>0.55760368663594473</v>
      </c>
      <c r="J153" s="1">
        <v>89.7</v>
      </c>
      <c r="K153" s="1">
        <v>98.98</v>
      </c>
      <c r="L153" s="1">
        <v>268</v>
      </c>
      <c r="M153" s="1">
        <v>1186</v>
      </c>
      <c r="N153" s="1">
        <v>21256</v>
      </c>
      <c r="O153" s="28">
        <v>0.96715008431703209</v>
      </c>
      <c r="P153" s="28">
        <f t="shared" si="64"/>
        <v>0.33477606322920583</v>
      </c>
      <c r="Q153" s="42">
        <v>1</v>
      </c>
      <c r="T153" s="1">
        <f t="shared" si="65"/>
        <v>0</v>
      </c>
      <c r="U153" s="1">
        <f t="shared" si="66"/>
        <v>0</v>
      </c>
      <c r="W153" s="1">
        <f t="shared" si="67"/>
        <v>0</v>
      </c>
      <c r="X153" s="1">
        <f t="shared" si="68"/>
        <v>0</v>
      </c>
      <c r="Y153" s="1">
        <f t="shared" si="69"/>
        <v>0</v>
      </c>
      <c r="Z153" s="1">
        <f t="shared" si="70"/>
        <v>0</v>
      </c>
      <c r="AH153" s="1">
        <f t="shared" si="71"/>
        <v>0</v>
      </c>
      <c r="AI153" s="1">
        <f t="shared" si="72"/>
        <v>0</v>
      </c>
      <c r="AJ153" s="1">
        <f t="shared" si="73"/>
        <v>0</v>
      </c>
      <c r="AK153" s="1">
        <f t="shared" si="74"/>
        <v>0</v>
      </c>
      <c r="AL153" s="1">
        <f t="shared" si="75"/>
        <v>0</v>
      </c>
      <c r="AM153" s="1">
        <f t="shared" si="76"/>
        <v>0</v>
      </c>
      <c r="AN153" s="1">
        <f t="shared" si="77"/>
        <v>0</v>
      </c>
      <c r="AO153" s="1">
        <f t="shared" si="78"/>
        <v>0</v>
      </c>
      <c r="AP153" s="1">
        <f t="shared" si="79"/>
        <v>0</v>
      </c>
      <c r="AQ153" s="1">
        <f t="shared" si="80"/>
        <v>0</v>
      </c>
      <c r="AR153" s="1">
        <f t="shared" si="81"/>
        <v>0</v>
      </c>
      <c r="AS153" s="1">
        <f t="shared" si="82"/>
        <v>0.67</v>
      </c>
      <c r="AT153" s="1">
        <f t="shared" si="83"/>
        <v>0</v>
      </c>
      <c r="AU153" s="1">
        <f t="shared" si="84"/>
        <v>0</v>
      </c>
      <c r="AW153" s="1">
        <f t="shared" si="85"/>
        <v>0</v>
      </c>
      <c r="AX153" s="1">
        <f t="shared" si="86"/>
        <v>0</v>
      </c>
      <c r="AY153" s="1">
        <f t="shared" si="87"/>
        <v>0</v>
      </c>
      <c r="AZ153" s="1">
        <f t="shared" si="88"/>
        <v>0</v>
      </c>
      <c r="BA153" s="1">
        <f t="shared" si="89"/>
        <v>0</v>
      </c>
      <c r="BB153" s="1">
        <f t="shared" si="90"/>
        <v>0</v>
      </c>
      <c r="BC153" s="1">
        <f t="shared" si="91"/>
        <v>0</v>
      </c>
      <c r="BD153" s="1">
        <f t="shared" si="92"/>
        <v>0</v>
      </c>
      <c r="BE153" s="1">
        <f t="shared" si="93"/>
        <v>0.81</v>
      </c>
      <c r="BF153" s="43">
        <f t="shared" si="94"/>
        <v>0</v>
      </c>
      <c r="BG153" s="43">
        <f t="shared" si="95"/>
        <v>1.48</v>
      </c>
      <c r="BH153" s="1" t="s">
        <v>13576</v>
      </c>
      <c r="BI153" s="52">
        <v>8.6065573770491802E-2</v>
      </c>
      <c r="BJ153" s="1" t="s">
        <v>13589</v>
      </c>
    </row>
    <row r="154" spans="1:62">
      <c r="A154" s="28" t="s">
        <v>2889</v>
      </c>
      <c r="B154" s="1">
        <v>11258</v>
      </c>
      <c r="C154" s="1">
        <v>124938</v>
      </c>
      <c r="D154" s="1">
        <v>24.03</v>
      </c>
      <c r="E154" s="28">
        <v>10.25</v>
      </c>
      <c r="F154" s="1">
        <v>11.21</v>
      </c>
      <c r="G154" s="28">
        <v>2.3065843621399176</v>
      </c>
      <c r="H154" s="28">
        <v>2.0499999999999998</v>
      </c>
      <c r="I154" s="28">
        <v>0.69491525423728806</v>
      </c>
      <c r="J154" s="1">
        <v>99.93</v>
      </c>
      <c r="K154" s="1">
        <v>99.54</v>
      </c>
      <c r="L154" s="1">
        <v>629</v>
      </c>
      <c r="M154" s="1">
        <v>3150</v>
      </c>
      <c r="N154" s="1">
        <v>15595</v>
      </c>
      <c r="O154" s="28">
        <v>0.85464126984126987</v>
      </c>
      <c r="P154" s="28">
        <f t="shared" si="64"/>
        <v>1.2119268996473229</v>
      </c>
      <c r="Q154" s="42">
        <v>1</v>
      </c>
      <c r="T154" s="1">
        <f t="shared" si="65"/>
        <v>0</v>
      </c>
      <c r="U154" s="1">
        <f t="shared" si="66"/>
        <v>0</v>
      </c>
      <c r="W154" s="1">
        <f t="shared" si="67"/>
        <v>0</v>
      </c>
      <c r="X154" s="1">
        <f t="shared" si="68"/>
        <v>0.49</v>
      </c>
      <c r="Y154" s="1">
        <f t="shared" si="69"/>
        <v>0</v>
      </c>
      <c r="Z154" s="1">
        <f t="shared" si="70"/>
        <v>0</v>
      </c>
      <c r="AH154" s="1">
        <f t="shared" si="71"/>
        <v>0</v>
      </c>
      <c r="AI154" s="1">
        <f t="shared" si="72"/>
        <v>0.68</v>
      </c>
      <c r="AJ154" s="1">
        <f t="shared" si="73"/>
        <v>0</v>
      </c>
      <c r="AK154" s="1">
        <f t="shared" si="74"/>
        <v>0</v>
      </c>
      <c r="AL154" s="1">
        <f t="shared" si="75"/>
        <v>0</v>
      </c>
      <c r="AM154" s="1">
        <f t="shared" si="76"/>
        <v>0</v>
      </c>
      <c r="AN154" s="1">
        <f t="shared" si="77"/>
        <v>0</v>
      </c>
      <c r="AO154" s="1">
        <f t="shared" si="78"/>
        <v>0.72</v>
      </c>
      <c r="AP154" s="1">
        <f t="shared" si="79"/>
        <v>0</v>
      </c>
      <c r="AQ154" s="1">
        <f t="shared" si="80"/>
        <v>0.56999999999999995</v>
      </c>
      <c r="AR154" s="1">
        <f t="shared" si="81"/>
        <v>0</v>
      </c>
      <c r="AS154" s="1">
        <f t="shared" si="82"/>
        <v>0</v>
      </c>
      <c r="AT154" s="1">
        <f t="shared" si="83"/>
        <v>0</v>
      </c>
      <c r="AU154" s="1">
        <f t="shared" si="84"/>
        <v>0</v>
      </c>
      <c r="AW154" s="1">
        <f t="shared" si="85"/>
        <v>0</v>
      </c>
      <c r="AX154" s="1">
        <f t="shared" si="86"/>
        <v>0</v>
      </c>
      <c r="AY154" s="1">
        <f t="shared" si="87"/>
        <v>0</v>
      </c>
      <c r="AZ154" s="1">
        <f t="shared" si="88"/>
        <v>0</v>
      </c>
      <c r="BA154" s="1">
        <f t="shared" si="89"/>
        <v>0</v>
      </c>
      <c r="BB154" s="1">
        <f t="shared" si="90"/>
        <v>0</v>
      </c>
      <c r="BC154" s="1">
        <f t="shared" si="91"/>
        <v>0</v>
      </c>
      <c r="BD154" s="1">
        <f t="shared" si="92"/>
        <v>0</v>
      </c>
      <c r="BE154" s="1">
        <f t="shared" si="93"/>
        <v>0</v>
      </c>
      <c r="BF154" s="43">
        <f t="shared" si="94"/>
        <v>0</v>
      </c>
      <c r="BG154" s="43">
        <f t="shared" si="95"/>
        <v>2.46</v>
      </c>
      <c r="BH154" s="1" t="s">
        <v>13576</v>
      </c>
      <c r="BI154" s="52">
        <v>8.6065573770491802E-2</v>
      </c>
      <c r="BJ154" s="1" t="s">
        <v>13589</v>
      </c>
    </row>
    <row r="155" spans="1:62">
      <c r="A155" s="28" t="s">
        <v>3188</v>
      </c>
      <c r="B155" s="1">
        <v>1200</v>
      </c>
      <c r="C155" s="1">
        <v>9862</v>
      </c>
      <c r="D155" s="1">
        <v>23.990000000000002</v>
      </c>
      <c r="E155" s="28">
        <v>10.276666666666666</v>
      </c>
      <c r="F155" s="1">
        <v>3.77</v>
      </c>
      <c r="G155" s="28">
        <v>0.49345549738219896</v>
      </c>
      <c r="H155" s="28">
        <v>1.8</v>
      </c>
      <c r="I155" s="28">
        <v>0.52941176470588236</v>
      </c>
      <c r="J155" s="1">
        <v>100</v>
      </c>
      <c r="K155" s="1">
        <v>99.22</v>
      </c>
      <c r="L155" s="1">
        <v>74</v>
      </c>
      <c r="M155" s="1">
        <v>396</v>
      </c>
      <c r="N155" s="1">
        <v>6183</v>
      </c>
      <c r="O155" s="28">
        <v>0.79979797979797984</v>
      </c>
      <c r="P155" s="28">
        <f t="shared" si="64"/>
        <v>0.38427947598253276</v>
      </c>
      <c r="Q155" s="42">
        <v>1</v>
      </c>
      <c r="T155" s="1">
        <f t="shared" si="65"/>
        <v>0</v>
      </c>
      <c r="U155" s="1">
        <f t="shared" si="66"/>
        <v>0.52400000000000002</v>
      </c>
      <c r="W155" s="1">
        <f t="shared" si="67"/>
        <v>0</v>
      </c>
      <c r="X155" s="1">
        <f t="shared" si="68"/>
        <v>0.49</v>
      </c>
      <c r="Y155" s="1">
        <f t="shared" si="69"/>
        <v>0</v>
      </c>
      <c r="Z155" s="1">
        <f t="shared" si="70"/>
        <v>0</v>
      </c>
      <c r="AH155" s="1">
        <f t="shared" si="71"/>
        <v>0</v>
      </c>
      <c r="AI155" s="1">
        <f t="shared" si="72"/>
        <v>0</v>
      </c>
      <c r="AJ155" s="1">
        <f t="shared" si="73"/>
        <v>0</v>
      </c>
      <c r="AK155" s="1">
        <f t="shared" si="74"/>
        <v>0</v>
      </c>
      <c r="AL155" s="1">
        <f t="shared" si="75"/>
        <v>0</v>
      </c>
      <c r="AM155" s="1">
        <f t="shared" si="76"/>
        <v>0</v>
      </c>
      <c r="AN155" s="1">
        <f t="shared" si="77"/>
        <v>0</v>
      </c>
      <c r="AO155" s="1">
        <f t="shared" si="78"/>
        <v>0.72</v>
      </c>
      <c r="AP155" s="1">
        <f t="shared" si="79"/>
        <v>0</v>
      </c>
      <c r="AQ155" s="1">
        <f t="shared" si="80"/>
        <v>0.56999999999999995</v>
      </c>
      <c r="AR155" s="1">
        <f t="shared" si="81"/>
        <v>0</v>
      </c>
      <c r="AS155" s="1">
        <f t="shared" si="82"/>
        <v>0.67</v>
      </c>
      <c r="AT155" s="1">
        <f t="shared" si="83"/>
        <v>0</v>
      </c>
      <c r="AU155" s="1">
        <f t="shared" si="84"/>
        <v>0</v>
      </c>
      <c r="AW155" s="1">
        <f t="shared" si="85"/>
        <v>0</v>
      </c>
      <c r="AX155" s="1">
        <f t="shared" si="86"/>
        <v>0</v>
      </c>
      <c r="AY155" s="1">
        <f t="shared" si="87"/>
        <v>0</v>
      </c>
      <c r="AZ155" s="1">
        <f t="shared" si="88"/>
        <v>0</v>
      </c>
      <c r="BA155" s="1">
        <f t="shared" si="89"/>
        <v>0</v>
      </c>
      <c r="BB155" s="1">
        <f t="shared" si="90"/>
        <v>0</v>
      </c>
      <c r="BC155" s="1">
        <f t="shared" si="91"/>
        <v>0</v>
      </c>
      <c r="BD155" s="1">
        <f t="shared" si="92"/>
        <v>0</v>
      </c>
      <c r="BE155" s="1">
        <f t="shared" si="93"/>
        <v>0.81</v>
      </c>
      <c r="BF155" s="43">
        <f t="shared" si="94"/>
        <v>0</v>
      </c>
      <c r="BG155" s="43">
        <f t="shared" si="95"/>
        <v>3.7839999999999998</v>
      </c>
      <c r="BH155" s="1" t="s">
        <v>13576</v>
      </c>
      <c r="BI155" s="52">
        <v>8.6065573770491802E-2</v>
      </c>
      <c r="BJ155" s="1" t="s">
        <v>13589</v>
      </c>
    </row>
    <row r="156" spans="1:62">
      <c r="A156" s="28" t="s">
        <v>2929</v>
      </c>
      <c r="B156" s="1">
        <v>1000</v>
      </c>
      <c r="C156" s="1">
        <v>11513</v>
      </c>
      <c r="D156" s="1">
        <v>3.3599999999999994</v>
      </c>
      <c r="E156" s="28">
        <v>10.283333333333333</v>
      </c>
      <c r="F156" s="1">
        <v>3.33</v>
      </c>
      <c r="G156" s="28">
        <v>0.84732824427480913</v>
      </c>
      <c r="H156" s="28">
        <v>4.46</v>
      </c>
      <c r="I156" s="28">
        <v>1.8353909465020575</v>
      </c>
      <c r="J156" s="1">
        <v>79.010000000000005</v>
      </c>
      <c r="K156" s="1">
        <v>98.5</v>
      </c>
      <c r="L156" s="1">
        <v>67</v>
      </c>
      <c r="M156" s="1">
        <v>244</v>
      </c>
      <c r="N156" s="1">
        <v>2181</v>
      </c>
      <c r="O156" s="28">
        <v>1.1752459016393444</v>
      </c>
      <c r="P156" s="28">
        <f t="shared" si="64"/>
        <v>0.67125171939477313</v>
      </c>
      <c r="Q156" s="42">
        <v>1</v>
      </c>
      <c r="T156" s="1">
        <f t="shared" si="65"/>
        <v>0</v>
      </c>
      <c r="U156" s="1">
        <f t="shared" si="66"/>
        <v>0.52400000000000002</v>
      </c>
      <c r="W156" s="1">
        <f t="shared" si="67"/>
        <v>0</v>
      </c>
      <c r="X156" s="1">
        <f t="shared" si="68"/>
        <v>0</v>
      </c>
      <c r="Y156" s="1">
        <f t="shared" si="69"/>
        <v>0</v>
      </c>
      <c r="Z156" s="1">
        <f t="shared" si="70"/>
        <v>0</v>
      </c>
      <c r="AH156" s="1">
        <f t="shared" si="71"/>
        <v>0</v>
      </c>
      <c r="AI156" s="1">
        <f t="shared" si="72"/>
        <v>0</v>
      </c>
      <c r="AJ156" s="1">
        <f t="shared" si="73"/>
        <v>0</v>
      </c>
      <c r="AK156" s="1">
        <f t="shared" si="74"/>
        <v>0</v>
      </c>
      <c r="AL156" s="1">
        <f t="shared" si="75"/>
        <v>0</v>
      </c>
      <c r="AM156" s="1">
        <f t="shared" si="76"/>
        <v>0</v>
      </c>
      <c r="AN156" s="1">
        <f t="shared" si="77"/>
        <v>1</v>
      </c>
      <c r="AO156" s="1">
        <f t="shared" si="78"/>
        <v>0.72</v>
      </c>
      <c r="AP156" s="1">
        <f t="shared" si="79"/>
        <v>0</v>
      </c>
      <c r="AQ156" s="1">
        <f t="shared" si="80"/>
        <v>0</v>
      </c>
      <c r="AR156" s="1">
        <f t="shared" si="81"/>
        <v>0</v>
      </c>
      <c r="AS156" s="1">
        <f t="shared" si="82"/>
        <v>0.67</v>
      </c>
      <c r="AT156" s="1">
        <f t="shared" si="83"/>
        <v>0</v>
      </c>
      <c r="AU156" s="1">
        <f t="shared" si="84"/>
        <v>0</v>
      </c>
      <c r="AW156" s="1">
        <f t="shared" si="85"/>
        <v>0</v>
      </c>
      <c r="AX156" s="1">
        <f t="shared" si="86"/>
        <v>0</v>
      </c>
      <c r="AY156" s="1">
        <f t="shared" si="87"/>
        <v>0</v>
      </c>
      <c r="AZ156" s="1">
        <f t="shared" si="88"/>
        <v>0</v>
      </c>
      <c r="BA156" s="1">
        <f t="shared" si="89"/>
        <v>0</v>
      </c>
      <c r="BB156" s="1">
        <f t="shared" si="90"/>
        <v>0</v>
      </c>
      <c r="BC156" s="1">
        <f t="shared" si="91"/>
        <v>0</v>
      </c>
      <c r="BD156" s="1">
        <f t="shared" si="92"/>
        <v>0</v>
      </c>
      <c r="BE156" s="1">
        <f t="shared" si="93"/>
        <v>0</v>
      </c>
      <c r="BF156" s="43">
        <f t="shared" si="94"/>
        <v>1</v>
      </c>
      <c r="BG156" s="43">
        <f t="shared" si="95"/>
        <v>1.9140000000000001</v>
      </c>
      <c r="BH156" s="1" t="s">
        <v>13576</v>
      </c>
      <c r="BI156" s="52">
        <v>8.6065573770491802E-2</v>
      </c>
      <c r="BJ156" s="1" t="s">
        <v>13589</v>
      </c>
    </row>
    <row r="157" spans="1:62">
      <c r="A157" s="28" t="s">
        <v>1934</v>
      </c>
      <c r="B157" s="1">
        <v>1000</v>
      </c>
      <c r="C157" s="1">
        <v>28263</v>
      </c>
      <c r="D157" s="1">
        <v>15.06</v>
      </c>
      <c r="E157" s="28">
        <v>10.4</v>
      </c>
      <c r="F157" s="1">
        <v>3.72</v>
      </c>
      <c r="G157" s="28">
        <v>0.86111111111111105</v>
      </c>
      <c r="H157" s="28">
        <v>0.78</v>
      </c>
      <c r="I157" s="28">
        <v>0.26712328767123289</v>
      </c>
      <c r="J157" s="1">
        <v>61.16</v>
      </c>
      <c r="K157" s="1">
        <v>98.93</v>
      </c>
      <c r="L157" s="1">
        <v>5</v>
      </c>
      <c r="M157" s="1">
        <v>456</v>
      </c>
      <c r="N157" s="1">
        <v>5848</v>
      </c>
      <c r="O157" s="28">
        <v>4.6929824561403509E-2</v>
      </c>
      <c r="P157" s="28">
        <f t="shared" si="64"/>
        <v>0.46785225718194257</v>
      </c>
      <c r="Q157" s="42">
        <v>1</v>
      </c>
      <c r="T157" s="1">
        <f t="shared" si="65"/>
        <v>0</v>
      </c>
      <c r="U157" s="1">
        <f t="shared" si="66"/>
        <v>0.52400000000000002</v>
      </c>
      <c r="W157" s="1">
        <f t="shared" si="67"/>
        <v>0</v>
      </c>
      <c r="X157" s="1">
        <f t="shared" si="68"/>
        <v>0.49</v>
      </c>
      <c r="Y157" s="1">
        <f t="shared" si="69"/>
        <v>0</v>
      </c>
      <c r="Z157" s="1">
        <f t="shared" si="70"/>
        <v>0</v>
      </c>
      <c r="AH157" s="1">
        <f t="shared" si="71"/>
        <v>0</v>
      </c>
      <c r="AI157" s="1">
        <f t="shared" si="72"/>
        <v>0</v>
      </c>
      <c r="AJ157" s="1">
        <f t="shared" si="73"/>
        <v>0</v>
      </c>
      <c r="AK157" s="1">
        <f t="shared" si="74"/>
        <v>0</v>
      </c>
      <c r="AL157" s="1">
        <f t="shared" si="75"/>
        <v>0</v>
      </c>
      <c r="AM157" s="1">
        <f t="shared" si="76"/>
        <v>0</v>
      </c>
      <c r="AN157" s="1">
        <f t="shared" si="77"/>
        <v>0</v>
      </c>
      <c r="AO157" s="1">
        <f t="shared" si="78"/>
        <v>0</v>
      </c>
      <c r="AP157" s="1">
        <f t="shared" si="79"/>
        <v>0</v>
      </c>
      <c r="AQ157" s="1">
        <f t="shared" si="80"/>
        <v>0</v>
      </c>
      <c r="AR157" s="1">
        <f t="shared" si="81"/>
        <v>0</v>
      </c>
      <c r="AS157" s="1">
        <f t="shared" si="82"/>
        <v>0.67</v>
      </c>
      <c r="AT157" s="1">
        <f t="shared" si="83"/>
        <v>0</v>
      </c>
      <c r="AU157" s="1">
        <f t="shared" si="84"/>
        <v>0</v>
      </c>
      <c r="AW157" s="1">
        <f t="shared" si="85"/>
        <v>1</v>
      </c>
      <c r="AX157" s="1">
        <f t="shared" si="86"/>
        <v>0.91</v>
      </c>
      <c r="AY157" s="1">
        <f t="shared" si="87"/>
        <v>0</v>
      </c>
      <c r="AZ157" s="1">
        <f t="shared" si="88"/>
        <v>0</v>
      </c>
      <c r="BA157" s="1">
        <f t="shared" si="89"/>
        <v>0</v>
      </c>
      <c r="BB157" s="1">
        <f t="shared" si="90"/>
        <v>1</v>
      </c>
      <c r="BC157" s="1">
        <f t="shared" si="91"/>
        <v>0</v>
      </c>
      <c r="BD157" s="1">
        <f t="shared" si="92"/>
        <v>0</v>
      </c>
      <c r="BE157" s="1">
        <f t="shared" si="93"/>
        <v>0</v>
      </c>
      <c r="BF157" s="43">
        <f t="shared" si="94"/>
        <v>2</v>
      </c>
      <c r="BG157" s="43">
        <f t="shared" si="95"/>
        <v>2.5940000000000003</v>
      </c>
      <c r="BH157" s="1" t="s">
        <v>13576</v>
      </c>
      <c r="BI157" s="52">
        <v>8.6065573770491802E-2</v>
      </c>
      <c r="BJ157" s="1" t="s">
        <v>13589</v>
      </c>
    </row>
    <row r="158" spans="1:62">
      <c r="A158" s="28" t="s">
        <v>2647</v>
      </c>
      <c r="B158" s="1">
        <v>1500</v>
      </c>
      <c r="C158" s="1">
        <v>178203</v>
      </c>
      <c r="D158" s="1">
        <v>26.89</v>
      </c>
      <c r="E158" s="28">
        <v>10.503333333333334</v>
      </c>
      <c r="F158" s="1">
        <v>4.99</v>
      </c>
      <c r="G158" s="28">
        <v>1.0267489711934157</v>
      </c>
      <c r="H158" s="28">
        <v>2.2799999999999998</v>
      </c>
      <c r="I158" s="28">
        <v>0.77288135593220331</v>
      </c>
      <c r="J158" s="1">
        <v>97.59</v>
      </c>
      <c r="K158" s="1">
        <v>99.45</v>
      </c>
      <c r="L158" s="1">
        <v>400</v>
      </c>
      <c r="M158" s="1">
        <v>1811</v>
      </c>
      <c r="N158" s="1">
        <v>19670</v>
      </c>
      <c r="O158" s="28">
        <v>0.94533406957482058</v>
      </c>
      <c r="P158" s="28">
        <f t="shared" si="64"/>
        <v>0.55241484494153537</v>
      </c>
      <c r="Q158" s="42">
        <v>1</v>
      </c>
      <c r="T158" s="1">
        <f t="shared" si="65"/>
        <v>0</v>
      </c>
      <c r="U158" s="1">
        <f t="shared" si="66"/>
        <v>0.52400000000000002</v>
      </c>
      <c r="W158" s="1">
        <f t="shared" si="67"/>
        <v>0</v>
      </c>
      <c r="X158" s="1">
        <f t="shared" si="68"/>
        <v>0.49</v>
      </c>
      <c r="Y158" s="1">
        <f t="shared" si="69"/>
        <v>0</v>
      </c>
      <c r="Z158" s="1">
        <f t="shared" si="70"/>
        <v>0</v>
      </c>
      <c r="AH158" s="1">
        <f t="shared" si="71"/>
        <v>0</v>
      </c>
      <c r="AI158" s="1">
        <f t="shared" si="72"/>
        <v>0</v>
      </c>
      <c r="AJ158" s="1">
        <f t="shared" si="73"/>
        <v>0</v>
      </c>
      <c r="AK158" s="1">
        <f t="shared" si="74"/>
        <v>0</v>
      </c>
      <c r="AL158" s="1">
        <f t="shared" si="75"/>
        <v>0</v>
      </c>
      <c r="AM158" s="1">
        <f t="shared" si="76"/>
        <v>0</v>
      </c>
      <c r="AN158" s="1">
        <f t="shared" si="77"/>
        <v>0</v>
      </c>
      <c r="AO158" s="1">
        <f t="shared" si="78"/>
        <v>0.72</v>
      </c>
      <c r="AP158" s="1">
        <f t="shared" si="79"/>
        <v>0</v>
      </c>
      <c r="AQ158" s="1">
        <f t="shared" si="80"/>
        <v>0.56999999999999995</v>
      </c>
      <c r="AR158" s="1">
        <f t="shared" si="81"/>
        <v>0</v>
      </c>
      <c r="AS158" s="1">
        <f t="shared" si="82"/>
        <v>0</v>
      </c>
      <c r="AT158" s="1">
        <f t="shared" si="83"/>
        <v>0</v>
      </c>
      <c r="AU158" s="1">
        <f t="shared" si="84"/>
        <v>0</v>
      </c>
      <c r="AW158" s="1">
        <f t="shared" si="85"/>
        <v>0</v>
      </c>
      <c r="AX158" s="1">
        <f t="shared" si="86"/>
        <v>0</v>
      </c>
      <c r="AY158" s="1">
        <f t="shared" si="87"/>
        <v>0</v>
      </c>
      <c r="AZ158" s="1">
        <f t="shared" si="88"/>
        <v>0</v>
      </c>
      <c r="BA158" s="1">
        <f t="shared" si="89"/>
        <v>0</v>
      </c>
      <c r="BB158" s="1">
        <f t="shared" si="90"/>
        <v>0</v>
      </c>
      <c r="BC158" s="1">
        <f t="shared" si="91"/>
        <v>0</v>
      </c>
      <c r="BD158" s="1">
        <f t="shared" si="92"/>
        <v>0</v>
      </c>
      <c r="BE158" s="1">
        <f t="shared" si="93"/>
        <v>0</v>
      </c>
      <c r="BF158" s="43">
        <f t="shared" si="94"/>
        <v>0</v>
      </c>
      <c r="BG158" s="43">
        <f t="shared" si="95"/>
        <v>2.3039999999999998</v>
      </c>
      <c r="BH158" s="1" t="s">
        <v>13576</v>
      </c>
      <c r="BI158" s="52">
        <v>8.6065573770491802E-2</v>
      </c>
      <c r="BJ158" s="1" t="s">
        <v>13589</v>
      </c>
    </row>
    <row r="159" spans="1:62">
      <c r="A159" s="28" t="s">
        <v>140</v>
      </c>
      <c r="B159" s="1">
        <v>1000</v>
      </c>
      <c r="C159" s="1">
        <v>41522</v>
      </c>
      <c r="D159" s="1">
        <v>13.09</v>
      </c>
      <c r="E159" s="28">
        <v>10.576666666666666</v>
      </c>
      <c r="F159" s="1">
        <v>36.56</v>
      </c>
      <c r="G159" s="28">
        <v>2.540653231410702</v>
      </c>
      <c r="H159" s="28">
        <v>5.77</v>
      </c>
      <c r="I159" s="28">
        <v>1.5636856368563685</v>
      </c>
      <c r="J159" s="1">
        <v>99.13</v>
      </c>
      <c r="K159" s="1">
        <v>98.69</v>
      </c>
      <c r="L159" s="1">
        <v>6</v>
      </c>
      <c r="M159" s="1">
        <v>676</v>
      </c>
      <c r="N159" s="1">
        <v>10627</v>
      </c>
      <c r="O159" s="28">
        <v>3.7988165680473376E-2</v>
      </c>
      <c r="P159" s="28">
        <f t="shared" si="64"/>
        <v>0.38166933283146698</v>
      </c>
      <c r="Q159" s="42">
        <v>1</v>
      </c>
      <c r="T159" s="1">
        <f t="shared" si="65"/>
        <v>0</v>
      </c>
      <c r="U159" s="1">
        <f t="shared" si="66"/>
        <v>0.52400000000000002</v>
      </c>
      <c r="W159" s="1">
        <f t="shared" si="67"/>
        <v>0</v>
      </c>
      <c r="X159" s="1">
        <f t="shared" si="68"/>
        <v>0.49</v>
      </c>
      <c r="Y159" s="1">
        <f t="shared" si="69"/>
        <v>0</v>
      </c>
      <c r="Z159" s="1">
        <f t="shared" si="70"/>
        <v>0</v>
      </c>
      <c r="AH159" s="1">
        <f t="shared" si="71"/>
        <v>0</v>
      </c>
      <c r="AI159" s="1">
        <f t="shared" si="72"/>
        <v>0.68</v>
      </c>
      <c r="AJ159" s="1">
        <f t="shared" si="73"/>
        <v>0</v>
      </c>
      <c r="AK159" s="1">
        <f t="shared" si="74"/>
        <v>0</v>
      </c>
      <c r="AL159" s="1">
        <f t="shared" si="75"/>
        <v>1</v>
      </c>
      <c r="AM159" s="1">
        <f t="shared" si="76"/>
        <v>0.75</v>
      </c>
      <c r="AN159" s="1">
        <f t="shared" si="77"/>
        <v>1</v>
      </c>
      <c r="AO159" s="1">
        <f t="shared" si="78"/>
        <v>0.72</v>
      </c>
      <c r="AP159" s="1">
        <f t="shared" si="79"/>
        <v>0</v>
      </c>
      <c r="AQ159" s="1">
        <f t="shared" si="80"/>
        <v>0.56999999999999995</v>
      </c>
      <c r="AR159" s="1">
        <f t="shared" si="81"/>
        <v>0</v>
      </c>
      <c r="AS159" s="1">
        <f t="shared" si="82"/>
        <v>0.67</v>
      </c>
      <c r="AT159" s="1">
        <f t="shared" si="83"/>
        <v>0</v>
      </c>
      <c r="AU159" s="1">
        <f t="shared" si="84"/>
        <v>0</v>
      </c>
      <c r="AW159" s="1">
        <f t="shared" si="85"/>
        <v>1</v>
      </c>
      <c r="AX159" s="1">
        <f t="shared" si="86"/>
        <v>0.91</v>
      </c>
      <c r="AY159" s="1">
        <f t="shared" si="87"/>
        <v>0</v>
      </c>
      <c r="AZ159" s="1">
        <f t="shared" si="88"/>
        <v>0</v>
      </c>
      <c r="BA159" s="1">
        <f t="shared" si="89"/>
        <v>0</v>
      </c>
      <c r="BB159" s="1">
        <f t="shared" si="90"/>
        <v>1</v>
      </c>
      <c r="BC159" s="1">
        <f t="shared" si="91"/>
        <v>0</v>
      </c>
      <c r="BD159" s="1">
        <f t="shared" si="92"/>
        <v>0</v>
      </c>
      <c r="BE159" s="1">
        <f t="shared" si="93"/>
        <v>0.81</v>
      </c>
      <c r="BF159" s="43">
        <f t="shared" si="94"/>
        <v>4</v>
      </c>
      <c r="BG159" s="43">
        <f t="shared" si="95"/>
        <v>6.1240000000000006</v>
      </c>
      <c r="BH159" s="1" t="s">
        <v>13576</v>
      </c>
      <c r="BI159" s="52">
        <v>8.6065573770491802E-2</v>
      </c>
      <c r="BJ159" s="1" t="s">
        <v>13589</v>
      </c>
    </row>
    <row r="160" spans="1:62">
      <c r="A160" s="28" t="s">
        <v>3662</v>
      </c>
      <c r="B160" s="1">
        <v>5000</v>
      </c>
      <c r="C160" s="1">
        <v>1013096</v>
      </c>
      <c r="D160" s="1">
        <v>9.9699999999999989</v>
      </c>
      <c r="E160" s="28">
        <v>10.633333333333333</v>
      </c>
      <c r="F160" s="1">
        <v>2.31</v>
      </c>
      <c r="G160" s="28">
        <v>0.65811965811965822</v>
      </c>
      <c r="H160" s="28">
        <v>1.07</v>
      </c>
      <c r="I160" s="28">
        <v>0.59116022099447518</v>
      </c>
      <c r="J160" s="1">
        <v>98.91</v>
      </c>
      <c r="K160" s="1">
        <v>99.65</v>
      </c>
      <c r="L160" s="1">
        <v>15591</v>
      </c>
      <c r="M160" s="1">
        <v>72548</v>
      </c>
      <c r="N160" s="1">
        <v>344109</v>
      </c>
      <c r="O160" s="28">
        <v>0.91979765121023327</v>
      </c>
      <c r="P160" s="28">
        <f t="shared" si="64"/>
        <v>1.2649712736371326</v>
      </c>
      <c r="Q160" s="42">
        <v>1</v>
      </c>
      <c r="T160" s="1">
        <f t="shared" si="65"/>
        <v>0</v>
      </c>
      <c r="U160" s="1">
        <f t="shared" si="66"/>
        <v>0</v>
      </c>
      <c r="W160" s="1">
        <f t="shared" si="67"/>
        <v>0</v>
      </c>
      <c r="X160" s="1">
        <f t="shared" si="68"/>
        <v>0</v>
      </c>
      <c r="Y160" s="1">
        <f t="shared" si="69"/>
        <v>0</v>
      </c>
      <c r="Z160" s="1">
        <f t="shared" si="70"/>
        <v>0</v>
      </c>
      <c r="AH160" s="1">
        <f t="shared" si="71"/>
        <v>0</v>
      </c>
      <c r="AI160" s="1">
        <f t="shared" si="72"/>
        <v>0</v>
      </c>
      <c r="AJ160" s="1">
        <f t="shared" si="73"/>
        <v>0</v>
      </c>
      <c r="AK160" s="1">
        <f t="shared" si="74"/>
        <v>0</v>
      </c>
      <c r="AL160" s="1">
        <f t="shared" si="75"/>
        <v>0</v>
      </c>
      <c r="AM160" s="1">
        <f t="shared" si="76"/>
        <v>0</v>
      </c>
      <c r="AN160" s="1">
        <f t="shared" si="77"/>
        <v>0</v>
      </c>
      <c r="AO160" s="1">
        <f t="shared" si="78"/>
        <v>0</v>
      </c>
      <c r="AP160" s="1">
        <f t="shared" si="79"/>
        <v>0</v>
      </c>
      <c r="AQ160" s="1">
        <f t="shared" si="80"/>
        <v>0.56999999999999995</v>
      </c>
      <c r="AR160" s="1">
        <f t="shared" si="81"/>
        <v>0</v>
      </c>
      <c r="AS160" s="1">
        <f t="shared" si="82"/>
        <v>0</v>
      </c>
      <c r="AT160" s="1">
        <f t="shared" si="83"/>
        <v>0</v>
      </c>
      <c r="AU160" s="1">
        <f t="shared" si="84"/>
        <v>0</v>
      </c>
      <c r="AW160" s="1">
        <f t="shared" si="85"/>
        <v>0</v>
      </c>
      <c r="AX160" s="1">
        <f t="shared" si="86"/>
        <v>0</v>
      </c>
      <c r="AY160" s="1">
        <f t="shared" si="87"/>
        <v>0</v>
      </c>
      <c r="AZ160" s="1">
        <f t="shared" si="88"/>
        <v>0</v>
      </c>
      <c r="BA160" s="1">
        <f t="shared" si="89"/>
        <v>0</v>
      </c>
      <c r="BB160" s="1">
        <f t="shared" si="90"/>
        <v>0</v>
      </c>
      <c r="BC160" s="1">
        <f t="shared" si="91"/>
        <v>0</v>
      </c>
      <c r="BD160" s="1">
        <f t="shared" si="92"/>
        <v>0</v>
      </c>
      <c r="BE160" s="1">
        <f t="shared" si="93"/>
        <v>0</v>
      </c>
      <c r="BF160" s="43">
        <f t="shared" si="94"/>
        <v>0</v>
      </c>
      <c r="BG160" s="43">
        <f t="shared" si="95"/>
        <v>0.56999999999999995</v>
      </c>
      <c r="BH160" s="1" t="s">
        <v>13577</v>
      </c>
      <c r="BI160" s="52">
        <v>0</v>
      </c>
      <c r="BJ160" s="1" t="s">
        <v>13589</v>
      </c>
    </row>
    <row r="161" spans="1:62">
      <c r="A161" s="28" t="s">
        <v>1157</v>
      </c>
      <c r="B161" s="1">
        <v>3600</v>
      </c>
      <c r="C161" s="1">
        <v>13503</v>
      </c>
      <c r="D161" s="1">
        <v>15.68</v>
      </c>
      <c r="E161" s="28">
        <v>10.753333333333332</v>
      </c>
      <c r="F161" s="1">
        <v>73.650000000000006</v>
      </c>
      <c r="G161" s="28">
        <v>5.1181375955524668</v>
      </c>
      <c r="H161" s="28">
        <v>5.51</v>
      </c>
      <c r="I161" s="28">
        <v>1.4932249322493225</v>
      </c>
      <c r="J161" s="1">
        <v>99.82</v>
      </c>
      <c r="K161" s="1">
        <v>98.93</v>
      </c>
      <c r="L161" s="1">
        <v>250</v>
      </c>
      <c r="M161" s="1">
        <v>1274</v>
      </c>
      <c r="N161" s="1">
        <v>4937</v>
      </c>
      <c r="O161" s="28">
        <v>0.83987441130298279</v>
      </c>
      <c r="P161" s="28">
        <f t="shared" si="64"/>
        <v>1.5483086894875431</v>
      </c>
      <c r="Q161" s="42">
        <v>1</v>
      </c>
      <c r="T161" s="1">
        <f t="shared" si="65"/>
        <v>0</v>
      </c>
      <c r="U161" s="1">
        <f t="shared" si="66"/>
        <v>0</v>
      </c>
      <c r="W161" s="1">
        <f t="shared" si="67"/>
        <v>0</v>
      </c>
      <c r="X161" s="1">
        <f t="shared" si="68"/>
        <v>0.49</v>
      </c>
      <c r="Y161" s="1">
        <f t="shared" si="69"/>
        <v>0</v>
      </c>
      <c r="Z161" s="1">
        <f t="shared" si="70"/>
        <v>0</v>
      </c>
      <c r="AH161" s="1">
        <f t="shared" si="71"/>
        <v>1</v>
      </c>
      <c r="AI161" s="1">
        <f t="shared" si="72"/>
        <v>0.68</v>
      </c>
      <c r="AJ161" s="1">
        <f t="shared" si="73"/>
        <v>1</v>
      </c>
      <c r="AK161" s="1">
        <f t="shared" si="74"/>
        <v>0.66</v>
      </c>
      <c r="AL161" s="1">
        <f t="shared" si="75"/>
        <v>1</v>
      </c>
      <c r="AM161" s="1">
        <f t="shared" si="76"/>
        <v>0.75</v>
      </c>
      <c r="AN161" s="1">
        <f t="shared" si="77"/>
        <v>1</v>
      </c>
      <c r="AO161" s="1">
        <f t="shared" si="78"/>
        <v>0.72</v>
      </c>
      <c r="AP161" s="1">
        <f t="shared" si="79"/>
        <v>0</v>
      </c>
      <c r="AQ161" s="1">
        <f t="shared" si="80"/>
        <v>0.56999999999999995</v>
      </c>
      <c r="AR161" s="1">
        <f t="shared" si="81"/>
        <v>0</v>
      </c>
      <c r="AS161" s="1">
        <f t="shared" si="82"/>
        <v>0.67</v>
      </c>
      <c r="AT161" s="1">
        <f t="shared" si="83"/>
        <v>0</v>
      </c>
      <c r="AU161" s="1">
        <f t="shared" si="84"/>
        <v>0</v>
      </c>
      <c r="AW161" s="1">
        <f t="shared" si="85"/>
        <v>0</v>
      </c>
      <c r="AX161" s="1">
        <f t="shared" si="86"/>
        <v>0</v>
      </c>
      <c r="AY161" s="1">
        <f t="shared" si="87"/>
        <v>0</v>
      </c>
      <c r="AZ161" s="1">
        <f t="shared" si="88"/>
        <v>0</v>
      </c>
      <c r="BA161" s="1">
        <f t="shared" si="89"/>
        <v>0</v>
      </c>
      <c r="BB161" s="1">
        <f t="shared" si="90"/>
        <v>0</v>
      </c>
      <c r="BC161" s="1">
        <f t="shared" si="91"/>
        <v>0</v>
      </c>
      <c r="BD161" s="1">
        <f t="shared" si="92"/>
        <v>0</v>
      </c>
      <c r="BE161" s="1">
        <f t="shared" si="93"/>
        <v>0</v>
      </c>
      <c r="BF161" s="43">
        <f t="shared" si="94"/>
        <v>4</v>
      </c>
      <c r="BG161" s="43">
        <f t="shared" si="95"/>
        <v>4.54</v>
      </c>
      <c r="BH161" s="1" t="s">
        <v>13576</v>
      </c>
      <c r="BI161" s="52">
        <v>8.6065573770491802E-2</v>
      </c>
      <c r="BJ161" s="1" t="s">
        <v>13589</v>
      </c>
    </row>
    <row r="162" spans="1:62">
      <c r="A162" s="28" t="s">
        <v>3217</v>
      </c>
      <c r="B162" s="1">
        <v>1990.1</v>
      </c>
      <c r="C162" s="1">
        <v>55795</v>
      </c>
      <c r="D162" s="1">
        <v>3.7099999999999991</v>
      </c>
      <c r="E162" s="28">
        <v>11.68</v>
      </c>
      <c r="F162" s="1">
        <v>6.15</v>
      </c>
      <c r="G162" s="28">
        <v>0.4273801250868659</v>
      </c>
      <c r="H162" s="28">
        <v>3.66</v>
      </c>
      <c r="I162" s="28">
        <v>0.99186991869918706</v>
      </c>
      <c r="J162" s="1">
        <v>99.66</v>
      </c>
      <c r="K162" s="1">
        <v>97.91</v>
      </c>
      <c r="L162" s="1">
        <v>267</v>
      </c>
      <c r="M162" s="1">
        <v>1048</v>
      </c>
      <c r="N162" s="1">
        <v>8086</v>
      </c>
      <c r="O162" s="28">
        <v>1.0904198473282443</v>
      </c>
      <c r="P162" s="28">
        <f t="shared" si="64"/>
        <v>0.77764036606480336</v>
      </c>
      <c r="Q162" s="42">
        <v>1</v>
      </c>
      <c r="T162" s="1">
        <f t="shared" si="65"/>
        <v>0</v>
      </c>
      <c r="U162" s="1">
        <f t="shared" si="66"/>
        <v>0.52400000000000002</v>
      </c>
      <c r="W162" s="1">
        <f t="shared" si="67"/>
        <v>0</v>
      </c>
      <c r="X162" s="1">
        <f t="shared" si="68"/>
        <v>0</v>
      </c>
      <c r="Y162" s="1">
        <f t="shared" si="69"/>
        <v>0</v>
      </c>
      <c r="Z162" s="1">
        <f t="shared" si="70"/>
        <v>0</v>
      </c>
      <c r="AH162" s="1">
        <f t="shared" si="71"/>
        <v>0</v>
      </c>
      <c r="AI162" s="1">
        <f t="shared" si="72"/>
        <v>0</v>
      </c>
      <c r="AJ162" s="1">
        <f t="shared" si="73"/>
        <v>0</v>
      </c>
      <c r="AK162" s="1">
        <f t="shared" si="74"/>
        <v>0</v>
      </c>
      <c r="AL162" s="1">
        <f t="shared" si="75"/>
        <v>0</v>
      </c>
      <c r="AM162" s="1">
        <f t="shared" si="76"/>
        <v>0</v>
      </c>
      <c r="AN162" s="1">
        <f t="shared" si="77"/>
        <v>1</v>
      </c>
      <c r="AO162" s="1">
        <f t="shared" si="78"/>
        <v>0.72</v>
      </c>
      <c r="AP162" s="1">
        <f t="shared" si="79"/>
        <v>0</v>
      </c>
      <c r="AQ162" s="1">
        <f t="shared" si="80"/>
        <v>0.56999999999999995</v>
      </c>
      <c r="AR162" s="1">
        <f t="shared" si="81"/>
        <v>1</v>
      </c>
      <c r="AS162" s="1">
        <f t="shared" si="82"/>
        <v>0.67</v>
      </c>
      <c r="AT162" s="1">
        <f t="shared" si="83"/>
        <v>0</v>
      </c>
      <c r="AU162" s="1">
        <f t="shared" si="84"/>
        <v>0</v>
      </c>
      <c r="AW162" s="1">
        <f t="shared" si="85"/>
        <v>0</v>
      </c>
      <c r="AX162" s="1">
        <f t="shared" si="86"/>
        <v>0</v>
      </c>
      <c r="AY162" s="1">
        <f t="shared" si="87"/>
        <v>0</v>
      </c>
      <c r="AZ162" s="1">
        <f t="shared" si="88"/>
        <v>0</v>
      </c>
      <c r="BA162" s="1">
        <f t="shared" si="89"/>
        <v>0</v>
      </c>
      <c r="BB162" s="1">
        <f t="shared" si="90"/>
        <v>0</v>
      </c>
      <c r="BC162" s="1">
        <f t="shared" si="91"/>
        <v>0</v>
      </c>
      <c r="BD162" s="1">
        <f t="shared" si="92"/>
        <v>0</v>
      </c>
      <c r="BE162" s="1">
        <f t="shared" si="93"/>
        <v>0</v>
      </c>
      <c r="BF162" s="43">
        <f t="shared" si="94"/>
        <v>2</v>
      </c>
      <c r="BG162" s="43">
        <f t="shared" si="95"/>
        <v>2.484</v>
      </c>
      <c r="BH162" s="1" t="s">
        <v>13576</v>
      </c>
      <c r="BI162" s="52">
        <v>8.6065573770491802E-2</v>
      </c>
      <c r="BJ162" s="1" t="s">
        <v>13589</v>
      </c>
    </row>
    <row r="163" spans="1:62">
      <c r="A163" s="28" t="s">
        <v>1340</v>
      </c>
      <c r="B163" s="1">
        <v>1000</v>
      </c>
      <c r="C163" s="1">
        <v>19007</v>
      </c>
      <c r="D163" s="1">
        <v>14.64</v>
      </c>
      <c r="E163" s="28">
        <v>11.793333333333331</v>
      </c>
      <c r="F163" s="1">
        <v>6.42</v>
      </c>
      <c r="G163" s="28">
        <v>0.44614315496872825</v>
      </c>
      <c r="H163" s="28">
        <v>5.68</v>
      </c>
      <c r="I163" s="28">
        <v>1.5392953929539295</v>
      </c>
      <c r="J163" s="1">
        <v>99.94</v>
      </c>
      <c r="K163" s="1">
        <v>97.33</v>
      </c>
      <c r="L163" s="1">
        <v>0</v>
      </c>
      <c r="M163" s="1">
        <v>84</v>
      </c>
      <c r="N163" s="1">
        <v>1851</v>
      </c>
      <c r="O163" s="28">
        <v>0</v>
      </c>
      <c r="P163" s="28">
        <f t="shared" si="64"/>
        <v>0.27228525121555913</v>
      </c>
      <c r="Q163" s="42">
        <v>1</v>
      </c>
      <c r="T163" s="1">
        <f t="shared" si="65"/>
        <v>0</v>
      </c>
      <c r="U163" s="1">
        <f t="shared" si="66"/>
        <v>0.52400000000000002</v>
      </c>
      <c r="W163" s="1">
        <f t="shared" si="67"/>
        <v>0</v>
      </c>
      <c r="X163" s="1">
        <f t="shared" si="68"/>
        <v>0.49</v>
      </c>
      <c r="Y163" s="1">
        <f t="shared" si="69"/>
        <v>0</v>
      </c>
      <c r="Z163" s="1">
        <f t="shared" si="70"/>
        <v>0</v>
      </c>
      <c r="AH163" s="1">
        <f t="shared" si="71"/>
        <v>0</v>
      </c>
      <c r="AI163" s="1">
        <f t="shared" si="72"/>
        <v>0.68</v>
      </c>
      <c r="AJ163" s="1">
        <f t="shared" si="73"/>
        <v>0</v>
      </c>
      <c r="AK163" s="1">
        <f t="shared" si="74"/>
        <v>0</v>
      </c>
      <c r="AL163" s="1">
        <f t="shared" si="75"/>
        <v>1</v>
      </c>
      <c r="AM163" s="1">
        <f t="shared" si="76"/>
        <v>0.75</v>
      </c>
      <c r="AN163" s="1">
        <f t="shared" si="77"/>
        <v>1</v>
      </c>
      <c r="AO163" s="1">
        <f t="shared" si="78"/>
        <v>0.72</v>
      </c>
      <c r="AP163" s="1">
        <f t="shared" si="79"/>
        <v>0</v>
      </c>
      <c r="AQ163" s="1">
        <f t="shared" si="80"/>
        <v>0.56999999999999995</v>
      </c>
      <c r="AR163" s="1">
        <f t="shared" si="81"/>
        <v>1</v>
      </c>
      <c r="AS163" s="1">
        <f t="shared" si="82"/>
        <v>0.67</v>
      </c>
      <c r="AT163" s="1">
        <f t="shared" si="83"/>
        <v>0</v>
      </c>
      <c r="AU163" s="1">
        <f t="shared" si="84"/>
        <v>0</v>
      </c>
      <c r="AW163" s="1">
        <f t="shared" si="85"/>
        <v>1</v>
      </c>
      <c r="AX163" s="1">
        <f t="shared" si="86"/>
        <v>0.91</v>
      </c>
      <c r="AY163" s="1">
        <f t="shared" si="87"/>
        <v>1</v>
      </c>
      <c r="AZ163" s="1">
        <f t="shared" si="88"/>
        <v>0.88</v>
      </c>
      <c r="BA163" s="1">
        <f t="shared" si="89"/>
        <v>0</v>
      </c>
      <c r="BB163" s="1">
        <f t="shared" si="90"/>
        <v>1</v>
      </c>
      <c r="BC163" s="1">
        <f t="shared" si="91"/>
        <v>0.9</v>
      </c>
      <c r="BD163" s="1">
        <f t="shared" si="92"/>
        <v>0</v>
      </c>
      <c r="BE163" s="1">
        <f t="shared" si="93"/>
        <v>0.81</v>
      </c>
      <c r="BF163" s="43">
        <f t="shared" si="94"/>
        <v>6</v>
      </c>
      <c r="BG163" s="43">
        <f t="shared" si="95"/>
        <v>7.9039999999999999</v>
      </c>
      <c r="BH163" s="1" t="s">
        <v>13575</v>
      </c>
      <c r="BI163" s="52">
        <v>0.59090909090909094</v>
      </c>
      <c r="BJ163" s="1" t="s">
        <v>13585</v>
      </c>
    </row>
    <row r="164" spans="1:62">
      <c r="A164" s="28" t="s">
        <v>2866</v>
      </c>
      <c r="B164" s="1">
        <v>10000</v>
      </c>
      <c r="C164" s="1">
        <v>8923</v>
      </c>
      <c r="D164" s="1">
        <v>32</v>
      </c>
      <c r="E164" s="28">
        <v>12.07</v>
      </c>
      <c r="F164" s="1">
        <v>5.67</v>
      </c>
      <c r="G164" s="28">
        <v>1.4464285714285714</v>
      </c>
      <c r="H164" s="28">
        <v>2.68</v>
      </c>
      <c r="I164" s="28">
        <v>0.88741721854304645</v>
      </c>
      <c r="J164" s="1">
        <v>65.959999999999994</v>
      </c>
      <c r="K164" s="1">
        <v>99.63</v>
      </c>
      <c r="L164" s="1">
        <v>100</v>
      </c>
      <c r="M164" s="1">
        <v>475</v>
      </c>
      <c r="N164" s="1">
        <v>2555</v>
      </c>
      <c r="O164" s="28">
        <v>0.90105263157894733</v>
      </c>
      <c r="P164" s="28">
        <f t="shared" si="64"/>
        <v>1.1154598825831701</v>
      </c>
      <c r="Q164" s="42">
        <v>1</v>
      </c>
      <c r="T164" s="1">
        <f t="shared" si="65"/>
        <v>0</v>
      </c>
      <c r="U164" s="1">
        <f t="shared" si="66"/>
        <v>0</v>
      </c>
      <c r="W164" s="1">
        <f t="shared" si="67"/>
        <v>1</v>
      </c>
      <c r="X164" s="1">
        <f t="shared" si="68"/>
        <v>0.49</v>
      </c>
      <c r="Y164" s="1">
        <f t="shared" si="69"/>
        <v>0</v>
      </c>
      <c r="Z164" s="1">
        <f t="shared" si="70"/>
        <v>0</v>
      </c>
      <c r="AH164" s="1">
        <f t="shared" si="71"/>
        <v>0</v>
      </c>
      <c r="AI164" s="1">
        <f t="shared" si="72"/>
        <v>0</v>
      </c>
      <c r="AJ164" s="1">
        <f t="shared" si="73"/>
        <v>0</v>
      </c>
      <c r="AK164" s="1">
        <f t="shared" si="74"/>
        <v>0</v>
      </c>
      <c r="AL164" s="1">
        <f t="shared" si="75"/>
        <v>0</v>
      </c>
      <c r="AM164" s="1">
        <f t="shared" si="76"/>
        <v>0</v>
      </c>
      <c r="AN164" s="1">
        <f t="shared" si="77"/>
        <v>0</v>
      </c>
      <c r="AO164" s="1">
        <f t="shared" si="78"/>
        <v>0.72</v>
      </c>
      <c r="AP164" s="1">
        <f t="shared" si="79"/>
        <v>0</v>
      </c>
      <c r="AQ164" s="1">
        <f t="shared" si="80"/>
        <v>0</v>
      </c>
      <c r="AR164" s="1">
        <f t="shared" si="81"/>
        <v>0</v>
      </c>
      <c r="AS164" s="1">
        <f t="shared" si="82"/>
        <v>0</v>
      </c>
      <c r="AT164" s="1">
        <f t="shared" si="83"/>
        <v>0</v>
      </c>
      <c r="AU164" s="1">
        <f t="shared" si="84"/>
        <v>0</v>
      </c>
      <c r="AW164" s="1">
        <f t="shared" si="85"/>
        <v>0</v>
      </c>
      <c r="AX164" s="1">
        <f t="shared" si="86"/>
        <v>0</v>
      </c>
      <c r="AY164" s="1">
        <f t="shared" si="87"/>
        <v>0</v>
      </c>
      <c r="AZ164" s="1">
        <f t="shared" si="88"/>
        <v>0</v>
      </c>
      <c r="BA164" s="1">
        <f t="shared" si="89"/>
        <v>0</v>
      </c>
      <c r="BB164" s="1">
        <f t="shared" si="90"/>
        <v>0</v>
      </c>
      <c r="BC164" s="1">
        <f t="shared" si="91"/>
        <v>0</v>
      </c>
      <c r="BD164" s="1">
        <f t="shared" si="92"/>
        <v>0</v>
      </c>
      <c r="BE164" s="1">
        <f t="shared" si="93"/>
        <v>0</v>
      </c>
      <c r="BF164" s="43">
        <f t="shared" si="94"/>
        <v>1</v>
      </c>
      <c r="BG164" s="43">
        <f t="shared" si="95"/>
        <v>1.21</v>
      </c>
      <c r="BH164" s="1" t="s">
        <v>13576</v>
      </c>
      <c r="BI164" s="52">
        <v>8.6065573770491802E-2</v>
      </c>
      <c r="BJ164" s="1" t="s">
        <v>13589</v>
      </c>
    </row>
    <row r="165" spans="1:62">
      <c r="A165" s="28" t="s">
        <v>1280</v>
      </c>
      <c r="B165" s="1">
        <v>1000</v>
      </c>
      <c r="C165" s="1">
        <v>8343</v>
      </c>
      <c r="D165" s="1">
        <v>30.34</v>
      </c>
      <c r="E165" s="28">
        <v>12.719999999999999</v>
      </c>
      <c r="F165" s="1">
        <v>12.7</v>
      </c>
      <c r="G165" s="28">
        <v>1.343915343915344</v>
      </c>
      <c r="H165" s="28">
        <v>1.1499999999999999</v>
      </c>
      <c r="I165" s="28">
        <v>0.29562982005141386</v>
      </c>
      <c r="J165" s="1">
        <v>89.49</v>
      </c>
      <c r="K165" s="1">
        <v>100</v>
      </c>
      <c r="L165" s="1">
        <v>264</v>
      </c>
      <c r="M165" s="1">
        <v>1175</v>
      </c>
      <c r="N165" s="1">
        <v>6124</v>
      </c>
      <c r="O165" s="28">
        <v>0.96163404255319151</v>
      </c>
      <c r="P165" s="28">
        <f t="shared" si="64"/>
        <v>1.1512083605486609</v>
      </c>
      <c r="Q165" s="42">
        <v>1</v>
      </c>
      <c r="T165" s="1">
        <f t="shared" si="65"/>
        <v>0</v>
      </c>
      <c r="U165" s="1">
        <f t="shared" si="66"/>
        <v>0.52400000000000002</v>
      </c>
      <c r="W165" s="1">
        <f t="shared" si="67"/>
        <v>1</v>
      </c>
      <c r="X165" s="1">
        <f t="shared" si="68"/>
        <v>0.49</v>
      </c>
      <c r="Y165" s="1">
        <f t="shared" si="69"/>
        <v>0</v>
      </c>
      <c r="Z165" s="1">
        <f t="shared" si="70"/>
        <v>0</v>
      </c>
      <c r="AH165" s="1">
        <f t="shared" si="71"/>
        <v>0</v>
      </c>
      <c r="AI165" s="1">
        <f t="shared" si="72"/>
        <v>0.68</v>
      </c>
      <c r="AJ165" s="1">
        <f t="shared" si="73"/>
        <v>0</v>
      </c>
      <c r="AK165" s="1">
        <f t="shared" si="74"/>
        <v>0</v>
      </c>
      <c r="AL165" s="1">
        <f t="shared" si="75"/>
        <v>0</v>
      </c>
      <c r="AM165" s="1">
        <f t="shared" si="76"/>
        <v>0</v>
      </c>
      <c r="AN165" s="1">
        <f t="shared" si="77"/>
        <v>0</v>
      </c>
      <c r="AO165" s="1">
        <f t="shared" si="78"/>
        <v>0</v>
      </c>
      <c r="AP165" s="1">
        <f t="shared" si="79"/>
        <v>0</v>
      </c>
      <c r="AQ165" s="1">
        <f t="shared" si="80"/>
        <v>0</v>
      </c>
      <c r="AR165" s="1">
        <f t="shared" si="81"/>
        <v>0</v>
      </c>
      <c r="AS165" s="1">
        <f t="shared" si="82"/>
        <v>0</v>
      </c>
      <c r="AT165" s="1">
        <f t="shared" si="83"/>
        <v>0</v>
      </c>
      <c r="AU165" s="1">
        <f t="shared" si="84"/>
        <v>0</v>
      </c>
      <c r="AW165" s="1">
        <f t="shared" si="85"/>
        <v>0</v>
      </c>
      <c r="AX165" s="1">
        <f t="shared" si="86"/>
        <v>0</v>
      </c>
      <c r="AY165" s="1">
        <f t="shared" si="87"/>
        <v>0</v>
      </c>
      <c r="AZ165" s="1">
        <f t="shared" si="88"/>
        <v>0</v>
      </c>
      <c r="BA165" s="1">
        <f t="shared" si="89"/>
        <v>0</v>
      </c>
      <c r="BB165" s="1">
        <f t="shared" si="90"/>
        <v>0</v>
      </c>
      <c r="BC165" s="1">
        <f t="shared" si="91"/>
        <v>0</v>
      </c>
      <c r="BD165" s="1">
        <f t="shared" si="92"/>
        <v>0</v>
      </c>
      <c r="BE165" s="1">
        <f t="shared" si="93"/>
        <v>0</v>
      </c>
      <c r="BF165" s="43">
        <f t="shared" si="94"/>
        <v>1</v>
      </c>
      <c r="BG165" s="43">
        <f t="shared" si="95"/>
        <v>1.694</v>
      </c>
      <c r="BH165" s="1" t="s">
        <v>13576</v>
      </c>
      <c r="BI165" s="52">
        <v>8.6065573770491802E-2</v>
      </c>
      <c r="BJ165" s="1" t="s">
        <v>13589</v>
      </c>
    </row>
    <row r="166" spans="1:62">
      <c r="A166" s="28" t="s">
        <v>957</v>
      </c>
      <c r="B166" s="1">
        <v>2000</v>
      </c>
      <c r="C166" s="1">
        <v>42622</v>
      </c>
      <c r="D166" s="1">
        <v>8.01</v>
      </c>
      <c r="E166" s="28">
        <v>13.903333333333334</v>
      </c>
      <c r="F166" s="1">
        <v>7.71</v>
      </c>
      <c r="G166" s="28">
        <v>1.2199367088607593</v>
      </c>
      <c r="H166" s="28">
        <v>4.1900000000000004</v>
      </c>
      <c r="I166" s="28">
        <v>1.2892307692307694</v>
      </c>
      <c r="J166" s="1">
        <v>52.66</v>
      </c>
      <c r="K166" s="1">
        <v>99.28</v>
      </c>
      <c r="L166" s="1">
        <v>839</v>
      </c>
      <c r="M166" s="1">
        <v>2875</v>
      </c>
      <c r="N166" s="1">
        <v>6337</v>
      </c>
      <c r="O166" s="28">
        <v>1.2490156521739131</v>
      </c>
      <c r="P166" s="28">
        <f t="shared" si="64"/>
        <v>2.722108253116617</v>
      </c>
      <c r="Q166" s="42">
        <v>1</v>
      </c>
      <c r="T166" s="1">
        <f t="shared" si="65"/>
        <v>0</v>
      </c>
      <c r="U166" s="1">
        <f t="shared" si="66"/>
        <v>0</v>
      </c>
      <c r="W166" s="1">
        <f t="shared" si="67"/>
        <v>0</v>
      </c>
      <c r="X166" s="1">
        <f t="shared" si="68"/>
        <v>0</v>
      </c>
      <c r="Y166" s="1">
        <f t="shared" si="69"/>
        <v>0</v>
      </c>
      <c r="Z166" s="1">
        <f t="shared" si="70"/>
        <v>0</v>
      </c>
      <c r="AH166" s="1">
        <f t="shared" si="71"/>
        <v>0</v>
      </c>
      <c r="AI166" s="1">
        <f t="shared" si="72"/>
        <v>0.68</v>
      </c>
      <c r="AJ166" s="1">
        <f t="shared" si="73"/>
        <v>0</v>
      </c>
      <c r="AK166" s="1">
        <f t="shared" si="74"/>
        <v>0</v>
      </c>
      <c r="AL166" s="1">
        <f t="shared" si="75"/>
        <v>0</v>
      </c>
      <c r="AM166" s="1">
        <f t="shared" si="76"/>
        <v>0</v>
      </c>
      <c r="AN166" s="1">
        <f t="shared" si="77"/>
        <v>1</v>
      </c>
      <c r="AO166" s="1">
        <f t="shared" si="78"/>
        <v>0.72</v>
      </c>
      <c r="AP166" s="1">
        <f t="shared" si="79"/>
        <v>1</v>
      </c>
      <c r="AQ166" s="1">
        <f t="shared" si="80"/>
        <v>0</v>
      </c>
      <c r="AR166" s="1">
        <f t="shared" si="81"/>
        <v>0</v>
      </c>
      <c r="AS166" s="1">
        <f t="shared" si="82"/>
        <v>0.67</v>
      </c>
      <c r="AT166" s="1">
        <f t="shared" si="83"/>
        <v>0</v>
      </c>
      <c r="AU166" s="1">
        <f t="shared" si="84"/>
        <v>0</v>
      </c>
      <c r="AW166" s="1">
        <f t="shared" si="85"/>
        <v>0</v>
      </c>
      <c r="AX166" s="1">
        <f t="shared" si="86"/>
        <v>0</v>
      </c>
      <c r="AY166" s="1">
        <f t="shared" si="87"/>
        <v>0</v>
      </c>
      <c r="AZ166" s="1">
        <f t="shared" si="88"/>
        <v>0</v>
      </c>
      <c r="BA166" s="1">
        <f t="shared" si="89"/>
        <v>0</v>
      </c>
      <c r="BB166" s="1">
        <f t="shared" si="90"/>
        <v>0</v>
      </c>
      <c r="BC166" s="1">
        <f t="shared" si="91"/>
        <v>0</v>
      </c>
      <c r="BD166" s="1">
        <f t="shared" si="92"/>
        <v>0</v>
      </c>
      <c r="BE166" s="1">
        <f t="shared" si="93"/>
        <v>0</v>
      </c>
      <c r="BF166" s="43">
        <f t="shared" si="94"/>
        <v>2</v>
      </c>
      <c r="BG166" s="43">
        <f t="shared" si="95"/>
        <v>2.0699999999999998</v>
      </c>
      <c r="BH166" s="1" t="s">
        <v>13578</v>
      </c>
      <c r="BI166" s="52">
        <v>7.6923076923076927E-2</v>
      </c>
      <c r="BJ166" s="1" t="s">
        <v>13589</v>
      </c>
    </row>
    <row r="167" spans="1:62">
      <c r="A167" s="28" t="s">
        <v>3383</v>
      </c>
      <c r="B167" s="1">
        <v>24834.18</v>
      </c>
      <c r="C167" s="1">
        <v>199853</v>
      </c>
      <c r="D167" s="1">
        <v>17.54</v>
      </c>
      <c r="E167" s="28">
        <v>14.503333333333336</v>
      </c>
      <c r="F167" s="1">
        <v>3.62</v>
      </c>
      <c r="G167" s="28">
        <v>1.0678466076696165</v>
      </c>
      <c r="H167" s="28">
        <v>2.06</v>
      </c>
      <c r="I167" s="28">
        <v>0.94930875576036877</v>
      </c>
      <c r="J167" s="1">
        <v>99.88</v>
      </c>
      <c r="K167" s="1">
        <v>99.14</v>
      </c>
      <c r="L167" s="1">
        <v>2693</v>
      </c>
      <c r="M167" s="1">
        <v>9139</v>
      </c>
      <c r="N167" s="1">
        <v>33954</v>
      </c>
      <c r="O167" s="28">
        <v>1.2611926906663748</v>
      </c>
      <c r="P167" s="28">
        <f t="shared" si="64"/>
        <v>1.6149496377451844</v>
      </c>
      <c r="Q167" s="42">
        <v>1</v>
      </c>
      <c r="T167" s="1">
        <f t="shared" si="65"/>
        <v>0</v>
      </c>
      <c r="U167" s="1">
        <f t="shared" si="66"/>
        <v>0</v>
      </c>
      <c r="W167" s="1">
        <f t="shared" si="67"/>
        <v>0</v>
      </c>
      <c r="X167" s="1">
        <f t="shared" si="68"/>
        <v>0.49</v>
      </c>
      <c r="Y167" s="1">
        <f t="shared" si="69"/>
        <v>0</v>
      </c>
      <c r="Z167" s="1">
        <f t="shared" si="70"/>
        <v>0</v>
      </c>
      <c r="AH167" s="1">
        <f t="shared" si="71"/>
        <v>0</v>
      </c>
      <c r="AI167" s="1">
        <f t="shared" si="72"/>
        <v>0</v>
      </c>
      <c r="AJ167" s="1">
        <f t="shared" si="73"/>
        <v>0</v>
      </c>
      <c r="AK167" s="1">
        <f t="shared" si="74"/>
        <v>0</v>
      </c>
      <c r="AL167" s="1">
        <f t="shared" si="75"/>
        <v>0</v>
      </c>
      <c r="AM167" s="1">
        <f t="shared" si="76"/>
        <v>0</v>
      </c>
      <c r="AN167" s="1">
        <f t="shared" si="77"/>
        <v>0</v>
      </c>
      <c r="AO167" s="1">
        <f t="shared" si="78"/>
        <v>0.72</v>
      </c>
      <c r="AP167" s="1">
        <f t="shared" si="79"/>
        <v>0</v>
      </c>
      <c r="AQ167" s="1">
        <f t="shared" si="80"/>
        <v>0.56999999999999995</v>
      </c>
      <c r="AR167" s="1">
        <f t="shared" si="81"/>
        <v>0</v>
      </c>
      <c r="AS167" s="1">
        <f t="shared" si="82"/>
        <v>0.67</v>
      </c>
      <c r="AT167" s="1">
        <f t="shared" si="83"/>
        <v>0</v>
      </c>
      <c r="AU167" s="1">
        <f t="shared" si="84"/>
        <v>0</v>
      </c>
      <c r="AW167" s="1">
        <f t="shared" si="85"/>
        <v>0</v>
      </c>
      <c r="AX167" s="1">
        <f t="shared" si="86"/>
        <v>0</v>
      </c>
      <c r="AY167" s="1">
        <f t="shared" si="87"/>
        <v>0</v>
      </c>
      <c r="AZ167" s="1">
        <f t="shared" si="88"/>
        <v>0</v>
      </c>
      <c r="BA167" s="1">
        <f t="shared" si="89"/>
        <v>0</v>
      </c>
      <c r="BB167" s="1">
        <f t="shared" si="90"/>
        <v>0</v>
      </c>
      <c r="BC167" s="1">
        <f t="shared" si="91"/>
        <v>0</v>
      </c>
      <c r="BD167" s="1">
        <f t="shared" si="92"/>
        <v>0</v>
      </c>
      <c r="BE167" s="1">
        <f t="shared" si="93"/>
        <v>0</v>
      </c>
      <c r="BF167" s="43">
        <f t="shared" si="94"/>
        <v>0</v>
      </c>
      <c r="BG167" s="43">
        <f t="shared" si="95"/>
        <v>2.4499999999999997</v>
      </c>
      <c r="BH167" s="1" t="s">
        <v>13576</v>
      </c>
      <c r="BI167" s="52">
        <v>8.6065573770491802E-2</v>
      </c>
      <c r="BJ167" s="1" t="s">
        <v>13589</v>
      </c>
    </row>
    <row r="168" spans="1:62">
      <c r="A168" s="28" t="s">
        <v>4070</v>
      </c>
      <c r="B168" s="1">
        <v>1000</v>
      </c>
      <c r="C168" s="1">
        <v>15547</v>
      </c>
      <c r="D168" s="1">
        <v>27.06</v>
      </c>
      <c r="E168" s="28">
        <v>14.636666666666665</v>
      </c>
      <c r="F168" s="1">
        <v>0</v>
      </c>
      <c r="G168" s="28">
        <v>0</v>
      </c>
      <c r="H168" s="28">
        <v>0</v>
      </c>
      <c r="I168" s="28">
        <v>0</v>
      </c>
      <c r="J168" s="1">
        <v>99.95</v>
      </c>
      <c r="K168" s="1">
        <v>98.8</v>
      </c>
      <c r="L168" s="1">
        <v>14</v>
      </c>
      <c r="M168" s="1">
        <v>61</v>
      </c>
      <c r="N168" s="1">
        <v>528</v>
      </c>
      <c r="O168" s="28">
        <v>0.98229508196721316</v>
      </c>
      <c r="P168" s="28">
        <f t="shared" si="64"/>
        <v>0.69318181818181812</v>
      </c>
      <c r="Q168" s="42">
        <v>0</v>
      </c>
      <c r="T168" s="1">
        <f t="shared" si="65"/>
        <v>0</v>
      </c>
      <c r="U168" s="1">
        <f t="shared" si="66"/>
        <v>0.52400000000000002</v>
      </c>
      <c r="W168" s="1">
        <f t="shared" si="67"/>
        <v>0</v>
      </c>
      <c r="X168" s="1">
        <f t="shared" si="68"/>
        <v>0.49</v>
      </c>
      <c r="Y168" s="1">
        <f t="shared" si="69"/>
        <v>0</v>
      </c>
      <c r="Z168" s="1">
        <f t="shared" si="70"/>
        <v>0</v>
      </c>
      <c r="AH168" s="1">
        <f t="shared" si="71"/>
        <v>0</v>
      </c>
      <c r="AI168" s="1">
        <f t="shared" si="72"/>
        <v>0</v>
      </c>
      <c r="AJ168" s="1">
        <f t="shared" si="73"/>
        <v>0</v>
      </c>
      <c r="AK168" s="1">
        <f t="shared" si="74"/>
        <v>0</v>
      </c>
      <c r="AL168" s="1">
        <f t="shared" si="75"/>
        <v>0</v>
      </c>
      <c r="AM168" s="1">
        <f t="shared" si="76"/>
        <v>0</v>
      </c>
      <c r="AN168" s="1">
        <f t="shared" si="77"/>
        <v>0</v>
      </c>
      <c r="AO168" s="1">
        <f t="shared" si="78"/>
        <v>0</v>
      </c>
      <c r="AP168" s="1">
        <f t="shared" si="79"/>
        <v>0</v>
      </c>
      <c r="AQ168" s="1">
        <f t="shared" si="80"/>
        <v>0.56999999999999995</v>
      </c>
      <c r="AR168" s="1">
        <f t="shared" si="81"/>
        <v>0</v>
      </c>
      <c r="AS168" s="1">
        <f t="shared" si="82"/>
        <v>0.67</v>
      </c>
      <c r="AT168" s="1">
        <f t="shared" si="83"/>
        <v>0</v>
      </c>
      <c r="AU168" s="1">
        <f t="shared" si="84"/>
        <v>0</v>
      </c>
      <c r="AW168" s="1">
        <f t="shared" si="85"/>
        <v>1</v>
      </c>
      <c r="AX168" s="1">
        <f t="shared" si="86"/>
        <v>0</v>
      </c>
      <c r="AY168" s="1">
        <f t="shared" si="87"/>
        <v>1</v>
      </c>
      <c r="AZ168" s="1">
        <f t="shared" si="88"/>
        <v>0.88</v>
      </c>
      <c r="BA168" s="1">
        <f t="shared" si="89"/>
        <v>0.77</v>
      </c>
      <c r="BB168" s="1">
        <f t="shared" si="90"/>
        <v>0</v>
      </c>
      <c r="BC168" s="1">
        <f t="shared" si="91"/>
        <v>0</v>
      </c>
      <c r="BD168" s="1">
        <f t="shared" si="92"/>
        <v>0</v>
      </c>
      <c r="BE168" s="1">
        <f t="shared" si="93"/>
        <v>0</v>
      </c>
      <c r="BF168" s="43">
        <f t="shared" si="94"/>
        <v>2</v>
      </c>
      <c r="BG168" s="43">
        <f t="shared" si="95"/>
        <v>3.9039999999999999</v>
      </c>
      <c r="BH168" s="1" t="s">
        <v>13576</v>
      </c>
      <c r="BI168" s="52">
        <v>8.6065573770491802E-2</v>
      </c>
      <c r="BJ168" s="1" t="s">
        <v>13589</v>
      </c>
    </row>
    <row r="169" spans="1:62">
      <c r="A169" s="28" t="s">
        <v>2538</v>
      </c>
      <c r="B169" s="1">
        <v>1000</v>
      </c>
      <c r="C169" s="1">
        <v>71611</v>
      </c>
      <c r="D169" s="1">
        <v>9.99</v>
      </c>
      <c r="E169" s="28">
        <v>14.723333333333334</v>
      </c>
      <c r="F169" s="1">
        <v>22.12</v>
      </c>
      <c r="G169" s="28">
        <v>1.5371785962473941</v>
      </c>
      <c r="H169" s="28">
        <v>3.16</v>
      </c>
      <c r="I169" s="28">
        <v>0.85636856368563685</v>
      </c>
      <c r="J169" s="1">
        <v>99.22</v>
      </c>
      <c r="K169" s="1">
        <v>98.71</v>
      </c>
      <c r="L169" s="1">
        <v>31</v>
      </c>
      <c r="M169" s="1">
        <v>171</v>
      </c>
      <c r="N169" s="1">
        <v>2835</v>
      </c>
      <c r="O169" s="28">
        <v>0.77590643274853799</v>
      </c>
      <c r="P169" s="28">
        <f t="shared" si="64"/>
        <v>0.3619047619047619</v>
      </c>
      <c r="Q169" s="42">
        <v>1</v>
      </c>
      <c r="T169" s="1">
        <f t="shared" si="65"/>
        <v>0</v>
      </c>
      <c r="U169" s="1">
        <f t="shared" si="66"/>
        <v>0.52400000000000002</v>
      </c>
      <c r="W169" s="1">
        <f t="shared" si="67"/>
        <v>0</v>
      </c>
      <c r="X169" s="1">
        <f t="shared" si="68"/>
        <v>0</v>
      </c>
      <c r="Y169" s="1">
        <f t="shared" si="69"/>
        <v>0</v>
      </c>
      <c r="Z169" s="1">
        <f t="shared" si="70"/>
        <v>0</v>
      </c>
      <c r="AH169" s="1">
        <f t="shared" si="71"/>
        <v>0</v>
      </c>
      <c r="AI169" s="1">
        <f t="shared" si="72"/>
        <v>0.68</v>
      </c>
      <c r="AJ169" s="1">
        <f t="shared" si="73"/>
        <v>0</v>
      </c>
      <c r="AK169" s="1">
        <f t="shared" si="74"/>
        <v>0</v>
      </c>
      <c r="AL169" s="1">
        <f t="shared" si="75"/>
        <v>0</v>
      </c>
      <c r="AM169" s="1">
        <f t="shared" si="76"/>
        <v>0</v>
      </c>
      <c r="AN169" s="1">
        <f t="shared" si="77"/>
        <v>1</v>
      </c>
      <c r="AO169" s="1">
        <f t="shared" si="78"/>
        <v>0.72</v>
      </c>
      <c r="AP169" s="1">
        <f t="shared" si="79"/>
        <v>0</v>
      </c>
      <c r="AQ169" s="1">
        <f t="shared" si="80"/>
        <v>0.56999999999999995</v>
      </c>
      <c r="AR169" s="1">
        <f t="shared" si="81"/>
        <v>0</v>
      </c>
      <c r="AS169" s="1">
        <f t="shared" si="82"/>
        <v>0.67</v>
      </c>
      <c r="AT169" s="1">
        <f t="shared" si="83"/>
        <v>0</v>
      </c>
      <c r="AU169" s="1">
        <f t="shared" si="84"/>
        <v>0</v>
      </c>
      <c r="AW169" s="1">
        <f t="shared" si="85"/>
        <v>1</v>
      </c>
      <c r="AX169" s="1">
        <f t="shared" si="86"/>
        <v>0</v>
      </c>
      <c r="AY169" s="1">
        <f t="shared" si="87"/>
        <v>0</v>
      </c>
      <c r="AZ169" s="1">
        <f t="shared" si="88"/>
        <v>0.88</v>
      </c>
      <c r="BA169" s="1">
        <f t="shared" si="89"/>
        <v>0</v>
      </c>
      <c r="BB169" s="1">
        <f t="shared" si="90"/>
        <v>0</v>
      </c>
      <c r="BC169" s="1">
        <f t="shared" si="91"/>
        <v>0</v>
      </c>
      <c r="BD169" s="1">
        <f t="shared" si="92"/>
        <v>0</v>
      </c>
      <c r="BE169" s="1">
        <f t="shared" si="93"/>
        <v>0.81</v>
      </c>
      <c r="BF169" s="43">
        <f t="shared" si="94"/>
        <v>2</v>
      </c>
      <c r="BG169" s="43">
        <f t="shared" si="95"/>
        <v>4.854000000000001</v>
      </c>
      <c r="BH169" s="1" t="s">
        <v>13576</v>
      </c>
      <c r="BI169" s="52">
        <v>8.6065573770491802E-2</v>
      </c>
      <c r="BJ169" s="1" t="s">
        <v>13589</v>
      </c>
    </row>
    <row r="170" spans="1:62">
      <c r="A170" s="28" t="s">
        <v>1570</v>
      </c>
      <c r="B170" s="1">
        <v>1000</v>
      </c>
      <c r="C170" s="1">
        <v>11863</v>
      </c>
      <c r="D170" s="1">
        <v>23.49</v>
      </c>
      <c r="E170" s="28">
        <v>14.766666666666666</v>
      </c>
      <c r="F170" s="1">
        <v>3</v>
      </c>
      <c r="G170" s="28">
        <v>0.67114093959731547</v>
      </c>
      <c r="H170" s="28">
        <v>0.5</v>
      </c>
      <c r="I170" s="28">
        <v>0.25125628140703515</v>
      </c>
      <c r="J170" s="1">
        <v>99.17</v>
      </c>
      <c r="K170" s="1">
        <v>99.71</v>
      </c>
      <c r="L170" s="1">
        <v>32</v>
      </c>
      <c r="M170" s="1">
        <v>228</v>
      </c>
      <c r="N170" s="1">
        <v>1316</v>
      </c>
      <c r="O170" s="28">
        <v>0.60070175438596496</v>
      </c>
      <c r="P170" s="28">
        <f t="shared" si="64"/>
        <v>1.0395136778115501</v>
      </c>
      <c r="Q170" s="42">
        <v>1</v>
      </c>
      <c r="T170" s="1">
        <f t="shared" si="65"/>
        <v>0</v>
      </c>
      <c r="U170" s="1">
        <f t="shared" si="66"/>
        <v>0.52400000000000002</v>
      </c>
      <c r="W170" s="1">
        <f t="shared" si="67"/>
        <v>0</v>
      </c>
      <c r="X170" s="1">
        <f t="shared" si="68"/>
        <v>0.49</v>
      </c>
      <c r="Y170" s="1">
        <f t="shared" si="69"/>
        <v>0</v>
      </c>
      <c r="Z170" s="1">
        <f t="shared" si="70"/>
        <v>0</v>
      </c>
      <c r="AH170" s="1">
        <f t="shared" si="71"/>
        <v>0</v>
      </c>
      <c r="AI170" s="1">
        <f t="shared" si="72"/>
        <v>0</v>
      </c>
      <c r="AJ170" s="1">
        <f t="shared" si="73"/>
        <v>0</v>
      </c>
      <c r="AK170" s="1">
        <f t="shared" si="74"/>
        <v>0</v>
      </c>
      <c r="AL170" s="1">
        <f t="shared" si="75"/>
        <v>0</v>
      </c>
      <c r="AM170" s="1">
        <f t="shared" si="76"/>
        <v>0</v>
      </c>
      <c r="AN170" s="1">
        <f t="shared" si="77"/>
        <v>0</v>
      </c>
      <c r="AO170" s="1">
        <f t="shared" si="78"/>
        <v>0</v>
      </c>
      <c r="AP170" s="1">
        <f t="shared" si="79"/>
        <v>0</v>
      </c>
      <c r="AQ170" s="1">
        <f t="shared" si="80"/>
        <v>0.56999999999999995</v>
      </c>
      <c r="AR170" s="1">
        <f t="shared" si="81"/>
        <v>0</v>
      </c>
      <c r="AS170" s="1">
        <f t="shared" si="82"/>
        <v>0</v>
      </c>
      <c r="AT170" s="1">
        <f t="shared" si="83"/>
        <v>0</v>
      </c>
      <c r="AU170" s="1">
        <f t="shared" si="84"/>
        <v>0</v>
      </c>
      <c r="AW170" s="1">
        <f t="shared" si="85"/>
        <v>1</v>
      </c>
      <c r="AX170" s="1">
        <f t="shared" si="86"/>
        <v>0</v>
      </c>
      <c r="AY170" s="1">
        <f t="shared" si="87"/>
        <v>0</v>
      </c>
      <c r="AZ170" s="1">
        <f t="shared" si="88"/>
        <v>0</v>
      </c>
      <c r="BA170" s="1">
        <f t="shared" si="89"/>
        <v>0</v>
      </c>
      <c r="BB170" s="1">
        <f t="shared" si="90"/>
        <v>0</v>
      </c>
      <c r="BC170" s="1">
        <f t="shared" si="91"/>
        <v>0</v>
      </c>
      <c r="BD170" s="1">
        <f t="shared" si="92"/>
        <v>0</v>
      </c>
      <c r="BE170" s="1">
        <f t="shared" si="93"/>
        <v>0</v>
      </c>
      <c r="BF170" s="43">
        <f t="shared" si="94"/>
        <v>1</v>
      </c>
      <c r="BG170" s="43">
        <f t="shared" si="95"/>
        <v>1.5840000000000001</v>
      </c>
      <c r="BH170" s="1" t="s">
        <v>13576</v>
      </c>
      <c r="BI170" s="52">
        <v>8.6065573770491802E-2</v>
      </c>
      <c r="BJ170" s="1" t="s">
        <v>13589</v>
      </c>
    </row>
    <row r="171" spans="1:62">
      <c r="A171" s="28" t="s">
        <v>469</v>
      </c>
      <c r="B171" s="1">
        <v>1000</v>
      </c>
      <c r="C171" s="1">
        <v>40468</v>
      </c>
      <c r="D171" s="1">
        <v>16.400000000000002</v>
      </c>
      <c r="E171" s="28">
        <v>14.966666666666669</v>
      </c>
      <c r="F171" s="1">
        <v>7.04</v>
      </c>
      <c r="G171" s="28">
        <v>0.74497354497354507</v>
      </c>
      <c r="H171" s="28">
        <v>3.37</v>
      </c>
      <c r="I171" s="28">
        <v>0.86632390745501286</v>
      </c>
      <c r="J171" s="1">
        <v>97.73</v>
      </c>
      <c r="K171" s="1">
        <v>99.11</v>
      </c>
      <c r="L171" s="1">
        <v>945</v>
      </c>
      <c r="M171" s="1">
        <v>3815</v>
      </c>
      <c r="N171" s="1">
        <v>19192</v>
      </c>
      <c r="O171" s="28">
        <v>1.0601834862385322</v>
      </c>
      <c r="P171" s="28">
        <f t="shared" si="64"/>
        <v>1.1926844518549395</v>
      </c>
      <c r="Q171" s="42">
        <v>1</v>
      </c>
      <c r="T171" s="1">
        <f t="shared" si="65"/>
        <v>0</v>
      </c>
      <c r="U171" s="1">
        <f t="shared" si="66"/>
        <v>0.52400000000000002</v>
      </c>
      <c r="W171" s="1">
        <f t="shared" si="67"/>
        <v>0</v>
      </c>
      <c r="X171" s="1">
        <f t="shared" si="68"/>
        <v>0.49</v>
      </c>
      <c r="Y171" s="1">
        <f t="shared" si="69"/>
        <v>0</v>
      </c>
      <c r="Z171" s="1">
        <f t="shared" si="70"/>
        <v>0</v>
      </c>
      <c r="AH171" s="1">
        <f t="shared" si="71"/>
        <v>0</v>
      </c>
      <c r="AI171" s="1">
        <f t="shared" si="72"/>
        <v>0.68</v>
      </c>
      <c r="AJ171" s="1">
        <f t="shared" si="73"/>
        <v>0</v>
      </c>
      <c r="AK171" s="1">
        <f t="shared" si="74"/>
        <v>0</v>
      </c>
      <c r="AL171" s="1">
        <f t="shared" si="75"/>
        <v>0</v>
      </c>
      <c r="AM171" s="1">
        <f t="shared" si="76"/>
        <v>0</v>
      </c>
      <c r="AN171" s="1">
        <f t="shared" si="77"/>
        <v>1</v>
      </c>
      <c r="AO171" s="1">
        <f t="shared" si="78"/>
        <v>0.72</v>
      </c>
      <c r="AP171" s="1">
        <f t="shared" si="79"/>
        <v>0</v>
      </c>
      <c r="AQ171" s="1">
        <f t="shared" si="80"/>
        <v>0.56999999999999995</v>
      </c>
      <c r="AR171" s="1">
        <f t="shared" si="81"/>
        <v>0</v>
      </c>
      <c r="AS171" s="1">
        <f t="shared" si="82"/>
        <v>0.67</v>
      </c>
      <c r="AT171" s="1">
        <f t="shared" si="83"/>
        <v>0</v>
      </c>
      <c r="AU171" s="1">
        <f t="shared" si="84"/>
        <v>0</v>
      </c>
      <c r="AW171" s="1">
        <f t="shared" si="85"/>
        <v>0</v>
      </c>
      <c r="AX171" s="1">
        <f t="shared" si="86"/>
        <v>0</v>
      </c>
      <c r="AY171" s="1">
        <f t="shared" si="87"/>
        <v>0</v>
      </c>
      <c r="AZ171" s="1">
        <f t="shared" si="88"/>
        <v>0</v>
      </c>
      <c r="BA171" s="1">
        <f t="shared" si="89"/>
        <v>0</v>
      </c>
      <c r="BB171" s="1">
        <f t="shared" si="90"/>
        <v>0</v>
      </c>
      <c r="BC171" s="1">
        <f t="shared" si="91"/>
        <v>0</v>
      </c>
      <c r="BD171" s="1">
        <f t="shared" si="92"/>
        <v>0</v>
      </c>
      <c r="BE171" s="1">
        <f t="shared" si="93"/>
        <v>0</v>
      </c>
      <c r="BF171" s="43">
        <f t="shared" si="94"/>
        <v>1</v>
      </c>
      <c r="BG171" s="43">
        <f t="shared" si="95"/>
        <v>3.6539999999999995</v>
      </c>
      <c r="BH171" s="1" t="s">
        <v>13576</v>
      </c>
      <c r="BI171" s="52">
        <v>8.6065573770491802E-2</v>
      </c>
      <c r="BJ171" s="1" t="s">
        <v>13589</v>
      </c>
    </row>
    <row r="172" spans="1:62">
      <c r="A172" s="28" t="s">
        <v>2179</v>
      </c>
      <c r="B172" s="1">
        <v>1000</v>
      </c>
      <c r="C172" s="1">
        <v>131891</v>
      </c>
      <c r="D172" s="1">
        <v>12.14</v>
      </c>
      <c r="E172" s="28">
        <v>15.093333333333334</v>
      </c>
      <c r="F172" s="1">
        <v>2.76</v>
      </c>
      <c r="G172" s="28">
        <v>0.85714285714285698</v>
      </c>
      <c r="H172" s="28">
        <v>2.5299999999999998</v>
      </c>
      <c r="I172" s="28">
        <v>1.591194968553459</v>
      </c>
      <c r="J172" s="1">
        <v>97.25</v>
      </c>
      <c r="K172" s="1">
        <v>99.04</v>
      </c>
      <c r="L172" s="1">
        <v>200</v>
      </c>
      <c r="M172" s="1">
        <v>2798</v>
      </c>
      <c r="N172" s="1">
        <v>35508</v>
      </c>
      <c r="O172" s="28">
        <v>0.30593280914939247</v>
      </c>
      <c r="P172" s="28">
        <f t="shared" si="64"/>
        <v>0.47279486312943564</v>
      </c>
      <c r="Q172" s="42">
        <v>1</v>
      </c>
      <c r="T172" s="1">
        <f t="shared" si="65"/>
        <v>0</v>
      </c>
      <c r="U172" s="1">
        <f t="shared" si="66"/>
        <v>0.52400000000000002</v>
      </c>
      <c r="W172" s="1">
        <f t="shared" si="67"/>
        <v>0</v>
      </c>
      <c r="X172" s="1">
        <f t="shared" si="68"/>
        <v>0</v>
      </c>
      <c r="Y172" s="1">
        <f t="shared" si="69"/>
        <v>0</v>
      </c>
      <c r="Z172" s="1">
        <f t="shared" si="70"/>
        <v>0</v>
      </c>
      <c r="AH172" s="1">
        <f t="shared" si="71"/>
        <v>0</v>
      </c>
      <c r="AI172" s="1">
        <f t="shared" si="72"/>
        <v>0</v>
      </c>
      <c r="AJ172" s="1">
        <f t="shared" si="73"/>
        <v>0</v>
      </c>
      <c r="AK172" s="1">
        <f t="shared" si="74"/>
        <v>0</v>
      </c>
      <c r="AL172" s="1">
        <f t="shared" si="75"/>
        <v>0</v>
      </c>
      <c r="AM172" s="1">
        <f t="shared" si="76"/>
        <v>0</v>
      </c>
      <c r="AN172" s="1">
        <f t="shared" si="77"/>
        <v>0</v>
      </c>
      <c r="AO172" s="1">
        <f t="shared" si="78"/>
        <v>0.72</v>
      </c>
      <c r="AP172" s="1">
        <f t="shared" si="79"/>
        <v>0</v>
      </c>
      <c r="AQ172" s="1">
        <f t="shared" si="80"/>
        <v>0.56999999999999995</v>
      </c>
      <c r="AR172" s="1">
        <f t="shared" si="81"/>
        <v>0</v>
      </c>
      <c r="AS172" s="1">
        <f t="shared" si="82"/>
        <v>0.67</v>
      </c>
      <c r="AT172" s="1">
        <f t="shared" si="83"/>
        <v>0</v>
      </c>
      <c r="AU172" s="1">
        <f t="shared" si="84"/>
        <v>0</v>
      </c>
      <c r="AW172" s="1">
        <f t="shared" si="85"/>
        <v>0</v>
      </c>
      <c r="AX172" s="1">
        <f t="shared" si="86"/>
        <v>0</v>
      </c>
      <c r="AY172" s="1">
        <f t="shared" si="87"/>
        <v>0</v>
      </c>
      <c r="AZ172" s="1">
        <f t="shared" si="88"/>
        <v>0</v>
      </c>
      <c r="BA172" s="1">
        <f t="shared" si="89"/>
        <v>0</v>
      </c>
      <c r="BB172" s="1">
        <f t="shared" si="90"/>
        <v>0</v>
      </c>
      <c r="BC172" s="1">
        <f t="shared" si="91"/>
        <v>0</v>
      </c>
      <c r="BD172" s="1">
        <f t="shared" si="92"/>
        <v>0</v>
      </c>
      <c r="BE172" s="1">
        <f t="shared" si="93"/>
        <v>0</v>
      </c>
      <c r="BF172" s="43">
        <f t="shared" si="94"/>
        <v>0</v>
      </c>
      <c r="BG172" s="43">
        <f t="shared" si="95"/>
        <v>2.484</v>
      </c>
      <c r="BH172" s="1" t="s">
        <v>13576</v>
      </c>
      <c r="BI172" s="52">
        <v>8.6065573770491802E-2</v>
      </c>
      <c r="BJ172" s="1" t="s">
        <v>13589</v>
      </c>
    </row>
    <row r="173" spans="1:62">
      <c r="A173" s="28" t="s">
        <v>2551</v>
      </c>
      <c r="B173" s="1">
        <v>1000</v>
      </c>
      <c r="C173" s="1">
        <v>16157</v>
      </c>
      <c r="D173" s="1">
        <v>24.66</v>
      </c>
      <c r="E173" s="28">
        <v>15.12</v>
      </c>
      <c r="F173" s="1">
        <v>16.36</v>
      </c>
      <c r="G173" s="28">
        <v>1.1369006254343292</v>
      </c>
      <c r="H173" s="28">
        <v>2.7</v>
      </c>
      <c r="I173" s="28">
        <v>0.73170731707317083</v>
      </c>
      <c r="J173" s="1">
        <v>92.6</v>
      </c>
      <c r="K173" s="1">
        <v>98.04</v>
      </c>
      <c r="L173" s="1">
        <v>3</v>
      </c>
      <c r="M173" s="1">
        <v>45</v>
      </c>
      <c r="N173" s="1">
        <v>118</v>
      </c>
      <c r="O173" s="28">
        <v>0.28533333333333333</v>
      </c>
      <c r="P173" s="28">
        <f t="shared" si="64"/>
        <v>2.2881355932203391</v>
      </c>
      <c r="Q173" s="42">
        <v>0</v>
      </c>
      <c r="T173" s="1">
        <f t="shared" si="65"/>
        <v>0</v>
      </c>
      <c r="U173" s="1">
        <f t="shared" si="66"/>
        <v>0.52400000000000002</v>
      </c>
      <c r="W173" s="1">
        <f t="shared" si="67"/>
        <v>0</v>
      </c>
      <c r="X173" s="1">
        <f t="shared" si="68"/>
        <v>0.49</v>
      </c>
      <c r="Y173" s="1">
        <f t="shared" si="69"/>
        <v>0</v>
      </c>
      <c r="Z173" s="1">
        <f t="shared" si="70"/>
        <v>0</v>
      </c>
      <c r="AH173" s="1">
        <f t="shared" si="71"/>
        <v>0</v>
      </c>
      <c r="AI173" s="1">
        <f t="shared" si="72"/>
        <v>0.68</v>
      </c>
      <c r="AJ173" s="1">
        <f t="shared" si="73"/>
        <v>0</v>
      </c>
      <c r="AK173" s="1">
        <f t="shared" si="74"/>
        <v>0</v>
      </c>
      <c r="AL173" s="1">
        <f t="shared" si="75"/>
        <v>0</v>
      </c>
      <c r="AM173" s="1">
        <f t="shared" si="76"/>
        <v>0</v>
      </c>
      <c r="AN173" s="1">
        <f t="shared" si="77"/>
        <v>0</v>
      </c>
      <c r="AO173" s="1">
        <f t="shared" si="78"/>
        <v>0.72</v>
      </c>
      <c r="AP173" s="1">
        <f t="shared" si="79"/>
        <v>0</v>
      </c>
      <c r="AQ173" s="1">
        <f t="shared" si="80"/>
        <v>0</v>
      </c>
      <c r="AR173" s="1">
        <f t="shared" si="81"/>
        <v>0</v>
      </c>
      <c r="AS173" s="1">
        <f t="shared" si="82"/>
        <v>0.67</v>
      </c>
      <c r="AT173" s="1">
        <f t="shared" si="83"/>
        <v>0</v>
      </c>
      <c r="AU173" s="1">
        <f t="shared" si="84"/>
        <v>0</v>
      </c>
      <c r="AW173" s="1">
        <f t="shared" si="85"/>
        <v>1</v>
      </c>
      <c r="AX173" s="1">
        <f t="shared" si="86"/>
        <v>0.91</v>
      </c>
      <c r="AY173" s="1">
        <f t="shared" si="87"/>
        <v>1</v>
      </c>
      <c r="AZ173" s="1">
        <f t="shared" si="88"/>
        <v>0.88</v>
      </c>
      <c r="BA173" s="1">
        <f t="shared" si="89"/>
        <v>0.77</v>
      </c>
      <c r="BB173" s="1">
        <f t="shared" si="90"/>
        <v>0</v>
      </c>
      <c r="BC173" s="1">
        <f t="shared" si="91"/>
        <v>0</v>
      </c>
      <c r="BD173" s="1">
        <f t="shared" si="92"/>
        <v>0</v>
      </c>
      <c r="BE173" s="1">
        <f t="shared" si="93"/>
        <v>0</v>
      </c>
      <c r="BF173" s="43">
        <f t="shared" si="94"/>
        <v>2</v>
      </c>
      <c r="BG173" s="43">
        <f t="shared" si="95"/>
        <v>5.6440000000000001</v>
      </c>
      <c r="BH173" s="1" t="s">
        <v>13576</v>
      </c>
      <c r="BI173" s="52">
        <v>8.6065573770491802E-2</v>
      </c>
      <c r="BJ173" s="1" t="s">
        <v>13589</v>
      </c>
    </row>
    <row r="174" spans="1:62">
      <c r="A174" s="28" t="s">
        <v>2714</v>
      </c>
      <c r="B174" s="1">
        <v>1000</v>
      </c>
      <c r="C174" s="1">
        <v>195330</v>
      </c>
      <c r="D174" s="1">
        <v>9.1099999999999977</v>
      </c>
      <c r="E174" s="28">
        <v>15.346666666666666</v>
      </c>
      <c r="F174" s="1">
        <v>1.26</v>
      </c>
      <c r="G174" s="28">
        <v>0.35897435897435898</v>
      </c>
      <c r="H174" s="28">
        <v>2.2200000000000002</v>
      </c>
      <c r="I174" s="28">
        <v>1.2265193370165746</v>
      </c>
      <c r="J174" s="1">
        <v>99.58</v>
      </c>
      <c r="K174" s="1">
        <v>99.02</v>
      </c>
      <c r="L174" s="1">
        <v>1005</v>
      </c>
      <c r="M174" s="1">
        <v>4436</v>
      </c>
      <c r="N174" s="1">
        <v>26672</v>
      </c>
      <c r="O174" s="28">
        <v>0.9696573489630298</v>
      </c>
      <c r="P174" s="28">
        <f t="shared" si="64"/>
        <v>0.99790041991601686</v>
      </c>
      <c r="Q174" s="42">
        <v>1</v>
      </c>
      <c r="T174" s="1">
        <f t="shared" si="65"/>
        <v>0</v>
      </c>
      <c r="U174" s="1">
        <f t="shared" si="66"/>
        <v>0.52400000000000002</v>
      </c>
      <c r="W174" s="1">
        <f t="shared" si="67"/>
        <v>0</v>
      </c>
      <c r="X174" s="1">
        <f t="shared" si="68"/>
        <v>0</v>
      </c>
      <c r="Y174" s="1">
        <f t="shared" si="69"/>
        <v>0</v>
      </c>
      <c r="Z174" s="1">
        <f t="shared" si="70"/>
        <v>0</v>
      </c>
      <c r="AH174" s="1">
        <f t="shared" si="71"/>
        <v>0</v>
      </c>
      <c r="AI174" s="1">
        <f t="shared" si="72"/>
        <v>0</v>
      </c>
      <c r="AJ174" s="1">
        <f t="shared" si="73"/>
        <v>0</v>
      </c>
      <c r="AK174" s="1">
        <f t="shared" si="74"/>
        <v>0</v>
      </c>
      <c r="AL174" s="1">
        <f t="shared" si="75"/>
        <v>0</v>
      </c>
      <c r="AM174" s="1">
        <f t="shared" si="76"/>
        <v>0</v>
      </c>
      <c r="AN174" s="1">
        <f t="shared" si="77"/>
        <v>0</v>
      </c>
      <c r="AO174" s="1">
        <f t="shared" si="78"/>
        <v>0.72</v>
      </c>
      <c r="AP174" s="1">
        <f t="shared" si="79"/>
        <v>0</v>
      </c>
      <c r="AQ174" s="1">
        <f t="shared" si="80"/>
        <v>0.56999999999999995</v>
      </c>
      <c r="AR174" s="1">
        <f t="shared" si="81"/>
        <v>0</v>
      </c>
      <c r="AS174" s="1">
        <f t="shared" si="82"/>
        <v>0.67</v>
      </c>
      <c r="AT174" s="1">
        <f t="shared" si="83"/>
        <v>0</v>
      </c>
      <c r="AU174" s="1">
        <f t="shared" si="84"/>
        <v>0</v>
      </c>
      <c r="AW174" s="1">
        <f t="shared" si="85"/>
        <v>0</v>
      </c>
      <c r="AX174" s="1">
        <f t="shared" si="86"/>
        <v>0</v>
      </c>
      <c r="AY174" s="1">
        <f t="shared" si="87"/>
        <v>0</v>
      </c>
      <c r="AZ174" s="1">
        <f t="shared" si="88"/>
        <v>0</v>
      </c>
      <c r="BA174" s="1">
        <f t="shared" si="89"/>
        <v>0</v>
      </c>
      <c r="BB174" s="1">
        <f t="shared" si="90"/>
        <v>0</v>
      </c>
      <c r="BC174" s="1">
        <f t="shared" si="91"/>
        <v>0</v>
      </c>
      <c r="BD174" s="1">
        <f t="shared" si="92"/>
        <v>0</v>
      </c>
      <c r="BE174" s="1">
        <f t="shared" si="93"/>
        <v>0</v>
      </c>
      <c r="BF174" s="43">
        <f t="shared" si="94"/>
        <v>0</v>
      </c>
      <c r="BG174" s="43">
        <f t="shared" si="95"/>
        <v>2.484</v>
      </c>
      <c r="BH174" s="1" t="s">
        <v>13576</v>
      </c>
      <c r="BI174" s="52">
        <v>8.6065573770491802E-2</v>
      </c>
      <c r="BJ174" s="1" t="s">
        <v>13589</v>
      </c>
    </row>
    <row r="175" spans="1:62">
      <c r="A175" s="28" t="s">
        <v>1445</v>
      </c>
      <c r="B175" s="1">
        <v>1001</v>
      </c>
      <c r="C175" s="1">
        <v>3907</v>
      </c>
      <c r="D175" s="1">
        <v>30.79</v>
      </c>
      <c r="E175" s="28">
        <v>15.42</v>
      </c>
      <c r="F175" s="1">
        <v>1.86</v>
      </c>
      <c r="G175" s="28">
        <v>0.23048327137546468</v>
      </c>
      <c r="H175" s="28">
        <v>2.2200000000000002</v>
      </c>
      <c r="I175" s="28">
        <v>0.62359550561797761</v>
      </c>
      <c r="J175" s="1">
        <v>98.87</v>
      </c>
      <c r="K175" s="1">
        <v>99.04</v>
      </c>
      <c r="L175" s="1">
        <v>39</v>
      </c>
      <c r="M175" s="1">
        <v>238</v>
      </c>
      <c r="N175" s="1">
        <v>1469</v>
      </c>
      <c r="O175" s="28">
        <v>0.70134453781512607</v>
      </c>
      <c r="P175" s="28">
        <f t="shared" si="64"/>
        <v>0.97208985704560935</v>
      </c>
      <c r="Q175" s="42">
        <v>1</v>
      </c>
      <c r="T175" s="1">
        <f t="shared" si="65"/>
        <v>0</v>
      </c>
      <c r="U175" s="1">
        <f t="shared" si="66"/>
        <v>0.52400000000000002</v>
      </c>
      <c r="W175" s="1">
        <f t="shared" si="67"/>
        <v>1</v>
      </c>
      <c r="X175" s="1">
        <f t="shared" si="68"/>
        <v>0.49</v>
      </c>
      <c r="Y175" s="1">
        <f t="shared" si="69"/>
        <v>0</v>
      </c>
      <c r="Z175" s="1">
        <f t="shared" si="70"/>
        <v>0</v>
      </c>
      <c r="AH175" s="1">
        <f t="shared" si="71"/>
        <v>0</v>
      </c>
      <c r="AI175" s="1">
        <f t="shared" si="72"/>
        <v>0</v>
      </c>
      <c r="AJ175" s="1">
        <f t="shared" si="73"/>
        <v>0</v>
      </c>
      <c r="AK175" s="1">
        <f t="shared" si="74"/>
        <v>0</v>
      </c>
      <c r="AL175" s="1">
        <f t="shared" si="75"/>
        <v>0</v>
      </c>
      <c r="AM175" s="1">
        <f t="shared" si="76"/>
        <v>0</v>
      </c>
      <c r="AN175" s="1">
        <f t="shared" si="77"/>
        <v>0</v>
      </c>
      <c r="AO175" s="1">
        <f t="shared" si="78"/>
        <v>0.72</v>
      </c>
      <c r="AP175" s="1">
        <f t="shared" si="79"/>
        <v>0</v>
      </c>
      <c r="AQ175" s="1">
        <f t="shared" si="80"/>
        <v>0.56999999999999995</v>
      </c>
      <c r="AR175" s="1">
        <f t="shared" si="81"/>
        <v>0</v>
      </c>
      <c r="AS175" s="1">
        <f t="shared" si="82"/>
        <v>0.67</v>
      </c>
      <c r="AT175" s="1">
        <f t="shared" si="83"/>
        <v>0</v>
      </c>
      <c r="AU175" s="1">
        <f t="shared" si="84"/>
        <v>0.54</v>
      </c>
      <c r="AW175" s="1">
        <f t="shared" si="85"/>
        <v>0</v>
      </c>
      <c r="AX175" s="1">
        <f t="shared" si="86"/>
        <v>0</v>
      </c>
      <c r="AY175" s="1">
        <f t="shared" si="87"/>
        <v>0</v>
      </c>
      <c r="AZ175" s="1">
        <f t="shared" si="88"/>
        <v>0</v>
      </c>
      <c r="BA175" s="1">
        <f t="shared" si="89"/>
        <v>0</v>
      </c>
      <c r="BB175" s="1">
        <f t="shared" si="90"/>
        <v>0</v>
      </c>
      <c r="BC175" s="1">
        <f t="shared" si="91"/>
        <v>0</v>
      </c>
      <c r="BD175" s="1">
        <f t="shared" si="92"/>
        <v>0</v>
      </c>
      <c r="BE175" s="1">
        <f t="shared" si="93"/>
        <v>0</v>
      </c>
      <c r="BF175" s="43">
        <f t="shared" si="94"/>
        <v>1</v>
      </c>
      <c r="BG175" s="43">
        <f t="shared" si="95"/>
        <v>3.5139999999999998</v>
      </c>
      <c r="BH175" s="1" t="s">
        <v>13576</v>
      </c>
      <c r="BI175" s="52">
        <v>8.6065573770491802E-2</v>
      </c>
      <c r="BJ175" s="1" t="s">
        <v>13589</v>
      </c>
    </row>
    <row r="176" spans="1:62">
      <c r="A176" s="28" t="s">
        <v>2987</v>
      </c>
      <c r="B176" s="1">
        <v>1000</v>
      </c>
      <c r="C176" s="1">
        <v>29656</v>
      </c>
      <c r="D176" s="1">
        <v>6.4599999999999991</v>
      </c>
      <c r="E176" s="28">
        <v>15.486666666666666</v>
      </c>
      <c r="F176" s="1">
        <v>1.21</v>
      </c>
      <c r="G176" s="28">
        <v>0.30788804071246817</v>
      </c>
      <c r="H176" s="28">
        <v>0.89</v>
      </c>
      <c r="I176" s="28">
        <v>0.36625514403292181</v>
      </c>
      <c r="J176" s="1">
        <v>99.66</v>
      </c>
      <c r="K176" s="1">
        <v>98.93</v>
      </c>
      <c r="L176" s="1">
        <v>985</v>
      </c>
      <c r="M176" s="1">
        <v>4024</v>
      </c>
      <c r="N176" s="1">
        <v>19793</v>
      </c>
      <c r="O176" s="28">
        <v>1.0476640159045727</v>
      </c>
      <c r="P176" s="28">
        <f t="shared" si="64"/>
        <v>1.2198251907239932</v>
      </c>
      <c r="Q176" s="42">
        <v>1</v>
      </c>
      <c r="T176" s="1">
        <f t="shared" si="65"/>
        <v>0</v>
      </c>
      <c r="U176" s="1">
        <f t="shared" si="66"/>
        <v>0.52400000000000002</v>
      </c>
      <c r="W176" s="1">
        <f t="shared" si="67"/>
        <v>0</v>
      </c>
      <c r="X176" s="1">
        <f t="shared" si="68"/>
        <v>0</v>
      </c>
      <c r="Y176" s="1">
        <f t="shared" si="69"/>
        <v>0</v>
      </c>
      <c r="Z176" s="1">
        <f t="shared" si="70"/>
        <v>0</v>
      </c>
      <c r="AH176" s="1">
        <f t="shared" si="71"/>
        <v>0</v>
      </c>
      <c r="AI176" s="1">
        <f t="shared" si="72"/>
        <v>0</v>
      </c>
      <c r="AJ176" s="1">
        <f t="shared" si="73"/>
        <v>0</v>
      </c>
      <c r="AK176" s="1">
        <f t="shared" si="74"/>
        <v>0</v>
      </c>
      <c r="AL176" s="1">
        <f t="shared" si="75"/>
        <v>0</v>
      </c>
      <c r="AM176" s="1">
        <f t="shared" si="76"/>
        <v>0</v>
      </c>
      <c r="AN176" s="1">
        <f t="shared" si="77"/>
        <v>0</v>
      </c>
      <c r="AO176" s="1">
        <f t="shared" si="78"/>
        <v>0</v>
      </c>
      <c r="AP176" s="1">
        <f t="shared" si="79"/>
        <v>0</v>
      </c>
      <c r="AQ176" s="1">
        <f t="shared" si="80"/>
        <v>0.56999999999999995</v>
      </c>
      <c r="AR176" s="1">
        <f t="shared" si="81"/>
        <v>0</v>
      </c>
      <c r="AS176" s="1">
        <f t="shared" si="82"/>
        <v>0.67</v>
      </c>
      <c r="AT176" s="1">
        <f t="shared" si="83"/>
        <v>0</v>
      </c>
      <c r="AU176" s="1">
        <f t="shared" si="84"/>
        <v>0</v>
      </c>
      <c r="AW176" s="1">
        <f t="shared" si="85"/>
        <v>0</v>
      </c>
      <c r="AX176" s="1">
        <f t="shared" si="86"/>
        <v>0</v>
      </c>
      <c r="AY176" s="1">
        <f t="shared" si="87"/>
        <v>0</v>
      </c>
      <c r="AZ176" s="1">
        <f t="shared" si="88"/>
        <v>0</v>
      </c>
      <c r="BA176" s="1">
        <f t="shared" si="89"/>
        <v>0</v>
      </c>
      <c r="BB176" s="1">
        <f t="shared" si="90"/>
        <v>0</v>
      </c>
      <c r="BC176" s="1">
        <f t="shared" si="91"/>
        <v>0</v>
      </c>
      <c r="BD176" s="1">
        <f t="shared" si="92"/>
        <v>0</v>
      </c>
      <c r="BE176" s="1">
        <f t="shared" si="93"/>
        <v>0</v>
      </c>
      <c r="BF176" s="43">
        <f t="shared" si="94"/>
        <v>0</v>
      </c>
      <c r="BG176" s="43">
        <f t="shared" si="95"/>
        <v>1.7639999999999998</v>
      </c>
      <c r="BH176" s="1" t="s">
        <v>13576</v>
      </c>
      <c r="BI176" s="52">
        <v>8.6065573770491802E-2</v>
      </c>
      <c r="BJ176" s="1" t="s">
        <v>13589</v>
      </c>
    </row>
    <row r="177" spans="1:62">
      <c r="A177" s="28" t="s">
        <v>2086</v>
      </c>
      <c r="B177" s="1">
        <v>1000</v>
      </c>
      <c r="C177" s="1">
        <v>33068</v>
      </c>
      <c r="D177" s="1">
        <v>19.72</v>
      </c>
      <c r="E177" s="28">
        <v>15.566666666666665</v>
      </c>
      <c r="F177" s="1">
        <v>8.4</v>
      </c>
      <c r="G177" s="28">
        <v>2.2163588390501321</v>
      </c>
      <c r="H177" s="28">
        <v>3.35</v>
      </c>
      <c r="I177" s="28">
        <v>1.3842975206611572</v>
      </c>
      <c r="J177" s="1">
        <v>99.84</v>
      </c>
      <c r="K177" s="1">
        <v>98.94</v>
      </c>
      <c r="L177" s="1">
        <v>31</v>
      </c>
      <c r="M177" s="1">
        <v>97</v>
      </c>
      <c r="N177" s="1">
        <v>1014</v>
      </c>
      <c r="O177" s="28">
        <v>1.3678350515463917</v>
      </c>
      <c r="P177" s="28">
        <f t="shared" si="64"/>
        <v>0.57396449704142016</v>
      </c>
      <c r="Q177" s="42">
        <v>0</v>
      </c>
      <c r="T177" s="1">
        <f t="shared" si="65"/>
        <v>0</v>
      </c>
      <c r="U177" s="1">
        <f t="shared" si="66"/>
        <v>0.52400000000000002</v>
      </c>
      <c r="W177" s="1">
        <f t="shared" si="67"/>
        <v>0</v>
      </c>
      <c r="X177" s="1">
        <f t="shared" si="68"/>
        <v>0.49</v>
      </c>
      <c r="Y177" s="1">
        <f t="shared" si="69"/>
        <v>0</v>
      </c>
      <c r="Z177" s="1">
        <f t="shared" si="70"/>
        <v>0</v>
      </c>
      <c r="AH177" s="1">
        <f t="shared" si="71"/>
        <v>0</v>
      </c>
      <c r="AI177" s="1">
        <f t="shared" si="72"/>
        <v>0.68</v>
      </c>
      <c r="AJ177" s="1">
        <f t="shared" si="73"/>
        <v>0</v>
      </c>
      <c r="AK177" s="1">
        <f t="shared" si="74"/>
        <v>0</v>
      </c>
      <c r="AL177" s="1">
        <f t="shared" si="75"/>
        <v>0</v>
      </c>
      <c r="AM177" s="1">
        <f t="shared" si="76"/>
        <v>0</v>
      </c>
      <c r="AN177" s="1">
        <f t="shared" si="77"/>
        <v>1</v>
      </c>
      <c r="AO177" s="1">
        <f t="shared" si="78"/>
        <v>0.72</v>
      </c>
      <c r="AP177" s="1">
        <f t="shared" si="79"/>
        <v>0</v>
      </c>
      <c r="AQ177" s="1">
        <f t="shared" si="80"/>
        <v>0.56999999999999995</v>
      </c>
      <c r="AR177" s="1">
        <f t="shared" si="81"/>
        <v>0</v>
      </c>
      <c r="AS177" s="1">
        <f t="shared" si="82"/>
        <v>0.67</v>
      </c>
      <c r="AT177" s="1">
        <f t="shared" si="83"/>
        <v>0</v>
      </c>
      <c r="AU177" s="1">
        <f t="shared" si="84"/>
        <v>0</v>
      </c>
      <c r="AW177" s="1">
        <f t="shared" si="85"/>
        <v>1</v>
      </c>
      <c r="AX177" s="1">
        <f t="shared" si="86"/>
        <v>0</v>
      </c>
      <c r="AY177" s="1">
        <f t="shared" si="87"/>
        <v>1</v>
      </c>
      <c r="AZ177" s="1">
        <f t="shared" si="88"/>
        <v>0.88</v>
      </c>
      <c r="BA177" s="1">
        <f t="shared" si="89"/>
        <v>0.77</v>
      </c>
      <c r="BB177" s="1">
        <f t="shared" si="90"/>
        <v>0</v>
      </c>
      <c r="BC177" s="1">
        <f t="shared" si="91"/>
        <v>0</v>
      </c>
      <c r="BD177" s="1">
        <f t="shared" si="92"/>
        <v>0</v>
      </c>
      <c r="BE177" s="1">
        <f t="shared" si="93"/>
        <v>0</v>
      </c>
      <c r="BF177" s="43">
        <f t="shared" si="94"/>
        <v>3</v>
      </c>
      <c r="BG177" s="43">
        <f t="shared" si="95"/>
        <v>5.3040000000000003</v>
      </c>
      <c r="BH177" s="1" t="s">
        <v>13576</v>
      </c>
      <c r="BI177" s="52">
        <v>8.6065573770491802E-2</v>
      </c>
      <c r="BJ177" s="1" t="s">
        <v>13589</v>
      </c>
    </row>
    <row r="178" spans="1:62">
      <c r="A178" s="28" t="s">
        <v>1287</v>
      </c>
      <c r="B178" s="1">
        <v>11000</v>
      </c>
      <c r="C178" s="1">
        <v>13487</v>
      </c>
      <c r="D178" s="1">
        <v>6.3100000000000023</v>
      </c>
      <c r="E178" s="28">
        <v>15.956666666666669</v>
      </c>
      <c r="F178" s="1">
        <v>1.5</v>
      </c>
      <c r="G178" s="28">
        <v>0.43859649122807021</v>
      </c>
      <c r="H178" s="28">
        <v>1.87</v>
      </c>
      <c r="I178" s="28">
        <v>1.2635135135135136</v>
      </c>
      <c r="J178" s="1">
        <v>98.76</v>
      </c>
      <c r="K178" s="1">
        <v>98.99</v>
      </c>
      <c r="L178" s="1">
        <v>449</v>
      </c>
      <c r="M178" s="1">
        <v>1944</v>
      </c>
      <c r="N178" s="1">
        <v>7258</v>
      </c>
      <c r="O178" s="28">
        <v>0.98853909465020573</v>
      </c>
      <c r="P178" s="28">
        <f t="shared" si="64"/>
        <v>1.6070542849269771</v>
      </c>
      <c r="Q178" s="42">
        <v>1</v>
      </c>
      <c r="T178" s="1">
        <f t="shared" si="65"/>
        <v>0</v>
      </c>
      <c r="U178" s="1">
        <f t="shared" si="66"/>
        <v>0</v>
      </c>
      <c r="W178" s="1">
        <f t="shared" si="67"/>
        <v>0</v>
      </c>
      <c r="X178" s="1">
        <f t="shared" si="68"/>
        <v>0</v>
      </c>
      <c r="Y178" s="1">
        <f t="shared" si="69"/>
        <v>0</v>
      </c>
      <c r="Z178" s="1">
        <f t="shared" si="70"/>
        <v>0</v>
      </c>
      <c r="AH178" s="1">
        <f t="shared" si="71"/>
        <v>0</v>
      </c>
      <c r="AI178" s="1">
        <f t="shared" si="72"/>
        <v>0</v>
      </c>
      <c r="AJ178" s="1">
        <f t="shared" si="73"/>
        <v>0</v>
      </c>
      <c r="AK178" s="1">
        <f t="shared" si="74"/>
        <v>0</v>
      </c>
      <c r="AL178" s="1">
        <f t="shared" si="75"/>
        <v>0</v>
      </c>
      <c r="AM178" s="1">
        <f t="shared" si="76"/>
        <v>0</v>
      </c>
      <c r="AN178" s="1">
        <f t="shared" si="77"/>
        <v>0</v>
      </c>
      <c r="AO178" s="1">
        <f t="shared" si="78"/>
        <v>0.72</v>
      </c>
      <c r="AP178" s="1">
        <f t="shared" si="79"/>
        <v>0</v>
      </c>
      <c r="AQ178" s="1">
        <f t="shared" si="80"/>
        <v>0.56999999999999995</v>
      </c>
      <c r="AR178" s="1">
        <f t="shared" si="81"/>
        <v>0</v>
      </c>
      <c r="AS178" s="1">
        <f t="shared" si="82"/>
        <v>0.67</v>
      </c>
      <c r="AT178" s="1">
        <f t="shared" si="83"/>
        <v>0</v>
      </c>
      <c r="AU178" s="1">
        <f t="shared" si="84"/>
        <v>0</v>
      </c>
      <c r="AW178" s="1">
        <f t="shared" si="85"/>
        <v>0</v>
      </c>
      <c r="AX178" s="1">
        <f t="shared" si="86"/>
        <v>0</v>
      </c>
      <c r="AY178" s="1">
        <f t="shared" si="87"/>
        <v>0</v>
      </c>
      <c r="AZ178" s="1">
        <f t="shared" si="88"/>
        <v>0</v>
      </c>
      <c r="BA178" s="1">
        <f t="shared" si="89"/>
        <v>0</v>
      </c>
      <c r="BB178" s="1">
        <f t="shared" si="90"/>
        <v>0</v>
      </c>
      <c r="BC178" s="1">
        <f t="shared" si="91"/>
        <v>0</v>
      </c>
      <c r="BD178" s="1">
        <f t="shared" si="92"/>
        <v>0</v>
      </c>
      <c r="BE178" s="1">
        <f t="shared" si="93"/>
        <v>0</v>
      </c>
      <c r="BF178" s="43">
        <f t="shared" si="94"/>
        <v>0</v>
      </c>
      <c r="BG178" s="43">
        <f t="shared" si="95"/>
        <v>1.96</v>
      </c>
      <c r="BH178" s="1" t="s">
        <v>13576</v>
      </c>
      <c r="BI178" s="52">
        <v>8.6065573770491802E-2</v>
      </c>
      <c r="BJ178" s="1" t="s">
        <v>13589</v>
      </c>
    </row>
    <row r="179" spans="1:62">
      <c r="A179" s="28" t="s">
        <v>771</v>
      </c>
      <c r="B179" s="1">
        <v>1000</v>
      </c>
      <c r="C179" s="1">
        <v>53816</v>
      </c>
      <c r="D179" s="1">
        <v>16.11</v>
      </c>
      <c r="E179" s="28">
        <v>16.253333333333334</v>
      </c>
      <c r="F179" s="1">
        <v>8.11</v>
      </c>
      <c r="G179" s="28">
        <v>1.8773148148148147</v>
      </c>
      <c r="H179" s="28">
        <v>1.56</v>
      </c>
      <c r="I179" s="28">
        <v>0.53424657534246578</v>
      </c>
      <c r="J179" s="1">
        <v>32.5</v>
      </c>
      <c r="K179" s="1">
        <v>98.68</v>
      </c>
      <c r="L179" s="1">
        <v>254</v>
      </c>
      <c r="M179" s="1">
        <v>1287</v>
      </c>
      <c r="N179" s="1">
        <v>6359</v>
      </c>
      <c r="O179" s="28">
        <v>0.84469308469308468</v>
      </c>
      <c r="P179" s="28">
        <f t="shared" si="64"/>
        <v>1.2143418776537191</v>
      </c>
      <c r="Q179" s="42">
        <v>1</v>
      </c>
      <c r="T179" s="1">
        <f t="shared" si="65"/>
        <v>0</v>
      </c>
      <c r="U179" s="1">
        <f t="shared" si="66"/>
        <v>0.52400000000000002</v>
      </c>
      <c r="W179" s="1">
        <f t="shared" si="67"/>
        <v>0</v>
      </c>
      <c r="X179" s="1">
        <f t="shared" si="68"/>
        <v>0.49</v>
      </c>
      <c r="Y179" s="1">
        <f t="shared" si="69"/>
        <v>0</v>
      </c>
      <c r="Z179" s="1">
        <f t="shared" si="70"/>
        <v>0</v>
      </c>
      <c r="AH179" s="1">
        <f t="shared" si="71"/>
        <v>0</v>
      </c>
      <c r="AI179" s="1">
        <f t="shared" si="72"/>
        <v>0.68</v>
      </c>
      <c r="AJ179" s="1">
        <f t="shared" si="73"/>
        <v>0</v>
      </c>
      <c r="AK179" s="1">
        <f t="shared" si="74"/>
        <v>0</v>
      </c>
      <c r="AL179" s="1">
        <f t="shared" si="75"/>
        <v>0</v>
      </c>
      <c r="AM179" s="1">
        <f t="shared" si="76"/>
        <v>0</v>
      </c>
      <c r="AN179" s="1">
        <f t="shared" si="77"/>
        <v>0</v>
      </c>
      <c r="AO179" s="1">
        <f t="shared" si="78"/>
        <v>0.72</v>
      </c>
      <c r="AP179" s="1">
        <f t="shared" si="79"/>
        <v>1</v>
      </c>
      <c r="AQ179" s="1">
        <f t="shared" si="80"/>
        <v>0</v>
      </c>
      <c r="AR179" s="1">
        <f t="shared" si="81"/>
        <v>0</v>
      </c>
      <c r="AS179" s="1">
        <f t="shared" si="82"/>
        <v>0.67</v>
      </c>
      <c r="AT179" s="1">
        <f t="shared" si="83"/>
        <v>0</v>
      </c>
      <c r="AU179" s="1">
        <f t="shared" si="84"/>
        <v>0</v>
      </c>
      <c r="AW179" s="1">
        <f t="shared" si="85"/>
        <v>0</v>
      </c>
      <c r="AX179" s="1">
        <f t="shared" si="86"/>
        <v>0</v>
      </c>
      <c r="AY179" s="1">
        <f t="shared" si="87"/>
        <v>0</v>
      </c>
      <c r="AZ179" s="1">
        <f t="shared" si="88"/>
        <v>0</v>
      </c>
      <c r="BA179" s="1">
        <f t="shared" si="89"/>
        <v>0</v>
      </c>
      <c r="BB179" s="1">
        <f t="shared" si="90"/>
        <v>0</v>
      </c>
      <c r="BC179" s="1">
        <f t="shared" si="91"/>
        <v>0</v>
      </c>
      <c r="BD179" s="1">
        <f t="shared" si="92"/>
        <v>0</v>
      </c>
      <c r="BE179" s="1">
        <f t="shared" si="93"/>
        <v>0</v>
      </c>
      <c r="BF179" s="43">
        <f t="shared" si="94"/>
        <v>1</v>
      </c>
      <c r="BG179" s="43">
        <f t="shared" si="95"/>
        <v>3.0839999999999996</v>
      </c>
      <c r="BH179" s="1" t="s">
        <v>13578</v>
      </c>
      <c r="BI179" s="52">
        <v>7.6923076923076927E-2</v>
      </c>
      <c r="BJ179" s="1" t="s">
        <v>13589</v>
      </c>
    </row>
    <row r="180" spans="1:62">
      <c r="A180" s="28" t="s">
        <v>337</v>
      </c>
      <c r="B180" s="1">
        <v>1000</v>
      </c>
      <c r="C180" s="1">
        <v>79356</v>
      </c>
      <c r="D180" s="1">
        <v>6.009999999999998</v>
      </c>
      <c r="E180" s="28">
        <v>16.493333333333336</v>
      </c>
      <c r="F180" s="1">
        <v>53.24</v>
      </c>
      <c r="G180" s="28">
        <v>3.6997915218902016</v>
      </c>
      <c r="H180" s="28">
        <v>5.16</v>
      </c>
      <c r="I180" s="28">
        <v>1.3983739837398375</v>
      </c>
      <c r="J180" s="1">
        <v>93.37</v>
      </c>
      <c r="K180" s="1">
        <v>99.41</v>
      </c>
      <c r="L180" s="1">
        <v>2</v>
      </c>
      <c r="M180" s="1">
        <v>112</v>
      </c>
      <c r="N180" s="1">
        <v>2734</v>
      </c>
      <c r="O180" s="28">
        <v>7.6428571428571429E-2</v>
      </c>
      <c r="P180" s="28">
        <f t="shared" si="64"/>
        <v>0.24579370885149965</v>
      </c>
      <c r="Q180" s="42" t="s">
        <v>13545</v>
      </c>
      <c r="T180" s="1">
        <f t="shared" si="65"/>
        <v>0</v>
      </c>
      <c r="U180" s="1">
        <f t="shared" si="66"/>
        <v>0.52400000000000002</v>
      </c>
      <c r="W180" s="1">
        <f t="shared" si="67"/>
        <v>0</v>
      </c>
      <c r="X180" s="1">
        <f t="shared" si="68"/>
        <v>0</v>
      </c>
      <c r="Y180" s="1">
        <f t="shared" si="69"/>
        <v>0</v>
      </c>
      <c r="Z180" s="1">
        <f t="shared" si="70"/>
        <v>0</v>
      </c>
      <c r="AH180" s="1">
        <f t="shared" si="71"/>
        <v>1</v>
      </c>
      <c r="AI180" s="1">
        <f t="shared" si="72"/>
        <v>0.68</v>
      </c>
      <c r="AJ180" s="1">
        <f t="shared" si="73"/>
        <v>1</v>
      </c>
      <c r="AK180" s="1">
        <f t="shared" si="74"/>
        <v>0</v>
      </c>
      <c r="AL180" s="1">
        <f t="shared" si="75"/>
        <v>1</v>
      </c>
      <c r="AM180" s="1">
        <f t="shared" si="76"/>
        <v>0.75</v>
      </c>
      <c r="AN180" s="1">
        <f t="shared" si="77"/>
        <v>1</v>
      </c>
      <c r="AO180" s="1">
        <f t="shared" si="78"/>
        <v>0.72</v>
      </c>
      <c r="AP180" s="1">
        <f t="shared" si="79"/>
        <v>0</v>
      </c>
      <c r="AQ180" s="1">
        <f t="shared" si="80"/>
        <v>0</v>
      </c>
      <c r="AR180" s="1">
        <f t="shared" si="81"/>
        <v>0</v>
      </c>
      <c r="AS180" s="1">
        <f t="shared" si="82"/>
        <v>0</v>
      </c>
      <c r="AT180" s="1">
        <f t="shared" si="83"/>
        <v>0</v>
      </c>
      <c r="AU180" s="1">
        <f t="shared" si="84"/>
        <v>0</v>
      </c>
      <c r="AW180" s="1">
        <f t="shared" si="85"/>
        <v>1</v>
      </c>
      <c r="AX180" s="1">
        <f t="shared" si="86"/>
        <v>0.91</v>
      </c>
      <c r="AY180" s="1">
        <f t="shared" si="87"/>
        <v>1</v>
      </c>
      <c r="AZ180" s="1">
        <f t="shared" si="88"/>
        <v>0.88</v>
      </c>
      <c r="BA180" s="1">
        <f t="shared" si="89"/>
        <v>0</v>
      </c>
      <c r="BB180" s="1">
        <f t="shared" si="90"/>
        <v>1</v>
      </c>
      <c r="BC180" s="1">
        <f t="shared" si="91"/>
        <v>0</v>
      </c>
      <c r="BD180" s="1">
        <f t="shared" si="92"/>
        <v>1</v>
      </c>
      <c r="BE180" s="1">
        <f t="shared" si="93"/>
        <v>0.81</v>
      </c>
      <c r="BF180" s="43">
        <f t="shared" si="94"/>
        <v>8</v>
      </c>
      <c r="BG180" s="43">
        <f t="shared" si="95"/>
        <v>5.2740000000000009</v>
      </c>
      <c r="BH180" s="1" t="s">
        <v>13576</v>
      </c>
      <c r="BI180" s="52">
        <v>8.6065573770491802E-2</v>
      </c>
      <c r="BJ180" s="1" t="s">
        <v>13589</v>
      </c>
    </row>
    <row r="181" spans="1:62">
      <c r="A181" s="28" t="s">
        <v>3884</v>
      </c>
      <c r="B181" s="1">
        <v>1000</v>
      </c>
      <c r="C181" s="1">
        <v>45266</v>
      </c>
      <c r="D181" s="1">
        <v>44.76</v>
      </c>
      <c r="E181" s="28">
        <v>16.626666666666665</v>
      </c>
      <c r="F181" s="1">
        <v>0</v>
      </c>
      <c r="G181" s="28">
        <v>0</v>
      </c>
      <c r="H181" s="28">
        <v>11.24</v>
      </c>
      <c r="I181" s="28">
        <v>4.6255144032921809</v>
      </c>
      <c r="J181" s="1">
        <v>26.11</v>
      </c>
      <c r="K181" s="1">
        <v>99.46</v>
      </c>
      <c r="L181" s="1">
        <v>0</v>
      </c>
      <c r="M181" s="1">
        <v>4</v>
      </c>
      <c r="N181" s="1">
        <v>90</v>
      </c>
      <c r="O181" s="28">
        <v>0</v>
      </c>
      <c r="P181" s="28">
        <f t="shared" si="64"/>
        <v>0.26666666666666666</v>
      </c>
      <c r="Q181" s="42">
        <v>0</v>
      </c>
      <c r="T181" s="1">
        <f t="shared" si="65"/>
        <v>0</v>
      </c>
      <c r="U181" s="1">
        <f t="shared" si="66"/>
        <v>0.52400000000000002</v>
      </c>
      <c r="W181" s="1">
        <f t="shared" si="67"/>
        <v>1</v>
      </c>
      <c r="X181" s="1">
        <f t="shared" si="68"/>
        <v>0.49</v>
      </c>
      <c r="Y181" s="1">
        <f t="shared" si="69"/>
        <v>0</v>
      </c>
      <c r="Z181" s="1">
        <f t="shared" si="70"/>
        <v>0</v>
      </c>
      <c r="AH181" s="1">
        <f t="shared" si="71"/>
        <v>0</v>
      </c>
      <c r="AI181" s="1">
        <f t="shared" si="72"/>
        <v>0</v>
      </c>
      <c r="AJ181" s="1">
        <f t="shared" si="73"/>
        <v>0</v>
      </c>
      <c r="AK181" s="1">
        <f t="shared" si="74"/>
        <v>0</v>
      </c>
      <c r="AL181" s="1">
        <f t="shared" si="75"/>
        <v>1</v>
      </c>
      <c r="AM181" s="1">
        <f t="shared" si="76"/>
        <v>0.75</v>
      </c>
      <c r="AN181" s="1">
        <f t="shared" si="77"/>
        <v>1</v>
      </c>
      <c r="AO181" s="1">
        <f t="shared" si="78"/>
        <v>0.72</v>
      </c>
      <c r="AP181" s="1">
        <f t="shared" si="79"/>
        <v>1</v>
      </c>
      <c r="AQ181" s="1">
        <f t="shared" si="80"/>
        <v>0</v>
      </c>
      <c r="AR181" s="1">
        <f t="shared" si="81"/>
        <v>0</v>
      </c>
      <c r="AS181" s="1">
        <f t="shared" si="82"/>
        <v>0</v>
      </c>
      <c r="AT181" s="1">
        <f t="shared" si="83"/>
        <v>0</v>
      </c>
      <c r="AU181" s="1">
        <f t="shared" si="84"/>
        <v>0</v>
      </c>
      <c r="AW181" s="1">
        <f t="shared" si="85"/>
        <v>1</v>
      </c>
      <c r="AX181" s="1">
        <f t="shared" si="86"/>
        <v>0.91</v>
      </c>
      <c r="AY181" s="1">
        <f t="shared" si="87"/>
        <v>1</v>
      </c>
      <c r="AZ181" s="1">
        <f t="shared" si="88"/>
        <v>0.88</v>
      </c>
      <c r="BA181" s="1">
        <f t="shared" si="89"/>
        <v>0.77</v>
      </c>
      <c r="BB181" s="1">
        <f t="shared" si="90"/>
        <v>1</v>
      </c>
      <c r="BC181" s="1">
        <f t="shared" si="91"/>
        <v>0.9</v>
      </c>
      <c r="BD181" s="1">
        <f t="shared" si="92"/>
        <v>0</v>
      </c>
      <c r="BE181" s="1">
        <f t="shared" si="93"/>
        <v>0.81</v>
      </c>
      <c r="BF181" s="43">
        <f t="shared" si="94"/>
        <v>7</v>
      </c>
      <c r="BG181" s="43">
        <f t="shared" si="95"/>
        <v>6.7540000000000013</v>
      </c>
      <c r="BH181" s="1" t="s">
        <v>13578</v>
      </c>
      <c r="BI181" s="52">
        <v>7.6923076923076927E-2</v>
      </c>
      <c r="BJ181" s="1" t="s">
        <v>13589</v>
      </c>
    </row>
    <row r="182" spans="1:62">
      <c r="A182" s="28" t="s">
        <v>1820</v>
      </c>
      <c r="B182" s="1">
        <v>1000</v>
      </c>
      <c r="C182" s="1">
        <v>40646</v>
      </c>
      <c r="D182" s="1">
        <v>27.37</v>
      </c>
      <c r="E182" s="28">
        <v>17.053333333333331</v>
      </c>
      <c r="F182" s="1">
        <v>2.4</v>
      </c>
      <c r="G182" s="28">
        <v>0.61068702290076327</v>
      </c>
      <c r="H182" s="28">
        <v>1.62</v>
      </c>
      <c r="I182" s="28">
        <v>0.66666666666666663</v>
      </c>
      <c r="J182" s="1">
        <v>81.569999999999993</v>
      </c>
      <c r="K182" s="1">
        <v>99.32</v>
      </c>
      <c r="L182" s="1">
        <v>309</v>
      </c>
      <c r="M182" s="1">
        <v>1300</v>
      </c>
      <c r="N182" s="1">
        <v>6921</v>
      </c>
      <c r="O182" s="28">
        <v>1.017323076923077</v>
      </c>
      <c r="P182" s="28">
        <f t="shared" si="64"/>
        <v>1.1270047680970958</v>
      </c>
      <c r="Q182" s="42">
        <v>1</v>
      </c>
      <c r="T182" s="1">
        <f t="shared" si="65"/>
        <v>0</v>
      </c>
      <c r="U182" s="1">
        <f t="shared" si="66"/>
        <v>0.52400000000000002</v>
      </c>
      <c r="W182" s="1">
        <f t="shared" si="67"/>
        <v>0</v>
      </c>
      <c r="X182" s="1">
        <f t="shared" si="68"/>
        <v>0.49</v>
      </c>
      <c r="Y182" s="1">
        <f t="shared" si="69"/>
        <v>0</v>
      </c>
      <c r="Z182" s="1">
        <f t="shared" si="70"/>
        <v>0</v>
      </c>
      <c r="AH182" s="1">
        <f t="shared" si="71"/>
        <v>0</v>
      </c>
      <c r="AI182" s="1">
        <f t="shared" si="72"/>
        <v>0</v>
      </c>
      <c r="AJ182" s="1">
        <f t="shared" si="73"/>
        <v>0</v>
      </c>
      <c r="AK182" s="1">
        <f t="shared" si="74"/>
        <v>0</v>
      </c>
      <c r="AL182" s="1">
        <f t="shared" si="75"/>
        <v>0</v>
      </c>
      <c r="AM182" s="1">
        <f t="shared" si="76"/>
        <v>0</v>
      </c>
      <c r="AN182" s="1">
        <f t="shared" si="77"/>
        <v>0</v>
      </c>
      <c r="AO182" s="1">
        <f t="shared" si="78"/>
        <v>0.72</v>
      </c>
      <c r="AP182" s="1">
        <f t="shared" si="79"/>
        <v>0</v>
      </c>
      <c r="AQ182" s="1">
        <f t="shared" si="80"/>
        <v>0</v>
      </c>
      <c r="AR182" s="1">
        <f t="shared" si="81"/>
        <v>0</v>
      </c>
      <c r="AS182" s="1">
        <f t="shared" si="82"/>
        <v>0</v>
      </c>
      <c r="AT182" s="1">
        <f t="shared" si="83"/>
        <v>0</v>
      </c>
      <c r="AU182" s="1">
        <f t="shared" si="84"/>
        <v>0</v>
      </c>
      <c r="AW182" s="1">
        <f t="shared" si="85"/>
        <v>0</v>
      </c>
      <c r="AX182" s="1">
        <f t="shared" si="86"/>
        <v>0</v>
      </c>
      <c r="AY182" s="1">
        <f t="shared" si="87"/>
        <v>0</v>
      </c>
      <c r="AZ182" s="1">
        <f t="shared" si="88"/>
        <v>0</v>
      </c>
      <c r="BA182" s="1">
        <f t="shared" si="89"/>
        <v>0</v>
      </c>
      <c r="BB182" s="1">
        <f t="shared" si="90"/>
        <v>0</v>
      </c>
      <c r="BC182" s="1">
        <f t="shared" si="91"/>
        <v>0</v>
      </c>
      <c r="BD182" s="1">
        <f t="shared" si="92"/>
        <v>0</v>
      </c>
      <c r="BE182" s="1">
        <f t="shared" si="93"/>
        <v>0</v>
      </c>
      <c r="BF182" s="43">
        <f t="shared" si="94"/>
        <v>0</v>
      </c>
      <c r="BG182" s="43">
        <f t="shared" si="95"/>
        <v>1.734</v>
      </c>
      <c r="BH182" s="1" t="s">
        <v>13576</v>
      </c>
      <c r="BI182" s="52">
        <v>8.6065573770491802E-2</v>
      </c>
      <c r="BJ182" s="1" t="s">
        <v>13589</v>
      </c>
    </row>
    <row r="183" spans="1:62">
      <c r="A183" s="28" t="s">
        <v>431</v>
      </c>
      <c r="B183" s="1">
        <v>1000</v>
      </c>
      <c r="C183" s="1">
        <v>20625</v>
      </c>
      <c r="D183" s="1">
        <v>12.24</v>
      </c>
      <c r="E183" s="28">
        <v>17.330000000000002</v>
      </c>
      <c r="F183" s="1">
        <v>3.28</v>
      </c>
      <c r="G183" s="28">
        <v>0.95906432748538006</v>
      </c>
      <c r="H183" s="28">
        <v>0.1</v>
      </c>
      <c r="I183" s="28">
        <v>6.7567567567567571E-2</v>
      </c>
      <c r="J183" s="1">
        <v>100</v>
      </c>
      <c r="K183" s="1">
        <v>99.4</v>
      </c>
      <c r="L183" s="1">
        <v>206</v>
      </c>
      <c r="M183" s="1">
        <v>887</v>
      </c>
      <c r="N183" s="1">
        <v>3766</v>
      </c>
      <c r="O183" s="28">
        <v>0.99400225479143178</v>
      </c>
      <c r="P183" s="28">
        <f t="shared" si="64"/>
        <v>1.4131704726500265</v>
      </c>
      <c r="Q183" s="42">
        <v>1</v>
      </c>
      <c r="T183" s="1">
        <f t="shared" si="65"/>
        <v>0</v>
      </c>
      <c r="U183" s="1">
        <f t="shared" si="66"/>
        <v>0.52400000000000002</v>
      </c>
      <c r="W183" s="1">
        <f t="shared" si="67"/>
        <v>0</v>
      </c>
      <c r="X183" s="1">
        <f t="shared" si="68"/>
        <v>0</v>
      </c>
      <c r="Y183" s="1">
        <f t="shared" si="69"/>
        <v>0</v>
      </c>
      <c r="Z183" s="1">
        <f t="shared" si="70"/>
        <v>0</v>
      </c>
      <c r="AH183" s="1">
        <f t="shared" si="71"/>
        <v>0</v>
      </c>
      <c r="AI183" s="1">
        <f t="shared" si="72"/>
        <v>0</v>
      </c>
      <c r="AJ183" s="1">
        <f t="shared" si="73"/>
        <v>0</v>
      </c>
      <c r="AK183" s="1">
        <f t="shared" si="74"/>
        <v>0</v>
      </c>
      <c r="AL183" s="1">
        <f t="shared" si="75"/>
        <v>0</v>
      </c>
      <c r="AM183" s="1">
        <f t="shared" si="76"/>
        <v>0</v>
      </c>
      <c r="AN183" s="1">
        <f t="shared" si="77"/>
        <v>0</v>
      </c>
      <c r="AO183" s="1">
        <f t="shared" si="78"/>
        <v>0</v>
      </c>
      <c r="AP183" s="1">
        <f t="shared" si="79"/>
        <v>0</v>
      </c>
      <c r="AQ183" s="1">
        <f t="shared" si="80"/>
        <v>0.56999999999999995</v>
      </c>
      <c r="AR183" s="1">
        <f t="shared" si="81"/>
        <v>0</v>
      </c>
      <c r="AS183" s="1">
        <f t="shared" si="82"/>
        <v>0</v>
      </c>
      <c r="AT183" s="1">
        <f t="shared" si="83"/>
        <v>0</v>
      </c>
      <c r="AU183" s="1">
        <f t="shared" si="84"/>
        <v>0</v>
      </c>
      <c r="AW183" s="1">
        <f t="shared" si="85"/>
        <v>0</v>
      </c>
      <c r="AX183" s="1">
        <f t="shared" si="86"/>
        <v>0</v>
      </c>
      <c r="AY183" s="1">
        <f t="shared" si="87"/>
        <v>0</v>
      </c>
      <c r="AZ183" s="1">
        <f t="shared" si="88"/>
        <v>0</v>
      </c>
      <c r="BA183" s="1">
        <f t="shared" si="89"/>
        <v>0</v>
      </c>
      <c r="BB183" s="1">
        <f t="shared" si="90"/>
        <v>0</v>
      </c>
      <c r="BC183" s="1">
        <f t="shared" si="91"/>
        <v>0</v>
      </c>
      <c r="BD183" s="1">
        <f t="shared" si="92"/>
        <v>0</v>
      </c>
      <c r="BE183" s="1">
        <f t="shared" si="93"/>
        <v>0</v>
      </c>
      <c r="BF183" s="43">
        <f t="shared" si="94"/>
        <v>0</v>
      </c>
      <c r="BG183" s="43">
        <f t="shared" si="95"/>
        <v>1.0939999999999999</v>
      </c>
      <c r="BH183" s="1" t="s">
        <v>13576</v>
      </c>
      <c r="BI183" s="52">
        <v>8.6065573770491802E-2</v>
      </c>
      <c r="BJ183" s="1" t="s">
        <v>13589</v>
      </c>
    </row>
    <row r="184" spans="1:62">
      <c r="A184" s="28" t="s">
        <v>242</v>
      </c>
      <c r="B184" s="1">
        <v>1150</v>
      </c>
      <c r="C184" s="1">
        <v>6924</v>
      </c>
      <c r="D184" s="1">
        <v>4.3000000000000007</v>
      </c>
      <c r="E184" s="28">
        <v>17.336666666666666</v>
      </c>
      <c r="F184" s="1">
        <v>87.5</v>
      </c>
      <c r="G184" s="28">
        <v>6.0806115357887416</v>
      </c>
      <c r="H184" s="28">
        <v>5.67</v>
      </c>
      <c r="I184" s="28">
        <v>1.5365853658536586</v>
      </c>
      <c r="J184" s="1">
        <v>99.62</v>
      </c>
      <c r="K184" s="1">
        <v>97.92</v>
      </c>
      <c r="L184" s="1">
        <v>164</v>
      </c>
      <c r="M184" s="1">
        <v>603</v>
      </c>
      <c r="N184" s="1">
        <v>2318</v>
      </c>
      <c r="O184" s="28">
        <v>1.1640464344941956</v>
      </c>
      <c r="P184" s="28">
        <f t="shared" si="64"/>
        <v>1.5608283002588437</v>
      </c>
      <c r="Q184" s="42">
        <v>1</v>
      </c>
      <c r="T184" s="1">
        <f t="shared" si="65"/>
        <v>0</v>
      </c>
      <c r="U184" s="1">
        <f t="shared" si="66"/>
        <v>0.52400000000000002</v>
      </c>
      <c r="W184" s="1">
        <f t="shared" si="67"/>
        <v>0</v>
      </c>
      <c r="X184" s="1">
        <f t="shared" si="68"/>
        <v>0</v>
      </c>
      <c r="Y184" s="1">
        <f t="shared" si="69"/>
        <v>0</v>
      </c>
      <c r="Z184" s="1">
        <f t="shared" si="70"/>
        <v>0</v>
      </c>
      <c r="AH184" s="1">
        <f t="shared" si="71"/>
        <v>1</v>
      </c>
      <c r="AI184" s="1">
        <f t="shared" si="72"/>
        <v>0.68</v>
      </c>
      <c r="AJ184" s="1">
        <f t="shared" si="73"/>
        <v>1</v>
      </c>
      <c r="AK184" s="1">
        <f t="shared" si="74"/>
        <v>0.66</v>
      </c>
      <c r="AL184" s="1">
        <f t="shared" si="75"/>
        <v>1</v>
      </c>
      <c r="AM184" s="1">
        <f t="shared" si="76"/>
        <v>0.75</v>
      </c>
      <c r="AN184" s="1">
        <f t="shared" si="77"/>
        <v>1</v>
      </c>
      <c r="AO184" s="1">
        <f t="shared" si="78"/>
        <v>0.72</v>
      </c>
      <c r="AP184" s="1">
        <f t="shared" si="79"/>
        <v>0</v>
      </c>
      <c r="AQ184" s="1">
        <f t="shared" si="80"/>
        <v>0.56999999999999995</v>
      </c>
      <c r="AR184" s="1">
        <f t="shared" si="81"/>
        <v>1</v>
      </c>
      <c r="AS184" s="1">
        <f t="shared" si="82"/>
        <v>0.67</v>
      </c>
      <c r="AT184" s="1">
        <f t="shared" si="83"/>
        <v>0</v>
      </c>
      <c r="AU184" s="1">
        <f t="shared" si="84"/>
        <v>0</v>
      </c>
      <c r="AW184" s="1">
        <f t="shared" si="85"/>
        <v>0</v>
      </c>
      <c r="AX184" s="1">
        <f t="shared" si="86"/>
        <v>0</v>
      </c>
      <c r="AY184" s="1">
        <f t="shared" si="87"/>
        <v>0</v>
      </c>
      <c r="AZ184" s="1">
        <f t="shared" si="88"/>
        <v>0</v>
      </c>
      <c r="BA184" s="1">
        <f t="shared" si="89"/>
        <v>0</v>
      </c>
      <c r="BB184" s="1">
        <f t="shared" si="90"/>
        <v>0</v>
      </c>
      <c r="BC184" s="1">
        <f t="shared" si="91"/>
        <v>0</v>
      </c>
      <c r="BD184" s="1">
        <f t="shared" si="92"/>
        <v>0</v>
      </c>
      <c r="BE184" s="1">
        <f t="shared" si="93"/>
        <v>0</v>
      </c>
      <c r="BF184" s="43">
        <f t="shared" si="94"/>
        <v>5</v>
      </c>
      <c r="BG184" s="43">
        <f t="shared" si="95"/>
        <v>4.5740000000000007</v>
      </c>
      <c r="BH184" s="1" t="s">
        <v>13576</v>
      </c>
      <c r="BI184" s="52">
        <v>8.6065573770491802E-2</v>
      </c>
      <c r="BJ184" s="1" t="s">
        <v>13589</v>
      </c>
    </row>
    <row r="185" spans="1:62">
      <c r="A185" s="28" t="s">
        <v>3643</v>
      </c>
      <c r="B185" s="1">
        <v>1001</v>
      </c>
      <c r="C185" s="1">
        <v>21714</v>
      </c>
      <c r="D185" s="1">
        <v>26.73</v>
      </c>
      <c r="E185" s="28">
        <v>17.443333333333332</v>
      </c>
      <c r="F185" s="1">
        <v>1.39</v>
      </c>
      <c r="G185" s="28">
        <v>0.35368956743002539</v>
      </c>
      <c r="H185" s="28">
        <v>2.52</v>
      </c>
      <c r="I185" s="28">
        <v>1.037037037037037</v>
      </c>
      <c r="J185" s="1">
        <v>100</v>
      </c>
      <c r="K185" s="1">
        <v>98.51</v>
      </c>
      <c r="L185" s="1">
        <v>4</v>
      </c>
      <c r="M185" s="1">
        <v>426</v>
      </c>
      <c r="N185" s="1">
        <v>3531</v>
      </c>
      <c r="O185" s="28">
        <v>4.0187793427230049E-2</v>
      </c>
      <c r="P185" s="28">
        <f t="shared" si="64"/>
        <v>0.72387425658453697</v>
      </c>
      <c r="Q185" s="42">
        <v>1</v>
      </c>
      <c r="T185" s="1">
        <f t="shared" si="65"/>
        <v>0</v>
      </c>
      <c r="U185" s="1">
        <f t="shared" si="66"/>
        <v>0.52400000000000002</v>
      </c>
      <c r="W185" s="1">
        <f t="shared" si="67"/>
        <v>0</v>
      </c>
      <c r="X185" s="1">
        <f t="shared" si="68"/>
        <v>0.49</v>
      </c>
      <c r="Y185" s="1">
        <f t="shared" si="69"/>
        <v>0</v>
      </c>
      <c r="Z185" s="1">
        <f t="shared" si="70"/>
        <v>0</v>
      </c>
      <c r="AH185" s="1">
        <f t="shared" si="71"/>
        <v>0</v>
      </c>
      <c r="AI185" s="1">
        <f t="shared" si="72"/>
        <v>0</v>
      </c>
      <c r="AJ185" s="1">
        <f t="shared" si="73"/>
        <v>0</v>
      </c>
      <c r="AK185" s="1">
        <f t="shared" si="74"/>
        <v>0</v>
      </c>
      <c r="AL185" s="1">
        <f t="shared" si="75"/>
        <v>0</v>
      </c>
      <c r="AM185" s="1">
        <f t="shared" si="76"/>
        <v>0</v>
      </c>
      <c r="AN185" s="1">
        <f t="shared" si="77"/>
        <v>0</v>
      </c>
      <c r="AO185" s="1">
        <f t="shared" si="78"/>
        <v>0.72</v>
      </c>
      <c r="AP185" s="1">
        <f t="shared" si="79"/>
        <v>0</v>
      </c>
      <c r="AQ185" s="1">
        <f t="shared" si="80"/>
        <v>0.56999999999999995</v>
      </c>
      <c r="AR185" s="1">
        <f t="shared" si="81"/>
        <v>0</v>
      </c>
      <c r="AS185" s="1">
        <f t="shared" si="82"/>
        <v>0.67</v>
      </c>
      <c r="AT185" s="1">
        <f t="shared" si="83"/>
        <v>0</v>
      </c>
      <c r="AU185" s="1">
        <f t="shared" si="84"/>
        <v>0</v>
      </c>
      <c r="AW185" s="1">
        <f t="shared" si="85"/>
        <v>1</v>
      </c>
      <c r="AX185" s="1">
        <f t="shared" si="86"/>
        <v>0.91</v>
      </c>
      <c r="AY185" s="1">
        <f t="shared" si="87"/>
        <v>0</v>
      </c>
      <c r="AZ185" s="1">
        <f t="shared" si="88"/>
        <v>0</v>
      </c>
      <c r="BA185" s="1">
        <f t="shared" si="89"/>
        <v>0</v>
      </c>
      <c r="BB185" s="1">
        <f t="shared" si="90"/>
        <v>1</v>
      </c>
      <c r="BC185" s="1">
        <f t="shared" si="91"/>
        <v>0</v>
      </c>
      <c r="BD185" s="1">
        <f t="shared" si="92"/>
        <v>0</v>
      </c>
      <c r="BE185" s="1">
        <f t="shared" si="93"/>
        <v>0</v>
      </c>
      <c r="BF185" s="43">
        <f t="shared" si="94"/>
        <v>2</v>
      </c>
      <c r="BG185" s="43">
        <f t="shared" si="95"/>
        <v>3.8839999999999999</v>
      </c>
      <c r="BH185" s="1" t="s">
        <v>13576</v>
      </c>
      <c r="BI185" s="52">
        <v>8.6065573770491802E-2</v>
      </c>
      <c r="BJ185" s="1" t="s">
        <v>13589</v>
      </c>
    </row>
    <row r="186" spans="1:62">
      <c r="A186" s="28" t="s">
        <v>1173</v>
      </c>
      <c r="B186" s="1">
        <v>10000</v>
      </c>
      <c r="C186" s="1">
        <v>5320</v>
      </c>
      <c r="D186" s="1">
        <v>27.43</v>
      </c>
      <c r="E186" s="28">
        <v>17.443333333333332</v>
      </c>
      <c r="F186" s="1">
        <v>12.3</v>
      </c>
      <c r="G186" s="28">
        <v>1.1011638316920322</v>
      </c>
      <c r="H186" s="28">
        <v>0.6</v>
      </c>
      <c r="I186" s="28">
        <v>0.16949152542372881</v>
      </c>
      <c r="J186" s="1">
        <v>100</v>
      </c>
      <c r="K186" s="1">
        <v>98.39</v>
      </c>
      <c r="L186" s="1">
        <v>0</v>
      </c>
      <c r="M186" s="1">
        <v>158</v>
      </c>
      <c r="N186" s="1">
        <v>1206</v>
      </c>
      <c r="O186" s="28">
        <v>0</v>
      </c>
      <c r="P186" s="28">
        <f t="shared" si="64"/>
        <v>0.78606965174129351</v>
      </c>
      <c r="Q186" s="42">
        <v>1</v>
      </c>
      <c r="T186" s="1">
        <f t="shared" si="65"/>
        <v>0</v>
      </c>
      <c r="U186" s="1">
        <f t="shared" si="66"/>
        <v>0</v>
      </c>
      <c r="W186" s="1">
        <f t="shared" si="67"/>
        <v>0</v>
      </c>
      <c r="X186" s="1">
        <f t="shared" si="68"/>
        <v>0.49</v>
      </c>
      <c r="Y186" s="1">
        <f t="shared" si="69"/>
        <v>0</v>
      </c>
      <c r="Z186" s="1">
        <f t="shared" si="70"/>
        <v>0</v>
      </c>
      <c r="AH186" s="1">
        <f t="shared" si="71"/>
        <v>0</v>
      </c>
      <c r="AI186" s="1">
        <f t="shared" si="72"/>
        <v>0.68</v>
      </c>
      <c r="AJ186" s="1">
        <f t="shared" si="73"/>
        <v>0</v>
      </c>
      <c r="AK186" s="1">
        <f t="shared" si="74"/>
        <v>0</v>
      </c>
      <c r="AL186" s="1">
        <f t="shared" si="75"/>
        <v>0</v>
      </c>
      <c r="AM186" s="1">
        <f t="shared" si="76"/>
        <v>0</v>
      </c>
      <c r="AN186" s="1">
        <f t="shared" si="77"/>
        <v>0</v>
      </c>
      <c r="AO186" s="1">
        <f t="shared" si="78"/>
        <v>0</v>
      </c>
      <c r="AP186" s="1">
        <f t="shared" si="79"/>
        <v>0</v>
      </c>
      <c r="AQ186" s="1">
        <f t="shared" si="80"/>
        <v>0.56999999999999995</v>
      </c>
      <c r="AR186" s="1">
        <f t="shared" si="81"/>
        <v>0</v>
      </c>
      <c r="AS186" s="1">
        <f t="shared" si="82"/>
        <v>0.67</v>
      </c>
      <c r="AT186" s="1">
        <f t="shared" si="83"/>
        <v>0</v>
      </c>
      <c r="AU186" s="1">
        <f t="shared" si="84"/>
        <v>0.54</v>
      </c>
      <c r="AW186" s="1">
        <f t="shared" si="85"/>
        <v>1</v>
      </c>
      <c r="AX186" s="1">
        <f t="shared" si="86"/>
        <v>0.91</v>
      </c>
      <c r="AY186" s="1">
        <f t="shared" si="87"/>
        <v>0</v>
      </c>
      <c r="AZ186" s="1">
        <f t="shared" si="88"/>
        <v>0.88</v>
      </c>
      <c r="BA186" s="1">
        <f t="shared" si="89"/>
        <v>0.77</v>
      </c>
      <c r="BB186" s="1">
        <f t="shared" si="90"/>
        <v>1</v>
      </c>
      <c r="BC186" s="1">
        <f t="shared" si="91"/>
        <v>0.9</v>
      </c>
      <c r="BD186" s="1">
        <f t="shared" si="92"/>
        <v>0</v>
      </c>
      <c r="BE186" s="1">
        <f t="shared" si="93"/>
        <v>0</v>
      </c>
      <c r="BF186" s="43">
        <f t="shared" si="94"/>
        <v>2</v>
      </c>
      <c r="BG186" s="43">
        <f t="shared" si="95"/>
        <v>6.41</v>
      </c>
      <c r="BH186" s="1" t="s">
        <v>13575</v>
      </c>
      <c r="BI186" s="52">
        <v>0.59090909090909094</v>
      </c>
      <c r="BJ186" s="1" t="s">
        <v>13585</v>
      </c>
    </row>
    <row r="187" spans="1:62">
      <c r="A187" s="28" t="s">
        <v>1731</v>
      </c>
      <c r="B187" s="1">
        <v>16000</v>
      </c>
      <c r="C187" s="1">
        <v>105261</v>
      </c>
      <c r="D187" s="1">
        <v>28.73</v>
      </c>
      <c r="E187" s="28">
        <v>18.14</v>
      </c>
      <c r="F187" s="1">
        <v>0.79</v>
      </c>
      <c r="G187" s="28">
        <v>0.16255144032921812</v>
      </c>
      <c r="H187" s="28">
        <v>1.68</v>
      </c>
      <c r="I187" s="28">
        <v>0.56949152542372872</v>
      </c>
      <c r="J187" s="1">
        <v>78.19</v>
      </c>
      <c r="K187" s="1">
        <v>98.99</v>
      </c>
      <c r="L187" s="1">
        <v>1056</v>
      </c>
      <c r="M187" s="1">
        <v>4970</v>
      </c>
      <c r="N187" s="1">
        <v>23427</v>
      </c>
      <c r="O187" s="28">
        <v>0.9093923541247485</v>
      </c>
      <c r="P187" s="28">
        <f t="shared" si="64"/>
        <v>1.2728902548341656</v>
      </c>
      <c r="Q187" s="42">
        <v>1</v>
      </c>
      <c r="T187" s="1">
        <f t="shared" si="65"/>
        <v>0</v>
      </c>
      <c r="U187" s="1">
        <f t="shared" si="66"/>
        <v>0</v>
      </c>
      <c r="W187" s="1">
        <f t="shared" si="67"/>
        <v>0</v>
      </c>
      <c r="X187" s="1">
        <f t="shared" si="68"/>
        <v>0.49</v>
      </c>
      <c r="Y187" s="1">
        <f t="shared" si="69"/>
        <v>0</v>
      </c>
      <c r="Z187" s="1">
        <f t="shared" si="70"/>
        <v>0</v>
      </c>
      <c r="AH187" s="1">
        <f t="shared" si="71"/>
        <v>0</v>
      </c>
      <c r="AI187" s="1">
        <f t="shared" si="72"/>
        <v>0</v>
      </c>
      <c r="AJ187" s="1">
        <f t="shared" si="73"/>
        <v>0</v>
      </c>
      <c r="AK187" s="1">
        <f t="shared" si="74"/>
        <v>0</v>
      </c>
      <c r="AL187" s="1">
        <f t="shared" si="75"/>
        <v>0</v>
      </c>
      <c r="AM187" s="1">
        <f t="shared" si="76"/>
        <v>0</v>
      </c>
      <c r="AN187" s="1">
        <f t="shared" si="77"/>
        <v>0</v>
      </c>
      <c r="AO187" s="1">
        <f t="shared" si="78"/>
        <v>0.72</v>
      </c>
      <c r="AP187" s="1">
        <f t="shared" si="79"/>
        <v>0</v>
      </c>
      <c r="AQ187" s="1">
        <f t="shared" si="80"/>
        <v>0</v>
      </c>
      <c r="AR187" s="1">
        <f t="shared" si="81"/>
        <v>0</v>
      </c>
      <c r="AS187" s="1">
        <f t="shared" si="82"/>
        <v>0.67</v>
      </c>
      <c r="AT187" s="1">
        <f t="shared" si="83"/>
        <v>0</v>
      </c>
      <c r="AU187" s="1">
        <f t="shared" si="84"/>
        <v>0</v>
      </c>
      <c r="AW187" s="1">
        <f t="shared" si="85"/>
        <v>0</v>
      </c>
      <c r="AX187" s="1">
        <f t="shared" si="86"/>
        <v>0</v>
      </c>
      <c r="AY187" s="1">
        <f t="shared" si="87"/>
        <v>0</v>
      </c>
      <c r="AZ187" s="1">
        <f t="shared" si="88"/>
        <v>0</v>
      </c>
      <c r="BA187" s="1">
        <f t="shared" si="89"/>
        <v>0</v>
      </c>
      <c r="BB187" s="1">
        <f t="shared" si="90"/>
        <v>0</v>
      </c>
      <c r="BC187" s="1">
        <f t="shared" si="91"/>
        <v>0</v>
      </c>
      <c r="BD187" s="1">
        <f t="shared" si="92"/>
        <v>0</v>
      </c>
      <c r="BE187" s="1">
        <f t="shared" si="93"/>
        <v>0</v>
      </c>
      <c r="BF187" s="43">
        <f t="shared" si="94"/>
        <v>0</v>
      </c>
      <c r="BG187" s="43">
        <f t="shared" si="95"/>
        <v>1.88</v>
      </c>
      <c r="BH187" s="1" t="s">
        <v>13576</v>
      </c>
      <c r="BI187" s="52">
        <v>8.6065573770491802E-2</v>
      </c>
      <c r="BJ187" s="1" t="s">
        <v>13589</v>
      </c>
    </row>
    <row r="188" spans="1:62">
      <c r="A188" s="28" t="s">
        <v>306</v>
      </c>
      <c r="B188" s="1">
        <v>1066</v>
      </c>
      <c r="C188" s="1">
        <v>21336</v>
      </c>
      <c r="D188" s="1">
        <v>6.4400000000000013</v>
      </c>
      <c r="E188" s="28">
        <v>18.286666666666665</v>
      </c>
      <c r="F188" s="1">
        <v>5.94</v>
      </c>
      <c r="G188" s="28">
        <v>0.41278665740097292</v>
      </c>
      <c r="H188" s="28">
        <v>3.66</v>
      </c>
      <c r="I188" s="28">
        <v>0.99186991869918706</v>
      </c>
      <c r="J188" s="1">
        <v>95.15</v>
      </c>
      <c r="K188" s="1">
        <v>98.66</v>
      </c>
      <c r="L188" s="1">
        <v>286</v>
      </c>
      <c r="M188" s="1">
        <v>1150</v>
      </c>
      <c r="N188" s="1">
        <v>8082</v>
      </c>
      <c r="O188" s="28">
        <v>1.064417391304348</v>
      </c>
      <c r="P188" s="28">
        <f t="shared" si="64"/>
        <v>0.85374907201187822</v>
      </c>
      <c r="Q188" s="42">
        <v>1</v>
      </c>
      <c r="T188" s="1">
        <f t="shared" si="65"/>
        <v>0</v>
      </c>
      <c r="U188" s="1">
        <f t="shared" si="66"/>
        <v>0.52400000000000002</v>
      </c>
      <c r="W188" s="1">
        <f t="shared" si="67"/>
        <v>0</v>
      </c>
      <c r="X188" s="1">
        <f t="shared" si="68"/>
        <v>0</v>
      </c>
      <c r="Y188" s="1">
        <f t="shared" si="69"/>
        <v>0</v>
      </c>
      <c r="Z188" s="1">
        <f t="shared" si="70"/>
        <v>0</v>
      </c>
      <c r="AH188" s="1">
        <f t="shared" si="71"/>
        <v>0</v>
      </c>
      <c r="AI188" s="1">
        <f t="shared" si="72"/>
        <v>0</v>
      </c>
      <c r="AJ188" s="1">
        <f t="shared" si="73"/>
        <v>0</v>
      </c>
      <c r="AK188" s="1">
        <f t="shared" si="74"/>
        <v>0</v>
      </c>
      <c r="AL188" s="1">
        <f t="shared" si="75"/>
        <v>0</v>
      </c>
      <c r="AM188" s="1">
        <f t="shared" si="76"/>
        <v>0</v>
      </c>
      <c r="AN188" s="1">
        <f t="shared" si="77"/>
        <v>1</v>
      </c>
      <c r="AO188" s="1">
        <f t="shared" si="78"/>
        <v>0.72</v>
      </c>
      <c r="AP188" s="1">
        <f t="shared" si="79"/>
        <v>0</v>
      </c>
      <c r="AQ188" s="1">
        <f t="shared" si="80"/>
        <v>0</v>
      </c>
      <c r="AR188" s="1">
        <f t="shared" si="81"/>
        <v>0</v>
      </c>
      <c r="AS188" s="1">
        <f t="shared" si="82"/>
        <v>0.67</v>
      </c>
      <c r="AT188" s="1">
        <f t="shared" si="83"/>
        <v>0</v>
      </c>
      <c r="AU188" s="1">
        <f t="shared" si="84"/>
        <v>0</v>
      </c>
      <c r="AW188" s="1">
        <f t="shared" si="85"/>
        <v>0</v>
      </c>
      <c r="AX188" s="1">
        <f t="shared" si="86"/>
        <v>0</v>
      </c>
      <c r="AY188" s="1">
        <f t="shared" si="87"/>
        <v>0</v>
      </c>
      <c r="AZ188" s="1">
        <f t="shared" si="88"/>
        <v>0</v>
      </c>
      <c r="BA188" s="1">
        <f t="shared" si="89"/>
        <v>0</v>
      </c>
      <c r="BB188" s="1">
        <f t="shared" si="90"/>
        <v>0</v>
      </c>
      <c r="BC188" s="1">
        <f t="shared" si="91"/>
        <v>0</v>
      </c>
      <c r="BD188" s="1">
        <f t="shared" si="92"/>
        <v>0</v>
      </c>
      <c r="BE188" s="1">
        <f t="shared" si="93"/>
        <v>0</v>
      </c>
      <c r="BF188" s="43">
        <f t="shared" si="94"/>
        <v>1</v>
      </c>
      <c r="BG188" s="43">
        <f t="shared" si="95"/>
        <v>1.9140000000000001</v>
      </c>
      <c r="BH188" s="1" t="s">
        <v>13576</v>
      </c>
      <c r="BI188" s="52">
        <v>8.6065573770491802E-2</v>
      </c>
      <c r="BJ188" s="1" t="s">
        <v>13589</v>
      </c>
    </row>
    <row r="189" spans="1:62">
      <c r="A189" s="28" t="s">
        <v>403</v>
      </c>
      <c r="B189" s="1">
        <v>1000</v>
      </c>
      <c r="C189" s="1">
        <v>18325</v>
      </c>
      <c r="D189" s="1">
        <v>11.839999999999998</v>
      </c>
      <c r="E189" s="28">
        <v>18.32</v>
      </c>
      <c r="F189" s="1">
        <v>3.84</v>
      </c>
      <c r="G189" s="28">
        <v>0.85144124168514412</v>
      </c>
      <c r="H189" s="28">
        <v>2.44</v>
      </c>
      <c r="I189" s="28">
        <v>0.93846153846153846</v>
      </c>
      <c r="J189" s="1">
        <v>99.51</v>
      </c>
      <c r="K189" s="1">
        <v>98.66</v>
      </c>
      <c r="L189" s="1">
        <v>115</v>
      </c>
      <c r="M189" s="1">
        <v>416</v>
      </c>
      <c r="N189" s="1">
        <v>2164</v>
      </c>
      <c r="O189" s="28">
        <v>1.183173076923077</v>
      </c>
      <c r="P189" s="28">
        <f t="shared" si="64"/>
        <v>1.1534195933456561</v>
      </c>
      <c r="Q189" s="42">
        <v>1</v>
      </c>
      <c r="T189" s="1">
        <f t="shared" si="65"/>
        <v>0</v>
      </c>
      <c r="U189" s="1">
        <f t="shared" si="66"/>
        <v>0.52400000000000002</v>
      </c>
      <c r="W189" s="1">
        <f t="shared" si="67"/>
        <v>0</v>
      </c>
      <c r="X189" s="1">
        <f t="shared" si="68"/>
        <v>0</v>
      </c>
      <c r="Y189" s="1">
        <f t="shared" si="69"/>
        <v>0</v>
      </c>
      <c r="Z189" s="1">
        <f t="shared" si="70"/>
        <v>0</v>
      </c>
      <c r="AH189" s="1">
        <f t="shared" si="71"/>
        <v>0</v>
      </c>
      <c r="AI189" s="1">
        <f t="shared" si="72"/>
        <v>0</v>
      </c>
      <c r="AJ189" s="1">
        <f t="shared" si="73"/>
        <v>0</v>
      </c>
      <c r="AK189" s="1">
        <f t="shared" si="74"/>
        <v>0</v>
      </c>
      <c r="AL189" s="1">
        <f t="shared" si="75"/>
        <v>0</v>
      </c>
      <c r="AM189" s="1">
        <f t="shared" si="76"/>
        <v>0</v>
      </c>
      <c r="AN189" s="1">
        <f t="shared" si="77"/>
        <v>0</v>
      </c>
      <c r="AO189" s="1">
        <f t="shared" si="78"/>
        <v>0.72</v>
      </c>
      <c r="AP189" s="1">
        <f t="shared" si="79"/>
        <v>0</v>
      </c>
      <c r="AQ189" s="1">
        <f t="shared" si="80"/>
        <v>0.56999999999999995</v>
      </c>
      <c r="AR189" s="1">
        <f t="shared" si="81"/>
        <v>0</v>
      </c>
      <c r="AS189" s="1">
        <f t="shared" si="82"/>
        <v>0.67</v>
      </c>
      <c r="AT189" s="1">
        <f t="shared" si="83"/>
        <v>0</v>
      </c>
      <c r="AU189" s="1">
        <f t="shared" si="84"/>
        <v>0</v>
      </c>
      <c r="AW189" s="1">
        <f t="shared" si="85"/>
        <v>0</v>
      </c>
      <c r="AX189" s="1">
        <f t="shared" si="86"/>
        <v>0</v>
      </c>
      <c r="AY189" s="1">
        <f t="shared" si="87"/>
        <v>0</v>
      </c>
      <c r="AZ189" s="1">
        <f t="shared" si="88"/>
        <v>0</v>
      </c>
      <c r="BA189" s="1">
        <f t="shared" si="89"/>
        <v>0</v>
      </c>
      <c r="BB189" s="1">
        <f t="shared" si="90"/>
        <v>0</v>
      </c>
      <c r="BC189" s="1">
        <f t="shared" si="91"/>
        <v>0</v>
      </c>
      <c r="BD189" s="1">
        <f t="shared" si="92"/>
        <v>0</v>
      </c>
      <c r="BE189" s="1">
        <f t="shared" si="93"/>
        <v>0</v>
      </c>
      <c r="BF189" s="43">
        <f t="shared" si="94"/>
        <v>0</v>
      </c>
      <c r="BG189" s="43">
        <f t="shared" si="95"/>
        <v>2.484</v>
      </c>
      <c r="BH189" s="1" t="s">
        <v>13576</v>
      </c>
      <c r="BI189" s="52">
        <v>8.6065573770491802E-2</v>
      </c>
      <c r="BJ189" s="1" t="s">
        <v>13589</v>
      </c>
    </row>
    <row r="190" spans="1:62">
      <c r="A190" s="28" t="s">
        <v>472</v>
      </c>
      <c r="B190" s="1">
        <v>1000</v>
      </c>
      <c r="C190" s="1">
        <v>15936</v>
      </c>
      <c r="D190" s="1">
        <v>22</v>
      </c>
      <c r="E190" s="28">
        <v>18.363333333333333</v>
      </c>
      <c r="F190" s="1">
        <v>4.74</v>
      </c>
      <c r="G190" s="28">
        <v>1.4363636363636365</v>
      </c>
      <c r="H190" s="28">
        <v>2.8</v>
      </c>
      <c r="I190" s="28">
        <v>1.0035842293906809</v>
      </c>
      <c r="J190" s="1">
        <v>99.97</v>
      </c>
      <c r="K190" s="1">
        <v>99.05</v>
      </c>
      <c r="L190" s="1">
        <v>66</v>
      </c>
      <c r="M190" s="1">
        <v>301</v>
      </c>
      <c r="N190" s="1">
        <v>2714</v>
      </c>
      <c r="O190" s="28">
        <v>0.93847176079734218</v>
      </c>
      <c r="P190" s="28">
        <f t="shared" si="64"/>
        <v>0.66543846720707445</v>
      </c>
      <c r="Q190" s="42">
        <v>1</v>
      </c>
      <c r="T190" s="1">
        <f t="shared" si="65"/>
        <v>0</v>
      </c>
      <c r="U190" s="1">
        <f t="shared" si="66"/>
        <v>0.52400000000000002</v>
      </c>
      <c r="W190" s="1">
        <f t="shared" si="67"/>
        <v>0</v>
      </c>
      <c r="X190" s="1">
        <f t="shared" si="68"/>
        <v>0.49</v>
      </c>
      <c r="Y190" s="1">
        <f t="shared" si="69"/>
        <v>0</v>
      </c>
      <c r="Z190" s="1">
        <f t="shared" si="70"/>
        <v>0</v>
      </c>
      <c r="AH190" s="1">
        <f t="shared" si="71"/>
        <v>0</v>
      </c>
      <c r="AI190" s="1">
        <f t="shared" si="72"/>
        <v>0</v>
      </c>
      <c r="AJ190" s="1">
        <f t="shared" si="73"/>
        <v>0</v>
      </c>
      <c r="AK190" s="1">
        <f t="shared" si="74"/>
        <v>0</v>
      </c>
      <c r="AL190" s="1">
        <f t="shared" si="75"/>
        <v>0</v>
      </c>
      <c r="AM190" s="1">
        <f t="shared" si="76"/>
        <v>0</v>
      </c>
      <c r="AN190" s="1">
        <f t="shared" si="77"/>
        <v>0</v>
      </c>
      <c r="AO190" s="1">
        <f t="shared" si="78"/>
        <v>0.72</v>
      </c>
      <c r="AP190" s="1">
        <f t="shared" si="79"/>
        <v>0</v>
      </c>
      <c r="AQ190" s="1">
        <f t="shared" si="80"/>
        <v>0.56999999999999995</v>
      </c>
      <c r="AR190" s="1">
        <f t="shared" si="81"/>
        <v>0</v>
      </c>
      <c r="AS190" s="1">
        <f t="shared" si="82"/>
        <v>0.67</v>
      </c>
      <c r="AT190" s="1">
        <f t="shared" si="83"/>
        <v>0</v>
      </c>
      <c r="AU190" s="1">
        <f t="shared" si="84"/>
        <v>0</v>
      </c>
      <c r="AW190" s="1">
        <f t="shared" si="85"/>
        <v>0</v>
      </c>
      <c r="AX190" s="1">
        <f t="shared" si="86"/>
        <v>0</v>
      </c>
      <c r="AY190" s="1">
        <f t="shared" si="87"/>
        <v>0</v>
      </c>
      <c r="AZ190" s="1">
        <f t="shared" si="88"/>
        <v>0</v>
      </c>
      <c r="BA190" s="1">
        <f t="shared" si="89"/>
        <v>0</v>
      </c>
      <c r="BB190" s="1">
        <f t="shared" si="90"/>
        <v>0</v>
      </c>
      <c r="BC190" s="1">
        <f t="shared" si="91"/>
        <v>0</v>
      </c>
      <c r="BD190" s="1">
        <f t="shared" si="92"/>
        <v>0</v>
      </c>
      <c r="BE190" s="1">
        <f t="shared" si="93"/>
        <v>0</v>
      </c>
      <c r="BF190" s="43">
        <f t="shared" si="94"/>
        <v>0</v>
      </c>
      <c r="BG190" s="43">
        <f t="shared" si="95"/>
        <v>2.9739999999999998</v>
      </c>
      <c r="BH190" s="1" t="s">
        <v>13576</v>
      </c>
      <c r="BI190" s="52">
        <v>8.6065573770491802E-2</v>
      </c>
      <c r="BJ190" s="1" t="s">
        <v>13589</v>
      </c>
    </row>
    <row r="191" spans="1:62">
      <c r="A191" s="28" t="s">
        <v>3959</v>
      </c>
      <c r="B191" s="1">
        <v>1000</v>
      </c>
      <c r="C191" s="1">
        <v>46499</v>
      </c>
      <c r="D191" s="1">
        <v>16.61</v>
      </c>
      <c r="E191" s="28">
        <v>18.400000000000002</v>
      </c>
      <c r="F191" s="1">
        <v>20.85</v>
      </c>
      <c r="G191" s="28">
        <v>1.4489228630993747</v>
      </c>
      <c r="H191" s="28">
        <v>3.45</v>
      </c>
      <c r="I191" s="28">
        <v>0.93495934959349603</v>
      </c>
      <c r="J191" s="1">
        <v>98.28</v>
      </c>
      <c r="K191" s="1">
        <v>98.98</v>
      </c>
      <c r="L191" s="1">
        <v>67</v>
      </c>
      <c r="M191" s="1">
        <v>325</v>
      </c>
      <c r="N191" s="1">
        <v>5416</v>
      </c>
      <c r="O191" s="28">
        <v>0.88233846153846163</v>
      </c>
      <c r="P191" s="28">
        <f t="shared" si="64"/>
        <v>0.36004431314623336</v>
      </c>
      <c r="Q191" s="42">
        <v>0</v>
      </c>
      <c r="T191" s="1">
        <f t="shared" si="65"/>
        <v>0</v>
      </c>
      <c r="U191" s="1">
        <f t="shared" si="66"/>
        <v>0.52400000000000002</v>
      </c>
      <c r="W191" s="1">
        <f t="shared" si="67"/>
        <v>0</v>
      </c>
      <c r="X191" s="1">
        <f t="shared" si="68"/>
        <v>0.49</v>
      </c>
      <c r="Y191" s="1">
        <f t="shared" si="69"/>
        <v>0</v>
      </c>
      <c r="Z191" s="1">
        <f t="shared" si="70"/>
        <v>0</v>
      </c>
      <c r="AH191" s="1">
        <f t="shared" si="71"/>
        <v>0</v>
      </c>
      <c r="AI191" s="1">
        <f t="shared" si="72"/>
        <v>0.68</v>
      </c>
      <c r="AJ191" s="1">
        <f t="shared" si="73"/>
        <v>0</v>
      </c>
      <c r="AK191" s="1">
        <f t="shared" si="74"/>
        <v>0</v>
      </c>
      <c r="AL191" s="1">
        <f t="shared" si="75"/>
        <v>0</v>
      </c>
      <c r="AM191" s="1">
        <f t="shared" si="76"/>
        <v>0</v>
      </c>
      <c r="AN191" s="1">
        <f t="shared" si="77"/>
        <v>1</v>
      </c>
      <c r="AO191" s="1">
        <f t="shared" si="78"/>
        <v>0.72</v>
      </c>
      <c r="AP191" s="1">
        <f t="shared" si="79"/>
        <v>0</v>
      </c>
      <c r="AQ191" s="1">
        <f t="shared" si="80"/>
        <v>0.56999999999999995</v>
      </c>
      <c r="AR191" s="1">
        <f t="shared" si="81"/>
        <v>0</v>
      </c>
      <c r="AS191" s="1">
        <f t="shared" si="82"/>
        <v>0.67</v>
      </c>
      <c r="AT191" s="1">
        <f t="shared" si="83"/>
        <v>0</v>
      </c>
      <c r="AU191" s="1">
        <f t="shared" si="84"/>
        <v>0</v>
      </c>
      <c r="AW191" s="1">
        <f t="shared" si="85"/>
        <v>0</v>
      </c>
      <c r="AX191" s="1">
        <f t="shared" si="86"/>
        <v>0</v>
      </c>
      <c r="AY191" s="1">
        <f t="shared" si="87"/>
        <v>0</v>
      </c>
      <c r="AZ191" s="1">
        <f t="shared" si="88"/>
        <v>0</v>
      </c>
      <c r="BA191" s="1">
        <f t="shared" si="89"/>
        <v>0</v>
      </c>
      <c r="BB191" s="1">
        <f t="shared" si="90"/>
        <v>0</v>
      </c>
      <c r="BC191" s="1">
        <f t="shared" si="91"/>
        <v>0</v>
      </c>
      <c r="BD191" s="1">
        <f t="shared" si="92"/>
        <v>0</v>
      </c>
      <c r="BE191" s="1">
        <f t="shared" si="93"/>
        <v>0.81</v>
      </c>
      <c r="BF191" s="43">
        <f t="shared" si="94"/>
        <v>1</v>
      </c>
      <c r="BG191" s="43">
        <f t="shared" si="95"/>
        <v>4.4639999999999995</v>
      </c>
      <c r="BH191" s="1" t="s">
        <v>13576</v>
      </c>
      <c r="BI191" s="52">
        <v>8.6065573770491802E-2</v>
      </c>
      <c r="BJ191" s="1" t="s">
        <v>13589</v>
      </c>
    </row>
    <row r="192" spans="1:62">
      <c r="A192" s="28" t="s">
        <v>1106</v>
      </c>
      <c r="B192" s="1">
        <v>2001</v>
      </c>
      <c r="C192" s="1">
        <v>76870</v>
      </c>
      <c r="D192" s="1">
        <v>11.879999999999999</v>
      </c>
      <c r="E192" s="28">
        <v>18.813333333333333</v>
      </c>
      <c r="F192" s="1">
        <v>2.19</v>
      </c>
      <c r="G192" s="28">
        <v>0.34651898734177211</v>
      </c>
      <c r="H192" s="28">
        <v>1.87</v>
      </c>
      <c r="I192" s="28">
        <v>0.57538461538461538</v>
      </c>
      <c r="J192" s="1">
        <v>87.33</v>
      </c>
      <c r="K192" s="1">
        <v>99.16</v>
      </c>
      <c r="L192" s="1">
        <v>151</v>
      </c>
      <c r="M192" s="1">
        <v>716</v>
      </c>
      <c r="N192" s="1">
        <v>5431</v>
      </c>
      <c r="O192" s="28">
        <v>0.90262569832402251</v>
      </c>
      <c r="P192" s="28">
        <f t="shared" si="64"/>
        <v>0.79101454612410238</v>
      </c>
      <c r="Q192" s="42">
        <v>1</v>
      </c>
      <c r="T192" s="1">
        <f t="shared" si="65"/>
        <v>0</v>
      </c>
      <c r="U192" s="1">
        <f t="shared" si="66"/>
        <v>0</v>
      </c>
      <c r="W192" s="1">
        <f t="shared" si="67"/>
        <v>0</v>
      </c>
      <c r="X192" s="1">
        <f t="shared" si="68"/>
        <v>0</v>
      </c>
      <c r="Y192" s="1">
        <f t="shared" si="69"/>
        <v>0</v>
      </c>
      <c r="Z192" s="1">
        <f t="shared" si="70"/>
        <v>0</v>
      </c>
      <c r="AH192" s="1">
        <f t="shared" si="71"/>
        <v>0</v>
      </c>
      <c r="AI192" s="1">
        <f t="shared" si="72"/>
        <v>0</v>
      </c>
      <c r="AJ192" s="1">
        <f t="shared" si="73"/>
        <v>0</v>
      </c>
      <c r="AK192" s="1">
        <f t="shared" si="74"/>
        <v>0</v>
      </c>
      <c r="AL192" s="1">
        <f t="shared" si="75"/>
        <v>0</v>
      </c>
      <c r="AM192" s="1">
        <f t="shared" si="76"/>
        <v>0</v>
      </c>
      <c r="AN192" s="1">
        <f t="shared" si="77"/>
        <v>0</v>
      </c>
      <c r="AO192" s="1">
        <f t="shared" si="78"/>
        <v>0.72</v>
      </c>
      <c r="AP192" s="1">
        <f t="shared" si="79"/>
        <v>0</v>
      </c>
      <c r="AQ192" s="1">
        <f t="shared" si="80"/>
        <v>0</v>
      </c>
      <c r="AR192" s="1">
        <f t="shared" si="81"/>
        <v>0</v>
      </c>
      <c r="AS192" s="1">
        <f t="shared" si="82"/>
        <v>0.67</v>
      </c>
      <c r="AT192" s="1">
        <f t="shared" si="83"/>
        <v>0</v>
      </c>
      <c r="AU192" s="1">
        <f t="shared" si="84"/>
        <v>0</v>
      </c>
      <c r="AW192" s="1">
        <f t="shared" si="85"/>
        <v>0</v>
      </c>
      <c r="AX192" s="1">
        <f t="shared" si="86"/>
        <v>0</v>
      </c>
      <c r="AY192" s="1">
        <f t="shared" si="87"/>
        <v>0</v>
      </c>
      <c r="AZ192" s="1">
        <f t="shared" si="88"/>
        <v>0</v>
      </c>
      <c r="BA192" s="1">
        <f t="shared" si="89"/>
        <v>0</v>
      </c>
      <c r="BB192" s="1">
        <f t="shared" si="90"/>
        <v>0</v>
      </c>
      <c r="BC192" s="1">
        <f t="shared" si="91"/>
        <v>0</v>
      </c>
      <c r="BD192" s="1">
        <f t="shared" si="92"/>
        <v>0</v>
      </c>
      <c r="BE192" s="1">
        <f t="shared" si="93"/>
        <v>0</v>
      </c>
      <c r="BF192" s="43">
        <f t="shared" si="94"/>
        <v>0</v>
      </c>
      <c r="BG192" s="43">
        <f t="shared" si="95"/>
        <v>1.3900000000000001</v>
      </c>
      <c r="BH192" s="1" t="s">
        <v>13576</v>
      </c>
      <c r="BI192" s="52">
        <v>8.6065573770491802E-2</v>
      </c>
      <c r="BJ192" s="1" t="s">
        <v>13589</v>
      </c>
    </row>
    <row r="193" spans="1:62">
      <c r="A193" s="28" t="s">
        <v>2219</v>
      </c>
      <c r="B193" s="1">
        <v>9936</v>
      </c>
      <c r="C193" s="1">
        <v>427070</v>
      </c>
      <c r="D193" s="1">
        <v>9.3699999999999992</v>
      </c>
      <c r="E193" s="28">
        <v>18.866666666666667</v>
      </c>
      <c r="F193" s="1">
        <v>3.85</v>
      </c>
      <c r="G193" s="28">
        <v>1.233974358974359</v>
      </c>
      <c r="H193" s="28">
        <v>2.23</v>
      </c>
      <c r="I193" s="28">
        <v>0.84469696969696961</v>
      </c>
      <c r="J193" s="1">
        <v>99.25</v>
      </c>
      <c r="K193" s="1">
        <v>98.72</v>
      </c>
      <c r="L193" s="1">
        <v>36</v>
      </c>
      <c r="M193" s="1">
        <v>2380</v>
      </c>
      <c r="N193" s="1">
        <v>24313</v>
      </c>
      <c r="O193" s="28">
        <v>6.4739495798319335E-2</v>
      </c>
      <c r="P193" s="28">
        <f t="shared" si="64"/>
        <v>0.58734010611606968</v>
      </c>
      <c r="Q193" s="42" t="s">
        <v>13545</v>
      </c>
      <c r="T193" s="1">
        <f t="shared" si="65"/>
        <v>0</v>
      </c>
      <c r="U193" s="1">
        <f t="shared" si="66"/>
        <v>0</v>
      </c>
      <c r="W193" s="1">
        <f t="shared" si="67"/>
        <v>0</v>
      </c>
      <c r="X193" s="1">
        <f t="shared" si="68"/>
        <v>0</v>
      </c>
      <c r="Y193" s="1">
        <f t="shared" si="69"/>
        <v>0</v>
      </c>
      <c r="Z193" s="1">
        <f t="shared" si="70"/>
        <v>0</v>
      </c>
      <c r="AH193" s="1">
        <f t="shared" si="71"/>
        <v>0</v>
      </c>
      <c r="AI193" s="1">
        <f t="shared" si="72"/>
        <v>0</v>
      </c>
      <c r="AJ193" s="1">
        <f t="shared" si="73"/>
        <v>0</v>
      </c>
      <c r="AK193" s="1">
        <f t="shared" si="74"/>
        <v>0</v>
      </c>
      <c r="AL193" s="1">
        <f t="shared" si="75"/>
        <v>0</v>
      </c>
      <c r="AM193" s="1">
        <f t="shared" si="76"/>
        <v>0</v>
      </c>
      <c r="AN193" s="1">
        <f t="shared" si="77"/>
        <v>0</v>
      </c>
      <c r="AO193" s="1">
        <f t="shared" si="78"/>
        <v>0.72</v>
      </c>
      <c r="AP193" s="1">
        <f t="shared" si="79"/>
        <v>0</v>
      </c>
      <c r="AQ193" s="1">
        <f t="shared" si="80"/>
        <v>0.56999999999999995</v>
      </c>
      <c r="AR193" s="1">
        <f t="shared" si="81"/>
        <v>0</v>
      </c>
      <c r="AS193" s="1">
        <f t="shared" si="82"/>
        <v>0.67</v>
      </c>
      <c r="AT193" s="1">
        <f t="shared" si="83"/>
        <v>0</v>
      </c>
      <c r="AU193" s="1">
        <f t="shared" si="84"/>
        <v>0</v>
      </c>
      <c r="AW193" s="1">
        <f t="shared" si="85"/>
        <v>0</v>
      </c>
      <c r="AX193" s="1">
        <f t="shared" si="86"/>
        <v>0</v>
      </c>
      <c r="AY193" s="1">
        <f t="shared" si="87"/>
        <v>0</v>
      </c>
      <c r="AZ193" s="1">
        <f t="shared" si="88"/>
        <v>0</v>
      </c>
      <c r="BA193" s="1">
        <f t="shared" si="89"/>
        <v>0</v>
      </c>
      <c r="BB193" s="1">
        <f t="shared" si="90"/>
        <v>1</v>
      </c>
      <c r="BC193" s="1">
        <f t="shared" si="91"/>
        <v>0</v>
      </c>
      <c r="BD193" s="1">
        <f t="shared" si="92"/>
        <v>0</v>
      </c>
      <c r="BE193" s="1">
        <f t="shared" si="93"/>
        <v>0</v>
      </c>
      <c r="BF193" s="43">
        <f t="shared" si="94"/>
        <v>1</v>
      </c>
      <c r="BG193" s="43">
        <f t="shared" si="95"/>
        <v>1.96</v>
      </c>
      <c r="BH193" s="1" t="s">
        <v>13576</v>
      </c>
      <c r="BI193" s="52">
        <v>8.6065573770491802E-2</v>
      </c>
      <c r="BJ193" s="1" t="s">
        <v>13589</v>
      </c>
    </row>
    <row r="194" spans="1:62">
      <c r="A194" s="28" t="s">
        <v>4164</v>
      </c>
      <c r="B194" s="1">
        <v>1000</v>
      </c>
      <c r="C194" s="1">
        <v>32507</v>
      </c>
      <c r="D194" s="1">
        <v>29.03</v>
      </c>
      <c r="E194" s="28">
        <v>19.2</v>
      </c>
      <c r="F194" s="1">
        <v>34.04</v>
      </c>
      <c r="G194" s="28">
        <v>2.6449106449106452</v>
      </c>
      <c r="H194" s="28">
        <v>1.33</v>
      </c>
      <c r="I194" s="28">
        <v>0.36338797814207652</v>
      </c>
      <c r="J194" s="1">
        <v>99.28</v>
      </c>
      <c r="K194" s="1">
        <v>98.43</v>
      </c>
      <c r="L194" s="1">
        <v>7</v>
      </c>
      <c r="M194" s="1">
        <v>107</v>
      </c>
      <c r="N194" s="1">
        <v>10260</v>
      </c>
      <c r="O194" s="28">
        <v>0.27999999999999997</v>
      </c>
      <c r="P194" s="28">
        <f t="shared" si="64"/>
        <v>6.2573099415204683E-2</v>
      </c>
      <c r="Q194" s="42">
        <v>1</v>
      </c>
      <c r="T194" s="1">
        <f t="shared" si="65"/>
        <v>0</v>
      </c>
      <c r="U194" s="1">
        <f t="shared" si="66"/>
        <v>0.52400000000000002</v>
      </c>
      <c r="W194" s="1">
        <f t="shared" si="67"/>
        <v>0</v>
      </c>
      <c r="X194" s="1">
        <f t="shared" si="68"/>
        <v>0.49</v>
      </c>
      <c r="Y194" s="1">
        <f t="shared" si="69"/>
        <v>0</v>
      </c>
      <c r="Z194" s="1">
        <f t="shared" si="70"/>
        <v>0</v>
      </c>
      <c r="AH194" s="1">
        <f t="shared" si="71"/>
        <v>0</v>
      </c>
      <c r="AI194" s="1">
        <f t="shared" si="72"/>
        <v>0.68</v>
      </c>
      <c r="AJ194" s="1">
        <f t="shared" si="73"/>
        <v>0</v>
      </c>
      <c r="AK194" s="1">
        <f t="shared" si="74"/>
        <v>0</v>
      </c>
      <c r="AL194" s="1">
        <f t="shared" si="75"/>
        <v>0</v>
      </c>
      <c r="AM194" s="1">
        <f t="shared" si="76"/>
        <v>0</v>
      </c>
      <c r="AN194" s="1">
        <f t="shared" si="77"/>
        <v>0</v>
      </c>
      <c r="AO194" s="1">
        <f t="shared" si="78"/>
        <v>0.72</v>
      </c>
      <c r="AP194" s="1">
        <f t="shared" si="79"/>
        <v>0</v>
      </c>
      <c r="AQ194" s="1">
        <f t="shared" si="80"/>
        <v>0.56999999999999995</v>
      </c>
      <c r="AR194" s="1">
        <f t="shared" si="81"/>
        <v>0</v>
      </c>
      <c r="AS194" s="1">
        <f t="shared" si="82"/>
        <v>0.67</v>
      </c>
      <c r="AT194" s="1">
        <f t="shared" si="83"/>
        <v>0</v>
      </c>
      <c r="AU194" s="1">
        <f t="shared" si="84"/>
        <v>0</v>
      </c>
      <c r="AW194" s="1">
        <f t="shared" si="85"/>
        <v>1</v>
      </c>
      <c r="AX194" s="1">
        <f t="shared" si="86"/>
        <v>0.91</v>
      </c>
      <c r="AY194" s="1">
        <f t="shared" si="87"/>
        <v>1</v>
      </c>
      <c r="AZ194" s="1">
        <f t="shared" si="88"/>
        <v>0.88</v>
      </c>
      <c r="BA194" s="1">
        <f t="shared" si="89"/>
        <v>0</v>
      </c>
      <c r="BB194" s="1">
        <f t="shared" si="90"/>
        <v>0</v>
      </c>
      <c r="BC194" s="1">
        <f t="shared" si="91"/>
        <v>0</v>
      </c>
      <c r="BD194" s="1">
        <f t="shared" si="92"/>
        <v>1</v>
      </c>
      <c r="BE194" s="1">
        <f t="shared" si="93"/>
        <v>0.81</v>
      </c>
      <c r="BF194" s="43">
        <f t="shared" si="94"/>
        <v>3</v>
      </c>
      <c r="BG194" s="43">
        <f t="shared" si="95"/>
        <v>6.2539999999999996</v>
      </c>
      <c r="BH194" s="1" t="s">
        <v>13576</v>
      </c>
      <c r="BI194" s="52">
        <v>8.6065573770491802E-2</v>
      </c>
      <c r="BJ194" s="1" t="s">
        <v>13589</v>
      </c>
    </row>
    <row r="195" spans="1:62">
      <c r="A195" s="28" t="s">
        <v>630</v>
      </c>
      <c r="B195" s="1">
        <v>3500</v>
      </c>
      <c r="C195" s="1">
        <v>23084</v>
      </c>
      <c r="D195" s="1">
        <v>30.95</v>
      </c>
      <c r="E195" s="28">
        <v>19.533333333333335</v>
      </c>
      <c r="F195" s="1">
        <v>14</v>
      </c>
      <c r="G195" s="28">
        <v>0.97289784572619875</v>
      </c>
      <c r="H195" s="28">
        <v>5.81</v>
      </c>
      <c r="I195" s="28">
        <v>1.5745257452574526</v>
      </c>
      <c r="J195" s="1">
        <v>99.66</v>
      </c>
      <c r="K195" s="1">
        <v>98.44</v>
      </c>
      <c r="L195" s="1">
        <v>1438</v>
      </c>
      <c r="M195" s="1">
        <v>5053</v>
      </c>
      <c r="N195" s="1">
        <v>12453</v>
      </c>
      <c r="O195" s="28">
        <v>1.2180170195923214</v>
      </c>
      <c r="P195" s="28">
        <f t="shared" si="64"/>
        <v>2.4345940737171765</v>
      </c>
      <c r="Q195" s="42">
        <v>1</v>
      </c>
      <c r="T195" s="1">
        <f t="shared" si="65"/>
        <v>0</v>
      </c>
      <c r="U195" s="1">
        <f t="shared" si="66"/>
        <v>0</v>
      </c>
      <c r="W195" s="1">
        <f t="shared" si="67"/>
        <v>1</v>
      </c>
      <c r="X195" s="1">
        <f t="shared" si="68"/>
        <v>0.49</v>
      </c>
      <c r="Y195" s="1">
        <f t="shared" si="69"/>
        <v>0</v>
      </c>
      <c r="Z195" s="1">
        <f t="shared" si="70"/>
        <v>0</v>
      </c>
      <c r="AH195" s="1">
        <f t="shared" si="71"/>
        <v>0</v>
      </c>
      <c r="AI195" s="1">
        <f t="shared" si="72"/>
        <v>0.68</v>
      </c>
      <c r="AJ195" s="1">
        <f t="shared" si="73"/>
        <v>0</v>
      </c>
      <c r="AK195" s="1">
        <f t="shared" si="74"/>
        <v>0</v>
      </c>
      <c r="AL195" s="1">
        <f t="shared" si="75"/>
        <v>1</v>
      </c>
      <c r="AM195" s="1">
        <f t="shared" si="76"/>
        <v>0.75</v>
      </c>
      <c r="AN195" s="1">
        <f t="shared" si="77"/>
        <v>1</v>
      </c>
      <c r="AO195" s="1">
        <f t="shared" si="78"/>
        <v>0.72</v>
      </c>
      <c r="AP195" s="1">
        <f t="shared" si="79"/>
        <v>0</v>
      </c>
      <c r="AQ195" s="1">
        <f t="shared" si="80"/>
        <v>0.56999999999999995</v>
      </c>
      <c r="AR195" s="1">
        <f t="shared" si="81"/>
        <v>0</v>
      </c>
      <c r="AS195" s="1">
        <f t="shared" si="82"/>
        <v>0.67</v>
      </c>
      <c r="AT195" s="1">
        <f t="shared" si="83"/>
        <v>0</v>
      </c>
      <c r="AU195" s="1">
        <f t="shared" si="84"/>
        <v>0</v>
      </c>
      <c r="AW195" s="1">
        <f t="shared" si="85"/>
        <v>0</v>
      </c>
      <c r="AX195" s="1">
        <f t="shared" si="86"/>
        <v>0</v>
      </c>
      <c r="AY195" s="1">
        <f t="shared" si="87"/>
        <v>0</v>
      </c>
      <c r="AZ195" s="1">
        <f t="shared" si="88"/>
        <v>0</v>
      </c>
      <c r="BA195" s="1">
        <f t="shared" si="89"/>
        <v>0</v>
      </c>
      <c r="BB195" s="1">
        <f t="shared" si="90"/>
        <v>0</v>
      </c>
      <c r="BC195" s="1">
        <f t="shared" si="91"/>
        <v>0</v>
      </c>
      <c r="BD195" s="1">
        <f t="shared" si="92"/>
        <v>0</v>
      </c>
      <c r="BE195" s="1">
        <f t="shared" si="93"/>
        <v>0</v>
      </c>
      <c r="BF195" s="43">
        <f t="shared" si="94"/>
        <v>3</v>
      </c>
      <c r="BG195" s="43">
        <f t="shared" si="95"/>
        <v>3.8799999999999994</v>
      </c>
      <c r="BH195" s="1" t="s">
        <v>13576</v>
      </c>
      <c r="BI195" s="52">
        <v>8.6065573770491802E-2</v>
      </c>
      <c r="BJ195" s="1" t="s">
        <v>13589</v>
      </c>
    </row>
    <row r="196" spans="1:62">
      <c r="A196" s="28" t="s">
        <v>3760</v>
      </c>
      <c r="B196" s="1">
        <v>30000</v>
      </c>
      <c r="C196" s="1">
        <v>12645</v>
      </c>
      <c r="D196" s="1">
        <v>7.490000000000002</v>
      </c>
      <c r="E196" s="28">
        <v>19.643333333333334</v>
      </c>
      <c r="F196" s="1">
        <v>7.62</v>
      </c>
      <c r="G196" s="28">
        <v>2.4423076923076921</v>
      </c>
      <c r="H196" s="28">
        <v>11.43</v>
      </c>
      <c r="I196" s="28">
        <v>4.3295454545454541</v>
      </c>
      <c r="J196" s="1">
        <v>60.17</v>
      </c>
      <c r="K196" s="1">
        <v>97.89</v>
      </c>
      <c r="L196" s="1">
        <v>19</v>
      </c>
      <c r="M196" s="1">
        <v>276</v>
      </c>
      <c r="N196" s="1">
        <v>1913</v>
      </c>
      <c r="O196" s="28">
        <v>0.29463768115942029</v>
      </c>
      <c r="P196" s="28">
        <f t="shared" si="64"/>
        <v>0.8656560376372191</v>
      </c>
      <c r="Q196" s="42">
        <v>1</v>
      </c>
      <c r="T196" s="1">
        <f t="shared" si="65"/>
        <v>0</v>
      </c>
      <c r="U196" s="1">
        <f t="shared" si="66"/>
        <v>0</v>
      </c>
      <c r="W196" s="1">
        <f t="shared" si="67"/>
        <v>0</v>
      </c>
      <c r="X196" s="1">
        <f t="shared" si="68"/>
        <v>0</v>
      </c>
      <c r="Y196" s="1">
        <f t="shared" si="69"/>
        <v>0</v>
      </c>
      <c r="Z196" s="1">
        <f t="shared" si="70"/>
        <v>0</v>
      </c>
      <c r="AH196" s="1">
        <f t="shared" si="71"/>
        <v>0</v>
      </c>
      <c r="AI196" s="1">
        <f t="shared" si="72"/>
        <v>0.68</v>
      </c>
      <c r="AJ196" s="1">
        <f t="shared" si="73"/>
        <v>0</v>
      </c>
      <c r="AK196" s="1">
        <f t="shared" si="74"/>
        <v>0</v>
      </c>
      <c r="AL196" s="1">
        <f t="shared" si="75"/>
        <v>1</v>
      </c>
      <c r="AM196" s="1">
        <f t="shared" si="76"/>
        <v>0.75</v>
      </c>
      <c r="AN196" s="1">
        <f t="shared" si="77"/>
        <v>1</v>
      </c>
      <c r="AO196" s="1">
        <f t="shared" si="78"/>
        <v>0.72</v>
      </c>
      <c r="AP196" s="1">
        <f t="shared" si="79"/>
        <v>0</v>
      </c>
      <c r="AQ196" s="1">
        <f t="shared" si="80"/>
        <v>0</v>
      </c>
      <c r="AR196" s="1">
        <f t="shared" si="81"/>
        <v>1</v>
      </c>
      <c r="AS196" s="1">
        <f t="shared" si="82"/>
        <v>0.67</v>
      </c>
      <c r="AT196" s="1">
        <f t="shared" si="83"/>
        <v>0</v>
      </c>
      <c r="AU196" s="1">
        <f t="shared" si="84"/>
        <v>0</v>
      </c>
      <c r="AW196" s="1">
        <f t="shared" si="85"/>
        <v>1</v>
      </c>
      <c r="AX196" s="1">
        <f t="shared" si="86"/>
        <v>0</v>
      </c>
      <c r="AY196" s="1">
        <f t="shared" si="87"/>
        <v>0</v>
      </c>
      <c r="AZ196" s="1">
        <f t="shared" si="88"/>
        <v>0</v>
      </c>
      <c r="BA196" s="1">
        <f t="shared" si="89"/>
        <v>0</v>
      </c>
      <c r="BB196" s="1">
        <f t="shared" si="90"/>
        <v>0</v>
      </c>
      <c r="BC196" s="1">
        <f t="shared" si="91"/>
        <v>0</v>
      </c>
      <c r="BD196" s="1">
        <f t="shared" si="92"/>
        <v>0</v>
      </c>
      <c r="BE196" s="1">
        <f t="shared" si="93"/>
        <v>0</v>
      </c>
      <c r="BF196" s="43">
        <f t="shared" si="94"/>
        <v>4</v>
      </c>
      <c r="BG196" s="43">
        <f t="shared" si="95"/>
        <v>2.8200000000000003</v>
      </c>
      <c r="BH196" s="1" t="s">
        <v>13578</v>
      </c>
      <c r="BI196" s="52">
        <v>7.6923076923076927E-2</v>
      </c>
      <c r="BJ196" s="1" t="s">
        <v>13589</v>
      </c>
    </row>
    <row r="197" spans="1:62">
      <c r="A197" s="28" t="s">
        <v>2099</v>
      </c>
      <c r="B197" s="1">
        <v>1000</v>
      </c>
      <c r="C197" s="1">
        <v>62574</v>
      </c>
      <c r="D197" s="1">
        <v>18.009999999999998</v>
      </c>
      <c r="E197" s="28">
        <v>19.843333333333334</v>
      </c>
      <c r="F197" s="1">
        <v>20.55</v>
      </c>
      <c r="G197" s="28">
        <v>1.4280750521195273</v>
      </c>
      <c r="H197" s="28">
        <v>2.06</v>
      </c>
      <c r="I197" s="28">
        <v>0.5582655826558266</v>
      </c>
      <c r="J197" s="1">
        <v>98.07</v>
      </c>
      <c r="K197" s="1">
        <v>99.13</v>
      </c>
      <c r="L197" s="1">
        <v>441</v>
      </c>
      <c r="M197" s="1">
        <v>2195</v>
      </c>
      <c r="N197" s="1">
        <v>15554</v>
      </c>
      <c r="O197" s="28">
        <v>0.85989977220956726</v>
      </c>
      <c r="P197" s="28">
        <f t="shared" si="64"/>
        <v>0.84672752989584665</v>
      </c>
      <c r="Q197" s="42">
        <v>1</v>
      </c>
      <c r="T197" s="1">
        <f t="shared" si="65"/>
        <v>0</v>
      </c>
      <c r="U197" s="1">
        <f t="shared" si="66"/>
        <v>0.52400000000000002</v>
      </c>
      <c r="W197" s="1">
        <f t="shared" si="67"/>
        <v>0</v>
      </c>
      <c r="X197" s="1">
        <f t="shared" si="68"/>
        <v>0.49</v>
      </c>
      <c r="Y197" s="1">
        <f t="shared" si="69"/>
        <v>0</v>
      </c>
      <c r="Z197" s="1">
        <f t="shared" si="70"/>
        <v>0</v>
      </c>
      <c r="AH197" s="1">
        <f t="shared" si="71"/>
        <v>0</v>
      </c>
      <c r="AI197" s="1">
        <f t="shared" si="72"/>
        <v>0.68</v>
      </c>
      <c r="AJ197" s="1">
        <f t="shared" si="73"/>
        <v>0</v>
      </c>
      <c r="AK197" s="1">
        <f t="shared" si="74"/>
        <v>0</v>
      </c>
      <c r="AL197" s="1">
        <f t="shared" si="75"/>
        <v>0</v>
      </c>
      <c r="AM197" s="1">
        <f t="shared" si="76"/>
        <v>0</v>
      </c>
      <c r="AN197" s="1">
        <f t="shared" si="77"/>
        <v>0</v>
      </c>
      <c r="AO197" s="1">
        <f t="shared" si="78"/>
        <v>0.72</v>
      </c>
      <c r="AP197" s="1">
        <f t="shared" si="79"/>
        <v>0</v>
      </c>
      <c r="AQ197" s="1">
        <f t="shared" si="80"/>
        <v>0.56999999999999995</v>
      </c>
      <c r="AR197" s="1">
        <f t="shared" si="81"/>
        <v>0</v>
      </c>
      <c r="AS197" s="1">
        <f t="shared" si="82"/>
        <v>0.67</v>
      </c>
      <c r="AT197" s="1">
        <f t="shared" si="83"/>
        <v>0</v>
      </c>
      <c r="AU197" s="1">
        <f t="shared" si="84"/>
        <v>0</v>
      </c>
      <c r="AW197" s="1">
        <f t="shared" si="85"/>
        <v>0</v>
      </c>
      <c r="AX197" s="1">
        <f t="shared" si="86"/>
        <v>0</v>
      </c>
      <c r="AY197" s="1">
        <f t="shared" si="87"/>
        <v>0</v>
      </c>
      <c r="AZ197" s="1">
        <f t="shared" si="88"/>
        <v>0</v>
      </c>
      <c r="BA197" s="1">
        <f t="shared" si="89"/>
        <v>0</v>
      </c>
      <c r="BB197" s="1">
        <f t="shared" si="90"/>
        <v>0</v>
      </c>
      <c r="BC197" s="1">
        <f t="shared" si="91"/>
        <v>0</v>
      </c>
      <c r="BD197" s="1">
        <f t="shared" si="92"/>
        <v>0</v>
      </c>
      <c r="BE197" s="1">
        <f t="shared" si="93"/>
        <v>0</v>
      </c>
      <c r="BF197" s="43">
        <f t="shared" si="94"/>
        <v>0</v>
      </c>
      <c r="BG197" s="43">
        <f t="shared" si="95"/>
        <v>3.6539999999999995</v>
      </c>
      <c r="BH197" s="1" t="s">
        <v>13576</v>
      </c>
      <c r="BI197" s="52">
        <v>8.6065573770491802E-2</v>
      </c>
      <c r="BJ197" s="1" t="s">
        <v>13589</v>
      </c>
    </row>
    <row r="198" spans="1:62">
      <c r="A198" s="28" t="s">
        <v>3703</v>
      </c>
      <c r="B198" s="1">
        <v>1000</v>
      </c>
      <c r="C198" s="1">
        <v>30279</v>
      </c>
      <c r="D198" s="1">
        <v>7.35</v>
      </c>
      <c r="E198" s="28">
        <v>19.873333333333331</v>
      </c>
      <c r="F198" s="1">
        <v>19.260000000000002</v>
      </c>
      <c r="G198" s="28">
        <v>3.04746835443038</v>
      </c>
      <c r="H198" s="28">
        <v>3.18</v>
      </c>
      <c r="I198" s="28">
        <v>0.97846153846153849</v>
      </c>
      <c r="J198" s="1">
        <v>99.08</v>
      </c>
      <c r="K198" s="1">
        <v>99.77</v>
      </c>
      <c r="L198" s="1">
        <v>70</v>
      </c>
      <c r="M198" s="1">
        <v>376</v>
      </c>
      <c r="N198" s="1">
        <v>3192</v>
      </c>
      <c r="O198" s="28">
        <v>0.79680851063829783</v>
      </c>
      <c r="P198" s="28">
        <f t="shared" ref="P198:P261" si="96">M198/N198*6</f>
        <v>0.70676691729323304</v>
      </c>
      <c r="Q198" s="42">
        <v>0</v>
      </c>
      <c r="T198" s="1">
        <f t="shared" si="65"/>
        <v>0</v>
      </c>
      <c r="U198" s="1">
        <f t="shared" si="66"/>
        <v>0.52400000000000002</v>
      </c>
      <c r="W198" s="1">
        <f t="shared" si="67"/>
        <v>0</v>
      </c>
      <c r="X198" s="1">
        <f t="shared" si="68"/>
        <v>0</v>
      </c>
      <c r="Y198" s="1">
        <f t="shared" si="69"/>
        <v>0</v>
      </c>
      <c r="Z198" s="1">
        <f t="shared" si="70"/>
        <v>0</v>
      </c>
      <c r="AH198" s="1">
        <f t="shared" si="71"/>
        <v>0</v>
      </c>
      <c r="AI198" s="1">
        <f t="shared" si="72"/>
        <v>0.68</v>
      </c>
      <c r="AJ198" s="1">
        <f t="shared" si="73"/>
        <v>1</v>
      </c>
      <c r="AK198" s="1">
        <f t="shared" si="74"/>
        <v>0</v>
      </c>
      <c r="AL198" s="1">
        <f t="shared" si="75"/>
        <v>0</v>
      </c>
      <c r="AM198" s="1">
        <f t="shared" si="76"/>
        <v>0</v>
      </c>
      <c r="AN198" s="1">
        <f t="shared" si="77"/>
        <v>1</v>
      </c>
      <c r="AO198" s="1">
        <f t="shared" si="78"/>
        <v>0.72</v>
      </c>
      <c r="AP198" s="1">
        <f t="shared" si="79"/>
        <v>0</v>
      </c>
      <c r="AQ198" s="1">
        <f t="shared" si="80"/>
        <v>0.56999999999999995</v>
      </c>
      <c r="AR198" s="1">
        <f t="shared" si="81"/>
        <v>0</v>
      </c>
      <c r="AS198" s="1">
        <f t="shared" si="82"/>
        <v>0</v>
      </c>
      <c r="AT198" s="1">
        <f t="shared" si="83"/>
        <v>0</v>
      </c>
      <c r="AU198" s="1">
        <f t="shared" si="84"/>
        <v>0</v>
      </c>
      <c r="AW198" s="1">
        <f t="shared" si="85"/>
        <v>0</v>
      </c>
      <c r="AX198" s="1">
        <f t="shared" si="86"/>
        <v>0</v>
      </c>
      <c r="AY198" s="1">
        <f t="shared" si="87"/>
        <v>0</v>
      </c>
      <c r="AZ198" s="1">
        <f t="shared" si="88"/>
        <v>0</v>
      </c>
      <c r="BA198" s="1">
        <f t="shared" si="89"/>
        <v>0</v>
      </c>
      <c r="BB198" s="1">
        <f t="shared" si="90"/>
        <v>0</v>
      </c>
      <c r="BC198" s="1">
        <f t="shared" si="91"/>
        <v>0</v>
      </c>
      <c r="BD198" s="1">
        <f t="shared" si="92"/>
        <v>0</v>
      </c>
      <c r="BE198" s="1">
        <f t="shared" si="93"/>
        <v>0</v>
      </c>
      <c r="BF198" s="43">
        <f t="shared" si="94"/>
        <v>2</v>
      </c>
      <c r="BG198" s="43">
        <f t="shared" si="95"/>
        <v>2.4940000000000002</v>
      </c>
      <c r="BH198" s="1" t="s">
        <v>13576</v>
      </c>
      <c r="BI198" s="52">
        <v>8.6065573770491802E-2</v>
      </c>
      <c r="BJ198" s="1" t="s">
        <v>13589</v>
      </c>
    </row>
    <row r="199" spans="1:62">
      <c r="A199" s="28" t="s">
        <v>3228</v>
      </c>
      <c r="B199" s="1">
        <v>1000</v>
      </c>
      <c r="C199" s="1">
        <v>29701</v>
      </c>
      <c r="D199" s="1">
        <v>32.85</v>
      </c>
      <c r="E199" s="28">
        <v>19.97</v>
      </c>
      <c r="F199" s="1">
        <v>0.26</v>
      </c>
      <c r="G199" s="28">
        <v>5.8426966292134834E-2</v>
      </c>
      <c r="H199" s="28">
        <v>0.02</v>
      </c>
      <c r="I199" s="28">
        <v>1.1428571428571429E-2</v>
      </c>
      <c r="J199" s="1">
        <v>82.31</v>
      </c>
      <c r="K199" s="1">
        <v>99.72</v>
      </c>
      <c r="L199" s="1">
        <v>41</v>
      </c>
      <c r="M199" s="1">
        <v>291</v>
      </c>
      <c r="N199" s="1">
        <v>2592</v>
      </c>
      <c r="O199" s="28">
        <v>0.60302405498281786</v>
      </c>
      <c r="P199" s="28">
        <f t="shared" si="96"/>
        <v>0.67361111111111116</v>
      </c>
      <c r="Q199" s="42">
        <v>1</v>
      </c>
      <c r="T199" s="1">
        <f t="shared" ref="T199:T262" si="97">IF(B199&lt;500,1,0)*$T$2</f>
        <v>0</v>
      </c>
      <c r="U199" s="1">
        <f t="shared" ref="U199:U262" si="98">IF($B199&lt;2000,1,0)*$T$3</f>
        <v>0.52400000000000002</v>
      </c>
      <c r="W199" s="1">
        <f t="shared" ref="W199:W262" si="99">IF(D199&gt;30,1,0)*$W$2</f>
        <v>1</v>
      </c>
      <c r="X199" s="1">
        <f t="shared" ref="X199:X262" si="100">IF($D199&gt;12.7,1,0)*$W$3</f>
        <v>0.49</v>
      </c>
      <c r="Y199" s="1">
        <f t="shared" ref="Y199:Y262" si="101">IF(E199&gt;90,1,IF(E199&lt;-3,1,0))*$Y$2</f>
        <v>0</v>
      </c>
      <c r="Z199" s="1">
        <f t="shared" ref="Z199:Z262" si="102">IF($E199&gt;94,1,IF($E199&lt;-0.33,1,0))*$Y$3</f>
        <v>0</v>
      </c>
      <c r="AH199" s="1">
        <f t="shared" ref="AH199:AH262" si="103">IF(F199&gt;40,1,0)*$AH$2</f>
        <v>0</v>
      </c>
      <c r="AI199" s="1">
        <f t="shared" ref="AI199:AI262" si="104">IF($F199&gt;6.4,1,0)*$AH$3</f>
        <v>0</v>
      </c>
      <c r="AJ199" s="1">
        <f t="shared" ref="AJ199:AJ262" si="105">IF(G199&gt;3,1,0)*$AJ$2</f>
        <v>0</v>
      </c>
      <c r="AK199" s="1">
        <f t="shared" ref="AK199:AK262" si="106">IF($G199&gt;3.8,1,0)*$AJ$3</f>
        <v>0</v>
      </c>
      <c r="AL199" s="1">
        <f t="shared" ref="AL199:AL262" si="107">IF(H199&gt;5,1,0)*$AL$2</f>
        <v>0</v>
      </c>
      <c r="AM199" s="1">
        <f t="shared" ref="AM199:AM262" si="108">IF($H199&gt;4.6,1,0)*$AL$3</f>
        <v>0</v>
      </c>
      <c r="AN199" s="1">
        <f t="shared" ref="AN199:AN262" si="109">IF(H199&gt;3,1,0)*$AN$2</f>
        <v>0</v>
      </c>
      <c r="AO199" s="1">
        <f t="shared" ref="AO199:AO262" si="110">IF($H199&gt;1.27,1,0)*$AN$3</f>
        <v>0</v>
      </c>
      <c r="AP199" s="1">
        <f t="shared" ref="AP199:AP262" si="111">IF(J199&lt;60,1,0)*$AP$2</f>
        <v>0</v>
      </c>
      <c r="AQ199" s="1">
        <f t="shared" ref="AQ199:AQ262" si="112">IF($J199&gt;97,1,0)*$AP$3</f>
        <v>0</v>
      </c>
      <c r="AR199" s="1">
        <f t="shared" ref="AR199:AR262" si="113">IF(K199&lt;98,1,0)*$AR$2</f>
        <v>0</v>
      </c>
      <c r="AS199" s="1">
        <f t="shared" ref="AS199:AS262" si="114">IF($K199&lt;99.3,1,0)*$AR$3</f>
        <v>0</v>
      </c>
      <c r="AT199" s="1">
        <f t="shared" ref="AT199:AT262" si="115">IF(C199&lt;3000,1,0)*$AT$2</f>
        <v>0</v>
      </c>
      <c r="AU199" s="1">
        <f t="shared" ref="AU199:AU262" si="116">IF($C199&lt;5932,1,0)*$AT$3</f>
        <v>0</v>
      </c>
      <c r="AW199" s="1">
        <f t="shared" ref="AW199:AW262" si="117">IF(L199&lt;=32,1,0)*$AW$2</f>
        <v>0</v>
      </c>
      <c r="AX199" s="1">
        <f t="shared" ref="AX199:AX262" si="118">IF($L199&lt;=10,1,0)*$AW$3</f>
        <v>0</v>
      </c>
      <c r="AY199" s="1">
        <f t="shared" ref="AY199:AY262" si="119">IF(M199&lt;=146,1,0)*$AY$2</f>
        <v>0</v>
      </c>
      <c r="AZ199" s="1">
        <f t="shared" ref="AZ199:AZ262" si="120">IF($M199&lt;=180,1,0)*$AY$3</f>
        <v>0</v>
      </c>
      <c r="BA199" s="1">
        <f t="shared" ref="BA199:BA262" si="121">IF($N199&lt;=1285,1,0)*$BA$3</f>
        <v>0</v>
      </c>
      <c r="BB199" s="1">
        <f t="shared" ref="BB199:BB262" si="122">IF(O199&lt;0.1,1,0)*$BB$2</f>
        <v>0</v>
      </c>
      <c r="BC199" s="1">
        <f t="shared" ref="BC199:BC262" si="123">IF($O199&lt;0.5%,1,0)*$BB$3</f>
        <v>0</v>
      </c>
      <c r="BD199" s="1">
        <f t="shared" ref="BD199:BD262" si="124">IF(P199&lt;0.25,1,0)*$BD$2</f>
        <v>0</v>
      </c>
      <c r="BE199" s="1">
        <f t="shared" ref="BE199:BE262" si="125">IF($P199&lt;40%,1,0)*$BD$3</f>
        <v>0</v>
      </c>
      <c r="BF199" s="43">
        <f t="shared" ref="BF199:BF262" si="126">SUM(T199,W199,Y199,AH199,AJ199,AL199,AN199,AP199,AR199,AT199,AW199,AY199,BB199,BD199)</f>
        <v>1</v>
      </c>
      <c r="BG199" s="43">
        <f t="shared" ref="BG199:BG262" si="127">SUM(U199,X199,Z199,AI199,AK199,AM199,AO199,AQ199,AS199,AU199,AX199,AZ199,BA199,BC199,BE199)</f>
        <v>1.014</v>
      </c>
      <c r="BH199" s="1" t="s">
        <v>13576</v>
      </c>
      <c r="BI199" s="52">
        <v>8.6065573770491802E-2</v>
      </c>
      <c r="BJ199" s="1" t="s">
        <v>13589</v>
      </c>
    </row>
    <row r="200" spans="1:62">
      <c r="A200" s="28" t="s">
        <v>500</v>
      </c>
      <c r="B200" s="1">
        <v>2000</v>
      </c>
      <c r="C200" s="1">
        <v>10640</v>
      </c>
      <c r="D200" s="1">
        <v>26.28</v>
      </c>
      <c r="E200" s="28">
        <v>20.033333333333335</v>
      </c>
      <c r="F200" s="1">
        <v>7.97</v>
      </c>
      <c r="G200" s="28">
        <v>0.83281086729362586</v>
      </c>
      <c r="H200" s="28">
        <v>2.17</v>
      </c>
      <c r="I200" s="28">
        <v>0.91949152542372881</v>
      </c>
      <c r="J200" s="1">
        <v>99.46</v>
      </c>
      <c r="K200" s="1">
        <v>99.16</v>
      </c>
      <c r="L200" s="1">
        <v>71</v>
      </c>
      <c r="M200" s="1">
        <v>336</v>
      </c>
      <c r="N200" s="1">
        <v>2641</v>
      </c>
      <c r="O200" s="28">
        <v>0.90440476190476193</v>
      </c>
      <c r="P200" s="28">
        <f t="shared" si="96"/>
        <v>0.76334721696327146</v>
      </c>
      <c r="Q200" s="42">
        <v>1</v>
      </c>
      <c r="T200" s="1">
        <f t="shared" si="97"/>
        <v>0</v>
      </c>
      <c r="U200" s="1">
        <f t="shared" si="98"/>
        <v>0</v>
      </c>
      <c r="W200" s="1">
        <f t="shared" si="99"/>
        <v>0</v>
      </c>
      <c r="X200" s="1">
        <f t="shared" si="100"/>
        <v>0.49</v>
      </c>
      <c r="Y200" s="1">
        <f t="shared" si="101"/>
        <v>0</v>
      </c>
      <c r="Z200" s="1">
        <f t="shared" si="102"/>
        <v>0</v>
      </c>
      <c r="AH200" s="1">
        <f t="shared" si="103"/>
        <v>0</v>
      </c>
      <c r="AI200" s="1">
        <f t="shared" si="104"/>
        <v>0.68</v>
      </c>
      <c r="AJ200" s="1">
        <f t="shared" si="105"/>
        <v>0</v>
      </c>
      <c r="AK200" s="1">
        <f t="shared" si="106"/>
        <v>0</v>
      </c>
      <c r="AL200" s="1">
        <f t="shared" si="107"/>
        <v>0</v>
      </c>
      <c r="AM200" s="1">
        <f t="shared" si="108"/>
        <v>0</v>
      </c>
      <c r="AN200" s="1">
        <f t="shared" si="109"/>
        <v>0</v>
      </c>
      <c r="AO200" s="1">
        <f t="shared" si="110"/>
        <v>0.72</v>
      </c>
      <c r="AP200" s="1">
        <f t="shared" si="111"/>
        <v>0</v>
      </c>
      <c r="AQ200" s="1">
        <f t="shared" si="112"/>
        <v>0.56999999999999995</v>
      </c>
      <c r="AR200" s="1">
        <f t="shared" si="113"/>
        <v>0</v>
      </c>
      <c r="AS200" s="1">
        <f t="shared" si="114"/>
        <v>0.67</v>
      </c>
      <c r="AT200" s="1">
        <f t="shared" si="115"/>
        <v>0</v>
      </c>
      <c r="AU200" s="1">
        <f t="shared" si="116"/>
        <v>0</v>
      </c>
      <c r="AW200" s="1">
        <f t="shared" si="117"/>
        <v>0</v>
      </c>
      <c r="AX200" s="1">
        <f t="shared" si="118"/>
        <v>0</v>
      </c>
      <c r="AY200" s="1">
        <f t="shared" si="119"/>
        <v>0</v>
      </c>
      <c r="AZ200" s="1">
        <f t="shared" si="120"/>
        <v>0</v>
      </c>
      <c r="BA200" s="1">
        <f t="shared" si="121"/>
        <v>0</v>
      </c>
      <c r="BB200" s="1">
        <f t="shared" si="122"/>
        <v>0</v>
      </c>
      <c r="BC200" s="1">
        <f t="shared" si="123"/>
        <v>0</v>
      </c>
      <c r="BD200" s="1">
        <f t="shared" si="124"/>
        <v>0</v>
      </c>
      <c r="BE200" s="1">
        <f t="shared" si="125"/>
        <v>0</v>
      </c>
      <c r="BF200" s="43">
        <f t="shared" si="126"/>
        <v>0</v>
      </c>
      <c r="BG200" s="43">
        <f t="shared" si="127"/>
        <v>3.13</v>
      </c>
      <c r="BH200" s="1" t="s">
        <v>13576</v>
      </c>
      <c r="BI200" s="52">
        <v>8.6065573770491802E-2</v>
      </c>
      <c r="BJ200" s="1" t="s">
        <v>13589</v>
      </c>
    </row>
    <row r="201" spans="1:62">
      <c r="A201" s="28" t="s">
        <v>1076</v>
      </c>
      <c r="B201" s="1">
        <v>1000</v>
      </c>
      <c r="C201" s="1">
        <v>6991</v>
      </c>
      <c r="D201" s="1">
        <v>7.1999999999999993</v>
      </c>
      <c r="E201" s="28">
        <v>20.466666666666669</v>
      </c>
      <c r="F201" s="1">
        <v>1.63</v>
      </c>
      <c r="G201" s="28">
        <v>0.41475826972010171</v>
      </c>
      <c r="H201" s="28">
        <v>3.67</v>
      </c>
      <c r="I201" s="28">
        <v>1.5102880658436213</v>
      </c>
      <c r="J201" s="1">
        <v>60.08</v>
      </c>
      <c r="K201" s="1">
        <v>99.47</v>
      </c>
      <c r="L201" s="1">
        <v>24</v>
      </c>
      <c r="M201" s="1">
        <v>113</v>
      </c>
      <c r="N201" s="1">
        <v>1465</v>
      </c>
      <c r="O201" s="28">
        <v>0.90902654867256638</v>
      </c>
      <c r="P201" s="28">
        <f t="shared" si="96"/>
        <v>0.46279863481228667</v>
      </c>
      <c r="Q201" s="42">
        <v>1</v>
      </c>
      <c r="T201" s="1">
        <f t="shared" si="97"/>
        <v>0</v>
      </c>
      <c r="U201" s="1">
        <f t="shared" si="98"/>
        <v>0.52400000000000002</v>
      </c>
      <c r="W201" s="1">
        <f t="shared" si="99"/>
        <v>0</v>
      </c>
      <c r="X201" s="1">
        <f t="shared" si="100"/>
        <v>0</v>
      </c>
      <c r="Y201" s="1">
        <f t="shared" si="101"/>
        <v>0</v>
      </c>
      <c r="Z201" s="1">
        <f t="shared" si="102"/>
        <v>0</v>
      </c>
      <c r="AH201" s="1">
        <f t="shared" si="103"/>
        <v>0</v>
      </c>
      <c r="AI201" s="1">
        <f t="shared" si="104"/>
        <v>0</v>
      </c>
      <c r="AJ201" s="1">
        <f t="shared" si="105"/>
        <v>0</v>
      </c>
      <c r="AK201" s="1">
        <f t="shared" si="106"/>
        <v>0</v>
      </c>
      <c r="AL201" s="1">
        <f t="shared" si="107"/>
        <v>0</v>
      </c>
      <c r="AM201" s="1">
        <f t="shared" si="108"/>
        <v>0</v>
      </c>
      <c r="AN201" s="1">
        <f t="shared" si="109"/>
        <v>1</v>
      </c>
      <c r="AO201" s="1">
        <f t="shared" si="110"/>
        <v>0.72</v>
      </c>
      <c r="AP201" s="1">
        <f t="shared" si="111"/>
        <v>0</v>
      </c>
      <c r="AQ201" s="1">
        <f t="shared" si="112"/>
        <v>0</v>
      </c>
      <c r="AR201" s="1">
        <f t="shared" si="113"/>
        <v>0</v>
      </c>
      <c r="AS201" s="1">
        <f t="shared" si="114"/>
        <v>0</v>
      </c>
      <c r="AT201" s="1">
        <f t="shared" si="115"/>
        <v>0</v>
      </c>
      <c r="AU201" s="1">
        <f t="shared" si="116"/>
        <v>0</v>
      </c>
      <c r="AW201" s="1">
        <f t="shared" si="117"/>
        <v>1</v>
      </c>
      <c r="AX201" s="1">
        <f t="shared" si="118"/>
        <v>0</v>
      </c>
      <c r="AY201" s="1">
        <f t="shared" si="119"/>
        <v>1</v>
      </c>
      <c r="AZ201" s="1">
        <f t="shared" si="120"/>
        <v>0.88</v>
      </c>
      <c r="BA201" s="1">
        <f t="shared" si="121"/>
        <v>0</v>
      </c>
      <c r="BB201" s="1">
        <f t="shared" si="122"/>
        <v>0</v>
      </c>
      <c r="BC201" s="1">
        <f t="shared" si="123"/>
        <v>0</v>
      </c>
      <c r="BD201" s="1">
        <f t="shared" si="124"/>
        <v>0</v>
      </c>
      <c r="BE201" s="1">
        <f t="shared" si="125"/>
        <v>0</v>
      </c>
      <c r="BF201" s="43">
        <f t="shared" si="126"/>
        <v>3</v>
      </c>
      <c r="BG201" s="43">
        <f t="shared" si="127"/>
        <v>2.1240000000000001</v>
      </c>
      <c r="BH201" s="1" t="s">
        <v>13578</v>
      </c>
      <c r="BI201" s="52">
        <v>7.6923076923076927E-2</v>
      </c>
      <c r="BJ201" s="1" t="s">
        <v>13589</v>
      </c>
    </row>
    <row r="202" spans="1:62">
      <c r="A202" s="28" t="s">
        <v>2018</v>
      </c>
      <c r="B202" s="1">
        <v>1000</v>
      </c>
      <c r="C202" s="1">
        <v>64662</v>
      </c>
      <c r="D202" s="1">
        <v>23.71</v>
      </c>
      <c r="E202" s="28">
        <v>20.743333333333332</v>
      </c>
      <c r="F202" s="1">
        <v>1.66</v>
      </c>
      <c r="G202" s="28">
        <v>0.4853801169590643</v>
      </c>
      <c r="H202" s="28">
        <v>0.87</v>
      </c>
      <c r="I202" s="28">
        <v>0.58783783783783783</v>
      </c>
      <c r="J202" s="1">
        <v>99.97</v>
      </c>
      <c r="K202" s="1">
        <v>99.77</v>
      </c>
      <c r="L202" s="1">
        <v>419</v>
      </c>
      <c r="M202" s="1">
        <v>1900</v>
      </c>
      <c r="N202" s="1">
        <v>10146</v>
      </c>
      <c r="O202" s="28">
        <v>0.94385263157894739</v>
      </c>
      <c r="P202" s="28">
        <f t="shared" si="96"/>
        <v>1.1235955056179776</v>
      </c>
      <c r="Q202" s="42">
        <v>1</v>
      </c>
      <c r="T202" s="1">
        <f t="shared" si="97"/>
        <v>0</v>
      </c>
      <c r="U202" s="1">
        <f t="shared" si="98"/>
        <v>0.52400000000000002</v>
      </c>
      <c r="W202" s="1">
        <f t="shared" si="99"/>
        <v>0</v>
      </c>
      <c r="X202" s="1">
        <f t="shared" si="100"/>
        <v>0.49</v>
      </c>
      <c r="Y202" s="1">
        <f t="shared" si="101"/>
        <v>0</v>
      </c>
      <c r="Z202" s="1">
        <f t="shared" si="102"/>
        <v>0</v>
      </c>
      <c r="AH202" s="1">
        <f t="shared" si="103"/>
        <v>0</v>
      </c>
      <c r="AI202" s="1">
        <f t="shared" si="104"/>
        <v>0</v>
      </c>
      <c r="AJ202" s="1">
        <f t="shared" si="105"/>
        <v>0</v>
      </c>
      <c r="AK202" s="1">
        <f t="shared" si="106"/>
        <v>0</v>
      </c>
      <c r="AL202" s="1">
        <f t="shared" si="107"/>
        <v>0</v>
      </c>
      <c r="AM202" s="1">
        <f t="shared" si="108"/>
        <v>0</v>
      </c>
      <c r="AN202" s="1">
        <f t="shared" si="109"/>
        <v>0</v>
      </c>
      <c r="AO202" s="1">
        <f t="shared" si="110"/>
        <v>0</v>
      </c>
      <c r="AP202" s="1">
        <f t="shared" si="111"/>
        <v>0</v>
      </c>
      <c r="AQ202" s="1">
        <f t="shared" si="112"/>
        <v>0.56999999999999995</v>
      </c>
      <c r="AR202" s="1">
        <f t="shared" si="113"/>
        <v>0</v>
      </c>
      <c r="AS202" s="1">
        <f t="shared" si="114"/>
        <v>0</v>
      </c>
      <c r="AT202" s="1">
        <f t="shared" si="115"/>
        <v>0</v>
      </c>
      <c r="AU202" s="1">
        <f t="shared" si="116"/>
        <v>0</v>
      </c>
      <c r="AW202" s="1">
        <f t="shared" si="117"/>
        <v>0</v>
      </c>
      <c r="AX202" s="1">
        <f t="shared" si="118"/>
        <v>0</v>
      </c>
      <c r="AY202" s="1">
        <f t="shared" si="119"/>
        <v>0</v>
      </c>
      <c r="AZ202" s="1">
        <f t="shared" si="120"/>
        <v>0</v>
      </c>
      <c r="BA202" s="1">
        <f t="shared" si="121"/>
        <v>0</v>
      </c>
      <c r="BB202" s="1">
        <f t="shared" si="122"/>
        <v>0</v>
      </c>
      <c r="BC202" s="1">
        <f t="shared" si="123"/>
        <v>0</v>
      </c>
      <c r="BD202" s="1">
        <f t="shared" si="124"/>
        <v>0</v>
      </c>
      <c r="BE202" s="1">
        <f t="shared" si="125"/>
        <v>0</v>
      </c>
      <c r="BF202" s="43">
        <f t="shared" si="126"/>
        <v>0</v>
      </c>
      <c r="BG202" s="43">
        <f t="shared" si="127"/>
        <v>1.5840000000000001</v>
      </c>
      <c r="BH202" s="1" t="s">
        <v>13576</v>
      </c>
      <c r="BI202" s="52">
        <v>8.6065573770491802E-2</v>
      </c>
      <c r="BJ202" s="1" t="s">
        <v>13589</v>
      </c>
    </row>
    <row r="203" spans="1:62">
      <c r="A203" s="28" t="s">
        <v>1232</v>
      </c>
      <c r="B203" s="1">
        <v>1000</v>
      </c>
      <c r="C203" s="1">
        <v>149715</v>
      </c>
      <c r="D203" s="1">
        <v>16.38</v>
      </c>
      <c r="E203" s="28">
        <v>20.810000000000002</v>
      </c>
      <c r="F203" s="1">
        <v>16.829999999999998</v>
      </c>
      <c r="G203" s="28">
        <v>1.1695621959694231</v>
      </c>
      <c r="H203" s="28">
        <v>3.87</v>
      </c>
      <c r="I203" s="28">
        <v>1.0487804878048781</v>
      </c>
      <c r="J203" s="1">
        <v>99.26</v>
      </c>
      <c r="K203" s="1">
        <v>98.12</v>
      </c>
      <c r="L203" s="1">
        <v>261</v>
      </c>
      <c r="M203" s="1">
        <v>1054</v>
      </c>
      <c r="N203" s="1">
        <v>4313</v>
      </c>
      <c r="O203" s="28">
        <v>1.0598481973434535</v>
      </c>
      <c r="P203" s="28">
        <f t="shared" si="96"/>
        <v>1.4662647808949687</v>
      </c>
      <c r="Q203" s="42" t="s">
        <v>13545</v>
      </c>
      <c r="T203" s="1">
        <f t="shared" si="97"/>
        <v>0</v>
      </c>
      <c r="U203" s="1">
        <f t="shared" si="98"/>
        <v>0.52400000000000002</v>
      </c>
      <c r="W203" s="1">
        <f t="shared" si="99"/>
        <v>0</v>
      </c>
      <c r="X203" s="1">
        <f t="shared" si="100"/>
        <v>0.49</v>
      </c>
      <c r="Y203" s="1">
        <f t="shared" si="101"/>
        <v>0</v>
      </c>
      <c r="Z203" s="1">
        <f t="shared" si="102"/>
        <v>0</v>
      </c>
      <c r="AH203" s="1">
        <f t="shared" si="103"/>
        <v>0</v>
      </c>
      <c r="AI203" s="1">
        <f t="shared" si="104"/>
        <v>0.68</v>
      </c>
      <c r="AJ203" s="1">
        <f t="shared" si="105"/>
        <v>0</v>
      </c>
      <c r="AK203" s="1">
        <f t="shared" si="106"/>
        <v>0</v>
      </c>
      <c r="AL203" s="1">
        <f t="shared" si="107"/>
        <v>0</v>
      </c>
      <c r="AM203" s="1">
        <f t="shared" si="108"/>
        <v>0</v>
      </c>
      <c r="AN203" s="1">
        <f t="shared" si="109"/>
        <v>1</v>
      </c>
      <c r="AO203" s="1">
        <f t="shared" si="110"/>
        <v>0.72</v>
      </c>
      <c r="AP203" s="1">
        <f t="shared" si="111"/>
        <v>0</v>
      </c>
      <c r="AQ203" s="1">
        <f t="shared" si="112"/>
        <v>0.56999999999999995</v>
      </c>
      <c r="AR203" s="1">
        <f t="shared" si="113"/>
        <v>0</v>
      </c>
      <c r="AS203" s="1">
        <f t="shared" si="114"/>
        <v>0.67</v>
      </c>
      <c r="AT203" s="1">
        <f t="shared" si="115"/>
        <v>0</v>
      </c>
      <c r="AU203" s="1">
        <f t="shared" si="116"/>
        <v>0</v>
      </c>
      <c r="AW203" s="1">
        <f t="shared" si="117"/>
        <v>0</v>
      </c>
      <c r="AX203" s="1">
        <f t="shared" si="118"/>
        <v>0</v>
      </c>
      <c r="AY203" s="1">
        <f t="shared" si="119"/>
        <v>0</v>
      </c>
      <c r="AZ203" s="1">
        <f t="shared" si="120"/>
        <v>0</v>
      </c>
      <c r="BA203" s="1">
        <f t="shared" si="121"/>
        <v>0</v>
      </c>
      <c r="BB203" s="1">
        <f t="shared" si="122"/>
        <v>0</v>
      </c>
      <c r="BC203" s="1">
        <f t="shared" si="123"/>
        <v>0</v>
      </c>
      <c r="BD203" s="1">
        <f t="shared" si="124"/>
        <v>0</v>
      </c>
      <c r="BE203" s="1">
        <f t="shared" si="125"/>
        <v>0</v>
      </c>
      <c r="BF203" s="43">
        <f t="shared" si="126"/>
        <v>1</v>
      </c>
      <c r="BG203" s="43">
        <f t="shared" si="127"/>
        <v>3.6539999999999995</v>
      </c>
      <c r="BH203" s="1" t="s">
        <v>13576</v>
      </c>
      <c r="BI203" s="52">
        <v>8.6065573770491802E-2</v>
      </c>
      <c r="BJ203" s="1" t="s">
        <v>13589</v>
      </c>
    </row>
    <row r="204" spans="1:62">
      <c r="A204" s="28" t="s">
        <v>505</v>
      </c>
      <c r="B204" s="1">
        <v>1000</v>
      </c>
      <c r="C204" s="1">
        <v>4571</v>
      </c>
      <c r="D204" s="1">
        <v>27.74</v>
      </c>
      <c r="E204" s="28">
        <v>21.153333333333332</v>
      </c>
      <c r="F204" s="1">
        <v>5.99</v>
      </c>
      <c r="G204" s="28">
        <v>0.74225526641883521</v>
      </c>
      <c r="H204" s="28">
        <v>2.87</v>
      </c>
      <c r="I204" s="28">
        <v>0.8061797752808989</v>
      </c>
      <c r="J204" s="1">
        <v>95.27</v>
      </c>
      <c r="K204" s="1">
        <v>99.54</v>
      </c>
      <c r="L204" s="1">
        <v>35</v>
      </c>
      <c r="M204" s="1">
        <v>200</v>
      </c>
      <c r="N204" s="1">
        <v>1082</v>
      </c>
      <c r="O204" s="28">
        <v>0.749</v>
      </c>
      <c r="P204" s="28">
        <f t="shared" si="96"/>
        <v>1.1090573012939002</v>
      </c>
      <c r="Q204" s="42">
        <v>1</v>
      </c>
      <c r="T204" s="1">
        <f t="shared" si="97"/>
        <v>0</v>
      </c>
      <c r="U204" s="1">
        <f t="shared" si="98"/>
        <v>0.52400000000000002</v>
      </c>
      <c r="W204" s="1">
        <f t="shared" si="99"/>
        <v>0</v>
      </c>
      <c r="X204" s="1">
        <f t="shared" si="100"/>
        <v>0.49</v>
      </c>
      <c r="Y204" s="1">
        <f t="shared" si="101"/>
        <v>0</v>
      </c>
      <c r="Z204" s="1">
        <f t="shared" si="102"/>
        <v>0</v>
      </c>
      <c r="AH204" s="1">
        <f t="shared" si="103"/>
        <v>0</v>
      </c>
      <c r="AI204" s="1">
        <f t="shared" si="104"/>
        <v>0</v>
      </c>
      <c r="AJ204" s="1">
        <f t="shared" si="105"/>
        <v>0</v>
      </c>
      <c r="AK204" s="1">
        <f t="shared" si="106"/>
        <v>0</v>
      </c>
      <c r="AL204" s="1">
        <f t="shared" si="107"/>
        <v>0</v>
      </c>
      <c r="AM204" s="1">
        <f t="shared" si="108"/>
        <v>0</v>
      </c>
      <c r="AN204" s="1">
        <f t="shared" si="109"/>
        <v>0</v>
      </c>
      <c r="AO204" s="1">
        <f t="shared" si="110"/>
        <v>0.72</v>
      </c>
      <c r="AP204" s="1">
        <f t="shared" si="111"/>
        <v>0</v>
      </c>
      <c r="AQ204" s="1">
        <f t="shared" si="112"/>
        <v>0</v>
      </c>
      <c r="AR204" s="1">
        <f t="shared" si="113"/>
        <v>0</v>
      </c>
      <c r="AS204" s="1">
        <f t="shared" si="114"/>
        <v>0</v>
      </c>
      <c r="AT204" s="1">
        <f t="shared" si="115"/>
        <v>0</v>
      </c>
      <c r="AU204" s="1">
        <f t="shared" si="116"/>
        <v>0.54</v>
      </c>
      <c r="AW204" s="1">
        <f t="shared" si="117"/>
        <v>0</v>
      </c>
      <c r="AX204" s="1">
        <f t="shared" si="118"/>
        <v>0</v>
      </c>
      <c r="AY204" s="1">
        <f t="shared" si="119"/>
        <v>0</v>
      </c>
      <c r="AZ204" s="1">
        <f t="shared" si="120"/>
        <v>0</v>
      </c>
      <c r="BA204" s="1">
        <f t="shared" si="121"/>
        <v>0.77</v>
      </c>
      <c r="BB204" s="1">
        <f t="shared" si="122"/>
        <v>0</v>
      </c>
      <c r="BC204" s="1">
        <f t="shared" si="123"/>
        <v>0</v>
      </c>
      <c r="BD204" s="1">
        <f t="shared" si="124"/>
        <v>0</v>
      </c>
      <c r="BE204" s="1">
        <f t="shared" si="125"/>
        <v>0</v>
      </c>
      <c r="BF204" s="43">
        <f t="shared" si="126"/>
        <v>0</v>
      </c>
      <c r="BG204" s="43">
        <f t="shared" si="127"/>
        <v>3.044</v>
      </c>
      <c r="BH204" s="1" t="s">
        <v>13576</v>
      </c>
      <c r="BI204" s="52">
        <v>8.6065573770491802E-2</v>
      </c>
      <c r="BJ204" s="1" t="s">
        <v>13589</v>
      </c>
    </row>
    <row r="205" spans="1:62">
      <c r="A205" s="28" t="s">
        <v>360</v>
      </c>
      <c r="B205" s="1">
        <v>3000</v>
      </c>
      <c r="C205" s="1">
        <v>6273</v>
      </c>
      <c r="D205" s="1">
        <v>32.409999999999997</v>
      </c>
      <c r="E205" s="28">
        <v>21.423333333333332</v>
      </c>
      <c r="F205" s="1">
        <v>0.36</v>
      </c>
      <c r="G205" s="28">
        <v>5.1948051948051951E-2</v>
      </c>
      <c r="H205" s="28">
        <v>0</v>
      </c>
      <c r="I205" s="28">
        <v>0</v>
      </c>
      <c r="J205" s="1">
        <v>42.79</v>
      </c>
      <c r="K205" s="1">
        <v>99.2</v>
      </c>
      <c r="L205" s="1">
        <v>70</v>
      </c>
      <c r="M205" s="1">
        <v>228</v>
      </c>
      <c r="N205" s="1">
        <v>1963</v>
      </c>
      <c r="O205" s="28">
        <v>1.3140350877192983</v>
      </c>
      <c r="P205" s="28">
        <f t="shared" si="96"/>
        <v>0.69689251146204789</v>
      </c>
      <c r="Q205" s="42">
        <v>1</v>
      </c>
      <c r="T205" s="1">
        <f t="shared" si="97"/>
        <v>0</v>
      </c>
      <c r="U205" s="1">
        <f t="shared" si="98"/>
        <v>0</v>
      </c>
      <c r="W205" s="1">
        <f t="shared" si="99"/>
        <v>1</v>
      </c>
      <c r="X205" s="1">
        <f t="shared" si="100"/>
        <v>0.49</v>
      </c>
      <c r="Y205" s="1">
        <f t="shared" si="101"/>
        <v>0</v>
      </c>
      <c r="Z205" s="1">
        <f t="shared" si="102"/>
        <v>0</v>
      </c>
      <c r="AH205" s="1">
        <f t="shared" si="103"/>
        <v>0</v>
      </c>
      <c r="AI205" s="1">
        <f t="shared" si="104"/>
        <v>0</v>
      </c>
      <c r="AJ205" s="1">
        <f t="shared" si="105"/>
        <v>0</v>
      </c>
      <c r="AK205" s="1">
        <f t="shared" si="106"/>
        <v>0</v>
      </c>
      <c r="AL205" s="1">
        <f t="shared" si="107"/>
        <v>0</v>
      </c>
      <c r="AM205" s="1">
        <f t="shared" si="108"/>
        <v>0</v>
      </c>
      <c r="AN205" s="1">
        <f t="shared" si="109"/>
        <v>0</v>
      </c>
      <c r="AO205" s="1">
        <f t="shared" si="110"/>
        <v>0</v>
      </c>
      <c r="AP205" s="1">
        <f t="shared" si="111"/>
        <v>1</v>
      </c>
      <c r="AQ205" s="1">
        <f t="shared" si="112"/>
        <v>0</v>
      </c>
      <c r="AR205" s="1">
        <f t="shared" si="113"/>
        <v>0</v>
      </c>
      <c r="AS205" s="1">
        <f t="shared" si="114"/>
        <v>0.67</v>
      </c>
      <c r="AT205" s="1">
        <f t="shared" si="115"/>
        <v>0</v>
      </c>
      <c r="AU205" s="1">
        <f t="shared" si="116"/>
        <v>0</v>
      </c>
      <c r="AW205" s="1">
        <f t="shared" si="117"/>
        <v>0</v>
      </c>
      <c r="AX205" s="1">
        <f t="shared" si="118"/>
        <v>0</v>
      </c>
      <c r="AY205" s="1">
        <f t="shared" si="119"/>
        <v>0</v>
      </c>
      <c r="AZ205" s="1">
        <f t="shared" si="120"/>
        <v>0</v>
      </c>
      <c r="BA205" s="1">
        <f t="shared" si="121"/>
        <v>0</v>
      </c>
      <c r="BB205" s="1">
        <f t="shared" si="122"/>
        <v>0</v>
      </c>
      <c r="BC205" s="1">
        <f t="shared" si="123"/>
        <v>0</v>
      </c>
      <c r="BD205" s="1">
        <f t="shared" si="124"/>
        <v>0</v>
      </c>
      <c r="BE205" s="1">
        <f t="shared" si="125"/>
        <v>0</v>
      </c>
      <c r="BF205" s="43">
        <f t="shared" si="126"/>
        <v>2</v>
      </c>
      <c r="BG205" s="43">
        <f t="shared" si="127"/>
        <v>1.1600000000000001</v>
      </c>
      <c r="BH205" s="1" t="s">
        <v>13578</v>
      </c>
      <c r="BI205" s="52">
        <v>7.6923076923076927E-2</v>
      </c>
      <c r="BJ205" s="1" t="s">
        <v>13589</v>
      </c>
    </row>
    <row r="206" spans="1:62">
      <c r="A206" s="28" t="s">
        <v>1098</v>
      </c>
      <c r="B206" s="1">
        <v>1000</v>
      </c>
      <c r="C206" s="1">
        <v>17386</v>
      </c>
      <c r="D206" s="1">
        <v>12.84</v>
      </c>
      <c r="E206" s="28">
        <v>21.603333333333335</v>
      </c>
      <c r="F206" s="1">
        <v>10.68</v>
      </c>
      <c r="G206" s="28">
        <v>0.82983682983682983</v>
      </c>
      <c r="H206" s="28">
        <v>4.26</v>
      </c>
      <c r="I206" s="28">
        <v>1.1639344262295082</v>
      </c>
      <c r="J206" s="1">
        <v>97.57</v>
      </c>
      <c r="K206" s="1">
        <v>99.82</v>
      </c>
      <c r="L206" s="1">
        <v>50</v>
      </c>
      <c r="M206" s="1">
        <v>240</v>
      </c>
      <c r="N206" s="1">
        <v>3389</v>
      </c>
      <c r="O206" s="28">
        <v>0.89166666666666672</v>
      </c>
      <c r="P206" s="28">
        <f t="shared" si="96"/>
        <v>0.42490410150486868</v>
      </c>
      <c r="Q206" s="42">
        <v>1</v>
      </c>
      <c r="T206" s="1">
        <f t="shared" si="97"/>
        <v>0</v>
      </c>
      <c r="U206" s="1">
        <f t="shared" si="98"/>
        <v>0.52400000000000002</v>
      </c>
      <c r="W206" s="1">
        <f t="shared" si="99"/>
        <v>0</v>
      </c>
      <c r="X206" s="1">
        <f t="shared" si="100"/>
        <v>0.49</v>
      </c>
      <c r="Y206" s="1">
        <f t="shared" si="101"/>
        <v>0</v>
      </c>
      <c r="Z206" s="1">
        <f t="shared" si="102"/>
        <v>0</v>
      </c>
      <c r="AH206" s="1">
        <f t="shared" si="103"/>
        <v>0</v>
      </c>
      <c r="AI206" s="1">
        <f t="shared" si="104"/>
        <v>0.68</v>
      </c>
      <c r="AJ206" s="1">
        <f t="shared" si="105"/>
        <v>0</v>
      </c>
      <c r="AK206" s="1">
        <f t="shared" si="106"/>
        <v>0</v>
      </c>
      <c r="AL206" s="1">
        <f t="shared" si="107"/>
        <v>0</v>
      </c>
      <c r="AM206" s="1">
        <f t="shared" si="108"/>
        <v>0</v>
      </c>
      <c r="AN206" s="1">
        <f t="shared" si="109"/>
        <v>1</v>
      </c>
      <c r="AO206" s="1">
        <f t="shared" si="110"/>
        <v>0.72</v>
      </c>
      <c r="AP206" s="1">
        <f t="shared" si="111"/>
        <v>0</v>
      </c>
      <c r="AQ206" s="1">
        <f t="shared" si="112"/>
        <v>0.56999999999999995</v>
      </c>
      <c r="AR206" s="1">
        <f t="shared" si="113"/>
        <v>0</v>
      </c>
      <c r="AS206" s="1">
        <f t="shared" si="114"/>
        <v>0</v>
      </c>
      <c r="AT206" s="1">
        <f t="shared" si="115"/>
        <v>0</v>
      </c>
      <c r="AU206" s="1">
        <f t="shared" si="116"/>
        <v>0</v>
      </c>
      <c r="AW206" s="1">
        <f t="shared" si="117"/>
        <v>0</v>
      </c>
      <c r="AX206" s="1">
        <f t="shared" si="118"/>
        <v>0</v>
      </c>
      <c r="AY206" s="1">
        <f t="shared" si="119"/>
        <v>0</v>
      </c>
      <c r="AZ206" s="1">
        <f t="shared" si="120"/>
        <v>0</v>
      </c>
      <c r="BA206" s="1">
        <f t="shared" si="121"/>
        <v>0</v>
      </c>
      <c r="BB206" s="1">
        <f t="shared" si="122"/>
        <v>0</v>
      </c>
      <c r="BC206" s="1">
        <f t="shared" si="123"/>
        <v>0</v>
      </c>
      <c r="BD206" s="1">
        <f t="shared" si="124"/>
        <v>0</v>
      </c>
      <c r="BE206" s="1">
        <f t="shared" si="125"/>
        <v>0</v>
      </c>
      <c r="BF206" s="43">
        <f t="shared" si="126"/>
        <v>1</v>
      </c>
      <c r="BG206" s="43">
        <f t="shared" si="127"/>
        <v>2.9839999999999995</v>
      </c>
      <c r="BH206" s="1" t="s">
        <v>13576</v>
      </c>
      <c r="BI206" s="52">
        <v>8.6065573770491802E-2</v>
      </c>
      <c r="BJ206" s="1" t="s">
        <v>13589</v>
      </c>
    </row>
    <row r="207" spans="1:62">
      <c r="A207" s="28" t="s">
        <v>1050</v>
      </c>
      <c r="B207" s="1">
        <v>1000</v>
      </c>
      <c r="C207" s="1">
        <v>20804</v>
      </c>
      <c r="D207" s="1">
        <v>7.0399999999999991</v>
      </c>
      <c r="E207" s="28">
        <v>21.833333333333332</v>
      </c>
      <c r="F207" s="1">
        <v>6.38</v>
      </c>
      <c r="G207" s="28">
        <v>0.83507853403141363</v>
      </c>
      <c r="H207" s="28">
        <v>3.62</v>
      </c>
      <c r="I207" s="28">
        <v>1.0647058823529412</v>
      </c>
      <c r="J207" s="1">
        <v>99.49</v>
      </c>
      <c r="K207" s="1">
        <v>98.65</v>
      </c>
      <c r="L207" s="1">
        <v>210</v>
      </c>
      <c r="M207" s="1">
        <v>914</v>
      </c>
      <c r="N207" s="1">
        <v>10528</v>
      </c>
      <c r="O207" s="28">
        <v>0.98336980306345734</v>
      </c>
      <c r="P207" s="28">
        <f t="shared" si="96"/>
        <v>0.52089665653495443</v>
      </c>
      <c r="Q207" s="42">
        <v>1</v>
      </c>
      <c r="T207" s="1">
        <f t="shared" si="97"/>
        <v>0</v>
      </c>
      <c r="U207" s="1">
        <f t="shared" si="98"/>
        <v>0.52400000000000002</v>
      </c>
      <c r="W207" s="1">
        <f t="shared" si="99"/>
        <v>0</v>
      </c>
      <c r="X207" s="1">
        <f t="shared" si="100"/>
        <v>0</v>
      </c>
      <c r="Y207" s="1">
        <f t="shared" si="101"/>
        <v>0</v>
      </c>
      <c r="Z207" s="1">
        <f t="shared" si="102"/>
        <v>0</v>
      </c>
      <c r="AH207" s="1">
        <f t="shared" si="103"/>
        <v>0</v>
      </c>
      <c r="AI207" s="1">
        <f t="shared" si="104"/>
        <v>0</v>
      </c>
      <c r="AJ207" s="1">
        <f t="shared" si="105"/>
        <v>0</v>
      </c>
      <c r="AK207" s="1">
        <f t="shared" si="106"/>
        <v>0</v>
      </c>
      <c r="AL207" s="1">
        <f t="shared" si="107"/>
        <v>0</v>
      </c>
      <c r="AM207" s="1">
        <f t="shared" si="108"/>
        <v>0</v>
      </c>
      <c r="AN207" s="1">
        <f t="shared" si="109"/>
        <v>1</v>
      </c>
      <c r="AO207" s="1">
        <f t="shared" si="110"/>
        <v>0.72</v>
      </c>
      <c r="AP207" s="1">
        <f t="shared" si="111"/>
        <v>0</v>
      </c>
      <c r="AQ207" s="1">
        <f t="shared" si="112"/>
        <v>0.56999999999999995</v>
      </c>
      <c r="AR207" s="1">
        <f t="shared" si="113"/>
        <v>0</v>
      </c>
      <c r="AS207" s="1">
        <f t="shared" si="114"/>
        <v>0.67</v>
      </c>
      <c r="AT207" s="1">
        <f t="shared" si="115"/>
        <v>0</v>
      </c>
      <c r="AU207" s="1">
        <f t="shared" si="116"/>
        <v>0</v>
      </c>
      <c r="AW207" s="1">
        <f t="shared" si="117"/>
        <v>0</v>
      </c>
      <c r="AX207" s="1">
        <f t="shared" si="118"/>
        <v>0</v>
      </c>
      <c r="AY207" s="1">
        <f t="shared" si="119"/>
        <v>0</v>
      </c>
      <c r="AZ207" s="1">
        <f t="shared" si="120"/>
        <v>0</v>
      </c>
      <c r="BA207" s="1">
        <f t="shared" si="121"/>
        <v>0</v>
      </c>
      <c r="BB207" s="1">
        <f t="shared" si="122"/>
        <v>0</v>
      </c>
      <c r="BC207" s="1">
        <f t="shared" si="123"/>
        <v>0</v>
      </c>
      <c r="BD207" s="1">
        <f t="shared" si="124"/>
        <v>0</v>
      </c>
      <c r="BE207" s="1">
        <f t="shared" si="125"/>
        <v>0</v>
      </c>
      <c r="BF207" s="43">
        <f t="shared" si="126"/>
        <v>1</v>
      </c>
      <c r="BG207" s="43">
        <f t="shared" si="127"/>
        <v>2.484</v>
      </c>
      <c r="BH207" s="1" t="s">
        <v>13576</v>
      </c>
      <c r="BI207" s="52">
        <v>8.6065573770491802E-2</v>
      </c>
      <c r="BJ207" s="1" t="s">
        <v>13589</v>
      </c>
    </row>
    <row r="208" spans="1:62">
      <c r="A208" s="28" t="s">
        <v>217</v>
      </c>
      <c r="B208" s="1">
        <v>2000</v>
      </c>
      <c r="C208" s="1">
        <v>77253</v>
      </c>
      <c r="D208" s="1">
        <v>6.870000000000001</v>
      </c>
      <c r="E208" s="28">
        <v>22.24666666666667</v>
      </c>
      <c r="F208" s="1">
        <v>17.32</v>
      </c>
      <c r="G208" s="28">
        <v>1.2036136205698402</v>
      </c>
      <c r="H208" s="28">
        <v>3.2</v>
      </c>
      <c r="I208" s="28">
        <v>0.86720867208672092</v>
      </c>
      <c r="J208" s="1">
        <v>67.7</v>
      </c>
      <c r="K208" s="1">
        <v>98.52</v>
      </c>
      <c r="L208" s="1">
        <v>210</v>
      </c>
      <c r="M208" s="1">
        <v>1980</v>
      </c>
      <c r="N208" s="1">
        <v>19261</v>
      </c>
      <c r="O208" s="28">
        <v>0.45393939393939398</v>
      </c>
      <c r="P208" s="28">
        <f t="shared" si="96"/>
        <v>0.61679040548258135</v>
      </c>
      <c r="Q208" s="42">
        <v>1</v>
      </c>
      <c r="T208" s="1">
        <f t="shared" si="97"/>
        <v>0</v>
      </c>
      <c r="U208" s="1">
        <f t="shared" si="98"/>
        <v>0</v>
      </c>
      <c r="W208" s="1">
        <f t="shared" si="99"/>
        <v>0</v>
      </c>
      <c r="X208" s="1">
        <f t="shared" si="100"/>
        <v>0</v>
      </c>
      <c r="Y208" s="1">
        <f t="shared" si="101"/>
        <v>0</v>
      </c>
      <c r="Z208" s="1">
        <f t="shared" si="102"/>
        <v>0</v>
      </c>
      <c r="AH208" s="1">
        <f t="shared" si="103"/>
        <v>0</v>
      </c>
      <c r="AI208" s="1">
        <f t="shared" si="104"/>
        <v>0.68</v>
      </c>
      <c r="AJ208" s="1">
        <f t="shared" si="105"/>
        <v>0</v>
      </c>
      <c r="AK208" s="1">
        <f t="shared" si="106"/>
        <v>0</v>
      </c>
      <c r="AL208" s="1">
        <f t="shared" si="107"/>
        <v>0</v>
      </c>
      <c r="AM208" s="1">
        <f t="shared" si="108"/>
        <v>0</v>
      </c>
      <c r="AN208" s="1">
        <f t="shared" si="109"/>
        <v>1</v>
      </c>
      <c r="AO208" s="1">
        <f t="shared" si="110"/>
        <v>0.72</v>
      </c>
      <c r="AP208" s="1">
        <f t="shared" si="111"/>
        <v>0</v>
      </c>
      <c r="AQ208" s="1">
        <f t="shared" si="112"/>
        <v>0</v>
      </c>
      <c r="AR208" s="1">
        <f t="shared" si="113"/>
        <v>0</v>
      </c>
      <c r="AS208" s="1">
        <f t="shared" si="114"/>
        <v>0.67</v>
      </c>
      <c r="AT208" s="1">
        <f t="shared" si="115"/>
        <v>0</v>
      </c>
      <c r="AU208" s="1">
        <f t="shared" si="116"/>
        <v>0</v>
      </c>
      <c r="AW208" s="1">
        <f t="shared" si="117"/>
        <v>0</v>
      </c>
      <c r="AX208" s="1">
        <f t="shared" si="118"/>
        <v>0</v>
      </c>
      <c r="AY208" s="1">
        <f t="shared" si="119"/>
        <v>0</v>
      </c>
      <c r="AZ208" s="1">
        <f t="shared" si="120"/>
        <v>0</v>
      </c>
      <c r="BA208" s="1">
        <f t="shared" si="121"/>
        <v>0</v>
      </c>
      <c r="BB208" s="1">
        <f t="shared" si="122"/>
        <v>0</v>
      </c>
      <c r="BC208" s="1">
        <f t="shared" si="123"/>
        <v>0</v>
      </c>
      <c r="BD208" s="1">
        <f t="shared" si="124"/>
        <v>0</v>
      </c>
      <c r="BE208" s="1">
        <f t="shared" si="125"/>
        <v>0</v>
      </c>
      <c r="BF208" s="43">
        <f t="shared" si="126"/>
        <v>1</v>
      </c>
      <c r="BG208" s="43">
        <f t="shared" si="127"/>
        <v>2.0699999999999998</v>
      </c>
      <c r="BH208" s="1" t="s">
        <v>13576</v>
      </c>
      <c r="BI208" s="52">
        <v>8.6065573770491802E-2</v>
      </c>
      <c r="BJ208" s="1" t="s">
        <v>13589</v>
      </c>
    </row>
    <row r="209" spans="1:62">
      <c r="A209" s="28" t="s">
        <v>284</v>
      </c>
      <c r="B209" s="1">
        <v>1000</v>
      </c>
      <c r="C209" s="1">
        <v>121304</v>
      </c>
      <c r="D209" s="1">
        <v>9.52</v>
      </c>
      <c r="E209" s="28">
        <v>22.296666666666667</v>
      </c>
      <c r="F209" s="1">
        <v>13.68</v>
      </c>
      <c r="G209" s="28">
        <v>2.1645569620253164</v>
      </c>
      <c r="H209" s="28">
        <v>2.89</v>
      </c>
      <c r="I209" s="28">
        <v>0.88923076923076927</v>
      </c>
      <c r="J209" s="1">
        <v>99.17</v>
      </c>
      <c r="K209" s="1">
        <v>98.92</v>
      </c>
      <c r="L209" s="1">
        <v>383</v>
      </c>
      <c r="M209" s="1">
        <v>1802</v>
      </c>
      <c r="N209" s="1">
        <v>5449</v>
      </c>
      <c r="O209" s="28">
        <v>0.90967813540510556</v>
      </c>
      <c r="P209" s="28">
        <f t="shared" si="96"/>
        <v>1.984217287575702</v>
      </c>
      <c r="Q209" s="42">
        <v>1</v>
      </c>
      <c r="T209" s="1">
        <f t="shared" si="97"/>
        <v>0</v>
      </c>
      <c r="U209" s="1">
        <f t="shared" si="98"/>
        <v>0.52400000000000002</v>
      </c>
      <c r="W209" s="1">
        <f t="shared" si="99"/>
        <v>0</v>
      </c>
      <c r="X209" s="1">
        <f t="shared" si="100"/>
        <v>0</v>
      </c>
      <c r="Y209" s="1">
        <f t="shared" si="101"/>
        <v>0</v>
      </c>
      <c r="Z209" s="1">
        <f t="shared" si="102"/>
        <v>0</v>
      </c>
      <c r="AH209" s="1">
        <f t="shared" si="103"/>
        <v>0</v>
      </c>
      <c r="AI209" s="1">
        <f t="shared" si="104"/>
        <v>0.68</v>
      </c>
      <c r="AJ209" s="1">
        <f t="shared" si="105"/>
        <v>0</v>
      </c>
      <c r="AK209" s="1">
        <f t="shared" si="106"/>
        <v>0</v>
      </c>
      <c r="AL209" s="1">
        <f t="shared" si="107"/>
        <v>0</v>
      </c>
      <c r="AM209" s="1">
        <f t="shared" si="108"/>
        <v>0</v>
      </c>
      <c r="AN209" s="1">
        <f t="shared" si="109"/>
        <v>0</v>
      </c>
      <c r="AO209" s="1">
        <f t="shared" si="110"/>
        <v>0.72</v>
      </c>
      <c r="AP209" s="1">
        <f t="shared" si="111"/>
        <v>0</v>
      </c>
      <c r="AQ209" s="1">
        <f t="shared" si="112"/>
        <v>0.56999999999999995</v>
      </c>
      <c r="AR209" s="1">
        <f t="shared" si="113"/>
        <v>0</v>
      </c>
      <c r="AS209" s="1">
        <f t="shared" si="114"/>
        <v>0.67</v>
      </c>
      <c r="AT209" s="1">
        <f t="shared" si="115"/>
        <v>0</v>
      </c>
      <c r="AU209" s="1">
        <f t="shared" si="116"/>
        <v>0</v>
      </c>
      <c r="AW209" s="1">
        <f t="shared" si="117"/>
        <v>0</v>
      </c>
      <c r="AX209" s="1">
        <f t="shared" si="118"/>
        <v>0</v>
      </c>
      <c r="AY209" s="1">
        <f t="shared" si="119"/>
        <v>0</v>
      </c>
      <c r="AZ209" s="1">
        <f t="shared" si="120"/>
        <v>0</v>
      </c>
      <c r="BA209" s="1">
        <f t="shared" si="121"/>
        <v>0</v>
      </c>
      <c r="BB209" s="1">
        <f t="shared" si="122"/>
        <v>0</v>
      </c>
      <c r="BC209" s="1">
        <f t="shared" si="123"/>
        <v>0</v>
      </c>
      <c r="BD209" s="1">
        <f t="shared" si="124"/>
        <v>0</v>
      </c>
      <c r="BE209" s="1">
        <f t="shared" si="125"/>
        <v>0</v>
      </c>
      <c r="BF209" s="43">
        <f t="shared" si="126"/>
        <v>0</v>
      </c>
      <c r="BG209" s="43">
        <f t="shared" si="127"/>
        <v>3.1640000000000001</v>
      </c>
      <c r="BH209" s="1" t="s">
        <v>13576</v>
      </c>
      <c r="BI209" s="52">
        <v>8.6065573770491802E-2</v>
      </c>
      <c r="BJ209" s="1" t="s">
        <v>13589</v>
      </c>
    </row>
    <row r="210" spans="1:62">
      <c r="A210" s="28" t="s">
        <v>1082</v>
      </c>
      <c r="B210" s="1">
        <v>10000</v>
      </c>
      <c r="C210" s="1">
        <v>28422</v>
      </c>
      <c r="D210" s="1">
        <v>13.6</v>
      </c>
      <c r="E210" s="28">
        <v>22.790000000000003</v>
      </c>
      <c r="F210" s="1">
        <v>6.73</v>
      </c>
      <c r="G210" s="28">
        <v>0.60250671441360792</v>
      </c>
      <c r="H210" s="28">
        <v>2.12</v>
      </c>
      <c r="I210" s="28">
        <v>0.59887005649717517</v>
      </c>
      <c r="J210" s="1">
        <v>99.86</v>
      </c>
      <c r="K210" s="1">
        <v>99.28</v>
      </c>
      <c r="L210" s="1">
        <v>388</v>
      </c>
      <c r="M210" s="1">
        <v>1732</v>
      </c>
      <c r="N210" s="1">
        <v>4711</v>
      </c>
      <c r="O210" s="28">
        <v>0.95879907621247118</v>
      </c>
      <c r="P210" s="28">
        <f t="shared" si="96"/>
        <v>2.2059010825727023</v>
      </c>
      <c r="Q210" s="42">
        <v>1</v>
      </c>
      <c r="T210" s="1">
        <f t="shared" si="97"/>
        <v>0</v>
      </c>
      <c r="U210" s="1">
        <f t="shared" si="98"/>
        <v>0</v>
      </c>
      <c r="W210" s="1">
        <f t="shared" si="99"/>
        <v>0</v>
      </c>
      <c r="X210" s="1">
        <f t="shared" si="100"/>
        <v>0.49</v>
      </c>
      <c r="Y210" s="1">
        <f t="shared" si="101"/>
        <v>0</v>
      </c>
      <c r="Z210" s="1">
        <f t="shared" si="102"/>
        <v>0</v>
      </c>
      <c r="AH210" s="1">
        <f t="shared" si="103"/>
        <v>0</v>
      </c>
      <c r="AI210" s="1">
        <f t="shared" si="104"/>
        <v>0.68</v>
      </c>
      <c r="AJ210" s="1">
        <f t="shared" si="105"/>
        <v>0</v>
      </c>
      <c r="AK210" s="1">
        <f t="shared" si="106"/>
        <v>0</v>
      </c>
      <c r="AL210" s="1">
        <f t="shared" si="107"/>
        <v>0</v>
      </c>
      <c r="AM210" s="1">
        <f t="shared" si="108"/>
        <v>0</v>
      </c>
      <c r="AN210" s="1">
        <f t="shared" si="109"/>
        <v>0</v>
      </c>
      <c r="AO210" s="1">
        <f t="shared" si="110"/>
        <v>0.72</v>
      </c>
      <c r="AP210" s="1">
        <f t="shared" si="111"/>
        <v>0</v>
      </c>
      <c r="AQ210" s="1">
        <f t="shared" si="112"/>
        <v>0.56999999999999995</v>
      </c>
      <c r="AR210" s="1">
        <f t="shared" si="113"/>
        <v>0</v>
      </c>
      <c r="AS210" s="1">
        <f t="shared" si="114"/>
        <v>0.67</v>
      </c>
      <c r="AT210" s="1">
        <f t="shared" si="115"/>
        <v>0</v>
      </c>
      <c r="AU210" s="1">
        <f t="shared" si="116"/>
        <v>0</v>
      </c>
      <c r="AW210" s="1">
        <f t="shared" si="117"/>
        <v>0</v>
      </c>
      <c r="AX210" s="1">
        <f t="shared" si="118"/>
        <v>0</v>
      </c>
      <c r="AY210" s="1">
        <f t="shared" si="119"/>
        <v>0</v>
      </c>
      <c r="AZ210" s="1">
        <f t="shared" si="120"/>
        <v>0</v>
      </c>
      <c r="BA210" s="1">
        <f t="shared" si="121"/>
        <v>0</v>
      </c>
      <c r="BB210" s="1">
        <f t="shared" si="122"/>
        <v>0</v>
      </c>
      <c r="BC210" s="1">
        <f t="shared" si="123"/>
        <v>0</v>
      </c>
      <c r="BD210" s="1">
        <f t="shared" si="124"/>
        <v>0</v>
      </c>
      <c r="BE210" s="1">
        <f t="shared" si="125"/>
        <v>0</v>
      </c>
      <c r="BF210" s="43">
        <f t="shared" si="126"/>
        <v>0</v>
      </c>
      <c r="BG210" s="43">
        <f t="shared" si="127"/>
        <v>3.13</v>
      </c>
      <c r="BH210" s="1" t="s">
        <v>13576</v>
      </c>
      <c r="BI210" s="52">
        <v>8.6065573770491802E-2</v>
      </c>
      <c r="BJ210" s="1" t="s">
        <v>13589</v>
      </c>
    </row>
    <row r="211" spans="1:62">
      <c r="A211" s="28" t="s">
        <v>2303</v>
      </c>
      <c r="B211" s="1">
        <v>10000</v>
      </c>
      <c r="C211" s="1">
        <v>1781</v>
      </c>
      <c r="D211" s="1">
        <v>12.05</v>
      </c>
      <c r="E211" s="28">
        <v>22.860000000000003</v>
      </c>
      <c r="F211" s="1">
        <v>11.46</v>
      </c>
      <c r="G211" s="28">
        <v>2.3580246913580245</v>
      </c>
      <c r="H211" s="28">
        <v>3.26</v>
      </c>
      <c r="I211" s="28">
        <v>1.1050847457627118</v>
      </c>
      <c r="J211" s="1">
        <v>100</v>
      </c>
      <c r="K211" s="1">
        <v>99.11</v>
      </c>
      <c r="L211" s="1">
        <v>154</v>
      </c>
      <c r="M211" s="1">
        <v>916</v>
      </c>
      <c r="N211" s="1">
        <v>1753</v>
      </c>
      <c r="O211" s="28">
        <v>0.71956331877729263</v>
      </c>
      <c r="P211" s="28">
        <f t="shared" si="96"/>
        <v>3.1351968054763262</v>
      </c>
      <c r="Q211" s="42">
        <v>1</v>
      </c>
      <c r="T211" s="1">
        <f t="shared" si="97"/>
        <v>0</v>
      </c>
      <c r="U211" s="1">
        <f t="shared" si="98"/>
        <v>0</v>
      </c>
      <c r="W211" s="1">
        <f t="shared" si="99"/>
        <v>0</v>
      </c>
      <c r="X211" s="1">
        <f t="shared" si="100"/>
        <v>0</v>
      </c>
      <c r="Y211" s="1">
        <f t="shared" si="101"/>
        <v>0</v>
      </c>
      <c r="Z211" s="1">
        <f t="shared" si="102"/>
        <v>0</v>
      </c>
      <c r="AH211" s="1">
        <f t="shared" si="103"/>
        <v>0</v>
      </c>
      <c r="AI211" s="1">
        <f t="shared" si="104"/>
        <v>0.68</v>
      </c>
      <c r="AJ211" s="1">
        <f t="shared" si="105"/>
        <v>0</v>
      </c>
      <c r="AK211" s="1">
        <f t="shared" si="106"/>
        <v>0</v>
      </c>
      <c r="AL211" s="1">
        <f t="shared" si="107"/>
        <v>0</v>
      </c>
      <c r="AM211" s="1">
        <f t="shared" si="108"/>
        <v>0</v>
      </c>
      <c r="AN211" s="1">
        <f t="shared" si="109"/>
        <v>1</v>
      </c>
      <c r="AO211" s="1">
        <f t="shared" si="110"/>
        <v>0.72</v>
      </c>
      <c r="AP211" s="1">
        <f t="shared" si="111"/>
        <v>0</v>
      </c>
      <c r="AQ211" s="1">
        <f t="shared" si="112"/>
        <v>0.56999999999999995</v>
      </c>
      <c r="AR211" s="1">
        <f t="shared" si="113"/>
        <v>0</v>
      </c>
      <c r="AS211" s="1">
        <f t="shared" si="114"/>
        <v>0.67</v>
      </c>
      <c r="AT211" s="1">
        <f t="shared" si="115"/>
        <v>1</v>
      </c>
      <c r="AU211" s="1">
        <f t="shared" si="116"/>
        <v>0.54</v>
      </c>
      <c r="AW211" s="1">
        <f t="shared" si="117"/>
        <v>0</v>
      </c>
      <c r="AX211" s="1">
        <f t="shared" si="118"/>
        <v>0</v>
      </c>
      <c r="AY211" s="1">
        <f t="shared" si="119"/>
        <v>0</v>
      </c>
      <c r="AZ211" s="1">
        <f t="shared" si="120"/>
        <v>0</v>
      </c>
      <c r="BA211" s="1">
        <f t="shared" si="121"/>
        <v>0</v>
      </c>
      <c r="BB211" s="1">
        <f t="shared" si="122"/>
        <v>0</v>
      </c>
      <c r="BC211" s="1">
        <f t="shared" si="123"/>
        <v>0</v>
      </c>
      <c r="BD211" s="1">
        <f t="shared" si="124"/>
        <v>0</v>
      </c>
      <c r="BE211" s="1">
        <f t="shared" si="125"/>
        <v>0</v>
      </c>
      <c r="BF211" s="43">
        <f t="shared" si="126"/>
        <v>2</v>
      </c>
      <c r="BG211" s="43">
        <f t="shared" si="127"/>
        <v>3.1799999999999997</v>
      </c>
      <c r="BH211" s="1" t="s">
        <v>13576</v>
      </c>
      <c r="BI211" s="52">
        <v>8.6065573770491802E-2</v>
      </c>
      <c r="BJ211" s="1" t="s">
        <v>13589</v>
      </c>
    </row>
    <row r="212" spans="1:62">
      <c r="A212" s="28" t="s">
        <v>2008</v>
      </c>
      <c r="B212" s="1">
        <v>1000</v>
      </c>
      <c r="C212" s="1">
        <v>2498</v>
      </c>
      <c r="D212" s="1">
        <v>7.09</v>
      </c>
      <c r="E212" s="28">
        <v>23.150000000000002</v>
      </c>
      <c r="F212" s="1">
        <v>0</v>
      </c>
      <c r="G212" s="28">
        <v>0</v>
      </c>
      <c r="H212" s="28">
        <v>7.57</v>
      </c>
      <c r="I212" s="28">
        <v>3.1280991735537191</v>
      </c>
      <c r="J212" s="1">
        <v>98.88</v>
      </c>
      <c r="K212" s="1">
        <v>99.8</v>
      </c>
      <c r="L212" s="1">
        <v>35</v>
      </c>
      <c r="M212" s="1">
        <v>69</v>
      </c>
      <c r="N212" s="1">
        <v>360</v>
      </c>
      <c r="O212" s="28">
        <v>2.1710144927536201</v>
      </c>
      <c r="P212" s="28">
        <f t="shared" si="96"/>
        <v>1.1500000000000001</v>
      </c>
      <c r="Q212" s="42">
        <v>1</v>
      </c>
      <c r="T212" s="1">
        <f t="shared" si="97"/>
        <v>0</v>
      </c>
      <c r="U212" s="1">
        <f t="shared" si="98"/>
        <v>0.52400000000000002</v>
      </c>
      <c r="W212" s="1">
        <f t="shared" si="99"/>
        <v>0</v>
      </c>
      <c r="X212" s="1">
        <f t="shared" si="100"/>
        <v>0</v>
      </c>
      <c r="Y212" s="1">
        <f t="shared" si="101"/>
        <v>0</v>
      </c>
      <c r="Z212" s="1">
        <f t="shared" si="102"/>
        <v>0</v>
      </c>
      <c r="AH212" s="1">
        <f t="shared" si="103"/>
        <v>0</v>
      </c>
      <c r="AI212" s="1">
        <f t="shared" si="104"/>
        <v>0</v>
      </c>
      <c r="AJ212" s="1">
        <f t="shared" si="105"/>
        <v>0</v>
      </c>
      <c r="AK212" s="1">
        <f t="shared" si="106"/>
        <v>0</v>
      </c>
      <c r="AL212" s="1">
        <f t="shared" si="107"/>
        <v>1</v>
      </c>
      <c r="AM212" s="1">
        <f t="shared" si="108"/>
        <v>0.75</v>
      </c>
      <c r="AN212" s="1">
        <f t="shared" si="109"/>
        <v>1</v>
      </c>
      <c r="AO212" s="1">
        <f t="shared" si="110"/>
        <v>0.72</v>
      </c>
      <c r="AP212" s="1">
        <f t="shared" si="111"/>
        <v>0</v>
      </c>
      <c r="AQ212" s="1">
        <f t="shared" si="112"/>
        <v>0.56999999999999995</v>
      </c>
      <c r="AR212" s="1">
        <f t="shared" si="113"/>
        <v>0</v>
      </c>
      <c r="AS212" s="1">
        <f t="shared" si="114"/>
        <v>0</v>
      </c>
      <c r="AT212" s="1">
        <f t="shared" si="115"/>
        <v>1</v>
      </c>
      <c r="AU212" s="1">
        <f t="shared" si="116"/>
        <v>0.54</v>
      </c>
      <c r="AW212" s="1">
        <f t="shared" si="117"/>
        <v>0</v>
      </c>
      <c r="AX212" s="1">
        <f t="shared" si="118"/>
        <v>0</v>
      </c>
      <c r="AY212" s="1">
        <f t="shared" si="119"/>
        <v>1</v>
      </c>
      <c r="AZ212" s="1">
        <f t="shared" si="120"/>
        <v>0.88</v>
      </c>
      <c r="BA212" s="1">
        <f t="shared" si="121"/>
        <v>0.77</v>
      </c>
      <c r="BB212" s="1">
        <f t="shared" si="122"/>
        <v>0</v>
      </c>
      <c r="BC212" s="1">
        <f t="shared" si="123"/>
        <v>0</v>
      </c>
      <c r="BD212" s="1">
        <f t="shared" si="124"/>
        <v>0</v>
      </c>
      <c r="BE212" s="1">
        <f t="shared" si="125"/>
        <v>0</v>
      </c>
      <c r="BF212" s="43">
        <f t="shared" si="126"/>
        <v>4</v>
      </c>
      <c r="BG212" s="43">
        <f t="shared" si="127"/>
        <v>4.7539999999999996</v>
      </c>
      <c r="BH212" s="1" t="s">
        <v>13576</v>
      </c>
      <c r="BI212" s="52">
        <v>8.6065573770491802E-2</v>
      </c>
      <c r="BJ212" s="1" t="s">
        <v>13589</v>
      </c>
    </row>
    <row r="213" spans="1:62">
      <c r="A213" s="28" t="s">
        <v>2443</v>
      </c>
      <c r="B213" s="1">
        <v>25000</v>
      </c>
      <c r="C213" s="1">
        <v>14692</v>
      </c>
      <c r="D213" s="1">
        <v>27.620000000000005</v>
      </c>
      <c r="E213" s="28">
        <v>23.210000000000004</v>
      </c>
      <c r="F213" s="1">
        <v>6.9</v>
      </c>
      <c r="G213" s="28">
        <v>1.7602040816326532</v>
      </c>
      <c r="H213" s="28">
        <v>1.68</v>
      </c>
      <c r="I213" s="28">
        <v>0.55629139072847678</v>
      </c>
      <c r="J213" s="1">
        <v>97.06</v>
      </c>
      <c r="K213" s="1">
        <v>99.48</v>
      </c>
      <c r="L213" s="1">
        <v>140</v>
      </c>
      <c r="M213" s="1">
        <v>589</v>
      </c>
      <c r="N213" s="1">
        <v>2221</v>
      </c>
      <c r="O213" s="28">
        <v>1.0173174872665536</v>
      </c>
      <c r="P213" s="28">
        <f t="shared" si="96"/>
        <v>1.5911751463304817</v>
      </c>
      <c r="Q213" s="42">
        <v>1</v>
      </c>
      <c r="T213" s="1">
        <f t="shared" si="97"/>
        <v>0</v>
      </c>
      <c r="U213" s="1">
        <f t="shared" si="98"/>
        <v>0</v>
      </c>
      <c r="W213" s="1">
        <f t="shared" si="99"/>
        <v>0</v>
      </c>
      <c r="X213" s="1">
        <f t="shared" si="100"/>
        <v>0.49</v>
      </c>
      <c r="Y213" s="1">
        <f t="shared" si="101"/>
        <v>0</v>
      </c>
      <c r="Z213" s="1">
        <f t="shared" si="102"/>
        <v>0</v>
      </c>
      <c r="AH213" s="1">
        <f t="shared" si="103"/>
        <v>0</v>
      </c>
      <c r="AI213" s="1">
        <f t="shared" si="104"/>
        <v>0.68</v>
      </c>
      <c r="AJ213" s="1">
        <f t="shared" si="105"/>
        <v>0</v>
      </c>
      <c r="AK213" s="1">
        <f t="shared" si="106"/>
        <v>0</v>
      </c>
      <c r="AL213" s="1">
        <f t="shared" si="107"/>
        <v>0</v>
      </c>
      <c r="AM213" s="1">
        <f t="shared" si="108"/>
        <v>0</v>
      </c>
      <c r="AN213" s="1">
        <f t="shared" si="109"/>
        <v>0</v>
      </c>
      <c r="AO213" s="1">
        <f t="shared" si="110"/>
        <v>0.72</v>
      </c>
      <c r="AP213" s="1">
        <f t="shared" si="111"/>
        <v>0</v>
      </c>
      <c r="AQ213" s="1">
        <f t="shared" si="112"/>
        <v>0.56999999999999995</v>
      </c>
      <c r="AR213" s="1">
        <f t="shared" si="113"/>
        <v>0</v>
      </c>
      <c r="AS213" s="1">
        <f t="shared" si="114"/>
        <v>0</v>
      </c>
      <c r="AT213" s="1">
        <f t="shared" si="115"/>
        <v>0</v>
      </c>
      <c r="AU213" s="1">
        <f t="shared" si="116"/>
        <v>0</v>
      </c>
      <c r="AW213" s="1">
        <f t="shared" si="117"/>
        <v>0</v>
      </c>
      <c r="AX213" s="1">
        <f t="shared" si="118"/>
        <v>0</v>
      </c>
      <c r="AY213" s="1">
        <f t="shared" si="119"/>
        <v>0</v>
      </c>
      <c r="AZ213" s="1">
        <f t="shared" si="120"/>
        <v>0</v>
      </c>
      <c r="BA213" s="1">
        <f t="shared" si="121"/>
        <v>0</v>
      </c>
      <c r="BB213" s="1">
        <f t="shared" si="122"/>
        <v>0</v>
      </c>
      <c r="BC213" s="1">
        <f t="shared" si="123"/>
        <v>0</v>
      </c>
      <c r="BD213" s="1">
        <f t="shared" si="124"/>
        <v>0</v>
      </c>
      <c r="BE213" s="1">
        <f t="shared" si="125"/>
        <v>0</v>
      </c>
      <c r="BF213" s="43">
        <f t="shared" si="126"/>
        <v>0</v>
      </c>
      <c r="BG213" s="43">
        <f t="shared" si="127"/>
        <v>2.46</v>
      </c>
      <c r="BH213" s="1" t="s">
        <v>13576</v>
      </c>
      <c r="BI213" s="52">
        <v>8.6065573770491802E-2</v>
      </c>
      <c r="BJ213" s="1" t="s">
        <v>13589</v>
      </c>
    </row>
    <row r="214" spans="1:62">
      <c r="A214" s="28" t="s">
        <v>698</v>
      </c>
      <c r="B214" s="1">
        <v>1000</v>
      </c>
      <c r="C214" s="1">
        <v>23182</v>
      </c>
      <c r="D214" s="1">
        <v>16.560000000000002</v>
      </c>
      <c r="E214" s="28">
        <v>23.256666666666664</v>
      </c>
      <c r="F214" s="1">
        <v>10.029999999999999</v>
      </c>
      <c r="G214" s="28">
        <v>1.3128272251308901</v>
      </c>
      <c r="H214" s="28">
        <v>2.72</v>
      </c>
      <c r="I214" s="28">
        <v>0.8</v>
      </c>
      <c r="J214" s="1">
        <v>97.17</v>
      </c>
      <c r="K214" s="1">
        <v>98.53</v>
      </c>
      <c r="L214" s="1">
        <v>100</v>
      </c>
      <c r="M214" s="1">
        <v>473</v>
      </c>
      <c r="N214" s="1">
        <v>2016</v>
      </c>
      <c r="O214" s="28">
        <v>0.90486257928118397</v>
      </c>
      <c r="P214" s="28">
        <f t="shared" si="96"/>
        <v>1.4077380952380953</v>
      </c>
      <c r="Q214" s="42">
        <v>1</v>
      </c>
      <c r="T214" s="1">
        <f t="shared" si="97"/>
        <v>0</v>
      </c>
      <c r="U214" s="1">
        <f t="shared" si="98"/>
        <v>0.52400000000000002</v>
      </c>
      <c r="W214" s="1">
        <f t="shared" si="99"/>
        <v>0</v>
      </c>
      <c r="X214" s="1">
        <f t="shared" si="100"/>
        <v>0.49</v>
      </c>
      <c r="Y214" s="1">
        <f t="shared" si="101"/>
        <v>0</v>
      </c>
      <c r="Z214" s="1">
        <f t="shared" si="102"/>
        <v>0</v>
      </c>
      <c r="AH214" s="1">
        <f t="shared" si="103"/>
        <v>0</v>
      </c>
      <c r="AI214" s="1">
        <f t="shared" si="104"/>
        <v>0.68</v>
      </c>
      <c r="AJ214" s="1">
        <f t="shared" si="105"/>
        <v>0</v>
      </c>
      <c r="AK214" s="1">
        <f t="shared" si="106"/>
        <v>0</v>
      </c>
      <c r="AL214" s="1">
        <f t="shared" si="107"/>
        <v>0</v>
      </c>
      <c r="AM214" s="1">
        <f t="shared" si="108"/>
        <v>0</v>
      </c>
      <c r="AN214" s="1">
        <f t="shared" si="109"/>
        <v>0</v>
      </c>
      <c r="AO214" s="1">
        <f t="shared" si="110"/>
        <v>0.72</v>
      </c>
      <c r="AP214" s="1">
        <f t="shared" si="111"/>
        <v>0</v>
      </c>
      <c r="AQ214" s="1">
        <f t="shared" si="112"/>
        <v>0.56999999999999995</v>
      </c>
      <c r="AR214" s="1">
        <f t="shared" si="113"/>
        <v>0</v>
      </c>
      <c r="AS214" s="1">
        <f t="shared" si="114"/>
        <v>0.67</v>
      </c>
      <c r="AT214" s="1">
        <f t="shared" si="115"/>
        <v>0</v>
      </c>
      <c r="AU214" s="1">
        <f t="shared" si="116"/>
        <v>0</v>
      </c>
      <c r="AW214" s="1">
        <f t="shared" si="117"/>
        <v>0</v>
      </c>
      <c r="AX214" s="1">
        <f t="shared" si="118"/>
        <v>0</v>
      </c>
      <c r="AY214" s="1">
        <f t="shared" si="119"/>
        <v>0</v>
      </c>
      <c r="AZ214" s="1">
        <f t="shared" si="120"/>
        <v>0</v>
      </c>
      <c r="BA214" s="1">
        <f t="shared" si="121"/>
        <v>0</v>
      </c>
      <c r="BB214" s="1">
        <f t="shared" si="122"/>
        <v>0</v>
      </c>
      <c r="BC214" s="1">
        <f t="shared" si="123"/>
        <v>0</v>
      </c>
      <c r="BD214" s="1">
        <f t="shared" si="124"/>
        <v>0</v>
      </c>
      <c r="BE214" s="1">
        <f t="shared" si="125"/>
        <v>0</v>
      </c>
      <c r="BF214" s="43">
        <f t="shared" si="126"/>
        <v>0</v>
      </c>
      <c r="BG214" s="43">
        <f t="shared" si="127"/>
        <v>3.6539999999999995</v>
      </c>
      <c r="BH214" s="1" t="s">
        <v>13576</v>
      </c>
      <c r="BI214" s="52">
        <v>8.6065573770491802E-2</v>
      </c>
      <c r="BJ214" s="1" t="s">
        <v>13589</v>
      </c>
    </row>
    <row r="215" spans="1:62">
      <c r="A215" s="28" t="s">
        <v>3730</v>
      </c>
      <c r="B215" s="1">
        <v>1000</v>
      </c>
      <c r="C215" s="1">
        <v>11725</v>
      </c>
      <c r="D215" s="1">
        <v>16.23</v>
      </c>
      <c r="E215" s="28">
        <v>23.51</v>
      </c>
      <c r="F215" s="1">
        <v>5.28</v>
      </c>
      <c r="G215" s="28">
        <v>0.4102564102564103</v>
      </c>
      <c r="H215" s="28">
        <v>4.2699999999999996</v>
      </c>
      <c r="I215" s="28">
        <v>1.1666666666666665</v>
      </c>
      <c r="J215" s="1">
        <v>98</v>
      </c>
      <c r="K215" s="1">
        <v>98.75</v>
      </c>
      <c r="L215" s="1">
        <v>85</v>
      </c>
      <c r="M215" s="1">
        <v>472</v>
      </c>
      <c r="N215" s="1">
        <v>3694</v>
      </c>
      <c r="O215" s="28">
        <v>0.77076271186440681</v>
      </c>
      <c r="P215" s="28">
        <f t="shared" si="96"/>
        <v>0.76664861938278295</v>
      </c>
      <c r="Q215" s="42">
        <v>1</v>
      </c>
      <c r="T215" s="1">
        <f t="shared" si="97"/>
        <v>0</v>
      </c>
      <c r="U215" s="1">
        <f t="shared" si="98"/>
        <v>0.52400000000000002</v>
      </c>
      <c r="W215" s="1">
        <f t="shared" si="99"/>
        <v>0</v>
      </c>
      <c r="X215" s="1">
        <f t="shared" si="100"/>
        <v>0.49</v>
      </c>
      <c r="Y215" s="1">
        <f t="shared" si="101"/>
        <v>0</v>
      </c>
      <c r="Z215" s="1">
        <f t="shared" si="102"/>
        <v>0</v>
      </c>
      <c r="AH215" s="1">
        <f t="shared" si="103"/>
        <v>0</v>
      </c>
      <c r="AI215" s="1">
        <f t="shared" si="104"/>
        <v>0</v>
      </c>
      <c r="AJ215" s="1">
        <f t="shared" si="105"/>
        <v>0</v>
      </c>
      <c r="AK215" s="1">
        <f t="shared" si="106"/>
        <v>0</v>
      </c>
      <c r="AL215" s="1">
        <f t="shared" si="107"/>
        <v>0</v>
      </c>
      <c r="AM215" s="1">
        <f t="shared" si="108"/>
        <v>0</v>
      </c>
      <c r="AN215" s="1">
        <f t="shared" si="109"/>
        <v>1</v>
      </c>
      <c r="AO215" s="1">
        <f t="shared" si="110"/>
        <v>0.72</v>
      </c>
      <c r="AP215" s="1">
        <f t="shared" si="111"/>
        <v>0</v>
      </c>
      <c r="AQ215" s="1">
        <f t="shared" si="112"/>
        <v>0.56999999999999995</v>
      </c>
      <c r="AR215" s="1">
        <f t="shared" si="113"/>
        <v>0</v>
      </c>
      <c r="AS215" s="1">
        <f t="shared" si="114"/>
        <v>0.67</v>
      </c>
      <c r="AT215" s="1">
        <f t="shared" si="115"/>
        <v>0</v>
      </c>
      <c r="AU215" s="1">
        <f t="shared" si="116"/>
        <v>0</v>
      </c>
      <c r="AW215" s="1">
        <f t="shared" si="117"/>
        <v>0</v>
      </c>
      <c r="AX215" s="1">
        <f t="shared" si="118"/>
        <v>0</v>
      </c>
      <c r="AY215" s="1">
        <f t="shared" si="119"/>
        <v>0</v>
      </c>
      <c r="AZ215" s="1">
        <f t="shared" si="120"/>
        <v>0</v>
      </c>
      <c r="BA215" s="1">
        <f t="shared" si="121"/>
        <v>0</v>
      </c>
      <c r="BB215" s="1">
        <f t="shared" si="122"/>
        <v>0</v>
      </c>
      <c r="BC215" s="1">
        <f t="shared" si="123"/>
        <v>0</v>
      </c>
      <c r="BD215" s="1">
        <f t="shared" si="124"/>
        <v>0</v>
      </c>
      <c r="BE215" s="1">
        <f t="shared" si="125"/>
        <v>0</v>
      </c>
      <c r="BF215" s="43">
        <f t="shared" si="126"/>
        <v>1</v>
      </c>
      <c r="BG215" s="43">
        <f t="shared" si="127"/>
        <v>2.9739999999999998</v>
      </c>
      <c r="BH215" s="1" t="s">
        <v>13576</v>
      </c>
      <c r="BI215" s="52">
        <v>8.6065573770491802E-2</v>
      </c>
      <c r="BJ215" s="1" t="s">
        <v>13589</v>
      </c>
    </row>
    <row r="216" spans="1:62">
      <c r="A216" s="28" t="s">
        <v>966</v>
      </c>
      <c r="B216" s="1">
        <v>1000</v>
      </c>
      <c r="C216" s="1">
        <v>19228</v>
      </c>
      <c r="D216" s="1">
        <v>26.629999999999995</v>
      </c>
      <c r="E216" s="28">
        <v>24.47</v>
      </c>
      <c r="F216" s="1">
        <v>2.04</v>
      </c>
      <c r="G216" s="28">
        <v>0.29955947136563876</v>
      </c>
      <c r="H216" s="28">
        <v>1.94</v>
      </c>
      <c r="I216" s="28">
        <v>0.59509202453987731</v>
      </c>
      <c r="J216" s="1">
        <v>95.9</v>
      </c>
      <c r="K216" s="1">
        <v>99.45</v>
      </c>
      <c r="L216" s="1">
        <v>241</v>
      </c>
      <c r="M216" s="1">
        <v>1165</v>
      </c>
      <c r="N216" s="1">
        <v>6465</v>
      </c>
      <c r="O216" s="28">
        <v>0.88539055793991428</v>
      </c>
      <c r="P216" s="28">
        <f t="shared" si="96"/>
        <v>1.0812064965197214</v>
      </c>
      <c r="Q216" s="42">
        <v>1</v>
      </c>
      <c r="T216" s="1">
        <f t="shared" si="97"/>
        <v>0</v>
      </c>
      <c r="U216" s="1">
        <f t="shared" si="98"/>
        <v>0.52400000000000002</v>
      </c>
      <c r="W216" s="1">
        <f t="shared" si="99"/>
        <v>0</v>
      </c>
      <c r="X216" s="1">
        <f t="shared" si="100"/>
        <v>0.49</v>
      </c>
      <c r="Y216" s="1">
        <f t="shared" si="101"/>
        <v>0</v>
      </c>
      <c r="Z216" s="1">
        <f t="shared" si="102"/>
        <v>0</v>
      </c>
      <c r="AH216" s="1">
        <f t="shared" si="103"/>
        <v>0</v>
      </c>
      <c r="AI216" s="1">
        <f t="shared" si="104"/>
        <v>0</v>
      </c>
      <c r="AJ216" s="1">
        <f t="shared" si="105"/>
        <v>0</v>
      </c>
      <c r="AK216" s="1">
        <f t="shared" si="106"/>
        <v>0</v>
      </c>
      <c r="AL216" s="1">
        <f t="shared" si="107"/>
        <v>0</v>
      </c>
      <c r="AM216" s="1">
        <f t="shared" si="108"/>
        <v>0</v>
      </c>
      <c r="AN216" s="1">
        <f t="shared" si="109"/>
        <v>0</v>
      </c>
      <c r="AO216" s="1">
        <f t="shared" si="110"/>
        <v>0.72</v>
      </c>
      <c r="AP216" s="1">
        <f t="shared" si="111"/>
        <v>0</v>
      </c>
      <c r="AQ216" s="1">
        <f t="shared" si="112"/>
        <v>0</v>
      </c>
      <c r="AR216" s="1">
        <f t="shared" si="113"/>
        <v>0</v>
      </c>
      <c r="AS216" s="1">
        <f t="shared" si="114"/>
        <v>0</v>
      </c>
      <c r="AT216" s="1">
        <f t="shared" si="115"/>
        <v>0</v>
      </c>
      <c r="AU216" s="1">
        <f t="shared" si="116"/>
        <v>0</v>
      </c>
      <c r="AW216" s="1">
        <f t="shared" si="117"/>
        <v>0</v>
      </c>
      <c r="AX216" s="1">
        <f t="shared" si="118"/>
        <v>0</v>
      </c>
      <c r="AY216" s="1">
        <f t="shared" si="119"/>
        <v>0</v>
      </c>
      <c r="AZ216" s="1">
        <f t="shared" si="120"/>
        <v>0</v>
      </c>
      <c r="BA216" s="1">
        <f t="shared" si="121"/>
        <v>0</v>
      </c>
      <c r="BB216" s="1">
        <f t="shared" si="122"/>
        <v>0</v>
      </c>
      <c r="BC216" s="1">
        <f t="shared" si="123"/>
        <v>0</v>
      </c>
      <c r="BD216" s="1">
        <f t="shared" si="124"/>
        <v>0</v>
      </c>
      <c r="BE216" s="1">
        <f t="shared" si="125"/>
        <v>0</v>
      </c>
      <c r="BF216" s="43">
        <f t="shared" si="126"/>
        <v>0</v>
      </c>
      <c r="BG216" s="43">
        <f t="shared" si="127"/>
        <v>1.734</v>
      </c>
      <c r="BH216" s="1" t="s">
        <v>13576</v>
      </c>
      <c r="BI216" s="52">
        <v>8.6065573770491802E-2</v>
      </c>
      <c r="BJ216" s="1" t="s">
        <v>13589</v>
      </c>
    </row>
    <row r="217" spans="1:62">
      <c r="A217" s="28" t="s">
        <v>989</v>
      </c>
      <c r="B217" s="1">
        <v>1000</v>
      </c>
      <c r="C217" s="1">
        <v>95350</v>
      </c>
      <c r="D217" s="1">
        <v>13.75</v>
      </c>
      <c r="E217" s="28">
        <v>24.58</v>
      </c>
      <c r="F217" s="1">
        <v>10.56</v>
      </c>
      <c r="G217" s="28">
        <v>1.6708860759493671</v>
      </c>
      <c r="H217" s="28">
        <v>4.58</v>
      </c>
      <c r="I217" s="28">
        <v>1.4092307692307693</v>
      </c>
      <c r="J217" s="1">
        <v>98.69</v>
      </c>
      <c r="K217" s="1">
        <v>99.34</v>
      </c>
      <c r="L217" s="1">
        <v>125</v>
      </c>
      <c r="M217" s="1">
        <v>707</v>
      </c>
      <c r="N217" s="1">
        <v>3934</v>
      </c>
      <c r="O217" s="28">
        <v>0.75671852899575676</v>
      </c>
      <c r="P217" s="28">
        <f t="shared" si="96"/>
        <v>1.0782918149466192</v>
      </c>
      <c r="Q217" s="42">
        <v>1</v>
      </c>
      <c r="T217" s="1">
        <f t="shared" si="97"/>
        <v>0</v>
      </c>
      <c r="U217" s="1">
        <f t="shared" si="98"/>
        <v>0.52400000000000002</v>
      </c>
      <c r="W217" s="1">
        <f t="shared" si="99"/>
        <v>0</v>
      </c>
      <c r="X217" s="1">
        <f t="shared" si="100"/>
        <v>0.49</v>
      </c>
      <c r="Y217" s="1">
        <f t="shared" si="101"/>
        <v>0</v>
      </c>
      <c r="Z217" s="1">
        <f t="shared" si="102"/>
        <v>0</v>
      </c>
      <c r="AH217" s="1">
        <f t="shared" si="103"/>
        <v>0</v>
      </c>
      <c r="AI217" s="1">
        <f t="shared" si="104"/>
        <v>0.68</v>
      </c>
      <c r="AJ217" s="1">
        <f t="shared" si="105"/>
        <v>0</v>
      </c>
      <c r="AK217" s="1">
        <f t="shared" si="106"/>
        <v>0</v>
      </c>
      <c r="AL217" s="1">
        <f t="shared" si="107"/>
        <v>0</v>
      </c>
      <c r="AM217" s="1">
        <f t="shared" si="108"/>
        <v>0</v>
      </c>
      <c r="AN217" s="1">
        <f t="shared" si="109"/>
        <v>1</v>
      </c>
      <c r="AO217" s="1">
        <f t="shared" si="110"/>
        <v>0.72</v>
      </c>
      <c r="AP217" s="1">
        <f t="shared" si="111"/>
        <v>0</v>
      </c>
      <c r="AQ217" s="1">
        <f t="shared" si="112"/>
        <v>0.56999999999999995</v>
      </c>
      <c r="AR217" s="1">
        <f t="shared" si="113"/>
        <v>0</v>
      </c>
      <c r="AS217" s="1">
        <f t="shared" si="114"/>
        <v>0</v>
      </c>
      <c r="AT217" s="1">
        <f t="shared" si="115"/>
        <v>0</v>
      </c>
      <c r="AU217" s="1">
        <f t="shared" si="116"/>
        <v>0</v>
      </c>
      <c r="AW217" s="1">
        <f t="shared" si="117"/>
        <v>0</v>
      </c>
      <c r="AX217" s="1">
        <f t="shared" si="118"/>
        <v>0</v>
      </c>
      <c r="AY217" s="1">
        <f t="shared" si="119"/>
        <v>0</v>
      </c>
      <c r="AZ217" s="1">
        <f t="shared" si="120"/>
        <v>0</v>
      </c>
      <c r="BA217" s="1">
        <f t="shared" si="121"/>
        <v>0</v>
      </c>
      <c r="BB217" s="1">
        <f t="shared" si="122"/>
        <v>0</v>
      </c>
      <c r="BC217" s="1">
        <f t="shared" si="123"/>
        <v>0</v>
      </c>
      <c r="BD217" s="1">
        <f t="shared" si="124"/>
        <v>0</v>
      </c>
      <c r="BE217" s="1">
        <f t="shared" si="125"/>
        <v>0</v>
      </c>
      <c r="BF217" s="43">
        <f t="shared" si="126"/>
        <v>1</v>
      </c>
      <c r="BG217" s="43">
        <f t="shared" si="127"/>
        <v>2.9839999999999995</v>
      </c>
      <c r="BH217" s="1" t="s">
        <v>13576</v>
      </c>
      <c r="BI217" s="52">
        <v>8.6065573770491802E-2</v>
      </c>
      <c r="BJ217" s="1" t="s">
        <v>13589</v>
      </c>
    </row>
    <row r="218" spans="1:62">
      <c r="A218" s="28" t="s">
        <v>1219</v>
      </c>
      <c r="B218" s="1">
        <v>1000</v>
      </c>
      <c r="C218" s="1">
        <v>18945</v>
      </c>
      <c r="D218" s="1">
        <v>12.809999999999999</v>
      </c>
      <c r="E218" s="28">
        <v>24.863333333333333</v>
      </c>
      <c r="F218" s="1">
        <v>24.35</v>
      </c>
      <c r="G218" s="28">
        <v>1.6921473245309242</v>
      </c>
      <c r="H218" s="28">
        <v>1.94</v>
      </c>
      <c r="I218" s="28">
        <v>0.5257452574525745</v>
      </c>
      <c r="J218" s="1">
        <v>99.36</v>
      </c>
      <c r="K218" s="1">
        <v>99.13</v>
      </c>
      <c r="L218" s="1">
        <v>80</v>
      </c>
      <c r="M218" s="1">
        <v>496</v>
      </c>
      <c r="N218" s="1">
        <v>3359</v>
      </c>
      <c r="O218" s="28">
        <v>0.69032258064516128</v>
      </c>
      <c r="P218" s="28">
        <f t="shared" si="96"/>
        <v>0.88597796963381947</v>
      </c>
      <c r="Q218" s="42">
        <v>1</v>
      </c>
      <c r="T218" s="1">
        <f t="shared" si="97"/>
        <v>0</v>
      </c>
      <c r="U218" s="1">
        <f t="shared" si="98"/>
        <v>0.52400000000000002</v>
      </c>
      <c r="W218" s="1">
        <f t="shared" si="99"/>
        <v>0</v>
      </c>
      <c r="X218" s="1">
        <f t="shared" si="100"/>
        <v>0.49</v>
      </c>
      <c r="Y218" s="1">
        <f t="shared" si="101"/>
        <v>0</v>
      </c>
      <c r="Z218" s="1">
        <f t="shared" si="102"/>
        <v>0</v>
      </c>
      <c r="AH218" s="1">
        <f t="shared" si="103"/>
        <v>0</v>
      </c>
      <c r="AI218" s="1">
        <f t="shared" si="104"/>
        <v>0.68</v>
      </c>
      <c r="AJ218" s="1">
        <f t="shared" si="105"/>
        <v>0</v>
      </c>
      <c r="AK218" s="1">
        <f t="shared" si="106"/>
        <v>0</v>
      </c>
      <c r="AL218" s="1">
        <f t="shared" si="107"/>
        <v>0</v>
      </c>
      <c r="AM218" s="1">
        <f t="shared" si="108"/>
        <v>0</v>
      </c>
      <c r="AN218" s="1">
        <f t="shared" si="109"/>
        <v>0</v>
      </c>
      <c r="AO218" s="1">
        <f t="shared" si="110"/>
        <v>0.72</v>
      </c>
      <c r="AP218" s="1">
        <f t="shared" si="111"/>
        <v>0</v>
      </c>
      <c r="AQ218" s="1">
        <f t="shared" si="112"/>
        <v>0.56999999999999995</v>
      </c>
      <c r="AR218" s="1">
        <f t="shared" si="113"/>
        <v>0</v>
      </c>
      <c r="AS218" s="1">
        <f t="shared" si="114"/>
        <v>0.67</v>
      </c>
      <c r="AT218" s="1">
        <f t="shared" si="115"/>
        <v>0</v>
      </c>
      <c r="AU218" s="1">
        <f t="shared" si="116"/>
        <v>0</v>
      </c>
      <c r="AW218" s="1">
        <f t="shared" si="117"/>
        <v>0</v>
      </c>
      <c r="AX218" s="1">
        <f t="shared" si="118"/>
        <v>0</v>
      </c>
      <c r="AY218" s="1">
        <f t="shared" si="119"/>
        <v>0</v>
      </c>
      <c r="AZ218" s="1">
        <f t="shared" si="120"/>
        <v>0</v>
      </c>
      <c r="BA218" s="1">
        <f t="shared" si="121"/>
        <v>0</v>
      </c>
      <c r="BB218" s="1">
        <f t="shared" si="122"/>
        <v>0</v>
      </c>
      <c r="BC218" s="1">
        <f t="shared" si="123"/>
        <v>0</v>
      </c>
      <c r="BD218" s="1">
        <f t="shared" si="124"/>
        <v>0</v>
      </c>
      <c r="BE218" s="1">
        <f t="shared" si="125"/>
        <v>0</v>
      </c>
      <c r="BF218" s="43">
        <f t="shared" si="126"/>
        <v>0</v>
      </c>
      <c r="BG218" s="43">
        <f t="shared" si="127"/>
        <v>3.6539999999999995</v>
      </c>
      <c r="BH218" s="1" t="s">
        <v>13576</v>
      </c>
      <c r="BI218" s="52">
        <v>8.6065573770491802E-2</v>
      </c>
      <c r="BJ218" s="1" t="s">
        <v>13589</v>
      </c>
    </row>
    <row r="219" spans="1:62">
      <c r="A219" s="28" t="s">
        <v>3192</v>
      </c>
      <c r="B219" s="1">
        <v>1000</v>
      </c>
      <c r="C219" s="1">
        <v>6110</v>
      </c>
      <c r="D219" s="1">
        <v>22.299999999999997</v>
      </c>
      <c r="E219" s="28">
        <v>24.893333333333334</v>
      </c>
      <c r="F219" s="1">
        <v>11.4</v>
      </c>
      <c r="G219" s="28">
        <v>1.2063492063492065</v>
      </c>
      <c r="H219" s="28">
        <v>1.74</v>
      </c>
      <c r="I219" s="28">
        <v>0.4473007712082262</v>
      </c>
      <c r="J219" s="1">
        <v>93.26</v>
      </c>
      <c r="K219" s="1">
        <v>99.37</v>
      </c>
      <c r="L219" s="1">
        <v>49</v>
      </c>
      <c r="M219" s="1">
        <v>185</v>
      </c>
      <c r="N219" s="1">
        <v>1772</v>
      </c>
      <c r="O219" s="28">
        <v>1.1336216216216217</v>
      </c>
      <c r="P219" s="28">
        <f t="shared" si="96"/>
        <v>0.62641083521444696</v>
      </c>
      <c r="Q219" s="42" t="s">
        <v>13545</v>
      </c>
      <c r="T219" s="1">
        <f t="shared" si="97"/>
        <v>0</v>
      </c>
      <c r="U219" s="1">
        <f t="shared" si="98"/>
        <v>0.52400000000000002</v>
      </c>
      <c r="W219" s="1">
        <f t="shared" si="99"/>
        <v>0</v>
      </c>
      <c r="X219" s="1">
        <f t="shared" si="100"/>
        <v>0.49</v>
      </c>
      <c r="Y219" s="1">
        <f t="shared" si="101"/>
        <v>0</v>
      </c>
      <c r="Z219" s="1">
        <f t="shared" si="102"/>
        <v>0</v>
      </c>
      <c r="AH219" s="1">
        <f t="shared" si="103"/>
        <v>0</v>
      </c>
      <c r="AI219" s="1">
        <f t="shared" si="104"/>
        <v>0.68</v>
      </c>
      <c r="AJ219" s="1">
        <f t="shared" si="105"/>
        <v>0</v>
      </c>
      <c r="AK219" s="1">
        <f t="shared" si="106"/>
        <v>0</v>
      </c>
      <c r="AL219" s="1">
        <f t="shared" si="107"/>
        <v>0</v>
      </c>
      <c r="AM219" s="1">
        <f t="shared" si="108"/>
        <v>0</v>
      </c>
      <c r="AN219" s="1">
        <f t="shared" si="109"/>
        <v>0</v>
      </c>
      <c r="AO219" s="1">
        <f t="shared" si="110"/>
        <v>0.72</v>
      </c>
      <c r="AP219" s="1">
        <f t="shared" si="111"/>
        <v>0</v>
      </c>
      <c r="AQ219" s="1">
        <f t="shared" si="112"/>
        <v>0</v>
      </c>
      <c r="AR219" s="1">
        <f t="shared" si="113"/>
        <v>0</v>
      </c>
      <c r="AS219" s="1">
        <f t="shared" si="114"/>
        <v>0</v>
      </c>
      <c r="AT219" s="1">
        <f t="shared" si="115"/>
        <v>0</v>
      </c>
      <c r="AU219" s="1">
        <f t="shared" si="116"/>
        <v>0</v>
      </c>
      <c r="AW219" s="1">
        <f t="shared" si="117"/>
        <v>0</v>
      </c>
      <c r="AX219" s="1">
        <f t="shared" si="118"/>
        <v>0</v>
      </c>
      <c r="AY219" s="1">
        <f t="shared" si="119"/>
        <v>0</v>
      </c>
      <c r="AZ219" s="1">
        <f t="shared" si="120"/>
        <v>0</v>
      </c>
      <c r="BA219" s="1">
        <f t="shared" si="121"/>
        <v>0</v>
      </c>
      <c r="BB219" s="1">
        <f t="shared" si="122"/>
        <v>0</v>
      </c>
      <c r="BC219" s="1">
        <f t="shared" si="123"/>
        <v>0</v>
      </c>
      <c r="BD219" s="1">
        <f t="shared" si="124"/>
        <v>0</v>
      </c>
      <c r="BE219" s="1">
        <f t="shared" si="125"/>
        <v>0</v>
      </c>
      <c r="BF219" s="43">
        <f t="shared" si="126"/>
        <v>0</v>
      </c>
      <c r="BG219" s="43">
        <f t="shared" si="127"/>
        <v>2.4139999999999997</v>
      </c>
      <c r="BH219" s="1" t="s">
        <v>13576</v>
      </c>
      <c r="BI219" s="52">
        <v>8.6065573770491802E-2</v>
      </c>
      <c r="BJ219" s="1" t="s">
        <v>13589</v>
      </c>
    </row>
    <row r="220" spans="1:62">
      <c r="A220" s="28" t="s">
        <v>3700</v>
      </c>
      <c r="B220" s="1">
        <v>1000</v>
      </c>
      <c r="C220" s="1">
        <v>1253</v>
      </c>
      <c r="D220" s="1">
        <v>25.440000000000005</v>
      </c>
      <c r="E220" s="28">
        <v>24.916666666666668</v>
      </c>
      <c r="F220" s="1">
        <v>0</v>
      </c>
      <c r="G220" s="28">
        <v>0</v>
      </c>
      <c r="H220" s="28">
        <v>0.86</v>
      </c>
      <c r="I220" s="28">
        <v>0.42364532019704437</v>
      </c>
      <c r="J220" s="1">
        <v>24.82</v>
      </c>
      <c r="K220" s="1">
        <v>98.75</v>
      </c>
      <c r="L220" s="1">
        <v>0</v>
      </c>
      <c r="M220" s="1">
        <v>5</v>
      </c>
      <c r="N220" s="1">
        <v>285</v>
      </c>
      <c r="O220" s="28">
        <v>0</v>
      </c>
      <c r="P220" s="28">
        <f t="shared" si="96"/>
        <v>0.10526315789473684</v>
      </c>
      <c r="Q220" s="42">
        <v>1</v>
      </c>
      <c r="T220" s="1">
        <f t="shared" si="97"/>
        <v>0</v>
      </c>
      <c r="U220" s="1">
        <f t="shared" si="98"/>
        <v>0.52400000000000002</v>
      </c>
      <c r="W220" s="1">
        <f t="shared" si="99"/>
        <v>0</v>
      </c>
      <c r="X220" s="1">
        <f t="shared" si="100"/>
        <v>0.49</v>
      </c>
      <c r="Y220" s="1">
        <f t="shared" si="101"/>
        <v>0</v>
      </c>
      <c r="Z220" s="1">
        <f t="shared" si="102"/>
        <v>0</v>
      </c>
      <c r="AH220" s="1">
        <f t="shared" si="103"/>
        <v>0</v>
      </c>
      <c r="AI220" s="1">
        <f t="shared" si="104"/>
        <v>0</v>
      </c>
      <c r="AJ220" s="1">
        <f t="shared" si="105"/>
        <v>0</v>
      </c>
      <c r="AK220" s="1">
        <f t="shared" si="106"/>
        <v>0</v>
      </c>
      <c r="AL220" s="1">
        <f t="shared" si="107"/>
        <v>0</v>
      </c>
      <c r="AM220" s="1">
        <f t="shared" si="108"/>
        <v>0</v>
      </c>
      <c r="AN220" s="1">
        <f t="shared" si="109"/>
        <v>0</v>
      </c>
      <c r="AO220" s="1">
        <f t="shared" si="110"/>
        <v>0</v>
      </c>
      <c r="AP220" s="1">
        <f t="shared" si="111"/>
        <v>1</v>
      </c>
      <c r="AQ220" s="1">
        <f t="shared" si="112"/>
        <v>0</v>
      </c>
      <c r="AR220" s="1">
        <f t="shared" si="113"/>
        <v>0</v>
      </c>
      <c r="AS220" s="1">
        <f t="shared" si="114"/>
        <v>0.67</v>
      </c>
      <c r="AT220" s="1">
        <f t="shared" si="115"/>
        <v>1</v>
      </c>
      <c r="AU220" s="1">
        <f t="shared" si="116"/>
        <v>0.54</v>
      </c>
      <c r="AW220" s="1">
        <f t="shared" si="117"/>
        <v>1</v>
      </c>
      <c r="AX220" s="1">
        <f t="shared" si="118"/>
        <v>0.91</v>
      </c>
      <c r="AY220" s="1">
        <f t="shared" si="119"/>
        <v>1</v>
      </c>
      <c r="AZ220" s="1">
        <f t="shared" si="120"/>
        <v>0.88</v>
      </c>
      <c r="BA220" s="1">
        <f t="shared" si="121"/>
        <v>0.77</v>
      </c>
      <c r="BB220" s="1">
        <f t="shared" si="122"/>
        <v>1</v>
      </c>
      <c r="BC220" s="1">
        <f t="shared" si="123"/>
        <v>0.9</v>
      </c>
      <c r="BD220" s="1">
        <f t="shared" si="124"/>
        <v>1</v>
      </c>
      <c r="BE220" s="1">
        <f t="shared" si="125"/>
        <v>0.81</v>
      </c>
      <c r="BF220" s="43">
        <f t="shared" si="126"/>
        <v>6</v>
      </c>
      <c r="BG220" s="43">
        <f t="shared" si="127"/>
        <v>6.4940000000000015</v>
      </c>
      <c r="BH220" s="1" t="s">
        <v>13578</v>
      </c>
      <c r="BI220" s="52">
        <v>7.6923076923076927E-2</v>
      </c>
      <c r="BJ220" s="1" t="s">
        <v>13589</v>
      </c>
    </row>
    <row r="221" spans="1:62">
      <c r="A221" s="28" t="s">
        <v>2147</v>
      </c>
      <c r="B221" s="1">
        <v>1000</v>
      </c>
      <c r="C221" s="1">
        <v>108288</v>
      </c>
      <c r="D221" s="1">
        <v>9.84</v>
      </c>
      <c r="E221" s="28">
        <v>25.060000000000002</v>
      </c>
      <c r="F221" s="1">
        <v>8.66</v>
      </c>
      <c r="G221" s="28">
        <v>0.60180681028492011</v>
      </c>
      <c r="H221" s="28">
        <v>3.97</v>
      </c>
      <c r="I221" s="28">
        <v>1.075880758807588</v>
      </c>
      <c r="J221" s="1">
        <v>100</v>
      </c>
      <c r="K221" s="1">
        <v>96.16</v>
      </c>
      <c r="L221" s="1">
        <v>32</v>
      </c>
      <c r="M221" s="1">
        <v>276</v>
      </c>
      <c r="N221" s="1">
        <v>4200</v>
      </c>
      <c r="O221" s="28">
        <v>0.49623188405797103</v>
      </c>
      <c r="P221" s="28">
        <f t="shared" si="96"/>
        <v>0.39428571428571424</v>
      </c>
      <c r="Q221" s="42">
        <v>0</v>
      </c>
      <c r="T221" s="1">
        <f t="shared" si="97"/>
        <v>0</v>
      </c>
      <c r="U221" s="1">
        <f t="shared" si="98"/>
        <v>0.52400000000000002</v>
      </c>
      <c r="W221" s="1">
        <f t="shared" si="99"/>
        <v>0</v>
      </c>
      <c r="X221" s="1">
        <f t="shared" si="100"/>
        <v>0</v>
      </c>
      <c r="Y221" s="1">
        <f t="shared" si="101"/>
        <v>0</v>
      </c>
      <c r="Z221" s="1">
        <f t="shared" si="102"/>
        <v>0</v>
      </c>
      <c r="AH221" s="1">
        <f t="shared" si="103"/>
        <v>0</v>
      </c>
      <c r="AI221" s="1">
        <f t="shared" si="104"/>
        <v>0.68</v>
      </c>
      <c r="AJ221" s="1">
        <f t="shared" si="105"/>
        <v>0</v>
      </c>
      <c r="AK221" s="1">
        <f t="shared" si="106"/>
        <v>0</v>
      </c>
      <c r="AL221" s="1">
        <f t="shared" si="107"/>
        <v>0</v>
      </c>
      <c r="AM221" s="1">
        <f t="shared" si="108"/>
        <v>0</v>
      </c>
      <c r="AN221" s="1">
        <f t="shared" si="109"/>
        <v>1</v>
      </c>
      <c r="AO221" s="1">
        <f t="shared" si="110"/>
        <v>0.72</v>
      </c>
      <c r="AP221" s="1">
        <f t="shared" si="111"/>
        <v>0</v>
      </c>
      <c r="AQ221" s="1">
        <f t="shared" si="112"/>
        <v>0.56999999999999995</v>
      </c>
      <c r="AR221" s="1">
        <f t="shared" si="113"/>
        <v>1</v>
      </c>
      <c r="AS221" s="1">
        <f t="shared" si="114"/>
        <v>0.67</v>
      </c>
      <c r="AT221" s="1">
        <f t="shared" si="115"/>
        <v>0</v>
      </c>
      <c r="AU221" s="1">
        <f t="shared" si="116"/>
        <v>0</v>
      </c>
      <c r="AW221" s="1">
        <f t="shared" si="117"/>
        <v>1</v>
      </c>
      <c r="AX221" s="1">
        <f t="shared" si="118"/>
        <v>0</v>
      </c>
      <c r="AY221" s="1">
        <f t="shared" si="119"/>
        <v>0</v>
      </c>
      <c r="AZ221" s="1">
        <f t="shared" si="120"/>
        <v>0</v>
      </c>
      <c r="BA221" s="1">
        <f t="shared" si="121"/>
        <v>0</v>
      </c>
      <c r="BB221" s="1">
        <f t="shared" si="122"/>
        <v>0</v>
      </c>
      <c r="BC221" s="1">
        <f t="shared" si="123"/>
        <v>0</v>
      </c>
      <c r="BD221" s="1">
        <f t="shared" si="124"/>
        <v>0</v>
      </c>
      <c r="BE221" s="1">
        <f t="shared" si="125"/>
        <v>0.81</v>
      </c>
      <c r="BF221" s="43">
        <f t="shared" si="126"/>
        <v>3</v>
      </c>
      <c r="BG221" s="43">
        <f t="shared" si="127"/>
        <v>3.9740000000000002</v>
      </c>
      <c r="BH221" s="1" t="s">
        <v>13576</v>
      </c>
      <c r="BI221" s="52">
        <v>8.6065573770491802E-2</v>
      </c>
      <c r="BJ221" s="1" t="s">
        <v>13589</v>
      </c>
    </row>
    <row r="222" spans="1:62">
      <c r="A222" s="28" t="s">
        <v>234</v>
      </c>
      <c r="B222" s="1">
        <v>1000</v>
      </c>
      <c r="C222" s="1">
        <v>44747</v>
      </c>
      <c r="D222" s="1">
        <v>18.940000000000001</v>
      </c>
      <c r="E222" s="28">
        <v>25.366666666666664</v>
      </c>
      <c r="F222" s="1">
        <v>8.1199999999999992</v>
      </c>
      <c r="G222" s="28">
        <v>0.5642807505211952</v>
      </c>
      <c r="H222" s="28">
        <v>4.74</v>
      </c>
      <c r="I222" s="28">
        <v>1.2845528455284554</v>
      </c>
      <c r="J222" s="1">
        <v>99.94</v>
      </c>
      <c r="K222" s="1">
        <v>99.29</v>
      </c>
      <c r="L222" s="1">
        <v>161</v>
      </c>
      <c r="M222" s="1">
        <v>655</v>
      </c>
      <c r="N222" s="1">
        <v>3511</v>
      </c>
      <c r="O222" s="28">
        <v>1.0520305343511451</v>
      </c>
      <c r="P222" s="28">
        <f t="shared" si="96"/>
        <v>1.1193392195955569</v>
      </c>
      <c r="Q222" s="42">
        <v>1</v>
      </c>
      <c r="T222" s="1">
        <f t="shared" si="97"/>
        <v>0</v>
      </c>
      <c r="U222" s="1">
        <f t="shared" si="98"/>
        <v>0.52400000000000002</v>
      </c>
      <c r="W222" s="1">
        <f t="shared" si="99"/>
        <v>0</v>
      </c>
      <c r="X222" s="1">
        <f t="shared" si="100"/>
        <v>0.49</v>
      </c>
      <c r="Y222" s="1">
        <f t="shared" si="101"/>
        <v>0</v>
      </c>
      <c r="Z222" s="1">
        <f t="shared" si="102"/>
        <v>0</v>
      </c>
      <c r="AH222" s="1">
        <f t="shared" si="103"/>
        <v>0</v>
      </c>
      <c r="AI222" s="1">
        <f t="shared" si="104"/>
        <v>0.68</v>
      </c>
      <c r="AJ222" s="1">
        <f t="shared" si="105"/>
        <v>0</v>
      </c>
      <c r="AK222" s="1">
        <f t="shared" si="106"/>
        <v>0</v>
      </c>
      <c r="AL222" s="1">
        <f t="shared" si="107"/>
        <v>0</v>
      </c>
      <c r="AM222" s="1">
        <f t="shared" si="108"/>
        <v>0.75</v>
      </c>
      <c r="AN222" s="1">
        <f t="shared" si="109"/>
        <v>1</v>
      </c>
      <c r="AO222" s="1">
        <f t="shared" si="110"/>
        <v>0.72</v>
      </c>
      <c r="AP222" s="1">
        <f t="shared" si="111"/>
        <v>0</v>
      </c>
      <c r="AQ222" s="1">
        <f t="shared" si="112"/>
        <v>0.56999999999999995</v>
      </c>
      <c r="AR222" s="1">
        <f t="shared" si="113"/>
        <v>0</v>
      </c>
      <c r="AS222" s="1">
        <f t="shared" si="114"/>
        <v>0.67</v>
      </c>
      <c r="AT222" s="1">
        <f t="shared" si="115"/>
        <v>0</v>
      </c>
      <c r="AU222" s="1">
        <f t="shared" si="116"/>
        <v>0</v>
      </c>
      <c r="AW222" s="1">
        <f t="shared" si="117"/>
        <v>0</v>
      </c>
      <c r="AX222" s="1">
        <f t="shared" si="118"/>
        <v>0</v>
      </c>
      <c r="AY222" s="1">
        <f t="shared" si="119"/>
        <v>0</v>
      </c>
      <c r="AZ222" s="1">
        <f t="shared" si="120"/>
        <v>0</v>
      </c>
      <c r="BA222" s="1">
        <f t="shared" si="121"/>
        <v>0</v>
      </c>
      <c r="BB222" s="1">
        <f t="shared" si="122"/>
        <v>0</v>
      </c>
      <c r="BC222" s="1">
        <f t="shared" si="123"/>
        <v>0</v>
      </c>
      <c r="BD222" s="1">
        <f t="shared" si="124"/>
        <v>0</v>
      </c>
      <c r="BE222" s="1">
        <f t="shared" si="125"/>
        <v>0</v>
      </c>
      <c r="BF222" s="43">
        <f t="shared" si="126"/>
        <v>1</v>
      </c>
      <c r="BG222" s="43">
        <f t="shared" si="127"/>
        <v>4.4039999999999999</v>
      </c>
      <c r="BH222" s="1" t="s">
        <v>13576</v>
      </c>
      <c r="BI222" s="52">
        <v>8.6065573770491802E-2</v>
      </c>
      <c r="BJ222" s="1" t="s">
        <v>13589</v>
      </c>
    </row>
    <row r="223" spans="1:62">
      <c r="A223" s="28" t="s">
        <v>1970</v>
      </c>
      <c r="B223" s="1">
        <v>500</v>
      </c>
      <c r="C223" s="1">
        <v>69280</v>
      </c>
      <c r="D223" s="1">
        <v>11.499999999999996</v>
      </c>
      <c r="E223" s="28">
        <v>25.38</v>
      </c>
      <c r="F223" s="1">
        <v>9.77</v>
      </c>
      <c r="G223" s="28">
        <v>1.5458860759493669</v>
      </c>
      <c r="H223" s="28">
        <v>3.09</v>
      </c>
      <c r="I223" s="28">
        <v>0.9507692307692307</v>
      </c>
      <c r="J223" s="1">
        <v>98.2</v>
      </c>
      <c r="K223" s="1">
        <v>99.69</v>
      </c>
      <c r="L223" s="1">
        <v>771</v>
      </c>
      <c r="M223" s="1">
        <v>3223</v>
      </c>
      <c r="N223" s="1">
        <v>11943</v>
      </c>
      <c r="O223" s="28">
        <v>1.0238535525907539</v>
      </c>
      <c r="P223" s="28">
        <f t="shared" si="96"/>
        <v>1.6191911580005023</v>
      </c>
      <c r="Q223" s="42">
        <v>1</v>
      </c>
      <c r="T223" s="1">
        <f t="shared" si="97"/>
        <v>0</v>
      </c>
      <c r="U223" s="1">
        <f t="shared" si="98"/>
        <v>0.52400000000000002</v>
      </c>
      <c r="W223" s="1">
        <f t="shared" si="99"/>
        <v>0</v>
      </c>
      <c r="X223" s="1">
        <f t="shared" si="100"/>
        <v>0</v>
      </c>
      <c r="Y223" s="1">
        <f t="shared" si="101"/>
        <v>0</v>
      </c>
      <c r="Z223" s="1">
        <f t="shared" si="102"/>
        <v>0</v>
      </c>
      <c r="AH223" s="1">
        <f t="shared" si="103"/>
        <v>0</v>
      </c>
      <c r="AI223" s="1">
        <f t="shared" si="104"/>
        <v>0.68</v>
      </c>
      <c r="AJ223" s="1">
        <f t="shared" si="105"/>
        <v>0</v>
      </c>
      <c r="AK223" s="1">
        <f t="shared" si="106"/>
        <v>0</v>
      </c>
      <c r="AL223" s="1">
        <f t="shared" si="107"/>
        <v>0</v>
      </c>
      <c r="AM223" s="1">
        <f t="shared" si="108"/>
        <v>0</v>
      </c>
      <c r="AN223" s="1">
        <f t="shared" si="109"/>
        <v>1</v>
      </c>
      <c r="AO223" s="1">
        <f t="shared" si="110"/>
        <v>0.72</v>
      </c>
      <c r="AP223" s="1">
        <f t="shared" si="111"/>
        <v>0</v>
      </c>
      <c r="AQ223" s="1">
        <f t="shared" si="112"/>
        <v>0.56999999999999995</v>
      </c>
      <c r="AR223" s="1">
        <f t="shared" si="113"/>
        <v>0</v>
      </c>
      <c r="AS223" s="1">
        <f t="shared" si="114"/>
        <v>0</v>
      </c>
      <c r="AT223" s="1">
        <f t="shared" si="115"/>
        <v>0</v>
      </c>
      <c r="AU223" s="1">
        <f t="shared" si="116"/>
        <v>0</v>
      </c>
      <c r="AW223" s="1">
        <f t="shared" si="117"/>
        <v>0</v>
      </c>
      <c r="AX223" s="1">
        <f t="shared" si="118"/>
        <v>0</v>
      </c>
      <c r="AY223" s="1">
        <f t="shared" si="119"/>
        <v>0</v>
      </c>
      <c r="AZ223" s="1">
        <f t="shared" si="120"/>
        <v>0</v>
      </c>
      <c r="BA223" s="1">
        <f t="shared" si="121"/>
        <v>0</v>
      </c>
      <c r="BB223" s="1">
        <f t="shared" si="122"/>
        <v>0</v>
      </c>
      <c r="BC223" s="1">
        <f t="shared" si="123"/>
        <v>0</v>
      </c>
      <c r="BD223" s="1">
        <f t="shared" si="124"/>
        <v>0</v>
      </c>
      <c r="BE223" s="1">
        <f t="shared" si="125"/>
        <v>0</v>
      </c>
      <c r="BF223" s="43">
        <f t="shared" si="126"/>
        <v>1</v>
      </c>
      <c r="BG223" s="43">
        <f t="shared" si="127"/>
        <v>2.4940000000000002</v>
      </c>
      <c r="BH223" s="1" t="s">
        <v>13576</v>
      </c>
      <c r="BI223" s="52">
        <v>8.6065573770491802E-2</v>
      </c>
      <c r="BJ223" s="1" t="s">
        <v>13589</v>
      </c>
    </row>
    <row r="224" spans="1:62">
      <c r="A224" s="28" t="s">
        <v>1491</v>
      </c>
      <c r="B224" s="1">
        <v>1000</v>
      </c>
      <c r="C224" s="1">
        <v>3413</v>
      </c>
      <c r="D224" s="1">
        <v>63.709999999999994</v>
      </c>
      <c r="E224" s="28">
        <v>25.576666666666668</v>
      </c>
      <c r="F224" s="1">
        <v>27.27</v>
      </c>
      <c r="G224" s="28">
        <v>7.1952506596306067</v>
      </c>
      <c r="H224" s="28">
        <v>9.86</v>
      </c>
      <c r="I224" s="28">
        <v>4.0743801652892557</v>
      </c>
      <c r="J224" s="1">
        <v>97.07</v>
      </c>
      <c r="K224" s="1">
        <v>99.8</v>
      </c>
      <c r="L224" s="1">
        <v>0</v>
      </c>
      <c r="M224" s="1">
        <v>2</v>
      </c>
      <c r="N224" s="1">
        <v>43</v>
      </c>
      <c r="O224" s="28">
        <v>0</v>
      </c>
      <c r="P224" s="28">
        <f t="shared" si="96"/>
        <v>0.27906976744186046</v>
      </c>
      <c r="Q224" s="42">
        <v>0</v>
      </c>
      <c r="T224" s="1">
        <f t="shared" si="97"/>
        <v>0</v>
      </c>
      <c r="U224" s="1">
        <f t="shared" si="98"/>
        <v>0.52400000000000002</v>
      </c>
      <c r="W224" s="1">
        <f t="shared" si="99"/>
        <v>1</v>
      </c>
      <c r="X224" s="1">
        <f t="shared" si="100"/>
        <v>0.49</v>
      </c>
      <c r="Y224" s="1">
        <f t="shared" si="101"/>
        <v>0</v>
      </c>
      <c r="Z224" s="1">
        <f t="shared" si="102"/>
        <v>0</v>
      </c>
      <c r="AH224" s="1">
        <f t="shared" si="103"/>
        <v>0</v>
      </c>
      <c r="AI224" s="1">
        <f t="shared" si="104"/>
        <v>0.68</v>
      </c>
      <c r="AJ224" s="1">
        <f t="shared" si="105"/>
        <v>1</v>
      </c>
      <c r="AK224" s="1">
        <f t="shared" si="106"/>
        <v>0.66</v>
      </c>
      <c r="AL224" s="1">
        <f t="shared" si="107"/>
        <v>1</v>
      </c>
      <c r="AM224" s="1">
        <f t="shared" si="108"/>
        <v>0.75</v>
      </c>
      <c r="AN224" s="1">
        <f t="shared" si="109"/>
        <v>1</v>
      </c>
      <c r="AO224" s="1">
        <f t="shared" si="110"/>
        <v>0.72</v>
      </c>
      <c r="AP224" s="1">
        <f t="shared" si="111"/>
        <v>0</v>
      </c>
      <c r="AQ224" s="1">
        <f t="shared" si="112"/>
        <v>0.56999999999999995</v>
      </c>
      <c r="AR224" s="1">
        <f t="shared" si="113"/>
        <v>0</v>
      </c>
      <c r="AS224" s="1">
        <f t="shared" si="114"/>
        <v>0</v>
      </c>
      <c r="AT224" s="1">
        <f t="shared" si="115"/>
        <v>0</v>
      </c>
      <c r="AU224" s="1">
        <f t="shared" si="116"/>
        <v>0.54</v>
      </c>
      <c r="AW224" s="1">
        <f t="shared" si="117"/>
        <v>1</v>
      </c>
      <c r="AX224" s="1">
        <f t="shared" si="118"/>
        <v>0.91</v>
      </c>
      <c r="AY224" s="1">
        <f t="shared" si="119"/>
        <v>1</v>
      </c>
      <c r="AZ224" s="1">
        <f t="shared" si="120"/>
        <v>0.88</v>
      </c>
      <c r="BA224" s="1">
        <f t="shared" si="121"/>
        <v>0.77</v>
      </c>
      <c r="BB224" s="1">
        <f t="shared" si="122"/>
        <v>1</v>
      </c>
      <c r="BC224" s="1">
        <f t="shared" si="123"/>
        <v>0.9</v>
      </c>
      <c r="BD224" s="1">
        <f t="shared" si="124"/>
        <v>0</v>
      </c>
      <c r="BE224" s="1">
        <f t="shared" si="125"/>
        <v>0.81</v>
      </c>
      <c r="BF224" s="43">
        <f t="shared" si="126"/>
        <v>7</v>
      </c>
      <c r="BG224" s="43">
        <f t="shared" si="127"/>
        <v>9.2040000000000006</v>
      </c>
      <c r="BH224" s="1" t="s">
        <v>13575</v>
      </c>
      <c r="BI224" s="52">
        <v>0.59090909090909094</v>
      </c>
      <c r="BJ224" s="1" t="s">
        <v>13585</v>
      </c>
    </row>
    <row r="225" spans="1:62">
      <c r="A225" s="28" t="s">
        <v>511</v>
      </c>
      <c r="B225" s="1">
        <v>50941.599999999999</v>
      </c>
      <c r="C225" s="1">
        <v>397605</v>
      </c>
      <c r="D225" s="1">
        <v>8.36</v>
      </c>
      <c r="E225" s="28">
        <v>25.746666666666666</v>
      </c>
      <c r="F225" s="1">
        <v>3.26</v>
      </c>
      <c r="G225" s="28">
        <v>0.92877492877492873</v>
      </c>
      <c r="H225" s="28">
        <v>2.13</v>
      </c>
      <c r="I225" s="28">
        <v>1.1767955801104972</v>
      </c>
      <c r="J225" s="1">
        <v>96.49</v>
      </c>
      <c r="K225" s="1">
        <v>99.74</v>
      </c>
      <c r="L225" s="1">
        <v>2245</v>
      </c>
      <c r="M225" s="1">
        <v>12038</v>
      </c>
      <c r="N225" s="1">
        <v>62953</v>
      </c>
      <c r="O225" s="28">
        <v>0.79818906795148703</v>
      </c>
      <c r="P225" s="28">
        <f t="shared" si="96"/>
        <v>1.1473321366733913</v>
      </c>
      <c r="Q225" s="42">
        <v>1</v>
      </c>
      <c r="T225" s="1">
        <f t="shared" si="97"/>
        <v>0</v>
      </c>
      <c r="U225" s="1">
        <f t="shared" si="98"/>
        <v>0</v>
      </c>
      <c r="W225" s="1">
        <f t="shared" si="99"/>
        <v>0</v>
      </c>
      <c r="X225" s="1">
        <f t="shared" si="100"/>
        <v>0</v>
      </c>
      <c r="Y225" s="1">
        <f t="shared" si="101"/>
        <v>0</v>
      </c>
      <c r="Z225" s="1">
        <f t="shared" si="102"/>
        <v>0</v>
      </c>
      <c r="AH225" s="1">
        <f t="shared" si="103"/>
        <v>0</v>
      </c>
      <c r="AI225" s="1">
        <f t="shared" si="104"/>
        <v>0</v>
      </c>
      <c r="AJ225" s="1">
        <f t="shared" si="105"/>
        <v>0</v>
      </c>
      <c r="AK225" s="1">
        <f t="shared" si="106"/>
        <v>0</v>
      </c>
      <c r="AL225" s="1">
        <f t="shared" si="107"/>
        <v>0</v>
      </c>
      <c r="AM225" s="1">
        <f t="shared" si="108"/>
        <v>0</v>
      </c>
      <c r="AN225" s="1">
        <f t="shared" si="109"/>
        <v>0</v>
      </c>
      <c r="AO225" s="1">
        <f t="shared" si="110"/>
        <v>0.72</v>
      </c>
      <c r="AP225" s="1">
        <f t="shared" si="111"/>
        <v>0</v>
      </c>
      <c r="AQ225" s="1">
        <f t="shared" si="112"/>
        <v>0</v>
      </c>
      <c r="AR225" s="1">
        <f t="shared" si="113"/>
        <v>0</v>
      </c>
      <c r="AS225" s="1">
        <f t="shared" si="114"/>
        <v>0</v>
      </c>
      <c r="AT225" s="1">
        <f t="shared" si="115"/>
        <v>0</v>
      </c>
      <c r="AU225" s="1">
        <f t="shared" si="116"/>
        <v>0</v>
      </c>
      <c r="AW225" s="1">
        <f t="shared" si="117"/>
        <v>0</v>
      </c>
      <c r="AX225" s="1">
        <f t="shared" si="118"/>
        <v>0</v>
      </c>
      <c r="AY225" s="1">
        <f t="shared" si="119"/>
        <v>0</v>
      </c>
      <c r="AZ225" s="1">
        <f t="shared" si="120"/>
        <v>0</v>
      </c>
      <c r="BA225" s="1">
        <f t="shared" si="121"/>
        <v>0</v>
      </c>
      <c r="BB225" s="1">
        <f t="shared" si="122"/>
        <v>0</v>
      </c>
      <c r="BC225" s="1">
        <f t="shared" si="123"/>
        <v>0</v>
      </c>
      <c r="BD225" s="1">
        <f t="shared" si="124"/>
        <v>0</v>
      </c>
      <c r="BE225" s="1">
        <f t="shared" si="125"/>
        <v>0</v>
      </c>
      <c r="BF225" s="43">
        <f t="shared" si="126"/>
        <v>0</v>
      </c>
      <c r="BG225" s="43">
        <f t="shared" si="127"/>
        <v>0.72</v>
      </c>
      <c r="BH225" s="1" t="s">
        <v>13576</v>
      </c>
      <c r="BI225" s="52">
        <v>8.6065573770491802E-2</v>
      </c>
      <c r="BJ225" s="1" t="s">
        <v>13589</v>
      </c>
    </row>
    <row r="226" spans="1:62">
      <c r="A226" s="28" t="s">
        <v>1179</v>
      </c>
      <c r="B226" s="1">
        <v>1000</v>
      </c>
      <c r="C226" s="1">
        <v>43439</v>
      </c>
      <c r="D226" s="1">
        <v>13.75</v>
      </c>
      <c r="E226" s="28">
        <v>25.75</v>
      </c>
      <c r="F226" s="1">
        <v>12.9</v>
      </c>
      <c r="G226" s="28">
        <v>1.6884816753926704</v>
      </c>
      <c r="H226" s="28">
        <v>2.34</v>
      </c>
      <c r="I226" s="28">
        <v>0.68823529411764706</v>
      </c>
      <c r="J226" s="1">
        <v>98.56</v>
      </c>
      <c r="K226" s="1">
        <v>98.19</v>
      </c>
      <c r="L226" s="1">
        <v>43</v>
      </c>
      <c r="M226" s="1">
        <v>176</v>
      </c>
      <c r="N226" s="1">
        <v>3429</v>
      </c>
      <c r="O226" s="28">
        <v>1.0456818181818182</v>
      </c>
      <c r="P226" s="28">
        <f t="shared" si="96"/>
        <v>0.30796150481189849</v>
      </c>
      <c r="Q226" s="42">
        <v>1</v>
      </c>
      <c r="T226" s="1">
        <f t="shared" si="97"/>
        <v>0</v>
      </c>
      <c r="U226" s="1">
        <f t="shared" si="98"/>
        <v>0.52400000000000002</v>
      </c>
      <c r="W226" s="1">
        <f t="shared" si="99"/>
        <v>0</v>
      </c>
      <c r="X226" s="1">
        <f t="shared" si="100"/>
        <v>0.49</v>
      </c>
      <c r="Y226" s="1">
        <f t="shared" si="101"/>
        <v>0</v>
      </c>
      <c r="Z226" s="1">
        <f t="shared" si="102"/>
        <v>0</v>
      </c>
      <c r="AH226" s="1">
        <f t="shared" si="103"/>
        <v>0</v>
      </c>
      <c r="AI226" s="1">
        <f t="shared" si="104"/>
        <v>0.68</v>
      </c>
      <c r="AJ226" s="1">
        <f t="shared" si="105"/>
        <v>0</v>
      </c>
      <c r="AK226" s="1">
        <f t="shared" si="106"/>
        <v>0</v>
      </c>
      <c r="AL226" s="1">
        <f t="shared" si="107"/>
        <v>0</v>
      </c>
      <c r="AM226" s="1">
        <f t="shared" si="108"/>
        <v>0</v>
      </c>
      <c r="AN226" s="1">
        <f t="shared" si="109"/>
        <v>0</v>
      </c>
      <c r="AO226" s="1">
        <f t="shared" si="110"/>
        <v>0.72</v>
      </c>
      <c r="AP226" s="1">
        <f t="shared" si="111"/>
        <v>0</v>
      </c>
      <c r="AQ226" s="1">
        <f t="shared" si="112"/>
        <v>0.56999999999999995</v>
      </c>
      <c r="AR226" s="1">
        <f t="shared" si="113"/>
        <v>0</v>
      </c>
      <c r="AS226" s="1">
        <f t="shared" si="114"/>
        <v>0.67</v>
      </c>
      <c r="AT226" s="1">
        <f t="shared" si="115"/>
        <v>0</v>
      </c>
      <c r="AU226" s="1">
        <f t="shared" si="116"/>
        <v>0</v>
      </c>
      <c r="AW226" s="1">
        <f t="shared" si="117"/>
        <v>0</v>
      </c>
      <c r="AX226" s="1">
        <f t="shared" si="118"/>
        <v>0</v>
      </c>
      <c r="AY226" s="1">
        <f t="shared" si="119"/>
        <v>0</v>
      </c>
      <c r="AZ226" s="1">
        <f t="shared" si="120"/>
        <v>0.88</v>
      </c>
      <c r="BA226" s="1">
        <f t="shared" si="121"/>
        <v>0</v>
      </c>
      <c r="BB226" s="1">
        <f t="shared" si="122"/>
        <v>0</v>
      </c>
      <c r="BC226" s="1">
        <f t="shared" si="123"/>
        <v>0</v>
      </c>
      <c r="BD226" s="1">
        <f t="shared" si="124"/>
        <v>0</v>
      </c>
      <c r="BE226" s="1">
        <f t="shared" si="125"/>
        <v>0.81</v>
      </c>
      <c r="BF226" s="43">
        <f t="shared" si="126"/>
        <v>0</v>
      </c>
      <c r="BG226" s="43">
        <f t="shared" si="127"/>
        <v>5.3439999999999994</v>
      </c>
      <c r="BH226" s="1" t="s">
        <v>13576</v>
      </c>
      <c r="BI226" s="52">
        <v>8.6065573770491802E-2</v>
      </c>
      <c r="BJ226" s="1" t="s">
        <v>13589</v>
      </c>
    </row>
    <row r="227" spans="1:62">
      <c r="A227" s="28" t="s">
        <v>1010</v>
      </c>
      <c r="B227" s="1">
        <v>1000</v>
      </c>
      <c r="C227" s="1">
        <v>9731</v>
      </c>
      <c r="D227" s="1">
        <v>7.98</v>
      </c>
      <c r="E227" s="28">
        <v>26.156666666666666</v>
      </c>
      <c r="F227" s="1">
        <v>2.2599999999999998</v>
      </c>
      <c r="G227" s="28">
        <v>0.47478991596638653</v>
      </c>
      <c r="H227" s="28">
        <v>10.130000000000001</v>
      </c>
      <c r="I227" s="28">
        <v>3.387959866220736</v>
      </c>
      <c r="J227" s="1">
        <v>94.91</v>
      </c>
      <c r="K227" s="1">
        <v>99.28</v>
      </c>
      <c r="L227" s="1">
        <v>43</v>
      </c>
      <c r="M227" s="1">
        <v>224</v>
      </c>
      <c r="N227" s="1">
        <v>925</v>
      </c>
      <c r="O227" s="28">
        <v>0.82160714285714298</v>
      </c>
      <c r="P227" s="28">
        <f t="shared" si="96"/>
        <v>1.452972972972973</v>
      </c>
      <c r="Q227" s="42">
        <v>1</v>
      </c>
      <c r="T227" s="1">
        <f t="shared" si="97"/>
        <v>0</v>
      </c>
      <c r="U227" s="1">
        <f t="shared" si="98"/>
        <v>0.52400000000000002</v>
      </c>
      <c r="W227" s="1">
        <f t="shared" si="99"/>
        <v>0</v>
      </c>
      <c r="X227" s="1">
        <f t="shared" si="100"/>
        <v>0</v>
      </c>
      <c r="Y227" s="1">
        <f t="shared" si="101"/>
        <v>0</v>
      </c>
      <c r="Z227" s="1">
        <f t="shared" si="102"/>
        <v>0</v>
      </c>
      <c r="AH227" s="1">
        <f t="shared" si="103"/>
        <v>0</v>
      </c>
      <c r="AI227" s="1">
        <f t="shared" si="104"/>
        <v>0</v>
      </c>
      <c r="AJ227" s="1">
        <f t="shared" si="105"/>
        <v>0</v>
      </c>
      <c r="AK227" s="1">
        <f t="shared" si="106"/>
        <v>0</v>
      </c>
      <c r="AL227" s="1">
        <f t="shared" si="107"/>
        <v>1</v>
      </c>
      <c r="AM227" s="1">
        <f t="shared" si="108"/>
        <v>0.75</v>
      </c>
      <c r="AN227" s="1">
        <f t="shared" si="109"/>
        <v>1</v>
      </c>
      <c r="AO227" s="1">
        <f t="shared" si="110"/>
        <v>0.72</v>
      </c>
      <c r="AP227" s="1">
        <f t="shared" si="111"/>
        <v>0</v>
      </c>
      <c r="AQ227" s="1">
        <f t="shared" si="112"/>
        <v>0</v>
      </c>
      <c r="AR227" s="1">
        <f t="shared" si="113"/>
        <v>0</v>
      </c>
      <c r="AS227" s="1">
        <f t="shared" si="114"/>
        <v>0.67</v>
      </c>
      <c r="AT227" s="1">
        <f t="shared" si="115"/>
        <v>0</v>
      </c>
      <c r="AU227" s="1">
        <f t="shared" si="116"/>
        <v>0</v>
      </c>
      <c r="AW227" s="1">
        <f t="shared" si="117"/>
        <v>0</v>
      </c>
      <c r="AX227" s="1">
        <f t="shared" si="118"/>
        <v>0</v>
      </c>
      <c r="AY227" s="1">
        <f t="shared" si="119"/>
        <v>0</v>
      </c>
      <c r="AZ227" s="1">
        <f t="shared" si="120"/>
        <v>0</v>
      </c>
      <c r="BA227" s="1">
        <f t="shared" si="121"/>
        <v>0.77</v>
      </c>
      <c r="BB227" s="1">
        <f t="shared" si="122"/>
        <v>0</v>
      </c>
      <c r="BC227" s="1">
        <f t="shared" si="123"/>
        <v>0</v>
      </c>
      <c r="BD227" s="1">
        <f t="shared" si="124"/>
        <v>0</v>
      </c>
      <c r="BE227" s="1">
        <f t="shared" si="125"/>
        <v>0</v>
      </c>
      <c r="BF227" s="43">
        <f t="shared" si="126"/>
        <v>2</v>
      </c>
      <c r="BG227" s="43">
        <f t="shared" si="127"/>
        <v>3.4340000000000002</v>
      </c>
      <c r="BH227" s="1" t="s">
        <v>13576</v>
      </c>
      <c r="BI227" s="52">
        <v>8.6065573770491802E-2</v>
      </c>
      <c r="BJ227" s="1" t="s">
        <v>13589</v>
      </c>
    </row>
    <row r="228" spans="1:62">
      <c r="A228" s="28" t="s">
        <v>1807</v>
      </c>
      <c r="B228" s="1">
        <v>1000</v>
      </c>
      <c r="C228" s="1">
        <v>6840</v>
      </c>
      <c r="D228" s="1">
        <v>19.270000000000003</v>
      </c>
      <c r="E228" s="28">
        <v>26.186666666666667</v>
      </c>
      <c r="F228" s="1">
        <v>20.69</v>
      </c>
      <c r="G228" s="28">
        <v>3.2737341772151898</v>
      </c>
      <c r="H228" s="28">
        <v>0.95</v>
      </c>
      <c r="I228" s="28">
        <v>0.29230769230769227</v>
      </c>
      <c r="J228" s="1">
        <v>90.64</v>
      </c>
      <c r="K228" s="1">
        <v>99.82</v>
      </c>
      <c r="L228" s="1">
        <v>27</v>
      </c>
      <c r="M228" s="1">
        <v>196</v>
      </c>
      <c r="N228" s="1">
        <v>1366</v>
      </c>
      <c r="O228" s="28">
        <v>0.58959183673469384</v>
      </c>
      <c r="P228" s="28">
        <f t="shared" si="96"/>
        <v>0.86090775988286972</v>
      </c>
      <c r="Q228" s="42">
        <v>1</v>
      </c>
      <c r="T228" s="1">
        <f t="shared" si="97"/>
        <v>0</v>
      </c>
      <c r="U228" s="1">
        <f t="shared" si="98"/>
        <v>0.52400000000000002</v>
      </c>
      <c r="W228" s="1">
        <f t="shared" si="99"/>
        <v>0</v>
      </c>
      <c r="X228" s="1">
        <f t="shared" si="100"/>
        <v>0.49</v>
      </c>
      <c r="Y228" s="1">
        <f t="shared" si="101"/>
        <v>0</v>
      </c>
      <c r="Z228" s="1">
        <f t="shared" si="102"/>
        <v>0</v>
      </c>
      <c r="AH228" s="1">
        <f t="shared" si="103"/>
        <v>0</v>
      </c>
      <c r="AI228" s="1">
        <f t="shared" si="104"/>
        <v>0.68</v>
      </c>
      <c r="AJ228" s="1">
        <f t="shared" si="105"/>
        <v>1</v>
      </c>
      <c r="AK228" s="1">
        <f t="shared" si="106"/>
        <v>0</v>
      </c>
      <c r="AL228" s="1">
        <f t="shared" si="107"/>
        <v>0</v>
      </c>
      <c r="AM228" s="1">
        <f t="shared" si="108"/>
        <v>0</v>
      </c>
      <c r="AN228" s="1">
        <f t="shared" si="109"/>
        <v>0</v>
      </c>
      <c r="AO228" s="1">
        <f t="shared" si="110"/>
        <v>0</v>
      </c>
      <c r="AP228" s="1">
        <f t="shared" si="111"/>
        <v>0</v>
      </c>
      <c r="AQ228" s="1">
        <f t="shared" si="112"/>
        <v>0</v>
      </c>
      <c r="AR228" s="1">
        <f t="shared" si="113"/>
        <v>0</v>
      </c>
      <c r="AS228" s="1">
        <f t="shared" si="114"/>
        <v>0</v>
      </c>
      <c r="AT228" s="1">
        <f t="shared" si="115"/>
        <v>0</v>
      </c>
      <c r="AU228" s="1">
        <f t="shared" si="116"/>
        <v>0</v>
      </c>
      <c r="AW228" s="1">
        <f t="shared" si="117"/>
        <v>1</v>
      </c>
      <c r="AX228" s="1">
        <f t="shared" si="118"/>
        <v>0</v>
      </c>
      <c r="AY228" s="1">
        <f t="shared" si="119"/>
        <v>0</v>
      </c>
      <c r="AZ228" s="1">
        <f t="shared" si="120"/>
        <v>0</v>
      </c>
      <c r="BA228" s="1">
        <f t="shared" si="121"/>
        <v>0</v>
      </c>
      <c r="BB228" s="1">
        <f t="shared" si="122"/>
        <v>0</v>
      </c>
      <c r="BC228" s="1">
        <f t="shared" si="123"/>
        <v>0</v>
      </c>
      <c r="BD228" s="1">
        <f t="shared" si="124"/>
        <v>0</v>
      </c>
      <c r="BE228" s="1">
        <f t="shared" si="125"/>
        <v>0</v>
      </c>
      <c r="BF228" s="43">
        <f t="shared" si="126"/>
        <v>2</v>
      </c>
      <c r="BG228" s="43">
        <f t="shared" si="127"/>
        <v>1.694</v>
      </c>
      <c r="BH228" s="1" t="s">
        <v>13576</v>
      </c>
      <c r="BI228" s="52">
        <v>8.6065573770491802E-2</v>
      </c>
      <c r="BJ228" s="1" t="s">
        <v>13589</v>
      </c>
    </row>
    <row r="229" spans="1:62">
      <c r="A229" s="28" t="s">
        <v>2834</v>
      </c>
      <c r="B229" s="1">
        <v>1000</v>
      </c>
      <c r="C229" s="1">
        <v>336411</v>
      </c>
      <c r="D229" s="1">
        <v>11.55</v>
      </c>
      <c r="E229" s="28">
        <v>26.346666666666668</v>
      </c>
      <c r="F229" s="1">
        <v>1.1499999999999999</v>
      </c>
      <c r="G229" s="28">
        <v>0.3571428571428571</v>
      </c>
      <c r="H229" s="28">
        <v>1.99</v>
      </c>
      <c r="I229" s="28">
        <v>1.2515723270440251</v>
      </c>
      <c r="J229" s="1">
        <v>99.88</v>
      </c>
      <c r="K229" s="1">
        <v>99.4</v>
      </c>
      <c r="L229" s="1">
        <v>731</v>
      </c>
      <c r="M229" s="1">
        <v>3341</v>
      </c>
      <c r="N229" s="1">
        <v>16186</v>
      </c>
      <c r="O229" s="28">
        <v>0.93645016462137087</v>
      </c>
      <c r="P229" s="28">
        <f t="shared" si="96"/>
        <v>1.2384776967749909</v>
      </c>
      <c r="Q229" s="42">
        <v>1</v>
      </c>
      <c r="T229" s="1">
        <f t="shared" si="97"/>
        <v>0</v>
      </c>
      <c r="U229" s="1">
        <f t="shared" si="98"/>
        <v>0.52400000000000002</v>
      </c>
      <c r="W229" s="1">
        <f t="shared" si="99"/>
        <v>0</v>
      </c>
      <c r="X229" s="1">
        <f t="shared" si="100"/>
        <v>0</v>
      </c>
      <c r="Y229" s="1">
        <f t="shared" si="101"/>
        <v>0</v>
      </c>
      <c r="Z229" s="1">
        <f t="shared" si="102"/>
        <v>0</v>
      </c>
      <c r="AH229" s="1">
        <f t="shared" si="103"/>
        <v>0</v>
      </c>
      <c r="AI229" s="1">
        <f t="shared" si="104"/>
        <v>0</v>
      </c>
      <c r="AJ229" s="1">
        <f t="shared" si="105"/>
        <v>0</v>
      </c>
      <c r="AK229" s="1">
        <f t="shared" si="106"/>
        <v>0</v>
      </c>
      <c r="AL229" s="1">
        <f t="shared" si="107"/>
        <v>0</v>
      </c>
      <c r="AM229" s="1">
        <f t="shared" si="108"/>
        <v>0</v>
      </c>
      <c r="AN229" s="1">
        <f t="shared" si="109"/>
        <v>0</v>
      </c>
      <c r="AO229" s="1">
        <f t="shared" si="110"/>
        <v>0.72</v>
      </c>
      <c r="AP229" s="1">
        <f t="shared" si="111"/>
        <v>0</v>
      </c>
      <c r="AQ229" s="1">
        <f t="shared" si="112"/>
        <v>0.56999999999999995</v>
      </c>
      <c r="AR229" s="1">
        <f t="shared" si="113"/>
        <v>0</v>
      </c>
      <c r="AS229" s="1">
        <f t="shared" si="114"/>
        <v>0</v>
      </c>
      <c r="AT229" s="1">
        <f t="shared" si="115"/>
        <v>0</v>
      </c>
      <c r="AU229" s="1">
        <f t="shared" si="116"/>
        <v>0</v>
      </c>
      <c r="AW229" s="1">
        <f t="shared" si="117"/>
        <v>0</v>
      </c>
      <c r="AX229" s="1">
        <f t="shared" si="118"/>
        <v>0</v>
      </c>
      <c r="AY229" s="1">
        <f t="shared" si="119"/>
        <v>0</v>
      </c>
      <c r="AZ229" s="1">
        <f t="shared" si="120"/>
        <v>0</v>
      </c>
      <c r="BA229" s="1">
        <f t="shared" si="121"/>
        <v>0</v>
      </c>
      <c r="BB229" s="1">
        <f t="shared" si="122"/>
        <v>0</v>
      </c>
      <c r="BC229" s="1">
        <f t="shared" si="123"/>
        <v>0</v>
      </c>
      <c r="BD229" s="1">
        <f t="shared" si="124"/>
        <v>0</v>
      </c>
      <c r="BE229" s="1">
        <f t="shared" si="125"/>
        <v>0</v>
      </c>
      <c r="BF229" s="43">
        <f t="shared" si="126"/>
        <v>0</v>
      </c>
      <c r="BG229" s="43">
        <f t="shared" si="127"/>
        <v>1.8140000000000001</v>
      </c>
      <c r="BH229" s="1" t="s">
        <v>13576</v>
      </c>
      <c r="BI229" s="52">
        <v>8.6065573770491802E-2</v>
      </c>
      <c r="BJ229" s="1" t="s">
        <v>13589</v>
      </c>
    </row>
    <row r="230" spans="1:62">
      <c r="A230" s="28" t="s">
        <v>475</v>
      </c>
      <c r="B230" s="1">
        <v>500</v>
      </c>
      <c r="C230" s="1">
        <v>25160</v>
      </c>
      <c r="D230" s="1">
        <v>3.8099999999999987</v>
      </c>
      <c r="E230" s="28">
        <v>26.39</v>
      </c>
      <c r="F230" s="1">
        <v>4.07</v>
      </c>
      <c r="G230" s="28">
        <v>0.9105145413870247</v>
      </c>
      <c r="H230" s="28">
        <v>2.5099999999999998</v>
      </c>
      <c r="I230" s="28">
        <v>1.2613065326633164</v>
      </c>
      <c r="J230" s="1">
        <v>98.7</v>
      </c>
      <c r="K230" s="1">
        <v>99.49</v>
      </c>
      <c r="L230" s="1">
        <v>56</v>
      </c>
      <c r="M230" s="1">
        <v>394</v>
      </c>
      <c r="N230" s="1">
        <v>2426</v>
      </c>
      <c r="O230" s="28">
        <v>0.60832487309644678</v>
      </c>
      <c r="P230" s="28">
        <f t="shared" si="96"/>
        <v>0.97444352844187976</v>
      </c>
      <c r="Q230" s="42">
        <v>1</v>
      </c>
      <c r="T230" s="1">
        <f t="shared" si="97"/>
        <v>0</v>
      </c>
      <c r="U230" s="1">
        <f t="shared" si="98"/>
        <v>0.52400000000000002</v>
      </c>
      <c r="W230" s="1">
        <f t="shared" si="99"/>
        <v>0</v>
      </c>
      <c r="X230" s="1">
        <f t="shared" si="100"/>
        <v>0</v>
      </c>
      <c r="Y230" s="1">
        <f t="shared" si="101"/>
        <v>0</v>
      </c>
      <c r="Z230" s="1">
        <f t="shared" si="102"/>
        <v>0</v>
      </c>
      <c r="AH230" s="1">
        <f t="shared" si="103"/>
        <v>0</v>
      </c>
      <c r="AI230" s="1">
        <f t="shared" si="104"/>
        <v>0</v>
      </c>
      <c r="AJ230" s="1">
        <f t="shared" si="105"/>
        <v>0</v>
      </c>
      <c r="AK230" s="1">
        <f t="shared" si="106"/>
        <v>0</v>
      </c>
      <c r="AL230" s="1">
        <f t="shared" si="107"/>
        <v>0</v>
      </c>
      <c r="AM230" s="1">
        <f t="shared" si="108"/>
        <v>0</v>
      </c>
      <c r="AN230" s="1">
        <f t="shared" si="109"/>
        <v>0</v>
      </c>
      <c r="AO230" s="1">
        <f t="shared" si="110"/>
        <v>0.72</v>
      </c>
      <c r="AP230" s="1">
        <f t="shared" si="111"/>
        <v>0</v>
      </c>
      <c r="AQ230" s="1">
        <f t="shared" si="112"/>
        <v>0.56999999999999995</v>
      </c>
      <c r="AR230" s="1">
        <f t="shared" si="113"/>
        <v>0</v>
      </c>
      <c r="AS230" s="1">
        <f t="shared" si="114"/>
        <v>0</v>
      </c>
      <c r="AT230" s="1">
        <f t="shared" si="115"/>
        <v>0</v>
      </c>
      <c r="AU230" s="1">
        <f t="shared" si="116"/>
        <v>0</v>
      </c>
      <c r="AW230" s="1">
        <f t="shared" si="117"/>
        <v>0</v>
      </c>
      <c r="AX230" s="1">
        <f t="shared" si="118"/>
        <v>0</v>
      </c>
      <c r="AY230" s="1">
        <f t="shared" si="119"/>
        <v>0</v>
      </c>
      <c r="AZ230" s="1">
        <f t="shared" si="120"/>
        <v>0</v>
      </c>
      <c r="BA230" s="1">
        <f t="shared" si="121"/>
        <v>0</v>
      </c>
      <c r="BB230" s="1">
        <f t="shared" si="122"/>
        <v>0</v>
      </c>
      <c r="BC230" s="1">
        <f t="shared" si="123"/>
        <v>0</v>
      </c>
      <c r="BD230" s="1">
        <f t="shared" si="124"/>
        <v>0</v>
      </c>
      <c r="BE230" s="1">
        <f t="shared" si="125"/>
        <v>0</v>
      </c>
      <c r="BF230" s="43">
        <f t="shared" si="126"/>
        <v>0</v>
      </c>
      <c r="BG230" s="43">
        <f t="shared" si="127"/>
        <v>1.8140000000000001</v>
      </c>
      <c r="BH230" s="1" t="s">
        <v>13576</v>
      </c>
      <c r="BI230" s="52">
        <v>8.6065573770491802E-2</v>
      </c>
      <c r="BJ230" s="1" t="s">
        <v>13589</v>
      </c>
    </row>
    <row r="231" spans="1:62">
      <c r="A231" s="28" t="s">
        <v>4152</v>
      </c>
      <c r="B231" s="1">
        <v>1000</v>
      </c>
      <c r="C231" s="1">
        <v>53341</v>
      </c>
      <c r="D231" s="1">
        <v>20.419999999999998</v>
      </c>
      <c r="E231" s="28">
        <v>26.443333333333332</v>
      </c>
      <c r="F231" s="1">
        <v>52.94</v>
      </c>
      <c r="G231" s="28">
        <v>4.1134421134421135</v>
      </c>
      <c r="H231" s="28">
        <v>6.24</v>
      </c>
      <c r="I231" s="28">
        <v>1.7049180327868851</v>
      </c>
      <c r="J231" s="1">
        <v>72.39</v>
      </c>
      <c r="K231" s="1">
        <v>99.27</v>
      </c>
      <c r="L231" s="1">
        <v>0</v>
      </c>
      <c r="M231" s="1">
        <v>0</v>
      </c>
      <c r="N231" s="1">
        <v>807</v>
      </c>
      <c r="O231" s="28">
        <v>0</v>
      </c>
      <c r="P231" s="28">
        <f t="shared" si="96"/>
        <v>0</v>
      </c>
      <c r="Q231" s="42">
        <v>1</v>
      </c>
      <c r="T231" s="1">
        <f t="shared" si="97"/>
        <v>0</v>
      </c>
      <c r="U231" s="1">
        <f t="shared" si="98"/>
        <v>0.52400000000000002</v>
      </c>
      <c r="W231" s="1">
        <f t="shared" si="99"/>
        <v>0</v>
      </c>
      <c r="X231" s="1">
        <f t="shared" si="100"/>
        <v>0.49</v>
      </c>
      <c r="Y231" s="1">
        <f t="shared" si="101"/>
        <v>0</v>
      </c>
      <c r="Z231" s="1">
        <f t="shared" si="102"/>
        <v>0</v>
      </c>
      <c r="AH231" s="1">
        <f t="shared" si="103"/>
        <v>1</v>
      </c>
      <c r="AI231" s="1">
        <f t="shared" si="104"/>
        <v>0.68</v>
      </c>
      <c r="AJ231" s="1">
        <f t="shared" si="105"/>
        <v>1</v>
      </c>
      <c r="AK231" s="1">
        <f t="shared" si="106"/>
        <v>0.66</v>
      </c>
      <c r="AL231" s="1">
        <f t="shared" si="107"/>
        <v>1</v>
      </c>
      <c r="AM231" s="1">
        <f t="shared" si="108"/>
        <v>0.75</v>
      </c>
      <c r="AN231" s="1">
        <f t="shared" si="109"/>
        <v>1</v>
      </c>
      <c r="AO231" s="1">
        <f t="shared" si="110"/>
        <v>0.72</v>
      </c>
      <c r="AP231" s="1">
        <f t="shared" si="111"/>
        <v>0</v>
      </c>
      <c r="AQ231" s="1">
        <f t="shared" si="112"/>
        <v>0</v>
      </c>
      <c r="AR231" s="1">
        <f t="shared" si="113"/>
        <v>0</v>
      </c>
      <c r="AS231" s="1">
        <f t="shared" si="114"/>
        <v>0.67</v>
      </c>
      <c r="AT231" s="1">
        <f t="shared" si="115"/>
        <v>0</v>
      </c>
      <c r="AU231" s="1">
        <f t="shared" si="116"/>
        <v>0</v>
      </c>
      <c r="AW231" s="1">
        <f t="shared" si="117"/>
        <v>1</v>
      </c>
      <c r="AX231" s="1">
        <f t="shared" si="118"/>
        <v>0.91</v>
      </c>
      <c r="AY231" s="1">
        <f t="shared" si="119"/>
        <v>1</v>
      </c>
      <c r="AZ231" s="1">
        <f t="shared" si="120"/>
        <v>0.88</v>
      </c>
      <c r="BA231" s="1">
        <f t="shared" si="121"/>
        <v>0.77</v>
      </c>
      <c r="BB231" s="1">
        <f t="shared" si="122"/>
        <v>1</v>
      </c>
      <c r="BC231" s="1">
        <f t="shared" si="123"/>
        <v>0.9</v>
      </c>
      <c r="BD231" s="1">
        <f t="shared" si="124"/>
        <v>1</v>
      </c>
      <c r="BE231" s="1">
        <f t="shared" si="125"/>
        <v>0.81</v>
      </c>
      <c r="BF231" s="43">
        <f t="shared" si="126"/>
        <v>8</v>
      </c>
      <c r="BG231" s="43">
        <f t="shared" si="127"/>
        <v>8.7640000000000011</v>
      </c>
      <c r="BH231" s="1" t="s">
        <v>13575</v>
      </c>
      <c r="BI231" s="52">
        <v>0.59090909090909094</v>
      </c>
      <c r="BJ231" s="1" t="s">
        <v>13585</v>
      </c>
    </row>
    <row r="232" spans="1:62">
      <c r="A232" s="28" t="s">
        <v>1284</v>
      </c>
      <c r="B232" s="1">
        <v>1000</v>
      </c>
      <c r="C232" s="1">
        <v>304191</v>
      </c>
      <c r="D232" s="1">
        <v>20.169999999999998</v>
      </c>
      <c r="E232" s="28">
        <v>26.716666666666665</v>
      </c>
      <c r="F232" s="1">
        <v>1.3</v>
      </c>
      <c r="G232" s="28">
        <v>0.29082774049217003</v>
      </c>
      <c r="H232" s="28">
        <v>3.14</v>
      </c>
      <c r="I232" s="28">
        <v>1.5778894472361811</v>
      </c>
      <c r="J232" s="1">
        <v>99.16</v>
      </c>
      <c r="K232" s="1">
        <v>99.28</v>
      </c>
      <c r="L232" s="1">
        <v>690</v>
      </c>
      <c r="M232" s="1">
        <v>3100</v>
      </c>
      <c r="N232" s="1">
        <v>24096</v>
      </c>
      <c r="O232" s="28">
        <v>0.95264516129032273</v>
      </c>
      <c r="P232" s="28">
        <f t="shared" si="96"/>
        <v>0.77191235059760954</v>
      </c>
      <c r="Q232" s="42">
        <v>1</v>
      </c>
      <c r="T232" s="1">
        <f t="shared" si="97"/>
        <v>0</v>
      </c>
      <c r="U232" s="1">
        <f t="shared" si="98"/>
        <v>0.52400000000000002</v>
      </c>
      <c r="W232" s="1">
        <f t="shared" si="99"/>
        <v>0</v>
      </c>
      <c r="X232" s="1">
        <f t="shared" si="100"/>
        <v>0.49</v>
      </c>
      <c r="Y232" s="1">
        <f t="shared" si="101"/>
        <v>0</v>
      </c>
      <c r="Z232" s="1">
        <f t="shared" si="102"/>
        <v>0</v>
      </c>
      <c r="AH232" s="1">
        <f t="shared" si="103"/>
        <v>0</v>
      </c>
      <c r="AI232" s="1">
        <f t="shared" si="104"/>
        <v>0</v>
      </c>
      <c r="AJ232" s="1">
        <f t="shared" si="105"/>
        <v>0</v>
      </c>
      <c r="AK232" s="1">
        <f t="shared" si="106"/>
        <v>0</v>
      </c>
      <c r="AL232" s="1">
        <f t="shared" si="107"/>
        <v>0</v>
      </c>
      <c r="AM232" s="1">
        <f t="shared" si="108"/>
        <v>0</v>
      </c>
      <c r="AN232" s="1">
        <f t="shared" si="109"/>
        <v>1</v>
      </c>
      <c r="AO232" s="1">
        <f t="shared" si="110"/>
        <v>0.72</v>
      </c>
      <c r="AP232" s="1">
        <f t="shared" si="111"/>
        <v>0</v>
      </c>
      <c r="AQ232" s="1">
        <f t="shared" si="112"/>
        <v>0.56999999999999995</v>
      </c>
      <c r="AR232" s="1">
        <f t="shared" si="113"/>
        <v>0</v>
      </c>
      <c r="AS232" s="1">
        <f t="shared" si="114"/>
        <v>0.67</v>
      </c>
      <c r="AT232" s="1">
        <f t="shared" si="115"/>
        <v>0</v>
      </c>
      <c r="AU232" s="1">
        <f t="shared" si="116"/>
        <v>0</v>
      </c>
      <c r="AW232" s="1">
        <f t="shared" si="117"/>
        <v>0</v>
      </c>
      <c r="AX232" s="1">
        <f t="shared" si="118"/>
        <v>0</v>
      </c>
      <c r="AY232" s="1">
        <f t="shared" si="119"/>
        <v>0</v>
      </c>
      <c r="AZ232" s="1">
        <f t="shared" si="120"/>
        <v>0</v>
      </c>
      <c r="BA232" s="1">
        <f t="shared" si="121"/>
        <v>0</v>
      </c>
      <c r="BB232" s="1">
        <f t="shared" si="122"/>
        <v>0</v>
      </c>
      <c r="BC232" s="1">
        <f t="shared" si="123"/>
        <v>0</v>
      </c>
      <c r="BD232" s="1">
        <f t="shared" si="124"/>
        <v>0</v>
      </c>
      <c r="BE232" s="1">
        <f t="shared" si="125"/>
        <v>0</v>
      </c>
      <c r="BF232" s="43">
        <f t="shared" si="126"/>
        <v>1</v>
      </c>
      <c r="BG232" s="43">
        <f t="shared" si="127"/>
        <v>2.9739999999999998</v>
      </c>
      <c r="BH232" s="1" t="s">
        <v>13576</v>
      </c>
      <c r="BI232" s="52">
        <v>8.6065573770491802E-2</v>
      </c>
      <c r="BJ232" s="1" t="s">
        <v>13589</v>
      </c>
    </row>
    <row r="233" spans="1:62">
      <c r="A233" s="28" t="s">
        <v>652</v>
      </c>
      <c r="B233" s="1">
        <v>1000</v>
      </c>
      <c r="C233" s="1">
        <v>38460</v>
      </c>
      <c r="D233" s="1">
        <v>3.91</v>
      </c>
      <c r="E233" s="28">
        <v>26.923333333333336</v>
      </c>
      <c r="F233" s="1">
        <v>1.47</v>
      </c>
      <c r="G233" s="28">
        <v>0.45652173913043476</v>
      </c>
      <c r="H233" s="28">
        <v>0.13</v>
      </c>
      <c r="I233" s="28">
        <v>8.1761006289308172E-2</v>
      </c>
      <c r="J233" s="1">
        <v>100</v>
      </c>
      <c r="K233" s="1">
        <v>99.72</v>
      </c>
      <c r="L233" s="1">
        <v>560</v>
      </c>
      <c r="M233" s="1">
        <v>2352</v>
      </c>
      <c r="N233" s="1">
        <v>11380</v>
      </c>
      <c r="O233" s="28">
        <v>1.019047619047619</v>
      </c>
      <c r="P233" s="28">
        <f t="shared" si="96"/>
        <v>1.2400702987697716</v>
      </c>
      <c r="Q233" s="42">
        <v>1</v>
      </c>
      <c r="T233" s="1">
        <f t="shared" si="97"/>
        <v>0</v>
      </c>
      <c r="U233" s="1">
        <f t="shared" si="98"/>
        <v>0.52400000000000002</v>
      </c>
      <c r="W233" s="1">
        <f t="shared" si="99"/>
        <v>0</v>
      </c>
      <c r="X233" s="1">
        <f t="shared" si="100"/>
        <v>0</v>
      </c>
      <c r="Y233" s="1">
        <f t="shared" si="101"/>
        <v>0</v>
      </c>
      <c r="Z233" s="1">
        <f t="shared" si="102"/>
        <v>0</v>
      </c>
      <c r="AH233" s="1">
        <f t="shared" si="103"/>
        <v>0</v>
      </c>
      <c r="AI233" s="1">
        <f t="shared" si="104"/>
        <v>0</v>
      </c>
      <c r="AJ233" s="1">
        <f t="shared" si="105"/>
        <v>0</v>
      </c>
      <c r="AK233" s="1">
        <f t="shared" si="106"/>
        <v>0</v>
      </c>
      <c r="AL233" s="1">
        <f t="shared" si="107"/>
        <v>0</v>
      </c>
      <c r="AM233" s="1">
        <f t="shared" si="108"/>
        <v>0</v>
      </c>
      <c r="AN233" s="1">
        <f t="shared" si="109"/>
        <v>0</v>
      </c>
      <c r="AO233" s="1">
        <f t="shared" si="110"/>
        <v>0</v>
      </c>
      <c r="AP233" s="1">
        <f t="shared" si="111"/>
        <v>0</v>
      </c>
      <c r="AQ233" s="1">
        <f t="shared" si="112"/>
        <v>0.56999999999999995</v>
      </c>
      <c r="AR233" s="1">
        <f t="shared" si="113"/>
        <v>0</v>
      </c>
      <c r="AS233" s="1">
        <f t="shared" si="114"/>
        <v>0</v>
      </c>
      <c r="AT233" s="1">
        <f t="shared" si="115"/>
        <v>0</v>
      </c>
      <c r="AU233" s="1">
        <f t="shared" si="116"/>
        <v>0</v>
      </c>
      <c r="AW233" s="1">
        <f t="shared" si="117"/>
        <v>0</v>
      </c>
      <c r="AX233" s="1">
        <f t="shared" si="118"/>
        <v>0</v>
      </c>
      <c r="AY233" s="1">
        <f t="shared" si="119"/>
        <v>0</v>
      </c>
      <c r="AZ233" s="1">
        <f t="shared" si="120"/>
        <v>0</v>
      </c>
      <c r="BA233" s="1">
        <f t="shared" si="121"/>
        <v>0</v>
      </c>
      <c r="BB233" s="1">
        <f t="shared" si="122"/>
        <v>0</v>
      </c>
      <c r="BC233" s="1">
        <f t="shared" si="123"/>
        <v>0</v>
      </c>
      <c r="BD233" s="1">
        <f t="shared" si="124"/>
        <v>0</v>
      </c>
      <c r="BE233" s="1">
        <f t="shared" si="125"/>
        <v>0</v>
      </c>
      <c r="BF233" s="43">
        <f t="shared" si="126"/>
        <v>0</v>
      </c>
      <c r="BG233" s="43">
        <f t="shared" si="127"/>
        <v>1.0939999999999999</v>
      </c>
      <c r="BH233" s="1" t="s">
        <v>13576</v>
      </c>
      <c r="BI233" s="52">
        <v>8.6065573770491802E-2</v>
      </c>
      <c r="BJ233" s="1" t="s">
        <v>13589</v>
      </c>
    </row>
    <row r="234" spans="1:62">
      <c r="A234" s="28" t="s">
        <v>1916</v>
      </c>
      <c r="B234" s="1">
        <v>1000</v>
      </c>
      <c r="C234" s="1">
        <v>12852</v>
      </c>
      <c r="D234" s="1">
        <v>13</v>
      </c>
      <c r="E234" s="28">
        <v>27.16</v>
      </c>
      <c r="F234" s="1">
        <v>3.59</v>
      </c>
      <c r="G234" s="28">
        <v>0.85071090047393372</v>
      </c>
      <c r="H234" s="28">
        <v>2.79</v>
      </c>
      <c r="I234" s="28">
        <v>0.92079207920792083</v>
      </c>
      <c r="J234" s="1">
        <v>95.39</v>
      </c>
      <c r="K234" s="1">
        <v>99.05</v>
      </c>
      <c r="L234" s="1">
        <v>72</v>
      </c>
      <c r="M234" s="1">
        <v>305</v>
      </c>
      <c r="N234" s="1">
        <v>2020</v>
      </c>
      <c r="O234" s="28">
        <v>1.0103606557377049</v>
      </c>
      <c r="P234" s="28">
        <f t="shared" si="96"/>
        <v>0.90594059405940586</v>
      </c>
      <c r="Q234" s="42">
        <v>1</v>
      </c>
      <c r="T234" s="1">
        <f t="shared" si="97"/>
        <v>0</v>
      </c>
      <c r="U234" s="1">
        <f t="shared" si="98"/>
        <v>0.52400000000000002</v>
      </c>
      <c r="W234" s="1">
        <f t="shared" si="99"/>
        <v>0</v>
      </c>
      <c r="X234" s="1">
        <f t="shared" si="100"/>
        <v>0.49</v>
      </c>
      <c r="Y234" s="1">
        <f t="shared" si="101"/>
        <v>0</v>
      </c>
      <c r="Z234" s="1">
        <f t="shared" si="102"/>
        <v>0</v>
      </c>
      <c r="AH234" s="1">
        <f t="shared" si="103"/>
        <v>0</v>
      </c>
      <c r="AI234" s="1">
        <f t="shared" si="104"/>
        <v>0</v>
      </c>
      <c r="AJ234" s="1">
        <f t="shared" si="105"/>
        <v>0</v>
      </c>
      <c r="AK234" s="1">
        <f t="shared" si="106"/>
        <v>0</v>
      </c>
      <c r="AL234" s="1">
        <f t="shared" si="107"/>
        <v>0</v>
      </c>
      <c r="AM234" s="1">
        <f t="shared" si="108"/>
        <v>0</v>
      </c>
      <c r="AN234" s="1">
        <f t="shared" si="109"/>
        <v>0</v>
      </c>
      <c r="AO234" s="1">
        <f t="shared" si="110"/>
        <v>0.72</v>
      </c>
      <c r="AP234" s="1">
        <f t="shared" si="111"/>
        <v>0</v>
      </c>
      <c r="AQ234" s="1">
        <f t="shared" si="112"/>
        <v>0</v>
      </c>
      <c r="AR234" s="1">
        <f t="shared" si="113"/>
        <v>0</v>
      </c>
      <c r="AS234" s="1">
        <f t="shared" si="114"/>
        <v>0.67</v>
      </c>
      <c r="AT234" s="1">
        <f t="shared" si="115"/>
        <v>0</v>
      </c>
      <c r="AU234" s="1">
        <f t="shared" si="116"/>
        <v>0</v>
      </c>
      <c r="AW234" s="1">
        <f t="shared" si="117"/>
        <v>0</v>
      </c>
      <c r="AX234" s="1">
        <f t="shared" si="118"/>
        <v>0</v>
      </c>
      <c r="AY234" s="1">
        <f t="shared" si="119"/>
        <v>0</v>
      </c>
      <c r="AZ234" s="1">
        <f t="shared" si="120"/>
        <v>0</v>
      </c>
      <c r="BA234" s="1">
        <f t="shared" si="121"/>
        <v>0</v>
      </c>
      <c r="BB234" s="1">
        <f t="shared" si="122"/>
        <v>0</v>
      </c>
      <c r="BC234" s="1">
        <f t="shared" si="123"/>
        <v>0</v>
      </c>
      <c r="BD234" s="1">
        <f t="shared" si="124"/>
        <v>0</v>
      </c>
      <c r="BE234" s="1">
        <f t="shared" si="125"/>
        <v>0</v>
      </c>
      <c r="BF234" s="43">
        <f t="shared" si="126"/>
        <v>0</v>
      </c>
      <c r="BG234" s="43">
        <f t="shared" si="127"/>
        <v>2.4039999999999999</v>
      </c>
      <c r="BH234" s="1" t="s">
        <v>13576</v>
      </c>
      <c r="BI234" s="52">
        <v>8.6065573770491802E-2</v>
      </c>
      <c r="BJ234" s="1" t="s">
        <v>13589</v>
      </c>
    </row>
    <row r="235" spans="1:62">
      <c r="A235" s="28" t="s">
        <v>824</v>
      </c>
      <c r="B235" s="1">
        <v>2000</v>
      </c>
      <c r="C235" s="1">
        <v>20348</v>
      </c>
      <c r="D235" s="1">
        <v>7.23</v>
      </c>
      <c r="E235" s="28">
        <v>27.89</v>
      </c>
      <c r="F235" s="1">
        <v>44.29</v>
      </c>
      <c r="G235" s="28">
        <v>3.0778318276580956</v>
      </c>
      <c r="H235" s="28">
        <v>2.25</v>
      </c>
      <c r="I235" s="28">
        <v>0.6097560975609756</v>
      </c>
      <c r="J235" s="1">
        <v>98.2</v>
      </c>
      <c r="K235" s="1">
        <v>99.17</v>
      </c>
      <c r="L235" s="1">
        <v>220</v>
      </c>
      <c r="M235" s="1">
        <v>1506</v>
      </c>
      <c r="N235" s="1">
        <v>8148</v>
      </c>
      <c r="O235" s="28">
        <v>0.62523240371845956</v>
      </c>
      <c r="P235" s="28">
        <f t="shared" si="96"/>
        <v>1.1089837997054492</v>
      </c>
      <c r="Q235" s="42">
        <v>1</v>
      </c>
      <c r="T235" s="1">
        <f t="shared" si="97"/>
        <v>0</v>
      </c>
      <c r="U235" s="1">
        <f t="shared" si="98"/>
        <v>0</v>
      </c>
      <c r="W235" s="1">
        <f t="shared" si="99"/>
        <v>0</v>
      </c>
      <c r="X235" s="1">
        <f t="shared" si="100"/>
        <v>0</v>
      </c>
      <c r="Y235" s="1">
        <f t="shared" si="101"/>
        <v>0</v>
      </c>
      <c r="Z235" s="1">
        <f t="shared" si="102"/>
        <v>0</v>
      </c>
      <c r="AH235" s="1">
        <f t="shared" si="103"/>
        <v>1</v>
      </c>
      <c r="AI235" s="1">
        <f t="shared" si="104"/>
        <v>0.68</v>
      </c>
      <c r="AJ235" s="1">
        <f t="shared" si="105"/>
        <v>1</v>
      </c>
      <c r="AK235" s="1">
        <f t="shared" si="106"/>
        <v>0</v>
      </c>
      <c r="AL235" s="1">
        <f t="shared" si="107"/>
        <v>0</v>
      </c>
      <c r="AM235" s="1">
        <f t="shared" si="108"/>
        <v>0</v>
      </c>
      <c r="AN235" s="1">
        <f t="shared" si="109"/>
        <v>0</v>
      </c>
      <c r="AO235" s="1">
        <f t="shared" si="110"/>
        <v>0.72</v>
      </c>
      <c r="AP235" s="1">
        <f t="shared" si="111"/>
        <v>0</v>
      </c>
      <c r="AQ235" s="1">
        <f t="shared" si="112"/>
        <v>0.56999999999999995</v>
      </c>
      <c r="AR235" s="1">
        <f t="shared" si="113"/>
        <v>0</v>
      </c>
      <c r="AS235" s="1">
        <f t="shared" si="114"/>
        <v>0.67</v>
      </c>
      <c r="AT235" s="1">
        <f t="shared" si="115"/>
        <v>0</v>
      </c>
      <c r="AU235" s="1">
        <f t="shared" si="116"/>
        <v>0</v>
      </c>
      <c r="AW235" s="1">
        <f t="shared" si="117"/>
        <v>0</v>
      </c>
      <c r="AX235" s="1">
        <f t="shared" si="118"/>
        <v>0</v>
      </c>
      <c r="AY235" s="1">
        <f t="shared" si="119"/>
        <v>0</v>
      </c>
      <c r="AZ235" s="1">
        <f t="shared" si="120"/>
        <v>0</v>
      </c>
      <c r="BA235" s="1">
        <f t="shared" si="121"/>
        <v>0</v>
      </c>
      <c r="BB235" s="1">
        <f t="shared" si="122"/>
        <v>0</v>
      </c>
      <c r="BC235" s="1">
        <f t="shared" si="123"/>
        <v>0</v>
      </c>
      <c r="BD235" s="1">
        <f t="shared" si="124"/>
        <v>0</v>
      </c>
      <c r="BE235" s="1">
        <f t="shared" si="125"/>
        <v>0</v>
      </c>
      <c r="BF235" s="43">
        <f t="shared" si="126"/>
        <v>2</v>
      </c>
      <c r="BG235" s="43">
        <f t="shared" si="127"/>
        <v>2.6399999999999997</v>
      </c>
      <c r="BH235" s="1" t="s">
        <v>13576</v>
      </c>
      <c r="BI235" s="52">
        <v>8.6065573770491802E-2</v>
      </c>
      <c r="BJ235" s="1" t="s">
        <v>13589</v>
      </c>
    </row>
    <row r="236" spans="1:62">
      <c r="A236" s="28" t="s">
        <v>222</v>
      </c>
      <c r="B236" s="1">
        <v>1000</v>
      </c>
      <c r="C236" s="1">
        <v>39520</v>
      </c>
      <c r="D236" s="1">
        <v>7.52</v>
      </c>
      <c r="E236" s="28">
        <v>27.91333333333333</v>
      </c>
      <c r="F236" s="1">
        <v>12.96</v>
      </c>
      <c r="G236" s="28">
        <v>0.90062543432939546</v>
      </c>
      <c r="H236" s="28">
        <v>4.08</v>
      </c>
      <c r="I236" s="28">
        <v>1.1056910569105691</v>
      </c>
      <c r="J236" s="1">
        <v>100</v>
      </c>
      <c r="K236" s="1">
        <v>99.19</v>
      </c>
      <c r="L236" s="1">
        <v>367</v>
      </c>
      <c r="M236" s="1">
        <v>2945</v>
      </c>
      <c r="N236" s="1">
        <v>26413</v>
      </c>
      <c r="O236" s="28">
        <v>0.53336502546689313</v>
      </c>
      <c r="P236" s="28">
        <f t="shared" si="96"/>
        <v>0.66898875553704618</v>
      </c>
      <c r="Q236" s="42">
        <v>1</v>
      </c>
      <c r="T236" s="1">
        <f t="shared" si="97"/>
        <v>0</v>
      </c>
      <c r="U236" s="1">
        <f t="shared" si="98"/>
        <v>0.52400000000000002</v>
      </c>
      <c r="W236" s="1">
        <f t="shared" si="99"/>
        <v>0</v>
      </c>
      <c r="X236" s="1">
        <f t="shared" si="100"/>
        <v>0</v>
      </c>
      <c r="Y236" s="1">
        <f t="shared" si="101"/>
        <v>0</v>
      </c>
      <c r="Z236" s="1">
        <f t="shared" si="102"/>
        <v>0</v>
      </c>
      <c r="AH236" s="1">
        <f t="shared" si="103"/>
        <v>0</v>
      </c>
      <c r="AI236" s="1">
        <f t="shared" si="104"/>
        <v>0.68</v>
      </c>
      <c r="AJ236" s="1">
        <f t="shared" si="105"/>
        <v>0</v>
      </c>
      <c r="AK236" s="1">
        <f t="shared" si="106"/>
        <v>0</v>
      </c>
      <c r="AL236" s="1">
        <f t="shared" si="107"/>
        <v>0</v>
      </c>
      <c r="AM236" s="1">
        <f t="shared" si="108"/>
        <v>0</v>
      </c>
      <c r="AN236" s="1">
        <f t="shared" si="109"/>
        <v>1</v>
      </c>
      <c r="AO236" s="1">
        <f t="shared" si="110"/>
        <v>0.72</v>
      </c>
      <c r="AP236" s="1">
        <f t="shared" si="111"/>
        <v>0</v>
      </c>
      <c r="AQ236" s="1">
        <f t="shared" si="112"/>
        <v>0.56999999999999995</v>
      </c>
      <c r="AR236" s="1">
        <f t="shared" si="113"/>
        <v>0</v>
      </c>
      <c r="AS236" s="1">
        <f t="shared" si="114"/>
        <v>0.67</v>
      </c>
      <c r="AT236" s="1">
        <f t="shared" si="115"/>
        <v>0</v>
      </c>
      <c r="AU236" s="1">
        <f t="shared" si="116"/>
        <v>0</v>
      </c>
      <c r="AW236" s="1">
        <f t="shared" si="117"/>
        <v>0</v>
      </c>
      <c r="AX236" s="1">
        <f t="shared" si="118"/>
        <v>0</v>
      </c>
      <c r="AY236" s="1">
        <f t="shared" si="119"/>
        <v>0</v>
      </c>
      <c r="AZ236" s="1">
        <f t="shared" si="120"/>
        <v>0</v>
      </c>
      <c r="BA236" s="1">
        <f t="shared" si="121"/>
        <v>0</v>
      </c>
      <c r="BB236" s="1">
        <f t="shared" si="122"/>
        <v>0</v>
      </c>
      <c r="BC236" s="1">
        <f t="shared" si="123"/>
        <v>0</v>
      </c>
      <c r="BD236" s="1">
        <f t="shared" si="124"/>
        <v>0</v>
      </c>
      <c r="BE236" s="1">
        <f t="shared" si="125"/>
        <v>0</v>
      </c>
      <c r="BF236" s="43">
        <f t="shared" si="126"/>
        <v>1</v>
      </c>
      <c r="BG236" s="43">
        <f t="shared" si="127"/>
        <v>3.1640000000000001</v>
      </c>
      <c r="BH236" s="1" t="s">
        <v>13576</v>
      </c>
      <c r="BI236" s="52">
        <v>8.6065573770491802E-2</v>
      </c>
      <c r="BJ236" s="1" t="s">
        <v>13589</v>
      </c>
    </row>
    <row r="237" spans="1:62">
      <c r="A237" s="28" t="s">
        <v>3963</v>
      </c>
      <c r="B237" s="1">
        <v>1000</v>
      </c>
      <c r="C237" s="1">
        <v>23782</v>
      </c>
      <c r="D237" s="1">
        <v>13.29</v>
      </c>
      <c r="E237" s="28">
        <v>28.116666666666664</v>
      </c>
      <c r="F237" s="1">
        <v>3.2</v>
      </c>
      <c r="G237" s="28">
        <v>1.0256410256410258</v>
      </c>
      <c r="H237" s="28">
        <v>2.14</v>
      </c>
      <c r="I237" s="28">
        <v>0.81060606060606066</v>
      </c>
      <c r="J237" s="1">
        <v>27.78</v>
      </c>
      <c r="K237" s="1">
        <v>98.07</v>
      </c>
      <c r="L237" s="1">
        <v>64</v>
      </c>
      <c r="M237" s="1">
        <v>581</v>
      </c>
      <c r="N237" s="1">
        <v>6282</v>
      </c>
      <c r="O237" s="28">
        <v>0.47146299483648885</v>
      </c>
      <c r="P237" s="28">
        <f t="shared" si="96"/>
        <v>0.55491881566380141</v>
      </c>
      <c r="Q237" s="42">
        <v>1</v>
      </c>
      <c r="T237" s="1">
        <f t="shared" si="97"/>
        <v>0</v>
      </c>
      <c r="U237" s="1">
        <f t="shared" si="98"/>
        <v>0.52400000000000002</v>
      </c>
      <c r="W237" s="1">
        <f t="shared" si="99"/>
        <v>0</v>
      </c>
      <c r="X237" s="1">
        <f t="shared" si="100"/>
        <v>0.49</v>
      </c>
      <c r="Y237" s="1">
        <f t="shared" si="101"/>
        <v>0</v>
      </c>
      <c r="Z237" s="1">
        <f t="shared" si="102"/>
        <v>0</v>
      </c>
      <c r="AH237" s="1">
        <f t="shared" si="103"/>
        <v>0</v>
      </c>
      <c r="AI237" s="1">
        <f t="shared" si="104"/>
        <v>0</v>
      </c>
      <c r="AJ237" s="1">
        <f t="shared" si="105"/>
        <v>0</v>
      </c>
      <c r="AK237" s="1">
        <f t="shared" si="106"/>
        <v>0</v>
      </c>
      <c r="AL237" s="1">
        <f t="shared" si="107"/>
        <v>0</v>
      </c>
      <c r="AM237" s="1">
        <f t="shared" si="108"/>
        <v>0</v>
      </c>
      <c r="AN237" s="1">
        <f t="shared" si="109"/>
        <v>0</v>
      </c>
      <c r="AO237" s="1">
        <f t="shared" si="110"/>
        <v>0.72</v>
      </c>
      <c r="AP237" s="1">
        <f t="shared" si="111"/>
        <v>1</v>
      </c>
      <c r="AQ237" s="1">
        <f t="shared" si="112"/>
        <v>0</v>
      </c>
      <c r="AR237" s="1">
        <f t="shared" si="113"/>
        <v>0</v>
      </c>
      <c r="AS237" s="1">
        <f t="shared" si="114"/>
        <v>0.67</v>
      </c>
      <c r="AT237" s="1">
        <f t="shared" si="115"/>
        <v>0</v>
      </c>
      <c r="AU237" s="1">
        <f t="shared" si="116"/>
        <v>0</v>
      </c>
      <c r="AW237" s="1">
        <f t="shared" si="117"/>
        <v>0</v>
      </c>
      <c r="AX237" s="1">
        <f t="shared" si="118"/>
        <v>0</v>
      </c>
      <c r="AY237" s="1">
        <f t="shared" si="119"/>
        <v>0</v>
      </c>
      <c r="AZ237" s="1">
        <f t="shared" si="120"/>
        <v>0</v>
      </c>
      <c r="BA237" s="1">
        <f t="shared" si="121"/>
        <v>0</v>
      </c>
      <c r="BB237" s="1">
        <f t="shared" si="122"/>
        <v>0</v>
      </c>
      <c r="BC237" s="1">
        <f t="shared" si="123"/>
        <v>0</v>
      </c>
      <c r="BD237" s="1">
        <f t="shared" si="124"/>
        <v>0</v>
      </c>
      <c r="BE237" s="1">
        <f t="shared" si="125"/>
        <v>0</v>
      </c>
      <c r="BF237" s="43">
        <f t="shared" si="126"/>
        <v>1</v>
      </c>
      <c r="BG237" s="43">
        <f t="shared" si="127"/>
        <v>2.4039999999999999</v>
      </c>
      <c r="BH237" s="1" t="s">
        <v>13578</v>
      </c>
      <c r="BI237" s="52">
        <v>7.6923076923076927E-2</v>
      </c>
      <c r="BJ237" s="1" t="s">
        <v>13589</v>
      </c>
    </row>
    <row r="238" spans="1:62">
      <c r="A238" s="28" t="s">
        <v>1416</v>
      </c>
      <c r="B238" s="1">
        <v>1001</v>
      </c>
      <c r="C238" s="1">
        <v>38556</v>
      </c>
      <c r="D238" s="1">
        <v>8.0300000000000011</v>
      </c>
      <c r="E238" s="28">
        <v>28.696666666666669</v>
      </c>
      <c r="F238" s="1">
        <v>11.59</v>
      </c>
      <c r="G238" s="28">
        <v>0.90054390054390054</v>
      </c>
      <c r="H238" s="28">
        <v>3.37</v>
      </c>
      <c r="I238" s="28">
        <v>0.92076502732240439</v>
      </c>
      <c r="J238" s="1">
        <v>100</v>
      </c>
      <c r="K238" s="1">
        <v>99.43</v>
      </c>
      <c r="L238" s="1">
        <v>1103</v>
      </c>
      <c r="M238" s="1">
        <v>5453</v>
      </c>
      <c r="N238" s="1">
        <v>14666</v>
      </c>
      <c r="O238" s="28">
        <v>0.8657326242435357</v>
      </c>
      <c r="P238" s="28">
        <f t="shared" si="96"/>
        <v>2.2308741306423019</v>
      </c>
      <c r="Q238" s="42">
        <v>1</v>
      </c>
      <c r="T238" s="1">
        <f t="shared" si="97"/>
        <v>0</v>
      </c>
      <c r="U238" s="1">
        <f t="shared" si="98"/>
        <v>0.52400000000000002</v>
      </c>
      <c r="W238" s="1">
        <f t="shared" si="99"/>
        <v>0</v>
      </c>
      <c r="X238" s="1">
        <f t="shared" si="100"/>
        <v>0</v>
      </c>
      <c r="Y238" s="1">
        <f t="shared" si="101"/>
        <v>0</v>
      </c>
      <c r="Z238" s="1">
        <f t="shared" si="102"/>
        <v>0</v>
      </c>
      <c r="AH238" s="1">
        <f t="shared" si="103"/>
        <v>0</v>
      </c>
      <c r="AI238" s="1">
        <f t="shared" si="104"/>
        <v>0.68</v>
      </c>
      <c r="AJ238" s="1">
        <f t="shared" si="105"/>
        <v>0</v>
      </c>
      <c r="AK238" s="1">
        <f t="shared" si="106"/>
        <v>0</v>
      </c>
      <c r="AL238" s="1">
        <f t="shared" si="107"/>
        <v>0</v>
      </c>
      <c r="AM238" s="1">
        <f t="shared" si="108"/>
        <v>0</v>
      </c>
      <c r="AN238" s="1">
        <f t="shared" si="109"/>
        <v>1</v>
      </c>
      <c r="AO238" s="1">
        <f t="shared" si="110"/>
        <v>0.72</v>
      </c>
      <c r="AP238" s="1">
        <f t="shared" si="111"/>
        <v>0</v>
      </c>
      <c r="AQ238" s="1">
        <f t="shared" si="112"/>
        <v>0.56999999999999995</v>
      </c>
      <c r="AR238" s="1">
        <f t="shared" si="113"/>
        <v>0</v>
      </c>
      <c r="AS238" s="1">
        <f t="shared" si="114"/>
        <v>0</v>
      </c>
      <c r="AT238" s="1">
        <f t="shared" si="115"/>
        <v>0</v>
      </c>
      <c r="AU238" s="1">
        <f t="shared" si="116"/>
        <v>0</v>
      </c>
      <c r="AW238" s="1">
        <f t="shared" si="117"/>
        <v>0</v>
      </c>
      <c r="AX238" s="1">
        <f t="shared" si="118"/>
        <v>0</v>
      </c>
      <c r="AY238" s="1">
        <f t="shared" si="119"/>
        <v>0</v>
      </c>
      <c r="AZ238" s="1">
        <f t="shared" si="120"/>
        <v>0</v>
      </c>
      <c r="BA238" s="1">
        <f t="shared" si="121"/>
        <v>0</v>
      </c>
      <c r="BB238" s="1">
        <f t="shared" si="122"/>
        <v>0</v>
      </c>
      <c r="BC238" s="1">
        <f t="shared" si="123"/>
        <v>0</v>
      </c>
      <c r="BD238" s="1">
        <f t="shared" si="124"/>
        <v>0</v>
      </c>
      <c r="BE238" s="1">
        <f t="shared" si="125"/>
        <v>0</v>
      </c>
      <c r="BF238" s="43">
        <f t="shared" si="126"/>
        <v>1</v>
      </c>
      <c r="BG238" s="43">
        <f t="shared" si="127"/>
        <v>2.4940000000000002</v>
      </c>
      <c r="BH238" s="1" t="s">
        <v>13576</v>
      </c>
      <c r="BI238" s="52">
        <v>8.6065573770491802E-2</v>
      </c>
      <c r="BJ238" s="1" t="s">
        <v>13589</v>
      </c>
    </row>
    <row r="239" spans="1:62">
      <c r="A239" s="28" t="s">
        <v>765</v>
      </c>
      <c r="B239" s="1">
        <v>1000</v>
      </c>
      <c r="C239" s="1">
        <v>4686</v>
      </c>
      <c r="D239" s="1">
        <v>9.4000000000000021</v>
      </c>
      <c r="E239" s="28">
        <v>28.873333333333335</v>
      </c>
      <c r="F239" s="1">
        <v>15.18</v>
      </c>
      <c r="G239" s="28">
        <v>1.054899235580264</v>
      </c>
      <c r="H239" s="28">
        <v>4.04</v>
      </c>
      <c r="I239" s="28">
        <v>1.0948509485094851</v>
      </c>
      <c r="J239" s="1">
        <v>99.94</v>
      </c>
      <c r="K239" s="1">
        <v>99.05</v>
      </c>
      <c r="L239" s="1">
        <v>63</v>
      </c>
      <c r="M239" s="1">
        <v>321</v>
      </c>
      <c r="N239" s="1">
        <v>1603</v>
      </c>
      <c r="O239" s="28">
        <v>0.84</v>
      </c>
      <c r="P239" s="28">
        <f t="shared" si="96"/>
        <v>1.2014971927635683</v>
      </c>
      <c r="Q239" s="42">
        <v>1</v>
      </c>
      <c r="T239" s="1">
        <f t="shared" si="97"/>
        <v>0</v>
      </c>
      <c r="U239" s="1">
        <f t="shared" si="98"/>
        <v>0.52400000000000002</v>
      </c>
      <c r="W239" s="1">
        <f t="shared" si="99"/>
        <v>0</v>
      </c>
      <c r="X239" s="1">
        <f t="shared" si="100"/>
        <v>0</v>
      </c>
      <c r="Y239" s="1">
        <f t="shared" si="101"/>
        <v>0</v>
      </c>
      <c r="Z239" s="1">
        <f t="shared" si="102"/>
        <v>0</v>
      </c>
      <c r="AH239" s="1">
        <f t="shared" si="103"/>
        <v>0</v>
      </c>
      <c r="AI239" s="1">
        <f t="shared" si="104"/>
        <v>0.68</v>
      </c>
      <c r="AJ239" s="1">
        <f t="shared" si="105"/>
        <v>0</v>
      </c>
      <c r="AK239" s="1">
        <f t="shared" si="106"/>
        <v>0</v>
      </c>
      <c r="AL239" s="1">
        <f t="shared" si="107"/>
        <v>0</v>
      </c>
      <c r="AM239" s="1">
        <f t="shared" si="108"/>
        <v>0</v>
      </c>
      <c r="AN239" s="1">
        <f t="shared" si="109"/>
        <v>1</v>
      </c>
      <c r="AO239" s="1">
        <f t="shared" si="110"/>
        <v>0.72</v>
      </c>
      <c r="AP239" s="1">
        <f t="shared" si="111"/>
        <v>0</v>
      </c>
      <c r="AQ239" s="1">
        <f t="shared" si="112"/>
        <v>0.56999999999999995</v>
      </c>
      <c r="AR239" s="1">
        <f t="shared" si="113"/>
        <v>0</v>
      </c>
      <c r="AS239" s="1">
        <f t="shared" si="114"/>
        <v>0.67</v>
      </c>
      <c r="AT239" s="1">
        <f t="shared" si="115"/>
        <v>0</v>
      </c>
      <c r="AU239" s="1">
        <f t="shared" si="116"/>
        <v>0.54</v>
      </c>
      <c r="AW239" s="1">
        <f t="shared" si="117"/>
        <v>0</v>
      </c>
      <c r="AX239" s="1">
        <f t="shared" si="118"/>
        <v>0</v>
      </c>
      <c r="AY239" s="1">
        <f t="shared" si="119"/>
        <v>0</v>
      </c>
      <c r="AZ239" s="1">
        <f t="shared" si="120"/>
        <v>0</v>
      </c>
      <c r="BA239" s="1">
        <f t="shared" si="121"/>
        <v>0</v>
      </c>
      <c r="BB239" s="1">
        <f t="shared" si="122"/>
        <v>0</v>
      </c>
      <c r="BC239" s="1">
        <f t="shared" si="123"/>
        <v>0</v>
      </c>
      <c r="BD239" s="1">
        <f t="shared" si="124"/>
        <v>0</v>
      </c>
      <c r="BE239" s="1">
        <f t="shared" si="125"/>
        <v>0</v>
      </c>
      <c r="BF239" s="43">
        <f t="shared" si="126"/>
        <v>1</v>
      </c>
      <c r="BG239" s="43">
        <f t="shared" si="127"/>
        <v>3.7040000000000002</v>
      </c>
      <c r="BH239" s="1" t="s">
        <v>13576</v>
      </c>
      <c r="BI239" s="52">
        <v>8.6065573770491802E-2</v>
      </c>
      <c r="BJ239" s="1" t="s">
        <v>13589</v>
      </c>
    </row>
    <row r="240" spans="1:62">
      <c r="A240" s="28" t="s">
        <v>1810</v>
      </c>
      <c r="B240" s="1">
        <v>1994.5</v>
      </c>
      <c r="C240" s="1">
        <v>303710</v>
      </c>
      <c r="D240" s="1">
        <v>16.399999999999999</v>
      </c>
      <c r="E240" s="28">
        <v>29.386666666666667</v>
      </c>
      <c r="F240" s="1">
        <v>3.47</v>
      </c>
      <c r="G240" s="28">
        <v>0.71399176954732513</v>
      </c>
      <c r="H240" s="28">
        <v>1.92</v>
      </c>
      <c r="I240" s="28">
        <v>0.6508474576271186</v>
      </c>
      <c r="J240" s="1">
        <v>95.48</v>
      </c>
      <c r="K240" s="1">
        <v>98.96</v>
      </c>
      <c r="L240" s="1">
        <v>3115</v>
      </c>
      <c r="M240" s="1">
        <v>13417</v>
      </c>
      <c r="N240" s="1">
        <v>51015</v>
      </c>
      <c r="O240" s="28">
        <v>0.99367966013266762</v>
      </c>
      <c r="P240" s="28">
        <f t="shared" si="96"/>
        <v>1.5780064686856807</v>
      </c>
      <c r="Q240" s="42">
        <v>1</v>
      </c>
      <c r="T240" s="1">
        <f t="shared" si="97"/>
        <v>0</v>
      </c>
      <c r="U240" s="1">
        <f t="shared" si="98"/>
        <v>0.52400000000000002</v>
      </c>
      <c r="W240" s="1">
        <f t="shared" si="99"/>
        <v>0</v>
      </c>
      <c r="X240" s="1">
        <f t="shared" si="100"/>
        <v>0.49</v>
      </c>
      <c r="Y240" s="1">
        <f t="shared" si="101"/>
        <v>0</v>
      </c>
      <c r="Z240" s="1">
        <f t="shared" si="102"/>
        <v>0</v>
      </c>
      <c r="AH240" s="1">
        <f t="shared" si="103"/>
        <v>0</v>
      </c>
      <c r="AI240" s="1">
        <f t="shared" si="104"/>
        <v>0</v>
      </c>
      <c r="AJ240" s="1">
        <f t="shared" si="105"/>
        <v>0</v>
      </c>
      <c r="AK240" s="1">
        <f t="shared" si="106"/>
        <v>0</v>
      </c>
      <c r="AL240" s="1">
        <f t="shared" si="107"/>
        <v>0</v>
      </c>
      <c r="AM240" s="1">
        <f t="shared" si="108"/>
        <v>0</v>
      </c>
      <c r="AN240" s="1">
        <f t="shared" si="109"/>
        <v>0</v>
      </c>
      <c r="AO240" s="1">
        <f t="shared" si="110"/>
        <v>0.72</v>
      </c>
      <c r="AP240" s="1">
        <f t="shared" si="111"/>
        <v>0</v>
      </c>
      <c r="AQ240" s="1">
        <f t="shared" si="112"/>
        <v>0</v>
      </c>
      <c r="AR240" s="1">
        <f t="shared" si="113"/>
        <v>0</v>
      </c>
      <c r="AS240" s="1">
        <f t="shared" si="114"/>
        <v>0.67</v>
      </c>
      <c r="AT240" s="1">
        <f t="shared" si="115"/>
        <v>0</v>
      </c>
      <c r="AU240" s="1">
        <f t="shared" si="116"/>
        <v>0</v>
      </c>
      <c r="AW240" s="1">
        <f t="shared" si="117"/>
        <v>0</v>
      </c>
      <c r="AX240" s="1">
        <f t="shared" si="118"/>
        <v>0</v>
      </c>
      <c r="AY240" s="1">
        <f t="shared" si="119"/>
        <v>0</v>
      </c>
      <c r="AZ240" s="1">
        <f t="shared" si="120"/>
        <v>0</v>
      </c>
      <c r="BA240" s="1">
        <f t="shared" si="121"/>
        <v>0</v>
      </c>
      <c r="BB240" s="1">
        <f t="shared" si="122"/>
        <v>0</v>
      </c>
      <c r="BC240" s="1">
        <f t="shared" si="123"/>
        <v>0</v>
      </c>
      <c r="BD240" s="1">
        <f t="shared" si="124"/>
        <v>0</v>
      </c>
      <c r="BE240" s="1">
        <f t="shared" si="125"/>
        <v>0</v>
      </c>
      <c r="BF240" s="43">
        <f t="shared" si="126"/>
        <v>0</v>
      </c>
      <c r="BG240" s="43">
        <f t="shared" si="127"/>
        <v>2.4039999999999999</v>
      </c>
      <c r="BH240" s="1" t="s">
        <v>13576</v>
      </c>
      <c r="BI240" s="52">
        <v>8.6065573770491802E-2</v>
      </c>
      <c r="BJ240" s="1" t="s">
        <v>13589</v>
      </c>
    </row>
    <row r="241" spans="1:62">
      <c r="A241" s="28" t="s">
        <v>898</v>
      </c>
      <c r="B241" s="1">
        <v>1000</v>
      </c>
      <c r="C241" s="1">
        <v>9106</v>
      </c>
      <c r="D241" s="1">
        <v>15.409999999999997</v>
      </c>
      <c r="E241" s="28">
        <v>29.783333333333331</v>
      </c>
      <c r="F241" s="1">
        <v>7.26</v>
      </c>
      <c r="G241" s="28">
        <v>1.4938271604938269</v>
      </c>
      <c r="H241" s="28">
        <v>3.95</v>
      </c>
      <c r="I241" s="28">
        <v>1.3389830508474576</v>
      </c>
      <c r="J241" s="1">
        <v>100</v>
      </c>
      <c r="K241" s="1">
        <v>99.38</v>
      </c>
      <c r="L241" s="1">
        <v>139</v>
      </c>
      <c r="M241" s="1">
        <v>999</v>
      </c>
      <c r="N241" s="1">
        <v>6097</v>
      </c>
      <c r="O241" s="28">
        <v>0.59551551551551551</v>
      </c>
      <c r="P241" s="28">
        <f t="shared" si="96"/>
        <v>0.98310644579301298</v>
      </c>
      <c r="Q241" s="42">
        <v>1</v>
      </c>
      <c r="T241" s="1">
        <f t="shared" si="97"/>
        <v>0</v>
      </c>
      <c r="U241" s="1">
        <f t="shared" si="98"/>
        <v>0.52400000000000002</v>
      </c>
      <c r="W241" s="1">
        <f t="shared" si="99"/>
        <v>0</v>
      </c>
      <c r="X241" s="1">
        <f t="shared" si="100"/>
        <v>0.49</v>
      </c>
      <c r="Y241" s="1">
        <f t="shared" si="101"/>
        <v>0</v>
      </c>
      <c r="Z241" s="1">
        <f t="shared" si="102"/>
        <v>0</v>
      </c>
      <c r="AH241" s="1">
        <f t="shared" si="103"/>
        <v>0</v>
      </c>
      <c r="AI241" s="1">
        <f t="shared" si="104"/>
        <v>0.68</v>
      </c>
      <c r="AJ241" s="1">
        <f t="shared" si="105"/>
        <v>0</v>
      </c>
      <c r="AK241" s="1">
        <f t="shared" si="106"/>
        <v>0</v>
      </c>
      <c r="AL241" s="1">
        <f t="shared" si="107"/>
        <v>0</v>
      </c>
      <c r="AM241" s="1">
        <f t="shared" si="108"/>
        <v>0</v>
      </c>
      <c r="AN241" s="1">
        <f t="shared" si="109"/>
        <v>1</v>
      </c>
      <c r="AO241" s="1">
        <f t="shared" si="110"/>
        <v>0.72</v>
      </c>
      <c r="AP241" s="1">
        <f t="shared" si="111"/>
        <v>0</v>
      </c>
      <c r="AQ241" s="1">
        <f t="shared" si="112"/>
        <v>0.56999999999999995</v>
      </c>
      <c r="AR241" s="1">
        <f t="shared" si="113"/>
        <v>0</v>
      </c>
      <c r="AS241" s="1">
        <f t="shared" si="114"/>
        <v>0</v>
      </c>
      <c r="AT241" s="1">
        <f t="shared" si="115"/>
        <v>0</v>
      </c>
      <c r="AU241" s="1">
        <f t="shared" si="116"/>
        <v>0</v>
      </c>
      <c r="AW241" s="1">
        <f t="shared" si="117"/>
        <v>0</v>
      </c>
      <c r="AX241" s="1">
        <f t="shared" si="118"/>
        <v>0</v>
      </c>
      <c r="AY241" s="1">
        <f t="shared" si="119"/>
        <v>0</v>
      </c>
      <c r="AZ241" s="1">
        <f t="shared" si="120"/>
        <v>0</v>
      </c>
      <c r="BA241" s="1">
        <f t="shared" si="121"/>
        <v>0</v>
      </c>
      <c r="BB241" s="1">
        <f t="shared" si="122"/>
        <v>0</v>
      </c>
      <c r="BC241" s="1">
        <f t="shared" si="123"/>
        <v>0</v>
      </c>
      <c r="BD241" s="1">
        <f t="shared" si="124"/>
        <v>0</v>
      </c>
      <c r="BE241" s="1">
        <f t="shared" si="125"/>
        <v>0</v>
      </c>
      <c r="BF241" s="43">
        <f t="shared" si="126"/>
        <v>1</v>
      </c>
      <c r="BG241" s="43">
        <f t="shared" si="127"/>
        <v>2.9839999999999995</v>
      </c>
      <c r="BH241" s="1" t="s">
        <v>13576</v>
      </c>
      <c r="BI241" s="52">
        <v>8.6065573770491802E-2</v>
      </c>
      <c r="BJ241" s="1" t="s">
        <v>13589</v>
      </c>
    </row>
    <row r="242" spans="1:62">
      <c r="A242" s="28" t="s">
        <v>1851</v>
      </c>
      <c r="B242" s="1">
        <v>5000</v>
      </c>
      <c r="C242" s="1">
        <v>18966</v>
      </c>
      <c r="D242" s="1">
        <v>20.84</v>
      </c>
      <c r="E242" s="28">
        <v>29.856666666666666</v>
      </c>
      <c r="F242" s="1">
        <v>1.69</v>
      </c>
      <c r="G242" s="28">
        <v>0.40047393364928913</v>
      </c>
      <c r="H242" s="28">
        <v>0.01</v>
      </c>
      <c r="I242" s="28">
        <v>4.6511627906976744E-3</v>
      </c>
      <c r="J242" s="1">
        <v>72.81</v>
      </c>
      <c r="K242" s="1">
        <v>99.3</v>
      </c>
      <c r="L242" s="1">
        <v>107</v>
      </c>
      <c r="M242" s="1">
        <v>403</v>
      </c>
      <c r="N242" s="1">
        <v>2791</v>
      </c>
      <c r="O242" s="28">
        <v>1.136377171215881</v>
      </c>
      <c r="P242" s="28">
        <f t="shared" si="96"/>
        <v>0.86635614475098532</v>
      </c>
      <c r="Q242" s="42">
        <v>1</v>
      </c>
      <c r="T242" s="1">
        <f t="shared" si="97"/>
        <v>0</v>
      </c>
      <c r="U242" s="1">
        <f t="shared" si="98"/>
        <v>0</v>
      </c>
      <c r="W242" s="1">
        <f t="shared" si="99"/>
        <v>0</v>
      </c>
      <c r="X242" s="1">
        <f t="shared" si="100"/>
        <v>0.49</v>
      </c>
      <c r="Y242" s="1">
        <f t="shared" si="101"/>
        <v>0</v>
      </c>
      <c r="Z242" s="1">
        <f t="shared" si="102"/>
        <v>0</v>
      </c>
      <c r="AH242" s="1">
        <f t="shared" si="103"/>
        <v>0</v>
      </c>
      <c r="AI242" s="1">
        <f t="shared" si="104"/>
        <v>0</v>
      </c>
      <c r="AJ242" s="1">
        <f t="shared" si="105"/>
        <v>0</v>
      </c>
      <c r="AK242" s="1">
        <f t="shared" si="106"/>
        <v>0</v>
      </c>
      <c r="AL242" s="1">
        <f t="shared" si="107"/>
        <v>0</v>
      </c>
      <c r="AM242" s="1">
        <f t="shared" si="108"/>
        <v>0</v>
      </c>
      <c r="AN242" s="1">
        <f t="shared" si="109"/>
        <v>0</v>
      </c>
      <c r="AO242" s="1">
        <f t="shared" si="110"/>
        <v>0</v>
      </c>
      <c r="AP242" s="1">
        <f t="shared" si="111"/>
        <v>0</v>
      </c>
      <c r="AQ242" s="1">
        <f t="shared" si="112"/>
        <v>0</v>
      </c>
      <c r="AR242" s="1">
        <f t="shared" si="113"/>
        <v>0</v>
      </c>
      <c r="AS242" s="1">
        <f t="shared" si="114"/>
        <v>0</v>
      </c>
      <c r="AT242" s="1">
        <f t="shared" si="115"/>
        <v>0</v>
      </c>
      <c r="AU242" s="1">
        <f t="shared" si="116"/>
        <v>0</v>
      </c>
      <c r="AW242" s="1">
        <f t="shared" si="117"/>
        <v>0</v>
      </c>
      <c r="AX242" s="1">
        <f t="shared" si="118"/>
        <v>0</v>
      </c>
      <c r="AY242" s="1">
        <f t="shared" si="119"/>
        <v>0</v>
      </c>
      <c r="AZ242" s="1">
        <f t="shared" si="120"/>
        <v>0</v>
      </c>
      <c r="BA242" s="1">
        <f t="shared" si="121"/>
        <v>0</v>
      </c>
      <c r="BB242" s="1">
        <f t="shared" si="122"/>
        <v>0</v>
      </c>
      <c r="BC242" s="1">
        <f t="shared" si="123"/>
        <v>0</v>
      </c>
      <c r="BD242" s="1">
        <f t="shared" si="124"/>
        <v>0</v>
      </c>
      <c r="BE242" s="1">
        <f t="shared" si="125"/>
        <v>0</v>
      </c>
      <c r="BF242" s="43">
        <f t="shared" si="126"/>
        <v>0</v>
      </c>
      <c r="BG242" s="43">
        <f t="shared" si="127"/>
        <v>0.49</v>
      </c>
      <c r="BH242" s="1" t="s">
        <v>13576</v>
      </c>
      <c r="BI242" s="52">
        <v>8.6065573770491802E-2</v>
      </c>
      <c r="BJ242" s="1" t="s">
        <v>13589</v>
      </c>
    </row>
    <row r="243" spans="1:62">
      <c r="A243" s="28" t="s">
        <v>4046</v>
      </c>
      <c r="B243" s="1">
        <v>1000</v>
      </c>
      <c r="C243" s="1">
        <v>152884</v>
      </c>
      <c r="D243" s="1">
        <v>14.329999999999998</v>
      </c>
      <c r="E243" s="28">
        <v>30.08</v>
      </c>
      <c r="F243" s="1">
        <v>17.37</v>
      </c>
      <c r="G243" s="28">
        <v>1.3496503496503498</v>
      </c>
      <c r="H243" s="28">
        <v>3.72</v>
      </c>
      <c r="I243" s="28">
        <v>1.0163934426229508</v>
      </c>
      <c r="J243" s="1">
        <v>99.24</v>
      </c>
      <c r="K243" s="1">
        <v>98.6</v>
      </c>
      <c r="L243" s="1">
        <v>5</v>
      </c>
      <c r="M243" s="1">
        <v>180</v>
      </c>
      <c r="N243" s="1">
        <v>1022</v>
      </c>
      <c r="O243" s="28">
        <v>0.11888888888888889</v>
      </c>
      <c r="P243" s="28">
        <f t="shared" si="96"/>
        <v>1.0567514677103718</v>
      </c>
      <c r="Q243" s="42">
        <v>0</v>
      </c>
      <c r="T243" s="1">
        <f t="shared" si="97"/>
        <v>0</v>
      </c>
      <c r="U243" s="1">
        <f t="shared" si="98"/>
        <v>0.52400000000000002</v>
      </c>
      <c r="W243" s="1">
        <f t="shared" si="99"/>
        <v>0</v>
      </c>
      <c r="X243" s="1">
        <f t="shared" si="100"/>
        <v>0.49</v>
      </c>
      <c r="Y243" s="1">
        <f t="shared" si="101"/>
        <v>0</v>
      </c>
      <c r="Z243" s="1">
        <f t="shared" si="102"/>
        <v>0</v>
      </c>
      <c r="AH243" s="1">
        <f t="shared" si="103"/>
        <v>0</v>
      </c>
      <c r="AI243" s="1">
        <f t="shared" si="104"/>
        <v>0.68</v>
      </c>
      <c r="AJ243" s="1">
        <f t="shared" si="105"/>
        <v>0</v>
      </c>
      <c r="AK243" s="1">
        <f t="shared" si="106"/>
        <v>0</v>
      </c>
      <c r="AL243" s="1">
        <f t="shared" si="107"/>
        <v>0</v>
      </c>
      <c r="AM243" s="1">
        <f t="shared" si="108"/>
        <v>0</v>
      </c>
      <c r="AN243" s="1">
        <f t="shared" si="109"/>
        <v>1</v>
      </c>
      <c r="AO243" s="1">
        <f t="shared" si="110"/>
        <v>0.72</v>
      </c>
      <c r="AP243" s="1">
        <f t="shared" si="111"/>
        <v>0</v>
      </c>
      <c r="AQ243" s="1">
        <f t="shared" si="112"/>
        <v>0.56999999999999995</v>
      </c>
      <c r="AR243" s="1">
        <f t="shared" si="113"/>
        <v>0</v>
      </c>
      <c r="AS243" s="1">
        <f t="shared" si="114"/>
        <v>0.67</v>
      </c>
      <c r="AT243" s="1">
        <f t="shared" si="115"/>
        <v>0</v>
      </c>
      <c r="AU243" s="1">
        <f t="shared" si="116"/>
        <v>0</v>
      </c>
      <c r="AW243" s="1">
        <f t="shared" si="117"/>
        <v>1</v>
      </c>
      <c r="AX243" s="1">
        <f t="shared" si="118"/>
        <v>0.91</v>
      </c>
      <c r="AY243" s="1">
        <f t="shared" si="119"/>
        <v>0</v>
      </c>
      <c r="AZ243" s="1">
        <f t="shared" si="120"/>
        <v>0.88</v>
      </c>
      <c r="BA243" s="1">
        <f t="shared" si="121"/>
        <v>0.77</v>
      </c>
      <c r="BB243" s="1">
        <f t="shared" si="122"/>
        <v>0</v>
      </c>
      <c r="BC243" s="1">
        <f t="shared" si="123"/>
        <v>0</v>
      </c>
      <c r="BD243" s="1">
        <f t="shared" si="124"/>
        <v>0</v>
      </c>
      <c r="BE243" s="1">
        <f t="shared" si="125"/>
        <v>0</v>
      </c>
      <c r="BF243" s="43">
        <f t="shared" si="126"/>
        <v>2</v>
      </c>
      <c r="BG243" s="43">
        <f t="shared" si="127"/>
        <v>6.2139999999999986</v>
      </c>
      <c r="BH243" s="1" t="s">
        <v>13575</v>
      </c>
      <c r="BI243" s="52">
        <v>0.59090909090909094</v>
      </c>
      <c r="BJ243" s="1" t="s">
        <v>13585</v>
      </c>
    </row>
    <row r="244" spans="1:62">
      <c r="A244" s="28" t="s">
        <v>2129</v>
      </c>
      <c r="B244" s="1">
        <v>1000</v>
      </c>
      <c r="C244" s="1">
        <v>3057</v>
      </c>
      <c r="D244" s="1">
        <v>5.3500000000000014</v>
      </c>
      <c r="E244" s="28">
        <v>30.150000000000002</v>
      </c>
      <c r="F244" s="1">
        <v>7.69</v>
      </c>
      <c r="G244" s="28">
        <v>0.53439888811674774</v>
      </c>
      <c r="H244" s="28">
        <v>15.78</v>
      </c>
      <c r="I244" s="28">
        <v>4.2764227642276422</v>
      </c>
      <c r="J244" s="1">
        <v>100</v>
      </c>
      <c r="K244" s="1">
        <v>96.68</v>
      </c>
      <c r="L244" s="1">
        <v>6</v>
      </c>
      <c r="M244" s="1">
        <v>31</v>
      </c>
      <c r="N244" s="1">
        <v>539</v>
      </c>
      <c r="O244" s="28">
        <v>0.82838709677419353</v>
      </c>
      <c r="P244" s="28">
        <f t="shared" si="96"/>
        <v>0.34508348794063082</v>
      </c>
      <c r="Q244" s="42" t="s">
        <v>13545</v>
      </c>
      <c r="T244" s="1">
        <f t="shared" si="97"/>
        <v>0</v>
      </c>
      <c r="U244" s="1">
        <f t="shared" si="98"/>
        <v>0.52400000000000002</v>
      </c>
      <c r="W244" s="1">
        <f t="shared" si="99"/>
        <v>0</v>
      </c>
      <c r="X244" s="1">
        <f t="shared" si="100"/>
        <v>0</v>
      </c>
      <c r="Y244" s="1">
        <f t="shared" si="101"/>
        <v>0</v>
      </c>
      <c r="Z244" s="1">
        <f t="shared" si="102"/>
        <v>0</v>
      </c>
      <c r="AH244" s="1">
        <f t="shared" si="103"/>
        <v>0</v>
      </c>
      <c r="AI244" s="1">
        <f t="shared" si="104"/>
        <v>0.68</v>
      </c>
      <c r="AJ244" s="1">
        <f t="shared" si="105"/>
        <v>0</v>
      </c>
      <c r="AK244" s="1">
        <f t="shared" si="106"/>
        <v>0</v>
      </c>
      <c r="AL244" s="1">
        <f t="shared" si="107"/>
        <v>1</v>
      </c>
      <c r="AM244" s="1">
        <f t="shared" si="108"/>
        <v>0.75</v>
      </c>
      <c r="AN244" s="1">
        <f t="shared" si="109"/>
        <v>1</v>
      </c>
      <c r="AO244" s="1">
        <f t="shared" si="110"/>
        <v>0.72</v>
      </c>
      <c r="AP244" s="1">
        <f t="shared" si="111"/>
        <v>0</v>
      </c>
      <c r="AQ244" s="1">
        <f t="shared" si="112"/>
        <v>0.56999999999999995</v>
      </c>
      <c r="AR244" s="1">
        <f t="shared" si="113"/>
        <v>1</v>
      </c>
      <c r="AS244" s="1">
        <f t="shared" si="114"/>
        <v>0.67</v>
      </c>
      <c r="AT244" s="1">
        <f t="shared" si="115"/>
        <v>0</v>
      </c>
      <c r="AU244" s="1">
        <f t="shared" si="116"/>
        <v>0.54</v>
      </c>
      <c r="AW244" s="1">
        <f t="shared" si="117"/>
        <v>1</v>
      </c>
      <c r="AX244" s="1">
        <f t="shared" si="118"/>
        <v>0.91</v>
      </c>
      <c r="AY244" s="1">
        <f t="shared" si="119"/>
        <v>1</v>
      </c>
      <c r="AZ244" s="1">
        <f t="shared" si="120"/>
        <v>0.88</v>
      </c>
      <c r="BA244" s="1">
        <f t="shared" si="121"/>
        <v>0.77</v>
      </c>
      <c r="BB244" s="1">
        <f t="shared" si="122"/>
        <v>0</v>
      </c>
      <c r="BC244" s="1">
        <f t="shared" si="123"/>
        <v>0</v>
      </c>
      <c r="BD244" s="1">
        <f t="shared" si="124"/>
        <v>0</v>
      </c>
      <c r="BE244" s="1">
        <f t="shared" si="125"/>
        <v>0.81</v>
      </c>
      <c r="BF244" s="43">
        <f t="shared" si="126"/>
        <v>5</v>
      </c>
      <c r="BG244" s="43">
        <f t="shared" si="127"/>
        <v>7.8240000000000016</v>
      </c>
      <c r="BH244" s="1" t="s">
        <v>13579</v>
      </c>
      <c r="BI244" s="52">
        <v>0.33333333333333331</v>
      </c>
      <c r="BJ244" s="1" t="s">
        <v>13585</v>
      </c>
    </row>
    <row r="245" spans="1:62">
      <c r="A245" s="28" t="s">
        <v>3281</v>
      </c>
      <c r="B245" s="1">
        <v>3000</v>
      </c>
      <c r="C245" s="1">
        <v>88969</v>
      </c>
      <c r="D245" s="1">
        <v>17.010000000000002</v>
      </c>
      <c r="E245" s="28">
        <v>30.599999999999998</v>
      </c>
      <c r="F245" s="1">
        <v>6.19</v>
      </c>
      <c r="G245" s="28">
        <v>0.48096348096348102</v>
      </c>
      <c r="H245" s="28">
        <v>2.6</v>
      </c>
      <c r="I245" s="28">
        <v>0.7103825136612022</v>
      </c>
      <c r="J245" s="1">
        <v>99.86</v>
      </c>
      <c r="K245" s="1">
        <v>99.75</v>
      </c>
      <c r="L245" s="1">
        <v>16</v>
      </c>
      <c r="M245" s="1">
        <v>114</v>
      </c>
      <c r="N245" s="1">
        <v>998</v>
      </c>
      <c r="O245" s="28">
        <v>0.60070175438596496</v>
      </c>
      <c r="P245" s="28">
        <f t="shared" si="96"/>
        <v>0.68537074148296595</v>
      </c>
      <c r="Q245" s="42" t="s">
        <v>13545</v>
      </c>
      <c r="T245" s="1">
        <f t="shared" si="97"/>
        <v>0</v>
      </c>
      <c r="U245" s="1">
        <f t="shared" si="98"/>
        <v>0</v>
      </c>
      <c r="W245" s="1">
        <f t="shared" si="99"/>
        <v>0</v>
      </c>
      <c r="X245" s="1">
        <f t="shared" si="100"/>
        <v>0.49</v>
      </c>
      <c r="Y245" s="1">
        <f t="shared" si="101"/>
        <v>0</v>
      </c>
      <c r="Z245" s="1">
        <f t="shared" si="102"/>
        <v>0</v>
      </c>
      <c r="AH245" s="1">
        <f t="shared" si="103"/>
        <v>0</v>
      </c>
      <c r="AI245" s="1">
        <f t="shared" si="104"/>
        <v>0</v>
      </c>
      <c r="AJ245" s="1">
        <f t="shared" si="105"/>
        <v>0</v>
      </c>
      <c r="AK245" s="1">
        <f t="shared" si="106"/>
        <v>0</v>
      </c>
      <c r="AL245" s="1">
        <f t="shared" si="107"/>
        <v>0</v>
      </c>
      <c r="AM245" s="1">
        <f t="shared" si="108"/>
        <v>0</v>
      </c>
      <c r="AN245" s="1">
        <f t="shared" si="109"/>
        <v>0</v>
      </c>
      <c r="AO245" s="1">
        <f t="shared" si="110"/>
        <v>0.72</v>
      </c>
      <c r="AP245" s="1">
        <f t="shared" si="111"/>
        <v>0</v>
      </c>
      <c r="AQ245" s="1">
        <f t="shared" si="112"/>
        <v>0.56999999999999995</v>
      </c>
      <c r="AR245" s="1">
        <f t="shared" si="113"/>
        <v>0</v>
      </c>
      <c r="AS245" s="1">
        <f t="shared" si="114"/>
        <v>0</v>
      </c>
      <c r="AT245" s="1">
        <f t="shared" si="115"/>
        <v>0</v>
      </c>
      <c r="AU245" s="1">
        <f t="shared" si="116"/>
        <v>0</v>
      </c>
      <c r="AW245" s="1">
        <f t="shared" si="117"/>
        <v>1</v>
      </c>
      <c r="AX245" s="1">
        <f t="shared" si="118"/>
        <v>0</v>
      </c>
      <c r="AY245" s="1">
        <f t="shared" si="119"/>
        <v>1</v>
      </c>
      <c r="AZ245" s="1">
        <f t="shared" si="120"/>
        <v>0.88</v>
      </c>
      <c r="BA245" s="1">
        <f t="shared" si="121"/>
        <v>0.77</v>
      </c>
      <c r="BB245" s="1">
        <f t="shared" si="122"/>
        <v>0</v>
      </c>
      <c r="BC245" s="1">
        <f t="shared" si="123"/>
        <v>0</v>
      </c>
      <c r="BD245" s="1">
        <f t="shared" si="124"/>
        <v>0</v>
      </c>
      <c r="BE245" s="1">
        <f t="shared" si="125"/>
        <v>0</v>
      </c>
      <c r="BF245" s="43">
        <f t="shared" si="126"/>
        <v>2</v>
      </c>
      <c r="BG245" s="43">
        <f t="shared" si="127"/>
        <v>3.4299999999999997</v>
      </c>
      <c r="BH245" s="1" t="s">
        <v>13576</v>
      </c>
      <c r="BI245" s="52">
        <v>8.6065573770491802E-2</v>
      </c>
      <c r="BJ245" s="1" t="s">
        <v>13589</v>
      </c>
    </row>
    <row r="246" spans="1:62">
      <c r="A246" s="28" t="s">
        <v>892</v>
      </c>
      <c r="B246" s="1">
        <v>2000</v>
      </c>
      <c r="C246" s="1">
        <v>52792</v>
      </c>
      <c r="D246" s="1">
        <v>5.48</v>
      </c>
      <c r="E246" s="28">
        <v>30.713333333333335</v>
      </c>
      <c r="F246" s="1">
        <v>1.47</v>
      </c>
      <c r="G246" s="28">
        <v>0.44545454545454549</v>
      </c>
      <c r="H246" s="28">
        <v>2.2799999999999998</v>
      </c>
      <c r="I246" s="28">
        <v>0.81720430107526876</v>
      </c>
      <c r="J246" s="1">
        <v>98.16</v>
      </c>
      <c r="K246" s="1">
        <v>99.76</v>
      </c>
      <c r="L246" s="1">
        <v>115</v>
      </c>
      <c r="M246" s="1">
        <v>548</v>
      </c>
      <c r="N246" s="1">
        <v>2937</v>
      </c>
      <c r="O246" s="28">
        <v>0.89817518248175188</v>
      </c>
      <c r="P246" s="28">
        <f t="shared" si="96"/>
        <v>1.1195097037793666</v>
      </c>
      <c r="Q246" s="42">
        <v>1</v>
      </c>
      <c r="T246" s="1">
        <f t="shared" si="97"/>
        <v>0</v>
      </c>
      <c r="U246" s="1">
        <f t="shared" si="98"/>
        <v>0</v>
      </c>
      <c r="W246" s="1">
        <f t="shared" si="99"/>
        <v>0</v>
      </c>
      <c r="X246" s="1">
        <f t="shared" si="100"/>
        <v>0</v>
      </c>
      <c r="Y246" s="1">
        <f t="shared" si="101"/>
        <v>0</v>
      </c>
      <c r="Z246" s="1">
        <f t="shared" si="102"/>
        <v>0</v>
      </c>
      <c r="AH246" s="1">
        <f t="shared" si="103"/>
        <v>0</v>
      </c>
      <c r="AI246" s="1">
        <f t="shared" si="104"/>
        <v>0</v>
      </c>
      <c r="AJ246" s="1">
        <f t="shared" si="105"/>
        <v>0</v>
      </c>
      <c r="AK246" s="1">
        <f t="shared" si="106"/>
        <v>0</v>
      </c>
      <c r="AL246" s="1">
        <f t="shared" si="107"/>
        <v>0</v>
      </c>
      <c r="AM246" s="1">
        <f t="shared" si="108"/>
        <v>0</v>
      </c>
      <c r="AN246" s="1">
        <f t="shared" si="109"/>
        <v>0</v>
      </c>
      <c r="AO246" s="1">
        <f t="shared" si="110"/>
        <v>0.72</v>
      </c>
      <c r="AP246" s="1">
        <f t="shared" si="111"/>
        <v>0</v>
      </c>
      <c r="AQ246" s="1">
        <f t="shared" si="112"/>
        <v>0.56999999999999995</v>
      </c>
      <c r="AR246" s="1">
        <f t="shared" si="113"/>
        <v>0</v>
      </c>
      <c r="AS246" s="1">
        <f t="shared" si="114"/>
        <v>0</v>
      </c>
      <c r="AT246" s="1">
        <f t="shared" si="115"/>
        <v>0</v>
      </c>
      <c r="AU246" s="1">
        <f t="shared" si="116"/>
        <v>0</v>
      </c>
      <c r="AW246" s="1">
        <f t="shared" si="117"/>
        <v>0</v>
      </c>
      <c r="AX246" s="1">
        <f t="shared" si="118"/>
        <v>0</v>
      </c>
      <c r="AY246" s="1">
        <f t="shared" si="119"/>
        <v>0</v>
      </c>
      <c r="AZ246" s="1">
        <f t="shared" si="120"/>
        <v>0</v>
      </c>
      <c r="BA246" s="1">
        <f t="shared" si="121"/>
        <v>0</v>
      </c>
      <c r="BB246" s="1">
        <f t="shared" si="122"/>
        <v>0</v>
      </c>
      <c r="BC246" s="1">
        <f t="shared" si="123"/>
        <v>0</v>
      </c>
      <c r="BD246" s="1">
        <f t="shared" si="124"/>
        <v>0</v>
      </c>
      <c r="BE246" s="1">
        <f t="shared" si="125"/>
        <v>0</v>
      </c>
      <c r="BF246" s="43">
        <f t="shared" si="126"/>
        <v>0</v>
      </c>
      <c r="BG246" s="43">
        <f t="shared" si="127"/>
        <v>1.29</v>
      </c>
      <c r="BH246" s="1" t="s">
        <v>13576</v>
      </c>
      <c r="BI246" s="52">
        <v>8.6065573770491802E-2</v>
      </c>
      <c r="BJ246" s="1" t="s">
        <v>13589</v>
      </c>
    </row>
    <row r="247" spans="1:62">
      <c r="A247" s="28" t="s">
        <v>1196</v>
      </c>
      <c r="B247" s="1">
        <v>3000</v>
      </c>
      <c r="C247" s="1">
        <v>44479</v>
      </c>
      <c r="D247" s="1">
        <v>3.370000000000001</v>
      </c>
      <c r="E247" s="28">
        <v>31.290000000000003</v>
      </c>
      <c r="F247" s="1">
        <v>2</v>
      </c>
      <c r="G247" s="28">
        <v>0.13898540653231412</v>
      </c>
      <c r="H247" s="28">
        <v>1.04</v>
      </c>
      <c r="I247" s="28">
        <v>0.28184281842818432</v>
      </c>
      <c r="J247" s="1">
        <v>91.21</v>
      </c>
      <c r="K247" s="1">
        <v>99.11</v>
      </c>
      <c r="L247" s="1">
        <v>975</v>
      </c>
      <c r="M247" s="1">
        <v>3154</v>
      </c>
      <c r="N247" s="1">
        <v>7399</v>
      </c>
      <c r="O247" s="28">
        <v>1.3230818008877618</v>
      </c>
      <c r="P247" s="28">
        <f t="shared" si="96"/>
        <v>2.5576429247195565</v>
      </c>
      <c r="Q247" s="42">
        <v>1</v>
      </c>
      <c r="T247" s="1">
        <f t="shared" si="97"/>
        <v>0</v>
      </c>
      <c r="U247" s="1">
        <f t="shared" si="98"/>
        <v>0</v>
      </c>
      <c r="W247" s="1">
        <f t="shared" si="99"/>
        <v>0</v>
      </c>
      <c r="X247" s="1">
        <f t="shared" si="100"/>
        <v>0</v>
      </c>
      <c r="Y247" s="1">
        <f t="shared" si="101"/>
        <v>0</v>
      </c>
      <c r="Z247" s="1">
        <f t="shared" si="102"/>
        <v>0</v>
      </c>
      <c r="AH247" s="1">
        <f t="shared" si="103"/>
        <v>0</v>
      </c>
      <c r="AI247" s="1">
        <f t="shared" si="104"/>
        <v>0</v>
      </c>
      <c r="AJ247" s="1">
        <f t="shared" si="105"/>
        <v>0</v>
      </c>
      <c r="AK247" s="1">
        <f t="shared" si="106"/>
        <v>0</v>
      </c>
      <c r="AL247" s="1">
        <f t="shared" si="107"/>
        <v>0</v>
      </c>
      <c r="AM247" s="1">
        <f t="shared" si="108"/>
        <v>0</v>
      </c>
      <c r="AN247" s="1">
        <f t="shared" si="109"/>
        <v>0</v>
      </c>
      <c r="AO247" s="1">
        <f t="shared" si="110"/>
        <v>0</v>
      </c>
      <c r="AP247" s="1">
        <f t="shared" si="111"/>
        <v>0</v>
      </c>
      <c r="AQ247" s="1">
        <f t="shared" si="112"/>
        <v>0</v>
      </c>
      <c r="AR247" s="1">
        <f t="shared" si="113"/>
        <v>0</v>
      </c>
      <c r="AS247" s="1">
        <f t="shared" si="114"/>
        <v>0.67</v>
      </c>
      <c r="AT247" s="1">
        <f t="shared" si="115"/>
        <v>0</v>
      </c>
      <c r="AU247" s="1">
        <f t="shared" si="116"/>
        <v>0</v>
      </c>
      <c r="AW247" s="1">
        <f t="shared" si="117"/>
        <v>0</v>
      </c>
      <c r="AX247" s="1">
        <f t="shared" si="118"/>
        <v>0</v>
      </c>
      <c r="AY247" s="1">
        <f t="shared" si="119"/>
        <v>0</v>
      </c>
      <c r="AZ247" s="1">
        <f t="shared" si="120"/>
        <v>0</v>
      </c>
      <c r="BA247" s="1">
        <f t="shared" si="121"/>
        <v>0</v>
      </c>
      <c r="BB247" s="1">
        <f t="shared" si="122"/>
        <v>0</v>
      </c>
      <c r="BC247" s="1">
        <f t="shared" si="123"/>
        <v>0</v>
      </c>
      <c r="BD247" s="1">
        <f t="shared" si="124"/>
        <v>0</v>
      </c>
      <c r="BE247" s="1">
        <f t="shared" si="125"/>
        <v>0</v>
      </c>
      <c r="BF247" s="43">
        <f t="shared" si="126"/>
        <v>0</v>
      </c>
      <c r="BG247" s="43">
        <f t="shared" si="127"/>
        <v>0.67</v>
      </c>
      <c r="BH247" s="1" t="s">
        <v>13576</v>
      </c>
      <c r="BI247" s="52">
        <v>8.6065573770491802E-2</v>
      </c>
      <c r="BJ247" s="1" t="s">
        <v>13589</v>
      </c>
    </row>
    <row r="248" spans="1:62">
      <c r="A248" s="28" t="s">
        <v>3285</v>
      </c>
      <c r="B248" s="1">
        <v>1000</v>
      </c>
      <c r="C248" s="1">
        <v>1592</v>
      </c>
      <c r="D248" s="1">
        <v>18.91</v>
      </c>
      <c r="E248" s="28">
        <v>31.50333333333333</v>
      </c>
      <c r="F248" s="1">
        <v>25.68</v>
      </c>
      <c r="G248" s="28">
        <v>1.9953379953379955</v>
      </c>
      <c r="H248" s="28">
        <v>3.61</v>
      </c>
      <c r="I248" s="28">
        <v>0.98633879781420752</v>
      </c>
      <c r="J248" s="1">
        <v>100</v>
      </c>
      <c r="K248" s="1">
        <v>99.56</v>
      </c>
      <c r="L248" s="1">
        <v>34</v>
      </c>
      <c r="M248" s="1">
        <v>215</v>
      </c>
      <c r="N248" s="1">
        <v>1592</v>
      </c>
      <c r="O248" s="28">
        <v>0.6768372093023256</v>
      </c>
      <c r="P248" s="28">
        <f t="shared" si="96"/>
        <v>0.81030150753768837</v>
      </c>
      <c r="Q248" s="42" t="s">
        <v>13545</v>
      </c>
      <c r="T248" s="1">
        <f t="shared" si="97"/>
        <v>0</v>
      </c>
      <c r="U248" s="1">
        <f t="shared" si="98"/>
        <v>0.52400000000000002</v>
      </c>
      <c r="W248" s="1">
        <f t="shared" si="99"/>
        <v>0</v>
      </c>
      <c r="X248" s="1">
        <f t="shared" si="100"/>
        <v>0.49</v>
      </c>
      <c r="Y248" s="1">
        <f t="shared" si="101"/>
        <v>0</v>
      </c>
      <c r="Z248" s="1">
        <f t="shared" si="102"/>
        <v>0</v>
      </c>
      <c r="AH248" s="1">
        <f t="shared" si="103"/>
        <v>0</v>
      </c>
      <c r="AI248" s="1">
        <f t="shared" si="104"/>
        <v>0.68</v>
      </c>
      <c r="AJ248" s="1">
        <f t="shared" si="105"/>
        <v>0</v>
      </c>
      <c r="AK248" s="1">
        <f t="shared" si="106"/>
        <v>0</v>
      </c>
      <c r="AL248" s="1">
        <f t="shared" si="107"/>
        <v>0</v>
      </c>
      <c r="AM248" s="1">
        <f t="shared" si="108"/>
        <v>0</v>
      </c>
      <c r="AN248" s="1">
        <f t="shared" si="109"/>
        <v>1</v>
      </c>
      <c r="AO248" s="1">
        <f t="shared" si="110"/>
        <v>0.72</v>
      </c>
      <c r="AP248" s="1">
        <f t="shared" si="111"/>
        <v>0</v>
      </c>
      <c r="AQ248" s="1">
        <f t="shared" si="112"/>
        <v>0.56999999999999995</v>
      </c>
      <c r="AR248" s="1">
        <f t="shared" si="113"/>
        <v>0</v>
      </c>
      <c r="AS248" s="1">
        <f t="shared" si="114"/>
        <v>0</v>
      </c>
      <c r="AT248" s="1">
        <f t="shared" si="115"/>
        <v>1</v>
      </c>
      <c r="AU248" s="1">
        <f t="shared" si="116"/>
        <v>0.54</v>
      </c>
      <c r="AW248" s="1">
        <f t="shared" si="117"/>
        <v>0</v>
      </c>
      <c r="AX248" s="1">
        <f t="shared" si="118"/>
        <v>0</v>
      </c>
      <c r="AY248" s="1">
        <f t="shared" si="119"/>
        <v>0</v>
      </c>
      <c r="AZ248" s="1">
        <f t="shared" si="120"/>
        <v>0</v>
      </c>
      <c r="BA248" s="1">
        <f t="shared" si="121"/>
        <v>0</v>
      </c>
      <c r="BB248" s="1">
        <f t="shared" si="122"/>
        <v>0</v>
      </c>
      <c r="BC248" s="1">
        <f t="shared" si="123"/>
        <v>0</v>
      </c>
      <c r="BD248" s="1">
        <f t="shared" si="124"/>
        <v>0</v>
      </c>
      <c r="BE248" s="1">
        <f t="shared" si="125"/>
        <v>0</v>
      </c>
      <c r="BF248" s="43">
        <f t="shared" si="126"/>
        <v>2</v>
      </c>
      <c r="BG248" s="43">
        <f t="shared" si="127"/>
        <v>3.5239999999999996</v>
      </c>
      <c r="BH248" s="1" t="s">
        <v>13576</v>
      </c>
      <c r="BI248" s="52">
        <v>8.6065573770491802E-2</v>
      </c>
      <c r="BJ248" s="1" t="s">
        <v>13589</v>
      </c>
    </row>
    <row r="249" spans="1:62">
      <c r="A249" s="28" t="s">
        <v>256</v>
      </c>
      <c r="B249" s="1">
        <v>1000</v>
      </c>
      <c r="C249" s="1">
        <v>149572</v>
      </c>
      <c r="D249" s="1">
        <v>5.7100000000000009</v>
      </c>
      <c r="E249" s="28">
        <v>32.233333333333327</v>
      </c>
      <c r="F249" s="1">
        <v>5.19</v>
      </c>
      <c r="G249" s="28">
        <v>0.36066712995135514</v>
      </c>
      <c r="H249" s="28">
        <v>2.7</v>
      </c>
      <c r="I249" s="28">
        <v>0.73170731707317083</v>
      </c>
      <c r="J249" s="1">
        <v>100</v>
      </c>
      <c r="K249" s="1">
        <v>98.16</v>
      </c>
      <c r="L249" s="1">
        <v>1084</v>
      </c>
      <c r="M249" s="1">
        <v>7387</v>
      </c>
      <c r="N249" s="1">
        <v>27123</v>
      </c>
      <c r="O249" s="28">
        <v>0.62806552050900233</v>
      </c>
      <c r="P249" s="28">
        <f t="shared" si="96"/>
        <v>1.6341112708771155</v>
      </c>
      <c r="Q249" s="42">
        <v>1</v>
      </c>
      <c r="T249" s="1">
        <f t="shared" si="97"/>
        <v>0</v>
      </c>
      <c r="U249" s="1">
        <f t="shared" si="98"/>
        <v>0.52400000000000002</v>
      </c>
      <c r="W249" s="1">
        <f t="shared" si="99"/>
        <v>0</v>
      </c>
      <c r="X249" s="1">
        <f t="shared" si="100"/>
        <v>0</v>
      </c>
      <c r="Y249" s="1">
        <f t="shared" si="101"/>
        <v>0</v>
      </c>
      <c r="Z249" s="1">
        <f t="shared" si="102"/>
        <v>0</v>
      </c>
      <c r="AH249" s="1">
        <f t="shared" si="103"/>
        <v>0</v>
      </c>
      <c r="AI249" s="1">
        <f t="shared" si="104"/>
        <v>0</v>
      </c>
      <c r="AJ249" s="1">
        <f t="shared" si="105"/>
        <v>0</v>
      </c>
      <c r="AK249" s="1">
        <f t="shared" si="106"/>
        <v>0</v>
      </c>
      <c r="AL249" s="1">
        <f t="shared" si="107"/>
        <v>0</v>
      </c>
      <c r="AM249" s="1">
        <f t="shared" si="108"/>
        <v>0</v>
      </c>
      <c r="AN249" s="1">
        <f t="shared" si="109"/>
        <v>0</v>
      </c>
      <c r="AO249" s="1">
        <f t="shared" si="110"/>
        <v>0.72</v>
      </c>
      <c r="AP249" s="1">
        <f t="shared" si="111"/>
        <v>0</v>
      </c>
      <c r="AQ249" s="1">
        <f t="shared" si="112"/>
        <v>0.56999999999999995</v>
      </c>
      <c r="AR249" s="1">
        <f t="shared" si="113"/>
        <v>0</v>
      </c>
      <c r="AS249" s="1">
        <f t="shared" si="114"/>
        <v>0.67</v>
      </c>
      <c r="AT249" s="1">
        <f t="shared" si="115"/>
        <v>0</v>
      </c>
      <c r="AU249" s="1">
        <f t="shared" si="116"/>
        <v>0</v>
      </c>
      <c r="AW249" s="1">
        <f t="shared" si="117"/>
        <v>0</v>
      </c>
      <c r="AX249" s="1">
        <f t="shared" si="118"/>
        <v>0</v>
      </c>
      <c r="AY249" s="1">
        <f t="shared" si="119"/>
        <v>0</v>
      </c>
      <c r="AZ249" s="1">
        <f t="shared" si="120"/>
        <v>0</v>
      </c>
      <c r="BA249" s="1">
        <f t="shared" si="121"/>
        <v>0</v>
      </c>
      <c r="BB249" s="1">
        <f t="shared" si="122"/>
        <v>0</v>
      </c>
      <c r="BC249" s="1">
        <f t="shared" si="123"/>
        <v>0</v>
      </c>
      <c r="BD249" s="1">
        <f t="shared" si="124"/>
        <v>0</v>
      </c>
      <c r="BE249" s="1">
        <f t="shared" si="125"/>
        <v>0</v>
      </c>
      <c r="BF249" s="43">
        <f t="shared" si="126"/>
        <v>0</v>
      </c>
      <c r="BG249" s="43">
        <f t="shared" si="127"/>
        <v>2.484</v>
      </c>
      <c r="BH249" s="1" t="s">
        <v>13576</v>
      </c>
      <c r="BI249" s="52">
        <v>8.6065573770491802E-2</v>
      </c>
      <c r="BJ249" s="1" t="s">
        <v>13589</v>
      </c>
    </row>
    <row r="250" spans="1:62">
      <c r="A250" s="28" t="s">
        <v>3908</v>
      </c>
      <c r="B250" s="1">
        <v>2000</v>
      </c>
      <c r="C250" s="1">
        <v>19922</v>
      </c>
      <c r="D250" s="1">
        <v>13.669999999999998</v>
      </c>
      <c r="E250" s="28">
        <v>32.473333333333329</v>
      </c>
      <c r="F250" s="1">
        <v>13.33</v>
      </c>
      <c r="G250" s="28">
        <v>2.1091772151898733</v>
      </c>
      <c r="H250" s="28">
        <v>10.66</v>
      </c>
      <c r="I250" s="28">
        <v>3.2800000000000002</v>
      </c>
      <c r="J250" s="1">
        <v>97.28</v>
      </c>
      <c r="K250" s="1">
        <v>98.58</v>
      </c>
      <c r="L250" s="1">
        <v>0</v>
      </c>
      <c r="M250" s="1">
        <v>15</v>
      </c>
      <c r="N250" s="1">
        <v>467</v>
      </c>
      <c r="O250" s="28">
        <v>0</v>
      </c>
      <c r="P250" s="28">
        <f t="shared" si="96"/>
        <v>0.19271948608137046</v>
      </c>
      <c r="Q250" s="42">
        <v>0</v>
      </c>
      <c r="T250" s="1">
        <f t="shared" si="97"/>
        <v>0</v>
      </c>
      <c r="U250" s="1">
        <f t="shared" si="98"/>
        <v>0</v>
      </c>
      <c r="W250" s="1">
        <f t="shared" si="99"/>
        <v>0</v>
      </c>
      <c r="X250" s="1">
        <f t="shared" si="100"/>
        <v>0.49</v>
      </c>
      <c r="Y250" s="1">
        <f t="shared" si="101"/>
        <v>0</v>
      </c>
      <c r="Z250" s="1">
        <f t="shared" si="102"/>
        <v>0</v>
      </c>
      <c r="AH250" s="1">
        <f t="shared" si="103"/>
        <v>0</v>
      </c>
      <c r="AI250" s="1">
        <f t="shared" si="104"/>
        <v>0.68</v>
      </c>
      <c r="AJ250" s="1">
        <f t="shared" si="105"/>
        <v>0</v>
      </c>
      <c r="AK250" s="1">
        <f t="shared" si="106"/>
        <v>0</v>
      </c>
      <c r="AL250" s="1">
        <f t="shared" si="107"/>
        <v>1</v>
      </c>
      <c r="AM250" s="1">
        <f t="shared" si="108"/>
        <v>0.75</v>
      </c>
      <c r="AN250" s="1">
        <f t="shared" si="109"/>
        <v>1</v>
      </c>
      <c r="AO250" s="1">
        <f t="shared" si="110"/>
        <v>0.72</v>
      </c>
      <c r="AP250" s="1">
        <f t="shared" si="111"/>
        <v>0</v>
      </c>
      <c r="AQ250" s="1">
        <f t="shared" si="112"/>
        <v>0.56999999999999995</v>
      </c>
      <c r="AR250" s="1">
        <f t="shared" si="113"/>
        <v>0</v>
      </c>
      <c r="AS250" s="1">
        <f t="shared" si="114"/>
        <v>0.67</v>
      </c>
      <c r="AT250" s="1">
        <f t="shared" si="115"/>
        <v>0</v>
      </c>
      <c r="AU250" s="1">
        <f t="shared" si="116"/>
        <v>0</v>
      </c>
      <c r="AW250" s="1">
        <f t="shared" si="117"/>
        <v>1</v>
      </c>
      <c r="AX250" s="1">
        <f t="shared" si="118"/>
        <v>0.91</v>
      </c>
      <c r="AY250" s="1">
        <f t="shared" si="119"/>
        <v>1</v>
      </c>
      <c r="AZ250" s="1">
        <f t="shared" si="120"/>
        <v>0.88</v>
      </c>
      <c r="BA250" s="1">
        <f t="shared" si="121"/>
        <v>0.77</v>
      </c>
      <c r="BB250" s="1">
        <f t="shared" si="122"/>
        <v>1</v>
      </c>
      <c r="BC250" s="1">
        <f t="shared" si="123"/>
        <v>0.9</v>
      </c>
      <c r="BD250" s="1">
        <f t="shared" si="124"/>
        <v>1</v>
      </c>
      <c r="BE250" s="1">
        <f t="shared" si="125"/>
        <v>0.81</v>
      </c>
      <c r="BF250" s="43">
        <f t="shared" si="126"/>
        <v>6</v>
      </c>
      <c r="BG250" s="43">
        <f t="shared" si="127"/>
        <v>8.15</v>
      </c>
      <c r="BH250" s="1" t="s">
        <v>13575</v>
      </c>
      <c r="BI250" s="52">
        <v>0.59090909090909094</v>
      </c>
      <c r="BJ250" s="1" t="s">
        <v>13585</v>
      </c>
    </row>
    <row r="251" spans="1:62">
      <c r="A251" s="28" t="s">
        <v>3775</v>
      </c>
      <c r="B251" s="1">
        <v>1200</v>
      </c>
      <c r="C251" s="1">
        <v>5298</v>
      </c>
      <c r="D251" s="1">
        <v>11.220000000000002</v>
      </c>
      <c r="E251" s="28">
        <v>32.49666666666667</v>
      </c>
      <c r="F251" s="1">
        <v>20.76</v>
      </c>
      <c r="G251" s="28">
        <v>1.4426685198054205</v>
      </c>
      <c r="H251" s="28">
        <v>4.17</v>
      </c>
      <c r="I251" s="28">
        <v>1.1300813008130082</v>
      </c>
      <c r="J251" s="1">
        <v>99.77</v>
      </c>
      <c r="K251" s="1">
        <v>98.57</v>
      </c>
      <c r="L251" s="1">
        <v>42</v>
      </c>
      <c r="M251" s="1">
        <v>419</v>
      </c>
      <c r="N251" s="1">
        <v>1894</v>
      </c>
      <c r="O251" s="28">
        <v>0.42902147971360383</v>
      </c>
      <c r="P251" s="28">
        <f t="shared" si="96"/>
        <v>1.3273495248152059</v>
      </c>
      <c r="Q251" s="42">
        <v>1</v>
      </c>
      <c r="T251" s="1">
        <f t="shared" si="97"/>
        <v>0</v>
      </c>
      <c r="U251" s="1">
        <f t="shared" si="98"/>
        <v>0.52400000000000002</v>
      </c>
      <c r="W251" s="1">
        <f t="shared" si="99"/>
        <v>0</v>
      </c>
      <c r="X251" s="1">
        <f t="shared" si="100"/>
        <v>0</v>
      </c>
      <c r="Y251" s="1">
        <f t="shared" si="101"/>
        <v>0</v>
      </c>
      <c r="Z251" s="1">
        <f t="shared" si="102"/>
        <v>0</v>
      </c>
      <c r="AH251" s="1">
        <f t="shared" si="103"/>
        <v>0</v>
      </c>
      <c r="AI251" s="1">
        <f t="shared" si="104"/>
        <v>0.68</v>
      </c>
      <c r="AJ251" s="1">
        <f t="shared" si="105"/>
        <v>0</v>
      </c>
      <c r="AK251" s="1">
        <f t="shared" si="106"/>
        <v>0</v>
      </c>
      <c r="AL251" s="1">
        <f t="shared" si="107"/>
        <v>0</v>
      </c>
      <c r="AM251" s="1">
        <f t="shared" si="108"/>
        <v>0</v>
      </c>
      <c r="AN251" s="1">
        <f t="shared" si="109"/>
        <v>1</v>
      </c>
      <c r="AO251" s="1">
        <f t="shared" si="110"/>
        <v>0.72</v>
      </c>
      <c r="AP251" s="1">
        <f t="shared" si="111"/>
        <v>0</v>
      </c>
      <c r="AQ251" s="1">
        <f t="shared" si="112"/>
        <v>0.56999999999999995</v>
      </c>
      <c r="AR251" s="1">
        <f t="shared" si="113"/>
        <v>0</v>
      </c>
      <c r="AS251" s="1">
        <f t="shared" si="114"/>
        <v>0.67</v>
      </c>
      <c r="AT251" s="1">
        <f t="shared" si="115"/>
        <v>0</v>
      </c>
      <c r="AU251" s="1">
        <f t="shared" si="116"/>
        <v>0.54</v>
      </c>
      <c r="AW251" s="1">
        <f t="shared" si="117"/>
        <v>0</v>
      </c>
      <c r="AX251" s="1">
        <f t="shared" si="118"/>
        <v>0</v>
      </c>
      <c r="AY251" s="1">
        <f t="shared" si="119"/>
        <v>0</v>
      </c>
      <c r="AZ251" s="1">
        <f t="shared" si="120"/>
        <v>0</v>
      </c>
      <c r="BA251" s="1">
        <f t="shared" si="121"/>
        <v>0</v>
      </c>
      <c r="BB251" s="1">
        <f t="shared" si="122"/>
        <v>0</v>
      </c>
      <c r="BC251" s="1">
        <f t="shared" si="123"/>
        <v>0</v>
      </c>
      <c r="BD251" s="1">
        <f t="shared" si="124"/>
        <v>0</v>
      </c>
      <c r="BE251" s="1">
        <f t="shared" si="125"/>
        <v>0</v>
      </c>
      <c r="BF251" s="43">
        <f t="shared" si="126"/>
        <v>1</v>
      </c>
      <c r="BG251" s="43">
        <f t="shared" si="127"/>
        <v>3.7040000000000002</v>
      </c>
      <c r="BH251" s="1" t="s">
        <v>13576</v>
      </c>
      <c r="BI251" s="52">
        <v>8.6065573770491802E-2</v>
      </c>
      <c r="BJ251" s="1" t="s">
        <v>13589</v>
      </c>
    </row>
    <row r="252" spans="1:62">
      <c r="A252" s="28" t="s">
        <v>917</v>
      </c>
      <c r="B252" s="1">
        <v>4000</v>
      </c>
      <c r="C252" s="1">
        <v>84139</v>
      </c>
      <c r="D252" s="1">
        <v>9.32</v>
      </c>
      <c r="E252" s="28">
        <v>32.763333333333328</v>
      </c>
      <c r="F252" s="1">
        <v>2.35</v>
      </c>
      <c r="G252" s="28">
        <v>0.66951566951566954</v>
      </c>
      <c r="H252" s="28">
        <v>2.12</v>
      </c>
      <c r="I252" s="28">
        <v>1.1712707182320443</v>
      </c>
      <c r="J252" s="1">
        <v>86.58</v>
      </c>
      <c r="K252" s="1">
        <v>99.82</v>
      </c>
      <c r="L252" s="1">
        <v>1117</v>
      </c>
      <c r="M252" s="1">
        <v>4000</v>
      </c>
      <c r="N252" s="1">
        <v>13847</v>
      </c>
      <c r="O252" s="28">
        <v>1.19519</v>
      </c>
      <c r="P252" s="28">
        <f t="shared" si="96"/>
        <v>1.7332274138802628</v>
      </c>
      <c r="Q252" s="42">
        <v>1</v>
      </c>
      <c r="T252" s="1">
        <f t="shared" si="97"/>
        <v>0</v>
      </c>
      <c r="U252" s="1">
        <f t="shared" si="98"/>
        <v>0</v>
      </c>
      <c r="W252" s="1">
        <f t="shared" si="99"/>
        <v>0</v>
      </c>
      <c r="X252" s="1">
        <f t="shared" si="100"/>
        <v>0</v>
      </c>
      <c r="Y252" s="1">
        <f t="shared" si="101"/>
        <v>0</v>
      </c>
      <c r="Z252" s="1">
        <f t="shared" si="102"/>
        <v>0</v>
      </c>
      <c r="AH252" s="1">
        <f t="shared" si="103"/>
        <v>0</v>
      </c>
      <c r="AI252" s="1">
        <f t="shared" si="104"/>
        <v>0</v>
      </c>
      <c r="AJ252" s="1">
        <f t="shared" si="105"/>
        <v>0</v>
      </c>
      <c r="AK252" s="1">
        <f t="shared" si="106"/>
        <v>0</v>
      </c>
      <c r="AL252" s="1">
        <f t="shared" si="107"/>
        <v>0</v>
      </c>
      <c r="AM252" s="1">
        <f t="shared" si="108"/>
        <v>0</v>
      </c>
      <c r="AN252" s="1">
        <f t="shared" si="109"/>
        <v>0</v>
      </c>
      <c r="AO252" s="1">
        <f t="shared" si="110"/>
        <v>0.72</v>
      </c>
      <c r="AP252" s="1">
        <f t="shared" si="111"/>
        <v>0</v>
      </c>
      <c r="AQ252" s="1">
        <f t="shared" si="112"/>
        <v>0</v>
      </c>
      <c r="AR252" s="1">
        <f t="shared" si="113"/>
        <v>0</v>
      </c>
      <c r="AS252" s="1">
        <f t="shared" si="114"/>
        <v>0</v>
      </c>
      <c r="AT252" s="1">
        <f t="shared" si="115"/>
        <v>0</v>
      </c>
      <c r="AU252" s="1">
        <f t="shared" si="116"/>
        <v>0</v>
      </c>
      <c r="AW252" s="1">
        <f t="shared" si="117"/>
        <v>0</v>
      </c>
      <c r="AX252" s="1">
        <f t="shared" si="118"/>
        <v>0</v>
      </c>
      <c r="AY252" s="1">
        <f t="shared" si="119"/>
        <v>0</v>
      </c>
      <c r="AZ252" s="1">
        <f t="shared" si="120"/>
        <v>0</v>
      </c>
      <c r="BA252" s="1">
        <f t="shared" si="121"/>
        <v>0</v>
      </c>
      <c r="BB252" s="1">
        <f t="shared" si="122"/>
        <v>0</v>
      </c>
      <c r="BC252" s="1">
        <f t="shared" si="123"/>
        <v>0</v>
      </c>
      <c r="BD252" s="1">
        <f t="shared" si="124"/>
        <v>0</v>
      </c>
      <c r="BE252" s="1">
        <f t="shared" si="125"/>
        <v>0</v>
      </c>
      <c r="BF252" s="43">
        <f t="shared" si="126"/>
        <v>0</v>
      </c>
      <c r="BG252" s="43">
        <f t="shared" si="127"/>
        <v>0.72</v>
      </c>
      <c r="BH252" s="1" t="s">
        <v>13576</v>
      </c>
      <c r="BI252" s="52">
        <v>8.6065573770491802E-2</v>
      </c>
      <c r="BJ252" s="1" t="s">
        <v>13589</v>
      </c>
    </row>
    <row r="253" spans="1:62">
      <c r="A253" s="28" t="s">
        <v>3803</v>
      </c>
      <c r="B253" s="1">
        <v>1000</v>
      </c>
      <c r="C253" s="1">
        <v>4496</v>
      </c>
      <c r="D253" s="1">
        <v>17.209999999999997</v>
      </c>
      <c r="E253" s="28">
        <v>32.866666666666667</v>
      </c>
      <c r="F253" s="1">
        <v>12</v>
      </c>
      <c r="G253" s="28">
        <v>2.6607538802660757</v>
      </c>
      <c r="H253" s="28">
        <v>2.0099999999999998</v>
      </c>
      <c r="I253" s="28">
        <v>0.77307692307692299</v>
      </c>
      <c r="J253" s="1">
        <v>99.38</v>
      </c>
      <c r="K253" s="1">
        <v>98.39</v>
      </c>
      <c r="L253" s="1">
        <v>81</v>
      </c>
      <c r="M253" s="1">
        <v>286</v>
      </c>
      <c r="N253" s="1">
        <v>1204</v>
      </c>
      <c r="O253" s="28">
        <v>1.2121678321678322</v>
      </c>
      <c r="P253" s="28">
        <f t="shared" si="96"/>
        <v>1.4252491694352161</v>
      </c>
      <c r="Q253" s="42">
        <v>1</v>
      </c>
      <c r="T253" s="1">
        <f t="shared" si="97"/>
        <v>0</v>
      </c>
      <c r="U253" s="1">
        <f t="shared" si="98"/>
        <v>0.52400000000000002</v>
      </c>
      <c r="W253" s="1">
        <f t="shared" si="99"/>
        <v>0</v>
      </c>
      <c r="X253" s="1">
        <f t="shared" si="100"/>
        <v>0.49</v>
      </c>
      <c r="Y253" s="1">
        <f t="shared" si="101"/>
        <v>0</v>
      </c>
      <c r="Z253" s="1">
        <f t="shared" si="102"/>
        <v>0</v>
      </c>
      <c r="AH253" s="1">
        <f t="shared" si="103"/>
        <v>0</v>
      </c>
      <c r="AI253" s="1">
        <f t="shared" si="104"/>
        <v>0.68</v>
      </c>
      <c r="AJ253" s="1">
        <f t="shared" si="105"/>
        <v>0</v>
      </c>
      <c r="AK253" s="1">
        <f t="shared" si="106"/>
        <v>0</v>
      </c>
      <c r="AL253" s="1">
        <f t="shared" si="107"/>
        <v>0</v>
      </c>
      <c r="AM253" s="1">
        <f t="shared" si="108"/>
        <v>0</v>
      </c>
      <c r="AN253" s="1">
        <f t="shared" si="109"/>
        <v>0</v>
      </c>
      <c r="AO253" s="1">
        <f t="shared" si="110"/>
        <v>0.72</v>
      </c>
      <c r="AP253" s="1">
        <f t="shared" si="111"/>
        <v>0</v>
      </c>
      <c r="AQ253" s="1">
        <f t="shared" si="112"/>
        <v>0.56999999999999995</v>
      </c>
      <c r="AR253" s="1">
        <f t="shared" si="113"/>
        <v>0</v>
      </c>
      <c r="AS253" s="1">
        <f t="shared" si="114"/>
        <v>0.67</v>
      </c>
      <c r="AT253" s="1">
        <f t="shared" si="115"/>
        <v>0</v>
      </c>
      <c r="AU253" s="1">
        <f t="shared" si="116"/>
        <v>0.54</v>
      </c>
      <c r="AW253" s="1">
        <f t="shared" si="117"/>
        <v>0</v>
      </c>
      <c r="AX253" s="1">
        <f t="shared" si="118"/>
        <v>0</v>
      </c>
      <c r="AY253" s="1">
        <f t="shared" si="119"/>
        <v>0</v>
      </c>
      <c r="AZ253" s="1">
        <f t="shared" si="120"/>
        <v>0</v>
      </c>
      <c r="BA253" s="1">
        <f t="shared" si="121"/>
        <v>0.77</v>
      </c>
      <c r="BB253" s="1">
        <f t="shared" si="122"/>
        <v>0</v>
      </c>
      <c r="BC253" s="1">
        <f t="shared" si="123"/>
        <v>0</v>
      </c>
      <c r="BD253" s="1">
        <f t="shared" si="124"/>
        <v>0</v>
      </c>
      <c r="BE253" s="1">
        <f t="shared" si="125"/>
        <v>0</v>
      </c>
      <c r="BF253" s="43">
        <f t="shared" si="126"/>
        <v>0</v>
      </c>
      <c r="BG253" s="43">
        <f t="shared" si="127"/>
        <v>4.9639999999999986</v>
      </c>
      <c r="BH253" s="1" t="s">
        <v>13576</v>
      </c>
      <c r="BI253" s="52">
        <v>8.6065573770491802E-2</v>
      </c>
      <c r="BJ253" s="1" t="s">
        <v>13589</v>
      </c>
    </row>
    <row r="254" spans="1:62">
      <c r="A254" s="28" t="s">
        <v>1185</v>
      </c>
      <c r="B254" s="1">
        <v>1000</v>
      </c>
      <c r="C254" s="1">
        <v>73638</v>
      </c>
      <c r="D254" s="1">
        <v>1.1300000000000026</v>
      </c>
      <c r="E254" s="28">
        <v>33.190000000000005</v>
      </c>
      <c r="F254" s="1">
        <v>5.61</v>
      </c>
      <c r="G254" s="28">
        <v>0.3898540653231411</v>
      </c>
      <c r="H254" s="28">
        <v>5.24</v>
      </c>
      <c r="I254" s="28">
        <v>1.4200542005420056</v>
      </c>
      <c r="J254" s="1">
        <v>99.37</v>
      </c>
      <c r="K254" s="1">
        <v>99.08</v>
      </c>
      <c r="L254" s="1">
        <v>71</v>
      </c>
      <c r="M254" s="1">
        <v>391</v>
      </c>
      <c r="N254" s="1">
        <v>2545</v>
      </c>
      <c r="O254" s="28">
        <v>0.77718670076726337</v>
      </c>
      <c r="P254" s="28">
        <f t="shared" si="96"/>
        <v>0.92180746561886051</v>
      </c>
      <c r="Q254" s="42">
        <v>1</v>
      </c>
      <c r="T254" s="1">
        <f t="shared" si="97"/>
        <v>0</v>
      </c>
      <c r="U254" s="1">
        <f t="shared" si="98"/>
        <v>0.52400000000000002</v>
      </c>
      <c r="W254" s="1">
        <f t="shared" si="99"/>
        <v>0</v>
      </c>
      <c r="X254" s="1">
        <f t="shared" si="100"/>
        <v>0</v>
      </c>
      <c r="Y254" s="1">
        <f t="shared" si="101"/>
        <v>0</v>
      </c>
      <c r="Z254" s="1">
        <f t="shared" si="102"/>
        <v>0</v>
      </c>
      <c r="AH254" s="1">
        <f t="shared" si="103"/>
        <v>0</v>
      </c>
      <c r="AI254" s="1">
        <f t="shared" si="104"/>
        <v>0</v>
      </c>
      <c r="AJ254" s="1">
        <f t="shared" si="105"/>
        <v>0</v>
      </c>
      <c r="AK254" s="1">
        <f t="shared" si="106"/>
        <v>0</v>
      </c>
      <c r="AL254" s="1">
        <f t="shared" si="107"/>
        <v>1</v>
      </c>
      <c r="AM254" s="1">
        <f t="shared" si="108"/>
        <v>0.75</v>
      </c>
      <c r="AN254" s="1">
        <f t="shared" si="109"/>
        <v>1</v>
      </c>
      <c r="AO254" s="1">
        <f t="shared" si="110"/>
        <v>0.72</v>
      </c>
      <c r="AP254" s="1">
        <f t="shared" si="111"/>
        <v>0</v>
      </c>
      <c r="AQ254" s="1">
        <f t="shared" si="112"/>
        <v>0.56999999999999995</v>
      </c>
      <c r="AR254" s="1">
        <f t="shared" si="113"/>
        <v>0</v>
      </c>
      <c r="AS254" s="1">
        <f t="shared" si="114"/>
        <v>0.67</v>
      </c>
      <c r="AT254" s="1">
        <f t="shared" si="115"/>
        <v>0</v>
      </c>
      <c r="AU254" s="1">
        <f t="shared" si="116"/>
        <v>0</v>
      </c>
      <c r="AW254" s="1">
        <f t="shared" si="117"/>
        <v>0</v>
      </c>
      <c r="AX254" s="1">
        <f t="shared" si="118"/>
        <v>0</v>
      </c>
      <c r="AY254" s="1">
        <f t="shared" si="119"/>
        <v>0</v>
      </c>
      <c r="AZ254" s="1">
        <f t="shared" si="120"/>
        <v>0</v>
      </c>
      <c r="BA254" s="1">
        <f t="shared" si="121"/>
        <v>0</v>
      </c>
      <c r="BB254" s="1">
        <f t="shared" si="122"/>
        <v>0</v>
      </c>
      <c r="BC254" s="1">
        <f t="shared" si="123"/>
        <v>0</v>
      </c>
      <c r="BD254" s="1">
        <f t="shared" si="124"/>
        <v>0</v>
      </c>
      <c r="BE254" s="1">
        <f t="shared" si="125"/>
        <v>0</v>
      </c>
      <c r="BF254" s="43">
        <f t="shared" si="126"/>
        <v>2</v>
      </c>
      <c r="BG254" s="43">
        <f t="shared" si="127"/>
        <v>3.234</v>
      </c>
      <c r="BH254" s="1" t="s">
        <v>13576</v>
      </c>
      <c r="BI254" s="52">
        <v>8.6065573770491802E-2</v>
      </c>
      <c r="BJ254" s="1" t="s">
        <v>13589</v>
      </c>
    </row>
    <row r="255" spans="1:62">
      <c r="A255" s="28" t="s">
        <v>727</v>
      </c>
      <c r="B255" s="1">
        <v>1000</v>
      </c>
      <c r="C255" s="1">
        <v>25292</v>
      </c>
      <c r="D255" s="1">
        <v>5.1700000000000017</v>
      </c>
      <c r="E255" s="28">
        <v>33.726666666666667</v>
      </c>
      <c r="F255" s="1">
        <v>1.89</v>
      </c>
      <c r="G255" s="28">
        <v>0.55263157894736836</v>
      </c>
      <c r="H255" s="28">
        <v>0.11</v>
      </c>
      <c r="I255" s="28">
        <v>7.4324324324324328E-2</v>
      </c>
      <c r="J255" s="1">
        <v>99.68</v>
      </c>
      <c r="K255" s="1">
        <v>99.39</v>
      </c>
      <c r="L255" s="1">
        <v>113</v>
      </c>
      <c r="M255" s="1">
        <v>484</v>
      </c>
      <c r="N255" s="1">
        <v>3375</v>
      </c>
      <c r="O255" s="28">
        <v>0.99925619834710755</v>
      </c>
      <c r="P255" s="28">
        <f t="shared" si="96"/>
        <v>0.86044444444444435</v>
      </c>
      <c r="Q255" s="42">
        <v>1</v>
      </c>
      <c r="T255" s="1">
        <f t="shared" si="97"/>
        <v>0</v>
      </c>
      <c r="U255" s="1">
        <f t="shared" si="98"/>
        <v>0.52400000000000002</v>
      </c>
      <c r="W255" s="1">
        <f t="shared" si="99"/>
        <v>0</v>
      </c>
      <c r="X255" s="1">
        <f t="shared" si="100"/>
        <v>0</v>
      </c>
      <c r="Y255" s="1">
        <f t="shared" si="101"/>
        <v>0</v>
      </c>
      <c r="Z255" s="1">
        <f t="shared" si="102"/>
        <v>0</v>
      </c>
      <c r="AH255" s="1">
        <f t="shared" si="103"/>
        <v>0</v>
      </c>
      <c r="AI255" s="1">
        <f t="shared" si="104"/>
        <v>0</v>
      </c>
      <c r="AJ255" s="1">
        <f t="shared" si="105"/>
        <v>0</v>
      </c>
      <c r="AK255" s="1">
        <f t="shared" si="106"/>
        <v>0</v>
      </c>
      <c r="AL255" s="1">
        <f t="shared" si="107"/>
        <v>0</v>
      </c>
      <c r="AM255" s="1">
        <f t="shared" si="108"/>
        <v>0</v>
      </c>
      <c r="AN255" s="1">
        <f t="shared" si="109"/>
        <v>0</v>
      </c>
      <c r="AO255" s="1">
        <f t="shared" si="110"/>
        <v>0</v>
      </c>
      <c r="AP255" s="1">
        <f t="shared" si="111"/>
        <v>0</v>
      </c>
      <c r="AQ255" s="1">
        <f t="shared" si="112"/>
        <v>0.56999999999999995</v>
      </c>
      <c r="AR255" s="1">
        <f t="shared" si="113"/>
        <v>0</v>
      </c>
      <c r="AS255" s="1">
        <f t="shared" si="114"/>
        <v>0</v>
      </c>
      <c r="AT255" s="1">
        <f t="shared" si="115"/>
        <v>0</v>
      </c>
      <c r="AU255" s="1">
        <f t="shared" si="116"/>
        <v>0</v>
      </c>
      <c r="AW255" s="1">
        <f t="shared" si="117"/>
        <v>0</v>
      </c>
      <c r="AX255" s="1">
        <f t="shared" si="118"/>
        <v>0</v>
      </c>
      <c r="AY255" s="1">
        <f t="shared" si="119"/>
        <v>0</v>
      </c>
      <c r="AZ255" s="1">
        <f t="shared" si="120"/>
        <v>0</v>
      </c>
      <c r="BA255" s="1">
        <f t="shared" si="121"/>
        <v>0</v>
      </c>
      <c r="BB255" s="1">
        <f t="shared" si="122"/>
        <v>0</v>
      </c>
      <c r="BC255" s="1">
        <f t="shared" si="123"/>
        <v>0</v>
      </c>
      <c r="BD255" s="1">
        <f t="shared" si="124"/>
        <v>0</v>
      </c>
      <c r="BE255" s="1">
        <f t="shared" si="125"/>
        <v>0</v>
      </c>
      <c r="BF255" s="43">
        <f t="shared" si="126"/>
        <v>0</v>
      </c>
      <c r="BG255" s="43">
        <f t="shared" si="127"/>
        <v>1.0939999999999999</v>
      </c>
      <c r="BH255" s="1" t="s">
        <v>13576</v>
      </c>
      <c r="BI255" s="52">
        <v>8.6065573770491802E-2</v>
      </c>
      <c r="BJ255" s="1" t="s">
        <v>13589</v>
      </c>
    </row>
    <row r="256" spans="1:62">
      <c r="A256" s="28" t="s">
        <v>3809</v>
      </c>
      <c r="B256" s="1">
        <v>1000</v>
      </c>
      <c r="C256" s="1">
        <v>27317</v>
      </c>
      <c r="D256" s="1">
        <v>3.6600000000000037</v>
      </c>
      <c r="E256" s="28">
        <v>33.893333333333338</v>
      </c>
      <c r="F256" s="1">
        <v>2.23</v>
      </c>
      <c r="G256" s="28">
        <v>0.35284810126582278</v>
      </c>
      <c r="H256" s="28">
        <v>0.63</v>
      </c>
      <c r="I256" s="28">
        <v>0.19384615384615383</v>
      </c>
      <c r="J256" s="1">
        <v>99.85</v>
      </c>
      <c r="K256" s="1">
        <v>99.25</v>
      </c>
      <c r="L256" s="1">
        <v>95</v>
      </c>
      <c r="M256" s="1">
        <v>456</v>
      </c>
      <c r="N256" s="1">
        <v>3172</v>
      </c>
      <c r="O256" s="28">
        <v>0.89166666666666672</v>
      </c>
      <c r="P256" s="28">
        <f t="shared" si="96"/>
        <v>0.86254728877679698</v>
      </c>
      <c r="Q256" s="42">
        <v>1</v>
      </c>
      <c r="T256" s="1">
        <f t="shared" si="97"/>
        <v>0</v>
      </c>
      <c r="U256" s="1">
        <f t="shared" si="98"/>
        <v>0.52400000000000002</v>
      </c>
      <c r="W256" s="1">
        <f t="shared" si="99"/>
        <v>0</v>
      </c>
      <c r="X256" s="1">
        <f t="shared" si="100"/>
        <v>0</v>
      </c>
      <c r="Y256" s="1">
        <f t="shared" si="101"/>
        <v>0</v>
      </c>
      <c r="Z256" s="1">
        <f t="shared" si="102"/>
        <v>0</v>
      </c>
      <c r="AH256" s="1">
        <f t="shared" si="103"/>
        <v>0</v>
      </c>
      <c r="AI256" s="1">
        <f t="shared" si="104"/>
        <v>0</v>
      </c>
      <c r="AJ256" s="1">
        <f t="shared" si="105"/>
        <v>0</v>
      </c>
      <c r="AK256" s="1">
        <f t="shared" si="106"/>
        <v>0</v>
      </c>
      <c r="AL256" s="1">
        <f t="shared" si="107"/>
        <v>0</v>
      </c>
      <c r="AM256" s="1">
        <f t="shared" si="108"/>
        <v>0</v>
      </c>
      <c r="AN256" s="1">
        <f t="shared" si="109"/>
        <v>0</v>
      </c>
      <c r="AO256" s="1">
        <f t="shared" si="110"/>
        <v>0</v>
      </c>
      <c r="AP256" s="1">
        <f t="shared" si="111"/>
        <v>0</v>
      </c>
      <c r="AQ256" s="1">
        <f t="shared" si="112"/>
        <v>0.56999999999999995</v>
      </c>
      <c r="AR256" s="1">
        <f t="shared" si="113"/>
        <v>0</v>
      </c>
      <c r="AS256" s="1">
        <f t="shared" si="114"/>
        <v>0.67</v>
      </c>
      <c r="AT256" s="1">
        <f t="shared" si="115"/>
        <v>0</v>
      </c>
      <c r="AU256" s="1">
        <f t="shared" si="116"/>
        <v>0</v>
      </c>
      <c r="AW256" s="1">
        <f t="shared" si="117"/>
        <v>0</v>
      </c>
      <c r="AX256" s="1">
        <f t="shared" si="118"/>
        <v>0</v>
      </c>
      <c r="AY256" s="1">
        <f t="shared" si="119"/>
        <v>0</v>
      </c>
      <c r="AZ256" s="1">
        <f t="shared" si="120"/>
        <v>0</v>
      </c>
      <c r="BA256" s="1">
        <f t="shared" si="121"/>
        <v>0</v>
      </c>
      <c r="BB256" s="1">
        <f t="shared" si="122"/>
        <v>0</v>
      </c>
      <c r="BC256" s="1">
        <f t="shared" si="123"/>
        <v>0</v>
      </c>
      <c r="BD256" s="1">
        <f t="shared" si="124"/>
        <v>0</v>
      </c>
      <c r="BE256" s="1">
        <f t="shared" si="125"/>
        <v>0</v>
      </c>
      <c r="BF256" s="43">
        <f t="shared" si="126"/>
        <v>0</v>
      </c>
      <c r="BG256" s="43">
        <f t="shared" si="127"/>
        <v>1.7639999999999998</v>
      </c>
      <c r="BH256" s="1" t="s">
        <v>13576</v>
      </c>
      <c r="BI256" s="52">
        <v>8.6065573770491802E-2</v>
      </c>
      <c r="BJ256" s="1" t="s">
        <v>13589</v>
      </c>
    </row>
    <row r="257" spans="1:62">
      <c r="A257" s="28" t="s">
        <v>579</v>
      </c>
      <c r="B257" s="1">
        <v>10000</v>
      </c>
      <c r="C257" s="1">
        <v>23778</v>
      </c>
      <c r="D257" s="1">
        <v>11.430000000000003</v>
      </c>
      <c r="E257" s="28">
        <v>34.026666666666671</v>
      </c>
      <c r="F257" s="1">
        <v>2.62</v>
      </c>
      <c r="G257" s="28">
        <v>0.37806637806637811</v>
      </c>
      <c r="H257" s="28">
        <v>2.73</v>
      </c>
      <c r="I257" s="28">
        <v>2.0839694656488548</v>
      </c>
      <c r="J257" s="1">
        <v>67.25</v>
      </c>
      <c r="K257" s="1">
        <v>99.77</v>
      </c>
      <c r="L257" s="1">
        <v>396</v>
      </c>
      <c r="M257" s="1">
        <v>1906</v>
      </c>
      <c r="N257" s="1">
        <v>14734</v>
      </c>
      <c r="O257" s="28">
        <v>0.88923399790136415</v>
      </c>
      <c r="P257" s="28">
        <f t="shared" si="96"/>
        <v>0.77616397448079266</v>
      </c>
      <c r="Q257" s="42">
        <v>1</v>
      </c>
      <c r="T257" s="1">
        <f t="shared" si="97"/>
        <v>0</v>
      </c>
      <c r="U257" s="1">
        <f t="shared" si="98"/>
        <v>0</v>
      </c>
      <c r="W257" s="1">
        <f t="shared" si="99"/>
        <v>0</v>
      </c>
      <c r="X257" s="1">
        <f t="shared" si="100"/>
        <v>0</v>
      </c>
      <c r="Y257" s="1">
        <f t="shared" si="101"/>
        <v>0</v>
      </c>
      <c r="Z257" s="1">
        <f t="shared" si="102"/>
        <v>0</v>
      </c>
      <c r="AH257" s="1">
        <f t="shared" si="103"/>
        <v>0</v>
      </c>
      <c r="AI257" s="1">
        <f t="shared" si="104"/>
        <v>0</v>
      </c>
      <c r="AJ257" s="1">
        <f t="shared" si="105"/>
        <v>0</v>
      </c>
      <c r="AK257" s="1">
        <f t="shared" si="106"/>
        <v>0</v>
      </c>
      <c r="AL257" s="1">
        <f t="shared" si="107"/>
        <v>0</v>
      </c>
      <c r="AM257" s="1">
        <f t="shared" si="108"/>
        <v>0</v>
      </c>
      <c r="AN257" s="1">
        <f t="shared" si="109"/>
        <v>0</v>
      </c>
      <c r="AO257" s="1">
        <f t="shared" si="110"/>
        <v>0.72</v>
      </c>
      <c r="AP257" s="1">
        <f t="shared" si="111"/>
        <v>0</v>
      </c>
      <c r="AQ257" s="1">
        <f t="shared" si="112"/>
        <v>0</v>
      </c>
      <c r="AR257" s="1">
        <f t="shared" si="113"/>
        <v>0</v>
      </c>
      <c r="AS257" s="1">
        <f t="shared" si="114"/>
        <v>0</v>
      </c>
      <c r="AT257" s="1">
        <f t="shared" si="115"/>
        <v>0</v>
      </c>
      <c r="AU257" s="1">
        <f t="shared" si="116"/>
        <v>0</v>
      </c>
      <c r="AW257" s="1">
        <f t="shared" si="117"/>
        <v>0</v>
      </c>
      <c r="AX257" s="1">
        <f t="shared" si="118"/>
        <v>0</v>
      </c>
      <c r="AY257" s="1">
        <f t="shared" si="119"/>
        <v>0</v>
      </c>
      <c r="AZ257" s="1">
        <f t="shared" si="120"/>
        <v>0</v>
      </c>
      <c r="BA257" s="1">
        <f t="shared" si="121"/>
        <v>0</v>
      </c>
      <c r="BB257" s="1">
        <f t="shared" si="122"/>
        <v>0</v>
      </c>
      <c r="BC257" s="1">
        <f t="shared" si="123"/>
        <v>0</v>
      </c>
      <c r="BD257" s="1">
        <f t="shared" si="124"/>
        <v>0</v>
      </c>
      <c r="BE257" s="1">
        <f t="shared" si="125"/>
        <v>0</v>
      </c>
      <c r="BF257" s="43">
        <f t="shared" si="126"/>
        <v>0</v>
      </c>
      <c r="BG257" s="43">
        <f t="shared" si="127"/>
        <v>0.72</v>
      </c>
      <c r="BH257" s="1" t="s">
        <v>13578</v>
      </c>
      <c r="BI257" s="52">
        <v>7.6923076923076927E-2</v>
      </c>
      <c r="BJ257" s="1" t="s">
        <v>13589</v>
      </c>
    </row>
    <row r="258" spans="1:62">
      <c r="A258" s="28" t="s">
        <v>1138</v>
      </c>
      <c r="B258" s="1">
        <v>2000</v>
      </c>
      <c r="C258" s="1">
        <v>169342</v>
      </c>
      <c r="D258" s="1">
        <v>17.64</v>
      </c>
      <c r="E258" s="28">
        <v>34.603333333333332</v>
      </c>
      <c r="F258" s="1">
        <v>29.2</v>
      </c>
      <c r="G258" s="28">
        <v>2.029186935371786</v>
      </c>
      <c r="H258" s="28">
        <v>3.85</v>
      </c>
      <c r="I258" s="28">
        <v>1.0433604336043361</v>
      </c>
      <c r="J258" s="1">
        <v>99.46</v>
      </c>
      <c r="K258" s="1">
        <v>99.11</v>
      </c>
      <c r="L258" s="1">
        <v>2517</v>
      </c>
      <c r="M258" s="1">
        <v>15557</v>
      </c>
      <c r="N258" s="1">
        <v>61317</v>
      </c>
      <c r="O258" s="28">
        <v>0.69247027061772837</v>
      </c>
      <c r="P258" s="28">
        <f t="shared" si="96"/>
        <v>1.5222858261167374</v>
      </c>
      <c r="Q258" s="42">
        <v>1</v>
      </c>
      <c r="T258" s="1">
        <f t="shared" si="97"/>
        <v>0</v>
      </c>
      <c r="U258" s="1">
        <f t="shared" si="98"/>
        <v>0</v>
      </c>
      <c r="W258" s="1">
        <f t="shared" si="99"/>
        <v>0</v>
      </c>
      <c r="X258" s="1">
        <f t="shared" si="100"/>
        <v>0.49</v>
      </c>
      <c r="Y258" s="1">
        <f t="shared" si="101"/>
        <v>0</v>
      </c>
      <c r="Z258" s="1">
        <f t="shared" si="102"/>
        <v>0</v>
      </c>
      <c r="AH258" s="1">
        <f t="shared" si="103"/>
        <v>0</v>
      </c>
      <c r="AI258" s="1">
        <f t="shared" si="104"/>
        <v>0.68</v>
      </c>
      <c r="AJ258" s="1">
        <f t="shared" si="105"/>
        <v>0</v>
      </c>
      <c r="AK258" s="1">
        <f t="shared" si="106"/>
        <v>0</v>
      </c>
      <c r="AL258" s="1">
        <f t="shared" si="107"/>
        <v>0</v>
      </c>
      <c r="AM258" s="1">
        <f t="shared" si="108"/>
        <v>0</v>
      </c>
      <c r="AN258" s="1">
        <f t="shared" si="109"/>
        <v>1</v>
      </c>
      <c r="AO258" s="1">
        <f t="shared" si="110"/>
        <v>0.72</v>
      </c>
      <c r="AP258" s="1">
        <f t="shared" si="111"/>
        <v>0</v>
      </c>
      <c r="AQ258" s="1">
        <f t="shared" si="112"/>
        <v>0.56999999999999995</v>
      </c>
      <c r="AR258" s="1">
        <f t="shared" si="113"/>
        <v>0</v>
      </c>
      <c r="AS258" s="1">
        <f t="shared" si="114"/>
        <v>0.67</v>
      </c>
      <c r="AT258" s="1">
        <f t="shared" si="115"/>
        <v>0</v>
      </c>
      <c r="AU258" s="1">
        <f t="shared" si="116"/>
        <v>0</v>
      </c>
      <c r="AW258" s="1">
        <f t="shared" si="117"/>
        <v>0</v>
      </c>
      <c r="AX258" s="1">
        <f t="shared" si="118"/>
        <v>0</v>
      </c>
      <c r="AY258" s="1">
        <f t="shared" si="119"/>
        <v>0</v>
      </c>
      <c r="AZ258" s="1">
        <f t="shared" si="120"/>
        <v>0</v>
      </c>
      <c r="BA258" s="1">
        <f t="shared" si="121"/>
        <v>0</v>
      </c>
      <c r="BB258" s="1">
        <f t="shared" si="122"/>
        <v>0</v>
      </c>
      <c r="BC258" s="1">
        <f t="shared" si="123"/>
        <v>0</v>
      </c>
      <c r="BD258" s="1">
        <f t="shared" si="124"/>
        <v>0</v>
      </c>
      <c r="BE258" s="1">
        <f t="shared" si="125"/>
        <v>0</v>
      </c>
      <c r="BF258" s="43">
        <f t="shared" si="126"/>
        <v>1</v>
      </c>
      <c r="BG258" s="43">
        <f t="shared" si="127"/>
        <v>3.13</v>
      </c>
      <c r="BH258" s="1" t="s">
        <v>13576</v>
      </c>
      <c r="BI258" s="52">
        <v>8.6065573770491802E-2</v>
      </c>
      <c r="BJ258" s="1" t="s">
        <v>13589</v>
      </c>
    </row>
    <row r="259" spans="1:62">
      <c r="A259" s="28" t="s">
        <v>2377</v>
      </c>
      <c r="B259" s="1">
        <v>11000</v>
      </c>
      <c r="C259" s="1">
        <v>67231</v>
      </c>
      <c r="D259" s="1">
        <v>8.7099999999999973</v>
      </c>
      <c r="E259" s="28">
        <v>35.36</v>
      </c>
      <c r="F259" s="1">
        <v>18.23</v>
      </c>
      <c r="G259" s="28">
        <v>3.3759259259259258</v>
      </c>
      <c r="H259" s="28">
        <v>3.88</v>
      </c>
      <c r="I259" s="28">
        <v>1.1686746987951808</v>
      </c>
      <c r="J259" s="1">
        <v>0.21</v>
      </c>
      <c r="K259" s="1">
        <v>98.3</v>
      </c>
      <c r="L259" s="1">
        <v>27</v>
      </c>
      <c r="M259" s="1">
        <v>147</v>
      </c>
      <c r="N259" s="1">
        <v>3068</v>
      </c>
      <c r="O259" s="28">
        <v>0.78612244897959194</v>
      </c>
      <c r="P259" s="28">
        <f t="shared" si="96"/>
        <v>0.28748370273793999</v>
      </c>
      <c r="Q259" s="42">
        <v>1</v>
      </c>
      <c r="T259" s="1">
        <f t="shared" si="97"/>
        <v>0</v>
      </c>
      <c r="U259" s="1">
        <f t="shared" si="98"/>
        <v>0</v>
      </c>
      <c r="W259" s="1">
        <f t="shared" si="99"/>
        <v>0</v>
      </c>
      <c r="X259" s="1">
        <f t="shared" si="100"/>
        <v>0</v>
      </c>
      <c r="Y259" s="1">
        <f t="shared" si="101"/>
        <v>0</v>
      </c>
      <c r="Z259" s="1">
        <f t="shared" si="102"/>
        <v>0</v>
      </c>
      <c r="AH259" s="1">
        <f t="shared" si="103"/>
        <v>0</v>
      </c>
      <c r="AI259" s="1">
        <f t="shared" si="104"/>
        <v>0.68</v>
      </c>
      <c r="AJ259" s="1">
        <f t="shared" si="105"/>
        <v>1</v>
      </c>
      <c r="AK259" s="1">
        <f t="shared" si="106"/>
        <v>0</v>
      </c>
      <c r="AL259" s="1">
        <f t="shared" si="107"/>
        <v>0</v>
      </c>
      <c r="AM259" s="1">
        <f t="shared" si="108"/>
        <v>0</v>
      </c>
      <c r="AN259" s="1">
        <f t="shared" si="109"/>
        <v>1</v>
      </c>
      <c r="AO259" s="1">
        <f t="shared" si="110"/>
        <v>0.72</v>
      </c>
      <c r="AP259" s="1">
        <f t="shared" si="111"/>
        <v>1</v>
      </c>
      <c r="AQ259" s="1">
        <f t="shared" si="112"/>
        <v>0</v>
      </c>
      <c r="AR259" s="1">
        <f t="shared" si="113"/>
        <v>0</v>
      </c>
      <c r="AS259" s="1">
        <f t="shared" si="114"/>
        <v>0.67</v>
      </c>
      <c r="AT259" s="1">
        <f t="shared" si="115"/>
        <v>0</v>
      </c>
      <c r="AU259" s="1">
        <f t="shared" si="116"/>
        <v>0</v>
      </c>
      <c r="AW259" s="1">
        <f t="shared" si="117"/>
        <v>1</v>
      </c>
      <c r="AX259" s="1">
        <f t="shared" si="118"/>
        <v>0</v>
      </c>
      <c r="AY259" s="1">
        <f t="shared" si="119"/>
        <v>0</v>
      </c>
      <c r="AZ259" s="1">
        <f t="shared" si="120"/>
        <v>0.88</v>
      </c>
      <c r="BA259" s="1">
        <f t="shared" si="121"/>
        <v>0</v>
      </c>
      <c r="BB259" s="1">
        <f t="shared" si="122"/>
        <v>0</v>
      </c>
      <c r="BC259" s="1">
        <f t="shared" si="123"/>
        <v>0</v>
      </c>
      <c r="BD259" s="1">
        <f t="shared" si="124"/>
        <v>0</v>
      </c>
      <c r="BE259" s="1">
        <f t="shared" si="125"/>
        <v>0.81</v>
      </c>
      <c r="BF259" s="43">
        <f t="shared" si="126"/>
        <v>4</v>
      </c>
      <c r="BG259" s="43">
        <f t="shared" si="127"/>
        <v>3.76</v>
      </c>
      <c r="BH259" s="1" t="s">
        <v>13578</v>
      </c>
      <c r="BI259" s="52">
        <v>7.6923076923076927E-2</v>
      </c>
      <c r="BJ259" s="1" t="s">
        <v>13589</v>
      </c>
    </row>
    <row r="260" spans="1:62">
      <c r="A260" s="28" t="s">
        <v>1018</v>
      </c>
      <c r="B260" s="1">
        <v>1000</v>
      </c>
      <c r="C260" s="1">
        <v>5898</v>
      </c>
      <c r="D260" s="1">
        <v>18.41</v>
      </c>
      <c r="E260" s="28">
        <v>35.393333333333338</v>
      </c>
      <c r="F260" s="1">
        <v>0.84</v>
      </c>
      <c r="G260" s="28">
        <v>0.18625277161862527</v>
      </c>
      <c r="H260" s="28">
        <v>4.0199999999999996</v>
      </c>
      <c r="I260" s="28">
        <v>1.546153846153846</v>
      </c>
      <c r="J260" s="1">
        <v>43.64</v>
      </c>
      <c r="K260" s="1">
        <v>99.36</v>
      </c>
      <c r="L260" s="1">
        <v>261</v>
      </c>
      <c r="M260" s="1">
        <v>778</v>
      </c>
      <c r="N260" s="1">
        <v>2854</v>
      </c>
      <c r="O260" s="28">
        <v>1.4358354755784062</v>
      </c>
      <c r="P260" s="28">
        <f t="shared" si="96"/>
        <v>1.6355991590749825</v>
      </c>
      <c r="Q260" s="42">
        <v>1</v>
      </c>
      <c r="T260" s="1">
        <f t="shared" si="97"/>
        <v>0</v>
      </c>
      <c r="U260" s="1">
        <f t="shared" si="98"/>
        <v>0.52400000000000002</v>
      </c>
      <c r="W260" s="1">
        <f t="shared" si="99"/>
        <v>0</v>
      </c>
      <c r="X260" s="1">
        <f t="shared" si="100"/>
        <v>0.49</v>
      </c>
      <c r="Y260" s="1">
        <f t="shared" si="101"/>
        <v>0</v>
      </c>
      <c r="Z260" s="1">
        <f t="shared" si="102"/>
        <v>0</v>
      </c>
      <c r="AH260" s="1">
        <f t="shared" si="103"/>
        <v>0</v>
      </c>
      <c r="AI260" s="1">
        <f t="shared" si="104"/>
        <v>0</v>
      </c>
      <c r="AJ260" s="1">
        <f t="shared" si="105"/>
        <v>0</v>
      </c>
      <c r="AK260" s="1">
        <f t="shared" si="106"/>
        <v>0</v>
      </c>
      <c r="AL260" s="1">
        <f t="shared" si="107"/>
        <v>0</v>
      </c>
      <c r="AM260" s="1">
        <f t="shared" si="108"/>
        <v>0</v>
      </c>
      <c r="AN260" s="1">
        <f t="shared" si="109"/>
        <v>1</v>
      </c>
      <c r="AO260" s="1">
        <f t="shared" si="110"/>
        <v>0.72</v>
      </c>
      <c r="AP260" s="1">
        <f t="shared" si="111"/>
        <v>1</v>
      </c>
      <c r="AQ260" s="1">
        <f t="shared" si="112"/>
        <v>0</v>
      </c>
      <c r="AR260" s="1">
        <f t="shared" si="113"/>
        <v>0</v>
      </c>
      <c r="AS260" s="1">
        <f t="shared" si="114"/>
        <v>0</v>
      </c>
      <c r="AT260" s="1">
        <f t="shared" si="115"/>
        <v>0</v>
      </c>
      <c r="AU260" s="1">
        <f t="shared" si="116"/>
        <v>0.54</v>
      </c>
      <c r="AW260" s="1">
        <f t="shared" si="117"/>
        <v>0</v>
      </c>
      <c r="AX260" s="1">
        <f t="shared" si="118"/>
        <v>0</v>
      </c>
      <c r="AY260" s="1">
        <f t="shared" si="119"/>
        <v>0</v>
      </c>
      <c r="AZ260" s="1">
        <f t="shared" si="120"/>
        <v>0</v>
      </c>
      <c r="BA260" s="1">
        <f t="shared" si="121"/>
        <v>0</v>
      </c>
      <c r="BB260" s="1">
        <f t="shared" si="122"/>
        <v>0</v>
      </c>
      <c r="BC260" s="1">
        <f t="shared" si="123"/>
        <v>0</v>
      </c>
      <c r="BD260" s="1">
        <f t="shared" si="124"/>
        <v>0</v>
      </c>
      <c r="BE260" s="1">
        <f t="shared" si="125"/>
        <v>0</v>
      </c>
      <c r="BF260" s="43">
        <f t="shared" si="126"/>
        <v>2</v>
      </c>
      <c r="BG260" s="43">
        <f t="shared" si="127"/>
        <v>2.274</v>
      </c>
      <c r="BH260" s="1" t="s">
        <v>13578</v>
      </c>
      <c r="BI260" s="52">
        <v>7.6923076923076927E-2</v>
      </c>
      <c r="BJ260" s="1" t="s">
        <v>13589</v>
      </c>
    </row>
    <row r="261" spans="1:62">
      <c r="A261" s="28" t="s">
        <v>1950</v>
      </c>
      <c r="B261" s="1">
        <v>1000</v>
      </c>
      <c r="C261" s="1">
        <v>52404</v>
      </c>
      <c r="D261" s="1">
        <v>10.050000000000001</v>
      </c>
      <c r="E261" s="28">
        <v>35.576666666666668</v>
      </c>
      <c r="F261" s="1">
        <v>1.26</v>
      </c>
      <c r="G261" s="28">
        <v>0.32061068702290074</v>
      </c>
      <c r="H261" s="28">
        <v>1.1599999999999999</v>
      </c>
      <c r="I261" s="28">
        <v>0.47736625514403286</v>
      </c>
      <c r="J261" s="1">
        <v>29.91</v>
      </c>
      <c r="K261" s="1">
        <v>99.66</v>
      </c>
      <c r="L261" s="1">
        <v>926</v>
      </c>
      <c r="M261" s="1">
        <v>6008</v>
      </c>
      <c r="N261" s="1">
        <v>31571</v>
      </c>
      <c r="O261" s="28">
        <v>0.6596671105193076</v>
      </c>
      <c r="P261" s="28">
        <f t="shared" si="96"/>
        <v>1.1418073548509708</v>
      </c>
      <c r="Q261" s="42">
        <v>1</v>
      </c>
      <c r="T261" s="1">
        <f t="shared" si="97"/>
        <v>0</v>
      </c>
      <c r="U261" s="1">
        <f t="shared" si="98"/>
        <v>0.52400000000000002</v>
      </c>
      <c r="W261" s="1">
        <f t="shared" si="99"/>
        <v>0</v>
      </c>
      <c r="X261" s="1">
        <f t="shared" si="100"/>
        <v>0</v>
      </c>
      <c r="Y261" s="1">
        <f t="shared" si="101"/>
        <v>0</v>
      </c>
      <c r="Z261" s="1">
        <f t="shared" si="102"/>
        <v>0</v>
      </c>
      <c r="AH261" s="1">
        <f t="shared" si="103"/>
        <v>0</v>
      </c>
      <c r="AI261" s="1">
        <f t="shared" si="104"/>
        <v>0</v>
      </c>
      <c r="AJ261" s="1">
        <f t="shared" si="105"/>
        <v>0</v>
      </c>
      <c r="AK261" s="1">
        <f t="shared" si="106"/>
        <v>0</v>
      </c>
      <c r="AL261" s="1">
        <f t="shared" si="107"/>
        <v>0</v>
      </c>
      <c r="AM261" s="1">
        <f t="shared" si="108"/>
        <v>0</v>
      </c>
      <c r="AN261" s="1">
        <f t="shared" si="109"/>
        <v>0</v>
      </c>
      <c r="AO261" s="1">
        <f t="shared" si="110"/>
        <v>0</v>
      </c>
      <c r="AP261" s="1">
        <f t="shared" si="111"/>
        <v>1</v>
      </c>
      <c r="AQ261" s="1">
        <f t="shared" si="112"/>
        <v>0</v>
      </c>
      <c r="AR261" s="1">
        <f t="shared" si="113"/>
        <v>0</v>
      </c>
      <c r="AS261" s="1">
        <f t="shared" si="114"/>
        <v>0</v>
      </c>
      <c r="AT261" s="1">
        <f t="shared" si="115"/>
        <v>0</v>
      </c>
      <c r="AU261" s="1">
        <f t="shared" si="116"/>
        <v>0</v>
      </c>
      <c r="AW261" s="1">
        <f t="shared" si="117"/>
        <v>0</v>
      </c>
      <c r="AX261" s="1">
        <f t="shared" si="118"/>
        <v>0</v>
      </c>
      <c r="AY261" s="1">
        <f t="shared" si="119"/>
        <v>0</v>
      </c>
      <c r="AZ261" s="1">
        <f t="shared" si="120"/>
        <v>0</v>
      </c>
      <c r="BA261" s="1">
        <f t="shared" si="121"/>
        <v>0</v>
      </c>
      <c r="BB261" s="1">
        <f t="shared" si="122"/>
        <v>0</v>
      </c>
      <c r="BC261" s="1">
        <f t="shared" si="123"/>
        <v>0</v>
      </c>
      <c r="BD261" s="1">
        <f t="shared" si="124"/>
        <v>0</v>
      </c>
      <c r="BE261" s="1">
        <f t="shared" si="125"/>
        <v>0</v>
      </c>
      <c r="BF261" s="43">
        <f t="shared" si="126"/>
        <v>1</v>
      </c>
      <c r="BG261" s="43">
        <f t="shared" si="127"/>
        <v>0.52400000000000002</v>
      </c>
      <c r="BH261" s="1" t="s">
        <v>13578</v>
      </c>
      <c r="BI261" s="52">
        <v>7.6923076923076927E-2</v>
      </c>
      <c r="BJ261" s="1" t="s">
        <v>13589</v>
      </c>
    </row>
    <row r="262" spans="1:62">
      <c r="A262" s="28" t="s">
        <v>3692</v>
      </c>
      <c r="B262" s="1">
        <v>1000</v>
      </c>
      <c r="C262" s="1">
        <v>5343</v>
      </c>
      <c r="D262" s="1">
        <v>4.57</v>
      </c>
      <c r="E262" s="28">
        <v>36.586666666666666</v>
      </c>
      <c r="F262" s="1">
        <v>1.74</v>
      </c>
      <c r="G262" s="28">
        <v>0.35802469135802467</v>
      </c>
      <c r="H262" s="28">
        <v>1.77</v>
      </c>
      <c r="I262" s="28">
        <v>0.6</v>
      </c>
      <c r="J262" s="1">
        <v>97.01</v>
      </c>
      <c r="K262" s="1">
        <v>99.52</v>
      </c>
      <c r="L262" s="1">
        <v>60</v>
      </c>
      <c r="M262" s="1">
        <v>340</v>
      </c>
      <c r="N262" s="1">
        <v>1609</v>
      </c>
      <c r="O262" s="28">
        <v>0.75529411764705889</v>
      </c>
      <c r="P262" s="28">
        <f t="shared" ref="P262:P325" si="128">M262/N262*6</f>
        <v>1.2678682411435673</v>
      </c>
      <c r="Q262" s="42">
        <v>1</v>
      </c>
      <c r="T262" s="1">
        <f t="shared" si="97"/>
        <v>0</v>
      </c>
      <c r="U262" s="1">
        <f t="shared" si="98"/>
        <v>0.52400000000000002</v>
      </c>
      <c r="W262" s="1">
        <f t="shared" si="99"/>
        <v>0</v>
      </c>
      <c r="X262" s="1">
        <f t="shared" si="100"/>
        <v>0</v>
      </c>
      <c r="Y262" s="1">
        <f t="shared" si="101"/>
        <v>0</v>
      </c>
      <c r="Z262" s="1">
        <f t="shared" si="102"/>
        <v>0</v>
      </c>
      <c r="AH262" s="1">
        <f t="shared" si="103"/>
        <v>0</v>
      </c>
      <c r="AI262" s="1">
        <f t="shared" si="104"/>
        <v>0</v>
      </c>
      <c r="AJ262" s="1">
        <f t="shared" si="105"/>
        <v>0</v>
      </c>
      <c r="AK262" s="1">
        <f t="shared" si="106"/>
        <v>0</v>
      </c>
      <c r="AL262" s="1">
        <f t="shared" si="107"/>
        <v>0</v>
      </c>
      <c r="AM262" s="1">
        <f t="shared" si="108"/>
        <v>0</v>
      </c>
      <c r="AN262" s="1">
        <f t="shared" si="109"/>
        <v>0</v>
      </c>
      <c r="AO262" s="1">
        <f t="shared" si="110"/>
        <v>0.72</v>
      </c>
      <c r="AP262" s="1">
        <f t="shared" si="111"/>
        <v>0</v>
      </c>
      <c r="AQ262" s="1">
        <f t="shared" si="112"/>
        <v>0.56999999999999995</v>
      </c>
      <c r="AR262" s="1">
        <f t="shared" si="113"/>
        <v>0</v>
      </c>
      <c r="AS262" s="1">
        <f t="shared" si="114"/>
        <v>0</v>
      </c>
      <c r="AT262" s="1">
        <f t="shared" si="115"/>
        <v>0</v>
      </c>
      <c r="AU262" s="1">
        <f t="shared" si="116"/>
        <v>0.54</v>
      </c>
      <c r="AW262" s="1">
        <f t="shared" si="117"/>
        <v>0</v>
      </c>
      <c r="AX262" s="1">
        <f t="shared" si="118"/>
        <v>0</v>
      </c>
      <c r="AY262" s="1">
        <f t="shared" si="119"/>
        <v>0</v>
      </c>
      <c r="AZ262" s="1">
        <f t="shared" si="120"/>
        <v>0</v>
      </c>
      <c r="BA262" s="1">
        <f t="shared" si="121"/>
        <v>0</v>
      </c>
      <c r="BB262" s="1">
        <f t="shared" si="122"/>
        <v>0</v>
      </c>
      <c r="BC262" s="1">
        <f t="shared" si="123"/>
        <v>0</v>
      </c>
      <c r="BD262" s="1">
        <f t="shared" si="124"/>
        <v>0</v>
      </c>
      <c r="BE262" s="1">
        <f t="shared" si="125"/>
        <v>0</v>
      </c>
      <c r="BF262" s="43">
        <f t="shared" si="126"/>
        <v>0</v>
      </c>
      <c r="BG262" s="43">
        <f t="shared" si="127"/>
        <v>2.3540000000000001</v>
      </c>
      <c r="BH262" s="1" t="s">
        <v>13576</v>
      </c>
      <c r="BI262" s="52">
        <v>8.6065573770491802E-2</v>
      </c>
      <c r="BJ262" s="1" t="s">
        <v>13589</v>
      </c>
    </row>
    <row r="263" spans="1:62">
      <c r="A263" s="28" t="s">
        <v>480</v>
      </c>
      <c r="B263" s="1">
        <v>1005</v>
      </c>
      <c r="C263" s="1">
        <v>57724</v>
      </c>
      <c r="D263" s="1">
        <v>7.759999999999998</v>
      </c>
      <c r="E263" s="28">
        <v>36.783333333333331</v>
      </c>
      <c r="F263" s="1">
        <v>2.2200000000000002</v>
      </c>
      <c r="G263" s="28">
        <v>0.68944099378881984</v>
      </c>
      <c r="H263" s="28">
        <v>1.57</v>
      </c>
      <c r="I263" s="28">
        <v>0.98742138364779874</v>
      </c>
      <c r="J263" s="1">
        <v>98.52</v>
      </c>
      <c r="K263" s="1">
        <v>99.6</v>
      </c>
      <c r="L263" s="1">
        <v>581</v>
      </c>
      <c r="M263" s="1">
        <v>2887</v>
      </c>
      <c r="N263" s="1">
        <v>14109</v>
      </c>
      <c r="O263" s="28">
        <v>0.86133702805680634</v>
      </c>
      <c r="P263" s="28">
        <f t="shared" si="128"/>
        <v>1.2277269827769508</v>
      </c>
      <c r="Q263" s="42">
        <v>1</v>
      </c>
      <c r="T263" s="1">
        <f t="shared" ref="T263:T326" si="129">IF(B263&lt;500,1,0)*$T$2</f>
        <v>0</v>
      </c>
      <c r="U263" s="1">
        <f t="shared" ref="U263:U326" si="130">IF($B263&lt;2000,1,0)*$T$3</f>
        <v>0.52400000000000002</v>
      </c>
      <c r="W263" s="1">
        <f t="shared" ref="W263:W326" si="131">IF(D263&gt;30,1,0)*$W$2</f>
        <v>0</v>
      </c>
      <c r="X263" s="1">
        <f t="shared" ref="X263:X326" si="132">IF($D263&gt;12.7,1,0)*$W$3</f>
        <v>0</v>
      </c>
      <c r="Y263" s="1">
        <f t="shared" ref="Y263:Y326" si="133">IF(E263&gt;90,1,IF(E263&lt;-3,1,0))*$Y$2</f>
        <v>0</v>
      </c>
      <c r="Z263" s="1">
        <f t="shared" ref="Z263:Z326" si="134">IF($E263&gt;94,1,IF($E263&lt;-0.33,1,0))*$Y$3</f>
        <v>0</v>
      </c>
      <c r="AH263" s="1">
        <f t="shared" ref="AH263:AH326" si="135">IF(F263&gt;40,1,0)*$AH$2</f>
        <v>0</v>
      </c>
      <c r="AI263" s="1">
        <f t="shared" ref="AI263:AI326" si="136">IF($F263&gt;6.4,1,0)*$AH$3</f>
        <v>0</v>
      </c>
      <c r="AJ263" s="1">
        <f t="shared" ref="AJ263:AJ326" si="137">IF(G263&gt;3,1,0)*$AJ$2</f>
        <v>0</v>
      </c>
      <c r="AK263" s="1">
        <f t="shared" ref="AK263:AK326" si="138">IF($G263&gt;3.8,1,0)*$AJ$3</f>
        <v>0</v>
      </c>
      <c r="AL263" s="1">
        <f t="shared" ref="AL263:AL326" si="139">IF(H263&gt;5,1,0)*$AL$2</f>
        <v>0</v>
      </c>
      <c r="AM263" s="1">
        <f t="shared" ref="AM263:AM326" si="140">IF($H263&gt;4.6,1,0)*$AL$3</f>
        <v>0</v>
      </c>
      <c r="AN263" s="1">
        <f t="shared" ref="AN263:AN326" si="141">IF(H263&gt;3,1,0)*$AN$2</f>
        <v>0</v>
      </c>
      <c r="AO263" s="1">
        <f t="shared" ref="AO263:AO326" si="142">IF($H263&gt;1.27,1,0)*$AN$3</f>
        <v>0.72</v>
      </c>
      <c r="AP263" s="1">
        <f t="shared" ref="AP263:AP326" si="143">IF(J263&lt;60,1,0)*$AP$2</f>
        <v>0</v>
      </c>
      <c r="AQ263" s="1">
        <f t="shared" ref="AQ263:AQ326" si="144">IF($J263&gt;97,1,0)*$AP$3</f>
        <v>0.56999999999999995</v>
      </c>
      <c r="AR263" s="1">
        <f t="shared" ref="AR263:AR326" si="145">IF(K263&lt;98,1,0)*$AR$2</f>
        <v>0</v>
      </c>
      <c r="AS263" s="1">
        <f t="shared" ref="AS263:AS326" si="146">IF($K263&lt;99.3,1,0)*$AR$3</f>
        <v>0</v>
      </c>
      <c r="AT263" s="1">
        <f t="shared" ref="AT263:AT326" si="147">IF(C263&lt;3000,1,0)*$AT$2</f>
        <v>0</v>
      </c>
      <c r="AU263" s="1">
        <f t="shared" ref="AU263:AU326" si="148">IF($C263&lt;5932,1,0)*$AT$3</f>
        <v>0</v>
      </c>
      <c r="AW263" s="1">
        <f t="shared" ref="AW263:AW326" si="149">IF(L263&lt;=32,1,0)*$AW$2</f>
        <v>0</v>
      </c>
      <c r="AX263" s="1">
        <f t="shared" ref="AX263:AX326" si="150">IF($L263&lt;=10,1,0)*$AW$3</f>
        <v>0</v>
      </c>
      <c r="AY263" s="1">
        <f t="shared" ref="AY263:AY326" si="151">IF(M263&lt;=146,1,0)*$AY$2</f>
        <v>0</v>
      </c>
      <c r="AZ263" s="1">
        <f t="shared" ref="AZ263:AZ326" si="152">IF($M263&lt;=180,1,0)*$AY$3</f>
        <v>0</v>
      </c>
      <c r="BA263" s="1">
        <f t="shared" ref="BA263:BA326" si="153">IF($N263&lt;=1285,1,0)*$BA$3</f>
        <v>0</v>
      </c>
      <c r="BB263" s="1">
        <f t="shared" ref="BB263:BB326" si="154">IF(O263&lt;0.1,1,0)*$BB$2</f>
        <v>0</v>
      </c>
      <c r="BC263" s="1">
        <f t="shared" ref="BC263:BC326" si="155">IF($O263&lt;0.5%,1,0)*$BB$3</f>
        <v>0</v>
      </c>
      <c r="BD263" s="1">
        <f t="shared" ref="BD263:BD326" si="156">IF(P263&lt;0.25,1,0)*$BD$2</f>
        <v>0</v>
      </c>
      <c r="BE263" s="1">
        <f t="shared" ref="BE263:BE326" si="157">IF($P263&lt;40%,1,0)*$BD$3</f>
        <v>0</v>
      </c>
      <c r="BF263" s="43">
        <f t="shared" ref="BF263:BF326" si="158">SUM(T263,W263,Y263,AH263,AJ263,AL263,AN263,AP263,AR263,AT263,AW263,AY263,BB263,BD263)</f>
        <v>0</v>
      </c>
      <c r="BG263" s="43">
        <f t="shared" ref="BG263:BG326" si="159">SUM(U263,X263,Z263,AI263,AK263,AM263,AO263,AQ263,AS263,AU263,AX263,AZ263,BA263,BC263,BE263)</f>
        <v>1.8140000000000001</v>
      </c>
      <c r="BH263" s="1" t="s">
        <v>13576</v>
      </c>
      <c r="BI263" s="52">
        <v>8.6065573770491802E-2</v>
      </c>
      <c r="BJ263" s="1" t="s">
        <v>13589</v>
      </c>
    </row>
    <row r="264" spans="1:62">
      <c r="A264" s="28" t="s">
        <v>3787</v>
      </c>
      <c r="B264" s="1">
        <v>1000</v>
      </c>
      <c r="C264" s="1">
        <v>3739</v>
      </c>
      <c r="D264" s="1">
        <v>10.509999999999998</v>
      </c>
      <c r="E264" s="28">
        <v>36.826666666666675</v>
      </c>
      <c r="F264" s="1">
        <v>10.48</v>
      </c>
      <c r="G264" s="28">
        <v>2.3237250554323725</v>
      </c>
      <c r="H264" s="28">
        <v>1.36</v>
      </c>
      <c r="I264" s="28">
        <v>0.52307692307692311</v>
      </c>
      <c r="J264" s="1">
        <v>99.97</v>
      </c>
      <c r="K264" s="1">
        <v>98.46</v>
      </c>
      <c r="L264" s="1">
        <v>114</v>
      </c>
      <c r="M264" s="1">
        <v>313</v>
      </c>
      <c r="N264" s="1">
        <v>1552</v>
      </c>
      <c r="O264" s="28">
        <v>1.5588498402555913</v>
      </c>
      <c r="P264" s="28">
        <f t="shared" si="128"/>
        <v>1.2100515463917527</v>
      </c>
      <c r="Q264" s="42" t="s">
        <v>13545</v>
      </c>
      <c r="T264" s="1">
        <f t="shared" si="129"/>
        <v>0</v>
      </c>
      <c r="U264" s="1">
        <f t="shared" si="130"/>
        <v>0.52400000000000002</v>
      </c>
      <c r="W264" s="1">
        <f t="shared" si="131"/>
        <v>0</v>
      </c>
      <c r="X264" s="1">
        <f t="shared" si="132"/>
        <v>0</v>
      </c>
      <c r="Y264" s="1">
        <f t="shared" si="133"/>
        <v>0</v>
      </c>
      <c r="Z264" s="1">
        <f t="shared" si="134"/>
        <v>0</v>
      </c>
      <c r="AH264" s="1">
        <f t="shared" si="135"/>
        <v>0</v>
      </c>
      <c r="AI264" s="1">
        <f t="shared" si="136"/>
        <v>0.68</v>
      </c>
      <c r="AJ264" s="1">
        <f t="shared" si="137"/>
        <v>0</v>
      </c>
      <c r="AK264" s="1">
        <f t="shared" si="138"/>
        <v>0</v>
      </c>
      <c r="AL264" s="1">
        <f t="shared" si="139"/>
        <v>0</v>
      </c>
      <c r="AM264" s="1">
        <f t="shared" si="140"/>
        <v>0</v>
      </c>
      <c r="AN264" s="1">
        <f t="shared" si="141"/>
        <v>0</v>
      </c>
      <c r="AO264" s="1">
        <f t="shared" si="142"/>
        <v>0.72</v>
      </c>
      <c r="AP264" s="1">
        <f t="shared" si="143"/>
        <v>0</v>
      </c>
      <c r="AQ264" s="1">
        <f t="shared" si="144"/>
        <v>0.56999999999999995</v>
      </c>
      <c r="AR264" s="1">
        <f t="shared" si="145"/>
        <v>0</v>
      </c>
      <c r="AS264" s="1">
        <f t="shared" si="146"/>
        <v>0.67</v>
      </c>
      <c r="AT264" s="1">
        <f t="shared" si="147"/>
        <v>0</v>
      </c>
      <c r="AU264" s="1">
        <f t="shared" si="148"/>
        <v>0.54</v>
      </c>
      <c r="AW264" s="1">
        <f t="shared" si="149"/>
        <v>0</v>
      </c>
      <c r="AX264" s="1">
        <f t="shared" si="150"/>
        <v>0</v>
      </c>
      <c r="AY264" s="1">
        <f t="shared" si="151"/>
        <v>0</v>
      </c>
      <c r="AZ264" s="1">
        <f t="shared" si="152"/>
        <v>0</v>
      </c>
      <c r="BA264" s="1">
        <f t="shared" si="153"/>
        <v>0</v>
      </c>
      <c r="BB264" s="1">
        <f t="shared" si="154"/>
        <v>0</v>
      </c>
      <c r="BC264" s="1">
        <f t="shared" si="155"/>
        <v>0</v>
      </c>
      <c r="BD264" s="1">
        <f t="shared" si="156"/>
        <v>0</v>
      </c>
      <c r="BE264" s="1">
        <f t="shared" si="157"/>
        <v>0</v>
      </c>
      <c r="BF264" s="43">
        <f t="shared" si="158"/>
        <v>0</v>
      </c>
      <c r="BG264" s="43">
        <f t="shared" si="159"/>
        <v>3.7040000000000002</v>
      </c>
      <c r="BH264" s="1" t="s">
        <v>13576</v>
      </c>
      <c r="BI264" s="52">
        <v>8.6065573770491802E-2</v>
      </c>
      <c r="BJ264" s="1" t="s">
        <v>13589</v>
      </c>
    </row>
    <row r="265" spans="1:62">
      <c r="A265" s="28" t="s">
        <v>1109</v>
      </c>
      <c r="B265" s="1">
        <v>1000</v>
      </c>
      <c r="C265" s="1">
        <v>5869</v>
      </c>
      <c r="D265" s="1">
        <v>0.89000000000000057</v>
      </c>
      <c r="E265" s="28">
        <v>36.836666666666666</v>
      </c>
      <c r="F265" s="1">
        <v>0.53</v>
      </c>
      <c r="G265" s="28">
        <v>7.7826725403817923E-2</v>
      </c>
      <c r="H265" s="28">
        <v>0.44</v>
      </c>
      <c r="I265" s="28">
        <v>0.13496932515337423</v>
      </c>
      <c r="J265" s="1">
        <v>80.150000000000006</v>
      </c>
      <c r="K265" s="1">
        <v>99.73</v>
      </c>
      <c r="L265" s="1">
        <v>63</v>
      </c>
      <c r="M265" s="1">
        <v>330</v>
      </c>
      <c r="N265" s="1">
        <v>1918</v>
      </c>
      <c r="O265" s="28">
        <v>0.8170909090909092</v>
      </c>
      <c r="P265" s="28">
        <f t="shared" si="128"/>
        <v>1.032325338894682</v>
      </c>
      <c r="Q265" s="42">
        <v>1</v>
      </c>
      <c r="T265" s="1">
        <f t="shared" si="129"/>
        <v>0</v>
      </c>
      <c r="U265" s="1">
        <f t="shared" si="130"/>
        <v>0.52400000000000002</v>
      </c>
      <c r="W265" s="1">
        <f t="shared" si="131"/>
        <v>0</v>
      </c>
      <c r="X265" s="1">
        <f t="shared" si="132"/>
        <v>0</v>
      </c>
      <c r="Y265" s="1">
        <f t="shared" si="133"/>
        <v>0</v>
      </c>
      <c r="Z265" s="1">
        <f t="shared" si="134"/>
        <v>0</v>
      </c>
      <c r="AH265" s="1">
        <f t="shared" si="135"/>
        <v>0</v>
      </c>
      <c r="AI265" s="1">
        <f t="shared" si="136"/>
        <v>0</v>
      </c>
      <c r="AJ265" s="1">
        <f t="shared" si="137"/>
        <v>0</v>
      </c>
      <c r="AK265" s="1">
        <f t="shared" si="138"/>
        <v>0</v>
      </c>
      <c r="AL265" s="1">
        <f t="shared" si="139"/>
        <v>0</v>
      </c>
      <c r="AM265" s="1">
        <f t="shared" si="140"/>
        <v>0</v>
      </c>
      <c r="AN265" s="1">
        <f t="shared" si="141"/>
        <v>0</v>
      </c>
      <c r="AO265" s="1">
        <f t="shared" si="142"/>
        <v>0</v>
      </c>
      <c r="AP265" s="1">
        <f t="shared" si="143"/>
        <v>0</v>
      </c>
      <c r="AQ265" s="1">
        <f t="shared" si="144"/>
        <v>0</v>
      </c>
      <c r="AR265" s="1">
        <f t="shared" si="145"/>
        <v>0</v>
      </c>
      <c r="AS265" s="1">
        <f t="shared" si="146"/>
        <v>0</v>
      </c>
      <c r="AT265" s="1">
        <f t="shared" si="147"/>
        <v>0</v>
      </c>
      <c r="AU265" s="1">
        <f t="shared" si="148"/>
        <v>0.54</v>
      </c>
      <c r="AW265" s="1">
        <f t="shared" si="149"/>
        <v>0</v>
      </c>
      <c r="AX265" s="1">
        <f t="shared" si="150"/>
        <v>0</v>
      </c>
      <c r="AY265" s="1">
        <f t="shared" si="151"/>
        <v>0</v>
      </c>
      <c r="AZ265" s="1">
        <f t="shared" si="152"/>
        <v>0</v>
      </c>
      <c r="BA265" s="1">
        <f t="shared" si="153"/>
        <v>0</v>
      </c>
      <c r="BB265" s="1">
        <f t="shared" si="154"/>
        <v>0</v>
      </c>
      <c r="BC265" s="1">
        <f t="shared" si="155"/>
        <v>0</v>
      </c>
      <c r="BD265" s="1">
        <f t="shared" si="156"/>
        <v>0</v>
      </c>
      <c r="BE265" s="1">
        <f t="shared" si="157"/>
        <v>0</v>
      </c>
      <c r="BF265" s="43">
        <f t="shared" si="158"/>
        <v>0</v>
      </c>
      <c r="BG265" s="43">
        <f t="shared" si="159"/>
        <v>1.0640000000000001</v>
      </c>
      <c r="BH265" s="1" t="s">
        <v>13576</v>
      </c>
      <c r="BI265" s="52">
        <v>8.6065573770491802E-2</v>
      </c>
      <c r="BJ265" s="1" t="s">
        <v>13589</v>
      </c>
    </row>
    <row r="266" spans="1:62">
      <c r="A266" s="28" t="s">
        <v>636</v>
      </c>
      <c r="B266" s="1">
        <v>1000</v>
      </c>
      <c r="C266" s="1">
        <v>16653</v>
      </c>
      <c r="D266" s="1">
        <v>9.5899999999999963</v>
      </c>
      <c r="E266" s="28">
        <v>36.956666666666663</v>
      </c>
      <c r="F266" s="1">
        <v>16.11</v>
      </c>
      <c r="G266" s="28">
        <v>1.11952744961779</v>
      </c>
      <c r="H266" s="28">
        <v>4.38</v>
      </c>
      <c r="I266" s="28">
        <v>1.1869918699186992</v>
      </c>
      <c r="J266" s="1">
        <v>99.8</v>
      </c>
      <c r="K266" s="1">
        <v>99.32</v>
      </c>
      <c r="L266" s="1">
        <v>109</v>
      </c>
      <c r="M266" s="1">
        <v>665</v>
      </c>
      <c r="N266" s="1">
        <v>6965</v>
      </c>
      <c r="O266" s="28">
        <v>0.70153383458646623</v>
      </c>
      <c r="P266" s="28">
        <f t="shared" si="128"/>
        <v>0.57286432160804024</v>
      </c>
      <c r="Q266" s="42" t="s">
        <v>13545</v>
      </c>
      <c r="T266" s="1">
        <f t="shared" si="129"/>
        <v>0</v>
      </c>
      <c r="U266" s="1">
        <f t="shared" si="130"/>
        <v>0.52400000000000002</v>
      </c>
      <c r="W266" s="1">
        <f t="shared" si="131"/>
        <v>0</v>
      </c>
      <c r="X266" s="1">
        <f t="shared" si="132"/>
        <v>0</v>
      </c>
      <c r="Y266" s="1">
        <f t="shared" si="133"/>
        <v>0</v>
      </c>
      <c r="Z266" s="1">
        <f t="shared" si="134"/>
        <v>0</v>
      </c>
      <c r="AH266" s="1">
        <f t="shared" si="135"/>
        <v>0</v>
      </c>
      <c r="AI266" s="1">
        <f t="shared" si="136"/>
        <v>0.68</v>
      </c>
      <c r="AJ266" s="1">
        <f t="shared" si="137"/>
        <v>0</v>
      </c>
      <c r="AK266" s="1">
        <f t="shared" si="138"/>
        <v>0</v>
      </c>
      <c r="AL266" s="1">
        <f t="shared" si="139"/>
        <v>0</v>
      </c>
      <c r="AM266" s="1">
        <f t="shared" si="140"/>
        <v>0</v>
      </c>
      <c r="AN266" s="1">
        <f t="shared" si="141"/>
        <v>1</v>
      </c>
      <c r="AO266" s="1">
        <f t="shared" si="142"/>
        <v>0.72</v>
      </c>
      <c r="AP266" s="1">
        <f t="shared" si="143"/>
        <v>0</v>
      </c>
      <c r="AQ266" s="1">
        <f t="shared" si="144"/>
        <v>0.56999999999999995</v>
      </c>
      <c r="AR266" s="1">
        <f t="shared" si="145"/>
        <v>0</v>
      </c>
      <c r="AS266" s="1">
        <f t="shared" si="146"/>
        <v>0</v>
      </c>
      <c r="AT266" s="1">
        <f t="shared" si="147"/>
        <v>0</v>
      </c>
      <c r="AU266" s="1">
        <f t="shared" si="148"/>
        <v>0</v>
      </c>
      <c r="AW266" s="1">
        <f t="shared" si="149"/>
        <v>0</v>
      </c>
      <c r="AX266" s="1">
        <f t="shared" si="150"/>
        <v>0</v>
      </c>
      <c r="AY266" s="1">
        <f t="shared" si="151"/>
        <v>0</v>
      </c>
      <c r="AZ266" s="1">
        <f t="shared" si="152"/>
        <v>0</v>
      </c>
      <c r="BA266" s="1">
        <f t="shared" si="153"/>
        <v>0</v>
      </c>
      <c r="BB266" s="1">
        <f t="shared" si="154"/>
        <v>0</v>
      </c>
      <c r="BC266" s="1">
        <f t="shared" si="155"/>
        <v>0</v>
      </c>
      <c r="BD266" s="1">
        <f t="shared" si="156"/>
        <v>0</v>
      </c>
      <c r="BE266" s="1">
        <f t="shared" si="157"/>
        <v>0</v>
      </c>
      <c r="BF266" s="43">
        <f t="shared" si="158"/>
        <v>1</v>
      </c>
      <c r="BG266" s="43">
        <f t="shared" si="159"/>
        <v>2.4940000000000002</v>
      </c>
      <c r="BH266" s="1" t="s">
        <v>13576</v>
      </c>
      <c r="BI266" s="52">
        <v>8.6065573770491802E-2</v>
      </c>
      <c r="BJ266" s="1" t="s">
        <v>13589</v>
      </c>
    </row>
    <row r="267" spans="1:62">
      <c r="A267" s="28" t="s">
        <v>2459</v>
      </c>
      <c r="B267" s="1">
        <v>1000</v>
      </c>
      <c r="C267" s="1">
        <v>143781</v>
      </c>
      <c r="D267" s="1">
        <v>6.5799999999999983</v>
      </c>
      <c r="E267" s="28">
        <v>37.03</v>
      </c>
      <c r="F267" s="1">
        <v>11.47</v>
      </c>
      <c r="G267" s="28">
        <v>1.8148734177215191</v>
      </c>
      <c r="H267" s="28">
        <v>1.44</v>
      </c>
      <c r="I267" s="28">
        <v>0.44307692307692303</v>
      </c>
      <c r="J267" s="1">
        <v>99.39</v>
      </c>
      <c r="K267" s="1">
        <v>99.53</v>
      </c>
      <c r="L267" s="1">
        <v>269</v>
      </c>
      <c r="M267" s="1">
        <v>1226</v>
      </c>
      <c r="N267" s="1">
        <v>4684</v>
      </c>
      <c r="O267" s="28">
        <v>0.93908646003262652</v>
      </c>
      <c r="P267" s="28">
        <f t="shared" si="128"/>
        <v>1.5704526046114431</v>
      </c>
      <c r="Q267" s="42">
        <v>1</v>
      </c>
      <c r="T267" s="1">
        <f t="shared" si="129"/>
        <v>0</v>
      </c>
      <c r="U267" s="1">
        <f t="shared" si="130"/>
        <v>0.52400000000000002</v>
      </c>
      <c r="W267" s="1">
        <f t="shared" si="131"/>
        <v>0</v>
      </c>
      <c r="X267" s="1">
        <f t="shared" si="132"/>
        <v>0</v>
      </c>
      <c r="Y267" s="1">
        <f t="shared" si="133"/>
        <v>0</v>
      </c>
      <c r="Z267" s="1">
        <f t="shared" si="134"/>
        <v>0</v>
      </c>
      <c r="AH267" s="1">
        <f t="shared" si="135"/>
        <v>0</v>
      </c>
      <c r="AI267" s="1">
        <f t="shared" si="136"/>
        <v>0.68</v>
      </c>
      <c r="AJ267" s="1">
        <f t="shared" si="137"/>
        <v>0</v>
      </c>
      <c r="AK267" s="1">
        <f t="shared" si="138"/>
        <v>0</v>
      </c>
      <c r="AL267" s="1">
        <f t="shared" si="139"/>
        <v>0</v>
      </c>
      <c r="AM267" s="1">
        <f t="shared" si="140"/>
        <v>0</v>
      </c>
      <c r="AN267" s="1">
        <f t="shared" si="141"/>
        <v>0</v>
      </c>
      <c r="AO267" s="1">
        <f t="shared" si="142"/>
        <v>0.72</v>
      </c>
      <c r="AP267" s="1">
        <f t="shared" si="143"/>
        <v>0</v>
      </c>
      <c r="AQ267" s="1">
        <f t="shared" si="144"/>
        <v>0.56999999999999995</v>
      </c>
      <c r="AR267" s="1">
        <f t="shared" si="145"/>
        <v>0</v>
      </c>
      <c r="AS267" s="1">
        <f t="shared" si="146"/>
        <v>0</v>
      </c>
      <c r="AT267" s="1">
        <f t="shared" si="147"/>
        <v>0</v>
      </c>
      <c r="AU267" s="1">
        <f t="shared" si="148"/>
        <v>0</v>
      </c>
      <c r="AW267" s="1">
        <f t="shared" si="149"/>
        <v>0</v>
      </c>
      <c r="AX267" s="1">
        <f t="shared" si="150"/>
        <v>0</v>
      </c>
      <c r="AY267" s="1">
        <f t="shared" si="151"/>
        <v>0</v>
      </c>
      <c r="AZ267" s="1">
        <f t="shared" si="152"/>
        <v>0</v>
      </c>
      <c r="BA267" s="1">
        <f t="shared" si="153"/>
        <v>0</v>
      </c>
      <c r="BB267" s="1">
        <f t="shared" si="154"/>
        <v>0</v>
      </c>
      <c r="BC267" s="1">
        <f t="shared" si="155"/>
        <v>0</v>
      </c>
      <c r="BD267" s="1">
        <f t="shared" si="156"/>
        <v>0</v>
      </c>
      <c r="BE267" s="1">
        <f t="shared" si="157"/>
        <v>0</v>
      </c>
      <c r="BF267" s="43">
        <f t="shared" si="158"/>
        <v>0</v>
      </c>
      <c r="BG267" s="43">
        <f t="shared" si="159"/>
        <v>2.4940000000000002</v>
      </c>
      <c r="BH267" s="1" t="s">
        <v>13576</v>
      </c>
      <c r="BI267" s="52">
        <v>8.6065573770491802E-2</v>
      </c>
      <c r="BJ267" s="1" t="s">
        <v>13589</v>
      </c>
    </row>
    <row r="268" spans="1:62">
      <c r="A268" s="28" t="s">
        <v>1360</v>
      </c>
      <c r="B268" s="1">
        <v>2000</v>
      </c>
      <c r="C268" s="1">
        <v>10689</v>
      </c>
      <c r="D268" s="1">
        <v>7.240000000000002</v>
      </c>
      <c r="E268" s="28">
        <v>37.513333333333328</v>
      </c>
      <c r="F268" s="1">
        <v>16.43</v>
      </c>
      <c r="G268" s="28">
        <v>1.1417651146629604</v>
      </c>
      <c r="H268" s="28">
        <v>3.86</v>
      </c>
      <c r="I268" s="28">
        <v>1.046070460704607</v>
      </c>
      <c r="J268" s="1">
        <v>99.92</v>
      </c>
      <c r="K268" s="1">
        <v>98.04</v>
      </c>
      <c r="L268" s="1">
        <v>6</v>
      </c>
      <c r="M268" s="1">
        <v>535</v>
      </c>
      <c r="N268" s="1">
        <v>1517</v>
      </c>
      <c r="O268" s="28">
        <v>4.8000000000000001E-2</v>
      </c>
      <c r="P268" s="28">
        <f t="shared" si="128"/>
        <v>2.1160184574818719</v>
      </c>
      <c r="Q268" s="42">
        <v>1</v>
      </c>
      <c r="T268" s="1">
        <f t="shared" si="129"/>
        <v>0</v>
      </c>
      <c r="U268" s="1">
        <f t="shared" si="130"/>
        <v>0</v>
      </c>
      <c r="W268" s="1">
        <f t="shared" si="131"/>
        <v>0</v>
      </c>
      <c r="X268" s="1">
        <f t="shared" si="132"/>
        <v>0</v>
      </c>
      <c r="Y268" s="1">
        <f t="shared" si="133"/>
        <v>0</v>
      </c>
      <c r="Z268" s="1">
        <f t="shared" si="134"/>
        <v>0</v>
      </c>
      <c r="AH268" s="1">
        <f t="shared" si="135"/>
        <v>0</v>
      </c>
      <c r="AI268" s="1">
        <f t="shared" si="136"/>
        <v>0.68</v>
      </c>
      <c r="AJ268" s="1">
        <f t="shared" si="137"/>
        <v>0</v>
      </c>
      <c r="AK268" s="1">
        <f t="shared" si="138"/>
        <v>0</v>
      </c>
      <c r="AL268" s="1">
        <f t="shared" si="139"/>
        <v>0</v>
      </c>
      <c r="AM268" s="1">
        <f t="shared" si="140"/>
        <v>0</v>
      </c>
      <c r="AN268" s="1">
        <f t="shared" si="141"/>
        <v>1</v>
      </c>
      <c r="AO268" s="1">
        <f t="shared" si="142"/>
        <v>0.72</v>
      </c>
      <c r="AP268" s="1">
        <f t="shared" si="143"/>
        <v>0</v>
      </c>
      <c r="AQ268" s="1">
        <f t="shared" si="144"/>
        <v>0.56999999999999995</v>
      </c>
      <c r="AR268" s="1">
        <f t="shared" si="145"/>
        <v>0</v>
      </c>
      <c r="AS268" s="1">
        <f t="shared" si="146"/>
        <v>0.67</v>
      </c>
      <c r="AT268" s="1">
        <f t="shared" si="147"/>
        <v>0</v>
      </c>
      <c r="AU268" s="1">
        <f t="shared" si="148"/>
        <v>0</v>
      </c>
      <c r="AW268" s="1">
        <f t="shared" si="149"/>
        <v>1</v>
      </c>
      <c r="AX268" s="1">
        <f t="shared" si="150"/>
        <v>0.91</v>
      </c>
      <c r="AY268" s="1">
        <f t="shared" si="151"/>
        <v>0</v>
      </c>
      <c r="AZ268" s="1">
        <f t="shared" si="152"/>
        <v>0</v>
      </c>
      <c r="BA268" s="1">
        <f t="shared" si="153"/>
        <v>0</v>
      </c>
      <c r="BB268" s="1">
        <f t="shared" si="154"/>
        <v>1</v>
      </c>
      <c r="BC268" s="1">
        <f t="shared" si="155"/>
        <v>0</v>
      </c>
      <c r="BD268" s="1">
        <f t="shared" si="156"/>
        <v>0</v>
      </c>
      <c r="BE268" s="1">
        <f t="shared" si="157"/>
        <v>0</v>
      </c>
      <c r="BF268" s="43">
        <f t="shared" si="158"/>
        <v>3</v>
      </c>
      <c r="BG268" s="43">
        <f t="shared" si="159"/>
        <v>3.55</v>
      </c>
      <c r="BH268" s="1" t="s">
        <v>13576</v>
      </c>
      <c r="BI268" s="52">
        <v>8.6065573770491802E-2</v>
      </c>
      <c r="BJ268" s="1" t="s">
        <v>13589</v>
      </c>
    </row>
    <row r="269" spans="1:62">
      <c r="A269" s="28" t="s">
        <v>1979</v>
      </c>
      <c r="B269" s="1">
        <v>1000</v>
      </c>
      <c r="C269" s="1">
        <v>22428</v>
      </c>
      <c r="D269" s="1">
        <v>10.209999999999997</v>
      </c>
      <c r="E269" s="28">
        <v>37.910000000000004</v>
      </c>
      <c r="F269" s="1">
        <v>1.67</v>
      </c>
      <c r="G269" s="28">
        <v>0.24098124098124099</v>
      </c>
      <c r="H269" s="28">
        <v>4.78</v>
      </c>
      <c r="I269" s="28">
        <v>3.6488549618320612</v>
      </c>
      <c r="J269" s="1">
        <v>98.94</v>
      </c>
      <c r="K269" s="1">
        <v>99.73</v>
      </c>
      <c r="L269" s="1">
        <v>81</v>
      </c>
      <c r="M269" s="1">
        <v>625</v>
      </c>
      <c r="N269" s="1">
        <v>4402</v>
      </c>
      <c r="O269" s="28">
        <v>0.55468799999999996</v>
      </c>
      <c r="P269" s="28">
        <f t="shared" si="128"/>
        <v>0.85188550658791462</v>
      </c>
      <c r="Q269" s="42">
        <v>1</v>
      </c>
      <c r="T269" s="1">
        <f t="shared" si="129"/>
        <v>0</v>
      </c>
      <c r="U269" s="1">
        <f t="shared" si="130"/>
        <v>0.52400000000000002</v>
      </c>
      <c r="W269" s="1">
        <f t="shared" si="131"/>
        <v>0</v>
      </c>
      <c r="X269" s="1">
        <f t="shared" si="132"/>
        <v>0</v>
      </c>
      <c r="Y269" s="1">
        <f t="shared" si="133"/>
        <v>0</v>
      </c>
      <c r="Z269" s="1">
        <f t="shared" si="134"/>
        <v>0</v>
      </c>
      <c r="AH269" s="1">
        <f t="shared" si="135"/>
        <v>0</v>
      </c>
      <c r="AI269" s="1">
        <f t="shared" si="136"/>
        <v>0</v>
      </c>
      <c r="AJ269" s="1">
        <f t="shared" si="137"/>
        <v>0</v>
      </c>
      <c r="AK269" s="1">
        <f t="shared" si="138"/>
        <v>0</v>
      </c>
      <c r="AL269" s="1">
        <f t="shared" si="139"/>
        <v>0</v>
      </c>
      <c r="AM269" s="1">
        <f t="shared" si="140"/>
        <v>0.75</v>
      </c>
      <c r="AN269" s="1">
        <f t="shared" si="141"/>
        <v>1</v>
      </c>
      <c r="AO269" s="1">
        <f t="shared" si="142"/>
        <v>0.72</v>
      </c>
      <c r="AP269" s="1">
        <f t="shared" si="143"/>
        <v>0</v>
      </c>
      <c r="AQ269" s="1">
        <f t="shared" si="144"/>
        <v>0.56999999999999995</v>
      </c>
      <c r="AR269" s="1">
        <f t="shared" si="145"/>
        <v>0</v>
      </c>
      <c r="AS269" s="1">
        <f t="shared" si="146"/>
        <v>0</v>
      </c>
      <c r="AT269" s="1">
        <f t="shared" si="147"/>
        <v>0</v>
      </c>
      <c r="AU269" s="1">
        <f t="shared" si="148"/>
        <v>0</v>
      </c>
      <c r="AW269" s="1">
        <f t="shared" si="149"/>
        <v>0</v>
      </c>
      <c r="AX269" s="1">
        <f t="shared" si="150"/>
        <v>0</v>
      </c>
      <c r="AY269" s="1">
        <f t="shared" si="151"/>
        <v>0</v>
      </c>
      <c r="AZ269" s="1">
        <f t="shared" si="152"/>
        <v>0</v>
      </c>
      <c r="BA269" s="1">
        <f t="shared" si="153"/>
        <v>0</v>
      </c>
      <c r="BB269" s="1">
        <f t="shared" si="154"/>
        <v>0</v>
      </c>
      <c r="BC269" s="1">
        <f t="shared" si="155"/>
        <v>0</v>
      </c>
      <c r="BD269" s="1">
        <f t="shared" si="156"/>
        <v>0</v>
      </c>
      <c r="BE269" s="1">
        <f t="shared" si="157"/>
        <v>0</v>
      </c>
      <c r="BF269" s="43">
        <f t="shared" si="158"/>
        <v>1</v>
      </c>
      <c r="BG269" s="43">
        <f t="shared" si="159"/>
        <v>2.5640000000000001</v>
      </c>
      <c r="BH269" s="1" t="s">
        <v>13576</v>
      </c>
      <c r="BI269" s="52">
        <v>8.6065573770491802E-2</v>
      </c>
      <c r="BJ269" s="1" t="s">
        <v>13589</v>
      </c>
    </row>
    <row r="270" spans="1:62">
      <c r="A270" s="28" t="s">
        <v>3097</v>
      </c>
      <c r="B270" s="1">
        <v>1200</v>
      </c>
      <c r="C270" s="1">
        <v>4474</v>
      </c>
      <c r="D270" s="1">
        <v>8.18</v>
      </c>
      <c r="E270" s="28">
        <v>37.993333333333332</v>
      </c>
      <c r="F270" s="1">
        <v>13.97</v>
      </c>
      <c r="G270" s="28">
        <v>0.97081306462821404</v>
      </c>
      <c r="H270" s="28">
        <v>4.59</v>
      </c>
      <c r="I270" s="28">
        <v>1.2439024390243902</v>
      </c>
      <c r="J270" s="1">
        <v>94.97</v>
      </c>
      <c r="K270" s="1">
        <v>99.07</v>
      </c>
      <c r="L270" s="1">
        <v>14</v>
      </c>
      <c r="M270" s="1">
        <v>72</v>
      </c>
      <c r="N270" s="1">
        <v>4213</v>
      </c>
      <c r="O270" s="28">
        <v>0.83222222222222231</v>
      </c>
      <c r="P270" s="28">
        <f t="shared" si="128"/>
        <v>0.10253975789223832</v>
      </c>
      <c r="Q270" s="42">
        <v>1</v>
      </c>
      <c r="T270" s="1">
        <f t="shared" si="129"/>
        <v>0</v>
      </c>
      <c r="U270" s="1">
        <f t="shared" si="130"/>
        <v>0.52400000000000002</v>
      </c>
      <c r="W270" s="1">
        <f t="shared" si="131"/>
        <v>0</v>
      </c>
      <c r="X270" s="1">
        <f t="shared" si="132"/>
        <v>0</v>
      </c>
      <c r="Y270" s="1">
        <f t="shared" si="133"/>
        <v>0</v>
      </c>
      <c r="Z270" s="1">
        <f t="shared" si="134"/>
        <v>0</v>
      </c>
      <c r="AH270" s="1">
        <f t="shared" si="135"/>
        <v>0</v>
      </c>
      <c r="AI270" s="1">
        <f t="shared" si="136"/>
        <v>0.68</v>
      </c>
      <c r="AJ270" s="1">
        <f t="shared" si="137"/>
        <v>0</v>
      </c>
      <c r="AK270" s="1">
        <f t="shared" si="138"/>
        <v>0</v>
      </c>
      <c r="AL270" s="1">
        <f t="shared" si="139"/>
        <v>0</v>
      </c>
      <c r="AM270" s="1">
        <f t="shared" si="140"/>
        <v>0</v>
      </c>
      <c r="AN270" s="1">
        <f t="shared" si="141"/>
        <v>1</v>
      </c>
      <c r="AO270" s="1">
        <f t="shared" si="142"/>
        <v>0.72</v>
      </c>
      <c r="AP270" s="1">
        <f t="shared" si="143"/>
        <v>0</v>
      </c>
      <c r="AQ270" s="1">
        <f t="shared" si="144"/>
        <v>0</v>
      </c>
      <c r="AR270" s="1">
        <f t="shared" si="145"/>
        <v>0</v>
      </c>
      <c r="AS270" s="1">
        <f t="shared" si="146"/>
        <v>0.67</v>
      </c>
      <c r="AT270" s="1">
        <f t="shared" si="147"/>
        <v>0</v>
      </c>
      <c r="AU270" s="1">
        <f t="shared" si="148"/>
        <v>0.54</v>
      </c>
      <c r="AW270" s="1">
        <f t="shared" si="149"/>
        <v>1</v>
      </c>
      <c r="AX270" s="1">
        <f t="shared" si="150"/>
        <v>0</v>
      </c>
      <c r="AY270" s="1">
        <f t="shared" si="151"/>
        <v>1</v>
      </c>
      <c r="AZ270" s="1">
        <f t="shared" si="152"/>
        <v>0.88</v>
      </c>
      <c r="BA270" s="1">
        <f t="shared" si="153"/>
        <v>0</v>
      </c>
      <c r="BB270" s="1">
        <f t="shared" si="154"/>
        <v>0</v>
      </c>
      <c r="BC270" s="1">
        <f t="shared" si="155"/>
        <v>0</v>
      </c>
      <c r="BD270" s="1">
        <f t="shared" si="156"/>
        <v>1</v>
      </c>
      <c r="BE270" s="1">
        <f t="shared" si="157"/>
        <v>0.81</v>
      </c>
      <c r="BF270" s="43">
        <f t="shared" si="158"/>
        <v>4</v>
      </c>
      <c r="BG270" s="43">
        <f t="shared" si="159"/>
        <v>4.8239999999999998</v>
      </c>
      <c r="BH270" s="1" t="s">
        <v>13576</v>
      </c>
      <c r="BI270" s="52">
        <v>8.6065573770491802E-2</v>
      </c>
      <c r="BJ270" s="1" t="s">
        <v>13589</v>
      </c>
    </row>
    <row r="271" spans="1:62">
      <c r="A271" s="28" t="s">
        <v>1389</v>
      </c>
      <c r="B271" s="1">
        <v>1000</v>
      </c>
      <c r="C271" s="1">
        <v>221423</v>
      </c>
      <c r="D271" s="1">
        <v>9.8500000000000014</v>
      </c>
      <c r="E271" s="28">
        <v>38.033333333333339</v>
      </c>
      <c r="F271" s="1">
        <v>2.81</v>
      </c>
      <c r="G271" s="28">
        <v>0.19527449617790132</v>
      </c>
      <c r="H271" s="28">
        <v>2.68</v>
      </c>
      <c r="I271" s="28">
        <v>0.72628726287262879</v>
      </c>
      <c r="J271" s="1">
        <v>44.54</v>
      </c>
      <c r="K271" s="1">
        <v>99.56</v>
      </c>
      <c r="L271" s="1">
        <v>1025</v>
      </c>
      <c r="M271" s="1">
        <v>4374</v>
      </c>
      <c r="N271" s="1">
        <v>11925</v>
      </c>
      <c r="O271" s="28">
        <v>1.0029721079103795</v>
      </c>
      <c r="P271" s="28">
        <f t="shared" si="128"/>
        <v>2.2007547169811321</v>
      </c>
      <c r="Q271" s="42">
        <v>1</v>
      </c>
      <c r="T271" s="1">
        <f t="shared" si="129"/>
        <v>0</v>
      </c>
      <c r="U271" s="1">
        <f t="shared" si="130"/>
        <v>0.52400000000000002</v>
      </c>
      <c r="W271" s="1">
        <f t="shared" si="131"/>
        <v>0</v>
      </c>
      <c r="X271" s="1">
        <f t="shared" si="132"/>
        <v>0</v>
      </c>
      <c r="Y271" s="1">
        <f t="shared" si="133"/>
        <v>0</v>
      </c>
      <c r="Z271" s="1">
        <f t="shared" si="134"/>
        <v>0</v>
      </c>
      <c r="AH271" s="1">
        <f t="shared" si="135"/>
        <v>0</v>
      </c>
      <c r="AI271" s="1">
        <f t="shared" si="136"/>
        <v>0</v>
      </c>
      <c r="AJ271" s="1">
        <f t="shared" si="137"/>
        <v>0</v>
      </c>
      <c r="AK271" s="1">
        <f t="shared" si="138"/>
        <v>0</v>
      </c>
      <c r="AL271" s="1">
        <f t="shared" si="139"/>
        <v>0</v>
      </c>
      <c r="AM271" s="1">
        <f t="shared" si="140"/>
        <v>0</v>
      </c>
      <c r="AN271" s="1">
        <f t="shared" si="141"/>
        <v>0</v>
      </c>
      <c r="AO271" s="1">
        <f t="shared" si="142"/>
        <v>0.72</v>
      </c>
      <c r="AP271" s="1">
        <f t="shared" si="143"/>
        <v>1</v>
      </c>
      <c r="AQ271" s="1">
        <f t="shared" si="144"/>
        <v>0</v>
      </c>
      <c r="AR271" s="1">
        <f t="shared" si="145"/>
        <v>0</v>
      </c>
      <c r="AS271" s="1">
        <f t="shared" si="146"/>
        <v>0</v>
      </c>
      <c r="AT271" s="1">
        <f t="shared" si="147"/>
        <v>0</v>
      </c>
      <c r="AU271" s="1">
        <f t="shared" si="148"/>
        <v>0</v>
      </c>
      <c r="AW271" s="1">
        <f t="shared" si="149"/>
        <v>0</v>
      </c>
      <c r="AX271" s="1">
        <f t="shared" si="150"/>
        <v>0</v>
      </c>
      <c r="AY271" s="1">
        <f t="shared" si="151"/>
        <v>0</v>
      </c>
      <c r="AZ271" s="1">
        <f t="shared" si="152"/>
        <v>0</v>
      </c>
      <c r="BA271" s="1">
        <f t="shared" si="153"/>
        <v>0</v>
      </c>
      <c r="BB271" s="1">
        <f t="shared" si="154"/>
        <v>0</v>
      </c>
      <c r="BC271" s="1">
        <f t="shared" si="155"/>
        <v>0</v>
      </c>
      <c r="BD271" s="1">
        <f t="shared" si="156"/>
        <v>0</v>
      </c>
      <c r="BE271" s="1">
        <f t="shared" si="157"/>
        <v>0</v>
      </c>
      <c r="BF271" s="43">
        <f t="shared" si="158"/>
        <v>1</v>
      </c>
      <c r="BG271" s="43">
        <f t="shared" si="159"/>
        <v>1.244</v>
      </c>
      <c r="BH271" s="1" t="s">
        <v>13578</v>
      </c>
      <c r="BI271" s="52">
        <v>7.6923076923076927E-2</v>
      </c>
      <c r="BJ271" s="1" t="s">
        <v>13589</v>
      </c>
    </row>
    <row r="272" spans="1:62">
      <c r="A272" s="28" t="s">
        <v>859</v>
      </c>
      <c r="B272" s="1">
        <v>1001</v>
      </c>
      <c r="C272" s="1">
        <v>6308</v>
      </c>
      <c r="D272" s="1">
        <v>15.280000000000001</v>
      </c>
      <c r="E272" s="28">
        <v>38.126666666666665</v>
      </c>
      <c r="F272" s="1">
        <v>8.31</v>
      </c>
      <c r="G272" s="28">
        <v>2.1926121372031662</v>
      </c>
      <c r="H272" s="28">
        <v>0.1</v>
      </c>
      <c r="I272" s="28">
        <v>4.1322314049586778E-2</v>
      </c>
      <c r="J272" s="1">
        <v>98.95</v>
      </c>
      <c r="K272" s="1">
        <v>99.84</v>
      </c>
      <c r="L272" s="1">
        <v>15</v>
      </c>
      <c r="M272" s="1">
        <v>104</v>
      </c>
      <c r="N272" s="1">
        <v>831</v>
      </c>
      <c r="O272" s="28">
        <v>0.61730769230769234</v>
      </c>
      <c r="P272" s="28">
        <f t="shared" si="128"/>
        <v>0.75090252707581229</v>
      </c>
      <c r="Q272" s="42">
        <v>1</v>
      </c>
      <c r="T272" s="1">
        <f t="shared" si="129"/>
        <v>0</v>
      </c>
      <c r="U272" s="1">
        <f t="shared" si="130"/>
        <v>0.52400000000000002</v>
      </c>
      <c r="W272" s="1">
        <f t="shared" si="131"/>
        <v>0</v>
      </c>
      <c r="X272" s="1">
        <f t="shared" si="132"/>
        <v>0.49</v>
      </c>
      <c r="Y272" s="1">
        <f t="shared" si="133"/>
        <v>0</v>
      </c>
      <c r="Z272" s="1">
        <f t="shared" si="134"/>
        <v>0</v>
      </c>
      <c r="AH272" s="1">
        <f t="shared" si="135"/>
        <v>0</v>
      </c>
      <c r="AI272" s="1">
        <f t="shared" si="136"/>
        <v>0.68</v>
      </c>
      <c r="AJ272" s="1">
        <f t="shared" si="137"/>
        <v>0</v>
      </c>
      <c r="AK272" s="1">
        <f t="shared" si="138"/>
        <v>0</v>
      </c>
      <c r="AL272" s="1">
        <f t="shared" si="139"/>
        <v>0</v>
      </c>
      <c r="AM272" s="1">
        <f t="shared" si="140"/>
        <v>0</v>
      </c>
      <c r="AN272" s="1">
        <f t="shared" si="141"/>
        <v>0</v>
      </c>
      <c r="AO272" s="1">
        <f t="shared" si="142"/>
        <v>0</v>
      </c>
      <c r="AP272" s="1">
        <f t="shared" si="143"/>
        <v>0</v>
      </c>
      <c r="AQ272" s="1">
        <f t="shared" si="144"/>
        <v>0.56999999999999995</v>
      </c>
      <c r="AR272" s="1">
        <f t="shared" si="145"/>
        <v>0</v>
      </c>
      <c r="AS272" s="1">
        <f t="shared" si="146"/>
        <v>0</v>
      </c>
      <c r="AT272" s="1">
        <f t="shared" si="147"/>
        <v>0</v>
      </c>
      <c r="AU272" s="1">
        <f t="shared" si="148"/>
        <v>0</v>
      </c>
      <c r="AW272" s="1">
        <f t="shared" si="149"/>
        <v>1</v>
      </c>
      <c r="AX272" s="1">
        <f t="shared" si="150"/>
        <v>0</v>
      </c>
      <c r="AY272" s="1">
        <f t="shared" si="151"/>
        <v>1</v>
      </c>
      <c r="AZ272" s="1">
        <f t="shared" si="152"/>
        <v>0.88</v>
      </c>
      <c r="BA272" s="1">
        <f t="shared" si="153"/>
        <v>0.77</v>
      </c>
      <c r="BB272" s="1">
        <f t="shared" si="154"/>
        <v>0</v>
      </c>
      <c r="BC272" s="1">
        <f t="shared" si="155"/>
        <v>0</v>
      </c>
      <c r="BD272" s="1">
        <f t="shared" si="156"/>
        <v>0</v>
      </c>
      <c r="BE272" s="1">
        <f t="shared" si="157"/>
        <v>0</v>
      </c>
      <c r="BF272" s="43">
        <f t="shared" si="158"/>
        <v>2</v>
      </c>
      <c r="BG272" s="43">
        <f t="shared" si="159"/>
        <v>3.9139999999999997</v>
      </c>
      <c r="BH272" s="1" t="s">
        <v>13576</v>
      </c>
      <c r="BI272" s="52">
        <v>8.6065573770491802E-2</v>
      </c>
      <c r="BJ272" s="1" t="s">
        <v>13589</v>
      </c>
    </row>
    <row r="273" spans="1:62">
      <c r="A273" s="28" t="s">
        <v>641</v>
      </c>
      <c r="B273" s="1">
        <v>1000</v>
      </c>
      <c r="C273" s="1">
        <v>6957</v>
      </c>
      <c r="D273" s="1">
        <v>10.909999999999997</v>
      </c>
      <c r="E273" s="28">
        <v>38.21</v>
      </c>
      <c r="F273" s="1">
        <v>2.56</v>
      </c>
      <c r="G273" s="28">
        <v>0.79503105590062106</v>
      </c>
      <c r="H273" s="28">
        <v>1.1599999999999999</v>
      </c>
      <c r="I273" s="28">
        <v>0.72955974842767291</v>
      </c>
      <c r="J273" s="1">
        <v>97.9</v>
      </c>
      <c r="K273" s="1">
        <v>99.15</v>
      </c>
      <c r="L273" s="1">
        <v>61</v>
      </c>
      <c r="M273" s="1">
        <v>317</v>
      </c>
      <c r="N273" s="1">
        <v>1437</v>
      </c>
      <c r="O273" s="28">
        <v>0.82359621451104104</v>
      </c>
      <c r="P273" s="28">
        <f t="shared" si="128"/>
        <v>1.3235908141962422</v>
      </c>
      <c r="Q273" s="42" t="s">
        <v>13545</v>
      </c>
      <c r="T273" s="1">
        <f t="shared" si="129"/>
        <v>0</v>
      </c>
      <c r="U273" s="1">
        <f t="shared" si="130"/>
        <v>0.52400000000000002</v>
      </c>
      <c r="W273" s="1">
        <f t="shared" si="131"/>
        <v>0</v>
      </c>
      <c r="X273" s="1">
        <f t="shared" si="132"/>
        <v>0</v>
      </c>
      <c r="Y273" s="1">
        <f t="shared" si="133"/>
        <v>0</v>
      </c>
      <c r="Z273" s="1">
        <f t="shared" si="134"/>
        <v>0</v>
      </c>
      <c r="AH273" s="1">
        <f t="shared" si="135"/>
        <v>0</v>
      </c>
      <c r="AI273" s="1">
        <f t="shared" si="136"/>
        <v>0</v>
      </c>
      <c r="AJ273" s="1">
        <f t="shared" si="137"/>
        <v>0</v>
      </c>
      <c r="AK273" s="1">
        <f t="shared" si="138"/>
        <v>0</v>
      </c>
      <c r="AL273" s="1">
        <f t="shared" si="139"/>
        <v>0</v>
      </c>
      <c r="AM273" s="1">
        <f t="shared" si="140"/>
        <v>0</v>
      </c>
      <c r="AN273" s="1">
        <f t="shared" si="141"/>
        <v>0</v>
      </c>
      <c r="AO273" s="1">
        <f t="shared" si="142"/>
        <v>0</v>
      </c>
      <c r="AP273" s="1">
        <f t="shared" si="143"/>
        <v>0</v>
      </c>
      <c r="AQ273" s="1">
        <f t="shared" si="144"/>
        <v>0.56999999999999995</v>
      </c>
      <c r="AR273" s="1">
        <f t="shared" si="145"/>
        <v>0</v>
      </c>
      <c r="AS273" s="1">
        <f t="shared" si="146"/>
        <v>0.67</v>
      </c>
      <c r="AT273" s="1">
        <f t="shared" si="147"/>
        <v>0</v>
      </c>
      <c r="AU273" s="1">
        <f t="shared" si="148"/>
        <v>0</v>
      </c>
      <c r="AW273" s="1">
        <f t="shared" si="149"/>
        <v>0</v>
      </c>
      <c r="AX273" s="1">
        <f t="shared" si="150"/>
        <v>0</v>
      </c>
      <c r="AY273" s="1">
        <f t="shared" si="151"/>
        <v>0</v>
      </c>
      <c r="AZ273" s="1">
        <f t="shared" si="152"/>
        <v>0</v>
      </c>
      <c r="BA273" s="1">
        <f t="shared" si="153"/>
        <v>0</v>
      </c>
      <c r="BB273" s="1">
        <f t="shared" si="154"/>
        <v>0</v>
      </c>
      <c r="BC273" s="1">
        <f t="shared" si="155"/>
        <v>0</v>
      </c>
      <c r="BD273" s="1">
        <f t="shared" si="156"/>
        <v>0</v>
      </c>
      <c r="BE273" s="1">
        <f t="shared" si="157"/>
        <v>0</v>
      </c>
      <c r="BF273" s="43">
        <f t="shared" si="158"/>
        <v>0</v>
      </c>
      <c r="BG273" s="43">
        <f t="shared" si="159"/>
        <v>1.7639999999999998</v>
      </c>
      <c r="BH273" s="1" t="s">
        <v>13576</v>
      </c>
      <c r="BI273" s="52">
        <v>8.6065573770491802E-2</v>
      </c>
      <c r="BJ273" s="1" t="s">
        <v>13589</v>
      </c>
    </row>
    <row r="274" spans="1:62">
      <c r="A274" s="28" t="s">
        <v>1199</v>
      </c>
      <c r="B274" s="1">
        <v>10000</v>
      </c>
      <c r="C274" s="1">
        <v>35516</v>
      </c>
      <c r="D274" s="1">
        <v>14.120000000000001</v>
      </c>
      <c r="E274" s="28">
        <v>38.283333333333339</v>
      </c>
      <c r="F274" s="1">
        <v>9.25</v>
      </c>
      <c r="G274" s="28">
        <v>1.9032921810699588</v>
      </c>
      <c r="H274" s="28">
        <v>5.04</v>
      </c>
      <c r="I274" s="28">
        <v>1.7084745762711864</v>
      </c>
      <c r="J274" s="1">
        <v>94.21</v>
      </c>
      <c r="K274" s="1">
        <v>99.64</v>
      </c>
      <c r="L274" s="1">
        <v>305</v>
      </c>
      <c r="M274" s="1">
        <v>1940</v>
      </c>
      <c r="N274" s="1">
        <v>10087</v>
      </c>
      <c r="O274" s="28">
        <v>0.67288659793814432</v>
      </c>
      <c r="P274" s="28">
        <f t="shared" si="128"/>
        <v>1.1539605432735205</v>
      </c>
      <c r="Q274" s="42">
        <v>1</v>
      </c>
      <c r="T274" s="1">
        <f t="shared" si="129"/>
        <v>0</v>
      </c>
      <c r="U274" s="1">
        <f t="shared" si="130"/>
        <v>0</v>
      </c>
      <c r="W274" s="1">
        <f t="shared" si="131"/>
        <v>0</v>
      </c>
      <c r="X274" s="1">
        <f t="shared" si="132"/>
        <v>0.49</v>
      </c>
      <c r="Y274" s="1">
        <f t="shared" si="133"/>
        <v>0</v>
      </c>
      <c r="Z274" s="1">
        <f t="shared" si="134"/>
        <v>0</v>
      </c>
      <c r="AH274" s="1">
        <f t="shared" si="135"/>
        <v>0</v>
      </c>
      <c r="AI274" s="1">
        <f t="shared" si="136"/>
        <v>0.68</v>
      </c>
      <c r="AJ274" s="1">
        <f t="shared" si="137"/>
        <v>0</v>
      </c>
      <c r="AK274" s="1">
        <f t="shared" si="138"/>
        <v>0</v>
      </c>
      <c r="AL274" s="1">
        <f t="shared" si="139"/>
        <v>1</v>
      </c>
      <c r="AM274" s="1">
        <f t="shared" si="140"/>
        <v>0.75</v>
      </c>
      <c r="AN274" s="1">
        <f t="shared" si="141"/>
        <v>1</v>
      </c>
      <c r="AO274" s="1">
        <f t="shared" si="142"/>
        <v>0.72</v>
      </c>
      <c r="AP274" s="1">
        <f t="shared" si="143"/>
        <v>0</v>
      </c>
      <c r="AQ274" s="1">
        <f t="shared" si="144"/>
        <v>0</v>
      </c>
      <c r="AR274" s="1">
        <f t="shared" si="145"/>
        <v>0</v>
      </c>
      <c r="AS274" s="1">
        <f t="shared" si="146"/>
        <v>0</v>
      </c>
      <c r="AT274" s="1">
        <f t="shared" si="147"/>
        <v>0</v>
      </c>
      <c r="AU274" s="1">
        <f t="shared" si="148"/>
        <v>0</v>
      </c>
      <c r="AW274" s="1">
        <f t="shared" si="149"/>
        <v>0</v>
      </c>
      <c r="AX274" s="1">
        <f t="shared" si="150"/>
        <v>0</v>
      </c>
      <c r="AY274" s="1">
        <f t="shared" si="151"/>
        <v>0</v>
      </c>
      <c r="AZ274" s="1">
        <f t="shared" si="152"/>
        <v>0</v>
      </c>
      <c r="BA274" s="1">
        <f t="shared" si="153"/>
        <v>0</v>
      </c>
      <c r="BB274" s="1">
        <f t="shared" si="154"/>
        <v>0</v>
      </c>
      <c r="BC274" s="1">
        <f t="shared" si="155"/>
        <v>0</v>
      </c>
      <c r="BD274" s="1">
        <f t="shared" si="156"/>
        <v>0</v>
      </c>
      <c r="BE274" s="1">
        <f t="shared" si="157"/>
        <v>0</v>
      </c>
      <c r="BF274" s="43">
        <f t="shared" si="158"/>
        <v>2</v>
      </c>
      <c r="BG274" s="43">
        <f t="shared" si="159"/>
        <v>2.6399999999999997</v>
      </c>
      <c r="BH274" s="1" t="s">
        <v>13576</v>
      </c>
      <c r="BI274" s="52">
        <v>8.6065573770491802E-2</v>
      </c>
      <c r="BJ274" s="1" t="s">
        <v>13589</v>
      </c>
    </row>
    <row r="275" spans="1:62">
      <c r="A275" s="28" t="s">
        <v>3085</v>
      </c>
      <c r="B275" s="1">
        <v>1000</v>
      </c>
      <c r="C275" s="1">
        <v>13316</v>
      </c>
      <c r="D275" s="1">
        <v>34.69</v>
      </c>
      <c r="E275" s="28">
        <v>38.669999999999995</v>
      </c>
      <c r="F275" s="1">
        <v>10.050000000000001</v>
      </c>
      <c r="G275" s="28">
        <v>0.69840166782487845</v>
      </c>
      <c r="H275" s="28">
        <v>4.97</v>
      </c>
      <c r="I275" s="28">
        <v>1.3468834688346882</v>
      </c>
      <c r="J275" s="1">
        <v>91.39</v>
      </c>
      <c r="K275" s="1">
        <v>98.61</v>
      </c>
      <c r="L275" s="1">
        <v>78</v>
      </c>
      <c r="M275" s="1">
        <v>342</v>
      </c>
      <c r="N275" s="1">
        <v>3837</v>
      </c>
      <c r="O275" s="28">
        <v>0.97614035087719297</v>
      </c>
      <c r="P275" s="28">
        <f t="shared" si="128"/>
        <v>0.53479280688037534</v>
      </c>
      <c r="Q275" s="42">
        <v>1</v>
      </c>
      <c r="T275" s="1">
        <f t="shared" si="129"/>
        <v>0</v>
      </c>
      <c r="U275" s="1">
        <f t="shared" si="130"/>
        <v>0.52400000000000002</v>
      </c>
      <c r="W275" s="1">
        <f t="shared" si="131"/>
        <v>1</v>
      </c>
      <c r="X275" s="1">
        <f t="shared" si="132"/>
        <v>0.49</v>
      </c>
      <c r="Y275" s="1">
        <f t="shared" si="133"/>
        <v>0</v>
      </c>
      <c r="Z275" s="1">
        <f t="shared" si="134"/>
        <v>0</v>
      </c>
      <c r="AH275" s="1">
        <f t="shared" si="135"/>
        <v>0</v>
      </c>
      <c r="AI275" s="1">
        <f t="shared" si="136"/>
        <v>0.68</v>
      </c>
      <c r="AJ275" s="1">
        <f t="shared" si="137"/>
        <v>0</v>
      </c>
      <c r="AK275" s="1">
        <f t="shared" si="138"/>
        <v>0</v>
      </c>
      <c r="AL275" s="1">
        <f t="shared" si="139"/>
        <v>0</v>
      </c>
      <c r="AM275" s="1">
        <f t="shared" si="140"/>
        <v>0.75</v>
      </c>
      <c r="AN275" s="1">
        <f t="shared" si="141"/>
        <v>1</v>
      </c>
      <c r="AO275" s="1">
        <f t="shared" si="142"/>
        <v>0.72</v>
      </c>
      <c r="AP275" s="1">
        <f t="shared" si="143"/>
        <v>0</v>
      </c>
      <c r="AQ275" s="1">
        <f t="shared" si="144"/>
        <v>0</v>
      </c>
      <c r="AR275" s="1">
        <f t="shared" si="145"/>
        <v>0</v>
      </c>
      <c r="AS275" s="1">
        <f t="shared" si="146"/>
        <v>0.67</v>
      </c>
      <c r="AT275" s="1">
        <f t="shared" si="147"/>
        <v>0</v>
      </c>
      <c r="AU275" s="1">
        <f t="shared" si="148"/>
        <v>0</v>
      </c>
      <c r="AW275" s="1">
        <f t="shared" si="149"/>
        <v>0</v>
      </c>
      <c r="AX275" s="1">
        <f t="shared" si="150"/>
        <v>0</v>
      </c>
      <c r="AY275" s="1">
        <f t="shared" si="151"/>
        <v>0</v>
      </c>
      <c r="AZ275" s="1">
        <f t="shared" si="152"/>
        <v>0</v>
      </c>
      <c r="BA275" s="1">
        <f t="shared" si="153"/>
        <v>0</v>
      </c>
      <c r="BB275" s="1">
        <f t="shared" si="154"/>
        <v>0</v>
      </c>
      <c r="BC275" s="1">
        <f t="shared" si="155"/>
        <v>0</v>
      </c>
      <c r="BD275" s="1">
        <f t="shared" si="156"/>
        <v>0</v>
      </c>
      <c r="BE275" s="1">
        <f t="shared" si="157"/>
        <v>0</v>
      </c>
      <c r="BF275" s="43">
        <f t="shared" si="158"/>
        <v>2</v>
      </c>
      <c r="BG275" s="43">
        <f t="shared" si="159"/>
        <v>3.8339999999999996</v>
      </c>
      <c r="BH275" s="1" t="s">
        <v>13576</v>
      </c>
      <c r="BI275" s="52">
        <v>8.6065573770491802E-2</v>
      </c>
      <c r="BJ275" s="1" t="s">
        <v>13589</v>
      </c>
    </row>
    <row r="276" spans="1:62">
      <c r="A276" s="28" t="s">
        <v>3436</v>
      </c>
      <c r="B276" s="1">
        <v>1000</v>
      </c>
      <c r="C276" s="1">
        <v>101550</v>
      </c>
      <c r="D276" s="1">
        <v>13.5</v>
      </c>
      <c r="E276" s="28">
        <v>38.876666666666665</v>
      </c>
      <c r="F276" s="1">
        <v>3.56</v>
      </c>
      <c r="G276" s="28">
        <v>0.90585241730279897</v>
      </c>
      <c r="H276" s="28">
        <v>5.52</v>
      </c>
      <c r="I276" s="28">
        <v>2.2716049382716048</v>
      </c>
      <c r="J276" s="1">
        <v>15.19</v>
      </c>
      <c r="K276" s="1">
        <v>99.21</v>
      </c>
      <c r="L276" s="1">
        <v>119</v>
      </c>
      <c r="M276" s="1">
        <v>673</v>
      </c>
      <c r="N276" s="1">
        <v>12833</v>
      </c>
      <c r="O276" s="28">
        <v>0.75679049034175339</v>
      </c>
      <c r="P276" s="28">
        <f t="shared" si="128"/>
        <v>0.3146575235720408</v>
      </c>
      <c r="Q276" s="42">
        <v>1</v>
      </c>
      <c r="T276" s="1">
        <f t="shared" si="129"/>
        <v>0</v>
      </c>
      <c r="U276" s="1">
        <f t="shared" si="130"/>
        <v>0.52400000000000002</v>
      </c>
      <c r="W276" s="1">
        <f t="shared" si="131"/>
        <v>0</v>
      </c>
      <c r="X276" s="1">
        <f t="shared" si="132"/>
        <v>0.49</v>
      </c>
      <c r="Y276" s="1">
        <f t="shared" si="133"/>
        <v>0</v>
      </c>
      <c r="Z276" s="1">
        <f t="shared" si="134"/>
        <v>0</v>
      </c>
      <c r="AH276" s="1">
        <f t="shared" si="135"/>
        <v>0</v>
      </c>
      <c r="AI276" s="1">
        <f t="shared" si="136"/>
        <v>0</v>
      </c>
      <c r="AJ276" s="1">
        <f t="shared" si="137"/>
        <v>0</v>
      </c>
      <c r="AK276" s="1">
        <f t="shared" si="138"/>
        <v>0</v>
      </c>
      <c r="AL276" s="1">
        <f t="shared" si="139"/>
        <v>1</v>
      </c>
      <c r="AM276" s="1">
        <f t="shared" si="140"/>
        <v>0.75</v>
      </c>
      <c r="AN276" s="1">
        <f t="shared" si="141"/>
        <v>1</v>
      </c>
      <c r="AO276" s="1">
        <f t="shared" si="142"/>
        <v>0.72</v>
      </c>
      <c r="AP276" s="1">
        <f t="shared" si="143"/>
        <v>1</v>
      </c>
      <c r="AQ276" s="1">
        <f t="shared" si="144"/>
        <v>0</v>
      </c>
      <c r="AR276" s="1">
        <f t="shared" si="145"/>
        <v>0</v>
      </c>
      <c r="AS276" s="1">
        <f t="shared" si="146"/>
        <v>0.67</v>
      </c>
      <c r="AT276" s="1">
        <f t="shared" si="147"/>
        <v>0</v>
      </c>
      <c r="AU276" s="1">
        <f t="shared" si="148"/>
        <v>0</v>
      </c>
      <c r="AW276" s="1">
        <f t="shared" si="149"/>
        <v>0</v>
      </c>
      <c r="AX276" s="1">
        <f t="shared" si="150"/>
        <v>0</v>
      </c>
      <c r="AY276" s="1">
        <f t="shared" si="151"/>
        <v>0</v>
      </c>
      <c r="AZ276" s="1">
        <f t="shared" si="152"/>
        <v>0</v>
      </c>
      <c r="BA276" s="1">
        <f t="shared" si="153"/>
        <v>0</v>
      </c>
      <c r="BB276" s="1">
        <f t="shared" si="154"/>
        <v>0</v>
      </c>
      <c r="BC276" s="1">
        <f t="shared" si="155"/>
        <v>0</v>
      </c>
      <c r="BD276" s="1">
        <f t="shared" si="156"/>
        <v>0</v>
      </c>
      <c r="BE276" s="1">
        <f t="shared" si="157"/>
        <v>0.81</v>
      </c>
      <c r="BF276" s="43">
        <f t="shared" si="158"/>
        <v>3</v>
      </c>
      <c r="BG276" s="43">
        <f t="shared" si="159"/>
        <v>3.964</v>
      </c>
      <c r="BH276" s="1" t="s">
        <v>13578</v>
      </c>
      <c r="BI276" s="52">
        <v>7.6923076923076927E-2</v>
      </c>
      <c r="BJ276" s="1" t="s">
        <v>13589</v>
      </c>
    </row>
    <row r="277" spans="1:62">
      <c r="A277" s="28" t="s">
        <v>508</v>
      </c>
      <c r="B277" s="1">
        <v>1030</v>
      </c>
      <c r="C277" s="1">
        <v>5921</v>
      </c>
      <c r="D277" s="1">
        <v>2.9500000000000028</v>
      </c>
      <c r="E277" s="28">
        <v>39.346666666666664</v>
      </c>
      <c r="F277" s="1">
        <v>16.98</v>
      </c>
      <c r="G277" s="28">
        <v>1.1799861014593467</v>
      </c>
      <c r="H277" s="28">
        <v>4.57</v>
      </c>
      <c r="I277" s="28">
        <v>1.2384823848238484</v>
      </c>
      <c r="J277" s="1">
        <v>99.95</v>
      </c>
      <c r="K277" s="1">
        <v>98.08</v>
      </c>
      <c r="L277" s="1">
        <v>68</v>
      </c>
      <c r="M277" s="1">
        <v>434</v>
      </c>
      <c r="N277" s="1">
        <v>1479</v>
      </c>
      <c r="O277" s="28">
        <v>0.67059907834101384</v>
      </c>
      <c r="P277" s="28">
        <f t="shared" si="128"/>
        <v>1.7606490872210956</v>
      </c>
      <c r="Q277" s="42">
        <v>1</v>
      </c>
      <c r="T277" s="1">
        <f t="shared" si="129"/>
        <v>0</v>
      </c>
      <c r="U277" s="1">
        <f t="shared" si="130"/>
        <v>0.52400000000000002</v>
      </c>
      <c r="W277" s="1">
        <f t="shared" si="131"/>
        <v>0</v>
      </c>
      <c r="X277" s="1">
        <f t="shared" si="132"/>
        <v>0</v>
      </c>
      <c r="Y277" s="1">
        <f t="shared" si="133"/>
        <v>0</v>
      </c>
      <c r="Z277" s="1">
        <f t="shared" si="134"/>
        <v>0</v>
      </c>
      <c r="AH277" s="1">
        <f t="shared" si="135"/>
        <v>0</v>
      </c>
      <c r="AI277" s="1">
        <f t="shared" si="136"/>
        <v>0.68</v>
      </c>
      <c r="AJ277" s="1">
        <f t="shared" si="137"/>
        <v>0</v>
      </c>
      <c r="AK277" s="1">
        <f t="shared" si="138"/>
        <v>0</v>
      </c>
      <c r="AL277" s="1">
        <f t="shared" si="139"/>
        <v>0</v>
      </c>
      <c r="AM277" s="1">
        <f t="shared" si="140"/>
        <v>0</v>
      </c>
      <c r="AN277" s="1">
        <f t="shared" si="141"/>
        <v>1</v>
      </c>
      <c r="AO277" s="1">
        <f t="shared" si="142"/>
        <v>0.72</v>
      </c>
      <c r="AP277" s="1">
        <f t="shared" si="143"/>
        <v>0</v>
      </c>
      <c r="AQ277" s="1">
        <f t="shared" si="144"/>
        <v>0.56999999999999995</v>
      </c>
      <c r="AR277" s="1">
        <f t="shared" si="145"/>
        <v>0</v>
      </c>
      <c r="AS277" s="1">
        <f t="shared" si="146"/>
        <v>0.67</v>
      </c>
      <c r="AT277" s="1">
        <f t="shared" si="147"/>
        <v>0</v>
      </c>
      <c r="AU277" s="1">
        <f t="shared" si="148"/>
        <v>0.54</v>
      </c>
      <c r="AW277" s="1">
        <f t="shared" si="149"/>
        <v>0</v>
      </c>
      <c r="AX277" s="1">
        <f t="shared" si="150"/>
        <v>0</v>
      </c>
      <c r="AY277" s="1">
        <f t="shared" si="151"/>
        <v>0</v>
      </c>
      <c r="AZ277" s="1">
        <f t="shared" si="152"/>
        <v>0</v>
      </c>
      <c r="BA277" s="1">
        <f t="shared" si="153"/>
        <v>0</v>
      </c>
      <c r="BB277" s="1">
        <f t="shared" si="154"/>
        <v>0</v>
      </c>
      <c r="BC277" s="1">
        <f t="shared" si="155"/>
        <v>0</v>
      </c>
      <c r="BD277" s="1">
        <f t="shared" si="156"/>
        <v>0</v>
      </c>
      <c r="BE277" s="1">
        <f t="shared" si="157"/>
        <v>0</v>
      </c>
      <c r="BF277" s="43">
        <f t="shared" si="158"/>
        <v>1</v>
      </c>
      <c r="BG277" s="43">
        <f t="shared" si="159"/>
        <v>3.7040000000000002</v>
      </c>
      <c r="BH277" s="1" t="s">
        <v>13576</v>
      </c>
      <c r="BI277" s="52">
        <v>8.6065573770491802E-2</v>
      </c>
      <c r="BJ277" s="1" t="s">
        <v>13589</v>
      </c>
    </row>
    <row r="278" spans="1:62">
      <c r="A278" s="28" t="s">
        <v>296</v>
      </c>
      <c r="B278" s="1">
        <v>1000</v>
      </c>
      <c r="C278" s="1">
        <v>70516</v>
      </c>
      <c r="D278" s="1">
        <v>3.6899999999999977</v>
      </c>
      <c r="E278" s="28">
        <v>39.42</v>
      </c>
      <c r="F278" s="1">
        <v>4.4400000000000004</v>
      </c>
      <c r="G278" s="28">
        <v>1.0277777777777779</v>
      </c>
      <c r="H278" s="28">
        <v>0.56000000000000005</v>
      </c>
      <c r="I278" s="28">
        <v>0.19178082191780824</v>
      </c>
      <c r="J278" s="1">
        <v>96.15</v>
      </c>
      <c r="K278" s="1">
        <v>99.78</v>
      </c>
      <c r="L278" s="1">
        <v>129</v>
      </c>
      <c r="M278" s="1">
        <v>627</v>
      </c>
      <c r="N278" s="1">
        <v>5920</v>
      </c>
      <c r="O278" s="28">
        <v>0.8805741626794259</v>
      </c>
      <c r="P278" s="28">
        <f t="shared" si="128"/>
        <v>0.635472972972973</v>
      </c>
      <c r="Q278" s="42">
        <v>1</v>
      </c>
      <c r="T278" s="1">
        <f t="shared" si="129"/>
        <v>0</v>
      </c>
      <c r="U278" s="1">
        <f t="shared" si="130"/>
        <v>0.52400000000000002</v>
      </c>
      <c r="W278" s="1">
        <f t="shared" si="131"/>
        <v>0</v>
      </c>
      <c r="X278" s="1">
        <f t="shared" si="132"/>
        <v>0</v>
      </c>
      <c r="Y278" s="1">
        <f t="shared" si="133"/>
        <v>0</v>
      </c>
      <c r="Z278" s="1">
        <f t="shared" si="134"/>
        <v>0</v>
      </c>
      <c r="AH278" s="1">
        <f t="shared" si="135"/>
        <v>0</v>
      </c>
      <c r="AI278" s="1">
        <f t="shared" si="136"/>
        <v>0</v>
      </c>
      <c r="AJ278" s="1">
        <f t="shared" si="137"/>
        <v>0</v>
      </c>
      <c r="AK278" s="1">
        <f t="shared" si="138"/>
        <v>0</v>
      </c>
      <c r="AL278" s="1">
        <f t="shared" si="139"/>
        <v>0</v>
      </c>
      <c r="AM278" s="1">
        <f t="shared" si="140"/>
        <v>0</v>
      </c>
      <c r="AN278" s="1">
        <f t="shared" si="141"/>
        <v>0</v>
      </c>
      <c r="AO278" s="1">
        <f t="shared" si="142"/>
        <v>0</v>
      </c>
      <c r="AP278" s="1">
        <f t="shared" si="143"/>
        <v>0</v>
      </c>
      <c r="AQ278" s="1">
        <f t="shared" si="144"/>
        <v>0</v>
      </c>
      <c r="AR278" s="1">
        <f t="shared" si="145"/>
        <v>0</v>
      </c>
      <c r="AS278" s="1">
        <f t="shared" si="146"/>
        <v>0</v>
      </c>
      <c r="AT278" s="1">
        <f t="shared" si="147"/>
        <v>0</v>
      </c>
      <c r="AU278" s="1">
        <f t="shared" si="148"/>
        <v>0</v>
      </c>
      <c r="AW278" s="1">
        <f t="shared" si="149"/>
        <v>0</v>
      </c>
      <c r="AX278" s="1">
        <f t="shared" si="150"/>
        <v>0</v>
      </c>
      <c r="AY278" s="1">
        <f t="shared" si="151"/>
        <v>0</v>
      </c>
      <c r="AZ278" s="1">
        <f t="shared" si="152"/>
        <v>0</v>
      </c>
      <c r="BA278" s="1">
        <f t="shared" si="153"/>
        <v>0</v>
      </c>
      <c r="BB278" s="1">
        <f t="shared" si="154"/>
        <v>0</v>
      </c>
      <c r="BC278" s="1">
        <f t="shared" si="155"/>
        <v>0</v>
      </c>
      <c r="BD278" s="1">
        <f t="shared" si="156"/>
        <v>0</v>
      </c>
      <c r="BE278" s="1">
        <f t="shared" si="157"/>
        <v>0</v>
      </c>
      <c r="BF278" s="43">
        <f t="shared" si="158"/>
        <v>0</v>
      </c>
      <c r="BG278" s="43">
        <f t="shared" si="159"/>
        <v>0.52400000000000002</v>
      </c>
      <c r="BH278" s="1" t="s">
        <v>13576</v>
      </c>
      <c r="BI278" s="52">
        <v>8.6065573770491802E-2</v>
      </c>
      <c r="BJ278" s="1" t="s">
        <v>13589</v>
      </c>
    </row>
    <row r="279" spans="1:62">
      <c r="A279" s="28" t="s">
        <v>3967</v>
      </c>
      <c r="B279" s="1">
        <v>1000</v>
      </c>
      <c r="C279" s="1">
        <v>39880</v>
      </c>
      <c r="D279" s="1">
        <v>13.059999999999995</v>
      </c>
      <c r="E279" s="28">
        <v>39.443333333333328</v>
      </c>
      <c r="F279" s="1">
        <v>3.81</v>
      </c>
      <c r="G279" s="28">
        <v>0.29603729603729606</v>
      </c>
      <c r="H279" s="28">
        <v>2.94</v>
      </c>
      <c r="I279" s="28">
        <v>0.80327868852459017</v>
      </c>
      <c r="J279" s="1">
        <v>96.26</v>
      </c>
      <c r="K279" s="1">
        <v>97.65</v>
      </c>
      <c r="L279" s="1">
        <v>56</v>
      </c>
      <c r="M279" s="1">
        <v>190</v>
      </c>
      <c r="N279" s="1">
        <v>216</v>
      </c>
      <c r="O279" s="28">
        <v>1.2614736842105263</v>
      </c>
      <c r="P279" s="28">
        <f t="shared" si="128"/>
        <v>5.2777777777777777</v>
      </c>
      <c r="Q279" s="42">
        <v>1</v>
      </c>
      <c r="T279" s="1">
        <f t="shared" si="129"/>
        <v>0</v>
      </c>
      <c r="U279" s="1">
        <f t="shared" si="130"/>
        <v>0.52400000000000002</v>
      </c>
      <c r="W279" s="1">
        <f t="shared" si="131"/>
        <v>0</v>
      </c>
      <c r="X279" s="1">
        <f t="shared" si="132"/>
        <v>0.49</v>
      </c>
      <c r="Y279" s="1">
        <f t="shared" si="133"/>
        <v>0</v>
      </c>
      <c r="Z279" s="1">
        <f t="shared" si="134"/>
        <v>0</v>
      </c>
      <c r="AH279" s="1">
        <f t="shared" si="135"/>
        <v>0</v>
      </c>
      <c r="AI279" s="1">
        <f t="shared" si="136"/>
        <v>0</v>
      </c>
      <c r="AJ279" s="1">
        <f t="shared" si="137"/>
        <v>0</v>
      </c>
      <c r="AK279" s="1">
        <f t="shared" si="138"/>
        <v>0</v>
      </c>
      <c r="AL279" s="1">
        <f t="shared" si="139"/>
        <v>0</v>
      </c>
      <c r="AM279" s="1">
        <f t="shared" si="140"/>
        <v>0</v>
      </c>
      <c r="AN279" s="1">
        <f t="shared" si="141"/>
        <v>0</v>
      </c>
      <c r="AO279" s="1">
        <f t="shared" si="142"/>
        <v>0.72</v>
      </c>
      <c r="AP279" s="1">
        <f t="shared" si="143"/>
        <v>0</v>
      </c>
      <c r="AQ279" s="1">
        <f t="shared" si="144"/>
        <v>0</v>
      </c>
      <c r="AR279" s="1">
        <f t="shared" si="145"/>
        <v>1</v>
      </c>
      <c r="AS279" s="1">
        <f t="shared" si="146"/>
        <v>0.67</v>
      </c>
      <c r="AT279" s="1">
        <f t="shared" si="147"/>
        <v>0</v>
      </c>
      <c r="AU279" s="1">
        <f t="shared" si="148"/>
        <v>0</v>
      </c>
      <c r="AW279" s="1">
        <f t="shared" si="149"/>
        <v>0</v>
      </c>
      <c r="AX279" s="1">
        <f t="shared" si="150"/>
        <v>0</v>
      </c>
      <c r="AY279" s="1">
        <f t="shared" si="151"/>
        <v>0</v>
      </c>
      <c r="AZ279" s="1">
        <f t="shared" si="152"/>
        <v>0</v>
      </c>
      <c r="BA279" s="1">
        <f t="shared" si="153"/>
        <v>0.77</v>
      </c>
      <c r="BB279" s="1">
        <f t="shared" si="154"/>
        <v>0</v>
      </c>
      <c r="BC279" s="1">
        <f t="shared" si="155"/>
        <v>0</v>
      </c>
      <c r="BD279" s="1">
        <f t="shared" si="156"/>
        <v>0</v>
      </c>
      <c r="BE279" s="1">
        <f t="shared" si="157"/>
        <v>0</v>
      </c>
      <c r="BF279" s="43">
        <f t="shared" si="158"/>
        <v>1</v>
      </c>
      <c r="BG279" s="43">
        <f t="shared" si="159"/>
        <v>3.1739999999999999</v>
      </c>
      <c r="BH279" s="1" t="s">
        <v>13576</v>
      </c>
      <c r="BI279" s="52">
        <v>8.6065573770491802E-2</v>
      </c>
      <c r="BJ279" s="1" t="s">
        <v>13589</v>
      </c>
    </row>
    <row r="280" spans="1:62">
      <c r="A280" s="28" t="s">
        <v>1090</v>
      </c>
      <c r="B280" s="1">
        <v>1000</v>
      </c>
      <c r="C280" s="1">
        <v>43035</v>
      </c>
      <c r="D280" s="1">
        <v>10.060000000000002</v>
      </c>
      <c r="E280" s="28">
        <v>39.476666666666667</v>
      </c>
      <c r="F280" s="1">
        <v>4.55</v>
      </c>
      <c r="G280" s="28">
        <v>0.71993670886075944</v>
      </c>
      <c r="H280" s="28">
        <v>1.6</v>
      </c>
      <c r="I280" s="28">
        <v>0.49230769230769234</v>
      </c>
      <c r="J280" s="1">
        <v>99.05</v>
      </c>
      <c r="K280" s="1">
        <v>99.93</v>
      </c>
      <c r="L280" s="1">
        <v>135</v>
      </c>
      <c r="M280" s="1">
        <v>545</v>
      </c>
      <c r="N280" s="1">
        <v>2404</v>
      </c>
      <c r="O280" s="28">
        <v>1.0601834862385322</v>
      </c>
      <c r="P280" s="28">
        <f t="shared" si="128"/>
        <v>1.360232945091514</v>
      </c>
      <c r="Q280" s="42">
        <v>1</v>
      </c>
      <c r="T280" s="1">
        <f t="shared" si="129"/>
        <v>0</v>
      </c>
      <c r="U280" s="1">
        <f t="shared" si="130"/>
        <v>0.52400000000000002</v>
      </c>
      <c r="W280" s="1">
        <f t="shared" si="131"/>
        <v>0</v>
      </c>
      <c r="X280" s="1">
        <f t="shared" si="132"/>
        <v>0</v>
      </c>
      <c r="Y280" s="1">
        <f t="shared" si="133"/>
        <v>0</v>
      </c>
      <c r="Z280" s="1">
        <f t="shared" si="134"/>
        <v>0</v>
      </c>
      <c r="AH280" s="1">
        <f t="shared" si="135"/>
        <v>0</v>
      </c>
      <c r="AI280" s="1">
        <f t="shared" si="136"/>
        <v>0</v>
      </c>
      <c r="AJ280" s="1">
        <f t="shared" si="137"/>
        <v>0</v>
      </c>
      <c r="AK280" s="1">
        <f t="shared" si="138"/>
        <v>0</v>
      </c>
      <c r="AL280" s="1">
        <f t="shared" si="139"/>
        <v>0</v>
      </c>
      <c r="AM280" s="1">
        <f t="shared" si="140"/>
        <v>0</v>
      </c>
      <c r="AN280" s="1">
        <f t="shared" si="141"/>
        <v>0</v>
      </c>
      <c r="AO280" s="1">
        <f t="shared" si="142"/>
        <v>0.72</v>
      </c>
      <c r="AP280" s="1">
        <f t="shared" si="143"/>
        <v>0</v>
      </c>
      <c r="AQ280" s="1">
        <f t="shared" si="144"/>
        <v>0.56999999999999995</v>
      </c>
      <c r="AR280" s="1">
        <f t="shared" si="145"/>
        <v>0</v>
      </c>
      <c r="AS280" s="1">
        <f t="shared" si="146"/>
        <v>0</v>
      </c>
      <c r="AT280" s="1">
        <f t="shared" si="147"/>
        <v>0</v>
      </c>
      <c r="AU280" s="1">
        <f t="shared" si="148"/>
        <v>0</v>
      </c>
      <c r="AW280" s="1">
        <f t="shared" si="149"/>
        <v>0</v>
      </c>
      <c r="AX280" s="1">
        <f t="shared" si="150"/>
        <v>0</v>
      </c>
      <c r="AY280" s="1">
        <f t="shared" si="151"/>
        <v>0</v>
      </c>
      <c r="AZ280" s="1">
        <f t="shared" si="152"/>
        <v>0</v>
      </c>
      <c r="BA280" s="1">
        <f t="shared" si="153"/>
        <v>0</v>
      </c>
      <c r="BB280" s="1">
        <f t="shared" si="154"/>
        <v>0</v>
      </c>
      <c r="BC280" s="1">
        <f t="shared" si="155"/>
        <v>0</v>
      </c>
      <c r="BD280" s="1">
        <f t="shared" si="156"/>
        <v>0</v>
      </c>
      <c r="BE280" s="1">
        <f t="shared" si="157"/>
        <v>0</v>
      </c>
      <c r="BF280" s="43">
        <f t="shared" si="158"/>
        <v>0</v>
      </c>
      <c r="BG280" s="43">
        <f t="shared" si="159"/>
        <v>1.8140000000000001</v>
      </c>
      <c r="BH280" s="1" t="s">
        <v>13576</v>
      </c>
      <c r="BI280" s="52">
        <v>8.6065573770491802E-2</v>
      </c>
      <c r="BJ280" s="1" t="s">
        <v>13589</v>
      </c>
    </row>
    <row r="281" spans="1:62">
      <c r="A281" s="28" t="s">
        <v>1921</v>
      </c>
      <c r="B281" s="1">
        <v>1000</v>
      </c>
      <c r="C281" s="1">
        <v>2448</v>
      </c>
      <c r="D281" s="1">
        <v>37.520000000000003</v>
      </c>
      <c r="E281" s="28">
        <v>39.580000000000005</v>
      </c>
      <c r="F281" s="1">
        <v>25</v>
      </c>
      <c r="G281" s="28">
        <v>1.9425019425019425</v>
      </c>
      <c r="H281" s="28">
        <v>2.36</v>
      </c>
      <c r="I281" s="28">
        <v>0.64480874316939885</v>
      </c>
      <c r="J281" s="1">
        <v>93.55</v>
      </c>
      <c r="K281" s="1">
        <v>98.41</v>
      </c>
      <c r="L281" s="1">
        <v>8</v>
      </c>
      <c r="M281" s="1">
        <v>60</v>
      </c>
      <c r="N281" s="1">
        <v>436</v>
      </c>
      <c r="O281" s="28">
        <v>0.57066666666666666</v>
      </c>
      <c r="P281" s="28">
        <f t="shared" si="128"/>
        <v>0.82568807339449546</v>
      </c>
      <c r="Q281" s="42">
        <v>0</v>
      </c>
      <c r="T281" s="1">
        <f t="shared" si="129"/>
        <v>0</v>
      </c>
      <c r="U281" s="1">
        <f t="shared" si="130"/>
        <v>0.52400000000000002</v>
      </c>
      <c r="W281" s="1">
        <f t="shared" si="131"/>
        <v>1</v>
      </c>
      <c r="X281" s="1">
        <f t="shared" si="132"/>
        <v>0.49</v>
      </c>
      <c r="Y281" s="1">
        <f t="shared" si="133"/>
        <v>0</v>
      </c>
      <c r="Z281" s="1">
        <f t="shared" si="134"/>
        <v>0</v>
      </c>
      <c r="AH281" s="1">
        <f t="shared" si="135"/>
        <v>0</v>
      </c>
      <c r="AI281" s="1">
        <f t="shared" si="136"/>
        <v>0.68</v>
      </c>
      <c r="AJ281" s="1">
        <f t="shared" si="137"/>
        <v>0</v>
      </c>
      <c r="AK281" s="1">
        <f t="shared" si="138"/>
        <v>0</v>
      </c>
      <c r="AL281" s="1">
        <f t="shared" si="139"/>
        <v>0</v>
      </c>
      <c r="AM281" s="1">
        <f t="shared" si="140"/>
        <v>0</v>
      </c>
      <c r="AN281" s="1">
        <f t="shared" si="141"/>
        <v>0</v>
      </c>
      <c r="AO281" s="1">
        <f t="shared" si="142"/>
        <v>0.72</v>
      </c>
      <c r="AP281" s="1">
        <f t="shared" si="143"/>
        <v>0</v>
      </c>
      <c r="AQ281" s="1">
        <f t="shared" si="144"/>
        <v>0</v>
      </c>
      <c r="AR281" s="1">
        <f t="shared" si="145"/>
        <v>0</v>
      </c>
      <c r="AS281" s="1">
        <f t="shared" si="146"/>
        <v>0.67</v>
      </c>
      <c r="AT281" s="1">
        <f t="shared" si="147"/>
        <v>1</v>
      </c>
      <c r="AU281" s="1">
        <f t="shared" si="148"/>
        <v>0.54</v>
      </c>
      <c r="AW281" s="1">
        <f t="shared" si="149"/>
        <v>1</v>
      </c>
      <c r="AX281" s="1">
        <f t="shared" si="150"/>
        <v>0.91</v>
      </c>
      <c r="AY281" s="1">
        <f t="shared" si="151"/>
        <v>1</v>
      </c>
      <c r="AZ281" s="1">
        <f t="shared" si="152"/>
        <v>0.88</v>
      </c>
      <c r="BA281" s="1">
        <f t="shared" si="153"/>
        <v>0.77</v>
      </c>
      <c r="BB281" s="1">
        <f t="shared" si="154"/>
        <v>0</v>
      </c>
      <c r="BC281" s="1">
        <f t="shared" si="155"/>
        <v>0</v>
      </c>
      <c r="BD281" s="1">
        <f t="shared" si="156"/>
        <v>0</v>
      </c>
      <c r="BE281" s="1">
        <f t="shared" si="157"/>
        <v>0</v>
      </c>
      <c r="BF281" s="43">
        <f t="shared" si="158"/>
        <v>4</v>
      </c>
      <c r="BG281" s="43">
        <f t="shared" si="159"/>
        <v>6.1839999999999993</v>
      </c>
      <c r="BH281" s="1" t="s">
        <v>13576</v>
      </c>
      <c r="BI281" s="52">
        <v>8.6065573770491802E-2</v>
      </c>
      <c r="BJ281" s="1" t="s">
        <v>13589</v>
      </c>
    </row>
    <row r="282" spans="1:62">
      <c r="A282" s="28" t="s">
        <v>744</v>
      </c>
      <c r="B282" s="1">
        <v>1000</v>
      </c>
      <c r="C282" s="1">
        <v>31578</v>
      </c>
      <c r="D282" s="1">
        <v>7.7299999999999969</v>
      </c>
      <c r="E282" s="28">
        <v>39.683333333333337</v>
      </c>
      <c r="F282" s="1">
        <v>2.13</v>
      </c>
      <c r="G282" s="28">
        <v>0.14801945795691451</v>
      </c>
      <c r="H282" s="28">
        <v>1.59</v>
      </c>
      <c r="I282" s="28">
        <v>0.43089430894308944</v>
      </c>
      <c r="J282" s="1">
        <v>81.61</v>
      </c>
      <c r="K282" s="1">
        <v>99.01</v>
      </c>
      <c r="L282" s="1">
        <v>185</v>
      </c>
      <c r="M282" s="1">
        <v>755</v>
      </c>
      <c r="N282" s="1">
        <v>4378</v>
      </c>
      <c r="O282" s="28">
        <v>1.0487417218543047</v>
      </c>
      <c r="P282" s="28">
        <f t="shared" si="128"/>
        <v>1.0347190497944267</v>
      </c>
      <c r="Q282" s="42">
        <v>1</v>
      </c>
      <c r="T282" s="1">
        <f t="shared" si="129"/>
        <v>0</v>
      </c>
      <c r="U282" s="1">
        <f t="shared" si="130"/>
        <v>0.52400000000000002</v>
      </c>
      <c r="W282" s="1">
        <f t="shared" si="131"/>
        <v>0</v>
      </c>
      <c r="X282" s="1">
        <f t="shared" si="132"/>
        <v>0</v>
      </c>
      <c r="Y282" s="1">
        <f t="shared" si="133"/>
        <v>0</v>
      </c>
      <c r="Z282" s="1">
        <f t="shared" si="134"/>
        <v>0</v>
      </c>
      <c r="AH282" s="1">
        <f t="shared" si="135"/>
        <v>0</v>
      </c>
      <c r="AI282" s="1">
        <f t="shared" si="136"/>
        <v>0</v>
      </c>
      <c r="AJ282" s="1">
        <f t="shared" si="137"/>
        <v>0</v>
      </c>
      <c r="AK282" s="1">
        <f t="shared" si="138"/>
        <v>0</v>
      </c>
      <c r="AL282" s="1">
        <f t="shared" si="139"/>
        <v>0</v>
      </c>
      <c r="AM282" s="1">
        <f t="shared" si="140"/>
        <v>0</v>
      </c>
      <c r="AN282" s="1">
        <f t="shared" si="141"/>
        <v>0</v>
      </c>
      <c r="AO282" s="1">
        <f t="shared" si="142"/>
        <v>0.72</v>
      </c>
      <c r="AP282" s="1">
        <f t="shared" si="143"/>
        <v>0</v>
      </c>
      <c r="AQ282" s="1">
        <f t="shared" si="144"/>
        <v>0</v>
      </c>
      <c r="AR282" s="1">
        <f t="shared" si="145"/>
        <v>0</v>
      </c>
      <c r="AS282" s="1">
        <f t="shared" si="146"/>
        <v>0.67</v>
      </c>
      <c r="AT282" s="1">
        <f t="shared" si="147"/>
        <v>0</v>
      </c>
      <c r="AU282" s="1">
        <f t="shared" si="148"/>
        <v>0</v>
      </c>
      <c r="AW282" s="1">
        <f t="shared" si="149"/>
        <v>0</v>
      </c>
      <c r="AX282" s="1">
        <f t="shared" si="150"/>
        <v>0</v>
      </c>
      <c r="AY282" s="1">
        <f t="shared" si="151"/>
        <v>0</v>
      </c>
      <c r="AZ282" s="1">
        <f t="shared" si="152"/>
        <v>0</v>
      </c>
      <c r="BA282" s="1">
        <f t="shared" si="153"/>
        <v>0</v>
      </c>
      <c r="BB282" s="1">
        <f t="shared" si="154"/>
        <v>0</v>
      </c>
      <c r="BC282" s="1">
        <f t="shared" si="155"/>
        <v>0</v>
      </c>
      <c r="BD282" s="1">
        <f t="shared" si="156"/>
        <v>0</v>
      </c>
      <c r="BE282" s="1">
        <f t="shared" si="157"/>
        <v>0</v>
      </c>
      <c r="BF282" s="43">
        <f t="shared" si="158"/>
        <v>0</v>
      </c>
      <c r="BG282" s="43">
        <f t="shared" si="159"/>
        <v>1.9140000000000001</v>
      </c>
      <c r="BH282" s="1" t="s">
        <v>13576</v>
      </c>
      <c r="BI282" s="52">
        <v>8.6065573770491802E-2</v>
      </c>
      <c r="BJ282" s="1" t="s">
        <v>13589</v>
      </c>
    </row>
    <row r="283" spans="1:62">
      <c r="A283" s="28" t="s">
        <v>1004</v>
      </c>
      <c r="B283" s="1">
        <v>3300</v>
      </c>
      <c r="C283" s="1">
        <v>4727</v>
      </c>
      <c r="D283" s="1">
        <v>17.86</v>
      </c>
      <c r="E283" s="28">
        <v>39.993333333333332</v>
      </c>
      <c r="F283" s="1">
        <v>22.35</v>
      </c>
      <c r="G283" s="28">
        <v>1.5531619179986103</v>
      </c>
      <c r="H283" s="28">
        <v>2.5299999999999998</v>
      </c>
      <c r="I283" s="28">
        <v>0.68563685636856364</v>
      </c>
      <c r="J283" s="1">
        <v>98.88</v>
      </c>
      <c r="K283" s="1">
        <v>99.41</v>
      </c>
      <c r="L283" s="1">
        <v>55</v>
      </c>
      <c r="M283" s="1">
        <v>214</v>
      </c>
      <c r="N283" s="1">
        <v>828</v>
      </c>
      <c r="O283" s="28">
        <v>1.0999999999999999</v>
      </c>
      <c r="P283" s="28">
        <f t="shared" si="128"/>
        <v>1.5507246376811592</v>
      </c>
      <c r="Q283" s="42">
        <v>1</v>
      </c>
      <c r="T283" s="1">
        <f t="shared" si="129"/>
        <v>0</v>
      </c>
      <c r="U283" s="1">
        <f t="shared" si="130"/>
        <v>0</v>
      </c>
      <c r="W283" s="1">
        <f t="shared" si="131"/>
        <v>0</v>
      </c>
      <c r="X283" s="1">
        <f t="shared" si="132"/>
        <v>0.49</v>
      </c>
      <c r="Y283" s="1">
        <f t="shared" si="133"/>
        <v>0</v>
      </c>
      <c r="Z283" s="1">
        <f t="shared" si="134"/>
        <v>0</v>
      </c>
      <c r="AH283" s="1">
        <f t="shared" si="135"/>
        <v>0</v>
      </c>
      <c r="AI283" s="1">
        <f t="shared" si="136"/>
        <v>0.68</v>
      </c>
      <c r="AJ283" s="1">
        <f t="shared" si="137"/>
        <v>0</v>
      </c>
      <c r="AK283" s="1">
        <f t="shared" si="138"/>
        <v>0</v>
      </c>
      <c r="AL283" s="1">
        <f t="shared" si="139"/>
        <v>0</v>
      </c>
      <c r="AM283" s="1">
        <f t="shared" si="140"/>
        <v>0</v>
      </c>
      <c r="AN283" s="1">
        <f t="shared" si="141"/>
        <v>0</v>
      </c>
      <c r="AO283" s="1">
        <f t="shared" si="142"/>
        <v>0.72</v>
      </c>
      <c r="AP283" s="1">
        <f t="shared" si="143"/>
        <v>0</v>
      </c>
      <c r="AQ283" s="1">
        <f t="shared" si="144"/>
        <v>0.56999999999999995</v>
      </c>
      <c r="AR283" s="1">
        <f t="shared" si="145"/>
        <v>0</v>
      </c>
      <c r="AS283" s="1">
        <f t="shared" si="146"/>
        <v>0</v>
      </c>
      <c r="AT283" s="1">
        <f t="shared" si="147"/>
        <v>0</v>
      </c>
      <c r="AU283" s="1">
        <f t="shared" si="148"/>
        <v>0.54</v>
      </c>
      <c r="AW283" s="1">
        <f t="shared" si="149"/>
        <v>0</v>
      </c>
      <c r="AX283" s="1">
        <f t="shared" si="150"/>
        <v>0</v>
      </c>
      <c r="AY283" s="1">
        <f t="shared" si="151"/>
        <v>0</v>
      </c>
      <c r="AZ283" s="1">
        <f t="shared" si="152"/>
        <v>0</v>
      </c>
      <c r="BA283" s="1">
        <f t="shared" si="153"/>
        <v>0.77</v>
      </c>
      <c r="BB283" s="1">
        <f t="shared" si="154"/>
        <v>0</v>
      </c>
      <c r="BC283" s="1">
        <f t="shared" si="155"/>
        <v>0</v>
      </c>
      <c r="BD283" s="1">
        <f t="shared" si="156"/>
        <v>0</v>
      </c>
      <c r="BE283" s="1">
        <f t="shared" si="157"/>
        <v>0</v>
      </c>
      <c r="BF283" s="43">
        <f t="shared" si="158"/>
        <v>0</v>
      </c>
      <c r="BG283" s="43">
        <f t="shared" si="159"/>
        <v>3.77</v>
      </c>
      <c r="BH283" s="1" t="s">
        <v>13576</v>
      </c>
      <c r="BI283" s="52">
        <v>8.6065573770491802E-2</v>
      </c>
      <c r="BJ283" s="1" t="s">
        <v>13589</v>
      </c>
    </row>
    <row r="284" spans="1:62">
      <c r="A284" s="28" t="s">
        <v>401</v>
      </c>
      <c r="B284" s="1">
        <v>10000</v>
      </c>
      <c r="C284" s="1">
        <v>35044</v>
      </c>
      <c r="D284" s="1">
        <v>3.9799999999999969</v>
      </c>
      <c r="E284" s="28">
        <v>40.053333333333335</v>
      </c>
      <c r="F284" s="1">
        <v>3.8</v>
      </c>
      <c r="G284" s="28">
        <v>1.1209439528023597</v>
      </c>
      <c r="H284" s="28">
        <v>2.38</v>
      </c>
      <c r="I284" s="28">
        <v>1.096774193548387</v>
      </c>
      <c r="J284" s="1">
        <v>93.09</v>
      </c>
      <c r="K284" s="1">
        <v>99.66</v>
      </c>
      <c r="L284" s="1">
        <v>234</v>
      </c>
      <c r="M284" s="1">
        <v>901</v>
      </c>
      <c r="N284" s="1">
        <v>1888</v>
      </c>
      <c r="O284" s="28">
        <v>1.1115649278579356</v>
      </c>
      <c r="P284" s="28">
        <f t="shared" si="128"/>
        <v>2.8633474576271185</v>
      </c>
      <c r="Q284" s="42">
        <v>1</v>
      </c>
      <c r="T284" s="1">
        <f t="shared" si="129"/>
        <v>0</v>
      </c>
      <c r="U284" s="1">
        <f t="shared" si="130"/>
        <v>0</v>
      </c>
      <c r="W284" s="1">
        <f t="shared" si="131"/>
        <v>0</v>
      </c>
      <c r="X284" s="1">
        <f t="shared" si="132"/>
        <v>0</v>
      </c>
      <c r="Y284" s="1">
        <f t="shared" si="133"/>
        <v>0</v>
      </c>
      <c r="Z284" s="1">
        <f t="shared" si="134"/>
        <v>0</v>
      </c>
      <c r="AH284" s="1">
        <f t="shared" si="135"/>
        <v>0</v>
      </c>
      <c r="AI284" s="1">
        <f t="shared" si="136"/>
        <v>0</v>
      </c>
      <c r="AJ284" s="1">
        <f t="shared" si="137"/>
        <v>0</v>
      </c>
      <c r="AK284" s="1">
        <f t="shared" si="138"/>
        <v>0</v>
      </c>
      <c r="AL284" s="1">
        <f t="shared" si="139"/>
        <v>0</v>
      </c>
      <c r="AM284" s="1">
        <f t="shared" si="140"/>
        <v>0</v>
      </c>
      <c r="AN284" s="1">
        <f t="shared" si="141"/>
        <v>0</v>
      </c>
      <c r="AO284" s="1">
        <f t="shared" si="142"/>
        <v>0.72</v>
      </c>
      <c r="AP284" s="1">
        <f t="shared" si="143"/>
        <v>0</v>
      </c>
      <c r="AQ284" s="1">
        <f t="shared" si="144"/>
        <v>0</v>
      </c>
      <c r="AR284" s="1">
        <f t="shared" si="145"/>
        <v>0</v>
      </c>
      <c r="AS284" s="1">
        <f t="shared" si="146"/>
        <v>0</v>
      </c>
      <c r="AT284" s="1">
        <f t="shared" si="147"/>
        <v>0</v>
      </c>
      <c r="AU284" s="1">
        <f t="shared" si="148"/>
        <v>0</v>
      </c>
      <c r="AW284" s="1">
        <f t="shared" si="149"/>
        <v>0</v>
      </c>
      <c r="AX284" s="1">
        <f t="shared" si="150"/>
        <v>0</v>
      </c>
      <c r="AY284" s="1">
        <f t="shared" si="151"/>
        <v>0</v>
      </c>
      <c r="AZ284" s="1">
        <f t="shared" si="152"/>
        <v>0</v>
      </c>
      <c r="BA284" s="1">
        <f t="shared" si="153"/>
        <v>0</v>
      </c>
      <c r="BB284" s="1">
        <f t="shared" si="154"/>
        <v>0</v>
      </c>
      <c r="BC284" s="1">
        <f t="shared" si="155"/>
        <v>0</v>
      </c>
      <c r="BD284" s="1">
        <f t="shared" si="156"/>
        <v>0</v>
      </c>
      <c r="BE284" s="1">
        <f t="shared" si="157"/>
        <v>0</v>
      </c>
      <c r="BF284" s="43">
        <f t="shared" si="158"/>
        <v>0</v>
      </c>
      <c r="BG284" s="43">
        <f t="shared" si="159"/>
        <v>0.72</v>
      </c>
      <c r="BH284" s="1" t="s">
        <v>13576</v>
      </c>
      <c r="BI284" s="52">
        <v>8.6065573770491802E-2</v>
      </c>
      <c r="BJ284" s="1" t="s">
        <v>13589</v>
      </c>
    </row>
    <row r="285" spans="1:62">
      <c r="A285" s="28" t="s">
        <v>2827</v>
      </c>
      <c r="B285" s="1">
        <v>1000</v>
      </c>
      <c r="C285" s="1">
        <v>20357</v>
      </c>
      <c r="D285" s="1">
        <v>17.639999999999997</v>
      </c>
      <c r="E285" s="28">
        <v>40.206666666666663</v>
      </c>
      <c r="F285" s="1">
        <v>1.33</v>
      </c>
      <c r="G285" s="28">
        <v>0.33842239185750639</v>
      </c>
      <c r="H285" s="28">
        <v>2.41</v>
      </c>
      <c r="I285" s="28">
        <v>0.99176954732510292</v>
      </c>
      <c r="J285" s="1">
        <v>77.77</v>
      </c>
      <c r="K285" s="1">
        <v>99.73</v>
      </c>
      <c r="L285" s="1">
        <v>109</v>
      </c>
      <c r="M285" s="1">
        <v>405</v>
      </c>
      <c r="N285" s="1">
        <v>3257</v>
      </c>
      <c r="O285" s="28">
        <v>1.1519012345679014</v>
      </c>
      <c r="P285" s="28">
        <f t="shared" si="128"/>
        <v>0.74608535462081671</v>
      </c>
      <c r="Q285" s="42">
        <v>1</v>
      </c>
      <c r="T285" s="1">
        <f t="shared" si="129"/>
        <v>0</v>
      </c>
      <c r="U285" s="1">
        <f t="shared" si="130"/>
        <v>0.52400000000000002</v>
      </c>
      <c r="W285" s="1">
        <f t="shared" si="131"/>
        <v>0</v>
      </c>
      <c r="X285" s="1">
        <f t="shared" si="132"/>
        <v>0.49</v>
      </c>
      <c r="Y285" s="1">
        <f t="shared" si="133"/>
        <v>0</v>
      </c>
      <c r="Z285" s="1">
        <f t="shared" si="134"/>
        <v>0</v>
      </c>
      <c r="AH285" s="1">
        <f t="shared" si="135"/>
        <v>0</v>
      </c>
      <c r="AI285" s="1">
        <f t="shared" si="136"/>
        <v>0</v>
      </c>
      <c r="AJ285" s="1">
        <f t="shared" si="137"/>
        <v>0</v>
      </c>
      <c r="AK285" s="1">
        <f t="shared" si="138"/>
        <v>0</v>
      </c>
      <c r="AL285" s="1">
        <f t="shared" si="139"/>
        <v>0</v>
      </c>
      <c r="AM285" s="1">
        <f t="shared" si="140"/>
        <v>0</v>
      </c>
      <c r="AN285" s="1">
        <f t="shared" si="141"/>
        <v>0</v>
      </c>
      <c r="AO285" s="1">
        <f t="shared" si="142"/>
        <v>0.72</v>
      </c>
      <c r="AP285" s="1">
        <f t="shared" si="143"/>
        <v>0</v>
      </c>
      <c r="AQ285" s="1">
        <f t="shared" si="144"/>
        <v>0</v>
      </c>
      <c r="AR285" s="1">
        <f t="shared" si="145"/>
        <v>0</v>
      </c>
      <c r="AS285" s="1">
        <f t="shared" si="146"/>
        <v>0</v>
      </c>
      <c r="AT285" s="1">
        <f t="shared" si="147"/>
        <v>0</v>
      </c>
      <c r="AU285" s="1">
        <f t="shared" si="148"/>
        <v>0</v>
      </c>
      <c r="AW285" s="1">
        <f t="shared" si="149"/>
        <v>0</v>
      </c>
      <c r="AX285" s="1">
        <f t="shared" si="150"/>
        <v>0</v>
      </c>
      <c r="AY285" s="1">
        <f t="shared" si="151"/>
        <v>0</v>
      </c>
      <c r="AZ285" s="1">
        <f t="shared" si="152"/>
        <v>0</v>
      </c>
      <c r="BA285" s="1">
        <f t="shared" si="153"/>
        <v>0</v>
      </c>
      <c r="BB285" s="1">
        <f t="shared" si="154"/>
        <v>0</v>
      </c>
      <c r="BC285" s="1">
        <f t="shared" si="155"/>
        <v>0</v>
      </c>
      <c r="BD285" s="1">
        <f t="shared" si="156"/>
        <v>0</v>
      </c>
      <c r="BE285" s="1">
        <f t="shared" si="157"/>
        <v>0</v>
      </c>
      <c r="BF285" s="43">
        <f t="shared" si="158"/>
        <v>0</v>
      </c>
      <c r="BG285" s="43">
        <f t="shared" si="159"/>
        <v>1.734</v>
      </c>
      <c r="BH285" s="1" t="s">
        <v>13576</v>
      </c>
      <c r="BI285" s="52">
        <v>8.6065573770491802E-2</v>
      </c>
      <c r="BJ285" s="1" t="s">
        <v>13589</v>
      </c>
    </row>
    <row r="286" spans="1:62">
      <c r="A286" s="28" t="s">
        <v>412</v>
      </c>
      <c r="B286" s="1">
        <v>1534</v>
      </c>
      <c r="C286" s="1">
        <v>58878</v>
      </c>
      <c r="D286" s="1">
        <v>7.93</v>
      </c>
      <c r="E286" s="28">
        <v>40.293333333333329</v>
      </c>
      <c r="F286" s="1">
        <v>7.17</v>
      </c>
      <c r="G286" s="28">
        <v>2.2267080745341614</v>
      </c>
      <c r="H286" s="28">
        <v>3.48</v>
      </c>
      <c r="I286" s="28">
        <v>2.1886792452830188</v>
      </c>
      <c r="J286" s="1">
        <v>96.88</v>
      </c>
      <c r="K286" s="1">
        <v>98.18</v>
      </c>
      <c r="L286" s="1">
        <v>449</v>
      </c>
      <c r="M286" s="1">
        <v>2203</v>
      </c>
      <c r="N286" s="1">
        <v>11596</v>
      </c>
      <c r="O286" s="28">
        <v>0.87231956423059465</v>
      </c>
      <c r="P286" s="28">
        <f t="shared" si="128"/>
        <v>1.1398758192480165</v>
      </c>
      <c r="Q286" s="42">
        <v>1</v>
      </c>
      <c r="T286" s="1">
        <f t="shared" si="129"/>
        <v>0</v>
      </c>
      <c r="U286" s="1">
        <f t="shared" si="130"/>
        <v>0.52400000000000002</v>
      </c>
      <c r="W286" s="1">
        <f t="shared" si="131"/>
        <v>0</v>
      </c>
      <c r="X286" s="1">
        <f t="shared" si="132"/>
        <v>0</v>
      </c>
      <c r="Y286" s="1">
        <f t="shared" si="133"/>
        <v>0</v>
      </c>
      <c r="Z286" s="1">
        <f t="shared" si="134"/>
        <v>0</v>
      </c>
      <c r="AH286" s="1">
        <f t="shared" si="135"/>
        <v>0</v>
      </c>
      <c r="AI286" s="1">
        <f t="shared" si="136"/>
        <v>0.68</v>
      </c>
      <c r="AJ286" s="1">
        <f t="shared" si="137"/>
        <v>0</v>
      </c>
      <c r="AK286" s="1">
        <f t="shared" si="138"/>
        <v>0</v>
      </c>
      <c r="AL286" s="1">
        <f t="shared" si="139"/>
        <v>0</v>
      </c>
      <c r="AM286" s="1">
        <f t="shared" si="140"/>
        <v>0</v>
      </c>
      <c r="AN286" s="1">
        <f t="shared" si="141"/>
        <v>1</v>
      </c>
      <c r="AO286" s="1">
        <f t="shared" si="142"/>
        <v>0.72</v>
      </c>
      <c r="AP286" s="1">
        <f t="shared" si="143"/>
        <v>0</v>
      </c>
      <c r="AQ286" s="1">
        <f t="shared" si="144"/>
        <v>0</v>
      </c>
      <c r="AR286" s="1">
        <f t="shared" si="145"/>
        <v>0</v>
      </c>
      <c r="AS286" s="1">
        <f t="shared" si="146"/>
        <v>0.67</v>
      </c>
      <c r="AT286" s="1">
        <f t="shared" si="147"/>
        <v>0</v>
      </c>
      <c r="AU286" s="1">
        <f t="shared" si="148"/>
        <v>0</v>
      </c>
      <c r="AW286" s="1">
        <f t="shared" si="149"/>
        <v>0</v>
      </c>
      <c r="AX286" s="1">
        <f t="shared" si="150"/>
        <v>0</v>
      </c>
      <c r="AY286" s="1">
        <f t="shared" si="151"/>
        <v>0</v>
      </c>
      <c r="AZ286" s="1">
        <f t="shared" si="152"/>
        <v>0</v>
      </c>
      <c r="BA286" s="1">
        <f t="shared" si="153"/>
        <v>0</v>
      </c>
      <c r="BB286" s="1">
        <f t="shared" si="154"/>
        <v>0</v>
      </c>
      <c r="BC286" s="1">
        <f t="shared" si="155"/>
        <v>0</v>
      </c>
      <c r="BD286" s="1">
        <f t="shared" si="156"/>
        <v>0</v>
      </c>
      <c r="BE286" s="1">
        <f t="shared" si="157"/>
        <v>0</v>
      </c>
      <c r="BF286" s="43">
        <f t="shared" si="158"/>
        <v>1</v>
      </c>
      <c r="BG286" s="43">
        <f t="shared" si="159"/>
        <v>2.5940000000000003</v>
      </c>
      <c r="BH286" s="1" t="s">
        <v>13576</v>
      </c>
      <c r="BI286" s="52">
        <v>8.6065573770491802E-2</v>
      </c>
      <c r="BJ286" s="1" t="s">
        <v>13589</v>
      </c>
    </row>
    <row r="287" spans="1:62">
      <c r="A287" s="28" t="s">
        <v>4207</v>
      </c>
      <c r="B287" s="1">
        <v>1000</v>
      </c>
      <c r="C287" s="1">
        <v>51096</v>
      </c>
      <c r="D287" s="1">
        <v>15.86</v>
      </c>
      <c r="E287" s="28">
        <v>40.410000000000004</v>
      </c>
      <c r="F287" s="1">
        <v>41.57</v>
      </c>
      <c r="G287" s="28">
        <v>2.8888116747741486</v>
      </c>
      <c r="H287" s="28">
        <v>7.24</v>
      </c>
      <c r="I287" s="28">
        <v>1.962059620596206</v>
      </c>
      <c r="J287" s="1">
        <v>95.79</v>
      </c>
      <c r="K287" s="1">
        <v>98.99</v>
      </c>
      <c r="L287" s="1">
        <v>1</v>
      </c>
      <c r="M287" s="1">
        <v>22</v>
      </c>
      <c r="N287" s="1">
        <v>1809</v>
      </c>
      <c r="O287" s="28">
        <v>0.19454545454545455</v>
      </c>
      <c r="P287" s="28">
        <f t="shared" si="128"/>
        <v>7.2968490878938641E-2</v>
      </c>
      <c r="Q287" s="42">
        <v>1</v>
      </c>
      <c r="T287" s="1">
        <f t="shared" si="129"/>
        <v>0</v>
      </c>
      <c r="U287" s="1">
        <f t="shared" si="130"/>
        <v>0.52400000000000002</v>
      </c>
      <c r="W287" s="1">
        <f t="shared" si="131"/>
        <v>0</v>
      </c>
      <c r="X287" s="1">
        <f t="shared" si="132"/>
        <v>0.49</v>
      </c>
      <c r="Y287" s="1">
        <f t="shared" si="133"/>
        <v>0</v>
      </c>
      <c r="Z287" s="1">
        <f t="shared" si="134"/>
        <v>0</v>
      </c>
      <c r="AH287" s="1">
        <f t="shared" si="135"/>
        <v>1</v>
      </c>
      <c r="AI287" s="1">
        <f t="shared" si="136"/>
        <v>0.68</v>
      </c>
      <c r="AJ287" s="1">
        <f t="shared" si="137"/>
        <v>0</v>
      </c>
      <c r="AK287" s="1">
        <f t="shared" si="138"/>
        <v>0</v>
      </c>
      <c r="AL287" s="1">
        <f t="shared" si="139"/>
        <v>1</v>
      </c>
      <c r="AM287" s="1">
        <f t="shared" si="140"/>
        <v>0.75</v>
      </c>
      <c r="AN287" s="1">
        <f t="shared" si="141"/>
        <v>1</v>
      </c>
      <c r="AO287" s="1">
        <f t="shared" si="142"/>
        <v>0.72</v>
      </c>
      <c r="AP287" s="1">
        <f t="shared" si="143"/>
        <v>0</v>
      </c>
      <c r="AQ287" s="1">
        <f t="shared" si="144"/>
        <v>0</v>
      </c>
      <c r="AR287" s="1">
        <f t="shared" si="145"/>
        <v>0</v>
      </c>
      <c r="AS287" s="1">
        <f t="shared" si="146"/>
        <v>0.67</v>
      </c>
      <c r="AT287" s="1">
        <f t="shared" si="147"/>
        <v>0</v>
      </c>
      <c r="AU287" s="1">
        <f t="shared" si="148"/>
        <v>0</v>
      </c>
      <c r="AW287" s="1">
        <f t="shared" si="149"/>
        <v>1</v>
      </c>
      <c r="AX287" s="1">
        <f t="shared" si="150"/>
        <v>0.91</v>
      </c>
      <c r="AY287" s="1">
        <f t="shared" si="151"/>
        <v>1</v>
      </c>
      <c r="AZ287" s="1">
        <f t="shared" si="152"/>
        <v>0.88</v>
      </c>
      <c r="BA287" s="1">
        <f t="shared" si="153"/>
        <v>0</v>
      </c>
      <c r="BB287" s="1">
        <f t="shared" si="154"/>
        <v>0</v>
      </c>
      <c r="BC287" s="1">
        <f t="shared" si="155"/>
        <v>0</v>
      </c>
      <c r="BD287" s="1">
        <f t="shared" si="156"/>
        <v>1</v>
      </c>
      <c r="BE287" s="1">
        <f t="shared" si="157"/>
        <v>0.81</v>
      </c>
      <c r="BF287" s="43">
        <f t="shared" si="158"/>
        <v>6</v>
      </c>
      <c r="BG287" s="43">
        <f t="shared" si="159"/>
        <v>6.4339999999999993</v>
      </c>
      <c r="BH287" s="1" t="s">
        <v>13576</v>
      </c>
      <c r="BI287" s="52">
        <v>8.6065573770491802E-2</v>
      </c>
      <c r="BJ287" s="1" t="s">
        <v>13589</v>
      </c>
    </row>
    <row r="288" spans="1:62">
      <c r="A288" s="28" t="s">
        <v>1092</v>
      </c>
      <c r="B288" s="1">
        <v>2068</v>
      </c>
      <c r="C288" s="1">
        <v>7401</v>
      </c>
      <c r="D288" s="1">
        <v>18.36</v>
      </c>
      <c r="E288" s="28">
        <v>40.45333333333334</v>
      </c>
      <c r="F288" s="1">
        <v>22.03</v>
      </c>
      <c r="G288" s="28">
        <v>1.5309242529534399</v>
      </c>
      <c r="H288" s="28">
        <v>5.39</v>
      </c>
      <c r="I288" s="28">
        <v>1.4607046070460703</v>
      </c>
      <c r="J288" s="1">
        <v>99.99</v>
      </c>
      <c r="K288" s="1">
        <v>97.08</v>
      </c>
      <c r="L288" s="1">
        <v>1</v>
      </c>
      <c r="M288" s="1">
        <v>150</v>
      </c>
      <c r="N288" s="1">
        <v>749</v>
      </c>
      <c r="O288" s="28">
        <v>2.8533333333333338E-2</v>
      </c>
      <c r="P288" s="28">
        <f t="shared" si="128"/>
        <v>1.2016021361815754</v>
      </c>
      <c r="Q288" s="42">
        <v>1</v>
      </c>
      <c r="T288" s="1">
        <f t="shared" si="129"/>
        <v>0</v>
      </c>
      <c r="U288" s="1">
        <f t="shared" si="130"/>
        <v>0</v>
      </c>
      <c r="W288" s="1">
        <f t="shared" si="131"/>
        <v>0</v>
      </c>
      <c r="X288" s="1">
        <f t="shared" si="132"/>
        <v>0.49</v>
      </c>
      <c r="Y288" s="1">
        <f t="shared" si="133"/>
        <v>0</v>
      </c>
      <c r="Z288" s="1">
        <f t="shared" si="134"/>
        <v>0</v>
      </c>
      <c r="AH288" s="1">
        <f t="shared" si="135"/>
        <v>0</v>
      </c>
      <c r="AI288" s="1">
        <f t="shared" si="136"/>
        <v>0.68</v>
      </c>
      <c r="AJ288" s="1">
        <f t="shared" si="137"/>
        <v>0</v>
      </c>
      <c r="AK288" s="1">
        <f t="shared" si="138"/>
        <v>0</v>
      </c>
      <c r="AL288" s="1">
        <f t="shared" si="139"/>
        <v>1</v>
      </c>
      <c r="AM288" s="1">
        <f t="shared" si="140"/>
        <v>0.75</v>
      </c>
      <c r="AN288" s="1">
        <f t="shared" si="141"/>
        <v>1</v>
      </c>
      <c r="AO288" s="1">
        <f t="shared" si="142"/>
        <v>0.72</v>
      </c>
      <c r="AP288" s="1">
        <f t="shared" si="143"/>
        <v>0</v>
      </c>
      <c r="AQ288" s="1">
        <f t="shared" si="144"/>
        <v>0.56999999999999995</v>
      </c>
      <c r="AR288" s="1">
        <f t="shared" si="145"/>
        <v>1</v>
      </c>
      <c r="AS288" s="1">
        <f t="shared" si="146"/>
        <v>0.67</v>
      </c>
      <c r="AT288" s="1">
        <f t="shared" si="147"/>
        <v>0</v>
      </c>
      <c r="AU288" s="1">
        <f t="shared" si="148"/>
        <v>0</v>
      </c>
      <c r="AW288" s="1">
        <f t="shared" si="149"/>
        <v>1</v>
      </c>
      <c r="AX288" s="1">
        <f t="shared" si="150"/>
        <v>0.91</v>
      </c>
      <c r="AY288" s="1">
        <f t="shared" si="151"/>
        <v>0</v>
      </c>
      <c r="AZ288" s="1">
        <f t="shared" si="152"/>
        <v>0.88</v>
      </c>
      <c r="BA288" s="1">
        <f t="shared" si="153"/>
        <v>0.77</v>
      </c>
      <c r="BB288" s="1">
        <f t="shared" si="154"/>
        <v>1</v>
      </c>
      <c r="BC288" s="1">
        <f t="shared" si="155"/>
        <v>0</v>
      </c>
      <c r="BD288" s="1">
        <f t="shared" si="156"/>
        <v>0</v>
      </c>
      <c r="BE288" s="1">
        <f t="shared" si="157"/>
        <v>0</v>
      </c>
      <c r="BF288" s="43">
        <f t="shared" si="158"/>
        <v>5</v>
      </c>
      <c r="BG288" s="43">
        <f t="shared" si="159"/>
        <v>6.4399999999999995</v>
      </c>
      <c r="BH288" s="1" t="s">
        <v>13580</v>
      </c>
      <c r="BI288" s="52">
        <v>0.15853658536585366</v>
      </c>
      <c r="BJ288" s="1" t="s">
        <v>13587</v>
      </c>
    </row>
    <row r="289" spans="1:62">
      <c r="A289" s="28" t="s">
        <v>576</v>
      </c>
      <c r="B289" s="1">
        <v>1188</v>
      </c>
      <c r="C289" s="1">
        <v>13972</v>
      </c>
      <c r="D289" s="1">
        <v>6.7899999999999991</v>
      </c>
      <c r="E289" s="28">
        <v>41.54</v>
      </c>
      <c r="F289" s="1">
        <v>16.09</v>
      </c>
      <c r="G289" s="28">
        <v>2.1060209424083771</v>
      </c>
      <c r="H289" s="28">
        <v>1.76</v>
      </c>
      <c r="I289" s="28">
        <v>0.51764705882352946</v>
      </c>
      <c r="J289" s="1">
        <v>98.15</v>
      </c>
      <c r="K289" s="1">
        <v>98.94</v>
      </c>
      <c r="L289" s="1">
        <v>52</v>
      </c>
      <c r="M289" s="1">
        <v>222</v>
      </c>
      <c r="N289" s="1">
        <v>1043</v>
      </c>
      <c r="O289" s="28">
        <v>1.0025225225225225</v>
      </c>
      <c r="P289" s="28">
        <f t="shared" si="128"/>
        <v>1.2770853307766059</v>
      </c>
      <c r="Q289" s="42">
        <v>1</v>
      </c>
      <c r="T289" s="1">
        <f t="shared" si="129"/>
        <v>0</v>
      </c>
      <c r="U289" s="1">
        <f t="shared" si="130"/>
        <v>0.52400000000000002</v>
      </c>
      <c r="W289" s="1">
        <f t="shared" si="131"/>
        <v>0</v>
      </c>
      <c r="X289" s="1">
        <f t="shared" si="132"/>
        <v>0</v>
      </c>
      <c r="Y289" s="1">
        <f t="shared" si="133"/>
        <v>0</v>
      </c>
      <c r="Z289" s="1">
        <f t="shared" si="134"/>
        <v>0</v>
      </c>
      <c r="AH289" s="1">
        <f t="shared" si="135"/>
        <v>0</v>
      </c>
      <c r="AI289" s="1">
        <f t="shared" si="136"/>
        <v>0.68</v>
      </c>
      <c r="AJ289" s="1">
        <f t="shared" si="137"/>
        <v>0</v>
      </c>
      <c r="AK289" s="1">
        <f t="shared" si="138"/>
        <v>0</v>
      </c>
      <c r="AL289" s="1">
        <f t="shared" si="139"/>
        <v>0</v>
      </c>
      <c r="AM289" s="1">
        <f t="shared" si="140"/>
        <v>0</v>
      </c>
      <c r="AN289" s="1">
        <f t="shared" si="141"/>
        <v>0</v>
      </c>
      <c r="AO289" s="1">
        <f t="shared" si="142"/>
        <v>0.72</v>
      </c>
      <c r="AP289" s="1">
        <f t="shared" si="143"/>
        <v>0</v>
      </c>
      <c r="AQ289" s="1">
        <f t="shared" si="144"/>
        <v>0.56999999999999995</v>
      </c>
      <c r="AR289" s="1">
        <f t="shared" si="145"/>
        <v>0</v>
      </c>
      <c r="AS289" s="1">
        <f t="shared" si="146"/>
        <v>0.67</v>
      </c>
      <c r="AT289" s="1">
        <f t="shared" si="147"/>
        <v>0</v>
      </c>
      <c r="AU289" s="1">
        <f t="shared" si="148"/>
        <v>0</v>
      </c>
      <c r="AW289" s="1">
        <f t="shared" si="149"/>
        <v>0</v>
      </c>
      <c r="AX289" s="1">
        <f t="shared" si="150"/>
        <v>0</v>
      </c>
      <c r="AY289" s="1">
        <f t="shared" si="151"/>
        <v>0</v>
      </c>
      <c r="AZ289" s="1">
        <f t="shared" si="152"/>
        <v>0</v>
      </c>
      <c r="BA289" s="1">
        <f t="shared" si="153"/>
        <v>0.77</v>
      </c>
      <c r="BB289" s="1">
        <f t="shared" si="154"/>
        <v>0</v>
      </c>
      <c r="BC289" s="1">
        <f t="shared" si="155"/>
        <v>0</v>
      </c>
      <c r="BD289" s="1">
        <f t="shared" si="156"/>
        <v>0</v>
      </c>
      <c r="BE289" s="1">
        <f t="shared" si="157"/>
        <v>0</v>
      </c>
      <c r="BF289" s="43">
        <f t="shared" si="158"/>
        <v>0</v>
      </c>
      <c r="BG289" s="43">
        <f t="shared" si="159"/>
        <v>3.9340000000000002</v>
      </c>
      <c r="BH289" s="1" t="s">
        <v>13576</v>
      </c>
      <c r="BI289" s="52">
        <v>8.6065573770491802E-2</v>
      </c>
      <c r="BJ289" s="1" t="s">
        <v>13589</v>
      </c>
    </row>
    <row r="290" spans="1:62">
      <c r="A290" s="28" t="s">
        <v>718</v>
      </c>
      <c r="B290" s="1">
        <v>1000</v>
      </c>
      <c r="C290" s="1">
        <v>16315</v>
      </c>
      <c r="D290" s="1">
        <v>16.29</v>
      </c>
      <c r="E290" s="28">
        <v>41.610000000000007</v>
      </c>
      <c r="F290" s="1">
        <v>1.99</v>
      </c>
      <c r="G290" s="28">
        <v>0.44519015659955258</v>
      </c>
      <c r="H290" s="28">
        <v>1.53</v>
      </c>
      <c r="I290" s="28">
        <v>0.76884422110552764</v>
      </c>
      <c r="J290" s="1">
        <v>98.19</v>
      </c>
      <c r="K290" s="1">
        <v>99.63</v>
      </c>
      <c r="L290" s="1">
        <v>9</v>
      </c>
      <c r="M290" s="1">
        <v>669</v>
      </c>
      <c r="N290" s="1">
        <v>7101</v>
      </c>
      <c r="O290" s="28">
        <v>5.7578475336322876E-2</v>
      </c>
      <c r="P290" s="28">
        <f t="shared" si="128"/>
        <v>0.56527249683143221</v>
      </c>
      <c r="Q290" s="42">
        <v>1</v>
      </c>
      <c r="T290" s="1">
        <f t="shared" si="129"/>
        <v>0</v>
      </c>
      <c r="U290" s="1">
        <f t="shared" si="130"/>
        <v>0.52400000000000002</v>
      </c>
      <c r="W290" s="1">
        <f t="shared" si="131"/>
        <v>0</v>
      </c>
      <c r="X290" s="1">
        <f t="shared" si="132"/>
        <v>0.49</v>
      </c>
      <c r="Y290" s="1">
        <f t="shared" si="133"/>
        <v>0</v>
      </c>
      <c r="Z290" s="1">
        <f t="shared" si="134"/>
        <v>0</v>
      </c>
      <c r="AH290" s="1">
        <f t="shared" si="135"/>
        <v>0</v>
      </c>
      <c r="AI290" s="1">
        <f t="shared" si="136"/>
        <v>0</v>
      </c>
      <c r="AJ290" s="1">
        <f t="shared" si="137"/>
        <v>0</v>
      </c>
      <c r="AK290" s="1">
        <f t="shared" si="138"/>
        <v>0</v>
      </c>
      <c r="AL290" s="1">
        <f t="shared" si="139"/>
        <v>0</v>
      </c>
      <c r="AM290" s="1">
        <f t="shared" si="140"/>
        <v>0</v>
      </c>
      <c r="AN290" s="1">
        <f t="shared" si="141"/>
        <v>0</v>
      </c>
      <c r="AO290" s="1">
        <f t="shared" si="142"/>
        <v>0.72</v>
      </c>
      <c r="AP290" s="1">
        <f t="shared" si="143"/>
        <v>0</v>
      </c>
      <c r="AQ290" s="1">
        <f t="shared" si="144"/>
        <v>0.56999999999999995</v>
      </c>
      <c r="AR290" s="1">
        <f t="shared" si="145"/>
        <v>0</v>
      </c>
      <c r="AS290" s="1">
        <f t="shared" si="146"/>
        <v>0</v>
      </c>
      <c r="AT290" s="1">
        <f t="shared" si="147"/>
        <v>0</v>
      </c>
      <c r="AU290" s="1">
        <f t="shared" si="148"/>
        <v>0</v>
      </c>
      <c r="AW290" s="1">
        <f t="shared" si="149"/>
        <v>1</v>
      </c>
      <c r="AX290" s="1">
        <f t="shared" si="150"/>
        <v>0.91</v>
      </c>
      <c r="AY290" s="1">
        <f t="shared" si="151"/>
        <v>0</v>
      </c>
      <c r="AZ290" s="1">
        <f t="shared" si="152"/>
        <v>0</v>
      </c>
      <c r="BA290" s="1">
        <f t="shared" si="153"/>
        <v>0</v>
      </c>
      <c r="BB290" s="1">
        <f t="shared" si="154"/>
        <v>1</v>
      </c>
      <c r="BC290" s="1">
        <f t="shared" si="155"/>
        <v>0</v>
      </c>
      <c r="BD290" s="1">
        <f t="shared" si="156"/>
        <v>0</v>
      </c>
      <c r="BE290" s="1">
        <f t="shared" si="157"/>
        <v>0</v>
      </c>
      <c r="BF290" s="43">
        <f t="shared" si="158"/>
        <v>2</v>
      </c>
      <c r="BG290" s="43">
        <f t="shared" si="159"/>
        <v>3.214</v>
      </c>
      <c r="BH290" s="1" t="s">
        <v>13580</v>
      </c>
      <c r="BI290" s="52">
        <v>0.15853658536585366</v>
      </c>
      <c r="BJ290" s="1" t="s">
        <v>13587</v>
      </c>
    </row>
    <row r="291" spans="1:62">
      <c r="A291" s="28" t="s">
        <v>1191</v>
      </c>
      <c r="B291" s="1">
        <v>4008</v>
      </c>
      <c r="C291" s="1">
        <v>33100</v>
      </c>
      <c r="D291" s="1">
        <v>10.049999999999997</v>
      </c>
      <c r="E291" s="28">
        <v>43.54</v>
      </c>
      <c r="F291" s="1">
        <v>98.77</v>
      </c>
      <c r="G291" s="28">
        <v>12.928010471204189</v>
      </c>
      <c r="H291" s="28">
        <v>1.99</v>
      </c>
      <c r="I291" s="28">
        <v>0.58529411764705885</v>
      </c>
      <c r="J291" s="1">
        <v>98.37</v>
      </c>
      <c r="K291" s="1">
        <v>98.27</v>
      </c>
      <c r="L291" s="1">
        <v>185</v>
      </c>
      <c r="M291" s="1">
        <v>1066</v>
      </c>
      <c r="N291" s="1">
        <v>4280</v>
      </c>
      <c r="O291" s="28">
        <v>0.74277673545966238</v>
      </c>
      <c r="P291" s="28">
        <f t="shared" si="128"/>
        <v>1.4943925233644859</v>
      </c>
      <c r="Q291" s="42">
        <v>1</v>
      </c>
      <c r="T291" s="1">
        <f t="shared" si="129"/>
        <v>0</v>
      </c>
      <c r="U291" s="1">
        <f t="shared" si="130"/>
        <v>0</v>
      </c>
      <c r="W291" s="1">
        <f t="shared" si="131"/>
        <v>0</v>
      </c>
      <c r="X291" s="1">
        <f t="shared" si="132"/>
        <v>0</v>
      </c>
      <c r="Y291" s="1">
        <f t="shared" si="133"/>
        <v>0</v>
      </c>
      <c r="Z291" s="1">
        <f t="shared" si="134"/>
        <v>0</v>
      </c>
      <c r="AH291" s="1">
        <f t="shared" si="135"/>
        <v>1</v>
      </c>
      <c r="AI291" s="1">
        <f t="shared" si="136"/>
        <v>0.68</v>
      </c>
      <c r="AJ291" s="1">
        <f t="shared" si="137"/>
        <v>1</v>
      </c>
      <c r="AK291" s="1">
        <f t="shared" si="138"/>
        <v>0.66</v>
      </c>
      <c r="AL291" s="1">
        <f t="shared" si="139"/>
        <v>0</v>
      </c>
      <c r="AM291" s="1">
        <f t="shared" si="140"/>
        <v>0</v>
      </c>
      <c r="AN291" s="1">
        <f t="shared" si="141"/>
        <v>0</v>
      </c>
      <c r="AO291" s="1">
        <f t="shared" si="142"/>
        <v>0.72</v>
      </c>
      <c r="AP291" s="1">
        <f t="shared" si="143"/>
        <v>0</v>
      </c>
      <c r="AQ291" s="1">
        <f t="shared" si="144"/>
        <v>0.56999999999999995</v>
      </c>
      <c r="AR291" s="1">
        <f t="shared" si="145"/>
        <v>0</v>
      </c>
      <c r="AS291" s="1">
        <f t="shared" si="146"/>
        <v>0.67</v>
      </c>
      <c r="AT291" s="1">
        <f t="shared" si="147"/>
        <v>0</v>
      </c>
      <c r="AU291" s="1">
        <f t="shared" si="148"/>
        <v>0</v>
      </c>
      <c r="AW291" s="1">
        <f t="shared" si="149"/>
        <v>0</v>
      </c>
      <c r="AX291" s="1">
        <f t="shared" si="150"/>
        <v>0</v>
      </c>
      <c r="AY291" s="1">
        <f t="shared" si="151"/>
        <v>0</v>
      </c>
      <c r="AZ291" s="1">
        <f t="shared" si="152"/>
        <v>0</v>
      </c>
      <c r="BA291" s="1">
        <f t="shared" si="153"/>
        <v>0</v>
      </c>
      <c r="BB291" s="1">
        <f t="shared" si="154"/>
        <v>0</v>
      </c>
      <c r="BC291" s="1">
        <f t="shared" si="155"/>
        <v>0</v>
      </c>
      <c r="BD291" s="1">
        <f t="shared" si="156"/>
        <v>0</v>
      </c>
      <c r="BE291" s="1">
        <f t="shared" si="157"/>
        <v>0</v>
      </c>
      <c r="BF291" s="43">
        <f t="shared" si="158"/>
        <v>2</v>
      </c>
      <c r="BG291" s="67">
        <f t="shared" si="159"/>
        <v>3.3</v>
      </c>
      <c r="BH291" s="1" t="s">
        <v>13575</v>
      </c>
      <c r="BI291" s="52">
        <v>0.59090909090909094</v>
      </c>
      <c r="BJ291" s="1" t="s">
        <v>13585</v>
      </c>
    </row>
    <row r="292" spans="1:62">
      <c r="A292" s="28" t="s">
        <v>688</v>
      </c>
      <c r="B292" s="1">
        <v>1000</v>
      </c>
      <c r="C292" s="1">
        <v>10989</v>
      </c>
      <c r="D292" s="1">
        <v>17.079999999999998</v>
      </c>
      <c r="E292" s="28">
        <v>43.656666666666666</v>
      </c>
      <c r="F292" s="1">
        <v>2.0499999999999998</v>
      </c>
      <c r="G292" s="28">
        <v>0.32539682539682535</v>
      </c>
      <c r="H292" s="28">
        <v>4.16</v>
      </c>
      <c r="I292" s="28">
        <v>1.1919770773638969</v>
      </c>
      <c r="J292" s="1">
        <v>99.95</v>
      </c>
      <c r="K292" s="1">
        <v>99.06</v>
      </c>
      <c r="L292" s="1">
        <v>90</v>
      </c>
      <c r="M292" s="1">
        <v>380</v>
      </c>
      <c r="N292" s="1">
        <v>1725</v>
      </c>
      <c r="O292" s="28">
        <v>1.0136842105263157</v>
      </c>
      <c r="P292" s="28">
        <f t="shared" si="128"/>
        <v>1.3217391304347825</v>
      </c>
      <c r="Q292" s="42">
        <v>1</v>
      </c>
      <c r="T292" s="1">
        <f t="shared" si="129"/>
        <v>0</v>
      </c>
      <c r="U292" s="1">
        <f t="shared" si="130"/>
        <v>0.52400000000000002</v>
      </c>
      <c r="W292" s="1">
        <f t="shared" si="131"/>
        <v>0</v>
      </c>
      <c r="X292" s="1">
        <f t="shared" si="132"/>
        <v>0.49</v>
      </c>
      <c r="Y292" s="1">
        <f t="shared" si="133"/>
        <v>0</v>
      </c>
      <c r="Z292" s="1">
        <f t="shared" si="134"/>
        <v>0</v>
      </c>
      <c r="AH292" s="1">
        <f t="shared" si="135"/>
        <v>0</v>
      </c>
      <c r="AI292" s="1">
        <f t="shared" si="136"/>
        <v>0</v>
      </c>
      <c r="AJ292" s="1">
        <f t="shared" si="137"/>
        <v>0</v>
      </c>
      <c r="AK292" s="1">
        <f t="shared" si="138"/>
        <v>0</v>
      </c>
      <c r="AL292" s="1">
        <f t="shared" si="139"/>
        <v>0</v>
      </c>
      <c r="AM292" s="1">
        <f t="shared" si="140"/>
        <v>0</v>
      </c>
      <c r="AN292" s="1">
        <f t="shared" si="141"/>
        <v>1</v>
      </c>
      <c r="AO292" s="1">
        <f t="shared" si="142"/>
        <v>0.72</v>
      </c>
      <c r="AP292" s="1">
        <f t="shared" si="143"/>
        <v>0</v>
      </c>
      <c r="AQ292" s="1">
        <f t="shared" si="144"/>
        <v>0.56999999999999995</v>
      </c>
      <c r="AR292" s="1">
        <f t="shared" si="145"/>
        <v>0</v>
      </c>
      <c r="AS292" s="1">
        <f t="shared" si="146"/>
        <v>0.67</v>
      </c>
      <c r="AT292" s="1">
        <f t="shared" si="147"/>
        <v>0</v>
      </c>
      <c r="AU292" s="1">
        <f t="shared" si="148"/>
        <v>0</v>
      </c>
      <c r="AW292" s="1">
        <f t="shared" si="149"/>
        <v>0</v>
      </c>
      <c r="AX292" s="1">
        <f t="shared" si="150"/>
        <v>0</v>
      </c>
      <c r="AY292" s="1">
        <f t="shared" si="151"/>
        <v>0</v>
      </c>
      <c r="AZ292" s="1">
        <f t="shared" si="152"/>
        <v>0</v>
      </c>
      <c r="BA292" s="1">
        <f t="shared" si="153"/>
        <v>0</v>
      </c>
      <c r="BB292" s="1">
        <f t="shared" si="154"/>
        <v>0</v>
      </c>
      <c r="BC292" s="1">
        <f t="shared" si="155"/>
        <v>0</v>
      </c>
      <c r="BD292" s="1">
        <f t="shared" si="156"/>
        <v>0</v>
      </c>
      <c r="BE292" s="1">
        <f t="shared" si="157"/>
        <v>0</v>
      </c>
      <c r="BF292" s="43">
        <f t="shared" si="158"/>
        <v>1</v>
      </c>
      <c r="BG292" s="43">
        <f t="shared" si="159"/>
        <v>2.9739999999999998</v>
      </c>
      <c r="BH292" s="1" t="s">
        <v>13576</v>
      </c>
      <c r="BI292" s="52">
        <v>8.6065573770491802E-2</v>
      </c>
      <c r="BJ292" s="1" t="s">
        <v>13589</v>
      </c>
    </row>
    <row r="293" spans="1:62">
      <c r="A293" s="28" t="s">
        <v>3836</v>
      </c>
      <c r="B293" s="1">
        <v>1000</v>
      </c>
      <c r="C293" s="1">
        <v>27374</v>
      </c>
      <c r="D293" s="1">
        <v>15.829999999999998</v>
      </c>
      <c r="E293" s="28">
        <v>43.926666666666669</v>
      </c>
      <c r="F293" s="1">
        <v>15.17</v>
      </c>
      <c r="G293" s="28">
        <v>1.0542043085476025</v>
      </c>
      <c r="H293" s="28">
        <v>3.81</v>
      </c>
      <c r="I293" s="28">
        <v>1.032520325203252</v>
      </c>
      <c r="J293" s="1">
        <v>93.76</v>
      </c>
      <c r="K293" s="1">
        <v>99.19</v>
      </c>
      <c r="L293" s="1">
        <v>102</v>
      </c>
      <c r="M293" s="1">
        <v>493</v>
      </c>
      <c r="N293" s="1">
        <v>3185</v>
      </c>
      <c r="O293" s="28">
        <v>0.88551724137931043</v>
      </c>
      <c r="P293" s="28">
        <f t="shared" si="128"/>
        <v>0.92872841444270016</v>
      </c>
      <c r="Q293" s="42">
        <v>1</v>
      </c>
      <c r="T293" s="1">
        <f t="shared" si="129"/>
        <v>0</v>
      </c>
      <c r="U293" s="1">
        <f t="shared" si="130"/>
        <v>0.52400000000000002</v>
      </c>
      <c r="W293" s="1">
        <f t="shared" si="131"/>
        <v>0</v>
      </c>
      <c r="X293" s="1">
        <f t="shared" si="132"/>
        <v>0.49</v>
      </c>
      <c r="Y293" s="1">
        <f t="shared" si="133"/>
        <v>0</v>
      </c>
      <c r="Z293" s="1">
        <f t="shared" si="134"/>
        <v>0</v>
      </c>
      <c r="AH293" s="1">
        <f t="shared" si="135"/>
        <v>0</v>
      </c>
      <c r="AI293" s="1">
        <f t="shared" si="136"/>
        <v>0.68</v>
      </c>
      <c r="AJ293" s="1">
        <f t="shared" si="137"/>
        <v>0</v>
      </c>
      <c r="AK293" s="1">
        <f t="shared" si="138"/>
        <v>0</v>
      </c>
      <c r="AL293" s="1">
        <f t="shared" si="139"/>
        <v>0</v>
      </c>
      <c r="AM293" s="1">
        <f t="shared" si="140"/>
        <v>0</v>
      </c>
      <c r="AN293" s="1">
        <f t="shared" si="141"/>
        <v>1</v>
      </c>
      <c r="AO293" s="1">
        <f t="shared" si="142"/>
        <v>0.72</v>
      </c>
      <c r="AP293" s="1">
        <f t="shared" si="143"/>
        <v>0</v>
      </c>
      <c r="AQ293" s="1">
        <f t="shared" si="144"/>
        <v>0</v>
      </c>
      <c r="AR293" s="1">
        <f t="shared" si="145"/>
        <v>0</v>
      </c>
      <c r="AS293" s="1">
        <f t="shared" si="146"/>
        <v>0.67</v>
      </c>
      <c r="AT293" s="1">
        <f t="shared" si="147"/>
        <v>0</v>
      </c>
      <c r="AU293" s="1">
        <f t="shared" si="148"/>
        <v>0</v>
      </c>
      <c r="AW293" s="1">
        <f t="shared" si="149"/>
        <v>0</v>
      </c>
      <c r="AX293" s="1">
        <f t="shared" si="150"/>
        <v>0</v>
      </c>
      <c r="AY293" s="1">
        <f t="shared" si="151"/>
        <v>0</v>
      </c>
      <c r="AZ293" s="1">
        <f t="shared" si="152"/>
        <v>0</v>
      </c>
      <c r="BA293" s="1">
        <f t="shared" si="153"/>
        <v>0</v>
      </c>
      <c r="BB293" s="1">
        <f t="shared" si="154"/>
        <v>0</v>
      </c>
      <c r="BC293" s="1">
        <f t="shared" si="155"/>
        <v>0</v>
      </c>
      <c r="BD293" s="1">
        <f t="shared" si="156"/>
        <v>0</v>
      </c>
      <c r="BE293" s="1">
        <f t="shared" si="157"/>
        <v>0</v>
      </c>
      <c r="BF293" s="43">
        <f t="shared" si="158"/>
        <v>1</v>
      </c>
      <c r="BG293" s="43">
        <f t="shared" si="159"/>
        <v>3.0839999999999996</v>
      </c>
      <c r="BH293" s="1" t="s">
        <v>13580</v>
      </c>
      <c r="BI293" s="52">
        <v>0.15853658536585366</v>
      </c>
      <c r="BJ293" s="1" t="s">
        <v>13587</v>
      </c>
    </row>
    <row r="294" spans="1:62">
      <c r="A294" s="28" t="s">
        <v>275</v>
      </c>
      <c r="B294" s="1">
        <v>20000</v>
      </c>
      <c r="C294" s="1">
        <v>48111</v>
      </c>
      <c r="D294" s="1">
        <v>7.1900000000000048</v>
      </c>
      <c r="E294" s="28">
        <v>44.236666666666672</v>
      </c>
      <c r="F294" s="1">
        <v>2.96</v>
      </c>
      <c r="G294" s="28">
        <v>0.93670886075949367</v>
      </c>
      <c r="H294" s="28">
        <v>3.75</v>
      </c>
      <c r="I294" s="28">
        <v>1.5432098765432098</v>
      </c>
      <c r="J294" s="1">
        <v>99.97</v>
      </c>
      <c r="K294" s="1">
        <v>99.48</v>
      </c>
      <c r="L294" s="1">
        <v>307</v>
      </c>
      <c r="M294" s="1">
        <v>1159</v>
      </c>
      <c r="N294" s="1">
        <v>6489</v>
      </c>
      <c r="O294" s="28">
        <v>1.1337014667817085</v>
      </c>
      <c r="P294" s="28">
        <f t="shared" si="128"/>
        <v>1.0716597318539067</v>
      </c>
      <c r="Q294" s="42">
        <v>1</v>
      </c>
      <c r="T294" s="1">
        <f t="shared" si="129"/>
        <v>0</v>
      </c>
      <c r="U294" s="1">
        <f t="shared" si="130"/>
        <v>0</v>
      </c>
      <c r="W294" s="1">
        <f t="shared" si="131"/>
        <v>0</v>
      </c>
      <c r="X294" s="1">
        <f t="shared" si="132"/>
        <v>0</v>
      </c>
      <c r="Y294" s="1">
        <f t="shared" si="133"/>
        <v>0</v>
      </c>
      <c r="Z294" s="1">
        <f t="shared" si="134"/>
        <v>0</v>
      </c>
      <c r="AH294" s="1">
        <f t="shared" si="135"/>
        <v>0</v>
      </c>
      <c r="AI294" s="1">
        <f t="shared" si="136"/>
        <v>0</v>
      </c>
      <c r="AJ294" s="1">
        <f t="shared" si="137"/>
        <v>0</v>
      </c>
      <c r="AK294" s="1">
        <f t="shared" si="138"/>
        <v>0</v>
      </c>
      <c r="AL294" s="1">
        <f t="shared" si="139"/>
        <v>0</v>
      </c>
      <c r="AM294" s="1">
        <f t="shared" si="140"/>
        <v>0</v>
      </c>
      <c r="AN294" s="1">
        <f t="shared" si="141"/>
        <v>1</v>
      </c>
      <c r="AO294" s="1">
        <f t="shared" si="142"/>
        <v>0.72</v>
      </c>
      <c r="AP294" s="1">
        <f t="shared" si="143"/>
        <v>0</v>
      </c>
      <c r="AQ294" s="1">
        <f t="shared" si="144"/>
        <v>0.56999999999999995</v>
      </c>
      <c r="AR294" s="1">
        <f t="shared" si="145"/>
        <v>0</v>
      </c>
      <c r="AS294" s="1">
        <f t="shared" si="146"/>
        <v>0</v>
      </c>
      <c r="AT294" s="1">
        <f t="shared" si="147"/>
        <v>0</v>
      </c>
      <c r="AU294" s="1">
        <f t="shared" si="148"/>
        <v>0</v>
      </c>
      <c r="AW294" s="1">
        <f t="shared" si="149"/>
        <v>0</v>
      </c>
      <c r="AX294" s="1">
        <f t="shared" si="150"/>
        <v>0</v>
      </c>
      <c r="AY294" s="1">
        <f t="shared" si="151"/>
        <v>0</v>
      </c>
      <c r="AZ294" s="1">
        <f t="shared" si="152"/>
        <v>0</v>
      </c>
      <c r="BA294" s="1">
        <f t="shared" si="153"/>
        <v>0</v>
      </c>
      <c r="BB294" s="1">
        <f t="shared" si="154"/>
        <v>0</v>
      </c>
      <c r="BC294" s="1">
        <f t="shared" si="155"/>
        <v>0</v>
      </c>
      <c r="BD294" s="1">
        <f t="shared" si="156"/>
        <v>0</v>
      </c>
      <c r="BE294" s="1">
        <f t="shared" si="157"/>
        <v>0</v>
      </c>
      <c r="BF294" s="43">
        <f t="shared" si="158"/>
        <v>1</v>
      </c>
      <c r="BG294" s="43">
        <f t="shared" si="159"/>
        <v>1.29</v>
      </c>
      <c r="BH294" s="1" t="s">
        <v>13580</v>
      </c>
      <c r="BI294" s="52">
        <v>0.15853658536585366</v>
      </c>
      <c r="BJ294" s="1" t="s">
        <v>13587</v>
      </c>
    </row>
    <row r="295" spans="1:62">
      <c r="A295" s="28" t="s">
        <v>3799</v>
      </c>
      <c r="B295" s="1">
        <v>2000</v>
      </c>
      <c r="C295" s="1">
        <v>32198</v>
      </c>
      <c r="D295" s="1">
        <v>1.5499999999999972</v>
      </c>
      <c r="E295" s="28">
        <v>44.54</v>
      </c>
      <c r="F295" s="1">
        <v>1.94</v>
      </c>
      <c r="G295" s="28">
        <v>0.62179487179487181</v>
      </c>
      <c r="H295" s="28">
        <v>0.95</v>
      </c>
      <c r="I295" s="28">
        <v>0.35984848484848481</v>
      </c>
      <c r="J295" s="1">
        <v>55.41</v>
      </c>
      <c r="K295" s="1">
        <v>99.58</v>
      </c>
      <c r="L295" s="1">
        <v>488</v>
      </c>
      <c r="M295" s="1">
        <v>2030</v>
      </c>
      <c r="N295" s="1">
        <v>16503</v>
      </c>
      <c r="O295" s="28">
        <v>1.0288866995073893</v>
      </c>
      <c r="P295" s="28">
        <f t="shared" si="128"/>
        <v>0.73804762770405374</v>
      </c>
      <c r="Q295" s="42">
        <v>1</v>
      </c>
      <c r="T295" s="1">
        <f t="shared" si="129"/>
        <v>0</v>
      </c>
      <c r="U295" s="1">
        <f t="shared" si="130"/>
        <v>0</v>
      </c>
      <c r="W295" s="1">
        <f t="shared" si="131"/>
        <v>0</v>
      </c>
      <c r="X295" s="1">
        <f t="shared" si="132"/>
        <v>0</v>
      </c>
      <c r="Y295" s="1">
        <f t="shared" si="133"/>
        <v>0</v>
      </c>
      <c r="Z295" s="1">
        <f t="shared" si="134"/>
        <v>0</v>
      </c>
      <c r="AH295" s="1">
        <f t="shared" si="135"/>
        <v>0</v>
      </c>
      <c r="AI295" s="1">
        <f t="shared" si="136"/>
        <v>0</v>
      </c>
      <c r="AJ295" s="1">
        <f t="shared" si="137"/>
        <v>0</v>
      </c>
      <c r="AK295" s="1">
        <f t="shared" si="138"/>
        <v>0</v>
      </c>
      <c r="AL295" s="1">
        <f t="shared" si="139"/>
        <v>0</v>
      </c>
      <c r="AM295" s="1">
        <f t="shared" si="140"/>
        <v>0</v>
      </c>
      <c r="AN295" s="1">
        <f t="shared" si="141"/>
        <v>0</v>
      </c>
      <c r="AO295" s="1">
        <f t="shared" si="142"/>
        <v>0</v>
      </c>
      <c r="AP295" s="1">
        <f t="shared" si="143"/>
        <v>1</v>
      </c>
      <c r="AQ295" s="1">
        <f t="shared" si="144"/>
        <v>0</v>
      </c>
      <c r="AR295" s="1">
        <f t="shared" si="145"/>
        <v>0</v>
      </c>
      <c r="AS295" s="1">
        <f t="shared" si="146"/>
        <v>0</v>
      </c>
      <c r="AT295" s="1">
        <f t="shared" si="147"/>
        <v>0</v>
      </c>
      <c r="AU295" s="1">
        <f t="shared" si="148"/>
        <v>0</v>
      </c>
      <c r="AW295" s="1">
        <f t="shared" si="149"/>
        <v>0</v>
      </c>
      <c r="AX295" s="1">
        <f t="shared" si="150"/>
        <v>0</v>
      </c>
      <c r="AY295" s="1">
        <f t="shared" si="151"/>
        <v>0</v>
      </c>
      <c r="AZ295" s="1">
        <f t="shared" si="152"/>
        <v>0</v>
      </c>
      <c r="BA295" s="1">
        <f t="shared" si="153"/>
        <v>0</v>
      </c>
      <c r="BB295" s="1">
        <f t="shared" si="154"/>
        <v>0</v>
      </c>
      <c r="BC295" s="1">
        <f t="shared" si="155"/>
        <v>0</v>
      </c>
      <c r="BD295" s="1">
        <f t="shared" si="156"/>
        <v>0</v>
      </c>
      <c r="BE295" s="1">
        <f t="shared" si="157"/>
        <v>0</v>
      </c>
      <c r="BF295" s="43">
        <f t="shared" si="158"/>
        <v>1</v>
      </c>
      <c r="BG295" s="43">
        <f t="shared" si="159"/>
        <v>0</v>
      </c>
      <c r="BH295" s="1" t="s">
        <v>13578</v>
      </c>
      <c r="BI295" s="52">
        <v>7.6923076923076927E-2</v>
      </c>
      <c r="BJ295" s="1" t="s">
        <v>13589</v>
      </c>
    </row>
    <row r="296" spans="1:62">
      <c r="A296" s="28" t="s">
        <v>532</v>
      </c>
      <c r="B296" s="1">
        <v>1000</v>
      </c>
      <c r="C296" s="1">
        <v>14623</v>
      </c>
      <c r="D296" s="1">
        <v>46.39</v>
      </c>
      <c r="E296" s="28">
        <v>44.573333333333331</v>
      </c>
      <c r="F296" s="1">
        <v>6.28</v>
      </c>
      <c r="G296" s="28">
        <v>2.0128205128205128</v>
      </c>
      <c r="H296" s="28">
        <v>2.27</v>
      </c>
      <c r="I296" s="28">
        <v>0.85984848484848486</v>
      </c>
      <c r="J296" s="1">
        <v>98.73</v>
      </c>
      <c r="K296" s="1">
        <v>99.56</v>
      </c>
      <c r="L296" s="1">
        <v>112</v>
      </c>
      <c r="M296" s="1">
        <v>691</v>
      </c>
      <c r="N296" s="1">
        <v>4366</v>
      </c>
      <c r="O296" s="28">
        <v>0.69371924746743852</v>
      </c>
      <c r="P296" s="28">
        <f t="shared" si="128"/>
        <v>0.94961062757672932</v>
      </c>
      <c r="Q296" s="42">
        <v>1</v>
      </c>
      <c r="T296" s="1">
        <f t="shared" si="129"/>
        <v>0</v>
      </c>
      <c r="U296" s="1">
        <f t="shared" si="130"/>
        <v>0.52400000000000002</v>
      </c>
      <c r="W296" s="1">
        <f t="shared" si="131"/>
        <v>1</v>
      </c>
      <c r="X296" s="1">
        <f t="shared" si="132"/>
        <v>0.49</v>
      </c>
      <c r="Y296" s="1">
        <f t="shared" si="133"/>
        <v>0</v>
      </c>
      <c r="Z296" s="1">
        <f t="shared" si="134"/>
        <v>0</v>
      </c>
      <c r="AH296" s="1">
        <f t="shared" si="135"/>
        <v>0</v>
      </c>
      <c r="AI296" s="1">
        <f t="shared" si="136"/>
        <v>0</v>
      </c>
      <c r="AJ296" s="1">
        <f t="shared" si="137"/>
        <v>0</v>
      </c>
      <c r="AK296" s="1">
        <f t="shared" si="138"/>
        <v>0</v>
      </c>
      <c r="AL296" s="1">
        <f t="shared" si="139"/>
        <v>0</v>
      </c>
      <c r="AM296" s="1">
        <f t="shared" si="140"/>
        <v>0</v>
      </c>
      <c r="AN296" s="1">
        <f t="shared" si="141"/>
        <v>0</v>
      </c>
      <c r="AO296" s="1">
        <f t="shared" si="142"/>
        <v>0.72</v>
      </c>
      <c r="AP296" s="1">
        <f t="shared" si="143"/>
        <v>0</v>
      </c>
      <c r="AQ296" s="1">
        <f t="shared" si="144"/>
        <v>0.56999999999999995</v>
      </c>
      <c r="AR296" s="1">
        <f t="shared" si="145"/>
        <v>0</v>
      </c>
      <c r="AS296" s="1">
        <f t="shared" si="146"/>
        <v>0</v>
      </c>
      <c r="AT296" s="1">
        <f t="shared" si="147"/>
        <v>0</v>
      </c>
      <c r="AU296" s="1">
        <f t="shared" si="148"/>
        <v>0</v>
      </c>
      <c r="AW296" s="1">
        <f t="shared" si="149"/>
        <v>0</v>
      </c>
      <c r="AX296" s="1">
        <f t="shared" si="150"/>
        <v>0</v>
      </c>
      <c r="AY296" s="1">
        <f t="shared" si="151"/>
        <v>0</v>
      </c>
      <c r="AZ296" s="1">
        <f t="shared" si="152"/>
        <v>0</v>
      </c>
      <c r="BA296" s="1">
        <f t="shared" si="153"/>
        <v>0</v>
      </c>
      <c r="BB296" s="1">
        <f t="shared" si="154"/>
        <v>0</v>
      </c>
      <c r="BC296" s="1">
        <f t="shared" si="155"/>
        <v>0</v>
      </c>
      <c r="BD296" s="1">
        <f t="shared" si="156"/>
        <v>0</v>
      </c>
      <c r="BE296" s="1">
        <f t="shared" si="157"/>
        <v>0</v>
      </c>
      <c r="BF296" s="43">
        <f t="shared" si="158"/>
        <v>1</v>
      </c>
      <c r="BG296" s="43">
        <f t="shared" si="159"/>
        <v>2.3039999999999998</v>
      </c>
      <c r="BH296" s="1" t="s">
        <v>13576</v>
      </c>
      <c r="BI296" s="52">
        <v>8.6065573770491802E-2</v>
      </c>
      <c r="BJ296" s="1" t="s">
        <v>13589</v>
      </c>
    </row>
    <row r="297" spans="1:62">
      <c r="A297" s="28" t="s">
        <v>998</v>
      </c>
      <c r="B297" s="1">
        <v>1000</v>
      </c>
      <c r="C297" s="1">
        <v>31189</v>
      </c>
      <c r="D297" s="1">
        <v>1.9099999999999966</v>
      </c>
      <c r="E297" s="28">
        <v>45.133333333333333</v>
      </c>
      <c r="F297" s="1">
        <v>3.19</v>
      </c>
      <c r="G297" s="28">
        <v>0.99068322981366452</v>
      </c>
      <c r="H297" s="28">
        <v>2.1800000000000002</v>
      </c>
      <c r="I297" s="28">
        <v>1.3710691823899372</v>
      </c>
      <c r="J297" s="1">
        <v>98.89</v>
      </c>
      <c r="K297" s="1">
        <v>98.82</v>
      </c>
      <c r="L297" s="1">
        <v>154</v>
      </c>
      <c r="M297" s="1">
        <v>1024</v>
      </c>
      <c r="N297" s="1">
        <v>4483</v>
      </c>
      <c r="O297" s="28">
        <v>0.643671875</v>
      </c>
      <c r="P297" s="28">
        <f t="shared" si="128"/>
        <v>1.3705108186482267</v>
      </c>
      <c r="Q297" s="42">
        <v>1</v>
      </c>
      <c r="T297" s="1">
        <f t="shared" si="129"/>
        <v>0</v>
      </c>
      <c r="U297" s="1">
        <f t="shared" si="130"/>
        <v>0.52400000000000002</v>
      </c>
      <c r="W297" s="1">
        <f t="shared" si="131"/>
        <v>0</v>
      </c>
      <c r="X297" s="1">
        <f t="shared" si="132"/>
        <v>0</v>
      </c>
      <c r="Y297" s="1">
        <f t="shared" si="133"/>
        <v>0</v>
      </c>
      <c r="Z297" s="1">
        <f t="shared" si="134"/>
        <v>0</v>
      </c>
      <c r="AH297" s="1">
        <f t="shared" si="135"/>
        <v>0</v>
      </c>
      <c r="AI297" s="1">
        <f t="shared" si="136"/>
        <v>0</v>
      </c>
      <c r="AJ297" s="1">
        <f t="shared" si="137"/>
        <v>0</v>
      </c>
      <c r="AK297" s="1">
        <f t="shared" si="138"/>
        <v>0</v>
      </c>
      <c r="AL297" s="1">
        <f t="shared" si="139"/>
        <v>0</v>
      </c>
      <c r="AM297" s="1">
        <f t="shared" si="140"/>
        <v>0</v>
      </c>
      <c r="AN297" s="1">
        <f t="shared" si="141"/>
        <v>0</v>
      </c>
      <c r="AO297" s="1">
        <f t="shared" si="142"/>
        <v>0.72</v>
      </c>
      <c r="AP297" s="1">
        <f t="shared" si="143"/>
        <v>0</v>
      </c>
      <c r="AQ297" s="1">
        <f t="shared" si="144"/>
        <v>0.56999999999999995</v>
      </c>
      <c r="AR297" s="1">
        <f t="shared" si="145"/>
        <v>0</v>
      </c>
      <c r="AS297" s="1">
        <f t="shared" si="146"/>
        <v>0.67</v>
      </c>
      <c r="AT297" s="1">
        <f t="shared" si="147"/>
        <v>0</v>
      </c>
      <c r="AU297" s="1">
        <f t="shared" si="148"/>
        <v>0</v>
      </c>
      <c r="AW297" s="1">
        <f t="shared" si="149"/>
        <v>0</v>
      </c>
      <c r="AX297" s="1">
        <f t="shared" si="150"/>
        <v>0</v>
      </c>
      <c r="AY297" s="1">
        <f t="shared" si="151"/>
        <v>0</v>
      </c>
      <c r="AZ297" s="1">
        <f t="shared" si="152"/>
        <v>0</v>
      </c>
      <c r="BA297" s="1">
        <f t="shared" si="153"/>
        <v>0</v>
      </c>
      <c r="BB297" s="1">
        <f t="shared" si="154"/>
        <v>0</v>
      </c>
      <c r="BC297" s="1">
        <f t="shared" si="155"/>
        <v>0</v>
      </c>
      <c r="BD297" s="1">
        <f t="shared" si="156"/>
        <v>0</v>
      </c>
      <c r="BE297" s="1">
        <f t="shared" si="157"/>
        <v>0</v>
      </c>
      <c r="BF297" s="43">
        <f t="shared" si="158"/>
        <v>0</v>
      </c>
      <c r="BG297" s="43">
        <f t="shared" si="159"/>
        <v>2.484</v>
      </c>
      <c r="BH297" s="1" t="s">
        <v>13580</v>
      </c>
      <c r="BI297" s="52">
        <v>0.15853658536585366</v>
      </c>
      <c r="BJ297" s="1" t="s">
        <v>13587</v>
      </c>
    </row>
    <row r="298" spans="1:62">
      <c r="A298" s="28" t="s">
        <v>3813</v>
      </c>
      <c r="B298" s="1">
        <v>1000</v>
      </c>
      <c r="C298" s="1">
        <v>52680</v>
      </c>
      <c r="D298" s="1">
        <v>1.5800000000000054</v>
      </c>
      <c r="E298" s="28">
        <v>45.406666666666666</v>
      </c>
      <c r="F298" s="1">
        <v>1.95</v>
      </c>
      <c r="G298" s="28">
        <v>0.43624161073825507</v>
      </c>
      <c r="H298" s="28">
        <v>0.97</v>
      </c>
      <c r="I298" s="28">
        <v>0.48743718592964824</v>
      </c>
      <c r="J298" s="1">
        <v>0.99</v>
      </c>
      <c r="K298" s="1">
        <v>99.91</v>
      </c>
      <c r="L298" s="1">
        <v>86</v>
      </c>
      <c r="M298" s="1">
        <v>430</v>
      </c>
      <c r="N298" s="1">
        <v>4102</v>
      </c>
      <c r="O298" s="28">
        <v>0.85600000000000009</v>
      </c>
      <c r="P298" s="28">
        <f t="shared" si="128"/>
        <v>0.62896148220380299</v>
      </c>
      <c r="Q298" s="42">
        <v>1</v>
      </c>
      <c r="T298" s="1">
        <f t="shared" si="129"/>
        <v>0</v>
      </c>
      <c r="U298" s="1">
        <f t="shared" si="130"/>
        <v>0.52400000000000002</v>
      </c>
      <c r="W298" s="1">
        <f t="shared" si="131"/>
        <v>0</v>
      </c>
      <c r="X298" s="1">
        <f t="shared" si="132"/>
        <v>0</v>
      </c>
      <c r="Y298" s="1">
        <f t="shared" si="133"/>
        <v>0</v>
      </c>
      <c r="Z298" s="1">
        <f t="shared" si="134"/>
        <v>0</v>
      </c>
      <c r="AH298" s="1">
        <f t="shared" si="135"/>
        <v>0</v>
      </c>
      <c r="AI298" s="1">
        <f t="shared" si="136"/>
        <v>0</v>
      </c>
      <c r="AJ298" s="1">
        <f t="shared" si="137"/>
        <v>0</v>
      </c>
      <c r="AK298" s="1">
        <f t="shared" si="138"/>
        <v>0</v>
      </c>
      <c r="AL298" s="1">
        <f t="shared" si="139"/>
        <v>0</v>
      </c>
      <c r="AM298" s="1">
        <f t="shared" si="140"/>
        <v>0</v>
      </c>
      <c r="AN298" s="1">
        <f t="shared" si="141"/>
        <v>0</v>
      </c>
      <c r="AO298" s="1">
        <f t="shared" si="142"/>
        <v>0</v>
      </c>
      <c r="AP298" s="1">
        <f t="shared" si="143"/>
        <v>1</v>
      </c>
      <c r="AQ298" s="1">
        <f t="shared" si="144"/>
        <v>0</v>
      </c>
      <c r="AR298" s="1">
        <f t="shared" si="145"/>
        <v>0</v>
      </c>
      <c r="AS298" s="1">
        <f t="shared" si="146"/>
        <v>0</v>
      </c>
      <c r="AT298" s="1">
        <f t="shared" si="147"/>
        <v>0</v>
      </c>
      <c r="AU298" s="1">
        <f t="shared" si="148"/>
        <v>0</v>
      </c>
      <c r="AW298" s="1">
        <f t="shared" si="149"/>
        <v>0</v>
      </c>
      <c r="AX298" s="1">
        <f t="shared" si="150"/>
        <v>0</v>
      </c>
      <c r="AY298" s="1">
        <f t="shared" si="151"/>
        <v>0</v>
      </c>
      <c r="AZ298" s="1">
        <f t="shared" si="152"/>
        <v>0</v>
      </c>
      <c r="BA298" s="1">
        <f t="shared" si="153"/>
        <v>0</v>
      </c>
      <c r="BB298" s="1">
        <f t="shared" si="154"/>
        <v>0</v>
      </c>
      <c r="BC298" s="1">
        <f t="shared" si="155"/>
        <v>0</v>
      </c>
      <c r="BD298" s="1">
        <f t="shared" si="156"/>
        <v>0</v>
      </c>
      <c r="BE298" s="1">
        <f t="shared" si="157"/>
        <v>0</v>
      </c>
      <c r="BF298" s="43">
        <f t="shared" si="158"/>
        <v>1</v>
      </c>
      <c r="BG298" s="43">
        <f t="shared" si="159"/>
        <v>0.52400000000000002</v>
      </c>
      <c r="BH298" s="1" t="s">
        <v>13578</v>
      </c>
      <c r="BI298" s="52">
        <v>7.6923076923076927E-2</v>
      </c>
      <c r="BJ298" s="1" t="s">
        <v>13589</v>
      </c>
    </row>
    <row r="299" spans="1:62">
      <c r="A299" s="28" t="s">
        <v>2691</v>
      </c>
      <c r="B299" s="1">
        <v>1000</v>
      </c>
      <c r="C299" s="1">
        <v>51822</v>
      </c>
      <c r="D299" s="1">
        <v>15.860000000000007</v>
      </c>
      <c r="E299" s="28">
        <v>46.199999999999996</v>
      </c>
      <c r="F299" s="1">
        <v>24.93</v>
      </c>
      <c r="G299" s="28">
        <v>1.7324530924252952</v>
      </c>
      <c r="H299" s="28">
        <v>3.61</v>
      </c>
      <c r="I299" s="28">
        <v>0.97831978319783197</v>
      </c>
      <c r="J299" s="1">
        <v>94.61</v>
      </c>
      <c r="K299" s="1">
        <v>99.44</v>
      </c>
      <c r="L299" s="1">
        <v>253</v>
      </c>
      <c r="M299" s="1">
        <v>1251</v>
      </c>
      <c r="N299" s="1">
        <v>7699</v>
      </c>
      <c r="O299" s="28">
        <v>0.86557953637090335</v>
      </c>
      <c r="P299" s="28">
        <f t="shared" si="128"/>
        <v>0.97493180932588652</v>
      </c>
      <c r="Q299" s="42">
        <v>1</v>
      </c>
      <c r="T299" s="1">
        <f t="shared" si="129"/>
        <v>0</v>
      </c>
      <c r="U299" s="1">
        <f t="shared" si="130"/>
        <v>0.52400000000000002</v>
      </c>
      <c r="W299" s="1">
        <f t="shared" si="131"/>
        <v>0</v>
      </c>
      <c r="X299" s="1">
        <f t="shared" si="132"/>
        <v>0.49</v>
      </c>
      <c r="Y299" s="1">
        <f t="shared" si="133"/>
        <v>0</v>
      </c>
      <c r="Z299" s="1">
        <f t="shared" si="134"/>
        <v>0</v>
      </c>
      <c r="AH299" s="1">
        <f t="shared" si="135"/>
        <v>0</v>
      </c>
      <c r="AI299" s="1">
        <f t="shared" si="136"/>
        <v>0.68</v>
      </c>
      <c r="AJ299" s="1">
        <f t="shared" si="137"/>
        <v>0</v>
      </c>
      <c r="AK299" s="1">
        <f t="shared" si="138"/>
        <v>0</v>
      </c>
      <c r="AL299" s="1">
        <f t="shared" si="139"/>
        <v>0</v>
      </c>
      <c r="AM299" s="1">
        <f t="shared" si="140"/>
        <v>0</v>
      </c>
      <c r="AN299" s="1">
        <f t="shared" si="141"/>
        <v>1</v>
      </c>
      <c r="AO299" s="1">
        <f t="shared" si="142"/>
        <v>0.72</v>
      </c>
      <c r="AP299" s="1">
        <f t="shared" si="143"/>
        <v>0</v>
      </c>
      <c r="AQ299" s="1">
        <f t="shared" si="144"/>
        <v>0</v>
      </c>
      <c r="AR299" s="1">
        <f t="shared" si="145"/>
        <v>0</v>
      </c>
      <c r="AS299" s="1">
        <f t="shared" si="146"/>
        <v>0</v>
      </c>
      <c r="AT299" s="1">
        <f t="shared" si="147"/>
        <v>0</v>
      </c>
      <c r="AU299" s="1">
        <f t="shared" si="148"/>
        <v>0</v>
      </c>
      <c r="AW299" s="1">
        <f t="shared" si="149"/>
        <v>0</v>
      </c>
      <c r="AX299" s="1">
        <f t="shared" si="150"/>
        <v>0</v>
      </c>
      <c r="AY299" s="1">
        <f t="shared" si="151"/>
        <v>0</v>
      </c>
      <c r="AZ299" s="1">
        <f t="shared" si="152"/>
        <v>0</v>
      </c>
      <c r="BA299" s="1">
        <f t="shared" si="153"/>
        <v>0</v>
      </c>
      <c r="BB299" s="1">
        <f t="shared" si="154"/>
        <v>0</v>
      </c>
      <c r="BC299" s="1">
        <f t="shared" si="155"/>
        <v>0</v>
      </c>
      <c r="BD299" s="1">
        <f t="shared" si="156"/>
        <v>0</v>
      </c>
      <c r="BE299" s="1">
        <f t="shared" si="157"/>
        <v>0</v>
      </c>
      <c r="BF299" s="43">
        <f t="shared" si="158"/>
        <v>1</v>
      </c>
      <c r="BG299" s="43">
        <f t="shared" si="159"/>
        <v>2.4139999999999997</v>
      </c>
      <c r="BH299" s="1" t="s">
        <v>13580</v>
      </c>
      <c r="BI299" s="52">
        <v>0.15853658536585366</v>
      </c>
      <c r="BJ299" s="1" t="s">
        <v>13587</v>
      </c>
    </row>
    <row r="300" spans="1:62">
      <c r="A300" s="28" t="s">
        <v>1073</v>
      </c>
      <c r="B300" s="1">
        <v>1000</v>
      </c>
      <c r="C300" s="1">
        <v>1228</v>
      </c>
      <c r="D300" s="1">
        <v>4.3599999999999994</v>
      </c>
      <c r="E300" s="28">
        <v>46.283333333333331</v>
      </c>
      <c r="F300" s="1">
        <v>0</v>
      </c>
      <c r="G300" s="28">
        <v>0</v>
      </c>
      <c r="H300" s="28">
        <v>3.58</v>
      </c>
      <c r="I300" s="28">
        <v>1.2831541218637994</v>
      </c>
      <c r="J300" s="1">
        <v>96.57</v>
      </c>
      <c r="K300" s="1">
        <v>99.19</v>
      </c>
      <c r="L300" s="1">
        <v>24</v>
      </c>
      <c r="M300" s="1">
        <v>122</v>
      </c>
      <c r="N300" s="1">
        <v>614</v>
      </c>
      <c r="O300" s="28">
        <v>0.84196721311475409</v>
      </c>
      <c r="P300" s="28">
        <f t="shared" si="128"/>
        <v>1.1921824104234529</v>
      </c>
      <c r="Q300" s="42">
        <v>1</v>
      </c>
      <c r="T300" s="1">
        <f t="shared" si="129"/>
        <v>0</v>
      </c>
      <c r="U300" s="1">
        <f t="shared" si="130"/>
        <v>0.52400000000000002</v>
      </c>
      <c r="W300" s="1">
        <f t="shared" si="131"/>
        <v>0</v>
      </c>
      <c r="X300" s="1">
        <f t="shared" si="132"/>
        <v>0</v>
      </c>
      <c r="Y300" s="1">
        <f t="shared" si="133"/>
        <v>0</v>
      </c>
      <c r="Z300" s="1">
        <f t="shared" si="134"/>
        <v>0</v>
      </c>
      <c r="AH300" s="1">
        <f t="shared" si="135"/>
        <v>0</v>
      </c>
      <c r="AI300" s="1">
        <f t="shared" si="136"/>
        <v>0</v>
      </c>
      <c r="AJ300" s="1">
        <f t="shared" si="137"/>
        <v>0</v>
      </c>
      <c r="AK300" s="1">
        <f t="shared" si="138"/>
        <v>0</v>
      </c>
      <c r="AL300" s="1">
        <f t="shared" si="139"/>
        <v>0</v>
      </c>
      <c r="AM300" s="1">
        <f t="shared" si="140"/>
        <v>0</v>
      </c>
      <c r="AN300" s="1">
        <f t="shared" si="141"/>
        <v>1</v>
      </c>
      <c r="AO300" s="1">
        <f t="shared" si="142"/>
        <v>0.72</v>
      </c>
      <c r="AP300" s="1">
        <f t="shared" si="143"/>
        <v>0</v>
      </c>
      <c r="AQ300" s="1">
        <f t="shared" si="144"/>
        <v>0</v>
      </c>
      <c r="AR300" s="1">
        <f t="shared" si="145"/>
        <v>0</v>
      </c>
      <c r="AS300" s="1">
        <f t="shared" si="146"/>
        <v>0.67</v>
      </c>
      <c r="AT300" s="1">
        <f t="shared" si="147"/>
        <v>1</v>
      </c>
      <c r="AU300" s="1">
        <f t="shared" si="148"/>
        <v>0.54</v>
      </c>
      <c r="AW300" s="1">
        <f t="shared" si="149"/>
        <v>1</v>
      </c>
      <c r="AX300" s="1">
        <f t="shared" si="150"/>
        <v>0</v>
      </c>
      <c r="AY300" s="1">
        <f t="shared" si="151"/>
        <v>1</v>
      </c>
      <c r="AZ300" s="1">
        <f t="shared" si="152"/>
        <v>0.88</v>
      </c>
      <c r="BA300" s="1">
        <f t="shared" si="153"/>
        <v>0.77</v>
      </c>
      <c r="BB300" s="1">
        <f t="shared" si="154"/>
        <v>0</v>
      </c>
      <c r="BC300" s="1">
        <f t="shared" si="155"/>
        <v>0</v>
      </c>
      <c r="BD300" s="1">
        <f t="shared" si="156"/>
        <v>0</v>
      </c>
      <c r="BE300" s="1">
        <f t="shared" si="157"/>
        <v>0</v>
      </c>
      <c r="BF300" s="43">
        <f t="shared" si="158"/>
        <v>4</v>
      </c>
      <c r="BG300" s="43">
        <f t="shared" si="159"/>
        <v>4.1040000000000001</v>
      </c>
      <c r="BH300" s="1" t="s">
        <v>13580</v>
      </c>
      <c r="BI300" s="52">
        <v>0.15853658536585366</v>
      </c>
      <c r="BJ300" s="1" t="s">
        <v>13587</v>
      </c>
    </row>
    <row r="301" spans="1:62">
      <c r="A301" s="28" t="s">
        <v>690</v>
      </c>
      <c r="B301" s="1">
        <v>20000</v>
      </c>
      <c r="C301" s="1">
        <v>6299</v>
      </c>
      <c r="D301" s="1">
        <v>22.520000000000003</v>
      </c>
      <c r="E301" s="28">
        <v>46.533333333333331</v>
      </c>
      <c r="F301" s="1">
        <v>8.93</v>
      </c>
      <c r="G301" s="28">
        <v>1.168848167539267</v>
      </c>
      <c r="H301" s="28">
        <v>3.25</v>
      </c>
      <c r="I301" s="28">
        <v>0.95588235294117652</v>
      </c>
      <c r="J301" s="1">
        <v>91.83</v>
      </c>
      <c r="K301" s="1">
        <v>99.01</v>
      </c>
      <c r="L301" s="1">
        <v>43</v>
      </c>
      <c r="M301" s="1">
        <v>299</v>
      </c>
      <c r="N301" s="1">
        <v>1356</v>
      </c>
      <c r="O301" s="28">
        <v>0.6155183946488294</v>
      </c>
      <c r="P301" s="28">
        <f t="shared" si="128"/>
        <v>1.3230088495575221</v>
      </c>
      <c r="Q301" s="42">
        <v>1</v>
      </c>
      <c r="T301" s="1">
        <f t="shared" si="129"/>
        <v>0</v>
      </c>
      <c r="U301" s="1">
        <f t="shared" si="130"/>
        <v>0</v>
      </c>
      <c r="W301" s="1">
        <f t="shared" si="131"/>
        <v>0</v>
      </c>
      <c r="X301" s="1">
        <f t="shared" si="132"/>
        <v>0.49</v>
      </c>
      <c r="Y301" s="1">
        <f t="shared" si="133"/>
        <v>0</v>
      </c>
      <c r="Z301" s="1">
        <f t="shared" si="134"/>
        <v>0</v>
      </c>
      <c r="AH301" s="1">
        <f t="shared" si="135"/>
        <v>0</v>
      </c>
      <c r="AI301" s="1">
        <f t="shared" si="136"/>
        <v>0.68</v>
      </c>
      <c r="AJ301" s="1">
        <f t="shared" si="137"/>
        <v>0</v>
      </c>
      <c r="AK301" s="1">
        <f t="shared" si="138"/>
        <v>0</v>
      </c>
      <c r="AL301" s="1">
        <f t="shared" si="139"/>
        <v>0</v>
      </c>
      <c r="AM301" s="1">
        <f t="shared" si="140"/>
        <v>0</v>
      </c>
      <c r="AN301" s="1">
        <f t="shared" si="141"/>
        <v>1</v>
      </c>
      <c r="AO301" s="1">
        <f t="shared" si="142"/>
        <v>0.72</v>
      </c>
      <c r="AP301" s="1">
        <f t="shared" si="143"/>
        <v>0</v>
      </c>
      <c r="AQ301" s="1">
        <f t="shared" si="144"/>
        <v>0</v>
      </c>
      <c r="AR301" s="1">
        <f t="shared" si="145"/>
        <v>0</v>
      </c>
      <c r="AS301" s="1">
        <f t="shared" si="146"/>
        <v>0.67</v>
      </c>
      <c r="AT301" s="1">
        <f t="shared" si="147"/>
        <v>0</v>
      </c>
      <c r="AU301" s="1">
        <f t="shared" si="148"/>
        <v>0</v>
      </c>
      <c r="AW301" s="1">
        <f t="shared" si="149"/>
        <v>0</v>
      </c>
      <c r="AX301" s="1">
        <f t="shared" si="150"/>
        <v>0</v>
      </c>
      <c r="AY301" s="1">
        <f t="shared" si="151"/>
        <v>0</v>
      </c>
      <c r="AZ301" s="1">
        <f t="shared" si="152"/>
        <v>0</v>
      </c>
      <c r="BA301" s="1">
        <f t="shared" si="153"/>
        <v>0</v>
      </c>
      <c r="BB301" s="1">
        <f t="shared" si="154"/>
        <v>0</v>
      </c>
      <c r="BC301" s="1">
        <f t="shared" si="155"/>
        <v>0</v>
      </c>
      <c r="BD301" s="1">
        <f t="shared" si="156"/>
        <v>0</v>
      </c>
      <c r="BE301" s="1">
        <f t="shared" si="157"/>
        <v>0</v>
      </c>
      <c r="BF301" s="43">
        <f t="shared" si="158"/>
        <v>1</v>
      </c>
      <c r="BG301" s="43">
        <f t="shared" si="159"/>
        <v>2.56</v>
      </c>
      <c r="BH301" s="1" t="s">
        <v>13580</v>
      </c>
      <c r="BI301" s="52">
        <v>0.15853658536585366</v>
      </c>
      <c r="BJ301" s="1" t="s">
        <v>13587</v>
      </c>
    </row>
    <row r="302" spans="1:62">
      <c r="A302" s="28" t="s">
        <v>591</v>
      </c>
      <c r="B302" s="1">
        <v>1000</v>
      </c>
      <c r="C302" s="1">
        <v>49646</v>
      </c>
      <c r="D302" s="1">
        <v>4.1299999999999955</v>
      </c>
      <c r="E302" s="28">
        <v>46.926666666666669</v>
      </c>
      <c r="F302" s="1">
        <v>5.27</v>
      </c>
      <c r="G302" s="28">
        <v>0.36622654621264761</v>
      </c>
      <c r="H302" s="28">
        <v>3.31</v>
      </c>
      <c r="I302" s="28">
        <v>0.89701897018970189</v>
      </c>
      <c r="J302" s="1">
        <v>95.38</v>
      </c>
      <c r="K302" s="1">
        <v>98.71</v>
      </c>
      <c r="L302" s="1">
        <v>548</v>
      </c>
      <c r="M302" s="1">
        <v>2302</v>
      </c>
      <c r="N302" s="1">
        <v>3221</v>
      </c>
      <c r="O302" s="28">
        <v>1.0188705473501305</v>
      </c>
      <c r="P302" s="28">
        <f t="shared" si="128"/>
        <v>4.2881092828314191</v>
      </c>
      <c r="Q302" s="42">
        <v>1</v>
      </c>
      <c r="T302" s="1">
        <f t="shared" si="129"/>
        <v>0</v>
      </c>
      <c r="U302" s="1">
        <f t="shared" si="130"/>
        <v>0.52400000000000002</v>
      </c>
      <c r="W302" s="1">
        <f t="shared" si="131"/>
        <v>0</v>
      </c>
      <c r="X302" s="1">
        <f t="shared" si="132"/>
        <v>0</v>
      </c>
      <c r="Y302" s="1">
        <f t="shared" si="133"/>
        <v>0</v>
      </c>
      <c r="Z302" s="1">
        <f t="shared" si="134"/>
        <v>0</v>
      </c>
      <c r="AH302" s="1">
        <f t="shared" si="135"/>
        <v>0</v>
      </c>
      <c r="AI302" s="1">
        <f t="shared" si="136"/>
        <v>0</v>
      </c>
      <c r="AJ302" s="1">
        <f t="shared" si="137"/>
        <v>0</v>
      </c>
      <c r="AK302" s="1">
        <f t="shared" si="138"/>
        <v>0</v>
      </c>
      <c r="AL302" s="1">
        <f t="shared" si="139"/>
        <v>0</v>
      </c>
      <c r="AM302" s="1">
        <f t="shared" si="140"/>
        <v>0</v>
      </c>
      <c r="AN302" s="1">
        <f t="shared" si="141"/>
        <v>1</v>
      </c>
      <c r="AO302" s="1">
        <f t="shared" si="142"/>
        <v>0.72</v>
      </c>
      <c r="AP302" s="1">
        <f t="shared" si="143"/>
        <v>0</v>
      </c>
      <c r="AQ302" s="1">
        <f t="shared" si="144"/>
        <v>0</v>
      </c>
      <c r="AR302" s="1">
        <f t="shared" si="145"/>
        <v>0</v>
      </c>
      <c r="AS302" s="1">
        <f t="shared" si="146"/>
        <v>0.67</v>
      </c>
      <c r="AT302" s="1">
        <f t="shared" si="147"/>
        <v>0</v>
      </c>
      <c r="AU302" s="1">
        <f t="shared" si="148"/>
        <v>0</v>
      </c>
      <c r="AW302" s="1">
        <f t="shared" si="149"/>
        <v>0</v>
      </c>
      <c r="AX302" s="1">
        <f t="shared" si="150"/>
        <v>0</v>
      </c>
      <c r="AY302" s="1">
        <f t="shared" si="151"/>
        <v>0</v>
      </c>
      <c r="AZ302" s="1">
        <f t="shared" si="152"/>
        <v>0</v>
      </c>
      <c r="BA302" s="1">
        <f t="shared" si="153"/>
        <v>0</v>
      </c>
      <c r="BB302" s="1">
        <f t="shared" si="154"/>
        <v>0</v>
      </c>
      <c r="BC302" s="1">
        <f t="shared" si="155"/>
        <v>0</v>
      </c>
      <c r="BD302" s="1">
        <f t="shared" si="156"/>
        <v>0</v>
      </c>
      <c r="BE302" s="1">
        <f t="shared" si="157"/>
        <v>0</v>
      </c>
      <c r="BF302" s="43">
        <f t="shared" si="158"/>
        <v>1</v>
      </c>
      <c r="BG302" s="43">
        <f t="shared" si="159"/>
        <v>1.9140000000000001</v>
      </c>
      <c r="BH302" s="1" t="s">
        <v>13580</v>
      </c>
      <c r="BI302" s="52">
        <v>0.15853658536585366</v>
      </c>
      <c r="BJ302" s="1" t="s">
        <v>13587</v>
      </c>
    </row>
    <row r="303" spans="1:62">
      <c r="A303" s="28" t="s">
        <v>3017</v>
      </c>
      <c r="B303" s="1">
        <v>5000</v>
      </c>
      <c r="C303" s="1">
        <v>51313</v>
      </c>
      <c r="D303" s="1">
        <v>3.3400000000000034</v>
      </c>
      <c r="E303" s="28">
        <v>47.676666666666669</v>
      </c>
      <c r="F303" s="1">
        <v>19.440000000000001</v>
      </c>
      <c r="G303" s="28">
        <v>1.5104895104895106</v>
      </c>
      <c r="H303" s="28">
        <v>1.78</v>
      </c>
      <c r="I303" s="28">
        <v>0.48633879781420764</v>
      </c>
      <c r="J303" s="1">
        <v>93.63</v>
      </c>
      <c r="K303" s="1">
        <v>99.01</v>
      </c>
      <c r="L303" s="1">
        <v>3</v>
      </c>
      <c r="M303" s="1">
        <v>22</v>
      </c>
      <c r="N303" s="1">
        <v>1595</v>
      </c>
      <c r="O303" s="28">
        <v>0.58363636363636362</v>
      </c>
      <c r="P303" s="28">
        <f t="shared" si="128"/>
        <v>8.2758620689655171E-2</v>
      </c>
      <c r="Q303" s="42">
        <v>0</v>
      </c>
      <c r="T303" s="1">
        <f t="shared" si="129"/>
        <v>0</v>
      </c>
      <c r="U303" s="1">
        <f t="shared" si="130"/>
        <v>0</v>
      </c>
      <c r="W303" s="1">
        <f t="shared" si="131"/>
        <v>0</v>
      </c>
      <c r="X303" s="1">
        <f t="shared" si="132"/>
        <v>0</v>
      </c>
      <c r="Y303" s="1">
        <f t="shared" si="133"/>
        <v>0</v>
      </c>
      <c r="Z303" s="1">
        <f t="shared" si="134"/>
        <v>0</v>
      </c>
      <c r="AH303" s="1">
        <f t="shared" si="135"/>
        <v>0</v>
      </c>
      <c r="AI303" s="1">
        <f t="shared" si="136"/>
        <v>0.68</v>
      </c>
      <c r="AJ303" s="1">
        <f t="shared" si="137"/>
        <v>0</v>
      </c>
      <c r="AK303" s="1">
        <f t="shared" si="138"/>
        <v>0</v>
      </c>
      <c r="AL303" s="1">
        <f t="shared" si="139"/>
        <v>0</v>
      </c>
      <c r="AM303" s="1">
        <f t="shared" si="140"/>
        <v>0</v>
      </c>
      <c r="AN303" s="1">
        <f t="shared" si="141"/>
        <v>0</v>
      </c>
      <c r="AO303" s="1">
        <f t="shared" si="142"/>
        <v>0.72</v>
      </c>
      <c r="AP303" s="1">
        <f t="shared" si="143"/>
        <v>0</v>
      </c>
      <c r="AQ303" s="1">
        <f t="shared" si="144"/>
        <v>0</v>
      </c>
      <c r="AR303" s="1">
        <f t="shared" si="145"/>
        <v>0</v>
      </c>
      <c r="AS303" s="1">
        <f t="shared" si="146"/>
        <v>0.67</v>
      </c>
      <c r="AT303" s="1">
        <f t="shared" si="147"/>
        <v>0</v>
      </c>
      <c r="AU303" s="1">
        <f t="shared" si="148"/>
        <v>0</v>
      </c>
      <c r="AW303" s="1">
        <f t="shared" si="149"/>
        <v>1</v>
      </c>
      <c r="AX303" s="1">
        <f t="shared" si="150"/>
        <v>0.91</v>
      </c>
      <c r="AY303" s="1">
        <f t="shared" si="151"/>
        <v>1</v>
      </c>
      <c r="AZ303" s="1">
        <f t="shared" si="152"/>
        <v>0.88</v>
      </c>
      <c r="BA303" s="1">
        <f t="shared" si="153"/>
        <v>0</v>
      </c>
      <c r="BB303" s="1">
        <f t="shared" si="154"/>
        <v>0</v>
      </c>
      <c r="BC303" s="1">
        <f t="shared" si="155"/>
        <v>0</v>
      </c>
      <c r="BD303" s="1">
        <f t="shared" si="156"/>
        <v>1</v>
      </c>
      <c r="BE303" s="1">
        <f t="shared" si="157"/>
        <v>0.81</v>
      </c>
      <c r="BF303" s="43">
        <f t="shared" si="158"/>
        <v>3</v>
      </c>
      <c r="BG303" s="43">
        <f t="shared" si="159"/>
        <v>4.67</v>
      </c>
      <c r="BH303" s="1" t="s">
        <v>13580</v>
      </c>
      <c r="BI303" s="52">
        <v>0.15853658536585366</v>
      </c>
      <c r="BJ303" s="1" t="s">
        <v>13587</v>
      </c>
    </row>
    <row r="304" spans="1:62">
      <c r="A304" s="28" t="s">
        <v>409</v>
      </c>
      <c r="B304" s="1">
        <v>2000</v>
      </c>
      <c r="C304" s="1">
        <v>7329</v>
      </c>
      <c r="D304" s="1">
        <v>12.030000000000001</v>
      </c>
      <c r="E304" s="28">
        <v>47.676666666666669</v>
      </c>
      <c r="F304" s="1">
        <v>5.96</v>
      </c>
      <c r="G304" s="28">
        <v>1.3796296296296295</v>
      </c>
      <c r="H304" s="28">
        <v>3.6</v>
      </c>
      <c r="I304" s="28">
        <v>1.2328767123287672</v>
      </c>
      <c r="J304" s="1">
        <v>84.01</v>
      </c>
      <c r="K304" s="1">
        <v>99.42</v>
      </c>
      <c r="L304" s="1">
        <v>8</v>
      </c>
      <c r="M304" s="1">
        <v>247</v>
      </c>
      <c r="N304" s="1">
        <v>2312</v>
      </c>
      <c r="O304" s="28">
        <v>0.13862348178137654</v>
      </c>
      <c r="P304" s="28">
        <f t="shared" si="128"/>
        <v>0.64100346020761245</v>
      </c>
      <c r="Q304" s="42">
        <v>1</v>
      </c>
      <c r="T304" s="1">
        <f t="shared" si="129"/>
        <v>0</v>
      </c>
      <c r="U304" s="1">
        <f t="shared" si="130"/>
        <v>0</v>
      </c>
      <c r="W304" s="1">
        <f t="shared" si="131"/>
        <v>0</v>
      </c>
      <c r="X304" s="1">
        <f t="shared" si="132"/>
        <v>0</v>
      </c>
      <c r="Y304" s="1">
        <f t="shared" si="133"/>
        <v>0</v>
      </c>
      <c r="Z304" s="1">
        <f t="shared" si="134"/>
        <v>0</v>
      </c>
      <c r="AH304" s="1">
        <f t="shared" si="135"/>
        <v>0</v>
      </c>
      <c r="AI304" s="1">
        <f t="shared" si="136"/>
        <v>0</v>
      </c>
      <c r="AJ304" s="1">
        <f t="shared" si="137"/>
        <v>0</v>
      </c>
      <c r="AK304" s="1">
        <f t="shared" si="138"/>
        <v>0</v>
      </c>
      <c r="AL304" s="1">
        <f t="shared" si="139"/>
        <v>0</v>
      </c>
      <c r="AM304" s="1">
        <f t="shared" si="140"/>
        <v>0</v>
      </c>
      <c r="AN304" s="1">
        <f t="shared" si="141"/>
        <v>1</v>
      </c>
      <c r="AO304" s="1">
        <f t="shared" si="142"/>
        <v>0.72</v>
      </c>
      <c r="AP304" s="1">
        <f t="shared" si="143"/>
        <v>0</v>
      </c>
      <c r="AQ304" s="1">
        <f t="shared" si="144"/>
        <v>0</v>
      </c>
      <c r="AR304" s="1">
        <f t="shared" si="145"/>
        <v>0</v>
      </c>
      <c r="AS304" s="1">
        <f t="shared" si="146"/>
        <v>0</v>
      </c>
      <c r="AT304" s="1">
        <f t="shared" si="147"/>
        <v>0</v>
      </c>
      <c r="AU304" s="1">
        <f t="shared" si="148"/>
        <v>0</v>
      </c>
      <c r="AW304" s="1">
        <f t="shared" si="149"/>
        <v>1</v>
      </c>
      <c r="AX304" s="1">
        <f t="shared" si="150"/>
        <v>0.91</v>
      </c>
      <c r="AY304" s="1">
        <f t="shared" si="151"/>
        <v>0</v>
      </c>
      <c r="AZ304" s="1">
        <f t="shared" si="152"/>
        <v>0</v>
      </c>
      <c r="BA304" s="1">
        <f t="shared" si="153"/>
        <v>0</v>
      </c>
      <c r="BB304" s="1">
        <f t="shared" si="154"/>
        <v>0</v>
      </c>
      <c r="BC304" s="1">
        <f t="shared" si="155"/>
        <v>0</v>
      </c>
      <c r="BD304" s="1">
        <f t="shared" si="156"/>
        <v>0</v>
      </c>
      <c r="BE304" s="1">
        <f t="shared" si="157"/>
        <v>0</v>
      </c>
      <c r="BF304" s="43">
        <f t="shared" si="158"/>
        <v>2</v>
      </c>
      <c r="BG304" s="43">
        <f t="shared" si="159"/>
        <v>1.63</v>
      </c>
      <c r="BH304" s="1" t="s">
        <v>13580</v>
      </c>
      <c r="BI304" s="52">
        <v>0.15853658536585366</v>
      </c>
      <c r="BJ304" s="1" t="s">
        <v>13587</v>
      </c>
    </row>
    <row r="305" spans="1:62">
      <c r="A305" s="28" t="s">
        <v>638</v>
      </c>
      <c r="B305" s="1">
        <v>1500</v>
      </c>
      <c r="C305" s="1">
        <v>4153</v>
      </c>
      <c r="D305" s="1">
        <v>9.14</v>
      </c>
      <c r="E305" s="28">
        <v>47.756666666666668</v>
      </c>
      <c r="F305" s="1">
        <v>26.51</v>
      </c>
      <c r="G305" s="28">
        <v>3.4698952879581157</v>
      </c>
      <c r="H305" s="28">
        <v>6.87</v>
      </c>
      <c r="I305" s="28">
        <v>2.0205882352941176</v>
      </c>
      <c r="J305" s="1">
        <v>99.88</v>
      </c>
      <c r="K305" s="1">
        <v>98.3</v>
      </c>
      <c r="L305" s="1">
        <v>5</v>
      </c>
      <c r="M305" s="1">
        <v>197</v>
      </c>
      <c r="N305" s="1">
        <v>1434</v>
      </c>
      <c r="O305" s="28">
        <v>0.10862944162436548</v>
      </c>
      <c r="P305" s="28">
        <f t="shared" si="128"/>
        <v>0.82426778242677823</v>
      </c>
      <c r="Q305" s="42">
        <v>1</v>
      </c>
      <c r="T305" s="1">
        <f t="shared" si="129"/>
        <v>0</v>
      </c>
      <c r="U305" s="1">
        <f t="shared" si="130"/>
        <v>0.52400000000000002</v>
      </c>
      <c r="W305" s="1">
        <f t="shared" si="131"/>
        <v>0</v>
      </c>
      <c r="X305" s="1">
        <f t="shared" si="132"/>
        <v>0</v>
      </c>
      <c r="Y305" s="1">
        <f t="shared" si="133"/>
        <v>0</v>
      </c>
      <c r="Z305" s="1">
        <f t="shared" si="134"/>
        <v>0</v>
      </c>
      <c r="AH305" s="1">
        <f t="shared" si="135"/>
        <v>0</v>
      </c>
      <c r="AI305" s="1">
        <f t="shared" si="136"/>
        <v>0.68</v>
      </c>
      <c r="AJ305" s="1">
        <f t="shared" si="137"/>
        <v>1</v>
      </c>
      <c r="AK305" s="1">
        <f t="shared" si="138"/>
        <v>0</v>
      </c>
      <c r="AL305" s="1">
        <f t="shared" si="139"/>
        <v>1</v>
      </c>
      <c r="AM305" s="1">
        <f t="shared" si="140"/>
        <v>0.75</v>
      </c>
      <c r="AN305" s="1">
        <f t="shared" si="141"/>
        <v>1</v>
      </c>
      <c r="AO305" s="1">
        <f t="shared" si="142"/>
        <v>0.72</v>
      </c>
      <c r="AP305" s="1">
        <f t="shared" si="143"/>
        <v>0</v>
      </c>
      <c r="AQ305" s="1">
        <f t="shared" si="144"/>
        <v>0.56999999999999995</v>
      </c>
      <c r="AR305" s="1">
        <f t="shared" si="145"/>
        <v>0</v>
      </c>
      <c r="AS305" s="1">
        <f t="shared" si="146"/>
        <v>0.67</v>
      </c>
      <c r="AT305" s="1">
        <f t="shared" si="147"/>
        <v>0</v>
      </c>
      <c r="AU305" s="1">
        <f t="shared" si="148"/>
        <v>0.54</v>
      </c>
      <c r="AW305" s="1">
        <f t="shared" si="149"/>
        <v>1</v>
      </c>
      <c r="AX305" s="1">
        <f t="shared" si="150"/>
        <v>0.91</v>
      </c>
      <c r="AY305" s="1">
        <f t="shared" si="151"/>
        <v>0</v>
      </c>
      <c r="AZ305" s="1">
        <f t="shared" si="152"/>
        <v>0</v>
      </c>
      <c r="BA305" s="1">
        <f t="shared" si="153"/>
        <v>0</v>
      </c>
      <c r="BB305" s="1">
        <f t="shared" si="154"/>
        <v>0</v>
      </c>
      <c r="BC305" s="1">
        <f t="shared" si="155"/>
        <v>0</v>
      </c>
      <c r="BD305" s="1">
        <f t="shared" si="156"/>
        <v>0</v>
      </c>
      <c r="BE305" s="1">
        <f t="shared" si="157"/>
        <v>0</v>
      </c>
      <c r="BF305" s="43">
        <f t="shared" si="158"/>
        <v>4</v>
      </c>
      <c r="BG305" s="43">
        <f t="shared" si="159"/>
        <v>5.3640000000000008</v>
      </c>
      <c r="BH305" s="1" t="s">
        <v>13580</v>
      </c>
      <c r="BI305" s="52">
        <v>0.15853658536585366</v>
      </c>
      <c r="BJ305" s="1" t="s">
        <v>13587</v>
      </c>
    </row>
    <row r="306" spans="1:62">
      <c r="A306" s="28" t="s">
        <v>4011</v>
      </c>
      <c r="B306" s="1">
        <v>1000</v>
      </c>
      <c r="C306" s="1">
        <v>75258</v>
      </c>
      <c r="D306" s="1">
        <v>6.8700000000000045</v>
      </c>
      <c r="E306" s="28">
        <v>47.97</v>
      </c>
      <c r="F306" s="1">
        <v>1.05</v>
      </c>
      <c r="G306" s="28">
        <v>0.26717557251908397</v>
      </c>
      <c r="H306" s="28">
        <v>0.53</v>
      </c>
      <c r="I306" s="28">
        <v>0.21810699588477367</v>
      </c>
      <c r="J306" s="1">
        <v>88.67</v>
      </c>
      <c r="K306" s="1">
        <v>99.89</v>
      </c>
      <c r="L306" s="1">
        <v>11</v>
      </c>
      <c r="M306" s="1">
        <v>76</v>
      </c>
      <c r="N306" s="1">
        <v>1884</v>
      </c>
      <c r="O306" s="28">
        <v>0.6194736842105264</v>
      </c>
      <c r="P306" s="28">
        <f t="shared" si="128"/>
        <v>0.24203821656050956</v>
      </c>
      <c r="Q306" s="42">
        <v>0</v>
      </c>
      <c r="T306" s="1">
        <f t="shared" si="129"/>
        <v>0</v>
      </c>
      <c r="U306" s="1">
        <f t="shared" si="130"/>
        <v>0.52400000000000002</v>
      </c>
      <c r="W306" s="1">
        <f t="shared" si="131"/>
        <v>0</v>
      </c>
      <c r="X306" s="1">
        <f t="shared" si="132"/>
        <v>0</v>
      </c>
      <c r="Y306" s="1">
        <f t="shared" si="133"/>
        <v>0</v>
      </c>
      <c r="Z306" s="1">
        <f t="shared" si="134"/>
        <v>0</v>
      </c>
      <c r="AH306" s="1">
        <f t="shared" si="135"/>
        <v>0</v>
      </c>
      <c r="AI306" s="1">
        <f t="shared" si="136"/>
        <v>0</v>
      </c>
      <c r="AJ306" s="1">
        <f t="shared" si="137"/>
        <v>0</v>
      </c>
      <c r="AK306" s="1">
        <f t="shared" si="138"/>
        <v>0</v>
      </c>
      <c r="AL306" s="1">
        <f t="shared" si="139"/>
        <v>0</v>
      </c>
      <c r="AM306" s="1">
        <f t="shared" si="140"/>
        <v>0</v>
      </c>
      <c r="AN306" s="1">
        <f t="shared" si="141"/>
        <v>0</v>
      </c>
      <c r="AO306" s="1">
        <f t="shared" si="142"/>
        <v>0</v>
      </c>
      <c r="AP306" s="1">
        <f t="shared" si="143"/>
        <v>0</v>
      </c>
      <c r="AQ306" s="1">
        <f t="shared" si="144"/>
        <v>0</v>
      </c>
      <c r="AR306" s="1">
        <f t="shared" si="145"/>
        <v>0</v>
      </c>
      <c r="AS306" s="1">
        <f t="shared" si="146"/>
        <v>0</v>
      </c>
      <c r="AT306" s="1">
        <f t="shared" si="147"/>
        <v>0</v>
      </c>
      <c r="AU306" s="1">
        <f t="shared" si="148"/>
        <v>0</v>
      </c>
      <c r="AW306" s="1">
        <f t="shared" si="149"/>
        <v>1</v>
      </c>
      <c r="AX306" s="1">
        <f t="shared" si="150"/>
        <v>0</v>
      </c>
      <c r="AY306" s="1">
        <f t="shared" si="151"/>
        <v>1</v>
      </c>
      <c r="AZ306" s="1">
        <f t="shared" si="152"/>
        <v>0.88</v>
      </c>
      <c r="BA306" s="1">
        <f t="shared" si="153"/>
        <v>0</v>
      </c>
      <c r="BB306" s="1">
        <f t="shared" si="154"/>
        <v>0</v>
      </c>
      <c r="BC306" s="1">
        <f t="shared" si="155"/>
        <v>0</v>
      </c>
      <c r="BD306" s="1">
        <f t="shared" si="156"/>
        <v>1</v>
      </c>
      <c r="BE306" s="1">
        <f t="shared" si="157"/>
        <v>0.81</v>
      </c>
      <c r="BF306" s="43">
        <f t="shared" si="158"/>
        <v>3</v>
      </c>
      <c r="BG306" s="43">
        <f t="shared" si="159"/>
        <v>2.214</v>
      </c>
      <c r="BH306" s="1" t="s">
        <v>13580</v>
      </c>
      <c r="BI306" s="52">
        <v>0.15853658536585366</v>
      </c>
      <c r="BJ306" s="1" t="s">
        <v>13587</v>
      </c>
    </row>
    <row r="307" spans="1:62">
      <c r="A307" s="28" t="s">
        <v>1255</v>
      </c>
      <c r="B307" s="1">
        <v>1000</v>
      </c>
      <c r="C307" s="1">
        <v>114157</v>
      </c>
      <c r="D307" s="1">
        <v>2.6600000000000037</v>
      </c>
      <c r="E307" s="28">
        <v>47.973333333333329</v>
      </c>
      <c r="F307" s="1">
        <v>1.2</v>
      </c>
      <c r="G307" s="28">
        <v>0.34188034188034189</v>
      </c>
      <c r="H307" s="28">
        <v>1.6</v>
      </c>
      <c r="I307" s="28">
        <v>0.88397790055248626</v>
      </c>
      <c r="J307" s="1">
        <v>83.29</v>
      </c>
      <c r="K307" s="1">
        <v>99.81</v>
      </c>
      <c r="L307" s="1">
        <v>1753</v>
      </c>
      <c r="M307" s="1">
        <v>8721</v>
      </c>
      <c r="N307" s="1">
        <v>46681</v>
      </c>
      <c r="O307" s="28">
        <v>0.8603187707831671</v>
      </c>
      <c r="P307" s="28">
        <f t="shared" si="128"/>
        <v>1.1209271438058312</v>
      </c>
      <c r="Q307" s="42">
        <v>1</v>
      </c>
      <c r="T307" s="1">
        <f t="shared" si="129"/>
        <v>0</v>
      </c>
      <c r="U307" s="1">
        <f t="shared" si="130"/>
        <v>0.52400000000000002</v>
      </c>
      <c r="W307" s="1">
        <f t="shared" si="131"/>
        <v>0</v>
      </c>
      <c r="X307" s="1">
        <f t="shared" si="132"/>
        <v>0</v>
      </c>
      <c r="Y307" s="1">
        <f t="shared" si="133"/>
        <v>0</v>
      </c>
      <c r="Z307" s="1">
        <f t="shared" si="134"/>
        <v>0</v>
      </c>
      <c r="AH307" s="1">
        <f t="shared" si="135"/>
        <v>0</v>
      </c>
      <c r="AI307" s="1">
        <f t="shared" si="136"/>
        <v>0</v>
      </c>
      <c r="AJ307" s="1">
        <f t="shared" si="137"/>
        <v>0</v>
      </c>
      <c r="AK307" s="1">
        <f t="shared" si="138"/>
        <v>0</v>
      </c>
      <c r="AL307" s="1">
        <f t="shared" si="139"/>
        <v>0</v>
      </c>
      <c r="AM307" s="1">
        <f t="shared" si="140"/>
        <v>0</v>
      </c>
      <c r="AN307" s="1">
        <f t="shared" si="141"/>
        <v>0</v>
      </c>
      <c r="AO307" s="1">
        <f t="shared" si="142"/>
        <v>0.72</v>
      </c>
      <c r="AP307" s="1">
        <f t="shared" si="143"/>
        <v>0</v>
      </c>
      <c r="AQ307" s="1">
        <f t="shared" si="144"/>
        <v>0</v>
      </c>
      <c r="AR307" s="1">
        <f t="shared" si="145"/>
        <v>0</v>
      </c>
      <c r="AS307" s="1">
        <f t="shared" si="146"/>
        <v>0</v>
      </c>
      <c r="AT307" s="1">
        <f t="shared" si="147"/>
        <v>0</v>
      </c>
      <c r="AU307" s="1">
        <f t="shared" si="148"/>
        <v>0</v>
      </c>
      <c r="AW307" s="1">
        <f t="shared" si="149"/>
        <v>0</v>
      </c>
      <c r="AX307" s="1">
        <f t="shared" si="150"/>
        <v>0</v>
      </c>
      <c r="AY307" s="1">
        <f t="shared" si="151"/>
        <v>0</v>
      </c>
      <c r="AZ307" s="1">
        <f t="shared" si="152"/>
        <v>0</v>
      </c>
      <c r="BA307" s="1">
        <f t="shared" si="153"/>
        <v>0</v>
      </c>
      <c r="BB307" s="1">
        <f t="shared" si="154"/>
        <v>0</v>
      </c>
      <c r="BC307" s="1">
        <f t="shared" si="155"/>
        <v>0</v>
      </c>
      <c r="BD307" s="1">
        <f t="shared" si="156"/>
        <v>0</v>
      </c>
      <c r="BE307" s="1">
        <f t="shared" si="157"/>
        <v>0</v>
      </c>
      <c r="BF307" s="43">
        <f t="shared" si="158"/>
        <v>0</v>
      </c>
      <c r="BG307" s="43">
        <f t="shared" si="159"/>
        <v>1.244</v>
      </c>
      <c r="BH307" s="1" t="s">
        <v>13580</v>
      </c>
      <c r="BI307" s="52">
        <v>0.15853658536585366</v>
      </c>
      <c r="BJ307" s="1" t="s">
        <v>13587</v>
      </c>
    </row>
    <row r="308" spans="1:62">
      <c r="A308" s="28" t="s">
        <v>3756</v>
      </c>
      <c r="B308" s="1">
        <v>30500</v>
      </c>
      <c r="C308" s="1">
        <v>134042</v>
      </c>
      <c r="D308" s="1">
        <v>5.9699999999999989</v>
      </c>
      <c r="E308" s="28">
        <v>48.580000000000005</v>
      </c>
      <c r="F308" s="1">
        <v>3.53</v>
      </c>
      <c r="G308" s="28">
        <v>1.0412979351032448</v>
      </c>
      <c r="H308" s="28">
        <v>1.28</v>
      </c>
      <c r="I308" s="28">
        <v>0.58986175115207373</v>
      </c>
      <c r="J308" s="1">
        <v>94.53</v>
      </c>
      <c r="K308" s="1">
        <v>99.45</v>
      </c>
      <c r="L308" s="1">
        <v>570</v>
      </c>
      <c r="M308" s="1">
        <v>2244</v>
      </c>
      <c r="N308" s="1">
        <v>9139</v>
      </c>
      <c r="O308" s="28">
        <v>1.0871657754010697</v>
      </c>
      <c r="P308" s="28">
        <f t="shared" si="128"/>
        <v>1.4732465258781047</v>
      </c>
      <c r="Q308" s="42">
        <v>1</v>
      </c>
      <c r="T308" s="1">
        <f t="shared" si="129"/>
        <v>0</v>
      </c>
      <c r="U308" s="1">
        <f t="shared" si="130"/>
        <v>0</v>
      </c>
      <c r="W308" s="1">
        <f t="shared" si="131"/>
        <v>0</v>
      </c>
      <c r="X308" s="1">
        <f t="shared" si="132"/>
        <v>0</v>
      </c>
      <c r="Y308" s="1">
        <f t="shared" si="133"/>
        <v>0</v>
      </c>
      <c r="Z308" s="1">
        <f t="shared" si="134"/>
        <v>0</v>
      </c>
      <c r="AH308" s="1">
        <f t="shared" si="135"/>
        <v>0</v>
      </c>
      <c r="AI308" s="1">
        <f t="shared" si="136"/>
        <v>0</v>
      </c>
      <c r="AJ308" s="1">
        <f t="shared" si="137"/>
        <v>0</v>
      </c>
      <c r="AK308" s="1">
        <f t="shared" si="138"/>
        <v>0</v>
      </c>
      <c r="AL308" s="1">
        <f t="shared" si="139"/>
        <v>0</v>
      </c>
      <c r="AM308" s="1">
        <f t="shared" si="140"/>
        <v>0</v>
      </c>
      <c r="AN308" s="1">
        <f t="shared" si="141"/>
        <v>0</v>
      </c>
      <c r="AO308" s="1">
        <f t="shared" si="142"/>
        <v>0.72</v>
      </c>
      <c r="AP308" s="1">
        <f t="shared" si="143"/>
        <v>0</v>
      </c>
      <c r="AQ308" s="1">
        <f t="shared" si="144"/>
        <v>0</v>
      </c>
      <c r="AR308" s="1">
        <f t="shared" si="145"/>
        <v>0</v>
      </c>
      <c r="AS308" s="1">
        <f t="shared" si="146"/>
        <v>0</v>
      </c>
      <c r="AT308" s="1">
        <f t="shared" si="147"/>
        <v>0</v>
      </c>
      <c r="AU308" s="1">
        <f t="shared" si="148"/>
        <v>0</v>
      </c>
      <c r="AW308" s="1">
        <f t="shared" si="149"/>
        <v>0</v>
      </c>
      <c r="AX308" s="1">
        <f t="shared" si="150"/>
        <v>0</v>
      </c>
      <c r="AY308" s="1">
        <f t="shared" si="151"/>
        <v>0</v>
      </c>
      <c r="AZ308" s="1">
        <f t="shared" si="152"/>
        <v>0</v>
      </c>
      <c r="BA308" s="1">
        <f t="shared" si="153"/>
        <v>0</v>
      </c>
      <c r="BB308" s="1">
        <f t="shared" si="154"/>
        <v>0</v>
      </c>
      <c r="BC308" s="1">
        <f t="shared" si="155"/>
        <v>0</v>
      </c>
      <c r="BD308" s="1">
        <f t="shared" si="156"/>
        <v>0</v>
      </c>
      <c r="BE308" s="1">
        <f t="shared" si="157"/>
        <v>0</v>
      </c>
      <c r="BF308" s="43">
        <f t="shared" si="158"/>
        <v>0</v>
      </c>
      <c r="BG308" s="43">
        <f t="shared" si="159"/>
        <v>0.72</v>
      </c>
      <c r="BH308" s="1" t="s">
        <v>13580</v>
      </c>
      <c r="BI308" s="52">
        <v>0.15853658536585366</v>
      </c>
      <c r="BJ308" s="1" t="s">
        <v>13587</v>
      </c>
    </row>
    <row r="309" spans="1:62">
      <c r="A309" s="28" t="s">
        <v>3200</v>
      </c>
      <c r="B309" s="1">
        <v>1000</v>
      </c>
      <c r="C309" s="1">
        <v>47192</v>
      </c>
      <c r="D309" s="1">
        <v>8.2999999999999972</v>
      </c>
      <c r="E309" s="28">
        <v>48.889999999999993</v>
      </c>
      <c r="F309" s="1">
        <v>15.79</v>
      </c>
      <c r="G309" s="28">
        <v>1.2268842268842268</v>
      </c>
      <c r="H309" s="28">
        <v>0.95</v>
      </c>
      <c r="I309" s="28">
        <v>0.2595628415300546</v>
      </c>
      <c r="J309" s="1">
        <v>71.98</v>
      </c>
      <c r="K309" s="1">
        <v>99.25</v>
      </c>
      <c r="L309" s="1">
        <v>26</v>
      </c>
      <c r="M309" s="1">
        <v>70</v>
      </c>
      <c r="N309" s="1">
        <v>1392</v>
      </c>
      <c r="O309" s="28">
        <v>1.5897142857142859</v>
      </c>
      <c r="P309" s="28">
        <f t="shared" si="128"/>
        <v>0.30172413793103448</v>
      </c>
      <c r="Q309" s="42">
        <v>0</v>
      </c>
      <c r="T309" s="1">
        <f t="shared" si="129"/>
        <v>0</v>
      </c>
      <c r="U309" s="1">
        <f t="shared" si="130"/>
        <v>0.52400000000000002</v>
      </c>
      <c r="W309" s="1">
        <f t="shared" si="131"/>
        <v>0</v>
      </c>
      <c r="X309" s="1">
        <f t="shared" si="132"/>
        <v>0</v>
      </c>
      <c r="Y309" s="1">
        <f t="shared" si="133"/>
        <v>0</v>
      </c>
      <c r="Z309" s="1">
        <f t="shared" si="134"/>
        <v>0</v>
      </c>
      <c r="AH309" s="1">
        <f t="shared" si="135"/>
        <v>0</v>
      </c>
      <c r="AI309" s="1">
        <f t="shared" si="136"/>
        <v>0.68</v>
      </c>
      <c r="AJ309" s="1">
        <f t="shared" si="137"/>
        <v>0</v>
      </c>
      <c r="AK309" s="1">
        <f t="shared" si="138"/>
        <v>0</v>
      </c>
      <c r="AL309" s="1">
        <f t="shared" si="139"/>
        <v>0</v>
      </c>
      <c r="AM309" s="1">
        <f t="shared" si="140"/>
        <v>0</v>
      </c>
      <c r="AN309" s="1">
        <f t="shared" si="141"/>
        <v>0</v>
      </c>
      <c r="AO309" s="1">
        <f t="shared" si="142"/>
        <v>0</v>
      </c>
      <c r="AP309" s="1">
        <f t="shared" si="143"/>
        <v>0</v>
      </c>
      <c r="AQ309" s="1">
        <f t="shared" si="144"/>
        <v>0</v>
      </c>
      <c r="AR309" s="1">
        <f t="shared" si="145"/>
        <v>0</v>
      </c>
      <c r="AS309" s="1">
        <f t="shared" si="146"/>
        <v>0.67</v>
      </c>
      <c r="AT309" s="1">
        <f t="shared" si="147"/>
        <v>0</v>
      </c>
      <c r="AU309" s="1">
        <f t="shared" si="148"/>
        <v>0</v>
      </c>
      <c r="AW309" s="1">
        <f t="shared" si="149"/>
        <v>1</v>
      </c>
      <c r="AX309" s="1">
        <f t="shared" si="150"/>
        <v>0</v>
      </c>
      <c r="AY309" s="1">
        <f t="shared" si="151"/>
        <v>1</v>
      </c>
      <c r="AZ309" s="1">
        <f t="shared" si="152"/>
        <v>0.88</v>
      </c>
      <c r="BA309" s="1">
        <f t="shared" si="153"/>
        <v>0</v>
      </c>
      <c r="BB309" s="1">
        <f t="shared" si="154"/>
        <v>0</v>
      </c>
      <c r="BC309" s="1">
        <f t="shared" si="155"/>
        <v>0</v>
      </c>
      <c r="BD309" s="1">
        <f t="shared" si="156"/>
        <v>0</v>
      </c>
      <c r="BE309" s="1">
        <f t="shared" si="157"/>
        <v>0.81</v>
      </c>
      <c r="BF309" s="43">
        <f t="shared" si="158"/>
        <v>2</v>
      </c>
      <c r="BG309" s="43">
        <f t="shared" si="159"/>
        <v>3.5640000000000001</v>
      </c>
      <c r="BH309" s="1" t="s">
        <v>13580</v>
      </c>
      <c r="BI309" s="52">
        <v>0.15853658536585366</v>
      </c>
      <c r="BJ309" s="1" t="s">
        <v>13587</v>
      </c>
    </row>
    <row r="310" spans="1:62">
      <c r="A310" s="28" t="s">
        <v>236</v>
      </c>
      <c r="B310" s="1">
        <v>1000</v>
      </c>
      <c r="C310" s="1">
        <v>51424</v>
      </c>
      <c r="D310" s="1">
        <v>25.28</v>
      </c>
      <c r="E310" s="28">
        <v>49.633333333333333</v>
      </c>
      <c r="F310" s="1">
        <v>0.27</v>
      </c>
      <c r="G310" s="28">
        <v>8.5443037974683542E-2</v>
      </c>
      <c r="H310" s="28">
        <v>7.86</v>
      </c>
      <c r="I310" s="28">
        <v>3.2345679012345676</v>
      </c>
      <c r="J310" s="1">
        <v>99.99</v>
      </c>
      <c r="K310" s="1">
        <v>99.07</v>
      </c>
      <c r="L310" s="1">
        <v>84</v>
      </c>
      <c r="M310" s="1">
        <v>431</v>
      </c>
      <c r="N310" s="1">
        <v>2392</v>
      </c>
      <c r="O310" s="28">
        <v>0.83415313225058008</v>
      </c>
      <c r="P310" s="28">
        <f t="shared" si="128"/>
        <v>1.0811036789297659</v>
      </c>
      <c r="Q310" s="42">
        <v>1</v>
      </c>
      <c r="T310" s="1">
        <f t="shared" si="129"/>
        <v>0</v>
      </c>
      <c r="U310" s="1">
        <f t="shared" si="130"/>
        <v>0.52400000000000002</v>
      </c>
      <c r="W310" s="1">
        <f t="shared" si="131"/>
        <v>0</v>
      </c>
      <c r="X310" s="1">
        <f t="shared" si="132"/>
        <v>0.49</v>
      </c>
      <c r="Y310" s="1">
        <f t="shared" si="133"/>
        <v>0</v>
      </c>
      <c r="Z310" s="1">
        <f t="shared" si="134"/>
        <v>0</v>
      </c>
      <c r="AH310" s="1">
        <f t="shared" si="135"/>
        <v>0</v>
      </c>
      <c r="AI310" s="1">
        <f t="shared" si="136"/>
        <v>0</v>
      </c>
      <c r="AJ310" s="1">
        <f t="shared" si="137"/>
        <v>0</v>
      </c>
      <c r="AK310" s="1">
        <f t="shared" si="138"/>
        <v>0</v>
      </c>
      <c r="AL310" s="1">
        <f t="shared" si="139"/>
        <v>1</v>
      </c>
      <c r="AM310" s="1">
        <f t="shared" si="140"/>
        <v>0.75</v>
      </c>
      <c r="AN310" s="1">
        <f t="shared" si="141"/>
        <v>1</v>
      </c>
      <c r="AO310" s="1">
        <f t="shared" si="142"/>
        <v>0.72</v>
      </c>
      <c r="AP310" s="1">
        <f t="shared" si="143"/>
        <v>0</v>
      </c>
      <c r="AQ310" s="1">
        <f t="shared" si="144"/>
        <v>0.56999999999999995</v>
      </c>
      <c r="AR310" s="1">
        <f t="shared" si="145"/>
        <v>0</v>
      </c>
      <c r="AS310" s="1">
        <f t="shared" si="146"/>
        <v>0.67</v>
      </c>
      <c r="AT310" s="1">
        <f t="shared" si="147"/>
        <v>0</v>
      </c>
      <c r="AU310" s="1">
        <f t="shared" si="148"/>
        <v>0</v>
      </c>
      <c r="AW310" s="1">
        <f t="shared" si="149"/>
        <v>0</v>
      </c>
      <c r="AX310" s="1">
        <f t="shared" si="150"/>
        <v>0</v>
      </c>
      <c r="AY310" s="1">
        <f t="shared" si="151"/>
        <v>0</v>
      </c>
      <c r="AZ310" s="1">
        <f t="shared" si="152"/>
        <v>0</v>
      </c>
      <c r="BA310" s="1">
        <f t="shared" si="153"/>
        <v>0</v>
      </c>
      <c r="BB310" s="1">
        <f t="shared" si="154"/>
        <v>0</v>
      </c>
      <c r="BC310" s="1">
        <f t="shared" si="155"/>
        <v>0</v>
      </c>
      <c r="BD310" s="1">
        <f t="shared" si="156"/>
        <v>0</v>
      </c>
      <c r="BE310" s="1">
        <f t="shared" si="157"/>
        <v>0</v>
      </c>
      <c r="BF310" s="43">
        <f t="shared" si="158"/>
        <v>2</v>
      </c>
      <c r="BG310" s="43">
        <f t="shared" si="159"/>
        <v>3.7239999999999998</v>
      </c>
      <c r="BH310" s="1" t="s">
        <v>13580</v>
      </c>
      <c r="BI310" s="52">
        <v>0.15853658536585366</v>
      </c>
      <c r="BJ310" s="1" t="s">
        <v>13587</v>
      </c>
    </row>
    <row r="311" spans="1:62">
      <c r="A311" s="28" t="s">
        <v>1059</v>
      </c>
      <c r="B311" s="1">
        <v>1000</v>
      </c>
      <c r="C311" s="1">
        <v>15792</v>
      </c>
      <c r="D311" s="1">
        <v>13.659999999999997</v>
      </c>
      <c r="E311" s="28">
        <v>49.95333333333334</v>
      </c>
      <c r="F311" s="1">
        <v>2.96</v>
      </c>
      <c r="G311" s="28">
        <v>0.40659340659340659</v>
      </c>
      <c r="H311" s="28">
        <v>0.27</v>
      </c>
      <c r="I311" s="28">
        <v>0.13300492610837442</v>
      </c>
      <c r="J311" s="1">
        <v>98.43</v>
      </c>
      <c r="K311" s="1">
        <v>99.8</v>
      </c>
      <c r="L311" s="1">
        <v>60</v>
      </c>
      <c r="M311" s="1">
        <v>289</v>
      </c>
      <c r="N311" s="1">
        <v>1861</v>
      </c>
      <c r="O311" s="28">
        <v>0.88858131487889269</v>
      </c>
      <c r="P311" s="28">
        <f t="shared" si="128"/>
        <v>0.93175711982804943</v>
      </c>
      <c r="Q311" s="42">
        <v>1</v>
      </c>
      <c r="T311" s="1">
        <f t="shared" si="129"/>
        <v>0</v>
      </c>
      <c r="U311" s="1">
        <f t="shared" si="130"/>
        <v>0.52400000000000002</v>
      </c>
      <c r="W311" s="1">
        <f t="shared" si="131"/>
        <v>0</v>
      </c>
      <c r="X311" s="1">
        <f t="shared" si="132"/>
        <v>0.49</v>
      </c>
      <c r="Y311" s="1">
        <f t="shared" si="133"/>
        <v>0</v>
      </c>
      <c r="Z311" s="1">
        <f t="shared" si="134"/>
        <v>0</v>
      </c>
      <c r="AH311" s="1">
        <f t="shared" si="135"/>
        <v>0</v>
      </c>
      <c r="AI311" s="1">
        <f t="shared" si="136"/>
        <v>0</v>
      </c>
      <c r="AJ311" s="1">
        <f t="shared" si="137"/>
        <v>0</v>
      </c>
      <c r="AK311" s="1">
        <f t="shared" si="138"/>
        <v>0</v>
      </c>
      <c r="AL311" s="1">
        <f t="shared" si="139"/>
        <v>0</v>
      </c>
      <c r="AM311" s="1">
        <f t="shared" si="140"/>
        <v>0</v>
      </c>
      <c r="AN311" s="1">
        <f t="shared" si="141"/>
        <v>0</v>
      </c>
      <c r="AO311" s="1">
        <f t="shared" si="142"/>
        <v>0</v>
      </c>
      <c r="AP311" s="1">
        <f t="shared" si="143"/>
        <v>0</v>
      </c>
      <c r="AQ311" s="1">
        <f t="shared" si="144"/>
        <v>0.56999999999999995</v>
      </c>
      <c r="AR311" s="1">
        <f t="shared" si="145"/>
        <v>0</v>
      </c>
      <c r="AS311" s="1">
        <f t="shared" si="146"/>
        <v>0</v>
      </c>
      <c r="AT311" s="1">
        <f t="shared" si="147"/>
        <v>0</v>
      </c>
      <c r="AU311" s="1">
        <f t="shared" si="148"/>
        <v>0</v>
      </c>
      <c r="AW311" s="1">
        <f t="shared" si="149"/>
        <v>0</v>
      </c>
      <c r="AX311" s="1">
        <f t="shared" si="150"/>
        <v>0</v>
      </c>
      <c r="AY311" s="1">
        <f t="shared" si="151"/>
        <v>0</v>
      </c>
      <c r="AZ311" s="1">
        <f t="shared" si="152"/>
        <v>0</v>
      </c>
      <c r="BA311" s="1">
        <f t="shared" si="153"/>
        <v>0</v>
      </c>
      <c r="BB311" s="1">
        <f t="shared" si="154"/>
        <v>0</v>
      </c>
      <c r="BC311" s="1">
        <f t="shared" si="155"/>
        <v>0</v>
      </c>
      <c r="BD311" s="1">
        <f t="shared" si="156"/>
        <v>0</v>
      </c>
      <c r="BE311" s="1">
        <f t="shared" si="157"/>
        <v>0</v>
      </c>
      <c r="BF311" s="43">
        <f t="shared" si="158"/>
        <v>0</v>
      </c>
      <c r="BG311" s="43">
        <f t="shared" si="159"/>
        <v>1.5840000000000001</v>
      </c>
      <c r="BH311" s="1" t="s">
        <v>13580</v>
      </c>
      <c r="BI311" s="52">
        <v>0.15853658536585366</v>
      </c>
      <c r="BJ311" s="1" t="s">
        <v>13587</v>
      </c>
    </row>
    <row r="312" spans="1:62">
      <c r="A312" s="28" t="s">
        <v>2953</v>
      </c>
      <c r="B312" s="1">
        <v>1100</v>
      </c>
      <c r="C312" s="1">
        <v>25158</v>
      </c>
      <c r="D312" s="1">
        <v>4.730000000000004</v>
      </c>
      <c r="E312" s="28">
        <v>49.98</v>
      </c>
      <c r="F312" s="1">
        <v>10.11</v>
      </c>
      <c r="G312" s="28">
        <v>0.70257123002084776</v>
      </c>
      <c r="H312" s="28">
        <v>3.28</v>
      </c>
      <c r="I312" s="28">
        <v>0.88888888888888884</v>
      </c>
      <c r="J312" s="1">
        <v>100</v>
      </c>
      <c r="K312" s="1">
        <v>98.58</v>
      </c>
      <c r="L312" s="1">
        <v>146</v>
      </c>
      <c r="M312" s="1">
        <v>666</v>
      </c>
      <c r="N312" s="1">
        <v>3617</v>
      </c>
      <c r="O312" s="28">
        <v>0.93825825825825826</v>
      </c>
      <c r="P312" s="28">
        <f t="shared" si="128"/>
        <v>1.1047829693115843</v>
      </c>
      <c r="Q312" s="42">
        <v>1</v>
      </c>
      <c r="T312" s="1">
        <f t="shared" si="129"/>
        <v>0</v>
      </c>
      <c r="U312" s="1">
        <f t="shared" si="130"/>
        <v>0.52400000000000002</v>
      </c>
      <c r="W312" s="1">
        <f t="shared" si="131"/>
        <v>0</v>
      </c>
      <c r="X312" s="1">
        <f t="shared" si="132"/>
        <v>0</v>
      </c>
      <c r="Y312" s="1">
        <f t="shared" si="133"/>
        <v>0</v>
      </c>
      <c r="Z312" s="1">
        <f t="shared" si="134"/>
        <v>0</v>
      </c>
      <c r="AH312" s="1">
        <f t="shared" si="135"/>
        <v>0</v>
      </c>
      <c r="AI312" s="1">
        <f t="shared" si="136"/>
        <v>0.68</v>
      </c>
      <c r="AJ312" s="1">
        <f t="shared" si="137"/>
        <v>0</v>
      </c>
      <c r="AK312" s="1">
        <f t="shared" si="138"/>
        <v>0</v>
      </c>
      <c r="AL312" s="1">
        <f t="shared" si="139"/>
        <v>0</v>
      </c>
      <c r="AM312" s="1">
        <f t="shared" si="140"/>
        <v>0</v>
      </c>
      <c r="AN312" s="1">
        <f t="shared" si="141"/>
        <v>1</v>
      </c>
      <c r="AO312" s="1">
        <f t="shared" si="142"/>
        <v>0.72</v>
      </c>
      <c r="AP312" s="1">
        <f t="shared" si="143"/>
        <v>0</v>
      </c>
      <c r="AQ312" s="1">
        <f t="shared" si="144"/>
        <v>0.56999999999999995</v>
      </c>
      <c r="AR312" s="1">
        <f t="shared" si="145"/>
        <v>0</v>
      </c>
      <c r="AS312" s="1">
        <f t="shared" si="146"/>
        <v>0.67</v>
      </c>
      <c r="AT312" s="1">
        <f t="shared" si="147"/>
        <v>0</v>
      </c>
      <c r="AU312" s="1">
        <f t="shared" si="148"/>
        <v>0</v>
      </c>
      <c r="AW312" s="1">
        <f t="shared" si="149"/>
        <v>0</v>
      </c>
      <c r="AX312" s="1">
        <f t="shared" si="150"/>
        <v>0</v>
      </c>
      <c r="AY312" s="1">
        <f t="shared" si="151"/>
        <v>0</v>
      </c>
      <c r="AZ312" s="1">
        <f t="shared" si="152"/>
        <v>0</v>
      </c>
      <c r="BA312" s="1">
        <f t="shared" si="153"/>
        <v>0</v>
      </c>
      <c r="BB312" s="1">
        <f t="shared" si="154"/>
        <v>0</v>
      </c>
      <c r="BC312" s="1">
        <f t="shared" si="155"/>
        <v>0</v>
      </c>
      <c r="BD312" s="1">
        <f t="shared" si="156"/>
        <v>0</v>
      </c>
      <c r="BE312" s="1">
        <f t="shared" si="157"/>
        <v>0</v>
      </c>
      <c r="BF312" s="43">
        <f t="shared" si="158"/>
        <v>1</v>
      </c>
      <c r="BG312" s="43">
        <f t="shared" si="159"/>
        <v>3.1640000000000001</v>
      </c>
      <c r="BH312" s="1" t="s">
        <v>13580</v>
      </c>
      <c r="BI312" s="52">
        <v>0.15853658536585366</v>
      </c>
      <c r="BJ312" s="1" t="s">
        <v>13587</v>
      </c>
    </row>
    <row r="313" spans="1:62">
      <c r="A313" s="28" t="s">
        <v>2946</v>
      </c>
      <c r="B313" s="1">
        <v>1000</v>
      </c>
      <c r="C313" s="1">
        <v>16419</v>
      </c>
      <c r="D313" s="1">
        <v>11.43</v>
      </c>
      <c r="E313" s="28">
        <v>50.866666666666667</v>
      </c>
      <c r="F313" s="1">
        <v>0.41</v>
      </c>
      <c r="G313" s="28">
        <v>0.10817941952506596</v>
      </c>
      <c r="H313" s="28">
        <v>0.01</v>
      </c>
      <c r="I313" s="28">
        <v>4.1322314049586778E-3</v>
      </c>
      <c r="J313" s="1">
        <v>99.52</v>
      </c>
      <c r="K313" s="1">
        <v>99.13</v>
      </c>
      <c r="L313" s="1">
        <v>125</v>
      </c>
      <c r="M313" s="1">
        <v>382</v>
      </c>
      <c r="N313" s="1">
        <v>1428</v>
      </c>
      <c r="O313" s="28">
        <v>1.4005235602094241</v>
      </c>
      <c r="P313" s="28">
        <f t="shared" si="128"/>
        <v>1.6050420168067228</v>
      </c>
      <c r="Q313" s="42">
        <v>0</v>
      </c>
      <c r="T313" s="1">
        <f t="shared" si="129"/>
        <v>0</v>
      </c>
      <c r="U313" s="1">
        <f t="shared" si="130"/>
        <v>0.52400000000000002</v>
      </c>
      <c r="W313" s="1">
        <f t="shared" si="131"/>
        <v>0</v>
      </c>
      <c r="X313" s="1">
        <f t="shared" si="132"/>
        <v>0</v>
      </c>
      <c r="Y313" s="1">
        <f t="shared" si="133"/>
        <v>0</v>
      </c>
      <c r="Z313" s="1">
        <f t="shared" si="134"/>
        <v>0</v>
      </c>
      <c r="AH313" s="1">
        <f t="shared" si="135"/>
        <v>0</v>
      </c>
      <c r="AI313" s="1">
        <f t="shared" si="136"/>
        <v>0</v>
      </c>
      <c r="AJ313" s="1">
        <f t="shared" si="137"/>
        <v>0</v>
      </c>
      <c r="AK313" s="1">
        <f t="shared" si="138"/>
        <v>0</v>
      </c>
      <c r="AL313" s="1">
        <f t="shared" si="139"/>
        <v>0</v>
      </c>
      <c r="AM313" s="1">
        <f t="shared" si="140"/>
        <v>0</v>
      </c>
      <c r="AN313" s="1">
        <f t="shared" si="141"/>
        <v>0</v>
      </c>
      <c r="AO313" s="1">
        <f t="shared" si="142"/>
        <v>0</v>
      </c>
      <c r="AP313" s="1">
        <f t="shared" si="143"/>
        <v>0</v>
      </c>
      <c r="AQ313" s="1">
        <f t="shared" si="144"/>
        <v>0.56999999999999995</v>
      </c>
      <c r="AR313" s="1">
        <f t="shared" si="145"/>
        <v>0</v>
      </c>
      <c r="AS313" s="1">
        <f t="shared" si="146"/>
        <v>0.67</v>
      </c>
      <c r="AT313" s="1">
        <f t="shared" si="147"/>
        <v>0</v>
      </c>
      <c r="AU313" s="1">
        <f t="shared" si="148"/>
        <v>0</v>
      </c>
      <c r="AW313" s="1">
        <f t="shared" si="149"/>
        <v>0</v>
      </c>
      <c r="AX313" s="1">
        <f t="shared" si="150"/>
        <v>0</v>
      </c>
      <c r="AY313" s="1">
        <f t="shared" si="151"/>
        <v>0</v>
      </c>
      <c r="AZ313" s="1">
        <f t="shared" si="152"/>
        <v>0</v>
      </c>
      <c r="BA313" s="1">
        <f t="shared" si="153"/>
        <v>0</v>
      </c>
      <c r="BB313" s="1">
        <f t="shared" si="154"/>
        <v>0</v>
      </c>
      <c r="BC313" s="1">
        <f t="shared" si="155"/>
        <v>0</v>
      </c>
      <c r="BD313" s="1">
        <f t="shared" si="156"/>
        <v>0</v>
      </c>
      <c r="BE313" s="1">
        <f t="shared" si="157"/>
        <v>0</v>
      </c>
      <c r="BF313" s="43">
        <f t="shared" si="158"/>
        <v>0</v>
      </c>
      <c r="BG313" s="43">
        <f t="shared" si="159"/>
        <v>1.7639999999999998</v>
      </c>
      <c r="BH313" s="1" t="s">
        <v>13580</v>
      </c>
      <c r="BI313" s="52">
        <v>0.15853658536585366</v>
      </c>
      <c r="BJ313" s="1" t="s">
        <v>13587</v>
      </c>
    </row>
    <row r="314" spans="1:62">
      <c r="A314" s="28" t="s">
        <v>1080</v>
      </c>
      <c r="B314" s="1">
        <v>1000</v>
      </c>
      <c r="C314" s="1">
        <v>14616</v>
      </c>
      <c r="D314" s="1">
        <v>2.7800000000000011</v>
      </c>
      <c r="E314" s="28">
        <v>51.15</v>
      </c>
      <c r="F314" s="1">
        <v>5.92</v>
      </c>
      <c r="G314" s="28">
        <v>0.45998445998446003</v>
      </c>
      <c r="H314" s="28">
        <v>3.17</v>
      </c>
      <c r="I314" s="28">
        <v>0.86612021857923494</v>
      </c>
      <c r="J314" s="1">
        <v>100</v>
      </c>
      <c r="K314" s="1">
        <v>98.89</v>
      </c>
      <c r="L314" s="1">
        <v>104</v>
      </c>
      <c r="M314" s="1">
        <v>407</v>
      </c>
      <c r="N314" s="1">
        <v>2759</v>
      </c>
      <c r="O314" s="28">
        <v>1.0936609336609338</v>
      </c>
      <c r="P314" s="28">
        <f t="shared" si="128"/>
        <v>0.88510329829648415</v>
      </c>
      <c r="Q314" s="42">
        <v>1</v>
      </c>
      <c r="T314" s="1">
        <f t="shared" si="129"/>
        <v>0</v>
      </c>
      <c r="U314" s="1">
        <f t="shared" si="130"/>
        <v>0.52400000000000002</v>
      </c>
      <c r="W314" s="1">
        <f t="shared" si="131"/>
        <v>0</v>
      </c>
      <c r="X314" s="1">
        <f t="shared" si="132"/>
        <v>0</v>
      </c>
      <c r="Y314" s="1">
        <f t="shared" si="133"/>
        <v>0</v>
      </c>
      <c r="Z314" s="1">
        <f t="shared" si="134"/>
        <v>0</v>
      </c>
      <c r="AH314" s="1">
        <f t="shared" si="135"/>
        <v>0</v>
      </c>
      <c r="AI314" s="1">
        <f t="shared" si="136"/>
        <v>0</v>
      </c>
      <c r="AJ314" s="1">
        <f t="shared" si="137"/>
        <v>0</v>
      </c>
      <c r="AK314" s="1">
        <f t="shared" si="138"/>
        <v>0</v>
      </c>
      <c r="AL314" s="1">
        <f t="shared" si="139"/>
        <v>0</v>
      </c>
      <c r="AM314" s="1">
        <f t="shared" si="140"/>
        <v>0</v>
      </c>
      <c r="AN314" s="1">
        <f t="shared" si="141"/>
        <v>1</v>
      </c>
      <c r="AO314" s="1">
        <f t="shared" si="142"/>
        <v>0.72</v>
      </c>
      <c r="AP314" s="1">
        <f t="shared" si="143"/>
        <v>0</v>
      </c>
      <c r="AQ314" s="1">
        <f t="shared" si="144"/>
        <v>0.56999999999999995</v>
      </c>
      <c r="AR314" s="1">
        <f t="shared" si="145"/>
        <v>0</v>
      </c>
      <c r="AS314" s="1">
        <f t="shared" si="146"/>
        <v>0.67</v>
      </c>
      <c r="AT314" s="1">
        <f t="shared" si="147"/>
        <v>0</v>
      </c>
      <c r="AU314" s="1">
        <f t="shared" si="148"/>
        <v>0</v>
      </c>
      <c r="AW314" s="1">
        <f t="shared" si="149"/>
        <v>0</v>
      </c>
      <c r="AX314" s="1">
        <f t="shared" si="150"/>
        <v>0</v>
      </c>
      <c r="AY314" s="1">
        <f t="shared" si="151"/>
        <v>0</v>
      </c>
      <c r="AZ314" s="1">
        <f t="shared" si="152"/>
        <v>0</v>
      </c>
      <c r="BA314" s="1">
        <f t="shared" si="153"/>
        <v>0</v>
      </c>
      <c r="BB314" s="1">
        <f t="shared" si="154"/>
        <v>0</v>
      </c>
      <c r="BC314" s="1">
        <f t="shared" si="155"/>
        <v>0</v>
      </c>
      <c r="BD314" s="1">
        <f t="shared" si="156"/>
        <v>0</v>
      </c>
      <c r="BE314" s="1">
        <f t="shared" si="157"/>
        <v>0</v>
      </c>
      <c r="BF314" s="43">
        <f t="shared" si="158"/>
        <v>1</v>
      </c>
      <c r="BG314" s="43">
        <f t="shared" si="159"/>
        <v>2.484</v>
      </c>
      <c r="BH314" s="1" t="s">
        <v>13580</v>
      </c>
      <c r="BI314" s="52">
        <v>0.15853658536585366</v>
      </c>
      <c r="BJ314" s="1" t="s">
        <v>13587</v>
      </c>
    </row>
    <row r="315" spans="1:62">
      <c r="A315" s="28" t="s">
        <v>2164</v>
      </c>
      <c r="B315" s="1">
        <v>1000</v>
      </c>
      <c r="C315" s="1">
        <v>139719</v>
      </c>
      <c r="D315" s="1">
        <v>4.9899999999999949</v>
      </c>
      <c r="E315" s="28">
        <v>51.51</v>
      </c>
      <c r="F315" s="1">
        <v>12.29</v>
      </c>
      <c r="G315" s="28">
        <v>1.9446202531645567</v>
      </c>
      <c r="H315" s="28">
        <v>4.0199999999999996</v>
      </c>
      <c r="I315" s="28">
        <v>1.2369230769230768</v>
      </c>
      <c r="J315" s="1">
        <v>97.57</v>
      </c>
      <c r="K315" s="1">
        <v>99.7</v>
      </c>
      <c r="L315" s="1">
        <v>276</v>
      </c>
      <c r="M315" s="1">
        <v>1687</v>
      </c>
      <c r="N315" s="1">
        <v>10787</v>
      </c>
      <c r="O315" s="28">
        <v>0.70022525192649676</v>
      </c>
      <c r="P315" s="28">
        <f t="shared" si="128"/>
        <v>0.93835171966255682</v>
      </c>
      <c r="Q315" s="42">
        <v>0</v>
      </c>
      <c r="T315" s="1">
        <f t="shared" si="129"/>
        <v>0</v>
      </c>
      <c r="U315" s="1">
        <f t="shared" si="130"/>
        <v>0.52400000000000002</v>
      </c>
      <c r="W315" s="1">
        <f t="shared" si="131"/>
        <v>0</v>
      </c>
      <c r="X315" s="1">
        <f t="shared" si="132"/>
        <v>0</v>
      </c>
      <c r="Y315" s="1">
        <f t="shared" si="133"/>
        <v>0</v>
      </c>
      <c r="Z315" s="1">
        <f t="shared" si="134"/>
        <v>0</v>
      </c>
      <c r="AH315" s="1">
        <f t="shared" si="135"/>
        <v>0</v>
      </c>
      <c r="AI315" s="1">
        <f t="shared" si="136"/>
        <v>0.68</v>
      </c>
      <c r="AJ315" s="1">
        <f t="shared" si="137"/>
        <v>0</v>
      </c>
      <c r="AK315" s="1">
        <f t="shared" si="138"/>
        <v>0</v>
      </c>
      <c r="AL315" s="1">
        <f t="shared" si="139"/>
        <v>0</v>
      </c>
      <c r="AM315" s="1">
        <f t="shared" si="140"/>
        <v>0</v>
      </c>
      <c r="AN315" s="1">
        <f t="shared" si="141"/>
        <v>1</v>
      </c>
      <c r="AO315" s="1">
        <f t="shared" si="142"/>
        <v>0.72</v>
      </c>
      <c r="AP315" s="1">
        <f t="shared" si="143"/>
        <v>0</v>
      </c>
      <c r="AQ315" s="1">
        <f t="shared" si="144"/>
        <v>0.56999999999999995</v>
      </c>
      <c r="AR315" s="1">
        <f t="shared" si="145"/>
        <v>0</v>
      </c>
      <c r="AS315" s="1">
        <f t="shared" si="146"/>
        <v>0</v>
      </c>
      <c r="AT315" s="1">
        <f t="shared" si="147"/>
        <v>0</v>
      </c>
      <c r="AU315" s="1">
        <f t="shared" si="148"/>
        <v>0</v>
      </c>
      <c r="AW315" s="1">
        <f t="shared" si="149"/>
        <v>0</v>
      </c>
      <c r="AX315" s="1">
        <f t="shared" si="150"/>
        <v>0</v>
      </c>
      <c r="AY315" s="1">
        <f t="shared" si="151"/>
        <v>0</v>
      </c>
      <c r="AZ315" s="1">
        <f t="shared" si="152"/>
        <v>0</v>
      </c>
      <c r="BA315" s="1">
        <f t="shared" si="153"/>
        <v>0</v>
      </c>
      <c r="BB315" s="1">
        <f t="shared" si="154"/>
        <v>0</v>
      </c>
      <c r="BC315" s="1">
        <f t="shared" si="155"/>
        <v>0</v>
      </c>
      <c r="BD315" s="1">
        <f t="shared" si="156"/>
        <v>0</v>
      </c>
      <c r="BE315" s="1">
        <f t="shared" si="157"/>
        <v>0</v>
      </c>
      <c r="BF315" s="43">
        <f t="shared" si="158"/>
        <v>1</v>
      </c>
      <c r="BG315" s="43">
        <f t="shared" si="159"/>
        <v>2.4940000000000002</v>
      </c>
      <c r="BH315" s="1" t="s">
        <v>13580</v>
      </c>
      <c r="BI315" s="52">
        <v>0.15853658536585366</v>
      </c>
      <c r="BJ315" s="1" t="s">
        <v>13587</v>
      </c>
    </row>
    <row r="316" spans="1:62">
      <c r="A316" s="28" t="s">
        <v>2525</v>
      </c>
      <c r="B316" s="1">
        <v>11500</v>
      </c>
      <c r="C316" s="1">
        <v>8087</v>
      </c>
      <c r="D316" s="1">
        <v>2.4499999999999957</v>
      </c>
      <c r="E316" s="28">
        <v>52.23</v>
      </c>
      <c r="F316" s="1">
        <v>4.74</v>
      </c>
      <c r="G316" s="28">
        <v>1.2506596306068603</v>
      </c>
      <c r="H316" s="28">
        <v>2.21</v>
      </c>
      <c r="I316" s="28">
        <v>0.91322314049586784</v>
      </c>
      <c r="J316" s="1">
        <v>100</v>
      </c>
      <c r="K316" s="1">
        <v>99.63</v>
      </c>
      <c r="L316" s="1">
        <v>83</v>
      </c>
      <c r="M316" s="1">
        <v>1194</v>
      </c>
      <c r="N316" s="1">
        <v>4980</v>
      </c>
      <c r="O316" s="28">
        <v>0.29752093802345064</v>
      </c>
      <c r="P316" s="28">
        <f t="shared" si="128"/>
        <v>1.4385542168674699</v>
      </c>
      <c r="Q316" s="42">
        <v>1</v>
      </c>
      <c r="T316" s="1">
        <f t="shared" si="129"/>
        <v>0</v>
      </c>
      <c r="U316" s="1">
        <f t="shared" si="130"/>
        <v>0</v>
      </c>
      <c r="W316" s="1">
        <f t="shared" si="131"/>
        <v>0</v>
      </c>
      <c r="X316" s="1">
        <f t="shared" si="132"/>
        <v>0</v>
      </c>
      <c r="Y316" s="1">
        <f t="shared" si="133"/>
        <v>0</v>
      </c>
      <c r="Z316" s="1">
        <f t="shared" si="134"/>
        <v>0</v>
      </c>
      <c r="AH316" s="1">
        <f t="shared" si="135"/>
        <v>0</v>
      </c>
      <c r="AI316" s="1">
        <f t="shared" si="136"/>
        <v>0</v>
      </c>
      <c r="AJ316" s="1">
        <f t="shared" si="137"/>
        <v>0</v>
      </c>
      <c r="AK316" s="1">
        <f t="shared" si="138"/>
        <v>0</v>
      </c>
      <c r="AL316" s="1">
        <f t="shared" si="139"/>
        <v>0</v>
      </c>
      <c r="AM316" s="1">
        <f t="shared" si="140"/>
        <v>0</v>
      </c>
      <c r="AN316" s="1">
        <f t="shared" si="141"/>
        <v>0</v>
      </c>
      <c r="AO316" s="1">
        <f t="shared" si="142"/>
        <v>0.72</v>
      </c>
      <c r="AP316" s="1">
        <f t="shared" si="143"/>
        <v>0</v>
      </c>
      <c r="AQ316" s="1">
        <f t="shared" si="144"/>
        <v>0.56999999999999995</v>
      </c>
      <c r="AR316" s="1">
        <f t="shared" si="145"/>
        <v>0</v>
      </c>
      <c r="AS316" s="1">
        <f t="shared" si="146"/>
        <v>0</v>
      </c>
      <c r="AT316" s="1">
        <f t="shared" si="147"/>
        <v>0</v>
      </c>
      <c r="AU316" s="1">
        <f t="shared" si="148"/>
        <v>0</v>
      </c>
      <c r="AW316" s="1">
        <f t="shared" si="149"/>
        <v>0</v>
      </c>
      <c r="AX316" s="1">
        <f t="shared" si="150"/>
        <v>0</v>
      </c>
      <c r="AY316" s="1">
        <f t="shared" si="151"/>
        <v>0</v>
      </c>
      <c r="AZ316" s="1">
        <f t="shared" si="152"/>
        <v>0</v>
      </c>
      <c r="BA316" s="1">
        <f t="shared" si="153"/>
        <v>0</v>
      </c>
      <c r="BB316" s="1">
        <f t="shared" si="154"/>
        <v>0</v>
      </c>
      <c r="BC316" s="1">
        <f t="shared" si="155"/>
        <v>0</v>
      </c>
      <c r="BD316" s="1">
        <f t="shared" si="156"/>
        <v>0</v>
      </c>
      <c r="BE316" s="1">
        <f t="shared" si="157"/>
        <v>0</v>
      </c>
      <c r="BF316" s="43">
        <f t="shared" si="158"/>
        <v>0</v>
      </c>
      <c r="BG316" s="43">
        <f t="shared" si="159"/>
        <v>1.29</v>
      </c>
      <c r="BH316" s="1" t="s">
        <v>13580</v>
      </c>
      <c r="BI316" s="52">
        <v>0.15853658536585366</v>
      </c>
      <c r="BJ316" s="1" t="s">
        <v>13587</v>
      </c>
    </row>
    <row r="317" spans="1:62">
      <c r="A317" s="28" t="s">
        <v>3181</v>
      </c>
      <c r="B317" s="1">
        <v>1000</v>
      </c>
      <c r="C317" s="1">
        <v>24974</v>
      </c>
      <c r="D317" s="1">
        <v>1.3299999999999983</v>
      </c>
      <c r="E317" s="28">
        <v>52.333333333333336</v>
      </c>
      <c r="F317" s="1">
        <v>11.55</v>
      </c>
      <c r="G317" s="28">
        <v>0.80264072272411402</v>
      </c>
      <c r="H317" s="28">
        <v>2.8</v>
      </c>
      <c r="I317" s="28">
        <v>0.75880758807588067</v>
      </c>
      <c r="J317" s="1">
        <v>99.35</v>
      </c>
      <c r="K317" s="1">
        <v>98.84</v>
      </c>
      <c r="L317" s="1">
        <v>129</v>
      </c>
      <c r="M317" s="1">
        <v>1182</v>
      </c>
      <c r="N317" s="1">
        <v>10578</v>
      </c>
      <c r="O317" s="28">
        <v>0.46710659898477158</v>
      </c>
      <c r="P317" s="28">
        <f t="shared" si="128"/>
        <v>0.67044809982983544</v>
      </c>
      <c r="Q317" s="42">
        <v>1</v>
      </c>
      <c r="T317" s="1">
        <f t="shared" si="129"/>
        <v>0</v>
      </c>
      <c r="U317" s="1">
        <f t="shared" si="130"/>
        <v>0.52400000000000002</v>
      </c>
      <c r="W317" s="1">
        <f t="shared" si="131"/>
        <v>0</v>
      </c>
      <c r="X317" s="1">
        <f t="shared" si="132"/>
        <v>0</v>
      </c>
      <c r="Y317" s="1">
        <f t="shared" si="133"/>
        <v>0</v>
      </c>
      <c r="Z317" s="1">
        <f t="shared" si="134"/>
        <v>0</v>
      </c>
      <c r="AH317" s="1">
        <f t="shared" si="135"/>
        <v>0</v>
      </c>
      <c r="AI317" s="1">
        <f t="shared" si="136"/>
        <v>0.68</v>
      </c>
      <c r="AJ317" s="1">
        <f t="shared" si="137"/>
        <v>0</v>
      </c>
      <c r="AK317" s="1">
        <f t="shared" si="138"/>
        <v>0</v>
      </c>
      <c r="AL317" s="1">
        <f t="shared" si="139"/>
        <v>0</v>
      </c>
      <c r="AM317" s="1">
        <f t="shared" si="140"/>
        <v>0</v>
      </c>
      <c r="AN317" s="1">
        <f t="shared" si="141"/>
        <v>0</v>
      </c>
      <c r="AO317" s="1">
        <f t="shared" si="142"/>
        <v>0.72</v>
      </c>
      <c r="AP317" s="1">
        <f t="shared" si="143"/>
        <v>0</v>
      </c>
      <c r="AQ317" s="1">
        <f t="shared" si="144"/>
        <v>0.56999999999999995</v>
      </c>
      <c r="AR317" s="1">
        <f t="shared" si="145"/>
        <v>0</v>
      </c>
      <c r="AS317" s="1">
        <f t="shared" si="146"/>
        <v>0.67</v>
      </c>
      <c r="AT317" s="1">
        <f t="shared" si="147"/>
        <v>0</v>
      </c>
      <c r="AU317" s="1">
        <f t="shared" si="148"/>
        <v>0</v>
      </c>
      <c r="AW317" s="1">
        <f t="shared" si="149"/>
        <v>0</v>
      </c>
      <c r="AX317" s="1">
        <f t="shared" si="150"/>
        <v>0</v>
      </c>
      <c r="AY317" s="1">
        <f t="shared" si="151"/>
        <v>0</v>
      </c>
      <c r="AZ317" s="1">
        <f t="shared" si="152"/>
        <v>0</v>
      </c>
      <c r="BA317" s="1">
        <f t="shared" si="153"/>
        <v>0</v>
      </c>
      <c r="BB317" s="1">
        <f t="shared" si="154"/>
        <v>0</v>
      </c>
      <c r="BC317" s="1">
        <f t="shared" si="155"/>
        <v>0</v>
      </c>
      <c r="BD317" s="1">
        <f t="shared" si="156"/>
        <v>0</v>
      </c>
      <c r="BE317" s="1">
        <f t="shared" si="157"/>
        <v>0</v>
      </c>
      <c r="BF317" s="43">
        <f t="shared" si="158"/>
        <v>0</v>
      </c>
      <c r="BG317" s="43">
        <f t="shared" si="159"/>
        <v>3.1640000000000001</v>
      </c>
      <c r="BH317" s="1" t="s">
        <v>13580</v>
      </c>
      <c r="BI317" s="52">
        <v>0.15853658536585366</v>
      </c>
      <c r="BJ317" s="1" t="s">
        <v>13587</v>
      </c>
    </row>
    <row r="318" spans="1:62">
      <c r="A318" s="28" t="s">
        <v>1332</v>
      </c>
      <c r="B318" s="1">
        <v>1000</v>
      </c>
      <c r="C318" s="1">
        <v>19717</v>
      </c>
      <c r="D318" s="1">
        <v>20.68</v>
      </c>
      <c r="E318" s="28">
        <v>53.023333333333333</v>
      </c>
      <c r="F318" s="1">
        <v>0</v>
      </c>
      <c r="G318" s="28">
        <v>0</v>
      </c>
      <c r="H318" s="28">
        <v>0</v>
      </c>
      <c r="I318" s="28">
        <v>0</v>
      </c>
      <c r="J318" s="1">
        <v>87.27</v>
      </c>
      <c r="K318" s="1">
        <v>98.16</v>
      </c>
      <c r="L318" s="1">
        <v>0</v>
      </c>
      <c r="M318" s="1">
        <v>0</v>
      </c>
      <c r="N318" s="1">
        <v>1145</v>
      </c>
      <c r="O318" s="28">
        <v>0</v>
      </c>
      <c r="P318" s="28">
        <f t="shared" si="128"/>
        <v>0</v>
      </c>
      <c r="Q318" s="42">
        <v>0</v>
      </c>
      <c r="T318" s="1">
        <f t="shared" si="129"/>
        <v>0</v>
      </c>
      <c r="U318" s="1">
        <f t="shared" si="130"/>
        <v>0.52400000000000002</v>
      </c>
      <c r="W318" s="1">
        <f t="shared" si="131"/>
        <v>0</v>
      </c>
      <c r="X318" s="1">
        <f t="shared" si="132"/>
        <v>0.49</v>
      </c>
      <c r="Y318" s="1">
        <f t="shared" si="133"/>
        <v>0</v>
      </c>
      <c r="Z318" s="1">
        <f t="shared" si="134"/>
        <v>0</v>
      </c>
      <c r="AH318" s="1">
        <f t="shared" si="135"/>
        <v>0</v>
      </c>
      <c r="AI318" s="1">
        <f t="shared" si="136"/>
        <v>0</v>
      </c>
      <c r="AJ318" s="1">
        <f t="shared" si="137"/>
        <v>0</v>
      </c>
      <c r="AK318" s="1">
        <f t="shared" si="138"/>
        <v>0</v>
      </c>
      <c r="AL318" s="1">
        <f t="shared" si="139"/>
        <v>0</v>
      </c>
      <c r="AM318" s="1">
        <f t="shared" si="140"/>
        <v>0</v>
      </c>
      <c r="AN318" s="1">
        <f t="shared" si="141"/>
        <v>0</v>
      </c>
      <c r="AO318" s="1">
        <f t="shared" si="142"/>
        <v>0</v>
      </c>
      <c r="AP318" s="1">
        <f t="shared" si="143"/>
        <v>0</v>
      </c>
      <c r="AQ318" s="1">
        <f t="shared" si="144"/>
        <v>0</v>
      </c>
      <c r="AR318" s="1">
        <f t="shared" si="145"/>
        <v>0</v>
      </c>
      <c r="AS318" s="1">
        <f t="shared" si="146"/>
        <v>0.67</v>
      </c>
      <c r="AT318" s="1">
        <f t="shared" si="147"/>
        <v>0</v>
      </c>
      <c r="AU318" s="1">
        <f t="shared" si="148"/>
        <v>0</v>
      </c>
      <c r="AW318" s="1">
        <f t="shared" si="149"/>
        <v>1</v>
      </c>
      <c r="AX318" s="1">
        <f t="shared" si="150"/>
        <v>0.91</v>
      </c>
      <c r="AY318" s="1">
        <f t="shared" si="151"/>
        <v>1</v>
      </c>
      <c r="AZ318" s="1">
        <f t="shared" si="152"/>
        <v>0.88</v>
      </c>
      <c r="BA318" s="1">
        <f t="shared" si="153"/>
        <v>0.77</v>
      </c>
      <c r="BB318" s="1">
        <f t="shared" si="154"/>
        <v>1</v>
      </c>
      <c r="BC318" s="1">
        <f t="shared" si="155"/>
        <v>0.9</v>
      </c>
      <c r="BD318" s="1">
        <f t="shared" si="156"/>
        <v>1</v>
      </c>
      <c r="BE318" s="1">
        <f t="shared" si="157"/>
        <v>0.81</v>
      </c>
      <c r="BF318" s="43">
        <f t="shared" si="158"/>
        <v>4</v>
      </c>
      <c r="BG318" s="43">
        <f t="shared" si="159"/>
        <v>5.9540000000000006</v>
      </c>
      <c r="BH318" s="1" t="s">
        <v>13580</v>
      </c>
      <c r="BI318" s="52">
        <v>0.15853658536585366</v>
      </c>
      <c r="BJ318" s="1" t="s">
        <v>13587</v>
      </c>
    </row>
    <row r="319" spans="1:62">
      <c r="A319" s="28" t="s">
        <v>273</v>
      </c>
      <c r="B319" s="1">
        <v>1000</v>
      </c>
      <c r="C319" s="1">
        <v>10638</v>
      </c>
      <c r="D319" s="1">
        <v>8.82</v>
      </c>
      <c r="E319" s="28">
        <v>53.076666666666661</v>
      </c>
      <c r="F319" s="1">
        <v>4.8099999999999996</v>
      </c>
      <c r="G319" s="28">
        <v>0.508994708994709</v>
      </c>
      <c r="H319" s="28">
        <v>2.82</v>
      </c>
      <c r="I319" s="28">
        <v>0.72493573264781486</v>
      </c>
      <c r="J319" s="1">
        <v>99.68</v>
      </c>
      <c r="K319" s="1">
        <v>99.84</v>
      </c>
      <c r="L319" s="1">
        <v>286</v>
      </c>
      <c r="M319" s="1">
        <v>1211</v>
      </c>
      <c r="N319" s="1">
        <v>5318</v>
      </c>
      <c r="O319" s="28">
        <v>1.0108009909165978</v>
      </c>
      <c r="P319" s="28">
        <f t="shared" si="128"/>
        <v>1.3663031214742385</v>
      </c>
      <c r="Q319" s="42">
        <v>1</v>
      </c>
      <c r="T319" s="1">
        <f t="shared" si="129"/>
        <v>0</v>
      </c>
      <c r="U319" s="1">
        <f t="shared" si="130"/>
        <v>0.52400000000000002</v>
      </c>
      <c r="W319" s="1">
        <f t="shared" si="131"/>
        <v>0</v>
      </c>
      <c r="X319" s="1">
        <f t="shared" si="132"/>
        <v>0</v>
      </c>
      <c r="Y319" s="1">
        <f t="shared" si="133"/>
        <v>0</v>
      </c>
      <c r="Z319" s="1">
        <f t="shared" si="134"/>
        <v>0</v>
      </c>
      <c r="AH319" s="1">
        <f t="shared" si="135"/>
        <v>0</v>
      </c>
      <c r="AI319" s="1">
        <f t="shared" si="136"/>
        <v>0</v>
      </c>
      <c r="AJ319" s="1">
        <f t="shared" si="137"/>
        <v>0</v>
      </c>
      <c r="AK319" s="1">
        <f t="shared" si="138"/>
        <v>0</v>
      </c>
      <c r="AL319" s="1">
        <f t="shared" si="139"/>
        <v>0</v>
      </c>
      <c r="AM319" s="1">
        <f t="shared" si="140"/>
        <v>0</v>
      </c>
      <c r="AN319" s="1">
        <f t="shared" si="141"/>
        <v>0</v>
      </c>
      <c r="AO319" s="1">
        <f t="shared" si="142"/>
        <v>0.72</v>
      </c>
      <c r="AP319" s="1">
        <f t="shared" si="143"/>
        <v>0</v>
      </c>
      <c r="AQ319" s="1">
        <f t="shared" si="144"/>
        <v>0.56999999999999995</v>
      </c>
      <c r="AR319" s="1">
        <f t="shared" si="145"/>
        <v>0</v>
      </c>
      <c r="AS319" s="1">
        <f t="shared" si="146"/>
        <v>0</v>
      </c>
      <c r="AT319" s="1">
        <f t="shared" si="147"/>
        <v>0</v>
      </c>
      <c r="AU319" s="1">
        <f t="shared" si="148"/>
        <v>0</v>
      </c>
      <c r="AW319" s="1">
        <f t="shared" si="149"/>
        <v>0</v>
      </c>
      <c r="AX319" s="1">
        <f t="shared" si="150"/>
        <v>0</v>
      </c>
      <c r="AY319" s="1">
        <f t="shared" si="151"/>
        <v>0</v>
      </c>
      <c r="AZ319" s="1">
        <f t="shared" si="152"/>
        <v>0</v>
      </c>
      <c r="BA319" s="1">
        <f t="shared" si="153"/>
        <v>0</v>
      </c>
      <c r="BB319" s="1">
        <f t="shared" si="154"/>
        <v>0</v>
      </c>
      <c r="BC319" s="1">
        <f t="shared" si="155"/>
        <v>0</v>
      </c>
      <c r="BD319" s="1">
        <f t="shared" si="156"/>
        <v>0</v>
      </c>
      <c r="BE319" s="1">
        <f t="shared" si="157"/>
        <v>0</v>
      </c>
      <c r="BF319" s="43">
        <f t="shared" si="158"/>
        <v>0</v>
      </c>
      <c r="BG319" s="43">
        <f t="shared" si="159"/>
        <v>1.8140000000000001</v>
      </c>
      <c r="BH319" s="1" t="s">
        <v>13580</v>
      </c>
      <c r="BI319" s="52">
        <v>0.15853658536585366</v>
      </c>
      <c r="BJ319" s="1" t="s">
        <v>13587</v>
      </c>
    </row>
    <row r="320" spans="1:62">
      <c r="A320" s="28" t="s">
        <v>903</v>
      </c>
      <c r="B320" s="1">
        <v>612.91999999999996</v>
      </c>
      <c r="C320" s="1">
        <v>10023</v>
      </c>
      <c r="D320" s="1">
        <v>9.1599999999999966</v>
      </c>
      <c r="E320" s="28">
        <v>53.286666666666669</v>
      </c>
      <c r="F320" s="1">
        <v>23.39</v>
      </c>
      <c r="G320" s="28">
        <v>1.6254343293954134</v>
      </c>
      <c r="H320" s="28">
        <v>2.61</v>
      </c>
      <c r="I320" s="28">
        <v>0.70731707317073167</v>
      </c>
      <c r="J320" s="1">
        <v>79.930000000000007</v>
      </c>
      <c r="K320" s="1">
        <v>98.11</v>
      </c>
      <c r="L320" s="1">
        <v>204</v>
      </c>
      <c r="M320" s="1">
        <v>863</v>
      </c>
      <c r="N320" s="1">
        <v>2813</v>
      </c>
      <c r="O320" s="28">
        <v>1.011726535341831</v>
      </c>
      <c r="P320" s="28">
        <f t="shared" si="128"/>
        <v>1.8407394241023818</v>
      </c>
      <c r="Q320" s="42">
        <v>1</v>
      </c>
      <c r="T320" s="1">
        <f t="shared" si="129"/>
        <v>0</v>
      </c>
      <c r="U320" s="1">
        <f t="shared" si="130"/>
        <v>0.52400000000000002</v>
      </c>
      <c r="W320" s="1">
        <f t="shared" si="131"/>
        <v>0</v>
      </c>
      <c r="X320" s="1">
        <f t="shared" si="132"/>
        <v>0</v>
      </c>
      <c r="Y320" s="1">
        <f t="shared" si="133"/>
        <v>0</v>
      </c>
      <c r="Z320" s="1">
        <f t="shared" si="134"/>
        <v>0</v>
      </c>
      <c r="AH320" s="1">
        <f t="shared" si="135"/>
        <v>0</v>
      </c>
      <c r="AI320" s="1">
        <f t="shared" si="136"/>
        <v>0.68</v>
      </c>
      <c r="AJ320" s="1">
        <f t="shared" si="137"/>
        <v>0</v>
      </c>
      <c r="AK320" s="1">
        <f t="shared" si="138"/>
        <v>0</v>
      </c>
      <c r="AL320" s="1">
        <f t="shared" si="139"/>
        <v>0</v>
      </c>
      <c r="AM320" s="1">
        <f t="shared" si="140"/>
        <v>0</v>
      </c>
      <c r="AN320" s="1">
        <f t="shared" si="141"/>
        <v>0</v>
      </c>
      <c r="AO320" s="1">
        <f t="shared" si="142"/>
        <v>0.72</v>
      </c>
      <c r="AP320" s="1">
        <f t="shared" si="143"/>
        <v>0</v>
      </c>
      <c r="AQ320" s="1">
        <f t="shared" si="144"/>
        <v>0</v>
      </c>
      <c r="AR320" s="1">
        <f t="shared" si="145"/>
        <v>0</v>
      </c>
      <c r="AS320" s="1">
        <f t="shared" si="146"/>
        <v>0.67</v>
      </c>
      <c r="AT320" s="1">
        <f t="shared" si="147"/>
        <v>0</v>
      </c>
      <c r="AU320" s="1">
        <f t="shared" si="148"/>
        <v>0</v>
      </c>
      <c r="AW320" s="1">
        <f t="shared" si="149"/>
        <v>0</v>
      </c>
      <c r="AX320" s="1">
        <f t="shared" si="150"/>
        <v>0</v>
      </c>
      <c r="AY320" s="1">
        <f t="shared" si="151"/>
        <v>0</v>
      </c>
      <c r="AZ320" s="1">
        <f t="shared" si="152"/>
        <v>0</v>
      </c>
      <c r="BA320" s="1">
        <f t="shared" si="153"/>
        <v>0</v>
      </c>
      <c r="BB320" s="1">
        <f t="shared" si="154"/>
        <v>0</v>
      </c>
      <c r="BC320" s="1">
        <f t="shared" si="155"/>
        <v>0</v>
      </c>
      <c r="BD320" s="1">
        <f t="shared" si="156"/>
        <v>0</v>
      </c>
      <c r="BE320" s="1">
        <f t="shared" si="157"/>
        <v>0</v>
      </c>
      <c r="BF320" s="43">
        <f t="shared" si="158"/>
        <v>0</v>
      </c>
      <c r="BG320" s="43">
        <f t="shared" si="159"/>
        <v>2.5940000000000003</v>
      </c>
      <c r="BH320" s="1" t="s">
        <v>13580</v>
      </c>
      <c r="BI320" s="52">
        <v>0.15853658536585366</v>
      </c>
      <c r="BJ320" s="1" t="s">
        <v>13587</v>
      </c>
    </row>
    <row r="321" spans="1:62">
      <c r="A321" s="28" t="s">
        <v>948</v>
      </c>
      <c r="B321" s="1">
        <v>1001</v>
      </c>
      <c r="C321" s="1">
        <v>2273</v>
      </c>
      <c r="D321" s="1">
        <v>59.61</v>
      </c>
      <c r="E321" s="28">
        <v>54.106666666666662</v>
      </c>
      <c r="F321" s="1">
        <v>4.6500000000000004</v>
      </c>
      <c r="G321" s="28">
        <v>1.0310421286031044</v>
      </c>
      <c r="H321" s="28">
        <v>0.06</v>
      </c>
      <c r="I321" s="28">
        <v>2.3076923076923075E-2</v>
      </c>
      <c r="J321" s="1">
        <v>83.5</v>
      </c>
      <c r="K321" s="1">
        <v>99.17</v>
      </c>
      <c r="L321" s="1">
        <v>4</v>
      </c>
      <c r="M321" s="1">
        <v>49</v>
      </c>
      <c r="N321" s="1">
        <v>245</v>
      </c>
      <c r="O321" s="28">
        <v>0.34938775510204079</v>
      </c>
      <c r="P321" s="28">
        <f t="shared" si="128"/>
        <v>1.2000000000000002</v>
      </c>
      <c r="Q321" s="42">
        <v>1</v>
      </c>
      <c r="T321" s="1">
        <f t="shared" si="129"/>
        <v>0</v>
      </c>
      <c r="U321" s="1">
        <f t="shared" si="130"/>
        <v>0.52400000000000002</v>
      </c>
      <c r="W321" s="1">
        <f t="shared" si="131"/>
        <v>1</v>
      </c>
      <c r="X321" s="1">
        <f t="shared" si="132"/>
        <v>0.49</v>
      </c>
      <c r="Y321" s="1">
        <f t="shared" si="133"/>
        <v>0</v>
      </c>
      <c r="Z321" s="1">
        <f t="shared" si="134"/>
        <v>0</v>
      </c>
      <c r="AH321" s="1">
        <f t="shared" si="135"/>
        <v>0</v>
      </c>
      <c r="AI321" s="1">
        <f t="shared" si="136"/>
        <v>0</v>
      </c>
      <c r="AJ321" s="1">
        <f t="shared" si="137"/>
        <v>0</v>
      </c>
      <c r="AK321" s="1">
        <f t="shared" si="138"/>
        <v>0</v>
      </c>
      <c r="AL321" s="1">
        <f t="shared" si="139"/>
        <v>0</v>
      </c>
      <c r="AM321" s="1">
        <f t="shared" si="140"/>
        <v>0</v>
      </c>
      <c r="AN321" s="1">
        <f t="shared" si="141"/>
        <v>0</v>
      </c>
      <c r="AO321" s="1">
        <f t="shared" si="142"/>
        <v>0</v>
      </c>
      <c r="AP321" s="1">
        <f t="shared" si="143"/>
        <v>0</v>
      </c>
      <c r="AQ321" s="1">
        <f t="shared" si="144"/>
        <v>0</v>
      </c>
      <c r="AR321" s="1">
        <f t="shared" si="145"/>
        <v>0</v>
      </c>
      <c r="AS321" s="1">
        <f t="shared" si="146"/>
        <v>0.67</v>
      </c>
      <c r="AT321" s="1">
        <f t="shared" si="147"/>
        <v>1</v>
      </c>
      <c r="AU321" s="1">
        <f t="shared" si="148"/>
        <v>0.54</v>
      </c>
      <c r="AW321" s="1">
        <f t="shared" si="149"/>
        <v>1</v>
      </c>
      <c r="AX321" s="1">
        <f t="shared" si="150"/>
        <v>0.91</v>
      </c>
      <c r="AY321" s="1">
        <f t="shared" si="151"/>
        <v>1</v>
      </c>
      <c r="AZ321" s="1">
        <f t="shared" si="152"/>
        <v>0.88</v>
      </c>
      <c r="BA321" s="1">
        <f t="shared" si="153"/>
        <v>0.77</v>
      </c>
      <c r="BB321" s="1">
        <f t="shared" si="154"/>
        <v>0</v>
      </c>
      <c r="BC321" s="1">
        <f t="shared" si="155"/>
        <v>0</v>
      </c>
      <c r="BD321" s="1">
        <f t="shared" si="156"/>
        <v>0</v>
      </c>
      <c r="BE321" s="1">
        <f t="shared" si="157"/>
        <v>0</v>
      </c>
      <c r="BF321" s="43">
        <f t="shared" si="158"/>
        <v>4</v>
      </c>
      <c r="BG321" s="43">
        <f t="shared" si="159"/>
        <v>4.7840000000000007</v>
      </c>
      <c r="BH321" s="1" t="s">
        <v>13580</v>
      </c>
      <c r="BI321" s="52">
        <v>0.15853658536585366</v>
      </c>
      <c r="BJ321" s="1" t="s">
        <v>13587</v>
      </c>
    </row>
    <row r="322" spans="1:62">
      <c r="A322" s="28" t="s">
        <v>534</v>
      </c>
      <c r="B322" s="1">
        <v>1001</v>
      </c>
      <c r="C322" s="1">
        <v>5466</v>
      </c>
      <c r="D322" s="1">
        <v>6.3799999999999955</v>
      </c>
      <c r="E322" s="28">
        <v>54.693333333333328</v>
      </c>
      <c r="F322" s="1">
        <v>12.51</v>
      </c>
      <c r="G322" s="28">
        <v>0.97202797202797209</v>
      </c>
      <c r="H322" s="28">
        <v>3.42</v>
      </c>
      <c r="I322" s="28">
        <v>0.93442622950819665</v>
      </c>
      <c r="J322" s="1">
        <v>99.96</v>
      </c>
      <c r="K322" s="1">
        <v>99.49</v>
      </c>
      <c r="L322" s="1">
        <v>19</v>
      </c>
      <c r="M322" s="1">
        <v>347</v>
      </c>
      <c r="N322" s="1">
        <v>1037</v>
      </c>
      <c r="O322" s="28">
        <v>0.23435158501440925</v>
      </c>
      <c r="P322" s="28">
        <f t="shared" si="128"/>
        <v>2.0077145612343297</v>
      </c>
      <c r="Q322" s="42">
        <v>1</v>
      </c>
      <c r="T322" s="1">
        <f t="shared" si="129"/>
        <v>0</v>
      </c>
      <c r="U322" s="1">
        <f t="shared" si="130"/>
        <v>0.52400000000000002</v>
      </c>
      <c r="W322" s="1">
        <f t="shared" si="131"/>
        <v>0</v>
      </c>
      <c r="X322" s="1">
        <f t="shared" si="132"/>
        <v>0</v>
      </c>
      <c r="Y322" s="1">
        <f t="shared" si="133"/>
        <v>0</v>
      </c>
      <c r="Z322" s="1">
        <f t="shared" si="134"/>
        <v>0</v>
      </c>
      <c r="AH322" s="1">
        <f t="shared" si="135"/>
        <v>0</v>
      </c>
      <c r="AI322" s="1">
        <f t="shared" si="136"/>
        <v>0.68</v>
      </c>
      <c r="AJ322" s="1">
        <f t="shared" si="137"/>
        <v>0</v>
      </c>
      <c r="AK322" s="1">
        <f t="shared" si="138"/>
        <v>0</v>
      </c>
      <c r="AL322" s="1">
        <f t="shared" si="139"/>
        <v>0</v>
      </c>
      <c r="AM322" s="1">
        <f t="shared" si="140"/>
        <v>0</v>
      </c>
      <c r="AN322" s="1">
        <f t="shared" si="141"/>
        <v>1</v>
      </c>
      <c r="AO322" s="1">
        <f t="shared" si="142"/>
        <v>0.72</v>
      </c>
      <c r="AP322" s="1">
        <f t="shared" si="143"/>
        <v>0</v>
      </c>
      <c r="AQ322" s="1">
        <f t="shared" si="144"/>
        <v>0.56999999999999995</v>
      </c>
      <c r="AR322" s="1">
        <f t="shared" si="145"/>
        <v>0</v>
      </c>
      <c r="AS322" s="1">
        <f t="shared" si="146"/>
        <v>0</v>
      </c>
      <c r="AT322" s="1">
        <f t="shared" si="147"/>
        <v>0</v>
      </c>
      <c r="AU322" s="1">
        <f t="shared" si="148"/>
        <v>0.54</v>
      </c>
      <c r="AW322" s="1">
        <f t="shared" si="149"/>
        <v>1</v>
      </c>
      <c r="AX322" s="1">
        <f t="shared" si="150"/>
        <v>0</v>
      </c>
      <c r="AY322" s="1">
        <f t="shared" si="151"/>
        <v>0</v>
      </c>
      <c r="AZ322" s="1">
        <f t="shared" si="152"/>
        <v>0</v>
      </c>
      <c r="BA322" s="1">
        <f t="shared" si="153"/>
        <v>0.77</v>
      </c>
      <c r="BB322" s="1">
        <f t="shared" si="154"/>
        <v>0</v>
      </c>
      <c r="BC322" s="1">
        <f t="shared" si="155"/>
        <v>0</v>
      </c>
      <c r="BD322" s="1">
        <f t="shared" si="156"/>
        <v>0</v>
      </c>
      <c r="BE322" s="1">
        <f t="shared" si="157"/>
        <v>0</v>
      </c>
      <c r="BF322" s="43">
        <f t="shared" si="158"/>
        <v>2</v>
      </c>
      <c r="BG322" s="43">
        <f t="shared" si="159"/>
        <v>3.8040000000000003</v>
      </c>
      <c r="BH322" s="1" t="s">
        <v>13580</v>
      </c>
      <c r="BI322" s="52">
        <v>0.15853658536585366</v>
      </c>
      <c r="BJ322" s="1" t="s">
        <v>13587</v>
      </c>
    </row>
    <row r="323" spans="1:62">
      <c r="A323" s="28" t="s">
        <v>3264</v>
      </c>
      <c r="B323" s="1">
        <v>1000</v>
      </c>
      <c r="C323" s="1">
        <v>7978</v>
      </c>
      <c r="D323" s="1">
        <v>4.509999999999998</v>
      </c>
      <c r="E323" s="28">
        <v>55.356666666666662</v>
      </c>
      <c r="F323" s="1">
        <v>6.9</v>
      </c>
      <c r="G323" s="28">
        <v>1.5299334811529934</v>
      </c>
      <c r="H323" s="28">
        <v>2</v>
      </c>
      <c r="I323" s="28">
        <v>0.76923076923076916</v>
      </c>
      <c r="J323" s="1">
        <v>97.33</v>
      </c>
      <c r="K323" s="1">
        <v>98.99</v>
      </c>
      <c r="L323" s="1">
        <v>9</v>
      </c>
      <c r="M323" s="1">
        <v>41</v>
      </c>
      <c r="N323" s="1">
        <v>477</v>
      </c>
      <c r="O323" s="28">
        <v>0.93951219512195128</v>
      </c>
      <c r="P323" s="28">
        <f t="shared" si="128"/>
        <v>0.51572327044025157</v>
      </c>
      <c r="Q323" s="42">
        <v>0</v>
      </c>
      <c r="T323" s="1">
        <f t="shared" si="129"/>
        <v>0</v>
      </c>
      <c r="U323" s="1">
        <f t="shared" si="130"/>
        <v>0.52400000000000002</v>
      </c>
      <c r="W323" s="1">
        <f t="shared" si="131"/>
        <v>0</v>
      </c>
      <c r="X323" s="1">
        <f t="shared" si="132"/>
        <v>0</v>
      </c>
      <c r="Y323" s="1">
        <f t="shared" si="133"/>
        <v>0</v>
      </c>
      <c r="Z323" s="1">
        <f t="shared" si="134"/>
        <v>0</v>
      </c>
      <c r="AH323" s="1">
        <f t="shared" si="135"/>
        <v>0</v>
      </c>
      <c r="AI323" s="1">
        <f t="shared" si="136"/>
        <v>0.68</v>
      </c>
      <c r="AJ323" s="1">
        <f t="shared" si="137"/>
        <v>0</v>
      </c>
      <c r="AK323" s="1">
        <f t="shared" si="138"/>
        <v>0</v>
      </c>
      <c r="AL323" s="1">
        <f t="shared" si="139"/>
        <v>0</v>
      </c>
      <c r="AM323" s="1">
        <f t="shared" si="140"/>
        <v>0</v>
      </c>
      <c r="AN323" s="1">
        <f t="shared" si="141"/>
        <v>0</v>
      </c>
      <c r="AO323" s="1">
        <f t="shared" si="142"/>
        <v>0.72</v>
      </c>
      <c r="AP323" s="1">
        <f t="shared" si="143"/>
        <v>0</v>
      </c>
      <c r="AQ323" s="1">
        <f t="shared" si="144"/>
        <v>0.56999999999999995</v>
      </c>
      <c r="AR323" s="1">
        <f t="shared" si="145"/>
        <v>0</v>
      </c>
      <c r="AS323" s="1">
        <f t="shared" si="146"/>
        <v>0.67</v>
      </c>
      <c r="AT323" s="1">
        <f t="shared" si="147"/>
        <v>0</v>
      </c>
      <c r="AU323" s="1">
        <f t="shared" si="148"/>
        <v>0</v>
      </c>
      <c r="AW323" s="1">
        <f t="shared" si="149"/>
        <v>1</v>
      </c>
      <c r="AX323" s="1">
        <f t="shared" si="150"/>
        <v>0.91</v>
      </c>
      <c r="AY323" s="1">
        <f t="shared" si="151"/>
        <v>1</v>
      </c>
      <c r="AZ323" s="1">
        <f t="shared" si="152"/>
        <v>0.88</v>
      </c>
      <c r="BA323" s="1">
        <f t="shared" si="153"/>
        <v>0.77</v>
      </c>
      <c r="BB323" s="1">
        <f t="shared" si="154"/>
        <v>0</v>
      </c>
      <c r="BC323" s="1">
        <f t="shared" si="155"/>
        <v>0</v>
      </c>
      <c r="BD323" s="1">
        <f t="shared" si="156"/>
        <v>0</v>
      </c>
      <c r="BE323" s="1">
        <f t="shared" si="157"/>
        <v>0</v>
      </c>
      <c r="BF323" s="43">
        <f t="shared" si="158"/>
        <v>2</v>
      </c>
      <c r="BG323" s="43">
        <f t="shared" si="159"/>
        <v>5.7240000000000002</v>
      </c>
      <c r="BH323" s="1" t="s">
        <v>13580</v>
      </c>
      <c r="BI323" s="52">
        <v>0.15853658536585366</v>
      </c>
      <c r="BJ323" s="1" t="s">
        <v>13587</v>
      </c>
    </row>
    <row r="324" spans="1:62">
      <c r="A324" s="28" t="s">
        <v>2290</v>
      </c>
      <c r="B324" s="1">
        <v>1000</v>
      </c>
      <c r="C324" s="1">
        <v>28155</v>
      </c>
      <c r="D324" s="1">
        <v>6.7900000000000063</v>
      </c>
      <c r="E324" s="28">
        <v>55.363333333333337</v>
      </c>
      <c r="F324" s="1">
        <v>9.7899999999999991</v>
      </c>
      <c r="G324" s="28">
        <v>0.68033356497567743</v>
      </c>
      <c r="H324" s="28">
        <v>4.47</v>
      </c>
      <c r="I324" s="28">
        <v>1.2113821138211383</v>
      </c>
      <c r="J324" s="1">
        <v>99.37</v>
      </c>
      <c r="K324" s="1">
        <v>99.24</v>
      </c>
      <c r="L324" s="1">
        <v>134</v>
      </c>
      <c r="M324" s="1">
        <v>639</v>
      </c>
      <c r="N324" s="1">
        <v>5813</v>
      </c>
      <c r="O324" s="28">
        <v>0.89752738654147113</v>
      </c>
      <c r="P324" s="28">
        <f t="shared" si="128"/>
        <v>0.65955616721142274</v>
      </c>
      <c r="Q324" s="42">
        <v>0</v>
      </c>
      <c r="T324" s="1">
        <f t="shared" si="129"/>
        <v>0</v>
      </c>
      <c r="U324" s="1">
        <f t="shared" si="130"/>
        <v>0.52400000000000002</v>
      </c>
      <c r="W324" s="1">
        <f t="shared" si="131"/>
        <v>0</v>
      </c>
      <c r="X324" s="1">
        <f t="shared" si="132"/>
        <v>0</v>
      </c>
      <c r="Y324" s="1">
        <f t="shared" si="133"/>
        <v>0</v>
      </c>
      <c r="Z324" s="1">
        <f t="shared" si="134"/>
        <v>0</v>
      </c>
      <c r="AH324" s="1">
        <f t="shared" si="135"/>
        <v>0</v>
      </c>
      <c r="AI324" s="1">
        <f t="shared" si="136"/>
        <v>0.68</v>
      </c>
      <c r="AJ324" s="1">
        <f t="shared" si="137"/>
        <v>0</v>
      </c>
      <c r="AK324" s="1">
        <f t="shared" si="138"/>
        <v>0</v>
      </c>
      <c r="AL324" s="1">
        <f t="shared" si="139"/>
        <v>0</v>
      </c>
      <c r="AM324" s="1">
        <f t="shared" si="140"/>
        <v>0</v>
      </c>
      <c r="AN324" s="1">
        <f t="shared" si="141"/>
        <v>1</v>
      </c>
      <c r="AO324" s="1">
        <f t="shared" si="142"/>
        <v>0.72</v>
      </c>
      <c r="AP324" s="1">
        <f t="shared" si="143"/>
        <v>0</v>
      </c>
      <c r="AQ324" s="1">
        <f t="shared" si="144"/>
        <v>0.56999999999999995</v>
      </c>
      <c r="AR324" s="1">
        <f t="shared" si="145"/>
        <v>0</v>
      </c>
      <c r="AS324" s="1">
        <f t="shared" si="146"/>
        <v>0.67</v>
      </c>
      <c r="AT324" s="1">
        <f t="shared" si="147"/>
        <v>0</v>
      </c>
      <c r="AU324" s="1">
        <f t="shared" si="148"/>
        <v>0</v>
      </c>
      <c r="AW324" s="1">
        <f t="shared" si="149"/>
        <v>0</v>
      </c>
      <c r="AX324" s="1">
        <f t="shared" si="150"/>
        <v>0</v>
      </c>
      <c r="AY324" s="1">
        <f t="shared" si="151"/>
        <v>0</v>
      </c>
      <c r="AZ324" s="1">
        <f t="shared" si="152"/>
        <v>0</v>
      </c>
      <c r="BA324" s="1">
        <f t="shared" si="153"/>
        <v>0</v>
      </c>
      <c r="BB324" s="1">
        <f t="shared" si="154"/>
        <v>0</v>
      </c>
      <c r="BC324" s="1">
        <f t="shared" si="155"/>
        <v>0</v>
      </c>
      <c r="BD324" s="1">
        <f t="shared" si="156"/>
        <v>0</v>
      </c>
      <c r="BE324" s="1">
        <f t="shared" si="157"/>
        <v>0</v>
      </c>
      <c r="BF324" s="43">
        <f t="shared" si="158"/>
        <v>1</v>
      </c>
      <c r="BG324" s="43">
        <f t="shared" si="159"/>
        <v>3.1640000000000001</v>
      </c>
      <c r="BH324" s="1" t="s">
        <v>13580</v>
      </c>
      <c r="BI324" s="52">
        <v>0.15853658536585366</v>
      </c>
      <c r="BJ324" s="1" t="s">
        <v>13587</v>
      </c>
    </row>
    <row r="325" spans="1:62">
      <c r="A325" s="28" t="s">
        <v>2439</v>
      </c>
      <c r="B325" s="1">
        <v>1000</v>
      </c>
      <c r="C325" s="1">
        <v>26200</v>
      </c>
      <c r="D325" s="1">
        <v>1.740000000000002</v>
      </c>
      <c r="E325" s="28">
        <v>55.383333333333326</v>
      </c>
      <c r="F325" s="1">
        <v>22.45</v>
      </c>
      <c r="G325" s="28">
        <v>1.5601111883252257</v>
      </c>
      <c r="H325" s="28">
        <v>2.54</v>
      </c>
      <c r="I325" s="28">
        <v>0.68834688346883466</v>
      </c>
      <c r="J325" s="1">
        <v>96.87</v>
      </c>
      <c r="K325" s="1">
        <v>96.51</v>
      </c>
      <c r="L325" s="1">
        <v>6</v>
      </c>
      <c r="M325" s="1">
        <v>40</v>
      </c>
      <c r="N325" s="1">
        <v>951</v>
      </c>
      <c r="O325" s="28">
        <v>0.64200000000000002</v>
      </c>
      <c r="P325" s="28">
        <f t="shared" si="128"/>
        <v>0.25236593059936907</v>
      </c>
      <c r="Q325" s="42">
        <v>1</v>
      </c>
      <c r="T325" s="1">
        <f t="shared" si="129"/>
        <v>0</v>
      </c>
      <c r="U325" s="1">
        <f t="shared" si="130"/>
        <v>0.52400000000000002</v>
      </c>
      <c r="W325" s="1">
        <f t="shared" si="131"/>
        <v>0</v>
      </c>
      <c r="X325" s="1">
        <f t="shared" si="132"/>
        <v>0</v>
      </c>
      <c r="Y325" s="1">
        <f t="shared" si="133"/>
        <v>0</v>
      </c>
      <c r="Z325" s="1">
        <f t="shared" si="134"/>
        <v>0</v>
      </c>
      <c r="AH325" s="1">
        <f t="shared" si="135"/>
        <v>0</v>
      </c>
      <c r="AI325" s="1">
        <f t="shared" si="136"/>
        <v>0.68</v>
      </c>
      <c r="AJ325" s="1">
        <f t="shared" si="137"/>
        <v>0</v>
      </c>
      <c r="AK325" s="1">
        <f t="shared" si="138"/>
        <v>0</v>
      </c>
      <c r="AL325" s="1">
        <f t="shared" si="139"/>
        <v>0</v>
      </c>
      <c r="AM325" s="1">
        <f t="shared" si="140"/>
        <v>0</v>
      </c>
      <c r="AN325" s="1">
        <f t="shared" si="141"/>
        <v>0</v>
      </c>
      <c r="AO325" s="1">
        <f t="shared" si="142"/>
        <v>0.72</v>
      </c>
      <c r="AP325" s="1">
        <f t="shared" si="143"/>
        <v>0</v>
      </c>
      <c r="AQ325" s="1">
        <f t="shared" si="144"/>
        <v>0</v>
      </c>
      <c r="AR325" s="1">
        <f t="shared" si="145"/>
        <v>1</v>
      </c>
      <c r="AS325" s="1">
        <f t="shared" si="146"/>
        <v>0.67</v>
      </c>
      <c r="AT325" s="1">
        <f t="shared" si="147"/>
        <v>0</v>
      </c>
      <c r="AU325" s="1">
        <f t="shared" si="148"/>
        <v>0</v>
      </c>
      <c r="AW325" s="1">
        <f t="shared" si="149"/>
        <v>1</v>
      </c>
      <c r="AX325" s="1">
        <f t="shared" si="150"/>
        <v>0.91</v>
      </c>
      <c r="AY325" s="1">
        <f t="shared" si="151"/>
        <v>1</v>
      </c>
      <c r="AZ325" s="1">
        <f t="shared" si="152"/>
        <v>0.88</v>
      </c>
      <c r="BA325" s="1">
        <f t="shared" si="153"/>
        <v>0.77</v>
      </c>
      <c r="BB325" s="1">
        <f t="shared" si="154"/>
        <v>0</v>
      </c>
      <c r="BC325" s="1">
        <f t="shared" si="155"/>
        <v>0</v>
      </c>
      <c r="BD325" s="1">
        <f t="shared" si="156"/>
        <v>0</v>
      </c>
      <c r="BE325" s="1">
        <f t="shared" si="157"/>
        <v>0.81</v>
      </c>
      <c r="BF325" s="43">
        <f t="shared" si="158"/>
        <v>3</v>
      </c>
      <c r="BG325" s="43">
        <f t="shared" si="159"/>
        <v>5.9640000000000004</v>
      </c>
      <c r="BH325" s="1" t="s">
        <v>13580</v>
      </c>
      <c r="BI325" s="52">
        <v>0.15853658536585366</v>
      </c>
      <c r="BJ325" s="1" t="s">
        <v>13587</v>
      </c>
    </row>
    <row r="326" spans="1:62">
      <c r="A326" s="28" t="s">
        <v>2732</v>
      </c>
      <c r="B326" s="1">
        <v>1000</v>
      </c>
      <c r="C326" s="1">
        <v>5266</v>
      </c>
      <c r="D326" s="1">
        <v>5.0500000000000043</v>
      </c>
      <c r="E326" s="28">
        <v>55.65</v>
      </c>
      <c r="F326" s="1">
        <v>9.3000000000000007</v>
      </c>
      <c r="G326" s="28">
        <v>2.203791469194313</v>
      </c>
      <c r="H326" s="28">
        <v>0.01</v>
      </c>
      <c r="I326" s="28">
        <v>4.6511627906976744E-3</v>
      </c>
      <c r="J326" s="1">
        <v>66.05</v>
      </c>
      <c r="K326" s="1">
        <v>99.7</v>
      </c>
      <c r="L326" s="1">
        <v>54</v>
      </c>
      <c r="M326" s="1">
        <v>205</v>
      </c>
      <c r="N326" s="1">
        <v>1518</v>
      </c>
      <c r="O326" s="28">
        <v>1.1274146341463416</v>
      </c>
      <c r="P326" s="28">
        <f t="shared" ref="P326:P389" si="160">M326/N326*6</f>
        <v>0.81027667984189722</v>
      </c>
      <c r="Q326" s="42">
        <v>1</v>
      </c>
      <c r="T326" s="1">
        <f t="shared" si="129"/>
        <v>0</v>
      </c>
      <c r="U326" s="1">
        <f t="shared" si="130"/>
        <v>0.52400000000000002</v>
      </c>
      <c r="W326" s="1">
        <f t="shared" si="131"/>
        <v>0</v>
      </c>
      <c r="X326" s="1">
        <f t="shared" si="132"/>
        <v>0</v>
      </c>
      <c r="Y326" s="1">
        <f t="shared" si="133"/>
        <v>0</v>
      </c>
      <c r="Z326" s="1">
        <f t="shared" si="134"/>
        <v>0</v>
      </c>
      <c r="AH326" s="1">
        <f t="shared" si="135"/>
        <v>0</v>
      </c>
      <c r="AI326" s="1">
        <f t="shared" si="136"/>
        <v>0.68</v>
      </c>
      <c r="AJ326" s="1">
        <f t="shared" si="137"/>
        <v>0</v>
      </c>
      <c r="AK326" s="1">
        <f t="shared" si="138"/>
        <v>0</v>
      </c>
      <c r="AL326" s="1">
        <f t="shared" si="139"/>
        <v>0</v>
      </c>
      <c r="AM326" s="1">
        <f t="shared" si="140"/>
        <v>0</v>
      </c>
      <c r="AN326" s="1">
        <f t="shared" si="141"/>
        <v>0</v>
      </c>
      <c r="AO326" s="1">
        <f t="shared" si="142"/>
        <v>0</v>
      </c>
      <c r="AP326" s="1">
        <f t="shared" si="143"/>
        <v>0</v>
      </c>
      <c r="AQ326" s="1">
        <f t="shared" si="144"/>
        <v>0</v>
      </c>
      <c r="AR326" s="1">
        <f t="shared" si="145"/>
        <v>0</v>
      </c>
      <c r="AS326" s="1">
        <f t="shared" si="146"/>
        <v>0</v>
      </c>
      <c r="AT326" s="1">
        <f t="shared" si="147"/>
        <v>0</v>
      </c>
      <c r="AU326" s="1">
        <f t="shared" si="148"/>
        <v>0.54</v>
      </c>
      <c r="AW326" s="1">
        <f t="shared" si="149"/>
        <v>0</v>
      </c>
      <c r="AX326" s="1">
        <f t="shared" si="150"/>
        <v>0</v>
      </c>
      <c r="AY326" s="1">
        <f t="shared" si="151"/>
        <v>0</v>
      </c>
      <c r="AZ326" s="1">
        <f t="shared" si="152"/>
        <v>0</v>
      </c>
      <c r="BA326" s="1">
        <f t="shared" si="153"/>
        <v>0</v>
      </c>
      <c r="BB326" s="1">
        <f t="shared" si="154"/>
        <v>0</v>
      </c>
      <c r="BC326" s="1">
        <f t="shared" si="155"/>
        <v>0</v>
      </c>
      <c r="BD326" s="1">
        <f t="shared" si="156"/>
        <v>0</v>
      </c>
      <c r="BE326" s="1">
        <f t="shared" si="157"/>
        <v>0</v>
      </c>
      <c r="BF326" s="43">
        <f t="shared" si="158"/>
        <v>0</v>
      </c>
      <c r="BG326" s="43">
        <f t="shared" si="159"/>
        <v>1.7440000000000002</v>
      </c>
      <c r="BH326" s="1" t="s">
        <v>13580</v>
      </c>
      <c r="BI326" s="52">
        <v>0.15853658536585366</v>
      </c>
      <c r="BJ326" s="1" t="s">
        <v>13587</v>
      </c>
    </row>
    <row r="327" spans="1:62">
      <c r="A327" s="28" t="s">
        <v>624</v>
      </c>
      <c r="B327" s="1">
        <v>10000</v>
      </c>
      <c r="C327" s="1">
        <v>19482</v>
      </c>
      <c r="D327" s="1">
        <v>13.410000000000004</v>
      </c>
      <c r="E327" s="28">
        <v>55.686666666666667</v>
      </c>
      <c r="F327" s="1">
        <v>1.73</v>
      </c>
      <c r="G327" s="28">
        <v>0.53726708074534157</v>
      </c>
      <c r="H327" s="28">
        <v>0.13</v>
      </c>
      <c r="I327" s="28">
        <v>8.1761006289308172E-2</v>
      </c>
      <c r="J327" s="1">
        <v>99.29</v>
      </c>
      <c r="K327" s="1">
        <v>99.66</v>
      </c>
      <c r="L327" s="1">
        <v>156</v>
      </c>
      <c r="M327" s="1">
        <v>1128</v>
      </c>
      <c r="N327" s="1">
        <v>3765</v>
      </c>
      <c r="O327" s="28">
        <v>0.59191489361702132</v>
      </c>
      <c r="P327" s="28">
        <f t="shared" si="160"/>
        <v>1.7976095617529879</v>
      </c>
      <c r="Q327" s="42" t="s">
        <v>13545</v>
      </c>
      <c r="T327" s="1">
        <f t="shared" ref="T327:T390" si="161">IF(B327&lt;500,1,0)*$T$2</f>
        <v>0</v>
      </c>
      <c r="U327" s="1">
        <f t="shared" ref="U327:U390" si="162">IF($B327&lt;2000,1,0)*$T$3</f>
        <v>0</v>
      </c>
      <c r="W327" s="1">
        <f t="shared" ref="W327:W390" si="163">IF(D327&gt;30,1,0)*$W$2</f>
        <v>0</v>
      </c>
      <c r="X327" s="1">
        <f t="shared" ref="X327:X390" si="164">IF($D327&gt;12.7,1,0)*$W$3</f>
        <v>0.49</v>
      </c>
      <c r="Y327" s="1">
        <f t="shared" ref="Y327:Y390" si="165">IF(E327&gt;90,1,IF(E327&lt;-3,1,0))*$Y$2</f>
        <v>0</v>
      </c>
      <c r="Z327" s="1">
        <f t="shared" ref="Z327:Z390" si="166">IF($E327&gt;94,1,IF($E327&lt;-0.33,1,0))*$Y$3</f>
        <v>0</v>
      </c>
      <c r="AH327" s="1">
        <f t="shared" ref="AH327:AH390" si="167">IF(F327&gt;40,1,0)*$AH$2</f>
        <v>0</v>
      </c>
      <c r="AI327" s="1">
        <f t="shared" ref="AI327:AI390" si="168">IF($F327&gt;6.4,1,0)*$AH$3</f>
        <v>0</v>
      </c>
      <c r="AJ327" s="1">
        <f t="shared" ref="AJ327:AJ390" si="169">IF(G327&gt;3,1,0)*$AJ$2</f>
        <v>0</v>
      </c>
      <c r="AK327" s="1">
        <f t="shared" ref="AK327:AK390" si="170">IF($G327&gt;3.8,1,0)*$AJ$3</f>
        <v>0</v>
      </c>
      <c r="AL327" s="1">
        <f t="shared" ref="AL327:AL390" si="171">IF(H327&gt;5,1,0)*$AL$2</f>
        <v>0</v>
      </c>
      <c r="AM327" s="1">
        <f t="shared" ref="AM327:AM390" si="172">IF($H327&gt;4.6,1,0)*$AL$3</f>
        <v>0</v>
      </c>
      <c r="AN327" s="1">
        <f t="shared" ref="AN327:AN390" si="173">IF(H327&gt;3,1,0)*$AN$2</f>
        <v>0</v>
      </c>
      <c r="AO327" s="1">
        <f t="shared" ref="AO327:AO390" si="174">IF($H327&gt;1.27,1,0)*$AN$3</f>
        <v>0</v>
      </c>
      <c r="AP327" s="1">
        <f t="shared" ref="AP327:AP390" si="175">IF(J327&lt;60,1,0)*$AP$2</f>
        <v>0</v>
      </c>
      <c r="AQ327" s="1">
        <f t="shared" ref="AQ327:AQ390" si="176">IF($J327&gt;97,1,0)*$AP$3</f>
        <v>0.56999999999999995</v>
      </c>
      <c r="AR327" s="1">
        <f t="shared" ref="AR327:AR390" si="177">IF(K327&lt;98,1,0)*$AR$2</f>
        <v>0</v>
      </c>
      <c r="AS327" s="1">
        <f t="shared" ref="AS327:AS390" si="178">IF($K327&lt;99.3,1,0)*$AR$3</f>
        <v>0</v>
      </c>
      <c r="AT327" s="1">
        <f t="shared" ref="AT327:AT390" si="179">IF(C327&lt;3000,1,0)*$AT$2</f>
        <v>0</v>
      </c>
      <c r="AU327" s="1">
        <f t="shared" ref="AU327:AU390" si="180">IF($C327&lt;5932,1,0)*$AT$3</f>
        <v>0</v>
      </c>
      <c r="AW327" s="1">
        <f t="shared" ref="AW327:AW390" si="181">IF(L327&lt;=32,1,0)*$AW$2</f>
        <v>0</v>
      </c>
      <c r="AX327" s="1">
        <f t="shared" ref="AX327:AX390" si="182">IF($L327&lt;=10,1,0)*$AW$3</f>
        <v>0</v>
      </c>
      <c r="AY327" s="1">
        <f t="shared" ref="AY327:AY390" si="183">IF(M327&lt;=146,1,0)*$AY$2</f>
        <v>0</v>
      </c>
      <c r="AZ327" s="1">
        <f t="shared" ref="AZ327:AZ390" si="184">IF($M327&lt;=180,1,0)*$AY$3</f>
        <v>0</v>
      </c>
      <c r="BA327" s="1">
        <f t="shared" ref="BA327:BA390" si="185">IF($N327&lt;=1285,1,0)*$BA$3</f>
        <v>0</v>
      </c>
      <c r="BB327" s="1">
        <f t="shared" ref="BB327:BB390" si="186">IF(O327&lt;0.1,1,0)*$BB$2</f>
        <v>0</v>
      </c>
      <c r="BC327" s="1">
        <f t="shared" ref="BC327:BC390" si="187">IF($O327&lt;0.5%,1,0)*$BB$3</f>
        <v>0</v>
      </c>
      <c r="BD327" s="1">
        <f t="shared" ref="BD327:BD390" si="188">IF(P327&lt;0.25,1,0)*$BD$2</f>
        <v>0</v>
      </c>
      <c r="BE327" s="1">
        <f t="shared" ref="BE327:BE390" si="189">IF($P327&lt;40%,1,0)*$BD$3</f>
        <v>0</v>
      </c>
      <c r="BF327" s="43">
        <f t="shared" ref="BF327:BF390" si="190">SUM(T327,W327,Y327,AH327,AJ327,AL327,AN327,AP327,AR327,AT327,AW327,AY327,BB327,BD327)</f>
        <v>0</v>
      </c>
      <c r="BG327" s="43">
        <f t="shared" ref="BG327:BG390" si="191">SUM(U327,X327,Z327,AI327,AK327,AM327,AO327,AQ327,AS327,AU327,AX327,AZ327,BA327,BC327,BE327)</f>
        <v>1.06</v>
      </c>
      <c r="BH327" s="1" t="s">
        <v>13580</v>
      </c>
      <c r="BI327" s="52">
        <v>0.15853658536585366</v>
      </c>
      <c r="BJ327" s="1" t="s">
        <v>13587</v>
      </c>
    </row>
    <row r="328" spans="1:62">
      <c r="A328" s="28" t="s">
        <v>2923</v>
      </c>
      <c r="B328" s="1">
        <v>1000</v>
      </c>
      <c r="C328" s="1">
        <v>30351</v>
      </c>
      <c r="D328" s="1">
        <v>7.4399999999999977</v>
      </c>
      <c r="E328" s="28">
        <v>56.016666666666673</v>
      </c>
      <c r="F328" s="1">
        <v>7.59</v>
      </c>
      <c r="G328" s="28">
        <v>2.0026385224274406</v>
      </c>
      <c r="H328" s="28">
        <v>0.97</v>
      </c>
      <c r="I328" s="28">
        <v>0.40082644628099173</v>
      </c>
      <c r="J328" s="1">
        <v>97.61</v>
      </c>
      <c r="K328" s="1">
        <v>98.79</v>
      </c>
      <c r="L328" s="1">
        <v>0</v>
      </c>
      <c r="M328" s="1">
        <v>28</v>
      </c>
      <c r="N328" s="1">
        <v>2280</v>
      </c>
      <c r="O328" s="28">
        <v>0</v>
      </c>
      <c r="P328" s="28">
        <f t="shared" si="160"/>
        <v>7.3684210526315796E-2</v>
      </c>
      <c r="Q328" s="42">
        <v>0</v>
      </c>
      <c r="T328" s="1">
        <f t="shared" si="161"/>
        <v>0</v>
      </c>
      <c r="U328" s="1">
        <f t="shared" si="162"/>
        <v>0.52400000000000002</v>
      </c>
      <c r="W328" s="1">
        <f t="shared" si="163"/>
        <v>0</v>
      </c>
      <c r="X328" s="1">
        <f t="shared" si="164"/>
        <v>0</v>
      </c>
      <c r="Y328" s="1">
        <f t="shared" si="165"/>
        <v>0</v>
      </c>
      <c r="Z328" s="1">
        <f t="shared" si="166"/>
        <v>0</v>
      </c>
      <c r="AH328" s="1">
        <f t="shared" si="167"/>
        <v>0</v>
      </c>
      <c r="AI328" s="1">
        <f t="shared" si="168"/>
        <v>0.68</v>
      </c>
      <c r="AJ328" s="1">
        <f t="shared" si="169"/>
        <v>0</v>
      </c>
      <c r="AK328" s="1">
        <f t="shared" si="170"/>
        <v>0</v>
      </c>
      <c r="AL328" s="1">
        <f t="shared" si="171"/>
        <v>0</v>
      </c>
      <c r="AM328" s="1">
        <f t="shared" si="172"/>
        <v>0</v>
      </c>
      <c r="AN328" s="1">
        <f t="shared" si="173"/>
        <v>0</v>
      </c>
      <c r="AO328" s="1">
        <f t="shared" si="174"/>
        <v>0</v>
      </c>
      <c r="AP328" s="1">
        <f t="shared" si="175"/>
        <v>0</v>
      </c>
      <c r="AQ328" s="1">
        <f t="shared" si="176"/>
        <v>0.56999999999999995</v>
      </c>
      <c r="AR328" s="1">
        <f t="shared" si="177"/>
        <v>0</v>
      </c>
      <c r="AS328" s="1">
        <f t="shared" si="178"/>
        <v>0.67</v>
      </c>
      <c r="AT328" s="1">
        <f t="shared" si="179"/>
        <v>0</v>
      </c>
      <c r="AU328" s="1">
        <f t="shared" si="180"/>
        <v>0</v>
      </c>
      <c r="AW328" s="1">
        <f t="shared" si="181"/>
        <v>1</v>
      </c>
      <c r="AX328" s="1">
        <f t="shared" si="182"/>
        <v>0.91</v>
      </c>
      <c r="AY328" s="1">
        <f t="shared" si="183"/>
        <v>1</v>
      </c>
      <c r="AZ328" s="1">
        <f t="shared" si="184"/>
        <v>0.88</v>
      </c>
      <c r="BA328" s="1">
        <f t="shared" si="185"/>
        <v>0</v>
      </c>
      <c r="BB328" s="1">
        <f t="shared" si="186"/>
        <v>1</v>
      </c>
      <c r="BC328" s="1">
        <f t="shared" si="187"/>
        <v>0.9</v>
      </c>
      <c r="BD328" s="1">
        <f t="shared" si="188"/>
        <v>1</v>
      </c>
      <c r="BE328" s="1">
        <f t="shared" si="189"/>
        <v>0.81</v>
      </c>
      <c r="BF328" s="43">
        <f t="shared" si="190"/>
        <v>4</v>
      </c>
      <c r="BG328" s="43">
        <f t="shared" si="191"/>
        <v>5.9440000000000008</v>
      </c>
      <c r="BH328" s="1" t="s">
        <v>13575</v>
      </c>
      <c r="BI328" s="52">
        <v>0.59090909090909094</v>
      </c>
      <c r="BJ328" s="1" t="s">
        <v>13585</v>
      </c>
    </row>
    <row r="329" spans="1:62">
      <c r="A329" s="28" t="s">
        <v>1356</v>
      </c>
      <c r="B329" s="1">
        <v>1000</v>
      </c>
      <c r="C329" s="1">
        <v>10472</v>
      </c>
      <c r="D329" s="1">
        <v>16.990000000000009</v>
      </c>
      <c r="E329" s="28">
        <v>56.31</v>
      </c>
      <c r="F329" s="1">
        <v>10.33</v>
      </c>
      <c r="G329" s="28">
        <v>2.170168067226891</v>
      </c>
      <c r="H329" s="28">
        <v>0.9</v>
      </c>
      <c r="I329" s="28">
        <v>0.30100334448160532</v>
      </c>
      <c r="J329" s="1">
        <v>95.87</v>
      </c>
      <c r="K329" s="1">
        <v>98.84</v>
      </c>
      <c r="L329" s="1">
        <v>368</v>
      </c>
      <c r="M329" s="1">
        <v>1445</v>
      </c>
      <c r="N329" s="1">
        <v>4751</v>
      </c>
      <c r="O329" s="28">
        <v>1.0899930795847752</v>
      </c>
      <c r="P329" s="28">
        <f t="shared" si="160"/>
        <v>1.8248789728478214</v>
      </c>
      <c r="Q329" s="42">
        <v>1</v>
      </c>
      <c r="T329" s="1">
        <f t="shared" si="161"/>
        <v>0</v>
      </c>
      <c r="U329" s="1">
        <f t="shared" si="162"/>
        <v>0.52400000000000002</v>
      </c>
      <c r="W329" s="1">
        <f t="shared" si="163"/>
        <v>0</v>
      </c>
      <c r="X329" s="1">
        <f t="shared" si="164"/>
        <v>0.49</v>
      </c>
      <c r="Y329" s="1">
        <f t="shared" si="165"/>
        <v>0</v>
      </c>
      <c r="Z329" s="1">
        <f t="shared" si="166"/>
        <v>0</v>
      </c>
      <c r="AH329" s="1">
        <f t="shared" si="167"/>
        <v>0</v>
      </c>
      <c r="AI329" s="1">
        <f t="shared" si="168"/>
        <v>0.68</v>
      </c>
      <c r="AJ329" s="1">
        <f t="shared" si="169"/>
        <v>0</v>
      </c>
      <c r="AK329" s="1">
        <f t="shared" si="170"/>
        <v>0</v>
      </c>
      <c r="AL329" s="1">
        <f t="shared" si="171"/>
        <v>0</v>
      </c>
      <c r="AM329" s="1">
        <f t="shared" si="172"/>
        <v>0</v>
      </c>
      <c r="AN329" s="1">
        <f t="shared" si="173"/>
        <v>0</v>
      </c>
      <c r="AO329" s="1">
        <f t="shared" si="174"/>
        <v>0</v>
      </c>
      <c r="AP329" s="1">
        <f t="shared" si="175"/>
        <v>0</v>
      </c>
      <c r="AQ329" s="1">
        <f t="shared" si="176"/>
        <v>0</v>
      </c>
      <c r="AR329" s="1">
        <f t="shared" si="177"/>
        <v>0</v>
      </c>
      <c r="AS329" s="1">
        <f t="shared" si="178"/>
        <v>0.67</v>
      </c>
      <c r="AT329" s="1">
        <f t="shared" si="179"/>
        <v>0</v>
      </c>
      <c r="AU329" s="1">
        <f t="shared" si="180"/>
        <v>0</v>
      </c>
      <c r="AW329" s="1">
        <f t="shared" si="181"/>
        <v>0</v>
      </c>
      <c r="AX329" s="1">
        <f t="shared" si="182"/>
        <v>0</v>
      </c>
      <c r="AY329" s="1">
        <f t="shared" si="183"/>
        <v>0</v>
      </c>
      <c r="AZ329" s="1">
        <f t="shared" si="184"/>
        <v>0</v>
      </c>
      <c r="BA329" s="1">
        <f t="shared" si="185"/>
        <v>0</v>
      </c>
      <c r="BB329" s="1">
        <f t="shared" si="186"/>
        <v>0</v>
      </c>
      <c r="BC329" s="1">
        <f t="shared" si="187"/>
        <v>0</v>
      </c>
      <c r="BD329" s="1">
        <f t="shared" si="188"/>
        <v>0</v>
      </c>
      <c r="BE329" s="1">
        <f t="shared" si="189"/>
        <v>0</v>
      </c>
      <c r="BF329" s="43">
        <f t="shared" si="190"/>
        <v>0</v>
      </c>
      <c r="BG329" s="43">
        <f t="shared" si="191"/>
        <v>2.3639999999999999</v>
      </c>
      <c r="BH329" s="1" t="s">
        <v>13580</v>
      </c>
      <c r="BI329" s="52">
        <v>0.15853658536585366</v>
      </c>
      <c r="BJ329" s="1" t="s">
        <v>13587</v>
      </c>
    </row>
    <row r="330" spans="1:62">
      <c r="A330" s="28" t="s">
        <v>2567</v>
      </c>
      <c r="B330" s="1">
        <v>1000</v>
      </c>
      <c r="C330" s="1">
        <v>38704</v>
      </c>
      <c r="D330" s="1">
        <v>2.8700000000000045</v>
      </c>
      <c r="E330" s="28">
        <v>56.563333333333333</v>
      </c>
      <c r="F330" s="1">
        <v>1.06</v>
      </c>
      <c r="G330" s="28">
        <v>0.30199430199430205</v>
      </c>
      <c r="H330" s="28">
        <v>1.27</v>
      </c>
      <c r="I330" s="28">
        <v>0.7016574585635359</v>
      </c>
      <c r="J330" s="1">
        <v>82.06</v>
      </c>
      <c r="K330" s="1">
        <v>98.43</v>
      </c>
      <c r="L330" s="1">
        <v>30</v>
      </c>
      <c r="M330" s="1">
        <v>137</v>
      </c>
      <c r="N330" s="1">
        <v>7172</v>
      </c>
      <c r="O330" s="28">
        <v>0.93722627737226283</v>
      </c>
      <c r="P330" s="28">
        <f t="shared" si="160"/>
        <v>0.11461238148354713</v>
      </c>
      <c r="Q330" s="42">
        <v>0</v>
      </c>
      <c r="T330" s="1">
        <f t="shared" si="161"/>
        <v>0</v>
      </c>
      <c r="U330" s="1">
        <f t="shared" si="162"/>
        <v>0.52400000000000002</v>
      </c>
      <c r="W330" s="1">
        <f t="shared" si="163"/>
        <v>0</v>
      </c>
      <c r="X330" s="1">
        <f t="shared" si="164"/>
        <v>0</v>
      </c>
      <c r="Y330" s="1">
        <f t="shared" si="165"/>
        <v>0</v>
      </c>
      <c r="Z330" s="1">
        <f t="shared" si="166"/>
        <v>0</v>
      </c>
      <c r="AH330" s="1">
        <f t="shared" si="167"/>
        <v>0</v>
      </c>
      <c r="AI330" s="1">
        <f t="shared" si="168"/>
        <v>0</v>
      </c>
      <c r="AJ330" s="1">
        <f t="shared" si="169"/>
        <v>0</v>
      </c>
      <c r="AK330" s="1">
        <f t="shared" si="170"/>
        <v>0</v>
      </c>
      <c r="AL330" s="1">
        <f t="shared" si="171"/>
        <v>0</v>
      </c>
      <c r="AM330" s="1">
        <f t="shared" si="172"/>
        <v>0</v>
      </c>
      <c r="AN330" s="1">
        <f t="shared" si="173"/>
        <v>0</v>
      </c>
      <c r="AO330" s="1">
        <f t="shared" si="174"/>
        <v>0</v>
      </c>
      <c r="AP330" s="1">
        <f t="shared" si="175"/>
        <v>0</v>
      </c>
      <c r="AQ330" s="1">
        <f t="shared" si="176"/>
        <v>0</v>
      </c>
      <c r="AR330" s="1">
        <f t="shared" si="177"/>
        <v>0</v>
      </c>
      <c r="AS330" s="1">
        <f t="shared" si="178"/>
        <v>0.67</v>
      </c>
      <c r="AT330" s="1">
        <f t="shared" si="179"/>
        <v>0</v>
      </c>
      <c r="AU330" s="1">
        <f t="shared" si="180"/>
        <v>0</v>
      </c>
      <c r="AW330" s="1">
        <f t="shared" si="181"/>
        <v>1</v>
      </c>
      <c r="AX330" s="1">
        <f t="shared" si="182"/>
        <v>0</v>
      </c>
      <c r="AY330" s="1">
        <f t="shared" si="183"/>
        <v>1</v>
      </c>
      <c r="AZ330" s="1">
        <f t="shared" si="184"/>
        <v>0.88</v>
      </c>
      <c r="BA330" s="1">
        <f t="shared" si="185"/>
        <v>0</v>
      </c>
      <c r="BB330" s="1">
        <f t="shared" si="186"/>
        <v>0</v>
      </c>
      <c r="BC330" s="1">
        <f t="shared" si="187"/>
        <v>0</v>
      </c>
      <c r="BD330" s="1">
        <f t="shared" si="188"/>
        <v>1</v>
      </c>
      <c r="BE330" s="1">
        <f t="shared" si="189"/>
        <v>0.81</v>
      </c>
      <c r="BF330" s="43">
        <f t="shared" si="190"/>
        <v>3</v>
      </c>
      <c r="BG330" s="43">
        <f t="shared" si="191"/>
        <v>2.8839999999999999</v>
      </c>
      <c r="BH330" s="1" t="s">
        <v>13580</v>
      </c>
      <c r="BI330" s="52">
        <v>0.15853658536585366</v>
      </c>
      <c r="BJ330" s="1" t="s">
        <v>13587</v>
      </c>
    </row>
    <row r="331" spans="1:62">
      <c r="A331" s="28" t="s">
        <v>1830</v>
      </c>
      <c r="B331" s="1">
        <v>1000</v>
      </c>
      <c r="C331" s="1">
        <v>17782</v>
      </c>
      <c r="D331" s="1">
        <v>5.8799999999999955</v>
      </c>
      <c r="E331" s="28">
        <v>57.52</v>
      </c>
      <c r="F331" s="1">
        <v>18.86</v>
      </c>
      <c r="G331" s="28">
        <v>1.310632383599722</v>
      </c>
      <c r="H331" s="28">
        <v>4.78</v>
      </c>
      <c r="I331" s="28">
        <v>1.2953929539295395</v>
      </c>
      <c r="J331" s="1">
        <v>90.93</v>
      </c>
      <c r="K331" s="1">
        <v>98.27</v>
      </c>
      <c r="L331" s="1">
        <v>246</v>
      </c>
      <c r="M331" s="1">
        <v>1197</v>
      </c>
      <c r="N331" s="1">
        <v>4533</v>
      </c>
      <c r="O331" s="28">
        <v>0.87959899749373438</v>
      </c>
      <c r="P331" s="28">
        <f t="shared" si="160"/>
        <v>1.5843812045003309</v>
      </c>
      <c r="Q331" s="42">
        <v>1</v>
      </c>
      <c r="T331" s="1">
        <f t="shared" si="161"/>
        <v>0</v>
      </c>
      <c r="U331" s="1">
        <f t="shared" si="162"/>
        <v>0.52400000000000002</v>
      </c>
      <c r="W331" s="1">
        <f t="shared" si="163"/>
        <v>0</v>
      </c>
      <c r="X331" s="1">
        <f t="shared" si="164"/>
        <v>0</v>
      </c>
      <c r="Y331" s="1">
        <f t="shared" si="165"/>
        <v>0</v>
      </c>
      <c r="Z331" s="1">
        <f t="shared" si="166"/>
        <v>0</v>
      </c>
      <c r="AH331" s="1">
        <f t="shared" si="167"/>
        <v>0</v>
      </c>
      <c r="AI331" s="1">
        <f t="shared" si="168"/>
        <v>0.68</v>
      </c>
      <c r="AJ331" s="1">
        <f t="shared" si="169"/>
        <v>0</v>
      </c>
      <c r="AK331" s="1">
        <f t="shared" si="170"/>
        <v>0</v>
      </c>
      <c r="AL331" s="1">
        <f t="shared" si="171"/>
        <v>0</v>
      </c>
      <c r="AM331" s="1">
        <f t="shared" si="172"/>
        <v>0.75</v>
      </c>
      <c r="AN331" s="1">
        <f t="shared" si="173"/>
        <v>1</v>
      </c>
      <c r="AO331" s="1">
        <f t="shared" si="174"/>
        <v>0.72</v>
      </c>
      <c r="AP331" s="1">
        <f t="shared" si="175"/>
        <v>0</v>
      </c>
      <c r="AQ331" s="1">
        <f t="shared" si="176"/>
        <v>0</v>
      </c>
      <c r="AR331" s="1">
        <f t="shared" si="177"/>
        <v>0</v>
      </c>
      <c r="AS331" s="1">
        <f t="shared" si="178"/>
        <v>0.67</v>
      </c>
      <c r="AT331" s="1">
        <f t="shared" si="179"/>
        <v>0</v>
      </c>
      <c r="AU331" s="1">
        <f t="shared" si="180"/>
        <v>0</v>
      </c>
      <c r="AW331" s="1">
        <f t="shared" si="181"/>
        <v>0</v>
      </c>
      <c r="AX331" s="1">
        <f t="shared" si="182"/>
        <v>0</v>
      </c>
      <c r="AY331" s="1">
        <f t="shared" si="183"/>
        <v>0</v>
      </c>
      <c r="AZ331" s="1">
        <f t="shared" si="184"/>
        <v>0</v>
      </c>
      <c r="BA331" s="1">
        <f t="shared" si="185"/>
        <v>0</v>
      </c>
      <c r="BB331" s="1">
        <f t="shared" si="186"/>
        <v>0</v>
      </c>
      <c r="BC331" s="1">
        <f t="shared" si="187"/>
        <v>0</v>
      </c>
      <c r="BD331" s="1">
        <f t="shared" si="188"/>
        <v>0</v>
      </c>
      <c r="BE331" s="1">
        <f t="shared" si="189"/>
        <v>0</v>
      </c>
      <c r="BF331" s="43">
        <f t="shared" si="190"/>
        <v>1</v>
      </c>
      <c r="BG331" s="43">
        <f t="shared" si="191"/>
        <v>3.3440000000000003</v>
      </c>
      <c r="BH331" s="1" t="s">
        <v>13580</v>
      </c>
      <c r="BI331" s="52">
        <v>0.15853658536585366</v>
      </c>
      <c r="BJ331" s="1" t="s">
        <v>13587</v>
      </c>
    </row>
    <row r="332" spans="1:62">
      <c r="A332" s="28" t="s">
        <v>3328</v>
      </c>
      <c r="B332" s="1">
        <v>2430</v>
      </c>
      <c r="C332" s="1">
        <v>56023</v>
      </c>
      <c r="D332" s="1">
        <v>9.259999999999998</v>
      </c>
      <c r="E332" s="28">
        <v>57.699999999999996</v>
      </c>
      <c r="F332" s="1">
        <v>5.62</v>
      </c>
      <c r="G332" s="28">
        <v>0.39054899235580265</v>
      </c>
      <c r="H332" s="28">
        <v>3.92</v>
      </c>
      <c r="I332" s="28">
        <v>1.0623306233062331</v>
      </c>
      <c r="J332" s="1">
        <v>99.51</v>
      </c>
      <c r="K332" s="1">
        <v>99.54</v>
      </c>
      <c r="L332" s="1">
        <v>625</v>
      </c>
      <c r="M332" s="1">
        <v>2437</v>
      </c>
      <c r="N332" s="1">
        <v>7547</v>
      </c>
      <c r="O332" s="28">
        <v>1.0976610586787034</v>
      </c>
      <c r="P332" s="28">
        <f t="shared" si="160"/>
        <v>1.9374585928183383</v>
      </c>
      <c r="Q332" s="42" t="s">
        <v>13545</v>
      </c>
      <c r="T332" s="1">
        <f t="shared" si="161"/>
        <v>0</v>
      </c>
      <c r="U332" s="1">
        <f t="shared" si="162"/>
        <v>0</v>
      </c>
      <c r="W332" s="1">
        <f t="shared" si="163"/>
        <v>0</v>
      </c>
      <c r="X332" s="1">
        <f t="shared" si="164"/>
        <v>0</v>
      </c>
      <c r="Y332" s="1">
        <f t="shared" si="165"/>
        <v>0</v>
      </c>
      <c r="Z332" s="1">
        <f t="shared" si="166"/>
        <v>0</v>
      </c>
      <c r="AH332" s="1">
        <f t="shared" si="167"/>
        <v>0</v>
      </c>
      <c r="AI332" s="1">
        <f t="shared" si="168"/>
        <v>0</v>
      </c>
      <c r="AJ332" s="1">
        <f t="shared" si="169"/>
        <v>0</v>
      </c>
      <c r="AK332" s="1">
        <f t="shared" si="170"/>
        <v>0</v>
      </c>
      <c r="AL332" s="1">
        <f t="shared" si="171"/>
        <v>0</v>
      </c>
      <c r="AM332" s="1">
        <f t="shared" si="172"/>
        <v>0</v>
      </c>
      <c r="AN332" s="1">
        <f t="shared" si="173"/>
        <v>1</v>
      </c>
      <c r="AO332" s="1">
        <f t="shared" si="174"/>
        <v>0.72</v>
      </c>
      <c r="AP332" s="1">
        <f t="shared" si="175"/>
        <v>0</v>
      </c>
      <c r="AQ332" s="1">
        <f t="shared" si="176"/>
        <v>0.56999999999999995</v>
      </c>
      <c r="AR332" s="1">
        <f t="shared" si="177"/>
        <v>0</v>
      </c>
      <c r="AS332" s="1">
        <f t="shared" si="178"/>
        <v>0</v>
      </c>
      <c r="AT332" s="1">
        <f t="shared" si="179"/>
        <v>0</v>
      </c>
      <c r="AU332" s="1">
        <f t="shared" si="180"/>
        <v>0</v>
      </c>
      <c r="AW332" s="1">
        <f t="shared" si="181"/>
        <v>0</v>
      </c>
      <c r="AX332" s="1">
        <f t="shared" si="182"/>
        <v>0</v>
      </c>
      <c r="AY332" s="1">
        <f t="shared" si="183"/>
        <v>0</v>
      </c>
      <c r="AZ332" s="1">
        <f t="shared" si="184"/>
        <v>0</v>
      </c>
      <c r="BA332" s="1">
        <f t="shared" si="185"/>
        <v>0</v>
      </c>
      <c r="BB332" s="1">
        <f t="shared" si="186"/>
        <v>0</v>
      </c>
      <c r="BC332" s="1">
        <f t="shared" si="187"/>
        <v>0</v>
      </c>
      <c r="BD332" s="1">
        <f t="shared" si="188"/>
        <v>0</v>
      </c>
      <c r="BE332" s="1">
        <f t="shared" si="189"/>
        <v>0</v>
      </c>
      <c r="BF332" s="43">
        <f t="shared" si="190"/>
        <v>1</v>
      </c>
      <c r="BG332" s="43">
        <f t="shared" si="191"/>
        <v>1.29</v>
      </c>
      <c r="BH332" s="1" t="s">
        <v>13580</v>
      </c>
      <c r="BI332" s="52">
        <v>0.15853658536585366</v>
      </c>
      <c r="BJ332" s="1" t="s">
        <v>13587</v>
      </c>
    </row>
    <row r="333" spans="1:62">
      <c r="A333" s="28" t="s">
        <v>373</v>
      </c>
      <c r="B333" s="1">
        <v>1000</v>
      </c>
      <c r="C333" s="1">
        <v>55271</v>
      </c>
      <c r="D333" s="1">
        <v>12.399999999999991</v>
      </c>
      <c r="E333" s="28">
        <v>57.819999999999993</v>
      </c>
      <c r="F333" s="1">
        <v>10.79</v>
      </c>
      <c r="G333" s="28">
        <v>0.74982626824183451</v>
      </c>
      <c r="H333" s="28">
        <v>1.33</v>
      </c>
      <c r="I333" s="28">
        <v>0.36043360433604338</v>
      </c>
      <c r="J333" s="1">
        <v>97.81</v>
      </c>
      <c r="K333" s="1">
        <v>99.95</v>
      </c>
      <c r="L333" s="1">
        <v>166</v>
      </c>
      <c r="M333" s="1">
        <v>770</v>
      </c>
      <c r="N333" s="1">
        <v>3082</v>
      </c>
      <c r="O333" s="28">
        <v>0.92270129870129869</v>
      </c>
      <c r="P333" s="28">
        <f t="shared" si="160"/>
        <v>1.4990266060999351</v>
      </c>
      <c r="Q333" s="42">
        <v>1</v>
      </c>
      <c r="T333" s="1">
        <f t="shared" si="161"/>
        <v>0</v>
      </c>
      <c r="U333" s="1">
        <f t="shared" si="162"/>
        <v>0.52400000000000002</v>
      </c>
      <c r="W333" s="1">
        <f t="shared" si="163"/>
        <v>0</v>
      </c>
      <c r="X333" s="1">
        <f t="shared" si="164"/>
        <v>0</v>
      </c>
      <c r="Y333" s="1">
        <f t="shared" si="165"/>
        <v>0</v>
      </c>
      <c r="Z333" s="1">
        <f t="shared" si="166"/>
        <v>0</v>
      </c>
      <c r="AH333" s="1">
        <f t="shared" si="167"/>
        <v>0</v>
      </c>
      <c r="AI333" s="1">
        <f t="shared" si="168"/>
        <v>0.68</v>
      </c>
      <c r="AJ333" s="1">
        <f t="shared" si="169"/>
        <v>0</v>
      </c>
      <c r="AK333" s="1">
        <f t="shared" si="170"/>
        <v>0</v>
      </c>
      <c r="AL333" s="1">
        <f t="shared" si="171"/>
        <v>0</v>
      </c>
      <c r="AM333" s="1">
        <f t="shared" si="172"/>
        <v>0</v>
      </c>
      <c r="AN333" s="1">
        <f t="shared" si="173"/>
        <v>0</v>
      </c>
      <c r="AO333" s="1">
        <f t="shared" si="174"/>
        <v>0.72</v>
      </c>
      <c r="AP333" s="1">
        <f t="shared" si="175"/>
        <v>0</v>
      </c>
      <c r="AQ333" s="1">
        <f t="shared" si="176"/>
        <v>0.56999999999999995</v>
      </c>
      <c r="AR333" s="1">
        <f t="shared" si="177"/>
        <v>0</v>
      </c>
      <c r="AS333" s="1">
        <f t="shared" si="178"/>
        <v>0</v>
      </c>
      <c r="AT333" s="1">
        <f t="shared" si="179"/>
        <v>0</v>
      </c>
      <c r="AU333" s="1">
        <f t="shared" si="180"/>
        <v>0</v>
      </c>
      <c r="AW333" s="1">
        <f t="shared" si="181"/>
        <v>0</v>
      </c>
      <c r="AX333" s="1">
        <f t="shared" si="182"/>
        <v>0</v>
      </c>
      <c r="AY333" s="1">
        <f t="shared" si="183"/>
        <v>0</v>
      </c>
      <c r="AZ333" s="1">
        <f t="shared" si="184"/>
        <v>0</v>
      </c>
      <c r="BA333" s="1">
        <f t="shared" si="185"/>
        <v>0</v>
      </c>
      <c r="BB333" s="1">
        <f t="shared" si="186"/>
        <v>0</v>
      </c>
      <c r="BC333" s="1">
        <f t="shared" si="187"/>
        <v>0</v>
      </c>
      <c r="BD333" s="1">
        <f t="shared" si="188"/>
        <v>0</v>
      </c>
      <c r="BE333" s="1">
        <f t="shared" si="189"/>
        <v>0</v>
      </c>
      <c r="BF333" s="43">
        <f t="shared" si="190"/>
        <v>0</v>
      </c>
      <c r="BG333" s="43">
        <f t="shared" si="191"/>
        <v>2.4940000000000002</v>
      </c>
      <c r="BH333" s="1" t="s">
        <v>13580</v>
      </c>
      <c r="BI333" s="52">
        <v>0.15853658536585366</v>
      </c>
      <c r="BJ333" s="1" t="s">
        <v>13587</v>
      </c>
    </row>
    <row r="334" spans="1:62">
      <c r="A334" s="28" t="s">
        <v>1398</v>
      </c>
      <c r="B334" s="1">
        <v>1000</v>
      </c>
      <c r="C334" s="1">
        <v>15243</v>
      </c>
      <c r="D334" s="1">
        <v>22.690000000000005</v>
      </c>
      <c r="E334" s="28">
        <v>57.923333333333339</v>
      </c>
      <c r="F334" s="1">
        <v>9.2899999999999991</v>
      </c>
      <c r="G334" s="28">
        <v>1.4699367088607593</v>
      </c>
      <c r="H334" s="28">
        <v>3.11</v>
      </c>
      <c r="I334" s="28">
        <v>0.95692307692307688</v>
      </c>
      <c r="J334" s="1">
        <v>97.09</v>
      </c>
      <c r="K334" s="1">
        <v>99.4</v>
      </c>
      <c r="L334" s="1">
        <v>49</v>
      </c>
      <c r="M334" s="1">
        <v>225</v>
      </c>
      <c r="N334" s="1">
        <v>1489</v>
      </c>
      <c r="O334" s="28">
        <v>0.93208888888888886</v>
      </c>
      <c r="P334" s="28">
        <f t="shared" si="160"/>
        <v>0.9066487575554063</v>
      </c>
      <c r="Q334" s="42">
        <v>1</v>
      </c>
      <c r="T334" s="1">
        <f t="shared" si="161"/>
        <v>0</v>
      </c>
      <c r="U334" s="1">
        <f t="shared" si="162"/>
        <v>0.52400000000000002</v>
      </c>
      <c r="W334" s="1">
        <f t="shared" si="163"/>
        <v>0</v>
      </c>
      <c r="X334" s="1">
        <f t="shared" si="164"/>
        <v>0.49</v>
      </c>
      <c r="Y334" s="1">
        <f t="shared" si="165"/>
        <v>0</v>
      </c>
      <c r="Z334" s="1">
        <f t="shared" si="166"/>
        <v>0</v>
      </c>
      <c r="AH334" s="1">
        <f t="shared" si="167"/>
        <v>0</v>
      </c>
      <c r="AI334" s="1">
        <f t="shared" si="168"/>
        <v>0.68</v>
      </c>
      <c r="AJ334" s="1">
        <f t="shared" si="169"/>
        <v>0</v>
      </c>
      <c r="AK334" s="1">
        <f t="shared" si="170"/>
        <v>0</v>
      </c>
      <c r="AL334" s="1">
        <f t="shared" si="171"/>
        <v>0</v>
      </c>
      <c r="AM334" s="1">
        <f t="shared" si="172"/>
        <v>0</v>
      </c>
      <c r="AN334" s="1">
        <f t="shared" si="173"/>
        <v>1</v>
      </c>
      <c r="AO334" s="1">
        <f t="shared" si="174"/>
        <v>0.72</v>
      </c>
      <c r="AP334" s="1">
        <f t="shared" si="175"/>
        <v>0</v>
      </c>
      <c r="AQ334" s="1">
        <f t="shared" si="176"/>
        <v>0.56999999999999995</v>
      </c>
      <c r="AR334" s="1">
        <f t="shared" si="177"/>
        <v>0</v>
      </c>
      <c r="AS334" s="1">
        <f t="shared" si="178"/>
        <v>0</v>
      </c>
      <c r="AT334" s="1">
        <f t="shared" si="179"/>
        <v>0</v>
      </c>
      <c r="AU334" s="1">
        <f t="shared" si="180"/>
        <v>0</v>
      </c>
      <c r="AW334" s="1">
        <f t="shared" si="181"/>
        <v>0</v>
      </c>
      <c r="AX334" s="1">
        <f t="shared" si="182"/>
        <v>0</v>
      </c>
      <c r="AY334" s="1">
        <f t="shared" si="183"/>
        <v>0</v>
      </c>
      <c r="AZ334" s="1">
        <f t="shared" si="184"/>
        <v>0</v>
      </c>
      <c r="BA334" s="1">
        <f t="shared" si="185"/>
        <v>0</v>
      </c>
      <c r="BB334" s="1">
        <f t="shared" si="186"/>
        <v>0</v>
      </c>
      <c r="BC334" s="1">
        <f t="shared" si="187"/>
        <v>0</v>
      </c>
      <c r="BD334" s="1">
        <f t="shared" si="188"/>
        <v>0</v>
      </c>
      <c r="BE334" s="1">
        <f t="shared" si="189"/>
        <v>0</v>
      </c>
      <c r="BF334" s="43">
        <f t="shared" si="190"/>
        <v>1</v>
      </c>
      <c r="BG334" s="43">
        <f t="shared" si="191"/>
        <v>2.9839999999999995</v>
      </c>
      <c r="BH334" s="1" t="s">
        <v>13580</v>
      </c>
      <c r="BI334" s="52">
        <v>0.15853658536585366</v>
      </c>
      <c r="BJ334" s="1" t="s">
        <v>13587</v>
      </c>
    </row>
    <row r="335" spans="1:62">
      <c r="A335" s="28" t="s">
        <v>84</v>
      </c>
      <c r="B335" s="1">
        <v>1000</v>
      </c>
      <c r="C335" s="1">
        <v>3002</v>
      </c>
      <c r="D335" s="1">
        <v>12.330000000000005</v>
      </c>
      <c r="E335" s="28">
        <v>58.23</v>
      </c>
      <c r="F335" s="1">
        <v>3.77</v>
      </c>
      <c r="G335" s="28">
        <v>0.96173469387755106</v>
      </c>
      <c r="H335" s="28">
        <v>0.39</v>
      </c>
      <c r="I335" s="28">
        <v>0.12913907284768211</v>
      </c>
      <c r="J335" s="1">
        <v>98.77</v>
      </c>
      <c r="K335" s="1">
        <v>99.18</v>
      </c>
      <c r="L335" s="1">
        <v>11</v>
      </c>
      <c r="M335" s="1">
        <v>129</v>
      </c>
      <c r="N335" s="1">
        <v>1291</v>
      </c>
      <c r="O335" s="28">
        <v>0.36496124031007754</v>
      </c>
      <c r="P335" s="28">
        <f t="shared" si="160"/>
        <v>0.59953524399690172</v>
      </c>
      <c r="Q335" s="42">
        <v>1</v>
      </c>
      <c r="T335" s="1">
        <f t="shared" si="161"/>
        <v>0</v>
      </c>
      <c r="U335" s="1">
        <f t="shared" si="162"/>
        <v>0.52400000000000002</v>
      </c>
      <c r="W335" s="1">
        <f t="shared" si="163"/>
        <v>0</v>
      </c>
      <c r="X335" s="1">
        <f t="shared" si="164"/>
        <v>0</v>
      </c>
      <c r="Y335" s="1">
        <f t="shared" si="165"/>
        <v>0</v>
      </c>
      <c r="Z335" s="1">
        <f t="shared" si="166"/>
        <v>0</v>
      </c>
      <c r="AH335" s="1">
        <f t="shared" si="167"/>
        <v>0</v>
      </c>
      <c r="AI335" s="1">
        <f t="shared" si="168"/>
        <v>0</v>
      </c>
      <c r="AJ335" s="1">
        <f t="shared" si="169"/>
        <v>0</v>
      </c>
      <c r="AK335" s="1">
        <f t="shared" si="170"/>
        <v>0</v>
      </c>
      <c r="AL335" s="1">
        <f t="shared" si="171"/>
        <v>0</v>
      </c>
      <c r="AM335" s="1">
        <f t="shared" si="172"/>
        <v>0</v>
      </c>
      <c r="AN335" s="1">
        <f t="shared" si="173"/>
        <v>0</v>
      </c>
      <c r="AO335" s="1">
        <f t="shared" si="174"/>
        <v>0</v>
      </c>
      <c r="AP335" s="1">
        <f t="shared" si="175"/>
        <v>0</v>
      </c>
      <c r="AQ335" s="1">
        <f t="shared" si="176"/>
        <v>0.56999999999999995</v>
      </c>
      <c r="AR335" s="1">
        <f t="shared" si="177"/>
        <v>0</v>
      </c>
      <c r="AS335" s="1">
        <f t="shared" si="178"/>
        <v>0.67</v>
      </c>
      <c r="AT335" s="1">
        <f t="shared" si="179"/>
        <v>0</v>
      </c>
      <c r="AU335" s="1">
        <f t="shared" si="180"/>
        <v>0.54</v>
      </c>
      <c r="AW335" s="1">
        <f t="shared" si="181"/>
        <v>1</v>
      </c>
      <c r="AX335" s="1">
        <f t="shared" si="182"/>
        <v>0</v>
      </c>
      <c r="AY335" s="1">
        <f t="shared" si="183"/>
        <v>1</v>
      </c>
      <c r="AZ335" s="1">
        <f t="shared" si="184"/>
        <v>0.88</v>
      </c>
      <c r="BA335" s="1">
        <f t="shared" si="185"/>
        <v>0</v>
      </c>
      <c r="BB335" s="1">
        <f t="shared" si="186"/>
        <v>0</v>
      </c>
      <c r="BC335" s="1">
        <f t="shared" si="187"/>
        <v>0</v>
      </c>
      <c r="BD335" s="1">
        <f t="shared" si="188"/>
        <v>0</v>
      </c>
      <c r="BE335" s="1">
        <f t="shared" si="189"/>
        <v>0</v>
      </c>
      <c r="BF335" s="43">
        <f t="shared" si="190"/>
        <v>2</v>
      </c>
      <c r="BG335" s="43">
        <f t="shared" si="191"/>
        <v>3.1839999999999997</v>
      </c>
      <c r="BH335" s="1" t="s">
        <v>13580</v>
      </c>
      <c r="BI335" s="52">
        <v>0.15853658536585366</v>
      </c>
      <c r="BJ335" s="1" t="s">
        <v>13587</v>
      </c>
    </row>
    <row r="336" spans="1:62">
      <c r="A336" s="28" t="s">
        <v>3387</v>
      </c>
      <c r="B336" s="1">
        <v>1000</v>
      </c>
      <c r="C336" s="1">
        <v>21354</v>
      </c>
      <c r="D336" s="1">
        <v>5.9100000000000037</v>
      </c>
      <c r="E336" s="28">
        <v>58.26</v>
      </c>
      <c r="F336" s="1">
        <v>10.24</v>
      </c>
      <c r="G336" s="28">
        <v>1.3403141361256545</v>
      </c>
      <c r="H336" s="28">
        <v>3.2</v>
      </c>
      <c r="I336" s="28">
        <v>0.94117647058823539</v>
      </c>
      <c r="J336" s="1">
        <v>97.82</v>
      </c>
      <c r="K336" s="1">
        <v>98.16</v>
      </c>
      <c r="L336" s="1">
        <v>32</v>
      </c>
      <c r="M336" s="1">
        <v>209</v>
      </c>
      <c r="N336" s="1">
        <v>1417</v>
      </c>
      <c r="O336" s="28">
        <v>0.65531100478468896</v>
      </c>
      <c r="P336" s="28">
        <f t="shared" si="160"/>
        <v>0.88496824276640795</v>
      </c>
      <c r="Q336" s="42">
        <v>0</v>
      </c>
      <c r="T336" s="1">
        <f t="shared" si="161"/>
        <v>0</v>
      </c>
      <c r="U336" s="1">
        <f t="shared" si="162"/>
        <v>0.52400000000000002</v>
      </c>
      <c r="W336" s="1">
        <f t="shared" si="163"/>
        <v>0</v>
      </c>
      <c r="X336" s="1">
        <f t="shared" si="164"/>
        <v>0</v>
      </c>
      <c r="Y336" s="1">
        <f t="shared" si="165"/>
        <v>0</v>
      </c>
      <c r="Z336" s="1">
        <f t="shared" si="166"/>
        <v>0</v>
      </c>
      <c r="AH336" s="1">
        <f t="shared" si="167"/>
        <v>0</v>
      </c>
      <c r="AI336" s="1">
        <f t="shared" si="168"/>
        <v>0.68</v>
      </c>
      <c r="AJ336" s="1">
        <f t="shared" si="169"/>
        <v>0</v>
      </c>
      <c r="AK336" s="1">
        <f t="shared" si="170"/>
        <v>0</v>
      </c>
      <c r="AL336" s="1">
        <f t="shared" si="171"/>
        <v>0</v>
      </c>
      <c r="AM336" s="1">
        <f t="shared" si="172"/>
        <v>0</v>
      </c>
      <c r="AN336" s="1">
        <f t="shared" si="173"/>
        <v>1</v>
      </c>
      <c r="AO336" s="1">
        <f t="shared" si="174"/>
        <v>0.72</v>
      </c>
      <c r="AP336" s="1">
        <f t="shared" si="175"/>
        <v>0</v>
      </c>
      <c r="AQ336" s="1">
        <f t="shared" si="176"/>
        <v>0.56999999999999995</v>
      </c>
      <c r="AR336" s="1">
        <f t="shared" si="177"/>
        <v>0</v>
      </c>
      <c r="AS336" s="1">
        <f t="shared" si="178"/>
        <v>0.67</v>
      </c>
      <c r="AT336" s="1">
        <f t="shared" si="179"/>
        <v>0</v>
      </c>
      <c r="AU336" s="1">
        <f t="shared" si="180"/>
        <v>0</v>
      </c>
      <c r="AW336" s="1">
        <f t="shared" si="181"/>
        <v>1</v>
      </c>
      <c r="AX336" s="1">
        <f t="shared" si="182"/>
        <v>0</v>
      </c>
      <c r="AY336" s="1">
        <f t="shared" si="183"/>
        <v>0</v>
      </c>
      <c r="AZ336" s="1">
        <f t="shared" si="184"/>
        <v>0</v>
      </c>
      <c r="BA336" s="1">
        <f t="shared" si="185"/>
        <v>0</v>
      </c>
      <c r="BB336" s="1">
        <f t="shared" si="186"/>
        <v>0</v>
      </c>
      <c r="BC336" s="1">
        <f t="shared" si="187"/>
        <v>0</v>
      </c>
      <c r="BD336" s="1">
        <f t="shared" si="188"/>
        <v>0</v>
      </c>
      <c r="BE336" s="1">
        <f t="shared" si="189"/>
        <v>0</v>
      </c>
      <c r="BF336" s="43">
        <f t="shared" si="190"/>
        <v>2</v>
      </c>
      <c r="BG336" s="43">
        <f t="shared" si="191"/>
        <v>3.1640000000000001</v>
      </c>
      <c r="BH336" s="1" t="s">
        <v>13580</v>
      </c>
      <c r="BI336" s="52">
        <v>0.15853658536585366</v>
      </c>
      <c r="BJ336" s="1" t="s">
        <v>13587</v>
      </c>
    </row>
    <row r="337" spans="1:62">
      <c r="A337" s="28" t="s">
        <v>379</v>
      </c>
      <c r="B337" s="1">
        <v>1000</v>
      </c>
      <c r="C337" s="1">
        <v>7230</v>
      </c>
      <c r="D337" s="1">
        <v>14.520000000000003</v>
      </c>
      <c r="E337" s="28">
        <v>58.876666666666665</v>
      </c>
      <c r="F337" s="1">
        <v>5.05</v>
      </c>
      <c r="G337" s="28">
        <v>0.39238539238539238</v>
      </c>
      <c r="H337" s="28">
        <v>2.75</v>
      </c>
      <c r="I337" s="28">
        <v>0.75136612021857918</v>
      </c>
      <c r="J337" s="1">
        <v>60.82</v>
      </c>
      <c r="K337" s="1">
        <v>99.47</v>
      </c>
      <c r="L337" s="1">
        <v>9</v>
      </c>
      <c r="M337" s="1">
        <v>74</v>
      </c>
      <c r="N337" s="1">
        <v>232</v>
      </c>
      <c r="O337" s="28">
        <v>0.52054054054054055</v>
      </c>
      <c r="P337" s="28">
        <f t="shared" si="160"/>
        <v>1.913793103448276</v>
      </c>
      <c r="Q337" s="42">
        <v>1</v>
      </c>
      <c r="T337" s="1">
        <f t="shared" si="161"/>
        <v>0</v>
      </c>
      <c r="U337" s="1">
        <f t="shared" si="162"/>
        <v>0.52400000000000002</v>
      </c>
      <c r="W337" s="1">
        <f t="shared" si="163"/>
        <v>0</v>
      </c>
      <c r="X337" s="1">
        <f t="shared" si="164"/>
        <v>0.49</v>
      </c>
      <c r="Y337" s="1">
        <f t="shared" si="165"/>
        <v>0</v>
      </c>
      <c r="Z337" s="1">
        <f t="shared" si="166"/>
        <v>0</v>
      </c>
      <c r="AH337" s="1">
        <f t="shared" si="167"/>
        <v>0</v>
      </c>
      <c r="AI337" s="1">
        <f t="shared" si="168"/>
        <v>0</v>
      </c>
      <c r="AJ337" s="1">
        <f t="shared" si="169"/>
        <v>0</v>
      </c>
      <c r="AK337" s="1">
        <f t="shared" si="170"/>
        <v>0</v>
      </c>
      <c r="AL337" s="1">
        <f t="shared" si="171"/>
        <v>0</v>
      </c>
      <c r="AM337" s="1">
        <f t="shared" si="172"/>
        <v>0</v>
      </c>
      <c r="AN337" s="1">
        <f t="shared" si="173"/>
        <v>0</v>
      </c>
      <c r="AO337" s="1">
        <f t="shared" si="174"/>
        <v>0.72</v>
      </c>
      <c r="AP337" s="1">
        <f t="shared" si="175"/>
        <v>0</v>
      </c>
      <c r="AQ337" s="1">
        <f t="shared" si="176"/>
        <v>0</v>
      </c>
      <c r="AR337" s="1">
        <f t="shared" si="177"/>
        <v>0</v>
      </c>
      <c r="AS337" s="1">
        <f t="shared" si="178"/>
        <v>0</v>
      </c>
      <c r="AT337" s="1">
        <f t="shared" si="179"/>
        <v>0</v>
      </c>
      <c r="AU337" s="1">
        <f t="shared" si="180"/>
        <v>0</v>
      </c>
      <c r="AW337" s="1">
        <f t="shared" si="181"/>
        <v>1</v>
      </c>
      <c r="AX337" s="1">
        <f t="shared" si="182"/>
        <v>0.91</v>
      </c>
      <c r="AY337" s="1">
        <f t="shared" si="183"/>
        <v>1</v>
      </c>
      <c r="AZ337" s="1">
        <f t="shared" si="184"/>
        <v>0.88</v>
      </c>
      <c r="BA337" s="1">
        <f t="shared" si="185"/>
        <v>0.77</v>
      </c>
      <c r="BB337" s="1">
        <f t="shared" si="186"/>
        <v>0</v>
      </c>
      <c r="BC337" s="1">
        <f t="shared" si="187"/>
        <v>0</v>
      </c>
      <c r="BD337" s="1">
        <f t="shared" si="188"/>
        <v>0</v>
      </c>
      <c r="BE337" s="1">
        <f t="shared" si="189"/>
        <v>0</v>
      </c>
      <c r="BF337" s="43">
        <f t="shared" si="190"/>
        <v>2</v>
      </c>
      <c r="BG337" s="43">
        <f t="shared" si="191"/>
        <v>4.2940000000000005</v>
      </c>
      <c r="BH337" s="1" t="s">
        <v>13578</v>
      </c>
      <c r="BI337" s="52">
        <v>7.6923076923076927E-2</v>
      </c>
      <c r="BJ337" s="1" t="s">
        <v>13589</v>
      </c>
    </row>
    <row r="338" spans="1:62">
      <c r="A338" s="28" t="s">
        <v>1013</v>
      </c>
      <c r="B338" s="1">
        <v>1000</v>
      </c>
      <c r="C338" s="1">
        <v>4630</v>
      </c>
      <c r="D338" s="1">
        <v>11.630000000000003</v>
      </c>
      <c r="E338" s="28">
        <v>59.023333333333341</v>
      </c>
      <c r="F338" s="1">
        <v>6.09</v>
      </c>
      <c r="G338" s="28">
        <v>1.7350427350427351</v>
      </c>
      <c r="H338" s="28">
        <v>0.31</v>
      </c>
      <c r="I338" s="28">
        <v>0.17127071823204421</v>
      </c>
      <c r="J338" s="1">
        <v>69.180000000000007</v>
      </c>
      <c r="K338" s="1">
        <v>99.57</v>
      </c>
      <c r="L338" s="1">
        <v>18</v>
      </c>
      <c r="M338" s="1">
        <v>170</v>
      </c>
      <c r="N338" s="1">
        <v>1226</v>
      </c>
      <c r="O338" s="28">
        <v>0.45317647058823529</v>
      </c>
      <c r="P338" s="28">
        <f t="shared" si="160"/>
        <v>0.83197389885807493</v>
      </c>
      <c r="Q338" s="42">
        <v>1</v>
      </c>
      <c r="T338" s="1">
        <f t="shared" si="161"/>
        <v>0</v>
      </c>
      <c r="U338" s="1">
        <f t="shared" si="162"/>
        <v>0.52400000000000002</v>
      </c>
      <c r="W338" s="1">
        <f t="shared" si="163"/>
        <v>0</v>
      </c>
      <c r="X338" s="1">
        <f t="shared" si="164"/>
        <v>0</v>
      </c>
      <c r="Y338" s="1">
        <f t="shared" si="165"/>
        <v>0</v>
      </c>
      <c r="Z338" s="1">
        <f t="shared" si="166"/>
        <v>0</v>
      </c>
      <c r="AH338" s="1">
        <f t="shared" si="167"/>
        <v>0</v>
      </c>
      <c r="AI338" s="1">
        <f t="shared" si="168"/>
        <v>0</v>
      </c>
      <c r="AJ338" s="1">
        <f t="shared" si="169"/>
        <v>0</v>
      </c>
      <c r="AK338" s="1">
        <f t="shared" si="170"/>
        <v>0</v>
      </c>
      <c r="AL338" s="1">
        <f t="shared" si="171"/>
        <v>0</v>
      </c>
      <c r="AM338" s="1">
        <f t="shared" si="172"/>
        <v>0</v>
      </c>
      <c r="AN338" s="1">
        <f t="shared" si="173"/>
        <v>0</v>
      </c>
      <c r="AO338" s="1">
        <f t="shared" si="174"/>
        <v>0</v>
      </c>
      <c r="AP338" s="1">
        <f t="shared" si="175"/>
        <v>0</v>
      </c>
      <c r="AQ338" s="1">
        <f t="shared" si="176"/>
        <v>0</v>
      </c>
      <c r="AR338" s="1">
        <f t="shared" si="177"/>
        <v>0</v>
      </c>
      <c r="AS338" s="1">
        <f t="shared" si="178"/>
        <v>0</v>
      </c>
      <c r="AT338" s="1">
        <f t="shared" si="179"/>
        <v>0</v>
      </c>
      <c r="AU338" s="1">
        <f t="shared" si="180"/>
        <v>0.54</v>
      </c>
      <c r="AW338" s="1">
        <f t="shared" si="181"/>
        <v>1</v>
      </c>
      <c r="AX338" s="1">
        <f t="shared" si="182"/>
        <v>0</v>
      </c>
      <c r="AY338" s="1">
        <f t="shared" si="183"/>
        <v>0</v>
      </c>
      <c r="AZ338" s="1">
        <f t="shared" si="184"/>
        <v>0.88</v>
      </c>
      <c r="BA338" s="1">
        <f t="shared" si="185"/>
        <v>0.77</v>
      </c>
      <c r="BB338" s="1">
        <f t="shared" si="186"/>
        <v>0</v>
      </c>
      <c r="BC338" s="1">
        <f t="shared" si="187"/>
        <v>0</v>
      </c>
      <c r="BD338" s="1">
        <f t="shared" si="188"/>
        <v>0</v>
      </c>
      <c r="BE338" s="1">
        <f t="shared" si="189"/>
        <v>0</v>
      </c>
      <c r="BF338" s="43">
        <f t="shared" si="190"/>
        <v>1</v>
      </c>
      <c r="BG338" s="43">
        <f t="shared" si="191"/>
        <v>2.714</v>
      </c>
      <c r="BH338" s="1" t="s">
        <v>13580</v>
      </c>
      <c r="BI338" s="52">
        <v>0.15853658536585366</v>
      </c>
      <c r="BJ338" s="1" t="s">
        <v>13587</v>
      </c>
    </row>
    <row r="339" spans="1:62">
      <c r="A339" s="28" t="s">
        <v>2481</v>
      </c>
      <c r="B339" s="1">
        <v>870.38</v>
      </c>
      <c r="C339" s="1">
        <v>17720</v>
      </c>
      <c r="D339" s="1">
        <v>11.620000000000005</v>
      </c>
      <c r="E339" s="28">
        <v>59.04</v>
      </c>
      <c r="F339" s="1">
        <v>5.88</v>
      </c>
      <c r="G339" s="28">
        <v>0.86343612334801767</v>
      </c>
      <c r="H339" s="28">
        <v>8.06</v>
      </c>
      <c r="I339" s="28">
        <v>2.4723926380368102</v>
      </c>
      <c r="J339" s="1">
        <v>97.08</v>
      </c>
      <c r="K339" s="1">
        <v>99.46</v>
      </c>
      <c r="L339" s="1">
        <v>46</v>
      </c>
      <c r="M339" s="1">
        <v>311</v>
      </c>
      <c r="N339" s="1">
        <v>2523</v>
      </c>
      <c r="O339" s="28">
        <v>0.63305466237942121</v>
      </c>
      <c r="P339" s="28">
        <f t="shared" si="160"/>
        <v>0.73959571938168844</v>
      </c>
      <c r="Q339" s="42">
        <v>0</v>
      </c>
      <c r="T339" s="1">
        <f t="shared" si="161"/>
        <v>0</v>
      </c>
      <c r="U339" s="1">
        <f t="shared" si="162"/>
        <v>0.52400000000000002</v>
      </c>
      <c r="W339" s="1">
        <f t="shared" si="163"/>
        <v>0</v>
      </c>
      <c r="X339" s="1">
        <f t="shared" si="164"/>
        <v>0</v>
      </c>
      <c r="Y339" s="1">
        <f t="shared" si="165"/>
        <v>0</v>
      </c>
      <c r="Z339" s="1">
        <f t="shared" si="166"/>
        <v>0</v>
      </c>
      <c r="AH339" s="1">
        <f t="shared" si="167"/>
        <v>0</v>
      </c>
      <c r="AI339" s="1">
        <f t="shared" si="168"/>
        <v>0</v>
      </c>
      <c r="AJ339" s="1">
        <f t="shared" si="169"/>
        <v>0</v>
      </c>
      <c r="AK339" s="1">
        <f t="shared" si="170"/>
        <v>0</v>
      </c>
      <c r="AL339" s="1">
        <f t="shared" si="171"/>
        <v>1</v>
      </c>
      <c r="AM339" s="1">
        <f t="shared" si="172"/>
        <v>0.75</v>
      </c>
      <c r="AN339" s="1">
        <f t="shared" si="173"/>
        <v>1</v>
      </c>
      <c r="AO339" s="1">
        <f t="shared" si="174"/>
        <v>0.72</v>
      </c>
      <c r="AP339" s="1">
        <f t="shared" si="175"/>
        <v>0</v>
      </c>
      <c r="AQ339" s="1">
        <f t="shared" si="176"/>
        <v>0.56999999999999995</v>
      </c>
      <c r="AR339" s="1">
        <f t="shared" si="177"/>
        <v>0</v>
      </c>
      <c r="AS339" s="1">
        <f t="shared" si="178"/>
        <v>0</v>
      </c>
      <c r="AT339" s="1">
        <f t="shared" si="179"/>
        <v>0</v>
      </c>
      <c r="AU339" s="1">
        <f t="shared" si="180"/>
        <v>0</v>
      </c>
      <c r="AW339" s="1">
        <f t="shared" si="181"/>
        <v>0</v>
      </c>
      <c r="AX339" s="1">
        <f t="shared" si="182"/>
        <v>0</v>
      </c>
      <c r="AY339" s="1">
        <f t="shared" si="183"/>
        <v>0</v>
      </c>
      <c r="AZ339" s="1">
        <f t="shared" si="184"/>
        <v>0</v>
      </c>
      <c r="BA339" s="1">
        <f t="shared" si="185"/>
        <v>0</v>
      </c>
      <c r="BB339" s="1">
        <f t="shared" si="186"/>
        <v>0</v>
      </c>
      <c r="BC339" s="1">
        <f t="shared" si="187"/>
        <v>0</v>
      </c>
      <c r="BD339" s="1">
        <f t="shared" si="188"/>
        <v>0</v>
      </c>
      <c r="BE339" s="1">
        <f t="shared" si="189"/>
        <v>0</v>
      </c>
      <c r="BF339" s="43">
        <f t="shared" si="190"/>
        <v>2</v>
      </c>
      <c r="BG339" s="43">
        <f t="shared" si="191"/>
        <v>2.5640000000000001</v>
      </c>
      <c r="BH339" s="1" t="s">
        <v>13580</v>
      </c>
      <c r="BI339" s="52">
        <v>0.15853658536585366</v>
      </c>
      <c r="BJ339" s="1" t="s">
        <v>13587</v>
      </c>
    </row>
    <row r="340" spans="1:62">
      <c r="A340" s="28" t="s">
        <v>2399</v>
      </c>
      <c r="B340" s="1">
        <v>1000</v>
      </c>
      <c r="C340" s="1">
        <v>36776</v>
      </c>
      <c r="D340" s="1">
        <v>17.629999999999995</v>
      </c>
      <c r="E340" s="28">
        <v>59.129999999999995</v>
      </c>
      <c r="F340" s="1">
        <v>1.06</v>
      </c>
      <c r="G340" s="28">
        <v>0.13135068153655516</v>
      </c>
      <c r="H340" s="28">
        <v>6.16</v>
      </c>
      <c r="I340" s="28">
        <v>1.7303370786516854</v>
      </c>
      <c r="J340" s="1">
        <v>47.53</v>
      </c>
      <c r="K340" s="1">
        <v>98.94</v>
      </c>
      <c r="L340" s="1">
        <v>141</v>
      </c>
      <c r="M340" s="1">
        <v>612</v>
      </c>
      <c r="N340" s="1">
        <v>3207</v>
      </c>
      <c r="O340" s="28">
        <v>0.98607843137254902</v>
      </c>
      <c r="P340" s="28">
        <f t="shared" si="160"/>
        <v>1.1449953227315248</v>
      </c>
      <c r="Q340" s="42">
        <v>1</v>
      </c>
      <c r="T340" s="1">
        <f t="shared" si="161"/>
        <v>0</v>
      </c>
      <c r="U340" s="1">
        <f t="shared" si="162"/>
        <v>0.52400000000000002</v>
      </c>
      <c r="W340" s="1">
        <f t="shared" si="163"/>
        <v>0</v>
      </c>
      <c r="X340" s="1">
        <f t="shared" si="164"/>
        <v>0.49</v>
      </c>
      <c r="Y340" s="1">
        <f t="shared" si="165"/>
        <v>0</v>
      </c>
      <c r="Z340" s="1">
        <f t="shared" si="166"/>
        <v>0</v>
      </c>
      <c r="AH340" s="1">
        <f t="shared" si="167"/>
        <v>0</v>
      </c>
      <c r="AI340" s="1">
        <f t="shared" si="168"/>
        <v>0</v>
      </c>
      <c r="AJ340" s="1">
        <f t="shared" si="169"/>
        <v>0</v>
      </c>
      <c r="AK340" s="1">
        <f t="shared" si="170"/>
        <v>0</v>
      </c>
      <c r="AL340" s="1">
        <f t="shared" si="171"/>
        <v>1</v>
      </c>
      <c r="AM340" s="1">
        <f t="shared" si="172"/>
        <v>0.75</v>
      </c>
      <c r="AN340" s="1">
        <f t="shared" si="173"/>
        <v>1</v>
      </c>
      <c r="AO340" s="1">
        <f t="shared" si="174"/>
        <v>0.72</v>
      </c>
      <c r="AP340" s="1">
        <f t="shared" si="175"/>
        <v>1</v>
      </c>
      <c r="AQ340" s="1">
        <f t="shared" si="176"/>
        <v>0</v>
      </c>
      <c r="AR340" s="1">
        <f t="shared" si="177"/>
        <v>0</v>
      </c>
      <c r="AS340" s="1">
        <f t="shared" si="178"/>
        <v>0.67</v>
      </c>
      <c r="AT340" s="1">
        <f t="shared" si="179"/>
        <v>0</v>
      </c>
      <c r="AU340" s="1">
        <f t="shared" si="180"/>
        <v>0</v>
      </c>
      <c r="AW340" s="1">
        <f t="shared" si="181"/>
        <v>0</v>
      </c>
      <c r="AX340" s="1">
        <f t="shared" si="182"/>
        <v>0</v>
      </c>
      <c r="AY340" s="1">
        <f t="shared" si="183"/>
        <v>0</v>
      </c>
      <c r="AZ340" s="1">
        <f t="shared" si="184"/>
        <v>0</v>
      </c>
      <c r="BA340" s="1">
        <f t="shared" si="185"/>
        <v>0</v>
      </c>
      <c r="BB340" s="1">
        <f t="shared" si="186"/>
        <v>0</v>
      </c>
      <c r="BC340" s="1">
        <f t="shared" si="187"/>
        <v>0</v>
      </c>
      <c r="BD340" s="1">
        <f t="shared" si="188"/>
        <v>0</v>
      </c>
      <c r="BE340" s="1">
        <f t="shared" si="189"/>
        <v>0</v>
      </c>
      <c r="BF340" s="43">
        <f t="shared" si="190"/>
        <v>3</v>
      </c>
      <c r="BG340" s="43">
        <f t="shared" si="191"/>
        <v>3.1539999999999999</v>
      </c>
      <c r="BH340" s="1" t="s">
        <v>13578</v>
      </c>
      <c r="BI340" s="52">
        <v>7.6923076923076927E-2</v>
      </c>
      <c r="BJ340" s="1" t="s">
        <v>13589</v>
      </c>
    </row>
    <row r="341" spans="1:62">
      <c r="A341" s="28" t="s">
        <v>3971</v>
      </c>
      <c r="B341" s="1">
        <v>6000</v>
      </c>
      <c r="C341" s="1">
        <v>36498</v>
      </c>
      <c r="D341" s="1">
        <v>5.519999999999996</v>
      </c>
      <c r="E341" s="28">
        <v>59.20333333333334</v>
      </c>
      <c r="F341" s="1">
        <v>11.43</v>
      </c>
      <c r="G341" s="28">
        <v>3.2564102564102564</v>
      </c>
      <c r="H341" s="28">
        <v>3.02</v>
      </c>
      <c r="I341" s="28">
        <v>1.6685082872928176</v>
      </c>
      <c r="J341" s="1">
        <v>62.28</v>
      </c>
      <c r="K341" s="1">
        <v>99.26</v>
      </c>
      <c r="L341" s="1">
        <v>30</v>
      </c>
      <c r="M341" s="1">
        <v>83</v>
      </c>
      <c r="N341" s="1">
        <v>4459</v>
      </c>
      <c r="O341" s="28">
        <v>1.5469879518072289</v>
      </c>
      <c r="P341" s="28">
        <f t="shared" si="160"/>
        <v>0.11168423413321373</v>
      </c>
      <c r="Q341" s="42">
        <v>0</v>
      </c>
      <c r="T341" s="1">
        <f t="shared" si="161"/>
        <v>0</v>
      </c>
      <c r="U341" s="1">
        <f t="shared" si="162"/>
        <v>0</v>
      </c>
      <c r="W341" s="1">
        <f t="shared" si="163"/>
        <v>0</v>
      </c>
      <c r="X341" s="1">
        <f t="shared" si="164"/>
        <v>0</v>
      </c>
      <c r="Y341" s="1">
        <f t="shared" si="165"/>
        <v>0</v>
      </c>
      <c r="Z341" s="1">
        <f t="shared" si="166"/>
        <v>0</v>
      </c>
      <c r="AH341" s="1">
        <f t="shared" si="167"/>
        <v>0</v>
      </c>
      <c r="AI341" s="1">
        <f t="shared" si="168"/>
        <v>0.68</v>
      </c>
      <c r="AJ341" s="1">
        <f t="shared" si="169"/>
        <v>1</v>
      </c>
      <c r="AK341" s="1">
        <f t="shared" si="170"/>
        <v>0</v>
      </c>
      <c r="AL341" s="1">
        <f t="shared" si="171"/>
        <v>0</v>
      </c>
      <c r="AM341" s="1">
        <f t="shared" si="172"/>
        <v>0</v>
      </c>
      <c r="AN341" s="1">
        <f t="shared" si="173"/>
        <v>1</v>
      </c>
      <c r="AO341" s="1">
        <f t="shared" si="174"/>
        <v>0.72</v>
      </c>
      <c r="AP341" s="1">
        <f t="shared" si="175"/>
        <v>0</v>
      </c>
      <c r="AQ341" s="1">
        <f t="shared" si="176"/>
        <v>0</v>
      </c>
      <c r="AR341" s="1">
        <f t="shared" si="177"/>
        <v>0</v>
      </c>
      <c r="AS341" s="1">
        <f t="shared" si="178"/>
        <v>0.67</v>
      </c>
      <c r="AT341" s="1">
        <f t="shared" si="179"/>
        <v>0</v>
      </c>
      <c r="AU341" s="1">
        <f t="shared" si="180"/>
        <v>0</v>
      </c>
      <c r="AW341" s="1">
        <f t="shared" si="181"/>
        <v>1</v>
      </c>
      <c r="AX341" s="1">
        <f t="shared" si="182"/>
        <v>0</v>
      </c>
      <c r="AY341" s="1">
        <f t="shared" si="183"/>
        <v>1</v>
      </c>
      <c r="AZ341" s="1">
        <f t="shared" si="184"/>
        <v>0.88</v>
      </c>
      <c r="BA341" s="1">
        <f t="shared" si="185"/>
        <v>0</v>
      </c>
      <c r="BB341" s="1">
        <f t="shared" si="186"/>
        <v>0</v>
      </c>
      <c r="BC341" s="1">
        <f t="shared" si="187"/>
        <v>0</v>
      </c>
      <c r="BD341" s="1">
        <f t="shared" si="188"/>
        <v>1</v>
      </c>
      <c r="BE341" s="1">
        <f t="shared" si="189"/>
        <v>0.81</v>
      </c>
      <c r="BF341" s="43">
        <f t="shared" si="190"/>
        <v>5</v>
      </c>
      <c r="BG341" s="43">
        <f t="shared" si="191"/>
        <v>3.76</v>
      </c>
      <c r="BH341" s="1" t="s">
        <v>13578</v>
      </c>
      <c r="BI341" s="52">
        <v>7.6923076923076927E-2</v>
      </c>
      <c r="BJ341" s="1" t="s">
        <v>13589</v>
      </c>
    </row>
    <row r="342" spans="1:62">
      <c r="A342" s="28" t="s">
        <v>1867</v>
      </c>
      <c r="B342" s="1">
        <v>1500</v>
      </c>
      <c r="C342" s="1">
        <v>104368</v>
      </c>
      <c r="D342" s="1">
        <v>16.580000000000005</v>
      </c>
      <c r="E342" s="28">
        <v>59.563333333333333</v>
      </c>
      <c r="F342" s="1">
        <v>0.93</v>
      </c>
      <c r="G342" s="28">
        <v>0.20805369127516782</v>
      </c>
      <c r="H342" s="28">
        <v>0.31</v>
      </c>
      <c r="I342" s="28">
        <v>0.15577889447236182</v>
      </c>
      <c r="J342" s="1">
        <v>25.08</v>
      </c>
      <c r="K342" s="1">
        <v>99.97</v>
      </c>
      <c r="L342" s="1">
        <v>1142</v>
      </c>
      <c r="M342" s="1">
        <v>6390</v>
      </c>
      <c r="N342" s="1">
        <v>27838</v>
      </c>
      <c r="O342" s="28">
        <v>0.76490766823161194</v>
      </c>
      <c r="P342" s="28">
        <f t="shared" si="160"/>
        <v>1.3772541130828364</v>
      </c>
      <c r="Q342" s="42">
        <v>1</v>
      </c>
      <c r="T342" s="1">
        <f t="shared" si="161"/>
        <v>0</v>
      </c>
      <c r="U342" s="1">
        <f t="shared" si="162"/>
        <v>0.52400000000000002</v>
      </c>
      <c r="W342" s="1">
        <f t="shared" si="163"/>
        <v>0</v>
      </c>
      <c r="X342" s="1">
        <f t="shared" si="164"/>
        <v>0.49</v>
      </c>
      <c r="Y342" s="1">
        <f t="shared" si="165"/>
        <v>0</v>
      </c>
      <c r="Z342" s="1">
        <f t="shared" si="166"/>
        <v>0</v>
      </c>
      <c r="AH342" s="1">
        <f t="shared" si="167"/>
        <v>0</v>
      </c>
      <c r="AI342" s="1">
        <f t="shared" si="168"/>
        <v>0</v>
      </c>
      <c r="AJ342" s="1">
        <f t="shared" si="169"/>
        <v>0</v>
      </c>
      <c r="AK342" s="1">
        <f t="shared" si="170"/>
        <v>0</v>
      </c>
      <c r="AL342" s="1">
        <f t="shared" si="171"/>
        <v>0</v>
      </c>
      <c r="AM342" s="1">
        <f t="shared" si="172"/>
        <v>0</v>
      </c>
      <c r="AN342" s="1">
        <f t="shared" si="173"/>
        <v>0</v>
      </c>
      <c r="AO342" s="1">
        <f t="shared" si="174"/>
        <v>0</v>
      </c>
      <c r="AP342" s="1">
        <f t="shared" si="175"/>
        <v>1</v>
      </c>
      <c r="AQ342" s="1">
        <f t="shared" si="176"/>
        <v>0</v>
      </c>
      <c r="AR342" s="1">
        <f t="shared" si="177"/>
        <v>0</v>
      </c>
      <c r="AS342" s="1">
        <f t="shared" si="178"/>
        <v>0</v>
      </c>
      <c r="AT342" s="1">
        <f t="shared" si="179"/>
        <v>0</v>
      </c>
      <c r="AU342" s="1">
        <f t="shared" si="180"/>
        <v>0</v>
      </c>
      <c r="AW342" s="1">
        <f t="shared" si="181"/>
        <v>0</v>
      </c>
      <c r="AX342" s="1">
        <f t="shared" si="182"/>
        <v>0</v>
      </c>
      <c r="AY342" s="1">
        <f t="shared" si="183"/>
        <v>0</v>
      </c>
      <c r="AZ342" s="1">
        <f t="shared" si="184"/>
        <v>0</v>
      </c>
      <c r="BA342" s="1">
        <f t="shared" si="185"/>
        <v>0</v>
      </c>
      <c r="BB342" s="1">
        <f t="shared" si="186"/>
        <v>0</v>
      </c>
      <c r="BC342" s="1">
        <f t="shared" si="187"/>
        <v>0</v>
      </c>
      <c r="BD342" s="1">
        <f t="shared" si="188"/>
        <v>0</v>
      </c>
      <c r="BE342" s="1">
        <f t="shared" si="189"/>
        <v>0</v>
      </c>
      <c r="BF342" s="43">
        <f t="shared" si="190"/>
        <v>1</v>
      </c>
      <c r="BG342" s="43">
        <f t="shared" si="191"/>
        <v>1.014</v>
      </c>
      <c r="BH342" s="1" t="s">
        <v>13578</v>
      </c>
      <c r="BI342" s="52">
        <v>7.6923076923076927E-2</v>
      </c>
      <c r="BJ342" s="1" t="s">
        <v>13589</v>
      </c>
    </row>
    <row r="343" spans="1:62">
      <c r="A343" s="28" t="s">
        <v>762</v>
      </c>
      <c r="B343" s="1">
        <v>3766.76</v>
      </c>
      <c r="C343" s="1">
        <v>24941</v>
      </c>
      <c r="D343" s="1">
        <v>8.8200000000000074</v>
      </c>
      <c r="E343" s="28">
        <v>59.916666666666664</v>
      </c>
      <c r="F343" s="1">
        <v>8.9700000000000006</v>
      </c>
      <c r="G343" s="28">
        <v>0.69696969696969702</v>
      </c>
      <c r="H343" s="28">
        <v>3.71</v>
      </c>
      <c r="I343" s="28">
        <v>1.0136612021857923</v>
      </c>
      <c r="J343" s="1">
        <v>100</v>
      </c>
      <c r="K343" s="1">
        <v>99.1</v>
      </c>
      <c r="L343" s="1">
        <v>476</v>
      </c>
      <c r="M343" s="1">
        <v>2737</v>
      </c>
      <c r="N343" s="1">
        <v>7300</v>
      </c>
      <c r="O343" s="28">
        <v>0.7443478260869566</v>
      </c>
      <c r="P343" s="28">
        <f t="shared" si="160"/>
        <v>2.2495890410958905</v>
      </c>
      <c r="Q343" s="42">
        <v>1</v>
      </c>
      <c r="T343" s="1">
        <f t="shared" si="161"/>
        <v>0</v>
      </c>
      <c r="U343" s="1">
        <f t="shared" si="162"/>
        <v>0</v>
      </c>
      <c r="W343" s="1">
        <f t="shared" si="163"/>
        <v>0</v>
      </c>
      <c r="X343" s="1">
        <f t="shared" si="164"/>
        <v>0</v>
      </c>
      <c r="Y343" s="1">
        <f t="shared" si="165"/>
        <v>0</v>
      </c>
      <c r="Z343" s="1">
        <f t="shared" si="166"/>
        <v>0</v>
      </c>
      <c r="AH343" s="1">
        <f t="shared" si="167"/>
        <v>0</v>
      </c>
      <c r="AI343" s="1">
        <f t="shared" si="168"/>
        <v>0.68</v>
      </c>
      <c r="AJ343" s="1">
        <f t="shared" si="169"/>
        <v>0</v>
      </c>
      <c r="AK343" s="1">
        <f t="shared" si="170"/>
        <v>0</v>
      </c>
      <c r="AL343" s="1">
        <f t="shared" si="171"/>
        <v>0</v>
      </c>
      <c r="AM343" s="1">
        <f t="shared" si="172"/>
        <v>0</v>
      </c>
      <c r="AN343" s="1">
        <f t="shared" si="173"/>
        <v>1</v>
      </c>
      <c r="AO343" s="1">
        <f t="shared" si="174"/>
        <v>0.72</v>
      </c>
      <c r="AP343" s="1">
        <f t="shared" si="175"/>
        <v>0</v>
      </c>
      <c r="AQ343" s="1">
        <f t="shared" si="176"/>
        <v>0.56999999999999995</v>
      </c>
      <c r="AR343" s="1">
        <f t="shared" si="177"/>
        <v>0</v>
      </c>
      <c r="AS343" s="1">
        <f t="shared" si="178"/>
        <v>0.67</v>
      </c>
      <c r="AT343" s="1">
        <f t="shared" si="179"/>
        <v>0</v>
      </c>
      <c r="AU343" s="1">
        <f t="shared" si="180"/>
        <v>0</v>
      </c>
      <c r="AW343" s="1">
        <f t="shared" si="181"/>
        <v>0</v>
      </c>
      <c r="AX343" s="1">
        <f t="shared" si="182"/>
        <v>0</v>
      </c>
      <c r="AY343" s="1">
        <f t="shared" si="183"/>
        <v>0</v>
      </c>
      <c r="AZ343" s="1">
        <f t="shared" si="184"/>
        <v>0</v>
      </c>
      <c r="BA343" s="1">
        <f t="shared" si="185"/>
        <v>0</v>
      </c>
      <c r="BB343" s="1">
        <f t="shared" si="186"/>
        <v>0</v>
      </c>
      <c r="BC343" s="1">
        <f t="shared" si="187"/>
        <v>0</v>
      </c>
      <c r="BD343" s="1">
        <f t="shared" si="188"/>
        <v>0</v>
      </c>
      <c r="BE343" s="1">
        <f t="shared" si="189"/>
        <v>0</v>
      </c>
      <c r="BF343" s="43">
        <f t="shared" si="190"/>
        <v>1</v>
      </c>
      <c r="BG343" s="43">
        <f t="shared" si="191"/>
        <v>2.6399999999999997</v>
      </c>
      <c r="BH343" s="1" t="s">
        <v>13580</v>
      </c>
      <c r="BI343" s="52">
        <v>0.15853658536585366</v>
      </c>
      <c r="BJ343" s="1" t="s">
        <v>13587</v>
      </c>
    </row>
    <row r="344" spans="1:62">
      <c r="A344" s="28" t="s">
        <v>3517</v>
      </c>
      <c r="B344" s="1">
        <v>659.74</v>
      </c>
      <c r="C344" s="1">
        <v>16049</v>
      </c>
      <c r="D344" s="1">
        <v>2.6099999999999994</v>
      </c>
      <c r="E344" s="28">
        <v>59.926666666666669</v>
      </c>
      <c r="F344" s="1">
        <v>33.1</v>
      </c>
      <c r="G344" s="28">
        <v>2.3002084781097984</v>
      </c>
      <c r="H344" s="28">
        <v>6</v>
      </c>
      <c r="I344" s="28">
        <v>1.6260162601626016</v>
      </c>
      <c r="J344" s="1">
        <v>100</v>
      </c>
      <c r="K344" s="1">
        <v>98.89</v>
      </c>
      <c r="L344" s="1">
        <v>113</v>
      </c>
      <c r="M344" s="1">
        <v>557</v>
      </c>
      <c r="N344" s="1">
        <v>3325</v>
      </c>
      <c r="O344" s="28">
        <v>0.86829443447037702</v>
      </c>
      <c r="P344" s="28">
        <f t="shared" si="160"/>
        <v>1.0051127819548873</v>
      </c>
      <c r="Q344" s="42" t="s">
        <v>13545</v>
      </c>
      <c r="T344" s="1">
        <f t="shared" si="161"/>
        <v>0</v>
      </c>
      <c r="U344" s="1">
        <f t="shared" si="162"/>
        <v>0.52400000000000002</v>
      </c>
      <c r="W344" s="1">
        <f t="shared" si="163"/>
        <v>0</v>
      </c>
      <c r="X344" s="1">
        <f t="shared" si="164"/>
        <v>0</v>
      </c>
      <c r="Y344" s="1">
        <f t="shared" si="165"/>
        <v>0</v>
      </c>
      <c r="Z344" s="1">
        <f t="shared" si="166"/>
        <v>0</v>
      </c>
      <c r="AH344" s="1">
        <f t="shared" si="167"/>
        <v>0</v>
      </c>
      <c r="AI344" s="1">
        <f t="shared" si="168"/>
        <v>0.68</v>
      </c>
      <c r="AJ344" s="1">
        <f t="shared" si="169"/>
        <v>0</v>
      </c>
      <c r="AK344" s="1">
        <f t="shared" si="170"/>
        <v>0</v>
      </c>
      <c r="AL344" s="1">
        <f t="shared" si="171"/>
        <v>1</v>
      </c>
      <c r="AM344" s="1">
        <f t="shared" si="172"/>
        <v>0.75</v>
      </c>
      <c r="AN344" s="1">
        <f t="shared" si="173"/>
        <v>1</v>
      </c>
      <c r="AO344" s="1">
        <f t="shared" si="174"/>
        <v>0.72</v>
      </c>
      <c r="AP344" s="1">
        <f t="shared" si="175"/>
        <v>0</v>
      </c>
      <c r="AQ344" s="1">
        <f t="shared" si="176"/>
        <v>0.56999999999999995</v>
      </c>
      <c r="AR344" s="1">
        <f t="shared" si="177"/>
        <v>0</v>
      </c>
      <c r="AS344" s="1">
        <f t="shared" si="178"/>
        <v>0.67</v>
      </c>
      <c r="AT344" s="1">
        <f t="shared" si="179"/>
        <v>0</v>
      </c>
      <c r="AU344" s="1">
        <f t="shared" si="180"/>
        <v>0</v>
      </c>
      <c r="AW344" s="1">
        <f t="shared" si="181"/>
        <v>0</v>
      </c>
      <c r="AX344" s="1">
        <f t="shared" si="182"/>
        <v>0</v>
      </c>
      <c r="AY344" s="1">
        <f t="shared" si="183"/>
        <v>0</v>
      </c>
      <c r="AZ344" s="1">
        <f t="shared" si="184"/>
        <v>0</v>
      </c>
      <c r="BA344" s="1">
        <f t="shared" si="185"/>
        <v>0</v>
      </c>
      <c r="BB344" s="1">
        <f t="shared" si="186"/>
        <v>0</v>
      </c>
      <c r="BC344" s="1">
        <f t="shared" si="187"/>
        <v>0</v>
      </c>
      <c r="BD344" s="1">
        <f t="shared" si="188"/>
        <v>0</v>
      </c>
      <c r="BE344" s="1">
        <f t="shared" si="189"/>
        <v>0</v>
      </c>
      <c r="BF344" s="43">
        <f t="shared" si="190"/>
        <v>2</v>
      </c>
      <c r="BG344" s="43">
        <f t="shared" si="191"/>
        <v>3.9140000000000001</v>
      </c>
      <c r="BH344" s="1" t="s">
        <v>13580</v>
      </c>
      <c r="BI344" s="52">
        <v>0.15853658536585366</v>
      </c>
      <c r="BJ344" s="1" t="s">
        <v>13587</v>
      </c>
    </row>
    <row r="345" spans="1:62">
      <c r="A345" s="28" t="s">
        <v>2137</v>
      </c>
      <c r="B345" s="1">
        <v>659.74</v>
      </c>
      <c r="C345" s="1">
        <v>16052</v>
      </c>
      <c r="D345" s="1">
        <v>2.6099999999999994</v>
      </c>
      <c r="E345" s="28">
        <v>59.926666666666669</v>
      </c>
      <c r="F345" s="1">
        <v>33.1</v>
      </c>
      <c r="G345" s="28">
        <v>2.3002084781097984</v>
      </c>
      <c r="H345" s="28">
        <v>6</v>
      </c>
      <c r="I345" s="28">
        <v>1.6260162601626016</v>
      </c>
      <c r="J345" s="1">
        <v>100</v>
      </c>
      <c r="K345" s="1">
        <v>98.89</v>
      </c>
      <c r="L345" s="1">
        <v>114</v>
      </c>
      <c r="M345" s="1">
        <v>560</v>
      </c>
      <c r="N345" s="1">
        <v>3328</v>
      </c>
      <c r="O345" s="28">
        <v>0.87128571428571433</v>
      </c>
      <c r="P345" s="28">
        <f t="shared" si="160"/>
        <v>1.0096153846153846</v>
      </c>
      <c r="Q345" s="42" t="s">
        <v>13545</v>
      </c>
      <c r="T345" s="1">
        <f t="shared" si="161"/>
        <v>0</v>
      </c>
      <c r="U345" s="1">
        <f t="shared" si="162"/>
        <v>0.52400000000000002</v>
      </c>
      <c r="W345" s="1">
        <f t="shared" si="163"/>
        <v>0</v>
      </c>
      <c r="X345" s="1">
        <f t="shared" si="164"/>
        <v>0</v>
      </c>
      <c r="Y345" s="1">
        <f t="shared" si="165"/>
        <v>0</v>
      </c>
      <c r="Z345" s="1">
        <f t="shared" si="166"/>
        <v>0</v>
      </c>
      <c r="AH345" s="1">
        <f t="shared" si="167"/>
        <v>0</v>
      </c>
      <c r="AI345" s="1">
        <f t="shared" si="168"/>
        <v>0.68</v>
      </c>
      <c r="AJ345" s="1">
        <f t="shared" si="169"/>
        <v>0</v>
      </c>
      <c r="AK345" s="1">
        <f t="shared" si="170"/>
        <v>0</v>
      </c>
      <c r="AL345" s="1">
        <f t="shared" si="171"/>
        <v>1</v>
      </c>
      <c r="AM345" s="1">
        <f t="shared" si="172"/>
        <v>0.75</v>
      </c>
      <c r="AN345" s="1">
        <f t="shared" si="173"/>
        <v>1</v>
      </c>
      <c r="AO345" s="1">
        <f t="shared" si="174"/>
        <v>0.72</v>
      </c>
      <c r="AP345" s="1">
        <f t="shared" si="175"/>
        <v>0</v>
      </c>
      <c r="AQ345" s="1">
        <f t="shared" si="176"/>
        <v>0.56999999999999995</v>
      </c>
      <c r="AR345" s="1">
        <f t="shared" si="177"/>
        <v>0</v>
      </c>
      <c r="AS345" s="1">
        <f t="shared" si="178"/>
        <v>0.67</v>
      </c>
      <c r="AT345" s="1">
        <f t="shared" si="179"/>
        <v>0</v>
      </c>
      <c r="AU345" s="1">
        <f t="shared" si="180"/>
        <v>0</v>
      </c>
      <c r="AW345" s="1">
        <f t="shared" si="181"/>
        <v>0</v>
      </c>
      <c r="AX345" s="1">
        <f t="shared" si="182"/>
        <v>0</v>
      </c>
      <c r="AY345" s="1">
        <f t="shared" si="183"/>
        <v>0</v>
      </c>
      <c r="AZ345" s="1">
        <f t="shared" si="184"/>
        <v>0</v>
      </c>
      <c r="BA345" s="1">
        <f t="shared" si="185"/>
        <v>0</v>
      </c>
      <c r="BB345" s="1">
        <f t="shared" si="186"/>
        <v>0</v>
      </c>
      <c r="BC345" s="1">
        <f t="shared" si="187"/>
        <v>0</v>
      </c>
      <c r="BD345" s="1">
        <f t="shared" si="188"/>
        <v>0</v>
      </c>
      <c r="BE345" s="1">
        <f t="shared" si="189"/>
        <v>0</v>
      </c>
      <c r="BF345" s="43">
        <f t="shared" si="190"/>
        <v>2</v>
      </c>
      <c r="BG345" s="43">
        <f t="shared" si="191"/>
        <v>3.9140000000000001</v>
      </c>
      <c r="BH345" s="1" t="s">
        <v>13580</v>
      </c>
      <c r="BI345" s="52">
        <v>0.15853658536585366</v>
      </c>
      <c r="BJ345" s="1" t="s">
        <v>13587</v>
      </c>
    </row>
    <row r="346" spans="1:62">
      <c r="A346" s="28" t="s">
        <v>2982</v>
      </c>
      <c r="B346" s="1">
        <v>1000</v>
      </c>
      <c r="C346" s="1">
        <v>7023</v>
      </c>
      <c r="D346" s="1">
        <v>7.7800000000000011</v>
      </c>
      <c r="E346" s="28">
        <v>60.403333333333329</v>
      </c>
      <c r="F346" s="1">
        <v>1.1200000000000001</v>
      </c>
      <c r="G346" s="28">
        <v>0.24833702882483374</v>
      </c>
      <c r="H346" s="28">
        <v>1.65</v>
      </c>
      <c r="I346" s="28">
        <v>0.63461538461538458</v>
      </c>
      <c r="J346" s="1">
        <v>100</v>
      </c>
      <c r="K346" s="1">
        <v>99.45</v>
      </c>
      <c r="L346" s="1">
        <v>63</v>
      </c>
      <c r="M346" s="1">
        <v>210</v>
      </c>
      <c r="N346" s="1">
        <v>955</v>
      </c>
      <c r="O346" s="28">
        <v>1.284</v>
      </c>
      <c r="P346" s="28">
        <f t="shared" si="160"/>
        <v>1.3193717277486912</v>
      </c>
      <c r="Q346" s="42">
        <v>1</v>
      </c>
      <c r="T346" s="1">
        <f t="shared" si="161"/>
        <v>0</v>
      </c>
      <c r="U346" s="1">
        <f t="shared" si="162"/>
        <v>0.52400000000000002</v>
      </c>
      <c r="W346" s="1">
        <f t="shared" si="163"/>
        <v>0</v>
      </c>
      <c r="X346" s="1">
        <f t="shared" si="164"/>
        <v>0</v>
      </c>
      <c r="Y346" s="1">
        <f t="shared" si="165"/>
        <v>0</v>
      </c>
      <c r="Z346" s="1">
        <f t="shared" si="166"/>
        <v>0</v>
      </c>
      <c r="AH346" s="1">
        <f t="shared" si="167"/>
        <v>0</v>
      </c>
      <c r="AI346" s="1">
        <f t="shared" si="168"/>
        <v>0</v>
      </c>
      <c r="AJ346" s="1">
        <f t="shared" si="169"/>
        <v>0</v>
      </c>
      <c r="AK346" s="1">
        <f t="shared" si="170"/>
        <v>0</v>
      </c>
      <c r="AL346" s="1">
        <f t="shared" si="171"/>
        <v>0</v>
      </c>
      <c r="AM346" s="1">
        <f t="shared" si="172"/>
        <v>0</v>
      </c>
      <c r="AN346" s="1">
        <f t="shared" si="173"/>
        <v>0</v>
      </c>
      <c r="AO346" s="1">
        <f t="shared" si="174"/>
        <v>0.72</v>
      </c>
      <c r="AP346" s="1">
        <f t="shared" si="175"/>
        <v>0</v>
      </c>
      <c r="AQ346" s="1">
        <f t="shared" si="176"/>
        <v>0.56999999999999995</v>
      </c>
      <c r="AR346" s="1">
        <f t="shared" si="177"/>
        <v>0</v>
      </c>
      <c r="AS346" s="1">
        <f t="shared" si="178"/>
        <v>0</v>
      </c>
      <c r="AT346" s="1">
        <f t="shared" si="179"/>
        <v>0</v>
      </c>
      <c r="AU346" s="1">
        <f t="shared" si="180"/>
        <v>0</v>
      </c>
      <c r="AW346" s="1">
        <f t="shared" si="181"/>
        <v>0</v>
      </c>
      <c r="AX346" s="1">
        <f t="shared" si="182"/>
        <v>0</v>
      </c>
      <c r="AY346" s="1">
        <f t="shared" si="183"/>
        <v>0</v>
      </c>
      <c r="AZ346" s="1">
        <f t="shared" si="184"/>
        <v>0</v>
      </c>
      <c r="BA346" s="1">
        <f t="shared" si="185"/>
        <v>0.77</v>
      </c>
      <c r="BB346" s="1">
        <f t="shared" si="186"/>
        <v>0</v>
      </c>
      <c r="BC346" s="1">
        <f t="shared" si="187"/>
        <v>0</v>
      </c>
      <c r="BD346" s="1">
        <f t="shared" si="188"/>
        <v>0</v>
      </c>
      <c r="BE346" s="1">
        <f t="shared" si="189"/>
        <v>0</v>
      </c>
      <c r="BF346" s="43">
        <f t="shared" si="190"/>
        <v>0</v>
      </c>
      <c r="BG346" s="43">
        <f t="shared" si="191"/>
        <v>2.5840000000000001</v>
      </c>
      <c r="BH346" s="1" t="s">
        <v>13580</v>
      </c>
      <c r="BI346" s="52">
        <v>0.15853658536585366</v>
      </c>
      <c r="BJ346" s="1" t="s">
        <v>13587</v>
      </c>
    </row>
    <row r="347" spans="1:62">
      <c r="A347" s="28" t="s">
        <v>4128</v>
      </c>
      <c r="B347" s="1">
        <v>1000</v>
      </c>
      <c r="C347" s="1">
        <v>47812</v>
      </c>
      <c r="D347" s="1">
        <v>1.4400000000000048</v>
      </c>
      <c r="E347" s="28">
        <v>60.686666666666667</v>
      </c>
      <c r="F347" s="1">
        <v>13.22</v>
      </c>
      <c r="G347" s="28">
        <v>0.91869353717859625</v>
      </c>
      <c r="H347" s="28">
        <v>4.71</v>
      </c>
      <c r="I347" s="28">
        <v>1.2764227642276422</v>
      </c>
      <c r="J347" s="1">
        <v>99.63</v>
      </c>
      <c r="K347" s="1">
        <v>98.53</v>
      </c>
      <c r="L347" s="1">
        <v>88</v>
      </c>
      <c r="M347" s="1">
        <v>414</v>
      </c>
      <c r="N347" s="1">
        <v>2112</v>
      </c>
      <c r="O347" s="28">
        <v>0.9097584541062802</v>
      </c>
      <c r="P347" s="28">
        <f t="shared" si="160"/>
        <v>1.1761363636363635</v>
      </c>
      <c r="Q347" s="42">
        <v>1</v>
      </c>
      <c r="T347" s="1">
        <f t="shared" si="161"/>
        <v>0</v>
      </c>
      <c r="U347" s="1">
        <f t="shared" si="162"/>
        <v>0.52400000000000002</v>
      </c>
      <c r="W347" s="1">
        <f t="shared" si="163"/>
        <v>0</v>
      </c>
      <c r="X347" s="1">
        <f t="shared" si="164"/>
        <v>0</v>
      </c>
      <c r="Y347" s="1">
        <f t="shared" si="165"/>
        <v>0</v>
      </c>
      <c r="Z347" s="1">
        <f t="shared" si="166"/>
        <v>0</v>
      </c>
      <c r="AH347" s="1">
        <f t="shared" si="167"/>
        <v>0</v>
      </c>
      <c r="AI347" s="1">
        <f t="shared" si="168"/>
        <v>0.68</v>
      </c>
      <c r="AJ347" s="1">
        <f t="shared" si="169"/>
        <v>0</v>
      </c>
      <c r="AK347" s="1">
        <f t="shared" si="170"/>
        <v>0</v>
      </c>
      <c r="AL347" s="1">
        <f t="shared" si="171"/>
        <v>0</v>
      </c>
      <c r="AM347" s="1">
        <f t="shared" si="172"/>
        <v>0.75</v>
      </c>
      <c r="AN347" s="1">
        <f t="shared" si="173"/>
        <v>1</v>
      </c>
      <c r="AO347" s="1">
        <f t="shared" si="174"/>
        <v>0.72</v>
      </c>
      <c r="AP347" s="1">
        <f t="shared" si="175"/>
        <v>0</v>
      </c>
      <c r="AQ347" s="1">
        <f t="shared" si="176"/>
        <v>0.56999999999999995</v>
      </c>
      <c r="AR347" s="1">
        <f t="shared" si="177"/>
        <v>0</v>
      </c>
      <c r="AS347" s="1">
        <f t="shared" si="178"/>
        <v>0.67</v>
      </c>
      <c r="AT347" s="1">
        <f t="shared" si="179"/>
        <v>0</v>
      </c>
      <c r="AU347" s="1">
        <f t="shared" si="180"/>
        <v>0</v>
      </c>
      <c r="AW347" s="1">
        <f t="shared" si="181"/>
        <v>0</v>
      </c>
      <c r="AX347" s="1">
        <f t="shared" si="182"/>
        <v>0</v>
      </c>
      <c r="AY347" s="1">
        <f t="shared" si="183"/>
        <v>0</v>
      </c>
      <c r="AZ347" s="1">
        <f t="shared" si="184"/>
        <v>0</v>
      </c>
      <c r="BA347" s="1">
        <f t="shared" si="185"/>
        <v>0</v>
      </c>
      <c r="BB347" s="1">
        <f t="shared" si="186"/>
        <v>0</v>
      </c>
      <c r="BC347" s="1">
        <f t="shared" si="187"/>
        <v>0</v>
      </c>
      <c r="BD347" s="1">
        <f t="shared" si="188"/>
        <v>0</v>
      </c>
      <c r="BE347" s="1">
        <f t="shared" si="189"/>
        <v>0</v>
      </c>
      <c r="BF347" s="43">
        <f t="shared" si="190"/>
        <v>1</v>
      </c>
      <c r="BG347" s="43">
        <f t="shared" si="191"/>
        <v>3.9140000000000001</v>
      </c>
      <c r="BH347" s="1" t="s">
        <v>13580</v>
      </c>
      <c r="BI347" s="52">
        <v>0.15853658536585366</v>
      </c>
      <c r="BJ347" s="1" t="s">
        <v>13587</v>
      </c>
    </row>
    <row r="348" spans="1:62">
      <c r="A348" s="28" t="s">
        <v>1526</v>
      </c>
      <c r="B348" s="1">
        <v>1000</v>
      </c>
      <c r="C348" s="1">
        <v>5798</v>
      </c>
      <c r="D348" s="1">
        <v>7.8300000000000054</v>
      </c>
      <c r="E348" s="28">
        <v>60.713333333333331</v>
      </c>
      <c r="F348" s="1">
        <v>0.26</v>
      </c>
      <c r="G348" s="28">
        <v>7.6023391812865507E-2</v>
      </c>
      <c r="H348" s="28">
        <v>0</v>
      </c>
      <c r="I348" s="28">
        <v>0</v>
      </c>
      <c r="J348" s="1">
        <v>99.43</v>
      </c>
      <c r="K348" s="1">
        <v>99.59</v>
      </c>
      <c r="L348" s="1">
        <v>78</v>
      </c>
      <c r="M348" s="1">
        <v>352</v>
      </c>
      <c r="N348" s="1">
        <v>2647</v>
      </c>
      <c r="O348" s="28">
        <v>0.94840909090909098</v>
      </c>
      <c r="P348" s="28">
        <f t="shared" si="160"/>
        <v>0.7978843974310541</v>
      </c>
      <c r="Q348" s="42">
        <v>1</v>
      </c>
      <c r="T348" s="1">
        <f t="shared" si="161"/>
        <v>0</v>
      </c>
      <c r="U348" s="1">
        <f t="shared" si="162"/>
        <v>0.52400000000000002</v>
      </c>
      <c r="W348" s="1">
        <f t="shared" si="163"/>
        <v>0</v>
      </c>
      <c r="X348" s="1">
        <f t="shared" si="164"/>
        <v>0</v>
      </c>
      <c r="Y348" s="1">
        <f t="shared" si="165"/>
        <v>0</v>
      </c>
      <c r="Z348" s="1">
        <f t="shared" si="166"/>
        <v>0</v>
      </c>
      <c r="AH348" s="1">
        <f t="shared" si="167"/>
        <v>0</v>
      </c>
      <c r="AI348" s="1">
        <f t="shared" si="168"/>
        <v>0</v>
      </c>
      <c r="AJ348" s="1">
        <f t="shared" si="169"/>
        <v>0</v>
      </c>
      <c r="AK348" s="1">
        <f t="shared" si="170"/>
        <v>0</v>
      </c>
      <c r="AL348" s="1">
        <f t="shared" si="171"/>
        <v>0</v>
      </c>
      <c r="AM348" s="1">
        <f t="shared" si="172"/>
        <v>0</v>
      </c>
      <c r="AN348" s="1">
        <f t="shared" si="173"/>
        <v>0</v>
      </c>
      <c r="AO348" s="1">
        <f t="shared" si="174"/>
        <v>0</v>
      </c>
      <c r="AP348" s="1">
        <f t="shared" si="175"/>
        <v>0</v>
      </c>
      <c r="AQ348" s="1">
        <f t="shared" si="176"/>
        <v>0.56999999999999995</v>
      </c>
      <c r="AR348" s="1">
        <f t="shared" si="177"/>
        <v>0</v>
      </c>
      <c r="AS348" s="1">
        <f t="shared" si="178"/>
        <v>0</v>
      </c>
      <c r="AT348" s="1">
        <f t="shared" si="179"/>
        <v>0</v>
      </c>
      <c r="AU348" s="1">
        <f t="shared" si="180"/>
        <v>0.54</v>
      </c>
      <c r="AW348" s="1">
        <f t="shared" si="181"/>
        <v>0</v>
      </c>
      <c r="AX348" s="1">
        <f t="shared" si="182"/>
        <v>0</v>
      </c>
      <c r="AY348" s="1">
        <f t="shared" si="183"/>
        <v>0</v>
      </c>
      <c r="AZ348" s="1">
        <f t="shared" si="184"/>
        <v>0</v>
      </c>
      <c r="BA348" s="1">
        <f t="shared" si="185"/>
        <v>0</v>
      </c>
      <c r="BB348" s="1">
        <f t="shared" si="186"/>
        <v>0</v>
      </c>
      <c r="BC348" s="1">
        <f t="shared" si="187"/>
        <v>0</v>
      </c>
      <c r="BD348" s="1">
        <f t="shared" si="188"/>
        <v>0</v>
      </c>
      <c r="BE348" s="1">
        <f t="shared" si="189"/>
        <v>0</v>
      </c>
      <c r="BF348" s="43">
        <f t="shared" si="190"/>
        <v>0</v>
      </c>
      <c r="BG348" s="43">
        <f t="shared" si="191"/>
        <v>1.6339999999999999</v>
      </c>
      <c r="BH348" s="1" t="s">
        <v>13580</v>
      </c>
      <c r="BI348" s="52">
        <v>0.15853658536585366</v>
      </c>
      <c r="BJ348" s="1" t="s">
        <v>13587</v>
      </c>
    </row>
    <row r="349" spans="1:62">
      <c r="A349" s="28" t="s">
        <v>695</v>
      </c>
      <c r="B349" s="1">
        <v>1010</v>
      </c>
      <c r="C349" s="1">
        <v>9183</v>
      </c>
      <c r="D349" s="1">
        <v>10.54</v>
      </c>
      <c r="E349" s="28">
        <v>61.18</v>
      </c>
      <c r="F349" s="1">
        <v>9.1199999999999992</v>
      </c>
      <c r="G349" s="28">
        <v>0.63377345378735228</v>
      </c>
      <c r="H349" s="28">
        <v>3.12</v>
      </c>
      <c r="I349" s="28">
        <v>0.84552845528455289</v>
      </c>
      <c r="J349" s="1">
        <v>100</v>
      </c>
      <c r="K349" s="1">
        <v>99.2</v>
      </c>
      <c r="L349" s="1">
        <v>140</v>
      </c>
      <c r="M349" s="1">
        <v>648</v>
      </c>
      <c r="N349" s="1">
        <v>3362</v>
      </c>
      <c r="O349" s="28">
        <v>0.92469135802469138</v>
      </c>
      <c r="P349" s="28">
        <f t="shared" si="160"/>
        <v>1.1564544913741821</v>
      </c>
      <c r="Q349" s="42">
        <v>1</v>
      </c>
      <c r="T349" s="1">
        <f t="shared" si="161"/>
        <v>0</v>
      </c>
      <c r="U349" s="1">
        <f t="shared" si="162"/>
        <v>0.52400000000000002</v>
      </c>
      <c r="W349" s="1">
        <f t="shared" si="163"/>
        <v>0</v>
      </c>
      <c r="X349" s="1">
        <f t="shared" si="164"/>
        <v>0</v>
      </c>
      <c r="Y349" s="1">
        <f t="shared" si="165"/>
        <v>0</v>
      </c>
      <c r="Z349" s="1">
        <f t="shared" si="166"/>
        <v>0</v>
      </c>
      <c r="AH349" s="1">
        <f t="shared" si="167"/>
        <v>0</v>
      </c>
      <c r="AI349" s="1">
        <f t="shared" si="168"/>
        <v>0.68</v>
      </c>
      <c r="AJ349" s="1">
        <f t="shared" si="169"/>
        <v>0</v>
      </c>
      <c r="AK349" s="1">
        <f t="shared" si="170"/>
        <v>0</v>
      </c>
      <c r="AL349" s="1">
        <f t="shared" si="171"/>
        <v>0</v>
      </c>
      <c r="AM349" s="1">
        <f t="shared" si="172"/>
        <v>0</v>
      </c>
      <c r="AN349" s="1">
        <f t="shared" si="173"/>
        <v>1</v>
      </c>
      <c r="AO349" s="1">
        <f t="shared" si="174"/>
        <v>0.72</v>
      </c>
      <c r="AP349" s="1">
        <f t="shared" si="175"/>
        <v>0</v>
      </c>
      <c r="AQ349" s="1">
        <f t="shared" si="176"/>
        <v>0.56999999999999995</v>
      </c>
      <c r="AR349" s="1">
        <f t="shared" si="177"/>
        <v>0</v>
      </c>
      <c r="AS349" s="1">
        <f t="shared" si="178"/>
        <v>0.67</v>
      </c>
      <c r="AT349" s="1">
        <f t="shared" si="179"/>
        <v>0</v>
      </c>
      <c r="AU349" s="1">
        <f t="shared" si="180"/>
        <v>0</v>
      </c>
      <c r="AW349" s="1">
        <f t="shared" si="181"/>
        <v>0</v>
      </c>
      <c r="AX349" s="1">
        <f t="shared" si="182"/>
        <v>0</v>
      </c>
      <c r="AY349" s="1">
        <f t="shared" si="183"/>
        <v>0</v>
      </c>
      <c r="AZ349" s="1">
        <f t="shared" si="184"/>
        <v>0</v>
      </c>
      <c r="BA349" s="1">
        <f t="shared" si="185"/>
        <v>0</v>
      </c>
      <c r="BB349" s="1">
        <f t="shared" si="186"/>
        <v>0</v>
      </c>
      <c r="BC349" s="1">
        <f t="shared" si="187"/>
        <v>0</v>
      </c>
      <c r="BD349" s="1">
        <f t="shared" si="188"/>
        <v>0</v>
      </c>
      <c r="BE349" s="1">
        <f t="shared" si="189"/>
        <v>0</v>
      </c>
      <c r="BF349" s="43">
        <f t="shared" si="190"/>
        <v>1</v>
      </c>
      <c r="BG349" s="43">
        <f t="shared" si="191"/>
        <v>3.1640000000000001</v>
      </c>
      <c r="BH349" s="1" t="s">
        <v>13580</v>
      </c>
      <c r="BI349" s="52">
        <v>0.15853658536585366</v>
      </c>
      <c r="BJ349" s="1" t="s">
        <v>13587</v>
      </c>
    </row>
    <row r="350" spans="1:62">
      <c r="A350" s="28" t="s">
        <v>1542</v>
      </c>
      <c r="B350" s="1">
        <v>2000</v>
      </c>
      <c r="C350" s="1">
        <v>5923</v>
      </c>
      <c r="D350" s="1">
        <v>5.93</v>
      </c>
      <c r="E350" s="28">
        <v>61.379999999999995</v>
      </c>
      <c r="F350" s="1">
        <v>100</v>
      </c>
      <c r="G350" s="28">
        <v>22.172949002217297</v>
      </c>
      <c r="H350" s="28">
        <v>5.0599999999999996</v>
      </c>
      <c r="I350" s="28">
        <v>1.9461538461538459</v>
      </c>
      <c r="J350" s="1">
        <v>100</v>
      </c>
      <c r="K350" s="1">
        <v>99.32</v>
      </c>
      <c r="L350" s="1">
        <v>0</v>
      </c>
      <c r="M350" s="1">
        <v>0</v>
      </c>
      <c r="N350" s="1">
        <v>13</v>
      </c>
      <c r="O350" s="28">
        <v>0</v>
      </c>
      <c r="P350" s="28">
        <f t="shared" si="160"/>
        <v>0</v>
      </c>
      <c r="Q350" s="42">
        <v>0</v>
      </c>
      <c r="T350" s="1">
        <f t="shared" si="161"/>
        <v>0</v>
      </c>
      <c r="U350" s="1">
        <f t="shared" si="162"/>
        <v>0</v>
      </c>
      <c r="W350" s="1">
        <f t="shared" si="163"/>
        <v>0</v>
      </c>
      <c r="X350" s="1">
        <f t="shared" si="164"/>
        <v>0</v>
      </c>
      <c r="Y350" s="1">
        <f t="shared" si="165"/>
        <v>0</v>
      </c>
      <c r="Z350" s="1">
        <f t="shared" si="166"/>
        <v>0</v>
      </c>
      <c r="AH350" s="1">
        <f t="shared" si="167"/>
        <v>1</v>
      </c>
      <c r="AI350" s="1">
        <f t="shared" si="168"/>
        <v>0.68</v>
      </c>
      <c r="AJ350" s="1">
        <f t="shared" si="169"/>
        <v>1</v>
      </c>
      <c r="AK350" s="1">
        <f t="shared" si="170"/>
        <v>0.66</v>
      </c>
      <c r="AL350" s="1">
        <f t="shared" si="171"/>
        <v>1</v>
      </c>
      <c r="AM350" s="1">
        <f t="shared" si="172"/>
        <v>0.75</v>
      </c>
      <c r="AN350" s="1">
        <f t="shared" si="173"/>
        <v>1</v>
      </c>
      <c r="AO350" s="1">
        <f t="shared" si="174"/>
        <v>0.72</v>
      </c>
      <c r="AP350" s="1">
        <f t="shared" si="175"/>
        <v>0</v>
      </c>
      <c r="AQ350" s="1">
        <f t="shared" si="176"/>
        <v>0.56999999999999995</v>
      </c>
      <c r="AR350" s="1">
        <f t="shared" si="177"/>
        <v>0</v>
      </c>
      <c r="AS350" s="1">
        <f t="shared" si="178"/>
        <v>0</v>
      </c>
      <c r="AT350" s="1">
        <f t="shared" si="179"/>
        <v>0</v>
      </c>
      <c r="AU350" s="1">
        <f t="shared" si="180"/>
        <v>0.54</v>
      </c>
      <c r="AW350" s="1">
        <f t="shared" si="181"/>
        <v>1</v>
      </c>
      <c r="AX350" s="1">
        <f t="shared" si="182"/>
        <v>0.91</v>
      </c>
      <c r="AY350" s="1">
        <f t="shared" si="183"/>
        <v>1</v>
      </c>
      <c r="AZ350" s="1">
        <f t="shared" si="184"/>
        <v>0.88</v>
      </c>
      <c r="BA350" s="1">
        <f t="shared" si="185"/>
        <v>0.77</v>
      </c>
      <c r="BB350" s="1">
        <f t="shared" si="186"/>
        <v>1</v>
      </c>
      <c r="BC350" s="1">
        <f t="shared" si="187"/>
        <v>0.9</v>
      </c>
      <c r="BD350" s="1">
        <f t="shared" si="188"/>
        <v>1</v>
      </c>
      <c r="BE350" s="1">
        <f t="shared" si="189"/>
        <v>0.81</v>
      </c>
      <c r="BF350" s="43">
        <f t="shared" si="190"/>
        <v>8</v>
      </c>
      <c r="BG350" s="43">
        <f t="shared" si="191"/>
        <v>8.19</v>
      </c>
      <c r="BH350" s="1" t="s">
        <v>13575</v>
      </c>
      <c r="BI350" s="52">
        <v>0.59090909090909094</v>
      </c>
      <c r="BJ350" s="1" t="s">
        <v>13585</v>
      </c>
    </row>
    <row r="351" spans="1:62">
      <c r="A351" s="28" t="s">
        <v>1899</v>
      </c>
      <c r="B351" s="1">
        <v>0</v>
      </c>
      <c r="C351" s="1">
        <v>15267</v>
      </c>
      <c r="D351" s="1">
        <v>18.269999999999996</v>
      </c>
      <c r="E351" s="28">
        <v>61.886666666666663</v>
      </c>
      <c r="F351" s="1">
        <v>61.7</v>
      </c>
      <c r="G351" s="28">
        <v>13.803131991051455</v>
      </c>
      <c r="H351" s="28">
        <v>2.0499999999999998</v>
      </c>
      <c r="I351" s="28">
        <v>1.0301507537688441</v>
      </c>
      <c r="J351" s="1">
        <v>99.27</v>
      </c>
      <c r="K351" s="1">
        <v>99.96</v>
      </c>
      <c r="L351" s="1">
        <v>4</v>
      </c>
      <c r="M351" s="1">
        <v>26</v>
      </c>
      <c r="N351" s="1">
        <v>808</v>
      </c>
      <c r="O351" s="28">
        <v>0.65846153846153854</v>
      </c>
      <c r="P351" s="28">
        <f t="shared" si="160"/>
        <v>0.19306930693069307</v>
      </c>
      <c r="Q351" s="42">
        <v>0</v>
      </c>
      <c r="T351" s="1">
        <f t="shared" si="161"/>
        <v>1</v>
      </c>
      <c r="U351" s="1">
        <f t="shared" si="162"/>
        <v>0.52400000000000002</v>
      </c>
      <c r="W351" s="1">
        <f t="shared" si="163"/>
        <v>0</v>
      </c>
      <c r="X351" s="1">
        <f t="shared" si="164"/>
        <v>0.49</v>
      </c>
      <c r="Y351" s="1">
        <f t="shared" si="165"/>
        <v>0</v>
      </c>
      <c r="Z351" s="1">
        <f t="shared" si="166"/>
        <v>0</v>
      </c>
      <c r="AH351" s="1">
        <f t="shared" si="167"/>
        <v>1</v>
      </c>
      <c r="AI351" s="1">
        <f t="shared" si="168"/>
        <v>0.68</v>
      </c>
      <c r="AJ351" s="1">
        <f t="shared" si="169"/>
        <v>1</v>
      </c>
      <c r="AK351" s="1">
        <f t="shared" si="170"/>
        <v>0.66</v>
      </c>
      <c r="AL351" s="1">
        <f t="shared" si="171"/>
        <v>0</v>
      </c>
      <c r="AM351" s="1">
        <f t="shared" si="172"/>
        <v>0</v>
      </c>
      <c r="AN351" s="1">
        <f t="shared" si="173"/>
        <v>0</v>
      </c>
      <c r="AO351" s="1">
        <f t="shared" si="174"/>
        <v>0.72</v>
      </c>
      <c r="AP351" s="1">
        <f t="shared" si="175"/>
        <v>0</v>
      </c>
      <c r="AQ351" s="1">
        <f t="shared" si="176"/>
        <v>0.56999999999999995</v>
      </c>
      <c r="AR351" s="1">
        <f t="shared" si="177"/>
        <v>0</v>
      </c>
      <c r="AS351" s="1">
        <f t="shared" si="178"/>
        <v>0</v>
      </c>
      <c r="AT351" s="1">
        <f t="shared" si="179"/>
        <v>0</v>
      </c>
      <c r="AU351" s="1">
        <f t="shared" si="180"/>
        <v>0</v>
      </c>
      <c r="AW351" s="1">
        <f t="shared" si="181"/>
        <v>1</v>
      </c>
      <c r="AX351" s="1">
        <f t="shared" si="182"/>
        <v>0.91</v>
      </c>
      <c r="AY351" s="1">
        <f t="shared" si="183"/>
        <v>1</v>
      </c>
      <c r="AZ351" s="1">
        <f t="shared" si="184"/>
        <v>0.88</v>
      </c>
      <c r="BA351" s="1">
        <f t="shared" si="185"/>
        <v>0.77</v>
      </c>
      <c r="BB351" s="1">
        <f t="shared" si="186"/>
        <v>0</v>
      </c>
      <c r="BC351" s="1">
        <f t="shared" si="187"/>
        <v>0</v>
      </c>
      <c r="BD351" s="1">
        <f t="shared" si="188"/>
        <v>1</v>
      </c>
      <c r="BE351" s="1">
        <f t="shared" si="189"/>
        <v>0.81</v>
      </c>
      <c r="BF351" s="43">
        <f t="shared" si="190"/>
        <v>6</v>
      </c>
      <c r="BG351" s="43">
        <f t="shared" si="191"/>
        <v>7.0139999999999993</v>
      </c>
      <c r="BH351" s="1" t="s">
        <v>13580</v>
      </c>
      <c r="BI351" s="52">
        <v>0.15853658536585366</v>
      </c>
      <c r="BJ351" s="1" t="s">
        <v>13587</v>
      </c>
    </row>
    <row r="352" spans="1:62">
      <c r="A352" s="28" t="s">
        <v>1364</v>
      </c>
      <c r="B352" s="1">
        <v>3000</v>
      </c>
      <c r="C352" s="1">
        <v>20318</v>
      </c>
      <c r="D352" s="1">
        <v>12.549999999999997</v>
      </c>
      <c r="E352" s="28">
        <v>62.316666666666663</v>
      </c>
      <c r="F352" s="1">
        <v>5.66</v>
      </c>
      <c r="G352" s="28">
        <v>0.4397824397824398</v>
      </c>
      <c r="H352" s="28">
        <v>2.23</v>
      </c>
      <c r="I352" s="28">
        <v>0.60928961748633881</v>
      </c>
      <c r="J352" s="1">
        <v>95.37</v>
      </c>
      <c r="K352" s="1">
        <v>99.2</v>
      </c>
      <c r="L352" s="1">
        <v>12</v>
      </c>
      <c r="M352" s="1">
        <v>69</v>
      </c>
      <c r="N352" s="1">
        <v>2126</v>
      </c>
      <c r="O352" s="28">
        <v>0.7443478260869566</v>
      </c>
      <c r="P352" s="28">
        <f t="shared" si="160"/>
        <v>0.19473189087488241</v>
      </c>
      <c r="Q352" s="42">
        <v>0</v>
      </c>
      <c r="T352" s="1">
        <f t="shared" si="161"/>
        <v>0</v>
      </c>
      <c r="U352" s="1">
        <f t="shared" si="162"/>
        <v>0</v>
      </c>
      <c r="W352" s="1">
        <f t="shared" si="163"/>
        <v>0</v>
      </c>
      <c r="X352" s="1">
        <f t="shared" si="164"/>
        <v>0</v>
      </c>
      <c r="Y352" s="1">
        <f t="shared" si="165"/>
        <v>0</v>
      </c>
      <c r="Z352" s="1">
        <f t="shared" si="166"/>
        <v>0</v>
      </c>
      <c r="AH352" s="1">
        <f t="shared" si="167"/>
        <v>0</v>
      </c>
      <c r="AI352" s="1">
        <f t="shared" si="168"/>
        <v>0</v>
      </c>
      <c r="AJ352" s="1">
        <f t="shared" si="169"/>
        <v>0</v>
      </c>
      <c r="AK352" s="1">
        <f t="shared" si="170"/>
        <v>0</v>
      </c>
      <c r="AL352" s="1">
        <f t="shared" si="171"/>
        <v>0</v>
      </c>
      <c r="AM352" s="1">
        <f t="shared" si="172"/>
        <v>0</v>
      </c>
      <c r="AN352" s="1">
        <f t="shared" si="173"/>
        <v>0</v>
      </c>
      <c r="AO352" s="1">
        <f t="shared" si="174"/>
        <v>0.72</v>
      </c>
      <c r="AP352" s="1">
        <f t="shared" si="175"/>
        <v>0</v>
      </c>
      <c r="AQ352" s="1">
        <f t="shared" si="176"/>
        <v>0</v>
      </c>
      <c r="AR352" s="1">
        <f t="shared" si="177"/>
        <v>0</v>
      </c>
      <c r="AS352" s="1">
        <f t="shared" si="178"/>
        <v>0.67</v>
      </c>
      <c r="AT352" s="1">
        <f t="shared" si="179"/>
        <v>0</v>
      </c>
      <c r="AU352" s="1">
        <f t="shared" si="180"/>
        <v>0</v>
      </c>
      <c r="AW352" s="1">
        <f t="shared" si="181"/>
        <v>1</v>
      </c>
      <c r="AX352" s="1">
        <f t="shared" si="182"/>
        <v>0</v>
      </c>
      <c r="AY352" s="1">
        <f t="shared" si="183"/>
        <v>1</v>
      </c>
      <c r="AZ352" s="1">
        <f t="shared" si="184"/>
        <v>0.88</v>
      </c>
      <c r="BA352" s="1">
        <f t="shared" si="185"/>
        <v>0</v>
      </c>
      <c r="BB352" s="1">
        <f t="shared" si="186"/>
        <v>0</v>
      </c>
      <c r="BC352" s="1">
        <f t="shared" si="187"/>
        <v>0</v>
      </c>
      <c r="BD352" s="1">
        <f t="shared" si="188"/>
        <v>1</v>
      </c>
      <c r="BE352" s="1">
        <f t="shared" si="189"/>
        <v>0.81</v>
      </c>
      <c r="BF352" s="43">
        <f t="shared" si="190"/>
        <v>3</v>
      </c>
      <c r="BG352" s="43">
        <f t="shared" si="191"/>
        <v>3.08</v>
      </c>
      <c r="BH352" s="1" t="s">
        <v>13580</v>
      </c>
      <c r="BI352" s="52">
        <v>0.15853658536585366</v>
      </c>
      <c r="BJ352" s="1" t="s">
        <v>13587</v>
      </c>
    </row>
    <row r="353" spans="1:62">
      <c r="A353" s="28" t="s">
        <v>796</v>
      </c>
      <c r="B353" s="1">
        <v>2000</v>
      </c>
      <c r="C353" s="1">
        <v>237122</v>
      </c>
      <c r="D353" s="1">
        <v>3.2800000000000011</v>
      </c>
      <c r="E353" s="28">
        <v>62.393333333333338</v>
      </c>
      <c r="F353" s="1">
        <v>21.03</v>
      </c>
      <c r="G353" s="28">
        <v>1.4614315496872829</v>
      </c>
      <c r="H353" s="28">
        <v>3.61</v>
      </c>
      <c r="I353" s="28">
        <v>0.97831978319783197</v>
      </c>
      <c r="J353" s="1">
        <v>98.1</v>
      </c>
      <c r="K353" s="1">
        <v>99.8</v>
      </c>
      <c r="L353" s="1">
        <v>367</v>
      </c>
      <c r="M353" s="1">
        <v>2064</v>
      </c>
      <c r="N353" s="1">
        <v>8468</v>
      </c>
      <c r="O353" s="28">
        <v>0.76102713178294579</v>
      </c>
      <c r="P353" s="28">
        <f t="shared" si="160"/>
        <v>1.4624468587623995</v>
      </c>
      <c r="Q353" s="42">
        <v>1</v>
      </c>
      <c r="T353" s="1">
        <f t="shared" si="161"/>
        <v>0</v>
      </c>
      <c r="U353" s="1">
        <f t="shared" si="162"/>
        <v>0</v>
      </c>
      <c r="W353" s="1">
        <f t="shared" si="163"/>
        <v>0</v>
      </c>
      <c r="X353" s="1">
        <f t="shared" si="164"/>
        <v>0</v>
      </c>
      <c r="Y353" s="1">
        <f t="shared" si="165"/>
        <v>0</v>
      </c>
      <c r="Z353" s="1">
        <f t="shared" si="166"/>
        <v>0</v>
      </c>
      <c r="AH353" s="1">
        <f t="shared" si="167"/>
        <v>0</v>
      </c>
      <c r="AI353" s="1">
        <f t="shared" si="168"/>
        <v>0.68</v>
      </c>
      <c r="AJ353" s="1">
        <f t="shared" si="169"/>
        <v>0</v>
      </c>
      <c r="AK353" s="1">
        <f t="shared" si="170"/>
        <v>0</v>
      </c>
      <c r="AL353" s="1">
        <f t="shared" si="171"/>
        <v>0</v>
      </c>
      <c r="AM353" s="1">
        <f t="shared" si="172"/>
        <v>0</v>
      </c>
      <c r="AN353" s="1">
        <f t="shared" si="173"/>
        <v>1</v>
      </c>
      <c r="AO353" s="1">
        <f t="shared" si="174"/>
        <v>0.72</v>
      </c>
      <c r="AP353" s="1">
        <f t="shared" si="175"/>
        <v>0</v>
      </c>
      <c r="AQ353" s="1">
        <f t="shared" si="176"/>
        <v>0.56999999999999995</v>
      </c>
      <c r="AR353" s="1">
        <f t="shared" si="177"/>
        <v>0</v>
      </c>
      <c r="AS353" s="1">
        <f t="shared" si="178"/>
        <v>0</v>
      </c>
      <c r="AT353" s="1">
        <f t="shared" si="179"/>
        <v>0</v>
      </c>
      <c r="AU353" s="1">
        <f t="shared" si="180"/>
        <v>0</v>
      </c>
      <c r="AW353" s="1">
        <f t="shared" si="181"/>
        <v>0</v>
      </c>
      <c r="AX353" s="1">
        <f t="shared" si="182"/>
        <v>0</v>
      </c>
      <c r="AY353" s="1">
        <f t="shared" si="183"/>
        <v>0</v>
      </c>
      <c r="AZ353" s="1">
        <f t="shared" si="184"/>
        <v>0</v>
      </c>
      <c r="BA353" s="1">
        <f t="shared" si="185"/>
        <v>0</v>
      </c>
      <c r="BB353" s="1">
        <f t="shared" si="186"/>
        <v>0</v>
      </c>
      <c r="BC353" s="1">
        <f t="shared" si="187"/>
        <v>0</v>
      </c>
      <c r="BD353" s="1">
        <f t="shared" si="188"/>
        <v>0</v>
      </c>
      <c r="BE353" s="1">
        <f t="shared" si="189"/>
        <v>0</v>
      </c>
      <c r="BF353" s="43">
        <f t="shared" si="190"/>
        <v>1</v>
      </c>
      <c r="BG353" s="43">
        <f t="shared" si="191"/>
        <v>1.9699999999999998</v>
      </c>
      <c r="BH353" s="1" t="s">
        <v>13580</v>
      </c>
      <c r="BI353" s="52">
        <v>0.15853658536585366</v>
      </c>
      <c r="BJ353" s="1" t="s">
        <v>13587</v>
      </c>
    </row>
    <row r="354" spans="1:62">
      <c r="A354" s="28" t="s">
        <v>181</v>
      </c>
      <c r="B354" s="1">
        <v>1000</v>
      </c>
      <c r="C354" s="1">
        <v>9333</v>
      </c>
      <c r="D354" s="1">
        <v>16.550000000000004</v>
      </c>
      <c r="E354" s="28">
        <v>62.65</v>
      </c>
      <c r="F354" s="1">
        <v>12.6</v>
      </c>
      <c r="G354" s="28">
        <v>0.87560806115357881</v>
      </c>
      <c r="H354" s="28">
        <v>11.04</v>
      </c>
      <c r="I354" s="28">
        <v>2.9918699186991868</v>
      </c>
      <c r="J354" s="1">
        <v>99.89</v>
      </c>
      <c r="K354" s="1">
        <v>99.28</v>
      </c>
      <c r="L354" s="1">
        <v>0</v>
      </c>
      <c r="M354" s="1">
        <v>73</v>
      </c>
      <c r="N354" s="1">
        <v>383</v>
      </c>
      <c r="O354" s="28">
        <v>0</v>
      </c>
      <c r="P354" s="28">
        <f t="shared" si="160"/>
        <v>1.1436031331592691</v>
      </c>
      <c r="Q354" s="42">
        <v>0</v>
      </c>
      <c r="T354" s="1">
        <f t="shared" si="161"/>
        <v>0</v>
      </c>
      <c r="U354" s="1">
        <f t="shared" si="162"/>
        <v>0.52400000000000002</v>
      </c>
      <c r="W354" s="1">
        <f t="shared" si="163"/>
        <v>0</v>
      </c>
      <c r="X354" s="1">
        <f t="shared" si="164"/>
        <v>0.49</v>
      </c>
      <c r="Y354" s="1">
        <f t="shared" si="165"/>
        <v>0</v>
      </c>
      <c r="Z354" s="1">
        <f t="shared" si="166"/>
        <v>0</v>
      </c>
      <c r="AH354" s="1">
        <f t="shared" si="167"/>
        <v>0</v>
      </c>
      <c r="AI354" s="1">
        <f t="shared" si="168"/>
        <v>0.68</v>
      </c>
      <c r="AJ354" s="1">
        <f t="shared" si="169"/>
        <v>0</v>
      </c>
      <c r="AK354" s="1">
        <f t="shared" si="170"/>
        <v>0</v>
      </c>
      <c r="AL354" s="1">
        <f t="shared" si="171"/>
        <v>1</v>
      </c>
      <c r="AM354" s="1">
        <f t="shared" si="172"/>
        <v>0.75</v>
      </c>
      <c r="AN354" s="1">
        <f t="shared" si="173"/>
        <v>1</v>
      </c>
      <c r="AO354" s="1">
        <f t="shared" si="174"/>
        <v>0.72</v>
      </c>
      <c r="AP354" s="1">
        <f t="shared" si="175"/>
        <v>0</v>
      </c>
      <c r="AQ354" s="1">
        <f t="shared" si="176"/>
        <v>0.56999999999999995</v>
      </c>
      <c r="AR354" s="1">
        <f t="shared" si="177"/>
        <v>0</v>
      </c>
      <c r="AS354" s="1">
        <f t="shared" si="178"/>
        <v>0.67</v>
      </c>
      <c r="AT354" s="1">
        <f t="shared" si="179"/>
        <v>0</v>
      </c>
      <c r="AU354" s="1">
        <f t="shared" si="180"/>
        <v>0</v>
      </c>
      <c r="AW354" s="1">
        <f t="shared" si="181"/>
        <v>1</v>
      </c>
      <c r="AX354" s="1">
        <f t="shared" si="182"/>
        <v>0.91</v>
      </c>
      <c r="AY354" s="1">
        <f t="shared" si="183"/>
        <v>1</v>
      </c>
      <c r="AZ354" s="1">
        <f t="shared" si="184"/>
        <v>0.88</v>
      </c>
      <c r="BA354" s="1">
        <f t="shared" si="185"/>
        <v>0.77</v>
      </c>
      <c r="BB354" s="1">
        <f t="shared" si="186"/>
        <v>1</v>
      </c>
      <c r="BC354" s="1">
        <f t="shared" si="187"/>
        <v>0.9</v>
      </c>
      <c r="BD354" s="1">
        <f t="shared" si="188"/>
        <v>0</v>
      </c>
      <c r="BE354" s="1">
        <f t="shared" si="189"/>
        <v>0</v>
      </c>
      <c r="BF354" s="43">
        <f t="shared" si="190"/>
        <v>5</v>
      </c>
      <c r="BG354" s="43">
        <f t="shared" si="191"/>
        <v>7.8640000000000008</v>
      </c>
      <c r="BH354" s="1" t="s">
        <v>13575</v>
      </c>
      <c r="BI354" s="52">
        <v>0.59090909090909094</v>
      </c>
      <c r="BJ354" s="1" t="s">
        <v>13585</v>
      </c>
    </row>
    <row r="355" spans="1:62">
      <c r="A355" s="28" t="s">
        <v>1056</v>
      </c>
      <c r="B355" s="1">
        <v>1000</v>
      </c>
      <c r="C355" s="1">
        <v>20142</v>
      </c>
      <c r="D355" s="1">
        <v>11.080000000000005</v>
      </c>
      <c r="E355" s="28">
        <v>62.706666666666671</v>
      </c>
      <c r="F355" s="1">
        <v>1.69</v>
      </c>
      <c r="G355" s="28">
        <v>0.49852507374631266</v>
      </c>
      <c r="H355" s="28">
        <v>0.9</v>
      </c>
      <c r="I355" s="28">
        <v>0.41474654377880188</v>
      </c>
      <c r="J355" s="1">
        <v>88.35</v>
      </c>
      <c r="K355" s="1">
        <v>99.79</v>
      </c>
      <c r="L355" s="1">
        <v>215</v>
      </c>
      <c r="M355" s="1">
        <v>820</v>
      </c>
      <c r="N355" s="1">
        <v>4681</v>
      </c>
      <c r="O355" s="28">
        <v>1.1221951219512196</v>
      </c>
      <c r="P355" s="28">
        <f t="shared" si="160"/>
        <v>1.0510574663533432</v>
      </c>
      <c r="Q355" s="42">
        <v>1</v>
      </c>
      <c r="T355" s="1">
        <f t="shared" si="161"/>
        <v>0</v>
      </c>
      <c r="U355" s="1">
        <f t="shared" si="162"/>
        <v>0.52400000000000002</v>
      </c>
      <c r="W355" s="1">
        <f t="shared" si="163"/>
        <v>0</v>
      </c>
      <c r="X355" s="1">
        <f t="shared" si="164"/>
        <v>0</v>
      </c>
      <c r="Y355" s="1">
        <f t="shared" si="165"/>
        <v>0</v>
      </c>
      <c r="Z355" s="1">
        <f t="shared" si="166"/>
        <v>0</v>
      </c>
      <c r="AH355" s="1">
        <f t="shared" si="167"/>
        <v>0</v>
      </c>
      <c r="AI355" s="1">
        <f t="shared" si="168"/>
        <v>0</v>
      </c>
      <c r="AJ355" s="1">
        <f t="shared" si="169"/>
        <v>0</v>
      </c>
      <c r="AK355" s="1">
        <f t="shared" si="170"/>
        <v>0</v>
      </c>
      <c r="AL355" s="1">
        <f t="shared" si="171"/>
        <v>0</v>
      </c>
      <c r="AM355" s="1">
        <f t="shared" si="172"/>
        <v>0</v>
      </c>
      <c r="AN355" s="1">
        <f t="shared" si="173"/>
        <v>0</v>
      </c>
      <c r="AO355" s="1">
        <f t="shared" si="174"/>
        <v>0</v>
      </c>
      <c r="AP355" s="1">
        <f t="shared" si="175"/>
        <v>0</v>
      </c>
      <c r="AQ355" s="1">
        <f t="shared" si="176"/>
        <v>0</v>
      </c>
      <c r="AR355" s="1">
        <f t="shared" si="177"/>
        <v>0</v>
      </c>
      <c r="AS355" s="1">
        <f t="shared" si="178"/>
        <v>0</v>
      </c>
      <c r="AT355" s="1">
        <f t="shared" si="179"/>
        <v>0</v>
      </c>
      <c r="AU355" s="1">
        <f t="shared" si="180"/>
        <v>0</v>
      </c>
      <c r="AW355" s="1">
        <f t="shared" si="181"/>
        <v>0</v>
      </c>
      <c r="AX355" s="1">
        <f t="shared" si="182"/>
        <v>0</v>
      </c>
      <c r="AY355" s="1">
        <f t="shared" si="183"/>
        <v>0</v>
      </c>
      <c r="AZ355" s="1">
        <f t="shared" si="184"/>
        <v>0</v>
      </c>
      <c r="BA355" s="1">
        <f t="shared" si="185"/>
        <v>0</v>
      </c>
      <c r="BB355" s="1">
        <f t="shared" si="186"/>
        <v>0</v>
      </c>
      <c r="BC355" s="1">
        <f t="shared" si="187"/>
        <v>0</v>
      </c>
      <c r="BD355" s="1">
        <f t="shared" si="188"/>
        <v>0</v>
      </c>
      <c r="BE355" s="1">
        <f t="shared" si="189"/>
        <v>0</v>
      </c>
      <c r="BF355" s="43">
        <f t="shared" si="190"/>
        <v>0</v>
      </c>
      <c r="BG355" s="43">
        <f t="shared" si="191"/>
        <v>0.52400000000000002</v>
      </c>
      <c r="BH355" s="1" t="s">
        <v>13580</v>
      </c>
      <c r="BI355" s="52">
        <v>0.15853658536585366</v>
      </c>
      <c r="BJ355" s="1" t="s">
        <v>13587</v>
      </c>
    </row>
    <row r="356" spans="1:62">
      <c r="A356" s="28" t="s">
        <v>370</v>
      </c>
      <c r="B356" s="1">
        <v>1000</v>
      </c>
      <c r="C356" s="1">
        <v>8836</v>
      </c>
      <c r="D356" s="1">
        <v>29.369999999999997</v>
      </c>
      <c r="E356" s="28">
        <v>63.71</v>
      </c>
      <c r="F356" s="1">
        <v>0.82</v>
      </c>
      <c r="G356" s="28">
        <v>0.19431279620853081</v>
      </c>
      <c r="H356" s="28">
        <v>1.08</v>
      </c>
      <c r="I356" s="28">
        <v>0.35643564356435647</v>
      </c>
      <c r="J356" s="1">
        <v>100</v>
      </c>
      <c r="K356" s="1">
        <v>99.92</v>
      </c>
      <c r="L356" s="1">
        <v>247</v>
      </c>
      <c r="M356" s="1">
        <v>1022</v>
      </c>
      <c r="N356" s="1">
        <v>4235</v>
      </c>
      <c r="O356" s="28">
        <v>1.0344031311154598</v>
      </c>
      <c r="P356" s="28">
        <f t="shared" si="160"/>
        <v>1.4479338842975207</v>
      </c>
      <c r="Q356" s="42">
        <v>1</v>
      </c>
      <c r="T356" s="1">
        <f t="shared" si="161"/>
        <v>0</v>
      </c>
      <c r="U356" s="1">
        <f t="shared" si="162"/>
        <v>0.52400000000000002</v>
      </c>
      <c r="W356" s="1">
        <f t="shared" si="163"/>
        <v>0</v>
      </c>
      <c r="X356" s="1">
        <f t="shared" si="164"/>
        <v>0.49</v>
      </c>
      <c r="Y356" s="1">
        <f t="shared" si="165"/>
        <v>0</v>
      </c>
      <c r="Z356" s="1">
        <f t="shared" si="166"/>
        <v>0</v>
      </c>
      <c r="AH356" s="1">
        <f t="shared" si="167"/>
        <v>0</v>
      </c>
      <c r="AI356" s="1">
        <f t="shared" si="168"/>
        <v>0</v>
      </c>
      <c r="AJ356" s="1">
        <f t="shared" si="169"/>
        <v>0</v>
      </c>
      <c r="AK356" s="1">
        <f t="shared" si="170"/>
        <v>0</v>
      </c>
      <c r="AL356" s="1">
        <f t="shared" si="171"/>
        <v>0</v>
      </c>
      <c r="AM356" s="1">
        <f t="shared" si="172"/>
        <v>0</v>
      </c>
      <c r="AN356" s="1">
        <f t="shared" si="173"/>
        <v>0</v>
      </c>
      <c r="AO356" s="1">
        <f t="shared" si="174"/>
        <v>0</v>
      </c>
      <c r="AP356" s="1">
        <f t="shared" si="175"/>
        <v>0</v>
      </c>
      <c r="AQ356" s="1">
        <f t="shared" si="176"/>
        <v>0.56999999999999995</v>
      </c>
      <c r="AR356" s="1">
        <f t="shared" si="177"/>
        <v>0</v>
      </c>
      <c r="AS356" s="1">
        <f t="shared" si="178"/>
        <v>0</v>
      </c>
      <c r="AT356" s="1">
        <f t="shared" si="179"/>
        <v>0</v>
      </c>
      <c r="AU356" s="1">
        <f t="shared" si="180"/>
        <v>0</v>
      </c>
      <c r="AW356" s="1">
        <f t="shared" si="181"/>
        <v>0</v>
      </c>
      <c r="AX356" s="1">
        <f t="shared" si="182"/>
        <v>0</v>
      </c>
      <c r="AY356" s="1">
        <f t="shared" si="183"/>
        <v>0</v>
      </c>
      <c r="AZ356" s="1">
        <f t="shared" si="184"/>
        <v>0</v>
      </c>
      <c r="BA356" s="1">
        <f t="shared" si="185"/>
        <v>0</v>
      </c>
      <c r="BB356" s="1">
        <f t="shared" si="186"/>
        <v>0</v>
      </c>
      <c r="BC356" s="1">
        <f t="shared" si="187"/>
        <v>0</v>
      </c>
      <c r="BD356" s="1">
        <f t="shared" si="188"/>
        <v>0</v>
      </c>
      <c r="BE356" s="1">
        <f t="shared" si="189"/>
        <v>0</v>
      </c>
      <c r="BF356" s="43">
        <f t="shared" si="190"/>
        <v>0</v>
      </c>
      <c r="BG356" s="43">
        <f t="shared" si="191"/>
        <v>1.5840000000000001</v>
      </c>
      <c r="BH356" s="1" t="s">
        <v>13580</v>
      </c>
      <c r="BI356" s="52">
        <v>0.15853658536585366</v>
      </c>
      <c r="BJ356" s="1" t="s">
        <v>13587</v>
      </c>
    </row>
    <row r="357" spans="1:62">
      <c r="A357" s="28" t="s">
        <v>3565</v>
      </c>
      <c r="B357" s="1">
        <v>1000</v>
      </c>
      <c r="C357" s="1">
        <v>2730</v>
      </c>
      <c r="D357" s="1">
        <v>14.059999999999995</v>
      </c>
      <c r="E357" s="28">
        <v>63.713333333333331</v>
      </c>
      <c r="F357" s="1">
        <v>0</v>
      </c>
      <c r="G357" s="28">
        <v>0</v>
      </c>
      <c r="H357" s="28">
        <v>0</v>
      </c>
      <c r="I357" s="28">
        <v>0</v>
      </c>
      <c r="J357" s="1">
        <v>97.65</v>
      </c>
      <c r="K357" s="1">
        <v>99.31</v>
      </c>
      <c r="L357" s="1">
        <v>0</v>
      </c>
      <c r="M357" s="1">
        <v>32</v>
      </c>
      <c r="N357" s="1">
        <v>293</v>
      </c>
      <c r="O357" s="28">
        <v>0</v>
      </c>
      <c r="P357" s="28">
        <f t="shared" si="160"/>
        <v>0.65529010238907848</v>
      </c>
      <c r="Q357" s="42">
        <v>1</v>
      </c>
      <c r="T357" s="1">
        <f t="shared" si="161"/>
        <v>0</v>
      </c>
      <c r="U357" s="1">
        <f t="shared" si="162"/>
        <v>0.52400000000000002</v>
      </c>
      <c r="W357" s="1">
        <f t="shared" si="163"/>
        <v>0</v>
      </c>
      <c r="X357" s="1">
        <f t="shared" si="164"/>
        <v>0.49</v>
      </c>
      <c r="Y357" s="1">
        <f t="shared" si="165"/>
        <v>0</v>
      </c>
      <c r="Z357" s="1">
        <f t="shared" si="166"/>
        <v>0</v>
      </c>
      <c r="AH357" s="1">
        <f t="shared" si="167"/>
        <v>0</v>
      </c>
      <c r="AI357" s="1">
        <f t="shared" si="168"/>
        <v>0</v>
      </c>
      <c r="AJ357" s="1">
        <f t="shared" si="169"/>
        <v>0</v>
      </c>
      <c r="AK357" s="1">
        <f t="shared" si="170"/>
        <v>0</v>
      </c>
      <c r="AL357" s="1">
        <f t="shared" si="171"/>
        <v>0</v>
      </c>
      <c r="AM357" s="1">
        <f t="shared" si="172"/>
        <v>0</v>
      </c>
      <c r="AN357" s="1">
        <f t="shared" si="173"/>
        <v>0</v>
      </c>
      <c r="AO357" s="1">
        <f t="shared" si="174"/>
        <v>0</v>
      </c>
      <c r="AP357" s="1">
        <f t="shared" si="175"/>
        <v>0</v>
      </c>
      <c r="AQ357" s="1">
        <f t="shared" si="176"/>
        <v>0.56999999999999995</v>
      </c>
      <c r="AR357" s="1">
        <f t="shared" si="177"/>
        <v>0</v>
      </c>
      <c r="AS357" s="1">
        <f t="shared" si="178"/>
        <v>0</v>
      </c>
      <c r="AT357" s="1">
        <f t="shared" si="179"/>
        <v>1</v>
      </c>
      <c r="AU357" s="1">
        <f t="shared" si="180"/>
        <v>0.54</v>
      </c>
      <c r="AW357" s="1">
        <f t="shared" si="181"/>
        <v>1</v>
      </c>
      <c r="AX357" s="1">
        <f t="shared" si="182"/>
        <v>0.91</v>
      </c>
      <c r="AY357" s="1">
        <f t="shared" si="183"/>
        <v>1</v>
      </c>
      <c r="AZ357" s="1">
        <f t="shared" si="184"/>
        <v>0.88</v>
      </c>
      <c r="BA357" s="1">
        <f t="shared" si="185"/>
        <v>0.77</v>
      </c>
      <c r="BB357" s="1">
        <f t="shared" si="186"/>
        <v>1</v>
      </c>
      <c r="BC357" s="1">
        <f t="shared" si="187"/>
        <v>0.9</v>
      </c>
      <c r="BD357" s="1">
        <f t="shared" si="188"/>
        <v>0</v>
      </c>
      <c r="BE357" s="1">
        <f t="shared" si="189"/>
        <v>0</v>
      </c>
      <c r="BF357" s="43">
        <f t="shared" si="190"/>
        <v>4</v>
      </c>
      <c r="BG357" s="43">
        <f t="shared" si="191"/>
        <v>5.5840000000000005</v>
      </c>
      <c r="BH357" s="1" t="s">
        <v>13575</v>
      </c>
      <c r="BI357" s="52">
        <v>0.59090909090909094</v>
      </c>
      <c r="BJ357" s="1" t="s">
        <v>13585</v>
      </c>
    </row>
    <row r="358" spans="1:62">
      <c r="A358" s="28" t="s">
        <v>3952</v>
      </c>
      <c r="B358" s="1">
        <v>1000</v>
      </c>
      <c r="C358" s="1">
        <v>10330</v>
      </c>
      <c r="D358" s="1">
        <v>6.4500000000000028</v>
      </c>
      <c r="E358" s="28">
        <v>63.79666666666666</v>
      </c>
      <c r="F358" s="1">
        <v>3.45</v>
      </c>
      <c r="G358" s="28">
        <v>0.50660792951541855</v>
      </c>
      <c r="H358" s="28">
        <v>5.98</v>
      </c>
      <c r="I358" s="28">
        <v>1.8343558282208592</v>
      </c>
      <c r="J358" s="1">
        <v>99.19</v>
      </c>
      <c r="K358" s="1">
        <v>99.69</v>
      </c>
      <c r="L358" s="1">
        <v>7</v>
      </c>
      <c r="M358" s="1">
        <v>24</v>
      </c>
      <c r="N358" s="1">
        <v>60</v>
      </c>
      <c r="O358" s="28">
        <v>1.2483333333333335</v>
      </c>
      <c r="P358" s="28">
        <f t="shared" si="160"/>
        <v>2.4000000000000004</v>
      </c>
      <c r="Q358" s="42" t="s">
        <v>13545</v>
      </c>
      <c r="T358" s="1">
        <f t="shared" si="161"/>
        <v>0</v>
      </c>
      <c r="U358" s="1">
        <f t="shared" si="162"/>
        <v>0.52400000000000002</v>
      </c>
      <c r="W358" s="1">
        <f t="shared" si="163"/>
        <v>0</v>
      </c>
      <c r="X358" s="1">
        <f t="shared" si="164"/>
        <v>0</v>
      </c>
      <c r="Y358" s="1">
        <f t="shared" si="165"/>
        <v>0</v>
      </c>
      <c r="Z358" s="1">
        <f t="shared" si="166"/>
        <v>0</v>
      </c>
      <c r="AH358" s="1">
        <f t="shared" si="167"/>
        <v>0</v>
      </c>
      <c r="AI358" s="1">
        <f t="shared" si="168"/>
        <v>0</v>
      </c>
      <c r="AJ358" s="1">
        <f t="shared" si="169"/>
        <v>0</v>
      </c>
      <c r="AK358" s="1">
        <f t="shared" si="170"/>
        <v>0</v>
      </c>
      <c r="AL358" s="1">
        <f t="shared" si="171"/>
        <v>1</v>
      </c>
      <c r="AM358" s="1">
        <f t="shared" si="172"/>
        <v>0.75</v>
      </c>
      <c r="AN358" s="1">
        <f t="shared" si="173"/>
        <v>1</v>
      </c>
      <c r="AO358" s="1">
        <f t="shared" si="174"/>
        <v>0.72</v>
      </c>
      <c r="AP358" s="1">
        <f t="shared" si="175"/>
        <v>0</v>
      </c>
      <c r="AQ358" s="1">
        <f t="shared" si="176"/>
        <v>0.56999999999999995</v>
      </c>
      <c r="AR358" s="1">
        <f t="shared" si="177"/>
        <v>0</v>
      </c>
      <c r="AS358" s="1">
        <f t="shared" si="178"/>
        <v>0</v>
      </c>
      <c r="AT358" s="1">
        <f t="shared" si="179"/>
        <v>0</v>
      </c>
      <c r="AU358" s="1">
        <f t="shared" si="180"/>
        <v>0</v>
      </c>
      <c r="AW358" s="1">
        <f t="shared" si="181"/>
        <v>1</v>
      </c>
      <c r="AX358" s="1">
        <f t="shared" si="182"/>
        <v>0.91</v>
      </c>
      <c r="AY358" s="1">
        <f t="shared" si="183"/>
        <v>1</v>
      </c>
      <c r="AZ358" s="1">
        <f t="shared" si="184"/>
        <v>0.88</v>
      </c>
      <c r="BA358" s="1">
        <f t="shared" si="185"/>
        <v>0.77</v>
      </c>
      <c r="BB358" s="1">
        <f t="shared" si="186"/>
        <v>0</v>
      </c>
      <c r="BC358" s="1">
        <f t="shared" si="187"/>
        <v>0</v>
      </c>
      <c r="BD358" s="1">
        <f t="shared" si="188"/>
        <v>0</v>
      </c>
      <c r="BE358" s="1">
        <f t="shared" si="189"/>
        <v>0</v>
      </c>
      <c r="BF358" s="43">
        <f t="shared" si="190"/>
        <v>4</v>
      </c>
      <c r="BG358" s="43">
        <f t="shared" si="191"/>
        <v>5.1240000000000006</v>
      </c>
      <c r="BH358" s="1" t="s">
        <v>13580</v>
      </c>
      <c r="BI358" s="52">
        <v>0.15853658536585366</v>
      </c>
      <c r="BJ358" s="1" t="s">
        <v>13587</v>
      </c>
    </row>
    <row r="359" spans="1:62">
      <c r="A359" s="28" t="s">
        <v>3685</v>
      </c>
      <c r="B359" s="1">
        <v>1000</v>
      </c>
      <c r="C359" s="1">
        <v>10138</v>
      </c>
      <c r="D359" s="1">
        <v>4.9100000000000037</v>
      </c>
      <c r="E359" s="28">
        <v>63.81</v>
      </c>
      <c r="F359" s="1">
        <v>20.98</v>
      </c>
      <c r="G359" s="28">
        <v>1.457956914523975</v>
      </c>
      <c r="H359" s="28">
        <v>3.49</v>
      </c>
      <c r="I359" s="28">
        <v>0.94579945799457998</v>
      </c>
      <c r="J359" s="1">
        <v>99.98</v>
      </c>
      <c r="K359" s="1">
        <v>98.82</v>
      </c>
      <c r="L359" s="1">
        <v>41</v>
      </c>
      <c r="M359" s="1">
        <v>333</v>
      </c>
      <c r="N359" s="1">
        <v>2250</v>
      </c>
      <c r="O359" s="28">
        <v>0.52696696696696699</v>
      </c>
      <c r="P359" s="28">
        <f t="shared" si="160"/>
        <v>0.8879999999999999</v>
      </c>
      <c r="Q359" s="42">
        <v>1</v>
      </c>
      <c r="T359" s="1">
        <f t="shared" si="161"/>
        <v>0</v>
      </c>
      <c r="U359" s="1">
        <f t="shared" si="162"/>
        <v>0.52400000000000002</v>
      </c>
      <c r="W359" s="1">
        <f t="shared" si="163"/>
        <v>0</v>
      </c>
      <c r="X359" s="1">
        <f t="shared" si="164"/>
        <v>0</v>
      </c>
      <c r="Y359" s="1">
        <f t="shared" si="165"/>
        <v>0</v>
      </c>
      <c r="Z359" s="1">
        <f t="shared" si="166"/>
        <v>0</v>
      </c>
      <c r="AH359" s="1">
        <f t="shared" si="167"/>
        <v>0</v>
      </c>
      <c r="AI359" s="1">
        <f t="shared" si="168"/>
        <v>0.68</v>
      </c>
      <c r="AJ359" s="1">
        <f t="shared" si="169"/>
        <v>0</v>
      </c>
      <c r="AK359" s="1">
        <f t="shared" si="170"/>
        <v>0</v>
      </c>
      <c r="AL359" s="1">
        <f t="shared" si="171"/>
        <v>0</v>
      </c>
      <c r="AM359" s="1">
        <f t="shared" si="172"/>
        <v>0</v>
      </c>
      <c r="AN359" s="1">
        <f t="shared" si="173"/>
        <v>1</v>
      </c>
      <c r="AO359" s="1">
        <f t="shared" si="174"/>
        <v>0.72</v>
      </c>
      <c r="AP359" s="1">
        <f t="shared" si="175"/>
        <v>0</v>
      </c>
      <c r="AQ359" s="1">
        <f t="shared" si="176"/>
        <v>0.56999999999999995</v>
      </c>
      <c r="AR359" s="1">
        <f t="shared" si="177"/>
        <v>0</v>
      </c>
      <c r="AS359" s="1">
        <f t="shared" si="178"/>
        <v>0.67</v>
      </c>
      <c r="AT359" s="1">
        <f t="shared" si="179"/>
        <v>0</v>
      </c>
      <c r="AU359" s="1">
        <f t="shared" si="180"/>
        <v>0</v>
      </c>
      <c r="AW359" s="1">
        <f t="shared" si="181"/>
        <v>0</v>
      </c>
      <c r="AX359" s="1">
        <f t="shared" si="182"/>
        <v>0</v>
      </c>
      <c r="AY359" s="1">
        <f t="shared" si="183"/>
        <v>0</v>
      </c>
      <c r="AZ359" s="1">
        <f t="shared" si="184"/>
        <v>0</v>
      </c>
      <c r="BA359" s="1">
        <f t="shared" si="185"/>
        <v>0</v>
      </c>
      <c r="BB359" s="1">
        <f t="shared" si="186"/>
        <v>0</v>
      </c>
      <c r="BC359" s="1">
        <f t="shared" si="187"/>
        <v>0</v>
      </c>
      <c r="BD359" s="1">
        <f t="shared" si="188"/>
        <v>0</v>
      </c>
      <c r="BE359" s="1">
        <f t="shared" si="189"/>
        <v>0</v>
      </c>
      <c r="BF359" s="43">
        <f t="shared" si="190"/>
        <v>1</v>
      </c>
      <c r="BG359" s="43">
        <f t="shared" si="191"/>
        <v>3.1640000000000001</v>
      </c>
      <c r="BH359" s="1" t="s">
        <v>13580</v>
      </c>
      <c r="BI359" s="52">
        <v>0.15853658536585366</v>
      </c>
      <c r="BJ359" s="1" t="s">
        <v>13587</v>
      </c>
    </row>
    <row r="360" spans="1:62">
      <c r="A360" s="28" t="s">
        <v>722</v>
      </c>
      <c r="B360" s="1">
        <v>6000</v>
      </c>
      <c r="C360" s="1">
        <v>2294</v>
      </c>
      <c r="D360" s="1">
        <v>3.4799999999999969</v>
      </c>
      <c r="E360" s="28">
        <v>64.123333333333335</v>
      </c>
      <c r="F360" s="1">
        <v>3.01</v>
      </c>
      <c r="G360" s="28">
        <v>0.76785714285714279</v>
      </c>
      <c r="H360" s="28">
        <v>3.99</v>
      </c>
      <c r="I360" s="28">
        <v>1.3211920529801324</v>
      </c>
      <c r="J360" s="1">
        <v>97.99</v>
      </c>
      <c r="K360" s="1">
        <v>99.1</v>
      </c>
      <c r="L360" s="1">
        <v>0</v>
      </c>
      <c r="M360" s="1">
        <v>88</v>
      </c>
      <c r="N360" s="1">
        <v>825</v>
      </c>
      <c r="O360" s="28">
        <v>0</v>
      </c>
      <c r="P360" s="28">
        <f t="shared" si="160"/>
        <v>0.64</v>
      </c>
      <c r="Q360" s="42">
        <v>1</v>
      </c>
      <c r="T360" s="1">
        <f t="shared" si="161"/>
        <v>0</v>
      </c>
      <c r="U360" s="1">
        <f t="shared" si="162"/>
        <v>0</v>
      </c>
      <c r="W360" s="1">
        <f t="shared" si="163"/>
        <v>0</v>
      </c>
      <c r="X360" s="1">
        <f t="shared" si="164"/>
        <v>0</v>
      </c>
      <c r="Y360" s="1">
        <f t="shared" si="165"/>
        <v>0</v>
      </c>
      <c r="Z360" s="1">
        <f t="shared" si="166"/>
        <v>0</v>
      </c>
      <c r="AH360" s="1">
        <f t="shared" si="167"/>
        <v>0</v>
      </c>
      <c r="AI360" s="1">
        <f t="shared" si="168"/>
        <v>0</v>
      </c>
      <c r="AJ360" s="1">
        <f t="shared" si="169"/>
        <v>0</v>
      </c>
      <c r="AK360" s="1">
        <f t="shared" si="170"/>
        <v>0</v>
      </c>
      <c r="AL360" s="1">
        <f t="shared" si="171"/>
        <v>0</v>
      </c>
      <c r="AM360" s="1">
        <f t="shared" si="172"/>
        <v>0</v>
      </c>
      <c r="AN360" s="1">
        <f t="shared" si="173"/>
        <v>1</v>
      </c>
      <c r="AO360" s="1">
        <f t="shared" si="174"/>
        <v>0.72</v>
      </c>
      <c r="AP360" s="1">
        <f t="shared" si="175"/>
        <v>0</v>
      </c>
      <c r="AQ360" s="1">
        <f t="shared" si="176"/>
        <v>0.56999999999999995</v>
      </c>
      <c r="AR360" s="1">
        <f t="shared" si="177"/>
        <v>0</v>
      </c>
      <c r="AS360" s="1">
        <f t="shared" si="178"/>
        <v>0.67</v>
      </c>
      <c r="AT360" s="1">
        <f t="shared" si="179"/>
        <v>1</v>
      </c>
      <c r="AU360" s="1">
        <f t="shared" si="180"/>
        <v>0.54</v>
      </c>
      <c r="AW360" s="1">
        <f t="shared" si="181"/>
        <v>1</v>
      </c>
      <c r="AX360" s="1">
        <f t="shared" si="182"/>
        <v>0.91</v>
      </c>
      <c r="AY360" s="1">
        <f t="shared" si="183"/>
        <v>1</v>
      </c>
      <c r="AZ360" s="1">
        <f t="shared" si="184"/>
        <v>0.88</v>
      </c>
      <c r="BA360" s="1">
        <f t="shared" si="185"/>
        <v>0.77</v>
      </c>
      <c r="BB360" s="1">
        <f t="shared" si="186"/>
        <v>1</v>
      </c>
      <c r="BC360" s="1">
        <f t="shared" si="187"/>
        <v>0.9</v>
      </c>
      <c r="BD360" s="1">
        <f t="shared" si="188"/>
        <v>0</v>
      </c>
      <c r="BE360" s="1">
        <f t="shared" si="189"/>
        <v>0</v>
      </c>
      <c r="BF360" s="43">
        <f t="shared" si="190"/>
        <v>5</v>
      </c>
      <c r="BG360" s="43">
        <f t="shared" si="191"/>
        <v>5.9600000000000009</v>
      </c>
      <c r="BH360" s="1" t="s">
        <v>13575</v>
      </c>
      <c r="BI360" s="52">
        <v>0.59090909090909094</v>
      </c>
      <c r="BJ360" s="1" t="s">
        <v>13585</v>
      </c>
    </row>
    <row r="361" spans="1:62">
      <c r="A361" s="28" t="s">
        <v>494</v>
      </c>
      <c r="B361" s="1">
        <v>1000</v>
      </c>
      <c r="C361" s="1">
        <v>17784</v>
      </c>
      <c r="D361" s="1">
        <v>6.2399999999999949</v>
      </c>
      <c r="E361" s="28">
        <v>64.396666666666661</v>
      </c>
      <c r="F361" s="1">
        <v>2.88</v>
      </c>
      <c r="G361" s="28">
        <v>0.73469387755102045</v>
      </c>
      <c r="H361" s="28">
        <v>2.34</v>
      </c>
      <c r="I361" s="28">
        <v>0.77483443708609268</v>
      </c>
      <c r="J361" s="1">
        <v>99.67</v>
      </c>
      <c r="K361" s="1">
        <v>97.89</v>
      </c>
      <c r="L361" s="1">
        <v>383</v>
      </c>
      <c r="M361" s="1">
        <v>1586</v>
      </c>
      <c r="N361" s="1">
        <v>4949</v>
      </c>
      <c r="O361" s="28">
        <v>1.0335687263556117</v>
      </c>
      <c r="P361" s="28">
        <f t="shared" si="160"/>
        <v>1.9228126894322084</v>
      </c>
      <c r="Q361" s="42">
        <v>1</v>
      </c>
      <c r="T361" s="1">
        <f t="shared" si="161"/>
        <v>0</v>
      </c>
      <c r="U361" s="1">
        <f t="shared" si="162"/>
        <v>0.52400000000000002</v>
      </c>
      <c r="W361" s="1">
        <f t="shared" si="163"/>
        <v>0</v>
      </c>
      <c r="X361" s="1">
        <f t="shared" si="164"/>
        <v>0</v>
      </c>
      <c r="Y361" s="1">
        <f t="shared" si="165"/>
        <v>0</v>
      </c>
      <c r="Z361" s="1">
        <f t="shared" si="166"/>
        <v>0</v>
      </c>
      <c r="AH361" s="1">
        <f t="shared" si="167"/>
        <v>0</v>
      </c>
      <c r="AI361" s="1">
        <f t="shared" si="168"/>
        <v>0</v>
      </c>
      <c r="AJ361" s="1">
        <f t="shared" si="169"/>
        <v>0</v>
      </c>
      <c r="AK361" s="1">
        <f t="shared" si="170"/>
        <v>0</v>
      </c>
      <c r="AL361" s="1">
        <f t="shared" si="171"/>
        <v>0</v>
      </c>
      <c r="AM361" s="1">
        <f t="shared" si="172"/>
        <v>0</v>
      </c>
      <c r="AN361" s="1">
        <f t="shared" si="173"/>
        <v>0</v>
      </c>
      <c r="AO361" s="1">
        <f t="shared" si="174"/>
        <v>0.72</v>
      </c>
      <c r="AP361" s="1">
        <f t="shared" si="175"/>
        <v>0</v>
      </c>
      <c r="AQ361" s="1">
        <f t="shared" si="176"/>
        <v>0.56999999999999995</v>
      </c>
      <c r="AR361" s="1">
        <f t="shared" si="177"/>
        <v>1</v>
      </c>
      <c r="AS361" s="1">
        <f t="shared" si="178"/>
        <v>0.67</v>
      </c>
      <c r="AT361" s="1">
        <f t="shared" si="179"/>
        <v>0</v>
      </c>
      <c r="AU361" s="1">
        <f t="shared" si="180"/>
        <v>0</v>
      </c>
      <c r="AW361" s="1">
        <f t="shared" si="181"/>
        <v>0</v>
      </c>
      <c r="AX361" s="1">
        <f t="shared" si="182"/>
        <v>0</v>
      </c>
      <c r="AY361" s="1">
        <f t="shared" si="183"/>
        <v>0</v>
      </c>
      <c r="AZ361" s="1">
        <f t="shared" si="184"/>
        <v>0</v>
      </c>
      <c r="BA361" s="1">
        <f t="shared" si="185"/>
        <v>0</v>
      </c>
      <c r="BB361" s="1">
        <f t="shared" si="186"/>
        <v>0</v>
      </c>
      <c r="BC361" s="1">
        <f t="shared" si="187"/>
        <v>0</v>
      </c>
      <c r="BD361" s="1">
        <f t="shared" si="188"/>
        <v>0</v>
      </c>
      <c r="BE361" s="1">
        <f t="shared" si="189"/>
        <v>0</v>
      </c>
      <c r="BF361" s="43">
        <f t="shared" si="190"/>
        <v>1</v>
      </c>
      <c r="BG361" s="43">
        <f t="shared" si="191"/>
        <v>2.484</v>
      </c>
      <c r="BH361" s="1" t="s">
        <v>13580</v>
      </c>
      <c r="BI361" s="52">
        <v>0.15853658536585366</v>
      </c>
      <c r="BJ361" s="1" t="s">
        <v>13587</v>
      </c>
    </row>
    <row r="362" spans="1:62">
      <c r="A362" s="28" t="s">
        <v>4199</v>
      </c>
      <c r="B362" s="1">
        <v>1001</v>
      </c>
      <c r="C362" s="1">
        <v>39461</v>
      </c>
      <c r="D362" s="1">
        <v>6.3299999999999983</v>
      </c>
      <c r="E362" s="28">
        <v>64.55</v>
      </c>
      <c r="F362" s="1">
        <v>2.72</v>
      </c>
      <c r="G362" s="28">
        <v>0.57142857142857151</v>
      </c>
      <c r="H362" s="28">
        <v>1.41</v>
      </c>
      <c r="I362" s="28">
        <v>0.47157190635451501</v>
      </c>
      <c r="J362" s="1">
        <v>100</v>
      </c>
      <c r="K362" s="1">
        <v>99.84</v>
      </c>
      <c r="L362" s="1">
        <v>521</v>
      </c>
      <c r="M362" s="1">
        <v>1901</v>
      </c>
      <c r="N362" s="1">
        <v>9520</v>
      </c>
      <c r="O362" s="28">
        <v>1.1730036822724883</v>
      </c>
      <c r="P362" s="28">
        <f t="shared" si="160"/>
        <v>1.1981092436974792</v>
      </c>
      <c r="Q362" s="42">
        <v>0</v>
      </c>
      <c r="T362" s="1">
        <f t="shared" si="161"/>
        <v>0</v>
      </c>
      <c r="U362" s="1">
        <f t="shared" si="162"/>
        <v>0.52400000000000002</v>
      </c>
      <c r="W362" s="1">
        <f t="shared" si="163"/>
        <v>0</v>
      </c>
      <c r="X362" s="1">
        <f t="shared" si="164"/>
        <v>0</v>
      </c>
      <c r="Y362" s="1">
        <f t="shared" si="165"/>
        <v>0</v>
      </c>
      <c r="Z362" s="1">
        <f t="shared" si="166"/>
        <v>0</v>
      </c>
      <c r="AH362" s="1">
        <f t="shared" si="167"/>
        <v>0</v>
      </c>
      <c r="AI362" s="1">
        <f t="shared" si="168"/>
        <v>0</v>
      </c>
      <c r="AJ362" s="1">
        <f t="shared" si="169"/>
        <v>0</v>
      </c>
      <c r="AK362" s="1">
        <f t="shared" si="170"/>
        <v>0</v>
      </c>
      <c r="AL362" s="1">
        <f t="shared" si="171"/>
        <v>0</v>
      </c>
      <c r="AM362" s="1">
        <f t="shared" si="172"/>
        <v>0</v>
      </c>
      <c r="AN362" s="1">
        <f t="shared" si="173"/>
        <v>0</v>
      </c>
      <c r="AO362" s="1">
        <f t="shared" si="174"/>
        <v>0.72</v>
      </c>
      <c r="AP362" s="1">
        <f t="shared" si="175"/>
        <v>0</v>
      </c>
      <c r="AQ362" s="1">
        <f t="shared" si="176"/>
        <v>0.56999999999999995</v>
      </c>
      <c r="AR362" s="1">
        <f t="shared" si="177"/>
        <v>0</v>
      </c>
      <c r="AS362" s="1">
        <f t="shared" si="178"/>
        <v>0</v>
      </c>
      <c r="AT362" s="1">
        <f t="shared" si="179"/>
        <v>0</v>
      </c>
      <c r="AU362" s="1">
        <f t="shared" si="180"/>
        <v>0</v>
      </c>
      <c r="AW362" s="1">
        <f t="shared" si="181"/>
        <v>0</v>
      </c>
      <c r="AX362" s="1">
        <f t="shared" si="182"/>
        <v>0</v>
      </c>
      <c r="AY362" s="1">
        <f t="shared" si="183"/>
        <v>0</v>
      </c>
      <c r="AZ362" s="1">
        <f t="shared" si="184"/>
        <v>0</v>
      </c>
      <c r="BA362" s="1">
        <f t="shared" si="185"/>
        <v>0</v>
      </c>
      <c r="BB362" s="1">
        <f t="shared" si="186"/>
        <v>0</v>
      </c>
      <c r="BC362" s="1">
        <f t="shared" si="187"/>
        <v>0</v>
      </c>
      <c r="BD362" s="1">
        <f t="shared" si="188"/>
        <v>0</v>
      </c>
      <c r="BE362" s="1">
        <f t="shared" si="189"/>
        <v>0</v>
      </c>
      <c r="BF362" s="43">
        <f t="shared" si="190"/>
        <v>0</v>
      </c>
      <c r="BG362" s="43">
        <f t="shared" si="191"/>
        <v>1.8140000000000001</v>
      </c>
      <c r="BH362" s="1" t="s">
        <v>13580</v>
      </c>
      <c r="BI362" s="52">
        <v>0.15853658536585366</v>
      </c>
      <c r="BJ362" s="1" t="s">
        <v>13587</v>
      </c>
    </row>
    <row r="363" spans="1:62">
      <c r="A363" s="28" t="s">
        <v>137</v>
      </c>
      <c r="B363" s="1">
        <v>1000</v>
      </c>
      <c r="C363" s="1">
        <v>47746</v>
      </c>
      <c r="D363" s="1">
        <v>5.5000000000000071</v>
      </c>
      <c r="E363" s="28">
        <v>64.686666666666682</v>
      </c>
      <c r="F363" s="1">
        <v>3.83</v>
      </c>
      <c r="G363" s="28">
        <v>0.88657407407407407</v>
      </c>
      <c r="H363" s="28">
        <v>3.11</v>
      </c>
      <c r="I363" s="28">
        <v>1.0650684931506849</v>
      </c>
      <c r="J363" s="1">
        <v>68.319999999999993</v>
      </c>
      <c r="K363" s="1">
        <v>99.35</v>
      </c>
      <c r="L363" s="1">
        <v>1</v>
      </c>
      <c r="M363" s="1">
        <v>68</v>
      </c>
      <c r="N363" s="1">
        <v>1310</v>
      </c>
      <c r="O363" s="28">
        <v>6.2941176470588237E-2</v>
      </c>
      <c r="P363" s="28">
        <f t="shared" si="160"/>
        <v>0.31145038167938932</v>
      </c>
      <c r="Q363" s="42">
        <v>1</v>
      </c>
      <c r="T363" s="1">
        <f t="shared" si="161"/>
        <v>0</v>
      </c>
      <c r="U363" s="1">
        <f t="shared" si="162"/>
        <v>0.52400000000000002</v>
      </c>
      <c r="W363" s="1">
        <f t="shared" si="163"/>
        <v>0</v>
      </c>
      <c r="X363" s="1">
        <f t="shared" si="164"/>
        <v>0</v>
      </c>
      <c r="Y363" s="1">
        <f t="shared" si="165"/>
        <v>0</v>
      </c>
      <c r="Z363" s="1">
        <f t="shared" si="166"/>
        <v>0</v>
      </c>
      <c r="AH363" s="1">
        <f t="shared" si="167"/>
        <v>0</v>
      </c>
      <c r="AI363" s="1">
        <f t="shared" si="168"/>
        <v>0</v>
      </c>
      <c r="AJ363" s="1">
        <f t="shared" si="169"/>
        <v>0</v>
      </c>
      <c r="AK363" s="1">
        <f t="shared" si="170"/>
        <v>0</v>
      </c>
      <c r="AL363" s="1">
        <f t="shared" si="171"/>
        <v>0</v>
      </c>
      <c r="AM363" s="1">
        <f t="shared" si="172"/>
        <v>0</v>
      </c>
      <c r="AN363" s="1">
        <f t="shared" si="173"/>
        <v>1</v>
      </c>
      <c r="AO363" s="1">
        <f t="shared" si="174"/>
        <v>0.72</v>
      </c>
      <c r="AP363" s="1">
        <f t="shared" si="175"/>
        <v>0</v>
      </c>
      <c r="AQ363" s="1">
        <f t="shared" si="176"/>
        <v>0</v>
      </c>
      <c r="AR363" s="1">
        <f t="shared" si="177"/>
        <v>0</v>
      </c>
      <c r="AS363" s="1">
        <f t="shared" si="178"/>
        <v>0</v>
      </c>
      <c r="AT363" s="1">
        <f t="shared" si="179"/>
        <v>0</v>
      </c>
      <c r="AU363" s="1">
        <f t="shared" si="180"/>
        <v>0</v>
      </c>
      <c r="AW363" s="1">
        <f t="shared" si="181"/>
        <v>1</v>
      </c>
      <c r="AX363" s="1">
        <f t="shared" si="182"/>
        <v>0.91</v>
      </c>
      <c r="AY363" s="1">
        <f t="shared" si="183"/>
        <v>1</v>
      </c>
      <c r="AZ363" s="1">
        <f t="shared" si="184"/>
        <v>0.88</v>
      </c>
      <c r="BA363" s="1">
        <f t="shared" si="185"/>
        <v>0</v>
      </c>
      <c r="BB363" s="1">
        <f t="shared" si="186"/>
        <v>1</v>
      </c>
      <c r="BC363" s="1">
        <f t="shared" si="187"/>
        <v>0</v>
      </c>
      <c r="BD363" s="1">
        <f t="shared" si="188"/>
        <v>0</v>
      </c>
      <c r="BE363" s="1">
        <f t="shared" si="189"/>
        <v>0.81</v>
      </c>
      <c r="BF363" s="43">
        <f t="shared" si="190"/>
        <v>4</v>
      </c>
      <c r="BG363" s="43">
        <f t="shared" si="191"/>
        <v>3.8439999999999999</v>
      </c>
      <c r="BH363" s="1" t="s">
        <v>13580</v>
      </c>
      <c r="BI363" s="52">
        <v>0.15853658536585366</v>
      </c>
      <c r="BJ363" s="1" t="s">
        <v>13587</v>
      </c>
    </row>
    <row r="364" spans="1:62">
      <c r="A364" s="28" t="s">
        <v>1087</v>
      </c>
      <c r="B364" s="1">
        <v>1000</v>
      </c>
      <c r="C364" s="1">
        <v>3260</v>
      </c>
      <c r="D364" s="1">
        <v>9.8500000000000014</v>
      </c>
      <c r="E364" s="28">
        <v>64.706666666666663</v>
      </c>
      <c r="F364" s="1">
        <v>0</v>
      </c>
      <c r="G364" s="28">
        <v>0</v>
      </c>
      <c r="H364" s="28">
        <v>0.42</v>
      </c>
      <c r="I364" s="28">
        <v>0.12883435582822086</v>
      </c>
      <c r="J364" s="1">
        <v>99.97</v>
      </c>
      <c r="K364" s="1">
        <v>99.82</v>
      </c>
      <c r="L364" s="1">
        <v>6</v>
      </c>
      <c r="M364" s="1">
        <v>50</v>
      </c>
      <c r="N364" s="1">
        <v>371</v>
      </c>
      <c r="O364" s="28">
        <v>0.51360000000000006</v>
      </c>
      <c r="P364" s="28">
        <f t="shared" si="160"/>
        <v>0.8086253369272236</v>
      </c>
      <c r="Q364" s="42">
        <v>1</v>
      </c>
      <c r="T364" s="1">
        <f t="shared" si="161"/>
        <v>0</v>
      </c>
      <c r="U364" s="1">
        <f t="shared" si="162"/>
        <v>0.52400000000000002</v>
      </c>
      <c r="W364" s="1">
        <f t="shared" si="163"/>
        <v>0</v>
      </c>
      <c r="X364" s="1">
        <f t="shared" si="164"/>
        <v>0</v>
      </c>
      <c r="Y364" s="1">
        <f t="shared" si="165"/>
        <v>0</v>
      </c>
      <c r="Z364" s="1">
        <f t="shared" si="166"/>
        <v>0</v>
      </c>
      <c r="AH364" s="1">
        <f t="shared" si="167"/>
        <v>0</v>
      </c>
      <c r="AI364" s="1">
        <f t="shared" si="168"/>
        <v>0</v>
      </c>
      <c r="AJ364" s="1">
        <f t="shared" si="169"/>
        <v>0</v>
      </c>
      <c r="AK364" s="1">
        <f t="shared" si="170"/>
        <v>0</v>
      </c>
      <c r="AL364" s="1">
        <f t="shared" si="171"/>
        <v>0</v>
      </c>
      <c r="AM364" s="1">
        <f t="shared" si="172"/>
        <v>0</v>
      </c>
      <c r="AN364" s="1">
        <f t="shared" si="173"/>
        <v>0</v>
      </c>
      <c r="AO364" s="1">
        <f t="shared" si="174"/>
        <v>0</v>
      </c>
      <c r="AP364" s="1">
        <f t="shared" si="175"/>
        <v>0</v>
      </c>
      <c r="AQ364" s="1">
        <f t="shared" si="176"/>
        <v>0.56999999999999995</v>
      </c>
      <c r="AR364" s="1">
        <f t="shared" si="177"/>
        <v>0</v>
      </c>
      <c r="AS364" s="1">
        <f t="shared" si="178"/>
        <v>0</v>
      </c>
      <c r="AT364" s="1">
        <f t="shared" si="179"/>
        <v>0</v>
      </c>
      <c r="AU364" s="1">
        <f t="shared" si="180"/>
        <v>0.54</v>
      </c>
      <c r="AW364" s="1">
        <f t="shared" si="181"/>
        <v>1</v>
      </c>
      <c r="AX364" s="1">
        <f t="shared" si="182"/>
        <v>0.91</v>
      </c>
      <c r="AY364" s="1">
        <f t="shared" si="183"/>
        <v>1</v>
      </c>
      <c r="AZ364" s="1">
        <f t="shared" si="184"/>
        <v>0.88</v>
      </c>
      <c r="BA364" s="1">
        <f t="shared" si="185"/>
        <v>0.77</v>
      </c>
      <c r="BB364" s="1">
        <f t="shared" si="186"/>
        <v>0</v>
      </c>
      <c r="BC364" s="1">
        <f t="shared" si="187"/>
        <v>0</v>
      </c>
      <c r="BD364" s="1">
        <f t="shared" si="188"/>
        <v>0</v>
      </c>
      <c r="BE364" s="1">
        <f t="shared" si="189"/>
        <v>0</v>
      </c>
      <c r="BF364" s="43">
        <f t="shared" si="190"/>
        <v>2</v>
      </c>
      <c r="BG364" s="43">
        <f t="shared" si="191"/>
        <v>4.194</v>
      </c>
      <c r="BH364" s="1" t="s">
        <v>13580</v>
      </c>
      <c r="BI364" s="52">
        <v>0.15853658536585366</v>
      </c>
      <c r="BJ364" s="1" t="s">
        <v>13587</v>
      </c>
    </row>
    <row r="365" spans="1:62">
      <c r="A365" s="28" t="s">
        <v>134</v>
      </c>
      <c r="B365" s="1">
        <v>7501</v>
      </c>
      <c r="C365" s="1">
        <v>28483</v>
      </c>
      <c r="D365" s="1">
        <v>9.7900000000000063</v>
      </c>
      <c r="E365" s="28">
        <v>65.493333333333339</v>
      </c>
      <c r="F365" s="1">
        <v>2.97</v>
      </c>
      <c r="G365" s="28">
        <v>0.61111111111111116</v>
      </c>
      <c r="H365" s="28">
        <v>4.0199999999999996</v>
      </c>
      <c r="I365" s="28">
        <v>1.3627118644067795</v>
      </c>
      <c r="J365" s="1">
        <v>96.26</v>
      </c>
      <c r="K365" s="1">
        <v>98.83</v>
      </c>
      <c r="L365" s="1">
        <v>31</v>
      </c>
      <c r="M365" s="1">
        <v>341</v>
      </c>
      <c r="N365" s="1">
        <v>1771</v>
      </c>
      <c r="O365" s="28">
        <v>0.3890909090909091</v>
      </c>
      <c r="P365" s="28">
        <f t="shared" si="160"/>
        <v>1.15527950310559</v>
      </c>
      <c r="Q365" s="42">
        <v>1</v>
      </c>
      <c r="T365" s="1">
        <f t="shared" si="161"/>
        <v>0</v>
      </c>
      <c r="U365" s="1">
        <f t="shared" si="162"/>
        <v>0</v>
      </c>
      <c r="W365" s="1">
        <f t="shared" si="163"/>
        <v>0</v>
      </c>
      <c r="X365" s="1">
        <f t="shared" si="164"/>
        <v>0</v>
      </c>
      <c r="Y365" s="1">
        <f t="shared" si="165"/>
        <v>0</v>
      </c>
      <c r="Z365" s="1">
        <f t="shared" si="166"/>
        <v>0</v>
      </c>
      <c r="AH365" s="1">
        <f t="shared" si="167"/>
        <v>0</v>
      </c>
      <c r="AI365" s="1">
        <f t="shared" si="168"/>
        <v>0</v>
      </c>
      <c r="AJ365" s="1">
        <f t="shared" si="169"/>
        <v>0</v>
      </c>
      <c r="AK365" s="1">
        <f t="shared" si="170"/>
        <v>0</v>
      </c>
      <c r="AL365" s="1">
        <f t="shared" si="171"/>
        <v>0</v>
      </c>
      <c r="AM365" s="1">
        <f t="shared" si="172"/>
        <v>0</v>
      </c>
      <c r="AN365" s="1">
        <f t="shared" si="173"/>
        <v>1</v>
      </c>
      <c r="AO365" s="1">
        <f t="shared" si="174"/>
        <v>0.72</v>
      </c>
      <c r="AP365" s="1">
        <f t="shared" si="175"/>
        <v>0</v>
      </c>
      <c r="AQ365" s="1">
        <f t="shared" si="176"/>
        <v>0</v>
      </c>
      <c r="AR365" s="1">
        <f t="shared" si="177"/>
        <v>0</v>
      </c>
      <c r="AS365" s="1">
        <f t="shared" si="178"/>
        <v>0.67</v>
      </c>
      <c r="AT365" s="1">
        <f t="shared" si="179"/>
        <v>0</v>
      </c>
      <c r="AU365" s="1">
        <f t="shared" si="180"/>
        <v>0</v>
      </c>
      <c r="AW365" s="1">
        <f t="shared" si="181"/>
        <v>1</v>
      </c>
      <c r="AX365" s="1">
        <f t="shared" si="182"/>
        <v>0</v>
      </c>
      <c r="AY365" s="1">
        <f t="shared" si="183"/>
        <v>0</v>
      </c>
      <c r="AZ365" s="1">
        <f t="shared" si="184"/>
        <v>0</v>
      </c>
      <c r="BA365" s="1">
        <f t="shared" si="185"/>
        <v>0</v>
      </c>
      <c r="BB365" s="1">
        <f t="shared" si="186"/>
        <v>0</v>
      </c>
      <c r="BC365" s="1">
        <f t="shared" si="187"/>
        <v>0</v>
      </c>
      <c r="BD365" s="1">
        <f t="shared" si="188"/>
        <v>0</v>
      </c>
      <c r="BE365" s="1">
        <f t="shared" si="189"/>
        <v>0</v>
      </c>
      <c r="BF365" s="43">
        <f t="shared" si="190"/>
        <v>2</v>
      </c>
      <c r="BG365" s="43">
        <f t="shared" si="191"/>
        <v>1.3900000000000001</v>
      </c>
      <c r="BH365" s="1" t="s">
        <v>13580</v>
      </c>
      <c r="BI365" s="52">
        <v>0.15853658536585366</v>
      </c>
      <c r="BJ365" s="1" t="s">
        <v>13587</v>
      </c>
    </row>
    <row r="366" spans="1:62">
      <c r="A366" s="28" t="s">
        <v>2704</v>
      </c>
      <c r="B366" s="1">
        <v>1000</v>
      </c>
      <c r="C366" s="1">
        <v>12052</v>
      </c>
      <c r="D366" s="1">
        <v>9.4199999999999946</v>
      </c>
      <c r="E366" s="28">
        <v>66.213333333333338</v>
      </c>
      <c r="F366" s="1">
        <v>2.31</v>
      </c>
      <c r="G366" s="28">
        <v>0.5892857142857143</v>
      </c>
      <c r="H366" s="28">
        <v>4.55</v>
      </c>
      <c r="I366" s="28">
        <v>1.5066225165562914</v>
      </c>
      <c r="J366" s="1">
        <v>99.97</v>
      </c>
      <c r="K366" s="1">
        <v>99.68</v>
      </c>
      <c r="L366" s="1">
        <v>38</v>
      </c>
      <c r="M366" s="1">
        <v>626</v>
      </c>
      <c r="N366" s="1">
        <v>6107</v>
      </c>
      <c r="O366" s="28">
        <v>0.25980830670926519</v>
      </c>
      <c r="P366" s="28">
        <f t="shared" si="160"/>
        <v>0.61503193057147532</v>
      </c>
      <c r="Q366" s="42">
        <v>1</v>
      </c>
      <c r="T366" s="1">
        <f t="shared" si="161"/>
        <v>0</v>
      </c>
      <c r="U366" s="1">
        <f t="shared" si="162"/>
        <v>0.52400000000000002</v>
      </c>
      <c r="W366" s="1">
        <f t="shared" si="163"/>
        <v>0</v>
      </c>
      <c r="X366" s="1">
        <f t="shared" si="164"/>
        <v>0</v>
      </c>
      <c r="Y366" s="1">
        <f t="shared" si="165"/>
        <v>0</v>
      </c>
      <c r="Z366" s="1">
        <f t="shared" si="166"/>
        <v>0</v>
      </c>
      <c r="AH366" s="1">
        <f t="shared" si="167"/>
        <v>0</v>
      </c>
      <c r="AI366" s="1">
        <f t="shared" si="168"/>
        <v>0</v>
      </c>
      <c r="AJ366" s="1">
        <f t="shared" si="169"/>
        <v>0</v>
      </c>
      <c r="AK366" s="1">
        <f t="shared" si="170"/>
        <v>0</v>
      </c>
      <c r="AL366" s="1">
        <f t="shared" si="171"/>
        <v>0</v>
      </c>
      <c r="AM366" s="1">
        <f t="shared" si="172"/>
        <v>0</v>
      </c>
      <c r="AN366" s="1">
        <f t="shared" si="173"/>
        <v>1</v>
      </c>
      <c r="AO366" s="1">
        <f t="shared" si="174"/>
        <v>0.72</v>
      </c>
      <c r="AP366" s="1">
        <f t="shared" si="175"/>
        <v>0</v>
      </c>
      <c r="AQ366" s="1">
        <f t="shared" si="176"/>
        <v>0.56999999999999995</v>
      </c>
      <c r="AR366" s="1">
        <f t="shared" si="177"/>
        <v>0</v>
      </c>
      <c r="AS366" s="1">
        <f t="shared" si="178"/>
        <v>0</v>
      </c>
      <c r="AT366" s="1">
        <f t="shared" si="179"/>
        <v>0</v>
      </c>
      <c r="AU366" s="1">
        <f t="shared" si="180"/>
        <v>0</v>
      </c>
      <c r="AW366" s="1">
        <f t="shared" si="181"/>
        <v>0</v>
      </c>
      <c r="AX366" s="1">
        <f t="shared" si="182"/>
        <v>0</v>
      </c>
      <c r="AY366" s="1">
        <f t="shared" si="183"/>
        <v>0</v>
      </c>
      <c r="AZ366" s="1">
        <f t="shared" si="184"/>
        <v>0</v>
      </c>
      <c r="BA366" s="1">
        <f t="shared" si="185"/>
        <v>0</v>
      </c>
      <c r="BB366" s="1">
        <f t="shared" si="186"/>
        <v>0</v>
      </c>
      <c r="BC366" s="1">
        <f t="shared" si="187"/>
        <v>0</v>
      </c>
      <c r="BD366" s="1">
        <f t="shared" si="188"/>
        <v>0</v>
      </c>
      <c r="BE366" s="1">
        <f t="shared" si="189"/>
        <v>0</v>
      </c>
      <c r="BF366" s="43">
        <f t="shared" si="190"/>
        <v>1</v>
      </c>
      <c r="BG366" s="43">
        <f t="shared" si="191"/>
        <v>1.8140000000000001</v>
      </c>
      <c r="BH366" s="1" t="s">
        <v>13580</v>
      </c>
      <c r="BI366" s="52">
        <v>0.15853658536585366</v>
      </c>
      <c r="BJ366" s="1" t="s">
        <v>13587</v>
      </c>
    </row>
    <row r="367" spans="1:62">
      <c r="A367" s="28" t="s">
        <v>1601</v>
      </c>
      <c r="B367" s="1">
        <v>1000</v>
      </c>
      <c r="C367" s="1">
        <v>20410</v>
      </c>
      <c r="D367" s="1">
        <v>9.57</v>
      </c>
      <c r="E367" s="28">
        <v>66.736666666666665</v>
      </c>
      <c r="F367" s="1">
        <v>4.47</v>
      </c>
      <c r="G367" s="28">
        <v>0.58507853403141363</v>
      </c>
      <c r="H367" s="28">
        <v>3.23</v>
      </c>
      <c r="I367" s="28">
        <v>0.95000000000000007</v>
      </c>
      <c r="J367" s="1">
        <v>94.35</v>
      </c>
      <c r="K367" s="1">
        <v>99.09</v>
      </c>
      <c r="L367" s="1">
        <v>67</v>
      </c>
      <c r="M367" s="1">
        <v>224</v>
      </c>
      <c r="N367" s="1">
        <v>2718</v>
      </c>
      <c r="O367" s="28">
        <v>1.2801785714285714</v>
      </c>
      <c r="P367" s="28">
        <f t="shared" si="160"/>
        <v>0.49448123620309048</v>
      </c>
      <c r="Q367" s="42">
        <v>1</v>
      </c>
      <c r="T367" s="1">
        <f t="shared" si="161"/>
        <v>0</v>
      </c>
      <c r="U367" s="1">
        <f t="shared" si="162"/>
        <v>0.52400000000000002</v>
      </c>
      <c r="W367" s="1">
        <f t="shared" si="163"/>
        <v>0</v>
      </c>
      <c r="X367" s="1">
        <f t="shared" si="164"/>
        <v>0</v>
      </c>
      <c r="Y367" s="1">
        <f t="shared" si="165"/>
        <v>0</v>
      </c>
      <c r="Z367" s="1">
        <f t="shared" si="166"/>
        <v>0</v>
      </c>
      <c r="AH367" s="1">
        <f t="shared" si="167"/>
        <v>0</v>
      </c>
      <c r="AI367" s="1">
        <f t="shared" si="168"/>
        <v>0</v>
      </c>
      <c r="AJ367" s="1">
        <f t="shared" si="169"/>
        <v>0</v>
      </c>
      <c r="AK367" s="1">
        <f t="shared" si="170"/>
        <v>0</v>
      </c>
      <c r="AL367" s="1">
        <f t="shared" si="171"/>
        <v>0</v>
      </c>
      <c r="AM367" s="1">
        <f t="shared" si="172"/>
        <v>0</v>
      </c>
      <c r="AN367" s="1">
        <f t="shared" si="173"/>
        <v>1</v>
      </c>
      <c r="AO367" s="1">
        <f t="shared" si="174"/>
        <v>0.72</v>
      </c>
      <c r="AP367" s="1">
        <f t="shared" si="175"/>
        <v>0</v>
      </c>
      <c r="AQ367" s="1">
        <f t="shared" si="176"/>
        <v>0</v>
      </c>
      <c r="AR367" s="1">
        <f t="shared" si="177"/>
        <v>0</v>
      </c>
      <c r="AS367" s="1">
        <f t="shared" si="178"/>
        <v>0.67</v>
      </c>
      <c r="AT367" s="1">
        <f t="shared" si="179"/>
        <v>0</v>
      </c>
      <c r="AU367" s="1">
        <f t="shared" si="180"/>
        <v>0</v>
      </c>
      <c r="AW367" s="1">
        <f t="shared" si="181"/>
        <v>0</v>
      </c>
      <c r="AX367" s="1">
        <f t="shared" si="182"/>
        <v>0</v>
      </c>
      <c r="AY367" s="1">
        <f t="shared" si="183"/>
        <v>0</v>
      </c>
      <c r="AZ367" s="1">
        <f t="shared" si="184"/>
        <v>0</v>
      </c>
      <c r="BA367" s="1">
        <f t="shared" si="185"/>
        <v>0</v>
      </c>
      <c r="BB367" s="1">
        <f t="shared" si="186"/>
        <v>0</v>
      </c>
      <c r="BC367" s="1">
        <f t="shared" si="187"/>
        <v>0</v>
      </c>
      <c r="BD367" s="1">
        <f t="shared" si="188"/>
        <v>0</v>
      </c>
      <c r="BE367" s="1">
        <f t="shared" si="189"/>
        <v>0</v>
      </c>
      <c r="BF367" s="43">
        <f t="shared" si="190"/>
        <v>1</v>
      </c>
      <c r="BG367" s="43">
        <f t="shared" si="191"/>
        <v>1.9140000000000001</v>
      </c>
      <c r="BH367" s="1" t="s">
        <v>13580</v>
      </c>
      <c r="BI367" s="52">
        <v>0.15853658536585366</v>
      </c>
      <c r="BJ367" s="1" t="s">
        <v>13587</v>
      </c>
    </row>
    <row r="368" spans="1:62">
      <c r="A368" s="28" t="s">
        <v>1165</v>
      </c>
      <c r="B368" s="1">
        <v>11525.11</v>
      </c>
      <c r="C368" s="1">
        <v>50078</v>
      </c>
      <c r="D368" s="1">
        <v>5.6899999999999977</v>
      </c>
      <c r="E368" s="28">
        <v>66.903333333333336</v>
      </c>
      <c r="F368" s="1">
        <v>1.75</v>
      </c>
      <c r="G368" s="28">
        <v>0.25697503671071953</v>
      </c>
      <c r="H368" s="28">
        <v>1.28</v>
      </c>
      <c r="I368" s="28">
        <v>0.39263803680981596</v>
      </c>
      <c r="J368" s="1">
        <v>99.66</v>
      </c>
      <c r="K368" s="1">
        <v>99.55</v>
      </c>
      <c r="L368" s="1">
        <v>282</v>
      </c>
      <c r="M368" s="1">
        <v>2208</v>
      </c>
      <c r="N368" s="1">
        <v>14841</v>
      </c>
      <c r="O368" s="28">
        <v>0.54663043478260875</v>
      </c>
      <c r="P368" s="28">
        <f t="shared" si="160"/>
        <v>0.89266221952698599</v>
      </c>
      <c r="Q368" s="42">
        <v>1</v>
      </c>
      <c r="T368" s="1">
        <f t="shared" si="161"/>
        <v>0</v>
      </c>
      <c r="U368" s="1">
        <f t="shared" si="162"/>
        <v>0</v>
      </c>
      <c r="W368" s="1">
        <f t="shared" si="163"/>
        <v>0</v>
      </c>
      <c r="X368" s="1">
        <f t="shared" si="164"/>
        <v>0</v>
      </c>
      <c r="Y368" s="1">
        <f t="shared" si="165"/>
        <v>0</v>
      </c>
      <c r="Z368" s="1">
        <f t="shared" si="166"/>
        <v>0</v>
      </c>
      <c r="AH368" s="1">
        <f t="shared" si="167"/>
        <v>0</v>
      </c>
      <c r="AI368" s="1">
        <f t="shared" si="168"/>
        <v>0</v>
      </c>
      <c r="AJ368" s="1">
        <f t="shared" si="169"/>
        <v>0</v>
      </c>
      <c r="AK368" s="1">
        <f t="shared" si="170"/>
        <v>0</v>
      </c>
      <c r="AL368" s="1">
        <f t="shared" si="171"/>
        <v>0</v>
      </c>
      <c r="AM368" s="1">
        <f t="shared" si="172"/>
        <v>0</v>
      </c>
      <c r="AN368" s="1">
        <f t="shared" si="173"/>
        <v>0</v>
      </c>
      <c r="AO368" s="1">
        <f t="shared" si="174"/>
        <v>0.72</v>
      </c>
      <c r="AP368" s="1">
        <f t="shared" si="175"/>
        <v>0</v>
      </c>
      <c r="AQ368" s="1">
        <f t="shared" si="176"/>
        <v>0.56999999999999995</v>
      </c>
      <c r="AR368" s="1">
        <f t="shared" si="177"/>
        <v>0</v>
      </c>
      <c r="AS368" s="1">
        <f t="shared" si="178"/>
        <v>0</v>
      </c>
      <c r="AT368" s="1">
        <f t="shared" si="179"/>
        <v>0</v>
      </c>
      <c r="AU368" s="1">
        <f t="shared" si="180"/>
        <v>0</v>
      </c>
      <c r="AW368" s="1">
        <f t="shared" si="181"/>
        <v>0</v>
      </c>
      <c r="AX368" s="1">
        <f t="shared" si="182"/>
        <v>0</v>
      </c>
      <c r="AY368" s="1">
        <f t="shared" si="183"/>
        <v>0</v>
      </c>
      <c r="AZ368" s="1">
        <f t="shared" si="184"/>
        <v>0</v>
      </c>
      <c r="BA368" s="1">
        <f t="shared" si="185"/>
        <v>0</v>
      </c>
      <c r="BB368" s="1">
        <f t="shared" si="186"/>
        <v>0</v>
      </c>
      <c r="BC368" s="1">
        <f t="shared" si="187"/>
        <v>0</v>
      </c>
      <c r="BD368" s="1">
        <f t="shared" si="188"/>
        <v>0</v>
      </c>
      <c r="BE368" s="1">
        <f t="shared" si="189"/>
        <v>0</v>
      </c>
      <c r="BF368" s="43">
        <f t="shared" si="190"/>
        <v>0</v>
      </c>
      <c r="BG368" s="43">
        <f t="shared" si="191"/>
        <v>1.29</v>
      </c>
      <c r="BH368" s="1" t="s">
        <v>13580</v>
      </c>
      <c r="BI368" s="52">
        <v>0.15853658536585366</v>
      </c>
      <c r="BJ368" s="1" t="s">
        <v>13587</v>
      </c>
    </row>
    <row r="369" spans="1:62">
      <c r="A369" s="28" t="s">
        <v>2602</v>
      </c>
      <c r="B369" s="1">
        <v>2000</v>
      </c>
      <c r="C369" s="1">
        <v>6317</v>
      </c>
      <c r="D369" s="1">
        <v>3.1999999999999886</v>
      </c>
      <c r="E369" s="28">
        <v>67.173333333333332</v>
      </c>
      <c r="F369" s="1">
        <v>1.72</v>
      </c>
      <c r="G369" s="28">
        <v>0.25256975036710722</v>
      </c>
      <c r="H369" s="28">
        <v>0.01</v>
      </c>
      <c r="I369" s="28">
        <v>3.0674846625766872E-3</v>
      </c>
      <c r="J369" s="1">
        <v>81.37</v>
      </c>
      <c r="K369" s="1">
        <v>99.84</v>
      </c>
      <c r="L369" s="1">
        <v>1</v>
      </c>
      <c r="M369" s="1">
        <v>42</v>
      </c>
      <c r="N369" s="1">
        <v>812</v>
      </c>
      <c r="O369" s="28">
        <v>0.1019047619047619</v>
      </c>
      <c r="P369" s="28">
        <f t="shared" si="160"/>
        <v>0.31034482758620691</v>
      </c>
      <c r="Q369" s="42">
        <v>1</v>
      </c>
      <c r="T369" s="1">
        <f t="shared" si="161"/>
        <v>0</v>
      </c>
      <c r="U369" s="1">
        <f t="shared" si="162"/>
        <v>0</v>
      </c>
      <c r="W369" s="1">
        <f t="shared" si="163"/>
        <v>0</v>
      </c>
      <c r="X369" s="1">
        <f t="shared" si="164"/>
        <v>0</v>
      </c>
      <c r="Y369" s="1">
        <f t="shared" si="165"/>
        <v>0</v>
      </c>
      <c r="Z369" s="1">
        <f t="shared" si="166"/>
        <v>0</v>
      </c>
      <c r="AH369" s="1">
        <f t="shared" si="167"/>
        <v>0</v>
      </c>
      <c r="AI369" s="1">
        <f t="shared" si="168"/>
        <v>0</v>
      </c>
      <c r="AJ369" s="1">
        <f t="shared" si="169"/>
        <v>0</v>
      </c>
      <c r="AK369" s="1">
        <f t="shared" si="170"/>
        <v>0</v>
      </c>
      <c r="AL369" s="1">
        <f t="shared" si="171"/>
        <v>0</v>
      </c>
      <c r="AM369" s="1">
        <f t="shared" si="172"/>
        <v>0</v>
      </c>
      <c r="AN369" s="1">
        <f t="shared" si="173"/>
        <v>0</v>
      </c>
      <c r="AO369" s="1">
        <f t="shared" si="174"/>
        <v>0</v>
      </c>
      <c r="AP369" s="1">
        <f t="shared" si="175"/>
        <v>0</v>
      </c>
      <c r="AQ369" s="1">
        <f t="shared" si="176"/>
        <v>0</v>
      </c>
      <c r="AR369" s="1">
        <f t="shared" si="177"/>
        <v>0</v>
      </c>
      <c r="AS369" s="1">
        <f t="shared" si="178"/>
        <v>0</v>
      </c>
      <c r="AT369" s="1">
        <f t="shared" si="179"/>
        <v>0</v>
      </c>
      <c r="AU369" s="1">
        <f t="shared" si="180"/>
        <v>0</v>
      </c>
      <c r="AW369" s="1">
        <f t="shared" si="181"/>
        <v>1</v>
      </c>
      <c r="AX369" s="1">
        <f t="shared" si="182"/>
        <v>0.91</v>
      </c>
      <c r="AY369" s="1">
        <f t="shared" si="183"/>
        <v>1</v>
      </c>
      <c r="AZ369" s="1">
        <f t="shared" si="184"/>
        <v>0.88</v>
      </c>
      <c r="BA369" s="1">
        <f t="shared" si="185"/>
        <v>0.77</v>
      </c>
      <c r="BB369" s="1">
        <f t="shared" si="186"/>
        <v>0</v>
      </c>
      <c r="BC369" s="1">
        <f t="shared" si="187"/>
        <v>0</v>
      </c>
      <c r="BD369" s="1">
        <f t="shared" si="188"/>
        <v>0</v>
      </c>
      <c r="BE369" s="1">
        <f t="shared" si="189"/>
        <v>0.81</v>
      </c>
      <c r="BF369" s="43">
        <f t="shared" si="190"/>
        <v>2</v>
      </c>
      <c r="BG369" s="43">
        <f t="shared" si="191"/>
        <v>3.37</v>
      </c>
      <c r="BH369" s="1" t="s">
        <v>13580</v>
      </c>
      <c r="BI369" s="52">
        <v>0.15853658536585366</v>
      </c>
      <c r="BJ369" s="1" t="s">
        <v>13587</v>
      </c>
    </row>
    <row r="370" spans="1:62">
      <c r="A370" s="28" t="s">
        <v>267</v>
      </c>
      <c r="B370" s="1">
        <v>1000</v>
      </c>
      <c r="C370" s="1">
        <v>31464</v>
      </c>
      <c r="D370" s="1">
        <v>4.210000000000008</v>
      </c>
      <c r="E370" s="28">
        <v>67.176666666666662</v>
      </c>
      <c r="F370" s="1">
        <v>4.2699999999999996</v>
      </c>
      <c r="G370" s="28">
        <v>0.675632911392405</v>
      </c>
      <c r="H370" s="28">
        <v>5.67</v>
      </c>
      <c r="I370" s="28">
        <v>1.7446153846153847</v>
      </c>
      <c r="J370" s="1">
        <v>94.71</v>
      </c>
      <c r="K370" s="1">
        <v>97.55</v>
      </c>
      <c r="L370" s="1">
        <v>91</v>
      </c>
      <c r="M370" s="1">
        <v>464</v>
      </c>
      <c r="N370" s="1">
        <v>1670</v>
      </c>
      <c r="O370" s="28">
        <v>0.83939655172413796</v>
      </c>
      <c r="P370" s="28">
        <f t="shared" si="160"/>
        <v>1.6670658682634731</v>
      </c>
      <c r="Q370" s="42">
        <v>1</v>
      </c>
      <c r="T370" s="1">
        <f t="shared" si="161"/>
        <v>0</v>
      </c>
      <c r="U370" s="1">
        <f t="shared" si="162"/>
        <v>0.52400000000000002</v>
      </c>
      <c r="W370" s="1">
        <f t="shared" si="163"/>
        <v>0</v>
      </c>
      <c r="X370" s="1">
        <f t="shared" si="164"/>
        <v>0</v>
      </c>
      <c r="Y370" s="1">
        <f t="shared" si="165"/>
        <v>0</v>
      </c>
      <c r="Z370" s="1">
        <f t="shared" si="166"/>
        <v>0</v>
      </c>
      <c r="AH370" s="1">
        <f t="shared" si="167"/>
        <v>0</v>
      </c>
      <c r="AI370" s="1">
        <f t="shared" si="168"/>
        <v>0</v>
      </c>
      <c r="AJ370" s="1">
        <f t="shared" si="169"/>
        <v>0</v>
      </c>
      <c r="AK370" s="1">
        <f t="shared" si="170"/>
        <v>0</v>
      </c>
      <c r="AL370" s="1">
        <f t="shared" si="171"/>
        <v>1</v>
      </c>
      <c r="AM370" s="1">
        <f t="shared" si="172"/>
        <v>0.75</v>
      </c>
      <c r="AN370" s="1">
        <f t="shared" si="173"/>
        <v>1</v>
      </c>
      <c r="AO370" s="1">
        <f t="shared" si="174"/>
        <v>0.72</v>
      </c>
      <c r="AP370" s="1">
        <f t="shared" si="175"/>
        <v>0</v>
      </c>
      <c r="AQ370" s="1">
        <f t="shared" si="176"/>
        <v>0</v>
      </c>
      <c r="AR370" s="1">
        <f t="shared" si="177"/>
        <v>1</v>
      </c>
      <c r="AS370" s="1">
        <f t="shared" si="178"/>
        <v>0.67</v>
      </c>
      <c r="AT370" s="1">
        <f t="shared" si="179"/>
        <v>0</v>
      </c>
      <c r="AU370" s="1">
        <f t="shared" si="180"/>
        <v>0</v>
      </c>
      <c r="AW370" s="1">
        <f t="shared" si="181"/>
        <v>0</v>
      </c>
      <c r="AX370" s="1">
        <f t="shared" si="182"/>
        <v>0</v>
      </c>
      <c r="AY370" s="1">
        <f t="shared" si="183"/>
        <v>0</v>
      </c>
      <c r="AZ370" s="1">
        <f t="shared" si="184"/>
        <v>0</v>
      </c>
      <c r="BA370" s="1">
        <f t="shared" si="185"/>
        <v>0</v>
      </c>
      <c r="BB370" s="1">
        <f t="shared" si="186"/>
        <v>0</v>
      </c>
      <c r="BC370" s="1">
        <f t="shared" si="187"/>
        <v>0</v>
      </c>
      <c r="BD370" s="1">
        <f t="shared" si="188"/>
        <v>0</v>
      </c>
      <c r="BE370" s="1">
        <f t="shared" si="189"/>
        <v>0</v>
      </c>
      <c r="BF370" s="43">
        <f t="shared" si="190"/>
        <v>3</v>
      </c>
      <c r="BG370" s="43">
        <f t="shared" si="191"/>
        <v>2.6640000000000001</v>
      </c>
      <c r="BH370" s="1" t="s">
        <v>13580</v>
      </c>
      <c r="BI370" s="52">
        <v>0.15853658536585366</v>
      </c>
      <c r="BJ370" s="1" t="s">
        <v>13587</v>
      </c>
    </row>
    <row r="371" spans="1:62">
      <c r="A371" s="28" t="s">
        <v>342</v>
      </c>
      <c r="B371" s="1">
        <v>21000</v>
      </c>
      <c r="C371" s="1">
        <v>15608</v>
      </c>
      <c r="D371" s="1">
        <v>4.9599999999999937</v>
      </c>
      <c r="E371" s="28">
        <v>67.303333333333327</v>
      </c>
      <c r="F371" s="1">
        <v>3.27</v>
      </c>
      <c r="G371" s="28">
        <v>0.86279683377308702</v>
      </c>
      <c r="H371" s="28">
        <v>1.53</v>
      </c>
      <c r="I371" s="28">
        <v>0.63223140495867769</v>
      </c>
      <c r="J371" s="1">
        <v>99.88</v>
      </c>
      <c r="K371" s="1">
        <v>99.57</v>
      </c>
      <c r="L371" s="1">
        <v>329</v>
      </c>
      <c r="M371" s="1">
        <v>2046</v>
      </c>
      <c r="N371" s="1">
        <v>6544</v>
      </c>
      <c r="O371" s="28">
        <v>0.68823069403714565</v>
      </c>
      <c r="P371" s="28">
        <f t="shared" si="160"/>
        <v>1.8759168704156481</v>
      </c>
      <c r="Q371" s="42" t="s">
        <v>13545</v>
      </c>
      <c r="T371" s="1">
        <f t="shared" si="161"/>
        <v>0</v>
      </c>
      <c r="U371" s="1">
        <f t="shared" si="162"/>
        <v>0</v>
      </c>
      <c r="W371" s="1">
        <f t="shared" si="163"/>
        <v>0</v>
      </c>
      <c r="X371" s="1">
        <f t="shared" si="164"/>
        <v>0</v>
      </c>
      <c r="Y371" s="1">
        <f t="shared" si="165"/>
        <v>0</v>
      </c>
      <c r="Z371" s="1">
        <f t="shared" si="166"/>
        <v>0</v>
      </c>
      <c r="AH371" s="1">
        <f t="shared" si="167"/>
        <v>0</v>
      </c>
      <c r="AI371" s="1">
        <f t="shared" si="168"/>
        <v>0</v>
      </c>
      <c r="AJ371" s="1">
        <f t="shared" si="169"/>
        <v>0</v>
      </c>
      <c r="AK371" s="1">
        <f t="shared" si="170"/>
        <v>0</v>
      </c>
      <c r="AL371" s="1">
        <f t="shared" si="171"/>
        <v>0</v>
      </c>
      <c r="AM371" s="1">
        <f t="shared" si="172"/>
        <v>0</v>
      </c>
      <c r="AN371" s="1">
        <f t="shared" si="173"/>
        <v>0</v>
      </c>
      <c r="AO371" s="1">
        <f t="shared" si="174"/>
        <v>0.72</v>
      </c>
      <c r="AP371" s="1">
        <f t="shared" si="175"/>
        <v>0</v>
      </c>
      <c r="AQ371" s="1">
        <f t="shared" si="176"/>
        <v>0.56999999999999995</v>
      </c>
      <c r="AR371" s="1">
        <f t="shared" si="177"/>
        <v>0</v>
      </c>
      <c r="AS371" s="1">
        <f t="shared" si="178"/>
        <v>0</v>
      </c>
      <c r="AT371" s="1">
        <f t="shared" si="179"/>
        <v>0</v>
      </c>
      <c r="AU371" s="1">
        <f t="shared" si="180"/>
        <v>0</v>
      </c>
      <c r="AW371" s="1">
        <f t="shared" si="181"/>
        <v>0</v>
      </c>
      <c r="AX371" s="1">
        <f t="shared" si="182"/>
        <v>0</v>
      </c>
      <c r="AY371" s="1">
        <f t="shared" si="183"/>
        <v>0</v>
      </c>
      <c r="AZ371" s="1">
        <f t="shared" si="184"/>
        <v>0</v>
      </c>
      <c r="BA371" s="1">
        <f t="shared" si="185"/>
        <v>0</v>
      </c>
      <c r="BB371" s="1">
        <f t="shared" si="186"/>
        <v>0</v>
      </c>
      <c r="BC371" s="1">
        <f t="shared" si="187"/>
        <v>0</v>
      </c>
      <c r="BD371" s="1">
        <f t="shared" si="188"/>
        <v>0</v>
      </c>
      <c r="BE371" s="1">
        <f t="shared" si="189"/>
        <v>0</v>
      </c>
      <c r="BF371" s="43">
        <f t="shared" si="190"/>
        <v>0</v>
      </c>
      <c r="BG371" s="43">
        <f t="shared" si="191"/>
        <v>1.29</v>
      </c>
      <c r="BH371" s="1" t="s">
        <v>13580</v>
      </c>
      <c r="BI371" s="52">
        <v>0.15853658536585366</v>
      </c>
      <c r="BJ371" s="1" t="s">
        <v>13587</v>
      </c>
    </row>
    <row r="372" spans="1:62">
      <c r="A372" s="28" t="s">
        <v>3806</v>
      </c>
      <c r="B372" s="1">
        <v>3000</v>
      </c>
      <c r="C372" s="1">
        <v>56385</v>
      </c>
      <c r="D372" s="1">
        <v>5.0300000000000011</v>
      </c>
      <c r="E372" s="28">
        <v>67.483333333333334</v>
      </c>
      <c r="F372" s="1">
        <v>17.41</v>
      </c>
      <c r="G372" s="28">
        <v>1.2098679638637944</v>
      </c>
      <c r="H372" s="28">
        <v>3.44</v>
      </c>
      <c r="I372" s="28">
        <v>0.9322493224932249</v>
      </c>
      <c r="J372" s="1">
        <v>99.43</v>
      </c>
      <c r="K372" s="1">
        <v>99.58</v>
      </c>
      <c r="L372" s="1">
        <v>318</v>
      </c>
      <c r="M372" s="1">
        <v>1557</v>
      </c>
      <c r="N372" s="1">
        <v>6153</v>
      </c>
      <c r="O372" s="28">
        <v>0.87414258188824667</v>
      </c>
      <c r="P372" s="28">
        <f t="shared" si="160"/>
        <v>1.5182837640175526</v>
      </c>
      <c r="Q372" s="42">
        <v>1</v>
      </c>
      <c r="T372" s="1">
        <f t="shared" si="161"/>
        <v>0</v>
      </c>
      <c r="U372" s="1">
        <f t="shared" si="162"/>
        <v>0</v>
      </c>
      <c r="W372" s="1">
        <f t="shared" si="163"/>
        <v>0</v>
      </c>
      <c r="X372" s="1">
        <f t="shared" si="164"/>
        <v>0</v>
      </c>
      <c r="Y372" s="1">
        <f t="shared" si="165"/>
        <v>0</v>
      </c>
      <c r="Z372" s="1">
        <f t="shared" si="166"/>
        <v>0</v>
      </c>
      <c r="AH372" s="1">
        <f t="shared" si="167"/>
        <v>0</v>
      </c>
      <c r="AI372" s="1">
        <f t="shared" si="168"/>
        <v>0.68</v>
      </c>
      <c r="AJ372" s="1">
        <f t="shared" si="169"/>
        <v>0</v>
      </c>
      <c r="AK372" s="1">
        <f t="shared" si="170"/>
        <v>0</v>
      </c>
      <c r="AL372" s="1">
        <f t="shared" si="171"/>
        <v>0</v>
      </c>
      <c r="AM372" s="1">
        <f t="shared" si="172"/>
        <v>0</v>
      </c>
      <c r="AN372" s="1">
        <f t="shared" si="173"/>
        <v>1</v>
      </c>
      <c r="AO372" s="1">
        <f t="shared" si="174"/>
        <v>0.72</v>
      </c>
      <c r="AP372" s="1">
        <f t="shared" si="175"/>
        <v>0</v>
      </c>
      <c r="AQ372" s="1">
        <f t="shared" si="176"/>
        <v>0.56999999999999995</v>
      </c>
      <c r="AR372" s="1">
        <f t="shared" si="177"/>
        <v>0</v>
      </c>
      <c r="AS372" s="1">
        <f t="shared" si="178"/>
        <v>0</v>
      </c>
      <c r="AT372" s="1">
        <f t="shared" si="179"/>
        <v>0</v>
      </c>
      <c r="AU372" s="1">
        <f t="shared" si="180"/>
        <v>0</v>
      </c>
      <c r="AW372" s="1">
        <f t="shared" si="181"/>
        <v>0</v>
      </c>
      <c r="AX372" s="1">
        <f t="shared" si="182"/>
        <v>0</v>
      </c>
      <c r="AY372" s="1">
        <f t="shared" si="183"/>
        <v>0</v>
      </c>
      <c r="AZ372" s="1">
        <f t="shared" si="184"/>
        <v>0</v>
      </c>
      <c r="BA372" s="1">
        <f t="shared" si="185"/>
        <v>0</v>
      </c>
      <c r="BB372" s="1">
        <f t="shared" si="186"/>
        <v>0</v>
      </c>
      <c r="BC372" s="1">
        <f t="shared" si="187"/>
        <v>0</v>
      </c>
      <c r="BD372" s="1">
        <f t="shared" si="188"/>
        <v>0</v>
      </c>
      <c r="BE372" s="1">
        <f t="shared" si="189"/>
        <v>0</v>
      </c>
      <c r="BF372" s="43">
        <f t="shared" si="190"/>
        <v>1</v>
      </c>
      <c r="BG372" s="43">
        <f t="shared" si="191"/>
        <v>1.9699999999999998</v>
      </c>
      <c r="BH372" s="1" t="s">
        <v>13580</v>
      </c>
      <c r="BI372" s="52">
        <v>0.15853658536585366</v>
      </c>
      <c r="BJ372" s="1" t="s">
        <v>13587</v>
      </c>
    </row>
    <row r="373" spans="1:62">
      <c r="A373" s="28" t="s">
        <v>1126</v>
      </c>
      <c r="B373" s="1">
        <v>1008</v>
      </c>
      <c r="C373" s="1">
        <v>16263</v>
      </c>
      <c r="D373" s="1">
        <v>6.4400000000000048</v>
      </c>
      <c r="E373" s="28">
        <v>67.583333333333329</v>
      </c>
      <c r="F373" s="1">
        <v>3.47</v>
      </c>
      <c r="G373" s="28">
        <v>0.45418848167539272</v>
      </c>
      <c r="H373" s="28">
        <v>4.83</v>
      </c>
      <c r="I373" s="28">
        <v>1.4205882352941177</v>
      </c>
      <c r="J373" s="1">
        <v>99.84</v>
      </c>
      <c r="K373" s="1">
        <v>98.3</v>
      </c>
      <c r="L373" s="1">
        <v>212</v>
      </c>
      <c r="M373" s="1">
        <v>864</v>
      </c>
      <c r="N373" s="1">
        <v>3576</v>
      </c>
      <c r="O373" s="28">
        <v>1.0501851851851853</v>
      </c>
      <c r="P373" s="28">
        <f t="shared" si="160"/>
        <v>1.4496644295302015</v>
      </c>
      <c r="Q373" s="42">
        <v>1</v>
      </c>
      <c r="T373" s="1">
        <f t="shared" si="161"/>
        <v>0</v>
      </c>
      <c r="U373" s="1">
        <f t="shared" si="162"/>
        <v>0.52400000000000002</v>
      </c>
      <c r="W373" s="1">
        <f t="shared" si="163"/>
        <v>0</v>
      </c>
      <c r="X373" s="1">
        <f t="shared" si="164"/>
        <v>0</v>
      </c>
      <c r="Y373" s="1">
        <f t="shared" si="165"/>
        <v>0</v>
      </c>
      <c r="Z373" s="1">
        <f t="shared" si="166"/>
        <v>0</v>
      </c>
      <c r="AH373" s="1">
        <f t="shared" si="167"/>
        <v>0</v>
      </c>
      <c r="AI373" s="1">
        <f t="shared" si="168"/>
        <v>0</v>
      </c>
      <c r="AJ373" s="1">
        <f t="shared" si="169"/>
        <v>0</v>
      </c>
      <c r="AK373" s="1">
        <f t="shared" si="170"/>
        <v>0</v>
      </c>
      <c r="AL373" s="1">
        <f t="shared" si="171"/>
        <v>0</v>
      </c>
      <c r="AM373" s="1">
        <f t="shared" si="172"/>
        <v>0.75</v>
      </c>
      <c r="AN373" s="1">
        <f t="shared" si="173"/>
        <v>1</v>
      </c>
      <c r="AO373" s="1">
        <f t="shared" si="174"/>
        <v>0.72</v>
      </c>
      <c r="AP373" s="1">
        <f t="shared" si="175"/>
        <v>0</v>
      </c>
      <c r="AQ373" s="1">
        <f t="shared" si="176"/>
        <v>0.56999999999999995</v>
      </c>
      <c r="AR373" s="1">
        <f t="shared" si="177"/>
        <v>0</v>
      </c>
      <c r="AS373" s="1">
        <f t="shared" si="178"/>
        <v>0.67</v>
      </c>
      <c r="AT373" s="1">
        <f t="shared" si="179"/>
        <v>0</v>
      </c>
      <c r="AU373" s="1">
        <f t="shared" si="180"/>
        <v>0</v>
      </c>
      <c r="AW373" s="1">
        <f t="shared" si="181"/>
        <v>0</v>
      </c>
      <c r="AX373" s="1">
        <f t="shared" si="182"/>
        <v>0</v>
      </c>
      <c r="AY373" s="1">
        <f t="shared" si="183"/>
        <v>0</v>
      </c>
      <c r="AZ373" s="1">
        <f t="shared" si="184"/>
        <v>0</v>
      </c>
      <c r="BA373" s="1">
        <f t="shared" si="185"/>
        <v>0</v>
      </c>
      <c r="BB373" s="1">
        <f t="shared" si="186"/>
        <v>0</v>
      </c>
      <c r="BC373" s="1">
        <f t="shared" si="187"/>
        <v>0</v>
      </c>
      <c r="BD373" s="1">
        <f t="shared" si="188"/>
        <v>0</v>
      </c>
      <c r="BE373" s="1">
        <f t="shared" si="189"/>
        <v>0</v>
      </c>
      <c r="BF373" s="43">
        <f t="shared" si="190"/>
        <v>1</v>
      </c>
      <c r="BG373" s="43">
        <f t="shared" si="191"/>
        <v>3.234</v>
      </c>
      <c r="BH373" s="1" t="s">
        <v>13580</v>
      </c>
      <c r="BI373" s="52">
        <v>0.15853658536585366</v>
      </c>
      <c r="BJ373" s="1" t="s">
        <v>13587</v>
      </c>
    </row>
    <row r="374" spans="1:62">
      <c r="A374" s="28" t="s">
        <v>3551</v>
      </c>
      <c r="B374" s="1">
        <v>1000</v>
      </c>
      <c r="C374" s="1">
        <v>18719</v>
      </c>
      <c r="D374" s="1">
        <v>9.3499999999999943</v>
      </c>
      <c r="E374" s="28">
        <v>67.87</v>
      </c>
      <c r="F374" s="1">
        <v>24.24</v>
      </c>
      <c r="G374" s="28">
        <v>3.1727748691099475</v>
      </c>
      <c r="H374" s="28">
        <v>7.15</v>
      </c>
      <c r="I374" s="28">
        <v>2.1029411764705883</v>
      </c>
      <c r="J374" s="1">
        <v>98.88</v>
      </c>
      <c r="K374" s="1">
        <v>98.24</v>
      </c>
      <c r="L374" s="1">
        <v>13</v>
      </c>
      <c r="M374" s="1">
        <v>42</v>
      </c>
      <c r="N374" s="1">
        <v>1478</v>
      </c>
      <c r="O374" s="28">
        <v>1.3247619047619048</v>
      </c>
      <c r="P374" s="28">
        <f t="shared" si="160"/>
        <v>0.17050067658998647</v>
      </c>
      <c r="Q374" s="42">
        <v>0</v>
      </c>
      <c r="T374" s="1">
        <f t="shared" si="161"/>
        <v>0</v>
      </c>
      <c r="U374" s="1">
        <f t="shared" si="162"/>
        <v>0.52400000000000002</v>
      </c>
      <c r="W374" s="1">
        <f t="shared" si="163"/>
        <v>0</v>
      </c>
      <c r="X374" s="1">
        <f t="shared" si="164"/>
        <v>0</v>
      </c>
      <c r="Y374" s="1">
        <f t="shared" si="165"/>
        <v>0</v>
      </c>
      <c r="Z374" s="1">
        <f t="shared" si="166"/>
        <v>0</v>
      </c>
      <c r="AH374" s="1">
        <f t="shared" si="167"/>
        <v>0</v>
      </c>
      <c r="AI374" s="1">
        <f t="shared" si="168"/>
        <v>0.68</v>
      </c>
      <c r="AJ374" s="1">
        <f t="shared" si="169"/>
        <v>1</v>
      </c>
      <c r="AK374" s="1">
        <f t="shared" si="170"/>
        <v>0</v>
      </c>
      <c r="AL374" s="1">
        <f t="shared" si="171"/>
        <v>1</v>
      </c>
      <c r="AM374" s="1">
        <f t="shared" si="172"/>
        <v>0.75</v>
      </c>
      <c r="AN374" s="1">
        <f t="shared" si="173"/>
        <v>1</v>
      </c>
      <c r="AO374" s="1">
        <f t="shared" si="174"/>
        <v>0.72</v>
      </c>
      <c r="AP374" s="1">
        <f t="shared" si="175"/>
        <v>0</v>
      </c>
      <c r="AQ374" s="1">
        <f t="shared" si="176"/>
        <v>0.56999999999999995</v>
      </c>
      <c r="AR374" s="1">
        <f t="shared" si="177"/>
        <v>0</v>
      </c>
      <c r="AS374" s="1">
        <f t="shared" si="178"/>
        <v>0.67</v>
      </c>
      <c r="AT374" s="1">
        <f t="shared" si="179"/>
        <v>0</v>
      </c>
      <c r="AU374" s="1">
        <f t="shared" si="180"/>
        <v>0</v>
      </c>
      <c r="AW374" s="1">
        <f t="shared" si="181"/>
        <v>1</v>
      </c>
      <c r="AX374" s="1">
        <f t="shared" si="182"/>
        <v>0</v>
      </c>
      <c r="AY374" s="1">
        <f t="shared" si="183"/>
        <v>1</v>
      </c>
      <c r="AZ374" s="1">
        <f t="shared" si="184"/>
        <v>0.88</v>
      </c>
      <c r="BA374" s="1">
        <f t="shared" si="185"/>
        <v>0</v>
      </c>
      <c r="BB374" s="1">
        <f t="shared" si="186"/>
        <v>0</v>
      </c>
      <c r="BC374" s="1">
        <f t="shared" si="187"/>
        <v>0</v>
      </c>
      <c r="BD374" s="1">
        <f t="shared" si="188"/>
        <v>1</v>
      </c>
      <c r="BE374" s="1">
        <f t="shared" si="189"/>
        <v>0.81</v>
      </c>
      <c r="BF374" s="43">
        <f t="shared" si="190"/>
        <v>6</v>
      </c>
      <c r="BG374" s="43">
        <f t="shared" si="191"/>
        <v>5.604000000000001</v>
      </c>
      <c r="BH374" s="1" t="s">
        <v>13580</v>
      </c>
      <c r="BI374" s="52">
        <v>0.15853658536585366</v>
      </c>
      <c r="BJ374" s="1" t="s">
        <v>13587</v>
      </c>
    </row>
    <row r="375" spans="1:62">
      <c r="A375" s="28" t="s">
        <v>1235</v>
      </c>
      <c r="B375" s="1">
        <v>6200</v>
      </c>
      <c r="C375" s="1">
        <v>253961</v>
      </c>
      <c r="D375" s="1">
        <v>3.6200000000000045</v>
      </c>
      <c r="E375" s="28">
        <v>68.796666666666667</v>
      </c>
      <c r="F375" s="1">
        <v>16.23</v>
      </c>
      <c r="G375" s="28">
        <v>1.1278665740097289</v>
      </c>
      <c r="H375" s="28">
        <v>3.93</v>
      </c>
      <c r="I375" s="28">
        <v>1.0650406504065042</v>
      </c>
      <c r="J375" s="1">
        <v>97.15</v>
      </c>
      <c r="K375" s="1">
        <v>99.91</v>
      </c>
      <c r="L375" s="1">
        <v>631</v>
      </c>
      <c r="M375" s="1">
        <v>2307</v>
      </c>
      <c r="N375" s="1">
        <v>18363</v>
      </c>
      <c r="O375" s="28">
        <v>1.1706458604247942</v>
      </c>
      <c r="P375" s="28">
        <f t="shared" si="160"/>
        <v>0.75379839895441914</v>
      </c>
      <c r="Q375" s="42" t="s">
        <v>13545</v>
      </c>
      <c r="T375" s="1">
        <f t="shared" si="161"/>
        <v>0</v>
      </c>
      <c r="U375" s="1">
        <f t="shared" si="162"/>
        <v>0</v>
      </c>
      <c r="W375" s="1">
        <f t="shared" si="163"/>
        <v>0</v>
      </c>
      <c r="X375" s="1">
        <f t="shared" si="164"/>
        <v>0</v>
      </c>
      <c r="Y375" s="1">
        <f t="shared" si="165"/>
        <v>0</v>
      </c>
      <c r="Z375" s="1">
        <f t="shared" si="166"/>
        <v>0</v>
      </c>
      <c r="AH375" s="1">
        <f t="shared" si="167"/>
        <v>0</v>
      </c>
      <c r="AI375" s="1">
        <f t="shared" si="168"/>
        <v>0.68</v>
      </c>
      <c r="AJ375" s="1">
        <f t="shared" si="169"/>
        <v>0</v>
      </c>
      <c r="AK375" s="1">
        <f t="shared" si="170"/>
        <v>0</v>
      </c>
      <c r="AL375" s="1">
        <f t="shared" si="171"/>
        <v>0</v>
      </c>
      <c r="AM375" s="1">
        <f t="shared" si="172"/>
        <v>0</v>
      </c>
      <c r="AN375" s="1">
        <f t="shared" si="173"/>
        <v>1</v>
      </c>
      <c r="AO375" s="1">
        <f t="shared" si="174"/>
        <v>0.72</v>
      </c>
      <c r="AP375" s="1">
        <f t="shared" si="175"/>
        <v>0</v>
      </c>
      <c r="AQ375" s="1">
        <f t="shared" si="176"/>
        <v>0.56999999999999995</v>
      </c>
      <c r="AR375" s="1">
        <f t="shared" si="177"/>
        <v>0</v>
      </c>
      <c r="AS375" s="1">
        <f t="shared" si="178"/>
        <v>0</v>
      </c>
      <c r="AT375" s="1">
        <f t="shared" si="179"/>
        <v>0</v>
      </c>
      <c r="AU375" s="1">
        <f t="shared" si="180"/>
        <v>0</v>
      </c>
      <c r="AW375" s="1">
        <f t="shared" si="181"/>
        <v>0</v>
      </c>
      <c r="AX375" s="1">
        <f t="shared" si="182"/>
        <v>0</v>
      </c>
      <c r="AY375" s="1">
        <f t="shared" si="183"/>
        <v>0</v>
      </c>
      <c r="AZ375" s="1">
        <f t="shared" si="184"/>
        <v>0</v>
      </c>
      <c r="BA375" s="1">
        <f t="shared" si="185"/>
        <v>0</v>
      </c>
      <c r="BB375" s="1">
        <f t="shared" si="186"/>
        <v>0</v>
      </c>
      <c r="BC375" s="1">
        <f t="shared" si="187"/>
        <v>0</v>
      </c>
      <c r="BD375" s="1">
        <f t="shared" si="188"/>
        <v>0</v>
      </c>
      <c r="BE375" s="1">
        <f t="shared" si="189"/>
        <v>0</v>
      </c>
      <c r="BF375" s="43">
        <f t="shared" si="190"/>
        <v>1</v>
      </c>
      <c r="BG375" s="43">
        <f t="shared" si="191"/>
        <v>1.9699999999999998</v>
      </c>
      <c r="BH375" s="1" t="s">
        <v>13580</v>
      </c>
      <c r="BI375" s="52">
        <v>0.15853658536585366</v>
      </c>
      <c r="BJ375" s="1" t="s">
        <v>13587</v>
      </c>
    </row>
    <row r="376" spans="1:62">
      <c r="A376" s="28" t="s">
        <v>1814</v>
      </c>
      <c r="B376" s="1">
        <v>1000</v>
      </c>
      <c r="C376" s="1">
        <v>45040</v>
      </c>
      <c r="D376" s="1">
        <v>24.28</v>
      </c>
      <c r="E376" s="28">
        <v>68.803333333333327</v>
      </c>
      <c r="F376" s="1">
        <v>5.56</v>
      </c>
      <c r="G376" s="28">
        <v>1.1440329218106995</v>
      </c>
      <c r="H376" s="28">
        <v>0.9</v>
      </c>
      <c r="I376" s="28">
        <v>0.30508474576271183</v>
      </c>
      <c r="J376" s="1">
        <v>98.08</v>
      </c>
      <c r="K376" s="1">
        <v>99.79</v>
      </c>
      <c r="L376" s="1">
        <v>150</v>
      </c>
      <c r="M376" s="1">
        <v>738</v>
      </c>
      <c r="N376" s="1">
        <v>5106</v>
      </c>
      <c r="O376" s="28">
        <v>0.86991869918699194</v>
      </c>
      <c r="P376" s="28">
        <f t="shared" si="160"/>
        <v>0.86721504112808456</v>
      </c>
      <c r="Q376" s="42">
        <v>1</v>
      </c>
      <c r="T376" s="1">
        <f t="shared" si="161"/>
        <v>0</v>
      </c>
      <c r="U376" s="1">
        <f t="shared" si="162"/>
        <v>0.52400000000000002</v>
      </c>
      <c r="W376" s="1">
        <f t="shared" si="163"/>
        <v>0</v>
      </c>
      <c r="X376" s="1">
        <f t="shared" si="164"/>
        <v>0.49</v>
      </c>
      <c r="Y376" s="1">
        <f t="shared" si="165"/>
        <v>0</v>
      </c>
      <c r="Z376" s="1">
        <f t="shared" si="166"/>
        <v>0</v>
      </c>
      <c r="AH376" s="1">
        <f t="shared" si="167"/>
        <v>0</v>
      </c>
      <c r="AI376" s="1">
        <f t="shared" si="168"/>
        <v>0</v>
      </c>
      <c r="AJ376" s="1">
        <f t="shared" si="169"/>
        <v>0</v>
      </c>
      <c r="AK376" s="1">
        <f t="shared" si="170"/>
        <v>0</v>
      </c>
      <c r="AL376" s="1">
        <f t="shared" si="171"/>
        <v>0</v>
      </c>
      <c r="AM376" s="1">
        <f t="shared" si="172"/>
        <v>0</v>
      </c>
      <c r="AN376" s="1">
        <f t="shared" si="173"/>
        <v>0</v>
      </c>
      <c r="AO376" s="1">
        <f t="shared" si="174"/>
        <v>0</v>
      </c>
      <c r="AP376" s="1">
        <f t="shared" si="175"/>
        <v>0</v>
      </c>
      <c r="AQ376" s="1">
        <f t="shared" si="176"/>
        <v>0.56999999999999995</v>
      </c>
      <c r="AR376" s="1">
        <f t="shared" si="177"/>
        <v>0</v>
      </c>
      <c r="AS376" s="1">
        <f t="shared" si="178"/>
        <v>0</v>
      </c>
      <c r="AT376" s="1">
        <f t="shared" si="179"/>
        <v>0</v>
      </c>
      <c r="AU376" s="1">
        <f t="shared" si="180"/>
        <v>0</v>
      </c>
      <c r="AW376" s="1">
        <f t="shared" si="181"/>
        <v>0</v>
      </c>
      <c r="AX376" s="1">
        <f t="shared" si="182"/>
        <v>0</v>
      </c>
      <c r="AY376" s="1">
        <f t="shared" si="183"/>
        <v>0</v>
      </c>
      <c r="AZ376" s="1">
        <f t="shared" si="184"/>
        <v>0</v>
      </c>
      <c r="BA376" s="1">
        <f t="shared" si="185"/>
        <v>0</v>
      </c>
      <c r="BB376" s="1">
        <f t="shared" si="186"/>
        <v>0</v>
      </c>
      <c r="BC376" s="1">
        <f t="shared" si="187"/>
        <v>0</v>
      </c>
      <c r="BD376" s="1">
        <f t="shared" si="188"/>
        <v>0</v>
      </c>
      <c r="BE376" s="1">
        <f t="shared" si="189"/>
        <v>0</v>
      </c>
      <c r="BF376" s="43">
        <f t="shared" si="190"/>
        <v>0</v>
      </c>
      <c r="BG376" s="43">
        <f t="shared" si="191"/>
        <v>1.5840000000000001</v>
      </c>
      <c r="BH376" s="1" t="s">
        <v>13580</v>
      </c>
      <c r="BI376" s="52">
        <v>0.15853658536585366</v>
      </c>
      <c r="BJ376" s="1" t="s">
        <v>13587</v>
      </c>
    </row>
    <row r="377" spans="1:62">
      <c r="A377" s="28" t="s">
        <v>3558</v>
      </c>
      <c r="B377" s="1">
        <v>1000</v>
      </c>
      <c r="C377" s="1">
        <v>7113</v>
      </c>
      <c r="D377" s="1">
        <v>8.5999999999999943</v>
      </c>
      <c r="E377" s="28">
        <v>69</v>
      </c>
      <c r="F377" s="1">
        <v>2.46</v>
      </c>
      <c r="G377" s="28">
        <v>0.62755102040816324</v>
      </c>
      <c r="H377" s="28">
        <v>0.05</v>
      </c>
      <c r="I377" s="28">
        <v>1.6556291390728478E-2</v>
      </c>
      <c r="J377" s="1">
        <v>100</v>
      </c>
      <c r="K377" s="1">
        <v>99.62</v>
      </c>
      <c r="L377" s="1">
        <v>1</v>
      </c>
      <c r="M377" s="1">
        <v>250</v>
      </c>
      <c r="N377" s="1">
        <v>1938</v>
      </c>
      <c r="O377" s="28">
        <v>1.712E-2</v>
      </c>
      <c r="P377" s="28">
        <f t="shared" si="160"/>
        <v>0.77399380804953566</v>
      </c>
      <c r="Q377" s="42">
        <v>1</v>
      </c>
      <c r="T377" s="1">
        <f t="shared" si="161"/>
        <v>0</v>
      </c>
      <c r="U377" s="1">
        <f t="shared" si="162"/>
        <v>0.52400000000000002</v>
      </c>
      <c r="W377" s="1">
        <f t="shared" si="163"/>
        <v>0</v>
      </c>
      <c r="X377" s="1">
        <f t="shared" si="164"/>
        <v>0</v>
      </c>
      <c r="Y377" s="1">
        <f t="shared" si="165"/>
        <v>0</v>
      </c>
      <c r="Z377" s="1">
        <f t="shared" si="166"/>
        <v>0</v>
      </c>
      <c r="AH377" s="1">
        <f t="shared" si="167"/>
        <v>0</v>
      </c>
      <c r="AI377" s="1">
        <f t="shared" si="168"/>
        <v>0</v>
      </c>
      <c r="AJ377" s="1">
        <f t="shared" si="169"/>
        <v>0</v>
      </c>
      <c r="AK377" s="1">
        <f t="shared" si="170"/>
        <v>0</v>
      </c>
      <c r="AL377" s="1">
        <f t="shared" si="171"/>
        <v>0</v>
      </c>
      <c r="AM377" s="1">
        <f t="shared" si="172"/>
        <v>0</v>
      </c>
      <c r="AN377" s="1">
        <f t="shared" si="173"/>
        <v>0</v>
      </c>
      <c r="AO377" s="1">
        <f t="shared" si="174"/>
        <v>0</v>
      </c>
      <c r="AP377" s="1">
        <f t="shared" si="175"/>
        <v>0</v>
      </c>
      <c r="AQ377" s="1">
        <f t="shared" si="176"/>
        <v>0.56999999999999995</v>
      </c>
      <c r="AR377" s="1">
        <f t="shared" si="177"/>
        <v>0</v>
      </c>
      <c r="AS377" s="1">
        <f t="shared" si="178"/>
        <v>0</v>
      </c>
      <c r="AT377" s="1">
        <f t="shared" si="179"/>
        <v>0</v>
      </c>
      <c r="AU377" s="1">
        <f t="shared" si="180"/>
        <v>0</v>
      </c>
      <c r="AW377" s="1">
        <f t="shared" si="181"/>
        <v>1</v>
      </c>
      <c r="AX377" s="1">
        <f t="shared" si="182"/>
        <v>0.91</v>
      </c>
      <c r="AY377" s="1">
        <f t="shared" si="183"/>
        <v>0</v>
      </c>
      <c r="AZ377" s="1">
        <f t="shared" si="184"/>
        <v>0</v>
      </c>
      <c r="BA377" s="1">
        <f t="shared" si="185"/>
        <v>0</v>
      </c>
      <c r="BB377" s="1">
        <f t="shared" si="186"/>
        <v>1</v>
      </c>
      <c r="BC377" s="1">
        <f t="shared" si="187"/>
        <v>0</v>
      </c>
      <c r="BD377" s="1">
        <f t="shared" si="188"/>
        <v>0</v>
      </c>
      <c r="BE377" s="1">
        <f t="shared" si="189"/>
        <v>0</v>
      </c>
      <c r="BF377" s="43">
        <f t="shared" si="190"/>
        <v>2</v>
      </c>
      <c r="BG377" s="43">
        <f t="shared" si="191"/>
        <v>2.004</v>
      </c>
      <c r="BH377" s="1" t="s">
        <v>13580</v>
      </c>
      <c r="BI377" s="52">
        <v>0.15853658536585366</v>
      </c>
      <c r="BJ377" s="1" t="s">
        <v>13587</v>
      </c>
    </row>
    <row r="378" spans="1:62">
      <c r="A378" s="28" t="s">
        <v>1520</v>
      </c>
      <c r="B378" s="1">
        <v>1071</v>
      </c>
      <c r="C378" s="1">
        <v>10270</v>
      </c>
      <c r="D378" s="1">
        <v>2.6899999999999977</v>
      </c>
      <c r="E378" s="28">
        <v>69.283333333333331</v>
      </c>
      <c r="F378" s="1">
        <v>10</v>
      </c>
      <c r="G378" s="28">
        <v>0.69492703266157052</v>
      </c>
      <c r="H378" s="28">
        <v>6.33</v>
      </c>
      <c r="I378" s="28">
        <v>1.7154471544715448</v>
      </c>
      <c r="J378" s="1">
        <v>99.99</v>
      </c>
      <c r="K378" s="1">
        <v>98.09</v>
      </c>
      <c r="L378" s="1">
        <v>160</v>
      </c>
      <c r="M378" s="1">
        <v>729</v>
      </c>
      <c r="N378" s="1">
        <v>2831</v>
      </c>
      <c r="O378" s="28">
        <v>0.93936899862825796</v>
      </c>
      <c r="P378" s="28">
        <f t="shared" si="160"/>
        <v>1.5450370893677143</v>
      </c>
      <c r="Q378" s="42">
        <v>1</v>
      </c>
      <c r="T378" s="1">
        <f t="shared" si="161"/>
        <v>0</v>
      </c>
      <c r="U378" s="1">
        <f t="shared" si="162"/>
        <v>0.52400000000000002</v>
      </c>
      <c r="W378" s="1">
        <f t="shared" si="163"/>
        <v>0</v>
      </c>
      <c r="X378" s="1">
        <f t="shared" si="164"/>
        <v>0</v>
      </c>
      <c r="Y378" s="1">
        <f t="shared" si="165"/>
        <v>0</v>
      </c>
      <c r="Z378" s="1">
        <f t="shared" si="166"/>
        <v>0</v>
      </c>
      <c r="AH378" s="1">
        <f t="shared" si="167"/>
        <v>0</v>
      </c>
      <c r="AI378" s="1">
        <f t="shared" si="168"/>
        <v>0.68</v>
      </c>
      <c r="AJ378" s="1">
        <f t="shared" si="169"/>
        <v>0</v>
      </c>
      <c r="AK378" s="1">
        <f t="shared" si="170"/>
        <v>0</v>
      </c>
      <c r="AL378" s="1">
        <f t="shared" si="171"/>
        <v>1</v>
      </c>
      <c r="AM378" s="1">
        <f t="shared" si="172"/>
        <v>0.75</v>
      </c>
      <c r="AN378" s="1">
        <f t="shared" si="173"/>
        <v>1</v>
      </c>
      <c r="AO378" s="1">
        <f t="shared" si="174"/>
        <v>0.72</v>
      </c>
      <c r="AP378" s="1">
        <f t="shared" si="175"/>
        <v>0</v>
      </c>
      <c r="AQ378" s="1">
        <f t="shared" si="176"/>
        <v>0.56999999999999995</v>
      </c>
      <c r="AR378" s="1">
        <f t="shared" si="177"/>
        <v>0</v>
      </c>
      <c r="AS378" s="1">
        <f t="shared" si="178"/>
        <v>0.67</v>
      </c>
      <c r="AT378" s="1">
        <f t="shared" si="179"/>
        <v>0</v>
      </c>
      <c r="AU378" s="1">
        <f t="shared" si="180"/>
        <v>0</v>
      </c>
      <c r="AW378" s="1">
        <f t="shared" si="181"/>
        <v>0</v>
      </c>
      <c r="AX378" s="1">
        <f t="shared" si="182"/>
        <v>0</v>
      </c>
      <c r="AY378" s="1">
        <f t="shared" si="183"/>
        <v>0</v>
      </c>
      <c r="AZ378" s="1">
        <f t="shared" si="184"/>
        <v>0</v>
      </c>
      <c r="BA378" s="1">
        <f t="shared" si="185"/>
        <v>0</v>
      </c>
      <c r="BB378" s="1">
        <f t="shared" si="186"/>
        <v>0</v>
      </c>
      <c r="BC378" s="1">
        <f t="shared" si="187"/>
        <v>0</v>
      </c>
      <c r="BD378" s="1">
        <f t="shared" si="188"/>
        <v>0</v>
      </c>
      <c r="BE378" s="1">
        <f t="shared" si="189"/>
        <v>0</v>
      </c>
      <c r="BF378" s="43">
        <f t="shared" si="190"/>
        <v>2</v>
      </c>
      <c r="BG378" s="43">
        <f t="shared" si="191"/>
        <v>3.9140000000000001</v>
      </c>
      <c r="BH378" s="1" t="s">
        <v>13580</v>
      </c>
      <c r="BI378" s="52">
        <v>0.15853658536585366</v>
      </c>
      <c r="BJ378" s="1" t="s">
        <v>13587</v>
      </c>
    </row>
    <row r="379" spans="1:62">
      <c r="A379" s="28" t="s">
        <v>3178</v>
      </c>
      <c r="B379" s="1">
        <v>2000</v>
      </c>
      <c r="C379" s="1">
        <v>5879</v>
      </c>
      <c r="D379" s="1">
        <v>11.14</v>
      </c>
      <c r="E379" s="28">
        <v>69.376666666666665</v>
      </c>
      <c r="F379" s="1">
        <v>0</v>
      </c>
      <c r="G379" s="28">
        <v>0</v>
      </c>
      <c r="H379" s="28">
        <v>0.01</v>
      </c>
      <c r="I379" s="28">
        <v>3.5842293906810036E-3</v>
      </c>
      <c r="J379" s="1">
        <v>99.97</v>
      </c>
      <c r="K379" s="1">
        <v>99.61</v>
      </c>
      <c r="L379" s="1">
        <v>20</v>
      </c>
      <c r="M379" s="1">
        <v>48</v>
      </c>
      <c r="N379" s="1">
        <v>876</v>
      </c>
      <c r="O379" s="28">
        <v>1.7833333333333334</v>
      </c>
      <c r="P379" s="28">
        <f t="shared" si="160"/>
        <v>0.32876712328767121</v>
      </c>
      <c r="Q379" s="42">
        <v>0</v>
      </c>
      <c r="T379" s="1">
        <f t="shared" si="161"/>
        <v>0</v>
      </c>
      <c r="U379" s="1">
        <f t="shared" si="162"/>
        <v>0</v>
      </c>
      <c r="W379" s="1">
        <f t="shared" si="163"/>
        <v>0</v>
      </c>
      <c r="X379" s="1">
        <f t="shared" si="164"/>
        <v>0</v>
      </c>
      <c r="Y379" s="1">
        <f t="shared" si="165"/>
        <v>0</v>
      </c>
      <c r="Z379" s="1">
        <f t="shared" si="166"/>
        <v>0</v>
      </c>
      <c r="AH379" s="1">
        <f t="shared" si="167"/>
        <v>0</v>
      </c>
      <c r="AI379" s="1">
        <f t="shared" si="168"/>
        <v>0</v>
      </c>
      <c r="AJ379" s="1">
        <f t="shared" si="169"/>
        <v>0</v>
      </c>
      <c r="AK379" s="1">
        <f t="shared" si="170"/>
        <v>0</v>
      </c>
      <c r="AL379" s="1">
        <f t="shared" si="171"/>
        <v>0</v>
      </c>
      <c r="AM379" s="1">
        <f t="shared" si="172"/>
        <v>0</v>
      </c>
      <c r="AN379" s="1">
        <f t="shared" si="173"/>
        <v>0</v>
      </c>
      <c r="AO379" s="1">
        <f t="shared" si="174"/>
        <v>0</v>
      </c>
      <c r="AP379" s="1">
        <f t="shared" si="175"/>
        <v>0</v>
      </c>
      <c r="AQ379" s="1">
        <f t="shared" si="176"/>
        <v>0.56999999999999995</v>
      </c>
      <c r="AR379" s="1">
        <f t="shared" si="177"/>
        <v>0</v>
      </c>
      <c r="AS379" s="1">
        <f t="shared" si="178"/>
        <v>0</v>
      </c>
      <c r="AT379" s="1">
        <f t="shared" si="179"/>
        <v>0</v>
      </c>
      <c r="AU379" s="1">
        <f t="shared" si="180"/>
        <v>0.54</v>
      </c>
      <c r="AW379" s="1">
        <f t="shared" si="181"/>
        <v>1</v>
      </c>
      <c r="AX379" s="1">
        <f t="shared" si="182"/>
        <v>0</v>
      </c>
      <c r="AY379" s="1">
        <f t="shared" si="183"/>
        <v>1</v>
      </c>
      <c r="AZ379" s="1">
        <f t="shared" si="184"/>
        <v>0.88</v>
      </c>
      <c r="BA379" s="1">
        <f t="shared" si="185"/>
        <v>0.77</v>
      </c>
      <c r="BB379" s="1">
        <f t="shared" si="186"/>
        <v>0</v>
      </c>
      <c r="BC379" s="1">
        <f t="shared" si="187"/>
        <v>0</v>
      </c>
      <c r="BD379" s="1">
        <f t="shared" si="188"/>
        <v>0</v>
      </c>
      <c r="BE379" s="1">
        <f t="shared" si="189"/>
        <v>0.81</v>
      </c>
      <c r="BF379" s="43">
        <f t="shared" si="190"/>
        <v>2</v>
      </c>
      <c r="BG379" s="43">
        <f t="shared" si="191"/>
        <v>3.57</v>
      </c>
      <c r="BH379" s="1" t="s">
        <v>13580</v>
      </c>
      <c r="BI379" s="52">
        <v>0.15853658536585366</v>
      </c>
      <c r="BJ379" s="1" t="s">
        <v>13587</v>
      </c>
    </row>
    <row r="380" spans="1:62">
      <c r="A380" s="28" t="s">
        <v>3628</v>
      </c>
      <c r="B380" s="1">
        <v>500</v>
      </c>
      <c r="C380" s="1">
        <v>105191</v>
      </c>
      <c r="D380" s="1">
        <v>4.5100000000000051</v>
      </c>
      <c r="E380" s="28">
        <v>69.600000000000009</v>
      </c>
      <c r="F380" s="1">
        <v>1.21</v>
      </c>
      <c r="G380" s="28">
        <v>0.37577639751552794</v>
      </c>
      <c r="H380" s="28">
        <v>0.25</v>
      </c>
      <c r="I380" s="28">
        <v>0.15723270440251572</v>
      </c>
      <c r="J380" s="1">
        <v>39.92</v>
      </c>
      <c r="K380" s="1">
        <v>99.95</v>
      </c>
      <c r="L380" s="1">
        <v>666</v>
      </c>
      <c r="M380" s="1">
        <v>3096</v>
      </c>
      <c r="N380" s="1">
        <v>19186</v>
      </c>
      <c r="O380" s="28">
        <v>0.92069767441860473</v>
      </c>
      <c r="P380" s="28">
        <f t="shared" si="160"/>
        <v>0.96820598352965703</v>
      </c>
      <c r="Q380" s="42">
        <v>1</v>
      </c>
      <c r="T380" s="1">
        <f t="shared" si="161"/>
        <v>0</v>
      </c>
      <c r="U380" s="1">
        <f t="shared" si="162"/>
        <v>0.52400000000000002</v>
      </c>
      <c r="W380" s="1">
        <f t="shared" si="163"/>
        <v>0</v>
      </c>
      <c r="X380" s="1">
        <f t="shared" si="164"/>
        <v>0</v>
      </c>
      <c r="Y380" s="1">
        <f t="shared" si="165"/>
        <v>0</v>
      </c>
      <c r="Z380" s="1">
        <f t="shared" si="166"/>
        <v>0</v>
      </c>
      <c r="AH380" s="1">
        <f t="shared" si="167"/>
        <v>0</v>
      </c>
      <c r="AI380" s="1">
        <f t="shared" si="168"/>
        <v>0</v>
      </c>
      <c r="AJ380" s="1">
        <f t="shared" si="169"/>
        <v>0</v>
      </c>
      <c r="AK380" s="1">
        <f t="shared" si="170"/>
        <v>0</v>
      </c>
      <c r="AL380" s="1">
        <f t="shared" si="171"/>
        <v>0</v>
      </c>
      <c r="AM380" s="1">
        <f t="shared" si="172"/>
        <v>0</v>
      </c>
      <c r="AN380" s="1">
        <f t="shared" si="173"/>
        <v>0</v>
      </c>
      <c r="AO380" s="1">
        <f t="shared" si="174"/>
        <v>0</v>
      </c>
      <c r="AP380" s="1">
        <f t="shared" si="175"/>
        <v>1</v>
      </c>
      <c r="AQ380" s="1">
        <f t="shared" si="176"/>
        <v>0</v>
      </c>
      <c r="AR380" s="1">
        <f t="shared" si="177"/>
        <v>0</v>
      </c>
      <c r="AS380" s="1">
        <f t="shared" si="178"/>
        <v>0</v>
      </c>
      <c r="AT380" s="1">
        <f t="shared" si="179"/>
        <v>0</v>
      </c>
      <c r="AU380" s="1">
        <f t="shared" si="180"/>
        <v>0</v>
      </c>
      <c r="AW380" s="1">
        <f t="shared" si="181"/>
        <v>0</v>
      </c>
      <c r="AX380" s="1">
        <f t="shared" si="182"/>
        <v>0</v>
      </c>
      <c r="AY380" s="1">
        <f t="shared" si="183"/>
        <v>0</v>
      </c>
      <c r="AZ380" s="1">
        <f t="shared" si="184"/>
        <v>0</v>
      </c>
      <c r="BA380" s="1">
        <f t="shared" si="185"/>
        <v>0</v>
      </c>
      <c r="BB380" s="1">
        <f t="shared" si="186"/>
        <v>0</v>
      </c>
      <c r="BC380" s="1">
        <f t="shared" si="187"/>
        <v>0</v>
      </c>
      <c r="BD380" s="1">
        <f t="shared" si="188"/>
        <v>0</v>
      </c>
      <c r="BE380" s="1">
        <f t="shared" si="189"/>
        <v>0</v>
      </c>
      <c r="BF380" s="43">
        <f t="shared" si="190"/>
        <v>1</v>
      </c>
      <c r="BG380" s="43">
        <f t="shared" si="191"/>
        <v>0.52400000000000002</v>
      </c>
      <c r="BH380" s="1" t="s">
        <v>13578</v>
      </c>
      <c r="BI380" s="52">
        <v>7.6923076923076927E-2</v>
      </c>
      <c r="BJ380" s="1" t="s">
        <v>13589</v>
      </c>
    </row>
    <row r="381" spans="1:62">
      <c r="A381" s="28" t="s">
        <v>1064</v>
      </c>
      <c r="B381" s="1">
        <v>1000</v>
      </c>
      <c r="C381" s="1">
        <v>4479</v>
      </c>
      <c r="D381" s="1">
        <v>4.519999999999996</v>
      </c>
      <c r="E381" s="28">
        <v>70.11</v>
      </c>
      <c r="F381" s="1">
        <v>36.08</v>
      </c>
      <c r="G381" s="28">
        <v>2.5072967338429462</v>
      </c>
      <c r="H381" s="28">
        <v>4.84</v>
      </c>
      <c r="I381" s="28">
        <v>1.3116531165311653</v>
      </c>
      <c r="J381" s="1">
        <v>99.89</v>
      </c>
      <c r="K381" s="1">
        <v>99.31</v>
      </c>
      <c r="L381" s="1">
        <v>25</v>
      </c>
      <c r="M381" s="1">
        <v>171</v>
      </c>
      <c r="N381" s="1">
        <v>1149</v>
      </c>
      <c r="O381" s="28">
        <v>0.6257309941520468</v>
      </c>
      <c r="P381" s="28">
        <f t="shared" si="160"/>
        <v>0.89295039164490864</v>
      </c>
      <c r="Q381" s="42">
        <v>1</v>
      </c>
      <c r="T381" s="1">
        <f t="shared" si="161"/>
        <v>0</v>
      </c>
      <c r="U381" s="1">
        <f t="shared" si="162"/>
        <v>0.52400000000000002</v>
      </c>
      <c r="W381" s="1">
        <f t="shared" si="163"/>
        <v>0</v>
      </c>
      <c r="X381" s="1">
        <f t="shared" si="164"/>
        <v>0</v>
      </c>
      <c r="Y381" s="1">
        <f t="shared" si="165"/>
        <v>0</v>
      </c>
      <c r="Z381" s="1">
        <f t="shared" si="166"/>
        <v>0</v>
      </c>
      <c r="AH381" s="1">
        <f t="shared" si="167"/>
        <v>0</v>
      </c>
      <c r="AI381" s="1">
        <f t="shared" si="168"/>
        <v>0.68</v>
      </c>
      <c r="AJ381" s="1">
        <f t="shared" si="169"/>
        <v>0</v>
      </c>
      <c r="AK381" s="1">
        <f t="shared" si="170"/>
        <v>0</v>
      </c>
      <c r="AL381" s="1">
        <f t="shared" si="171"/>
        <v>0</v>
      </c>
      <c r="AM381" s="1">
        <f t="shared" si="172"/>
        <v>0.75</v>
      </c>
      <c r="AN381" s="1">
        <f t="shared" si="173"/>
        <v>1</v>
      </c>
      <c r="AO381" s="1">
        <f t="shared" si="174"/>
        <v>0.72</v>
      </c>
      <c r="AP381" s="1">
        <f t="shared" si="175"/>
        <v>0</v>
      </c>
      <c r="AQ381" s="1">
        <f t="shared" si="176"/>
        <v>0.56999999999999995</v>
      </c>
      <c r="AR381" s="1">
        <f t="shared" si="177"/>
        <v>0</v>
      </c>
      <c r="AS381" s="1">
        <f t="shared" si="178"/>
        <v>0</v>
      </c>
      <c r="AT381" s="1">
        <f t="shared" si="179"/>
        <v>0</v>
      </c>
      <c r="AU381" s="1">
        <f t="shared" si="180"/>
        <v>0.54</v>
      </c>
      <c r="AW381" s="1">
        <f t="shared" si="181"/>
        <v>1</v>
      </c>
      <c r="AX381" s="1">
        <f t="shared" si="182"/>
        <v>0</v>
      </c>
      <c r="AY381" s="1">
        <f t="shared" si="183"/>
        <v>0</v>
      </c>
      <c r="AZ381" s="1">
        <f t="shared" si="184"/>
        <v>0.88</v>
      </c>
      <c r="BA381" s="1">
        <f t="shared" si="185"/>
        <v>0.77</v>
      </c>
      <c r="BB381" s="1">
        <f t="shared" si="186"/>
        <v>0</v>
      </c>
      <c r="BC381" s="1">
        <f t="shared" si="187"/>
        <v>0</v>
      </c>
      <c r="BD381" s="1">
        <f t="shared" si="188"/>
        <v>0</v>
      </c>
      <c r="BE381" s="1">
        <f t="shared" si="189"/>
        <v>0</v>
      </c>
      <c r="BF381" s="43">
        <f t="shared" si="190"/>
        <v>2</v>
      </c>
      <c r="BG381" s="43">
        <f t="shared" si="191"/>
        <v>5.4340000000000011</v>
      </c>
      <c r="BH381" s="1" t="s">
        <v>13580</v>
      </c>
      <c r="BI381" s="52">
        <v>0.15853658536585366</v>
      </c>
      <c r="BJ381" s="1" t="s">
        <v>13587</v>
      </c>
    </row>
    <row r="382" spans="1:62">
      <c r="A382" s="28" t="s">
        <v>790</v>
      </c>
      <c r="B382" s="1">
        <v>8888</v>
      </c>
      <c r="C382" s="1">
        <v>8444</v>
      </c>
      <c r="D382" s="1">
        <v>4.1400000000000006</v>
      </c>
      <c r="E382" s="28">
        <v>70.756666666666675</v>
      </c>
      <c r="F382" s="1">
        <v>1.36</v>
      </c>
      <c r="G382" s="28">
        <v>0.28571428571428575</v>
      </c>
      <c r="H382" s="28">
        <v>1.61</v>
      </c>
      <c r="I382" s="28">
        <v>0.53846153846153844</v>
      </c>
      <c r="J382" s="1">
        <v>24.94</v>
      </c>
      <c r="K382" s="1">
        <v>99.73</v>
      </c>
      <c r="L382" s="1">
        <v>81</v>
      </c>
      <c r="M382" s="1">
        <v>383</v>
      </c>
      <c r="N382" s="1">
        <v>3332</v>
      </c>
      <c r="O382" s="28">
        <v>0.90516971279373371</v>
      </c>
      <c r="P382" s="28">
        <f t="shared" si="160"/>
        <v>0.68967587034813926</v>
      </c>
      <c r="Q382" s="42">
        <v>1</v>
      </c>
      <c r="T382" s="1">
        <f t="shared" si="161"/>
        <v>0</v>
      </c>
      <c r="U382" s="1">
        <f t="shared" si="162"/>
        <v>0</v>
      </c>
      <c r="W382" s="1">
        <f t="shared" si="163"/>
        <v>0</v>
      </c>
      <c r="X382" s="1">
        <f t="shared" si="164"/>
        <v>0</v>
      </c>
      <c r="Y382" s="1">
        <f t="shared" si="165"/>
        <v>0</v>
      </c>
      <c r="Z382" s="1">
        <f t="shared" si="166"/>
        <v>0</v>
      </c>
      <c r="AH382" s="1">
        <f t="shared" si="167"/>
        <v>0</v>
      </c>
      <c r="AI382" s="1">
        <f t="shared" si="168"/>
        <v>0</v>
      </c>
      <c r="AJ382" s="1">
        <f t="shared" si="169"/>
        <v>0</v>
      </c>
      <c r="AK382" s="1">
        <f t="shared" si="170"/>
        <v>0</v>
      </c>
      <c r="AL382" s="1">
        <f t="shared" si="171"/>
        <v>0</v>
      </c>
      <c r="AM382" s="1">
        <f t="shared" si="172"/>
        <v>0</v>
      </c>
      <c r="AN382" s="1">
        <f t="shared" si="173"/>
        <v>0</v>
      </c>
      <c r="AO382" s="1">
        <f t="shared" si="174"/>
        <v>0.72</v>
      </c>
      <c r="AP382" s="1">
        <f t="shared" si="175"/>
        <v>1</v>
      </c>
      <c r="AQ382" s="1">
        <f t="shared" si="176"/>
        <v>0</v>
      </c>
      <c r="AR382" s="1">
        <f t="shared" si="177"/>
        <v>0</v>
      </c>
      <c r="AS382" s="1">
        <f t="shared" si="178"/>
        <v>0</v>
      </c>
      <c r="AT382" s="1">
        <f t="shared" si="179"/>
        <v>0</v>
      </c>
      <c r="AU382" s="1">
        <f t="shared" si="180"/>
        <v>0</v>
      </c>
      <c r="AW382" s="1">
        <f t="shared" si="181"/>
        <v>0</v>
      </c>
      <c r="AX382" s="1">
        <f t="shared" si="182"/>
        <v>0</v>
      </c>
      <c r="AY382" s="1">
        <f t="shared" si="183"/>
        <v>0</v>
      </c>
      <c r="AZ382" s="1">
        <f t="shared" si="184"/>
        <v>0</v>
      </c>
      <c r="BA382" s="1">
        <f t="shared" si="185"/>
        <v>0</v>
      </c>
      <c r="BB382" s="1">
        <f t="shared" si="186"/>
        <v>0</v>
      </c>
      <c r="BC382" s="1">
        <f t="shared" si="187"/>
        <v>0</v>
      </c>
      <c r="BD382" s="1">
        <f t="shared" si="188"/>
        <v>0</v>
      </c>
      <c r="BE382" s="1">
        <f t="shared" si="189"/>
        <v>0</v>
      </c>
      <c r="BF382" s="43">
        <f t="shared" si="190"/>
        <v>1</v>
      </c>
      <c r="BG382" s="43">
        <f t="shared" si="191"/>
        <v>0.72</v>
      </c>
      <c r="BH382" s="1" t="s">
        <v>13578</v>
      </c>
      <c r="BI382" s="52">
        <v>7.6923076923076927E-2</v>
      </c>
      <c r="BJ382" s="1" t="s">
        <v>13589</v>
      </c>
    </row>
    <row r="383" spans="1:62">
      <c r="A383" s="28" t="s">
        <v>3108</v>
      </c>
      <c r="B383" s="1">
        <v>1001</v>
      </c>
      <c r="C383" s="1">
        <v>6878</v>
      </c>
      <c r="D383" s="1">
        <v>5.4899999999999949</v>
      </c>
      <c r="E383" s="28">
        <v>70.956666666666663</v>
      </c>
      <c r="F383" s="1">
        <v>2.13</v>
      </c>
      <c r="G383" s="28">
        <v>0.1655011655011655</v>
      </c>
      <c r="H383" s="28">
        <v>8.99</v>
      </c>
      <c r="I383" s="28">
        <v>2.4562841530054644</v>
      </c>
      <c r="J383" s="1">
        <v>98.3</v>
      </c>
      <c r="K383" s="1">
        <v>98.41</v>
      </c>
      <c r="L383" s="1">
        <v>6</v>
      </c>
      <c r="M383" s="1">
        <v>37</v>
      </c>
      <c r="N383" s="1">
        <v>1261</v>
      </c>
      <c r="O383" s="28">
        <v>0.69405405405405418</v>
      </c>
      <c r="P383" s="28">
        <f t="shared" si="160"/>
        <v>0.17605075337034098</v>
      </c>
      <c r="Q383" s="42">
        <v>0</v>
      </c>
      <c r="T383" s="1">
        <f t="shared" si="161"/>
        <v>0</v>
      </c>
      <c r="U383" s="1">
        <f t="shared" si="162"/>
        <v>0.52400000000000002</v>
      </c>
      <c r="W383" s="1">
        <f t="shared" si="163"/>
        <v>0</v>
      </c>
      <c r="X383" s="1">
        <f t="shared" si="164"/>
        <v>0</v>
      </c>
      <c r="Y383" s="1">
        <f t="shared" si="165"/>
        <v>0</v>
      </c>
      <c r="Z383" s="1">
        <f t="shared" si="166"/>
        <v>0</v>
      </c>
      <c r="AH383" s="1">
        <f t="shared" si="167"/>
        <v>0</v>
      </c>
      <c r="AI383" s="1">
        <f t="shared" si="168"/>
        <v>0</v>
      </c>
      <c r="AJ383" s="1">
        <f t="shared" si="169"/>
        <v>0</v>
      </c>
      <c r="AK383" s="1">
        <f t="shared" si="170"/>
        <v>0</v>
      </c>
      <c r="AL383" s="1">
        <f t="shared" si="171"/>
        <v>1</v>
      </c>
      <c r="AM383" s="1">
        <f t="shared" si="172"/>
        <v>0.75</v>
      </c>
      <c r="AN383" s="1">
        <f t="shared" si="173"/>
        <v>1</v>
      </c>
      <c r="AO383" s="1">
        <f t="shared" si="174"/>
        <v>0.72</v>
      </c>
      <c r="AP383" s="1">
        <f t="shared" si="175"/>
        <v>0</v>
      </c>
      <c r="AQ383" s="1">
        <f t="shared" si="176"/>
        <v>0.56999999999999995</v>
      </c>
      <c r="AR383" s="1">
        <f t="shared" si="177"/>
        <v>0</v>
      </c>
      <c r="AS383" s="1">
        <f t="shared" si="178"/>
        <v>0.67</v>
      </c>
      <c r="AT383" s="1">
        <f t="shared" si="179"/>
        <v>0</v>
      </c>
      <c r="AU383" s="1">
        <f t="shared" si="180"/>
        <v>0</v>
      </c>
      <c r="AW383" s="1">
        <f t="shared" si="181"/>
        <v>1</v>
      </c>
      <c r="AX383" s="1">
        <f t="shared" si="182"/>
        <v>0.91</v>
      </c>
      <c r="AY383" s="1">
        <f t="shared" si="183"/>
        <v>1</v>
      </c>
      <c r="AZ383" s="1">
        <f t="shared" si="184"/>
        <v>0.88</v>
      </c>
      <c r="BA383" s="1">
        <f t="shared" si="185"/>
        <v>0.77</v>
      </c>
      <c r="BB383" s="1">
        <f t="shared" si="186"/>
        <v>0</v>
      </c>
      <c r="BC383" s="1">
        <f t="shared" si="187"/>
        <v>0</v>
      </c>
      <c r="BD383" s="1">
        <f t="shared" si="188"/>
        <v>1</v>
      </c>
      <c r="BE383" s="1">
        <f t="shared" si="189"/>
        <v>0.81</v>
      </c>
      <c r="BF383" s="43">
        <f t="shared" si="190"/>
        <v>5</v>
      </c>
      <c r="BG383" s="43">
        <f t="shared" si="191"/>
        <v>6.604000000000001</v>
      </c>
      <c r="BH383" s="1" t="s">
        <v>13580</v>
      </c>
      <c r="BI383" s="52">
        <v>0.15853658536585366</v>
      </c>
      <c r="BJ383" s="1" t="s">
        <v>13587</v>
      </c>
    </row>
    <row r="384" spans="1:62">
      <c r="A384" s="28" t="s">
        <v>875</v>
      </c>
      <c r="B384" s="1">
        <v>3000</v>
      </c>
      <c r="C384" s="1">
        <v>8299</v>
      </c>
      <c r="D384" s="1">
        <v>4.3499999999999943</v>
      </c>
      <c r="E384" s="28">
        <v>71.11</v>
      </c>
      <c r="F384" s="1">
        <v>12.18</v>
      </c>
      <c r="G384" s="28">
        <v>1.5942408376963351</v>
      </c>
      <c r="H384" s="28">
        <v>4.7300000000000004</v>
      </c>
      <c r="I384" s="28">
        <v>1.3911764705882355</v>
      </c>
      <c r="J384" s="1">
        <v>100</v>
      </c>
      <c r="K384" s="1">
        <v>99.39</v>
      </c>
      <c r="L384" s="1">
        <v>101</v>
      </c>
      <c r="M384" s="1">
        <v>655</v>
      </c>
      <c r="N384" s="1">
        <v>3610</v>
      </c>
      <c r="O384" s="28">
        <v>0.65996946564885495</v>
      </c>
      <c r="P384" s="28">
        <f t="shared" si="160"/>
        <v>1.0886426592797784</v>
      </c>
      <c r="Q384" s="42">
        <v>1</v>
      </c>
      <c r="T384" s="1">
        <f t="shared" si="161"/>
        <v>0</v>
      </c>
      <c r="U384" s="1">
        <f t="shared" si="162"/>
        <v>0</v>
      </c>
      <c r="W384" s="1">
        <f t="shared" si="163"/>
        <v>0</v>
      </c>
      <c r="X384" s="1">
        <f t="shared" si="164"/>
        <v>0</v>
      </c>
      <c r="Y384" s="1">
        <f t="shared" si="165"/>
        <v>0</v>
      </c>
      <c r="Z384" s="1">
        <f t="shared" si="166"/>
        <v>0</v>
      </c>
      <c r="AH384" s="1">
        <f t="shared" si="167"/>
        <v>0</v>
      </c>
      <c r="AI384" s="1">
        <f t="shared" si="168"/>
        <v>0.68</v>
      </c>
      <c r="AJ384" s="1">
        <f t="shared" si="169"/>
        <v>0</v>
      </c>
      <c r="AK384" s="1">
        <f t="shared" si="170"/>
        <v>0</v>
      </c>
      <c r="AL384" s="1">
        <f t="shared" si="171"/>
        <v>0</v>
      </c>
      <c r="AM384" s="1">
        <f t="shared" si="172"/>
        <v>0.75</v>
      </c>
      <c r="AN384" s="1">
        <f t="shared" si="173"/>
        <v>1</v>
      </c>
      <c r="AO384" s="1">
        <f t="shared" si="174"/>
        <v>0.72</v>
      </c>
      <c r="AP384" s="1">
        <f t="shared" si="175"/>
        <v>0</v>
      </c>
      <c r="AQ384" s="1">
        <f t="shared" si="176"/>
        <v>0.56999999999999995</v>
      </c>
      <c r="AR384" s="1">
        <f t="shared" si="177"/>
        <v>0</v>
      </c>
      <c r="AS384" s="1">
        <f t="shared" si="178"/>
        <v>0</v>
      </c>
      <c r="AT384" s="1">
        <f t="shared" si="179"/>
        <v>0</v>
      </c>
      <c r="AU384" s="1">
        <f t="shared" si="180"/>
        <v>0</v>
      </c>
      <c r="AW384" s="1">
        <f t="shared" si="181"/>
        <v>0</v>
      </c>
      <c r="AX384" s="1">
        <f t="shared" si="182"/>
        <v>0</v>
      </c>
      <c r="AY384" s="1">
        <f t="shared" si="183"/>
        <v>0</v>
      </c>
      <c r="AZ384" s="1">
        <f t="shared" si="184"/>
        <v>0</v>
      </c>
      <c r="BA384" s="1">
        <f t="shared" si="185"/>
        <v>0</v>
      </c>
      <c r="BB384" s="1">
        <f t="shared" si="186"/>
        <v>0</v>
      </c>
      <c r="BC384" s="1">
        <f t="shared" si="187"/>
        <v>0</v>
      </c>
      <c r="BD384" s="1">
        <f t="shared" si="188"/>
        <v>0</v>
      </c>
      <c r="BE384" s="1">
        <f t="shared" si="189"/>
        <v>0</v>
      </c>
      <c r="BF384" s="43">
        <f t="shared" si="190"/>
        <v>1</v>
      </c>
      <c r="BG384" s="43">
        <f t="shared" si="191"/>
        <v>2.72</v>
      </c>
      <c r="BH384" s="1" t="s">
        <v>13580</v>
      </c>
      <c r="BI384" s="52">
        <v>0.15853658536585366</v>
      </c>
      <c r="BJ384" s="1" t="s">
        <v>13587</v>
      </c>
    </row>
    <row r="385" spans="1:62">
      <c r="A385" s="28" t="s">
        <v>848</v>
      </c>
      <c r="B385" s="1">
        <v>1000</v>
      </c>
      <c r="C385" s="1">
        <v>8518</v>
      </c>
      <c r="D385" s="1">
        <v>4.3700000000000045</v>
      </c>
      <c r="E385" s="28">
        <v>71.256666666666661</v>
      </c>
      <c r="F385" s="1">
        <v>1.32</v>
      </c>
      <c r="G385" s="28">
        <v>0.33673469387755106</v>
      </c>
      <c r="H385" s="28">
        <v>3.31</v>
      </c>
      <c r="I385" s="28">
        <v>1.0960264900662251</v>
      </c>
      <c r="J385" s="1">
        <v>99.95</v>
      </c>
      <c r="K385" s="1">
        <v>99</v>
      </c>
      <c r="L385" s="1">
        <v>157</v>
      </c>
      <c r="M385" s="1">
        <v>834</v>
      </c>
      <c r="N385" s="1">
        <v>2291</v>
      </c>
      <c r="O385" s="28">
        <v>0.8057074340527578</v>
      </c>
      <c r="P385" s="28">
        <f t="shared" si="160"/>
        <v>2.1841990397206459</v>
      </c>
      <c r="Q385" s="42">
        <v>1</v>
      </c>
      <c r="T385" s="1">
        <f t="shared" si="161"/>
        <v>0</v>
      </c>
      <c r="U385" s="1">
        <f t="shared" si="162"/>
        <v>0.52400000000000002</v>
      </c>
      <c r="W385" s="1">
        <f t="shared" si="163"/>
        <v>0</v>
      </c>
      <c r="X385" s="1">
        <f t="shared" si="164"/>
        <v>0</v>
      </c>
      <c r="Y385" s="1">
        <f t="shared" si="165"/>
        <v>0</v>
      </c>
      <c r="Z385" s="1">
        <f t="shared" si="166"/>
        <v>0</v>
      </c>
      <c r="AH385" s="1">
        <f t="shared" si="167"/>
        <v>0</v>
      </c>
      <c r="AI385" s="1">
        <f t="shared" si="168"/>
        <v>0</v>
      </c>
      <c r="AJ385" s="1">
        <f t="shared" si="169"/>
        <v>0</v>
      </c>
      <c r="AK385" s="1">
        <f t="shared" si="170"/>
        <v>0</v>
      </c>
      <c r="AL385" s="1">
        <f t="shared" si="171"/>
        <v>0</v>
      </c>
      <c r="AM385" s="1">
        <f t="shared" si="172"/>
        <v>0</v>
      </c>
      <c r="AN385" s="1">
        <f t="shared" si="173"/>
        <v>1</v>
      </c>
      <c r="AO385" s="1">
        <f t="shared" si="174"/>
        <v>0.72</v>
      </c>
      <c r="AP385" s="1">
        <f t="shared" si="175"/>
        <v>0</v>
      </c>
      <c r="AQ385" s="1">
        <f t="shared" si="176"/>
        <v>0.56999999999999995</v>
      </c>
      <c r="AR385" s="1">
        <f t="shared" si="177"/>
        <v>0</v>
      </c>
      <c r="AS385" s="1">
        <f t="shared" si="178"/>
        <v>0.67</v>
      </c>
      <c r="AT385" s="1">
        <f t="shared" si="179"/>
        <v>0</v>
      </c>
      <c r="AU385" s="1">
        <f t="shared" si="180"/>
        <v>0</v>
      </c>
      <c r="AW385" s="1">
        <f t="shared" si="181"/>
        <v>0</v>
      </c>
      <c r="AX385" s="1">
        <f t="shared" si="182"/>
        <v>0</v>
      </c>
      <c r="AY385" s="1">
        <f t="shared" si="183"/>
        <v>0</v>
      </c>
      <c r="AZ385" s="1">
        <f t="shared" si="184"/>
        <v>0</v>
      </c>
      <c r="BA385" s="1">
        <f t="shared" si="185"/>
        <v>0</v>
      </c>
      <c r="BB385" s="1">
        <f t="shared" si="186"/>
        <v>0</v>
      </c>
      <c r="BC385" s="1">
        <f t="shared" si="187"/>
        <v>0</v>
      </c>
      <c r="BD385" s="1">
        <f t="shared" si="188"/>
        <v>0</v>
      </c>
      <c r="BE385" s="1">
        <f t="shared" si="189"/>
        <v>0</v>
      </c>
      <c r="BF385" s="43">
        <f t="shared" si="190"/>
        <v>1</v>
      </c>
      <c r="BG385" s="43">
        <f t="shared" si="191"/>
        <v>2.484</v>
      </c>
      <c r="BH385" s="1" t="s">
        <v>13580</v>
      </c>
      <c r="BI385" s="52">
        <v>0.15853658536585366</v>
      </c>
      <c r="BJ385" s="1" t="s">
        <v>13587</v>
      </c>
    </row>
    <row r="386" spans="1:62">
      <c r="A386" s="28" t="s">
        <v>245</v>
      </c>
      <c r="B386" s="1">
        <v>1212</v>
      </c>
      <c r="C386" s="1">
        <v>81873</v>
      </c>
      <c r="D386" s="1">
        <v>8.1199999999999903</v>
      </c>
      <c r="E386" s="28">
        <v>72.536666666666676</v>
      </c>
      <c r="F386" s="1">
        <v>9.8699999999999992</v>
      </c>
      <c r="G386" s="28">
        <v>0.68589298123697007</v>
      </c>
      <c r="H386" s="28">
        <v>3.67</v>
      </c>
      <c r="I386" s="28">
        <v>0.99457994579945797</v>
      </c>
      <c r="J386" s="1">
        <v>99.37</v>
      </c>
      <c r="K386" s="1">
        <v>99.21</v>
      </c>
      <c r="L386" s="1">
        <v>58</v>
      </c>
      <c r="M386" s="1">
        <v>455</v>
      </c>
      <c r="N386" s="1">
        <v>1765</v>
      </c>
      <c r="O386" s="28">
        <v>0.54558241758241754</v>
      </c>
      <c r="P386" s="28">
        <f t="shared" si="160"/>
        <v>1.546742209631728</v>
      </c>
      <c r="Q386" s="42">
        <v>1</v>
      </c>
      <c r="T386" s="1">
        <f t="shared" si="161"/>
        <v>0</v>
      </c>
      <c r="U386" s="1">
        <f t="shared" si="162"/>
        <v>0.52400000000000002</v>
      </c>
      <c r="W386" s="1">
        <f t="shared" si="163"/>
        <v>0</v>
      </c>
      <c r="X386" s="1">
        <f t="shared" si="164"/>
        <v>0</v>
      </c>
      <c r="Y386" s="1">
        <f t="shared" si="165"/>
        <v>0</v>
      </c>
      <c r="Z386" s="1">
        <f t="shared" si="166"/>
        <v>0</v>
      </c>
      <c r="AH386" s="1">
        <f t="shared" si="167"/>
        <v>0</v>
      </c>
      <c r="AI386" s="1">
        <f t="shared" si="168"/>
        <v>0.68</v>
      </c>
      <c r="AJ386" s="1">
        <f t="shared" si="169"/>
        <v>0</v>
      </c>
      <c r="AK386" s="1">
        <f t="shared" si="170"/>
        <v>0</v>
      </c>
      <c r="AL386" s="1">
        <f t="shared" si="171"/>
        <v>0</v>
      </c>
      <c r="AM386" s="1">
        <f t="shared" si="172"/>
        <v>0</v>
      </c>
      <c r="AN386" s="1">
        <f t="shared" si="173"/>
        <v>1</v>
      </c>
      <c r="AO386" s="1">
        <f t="shared" si="174"/>
        <v>0.72</v>
      </c>
      <c r="AP386" s="1">
        <f t="shared" si="175"/>
        <v>0</v>
      </c>
      <c r="AQ386" s="1">
        <f t="shared" si="176"/>
        <v>0.56999999999999995</v>
      </c>
      <c r="AR386" s="1">
        <f t="shared" si="177"/>
        <v>0</v>
      </c>
      <c r="AS386" s="1">
        <f t="shared" si="178"/>
        <v>0.67</v>
      </c>
      <c r="AT386" s="1">
        <f t="shared" si="179"/>
        <v>0</v>
      </c>
      <c r="AU386" s="1">
        <f t="shared" si="180"/>
        <v>0</v>
      </c>
      <c r="AW386" s="1">
        <f t="shared" si="181"/>
        <v>0</v>
      </c>
      <c r="AX386" s="1">
        <f t="shared" si="182"/>
        <v>0</v>
      </c>
      <c r="AY386" s="1">
        <f t="shared" si="183"/>
        <v>0</v>
      </c>
      <c r="AZ386" s="1">
        <f t="shared" si="184"/>
        <v>0</v>
      </c>
      <c r="BA386" s="1">
        <f t="shared" si="185"/>
        <v>0</v>
      </c>
      <c r="BB386" s="1">
        <f t="shared" si="186"/>
        <v>0</v>
      </c>
      <c r="BC386" s="1">
        <f t="shared" si="187"/>
        <v>0</v>
      </c>
      <c r="BD386" s="1">
        <f t="shared" si="188"/>
        <v>0</v>
      </c>
      <c r="BE386" s="1">
        <f t="shared" si="189"/>
        <v>0</v>
      </c>
      <c r="BF386" s="43">
        <f t="shared" si="190"/>
        <v>1</v>
      </c>
      <c r="BG386" s="43">
        <f t="shared" si="191"/>
        <v>3.1640000000000001</v>
      </c>
      <c r="BH386" s="1" t="s">
        <v>13580</v>
      </c>
      <c r="BI386" s="52">
        <v>0.15853658536585366</v>
      </c>
      <c r="BJ386" s="1" t="s">
        <v>13587</v>
      </c>
    </row>
    <row r="387" spans="1:62">
      <c r="A387" s="28" t="s">
        <v>2848</v>
      </c>
      <c r="B387" s="1">
        <v>2000</v>
      </c>
      <c r="C387" s="1">
        <v>5331</v>
      </c>
      <c r="D387" s="1">
        <v>3.3799999999999955</v>
      </c>
      <c r="E387" s="28">
        <v>73.466666666666654</v>
      </c>
      <c r="F387" s="1">
        <v>0</v>
      </c>
      <c r="G387" s="28">
        <v>0</v>
      </c>
      <c r="H387" s="28">
        <v>0.05</v>
      </c>
      <c r="I387" s="28">
        <v>2.0661157024793389E-2</v>
      </c>
      <c r="J387" s="1">
        <v>94.8</v>
      </c>
      <c r="K387" s="1">
        <v>99.68</v>
      </c>
      <c r="L387" s="1">
        <v>78</v>
      </c>
      <c r="M387" s="1">
        <v>268</v>
      </c>
      <c r="N387" s="1">
        <v>1343</v>
      </c>
      <c r="O387" s="28">
        <v>1.2456716417910449</v>
      </c>
      <c r="P387" s="28">
        <f t="shared" si="160"/>
        <v>1.1973194341027551</v>
      </c>
      <c r="Q387" s="42">
        <v>1</v>
      </c>
      <c r="T387" s="1">
        <f t="shared" si="161"/>
        <v>0</v>
      </c>
      <c r="U387" s="1">
        <f t="shared" si="162"/>
        <v>0</v>
      </c>
      <c r="W387" s="1">
        <f t="shared" si="163"/>
        <v>0</v>
      </c>
      <c r="X387" s="1">
        <f t="shared" si="164"/>
        <v>0</v>
      </c>
      <c r="Y387" s="1">
        <f t="shared" si="165"/>
        <v>0</v>
      </c>
      <c r="Z387" s="1">
        <f t="shared" si="166"/>
        <v>0</v>
      </c>
      <c r="AH387" s="1">
        <f t="shared" si="167"/>
        <v>0</v>
      </c>
      <c r="AI387" s="1">
        <f t="shared" si="168"/>
        <v>0</v>
      </c>
      <c r="AJ387" s="1">
        <f t="shared" si="169"/>
        <v>0</v>
      </c>
      <c r="AK387" s="1">
        <f t="shared" si="170"/>
        <v>0</v>
      </c>
      <c r="AL387" s="1">
        <f t="shared" si="171"/>
        <v>0</v>
      </c>
      <c r="AM387" s="1">
        <f t="shared" si="172"/>
        <v>0</v>
      </c>
      <c r="AN387" s="1">
        <f t="shared" si="173"/>
        <v>0</v>
      </c>
      <c r="AO387" s="1">
        <f t="shared" si="174"/>
        <v>0</v>
      </c>
      <c r="AP387" s="1">
        <f t="shared" si="175"/>
        <v>0</v>
      </c>
      <c r="AQ387" s="1">
        <f t="shared" si="176"/>
        <v>0</v>
      </c>
      <c r="AR387" s="1">
        <f t="shared" si="177"/>
        <v>0</v>
      </c>
      <c r="AS387" s="1">
        <f t="shared" si="178"/>
        <v>0</v>
      </c>
      <c r="AT387" s="1">
        <f t="shared" si="179"/>
        <v>0</v>
      </c>
      <c r="AU387" s="1">
        <f t="shared" si="180"/>
        <v>0.54</v>
      </c>
      <c r="AW387" s="1">
        <f t="shared" si="181"/>
        <v>0</v>
      </c>
      <c r="AX387" s="1">
        <f t="shared" si="182"/>
        <v>0</v>
      </c>
      <c r="AY387" s="1">
        <f t="shared" si="183"/>
        <v>0</v>
      </c>
      <c r="AZ387" s="1">
        <f t="shared" si="184"/>
        <v>0</v>
      </c>
      <c r="BA387" s="1">
        <f t="shared" si="185"/>
        <v>0</v>
      </c>
      <c r="BB387" s="1">
        <f t="shared" si="186"/>
        <v>0</v>
      </c>
      <c r="BC387" s="1">
        <f t="shared" si="187"/>
        <v>0</v>
      </c>
      <c r="BD387" s="1">
        <f t="shared" si="188"/>
        <v>0</v>
      </c>
      <c r="BE387" s="1">
        <f t="shared" si="189"/>
        <v>0</v>
      </c>
      <c r="BF387" s="43">
        <f t="shared" si="190"/>
        <v>0</v>
      </c>
      <c r="BG387" s="43">
        <f t="shared" si="191"/>
        <v>0.54</v>
      </c>
      <c r="BH387" s="1" t="s">
        <v>13580</v>
      </c>
      <c r="BI387" s="52">
        <v>0.15853658536585366</v>
      </c>
      <c r="BJ387" s="1" t="s">
        <v>13587</v>
      </c>
    </row>
    <row r="388" spans="1:62">
      <c r="A388" s="28" t="s">
        <v>225</v>
      </c>
      <c r="B388" s="1">
        <v>1000</v>
      </c>
      <c r="C388" s="1">
        <v>11831</v>
      </c>
      <c r="D388" s="1">
        <v>2.4000000000000057</v>
      </c>
      <c r="E388" s="28">
        <v>73.563333333333333</v>
      </c>
      <c r="F388" s="1">
        <v>0.55000000000000004</v>
      </c>
      <c r="G388" s="28">
        <v>0.12195121951219513</v>
      </c>
      <c r="H388" s="28">
        <v>5.23</v>
      </c>
      <c r="I388" s="28">
        <v>2.0115384615384615</v>
      </c>
      <c r="J388" s="1">
        <v>100</v>
      </c>
      <c r="K388" s="1">
        <v>99.71</v>
      </c>
      <c r="L388" s="1">
        <v>223</v>
      </c>
      <c r="M388" s="1">
        <v>1129</v>
      </c>
      <c r="N388" s="1">
        <v>6723</v>
      </c>
      <c r="O388" s="28">
        <v>0.84538529672276364</v>
      </c>
      <c r="P388" s="28">
        <f t="shared" si="160"/>
        <v>1.0075858991521642</v>
      </c>
      <c r="Q388" s="42">
        <v>1</v>
      </c>
      <c r="T388" s="1">
        <f t="shared" si="161"/>
        <v>0</v>
      </c>
      <c r="U388" s="1">
        <f t="shared" si="162"/>
        <v>0.52400000000000002</v>
      </c>
      <c r="W388" s="1">
        <f t="shared" si="163"/>
        <v>0</v>
      </c>
      <c r="X388" s="1">
        <f t="shared" si="164"/>
        <v>0</v>
      </c>
      <c r="Y388" s="1">
        <f t="shared" si="165"/>
        <v>0</v>
      </c>
      <c r="Z388" s="1">
        <f t="shared" si="166"/>
        <v>0</v>
      </c>
      <c r="AH388" s="1">
        <f t="shared" si="167"/>
        <v>0</v>
      </c>
      <c r="AI388" s="1">
        <f t="shared" si="168"/>
        <v>0</v>
      </c>
      <c r="AJ388" s="1">
        <f t="shared" si="169"/>
        <v>0</v>
      </c>
      <c r="AK388" s="1">
        <f t="shared" si="170"/>
        <v>0</v>
      </c>
      <c r="AL388" s="1">
        <f t="shared" si="171"/>
        <v>1</v>
      </c>
      <c r="AM388" s="1">
        <f t="shared" si="172"/>
        <v>0.75</v>
      </c>
      <c r="AN388" s="1">
        <f t="shared" si="173"/>
        <v>1</v>
      </c>
      <c r="AO388" s="1">
        <f t="shared" si="174"/>
        <v>0.72</v>
      </c>
      <c r="AP388" s="1">
        <f t="shared" si="175"/>
        <v>0</v>
      </c>
      <c r="AQ388" s="1">
        <f t="shared" si="176"/>
        <v>0.56999999999999995</v>
      </c>
      <c r="AR388" s="1">
        <f t="shared" si="177"/>
        <v>0</v>
      </c>
      <c r="AS388" s="1">
        <f t="shared" si="178"/>
        <v>0</v>
      </c>
      <c r="AT388" s="1">
        <f t="shared" si="179"/>
        <v>0</v>
      </c>
      <c r="AU388" s="1">
        <f t="shared" si="180"/>
        <v>0</v>
      </c>
      <c r="AW388" s="1">
        <f t="shared" si="181"/>
        <v>0</v>
      </c>
      <c r="AX388" s="1">
        <f t="shared" si="182"/>
        <v>0</v>
      </c>
      <c r="AY388" s="1">
        <f t="shared" si="183"/>
        <v>0</v>
      </c>
      <c r="AZ388" s="1">
        <f t="shared" si="184"/>
        <v>0</v>
      </c>
      <c r="BA388" s="1">
        <f t="shared" si="185"/>
        <v>0</v>
      </c>
      <c r="BB388" s="1">
        <f t="shared" si="186"/>
        <v>0</v>
      </c>
      <c r="BC388" s="1">
        <f t="shared" si="187"/>
        <v>0</v>
      </c>
      <c r="BD388" s="1">
        <f t="shared" si="188"/>
        <v>0</v>
      </c>
      <c r="BE388" s="1">
        <f t="shared" si="189"/>
        <v>0</v>
      </c>
      <c r="BF388" s="43">
        <f t="shared" si="190"/>
        <v>2</v>
      </c>
      <c r="BG388" s="43">
        <f t="shared" si="191"/>
        <v>2.5640000000000001</v>
      </c>
      <c r="BH388" s="1" t="s">
        <v>13580</v>
      </c>
      <c r="BI388" s="52">
        <v>0.15853658536585366</v>
      </c>
      <c r="BJ388" s="1" t="s">
        <v>13587</v>
      </c>
    </row>
    <row r="389" spans="1:62">
      <c r="A389" s="28" t="s">
        <v>2610</v>
      </c>
      <c r="B389" s="1">
        <v>3000</v>
      </c>
      <c r="C389" s="1">
        <v>12806</v>
      </c>
      <c r="D389" s="1">
        <v>9.5</v>
      </c>
      <c r="E389" s="28">
        <v>73.73</v>
      </c>
      <c r="F389" s="1">
        <v>3.12</v>
      </c>
      <c r="G389" s="28">
        <v>0.24242424242424246</v>
      </c>
      <c r="H389" s="28">
        <v>2.7</v>
      </c>
      <c r="I389" s="28">
        <v>0.73770491803278693</v>
      </c>
      <c r="J389" s="1">
        <v>87.45</v>
      </c>
      <c r="K389" s="1">
        <v>99.79</v>
      </c>
      <c r="L389" s="1">
        <v>59</v>
      </c>
      <c r="M389" s="1">
        <v>209</v>
      </c>
      <c r="N389" s="1">
        <v>1771</v>
      </c>
      <c r="O389" s="28">
        <v>1.2082296650717703</v>
      </c>
      <c r="P389" s="28">
        <f t="shared" si="160"/>
        <v>0.70807453416149069</v>
      </c>
      <c r="Q389" s="42">
        <v>1</v>
      </c>
      <c r="T389" s="1">
        <f t="shared" si="161"/>
        <v>0</v>
      </c>
      <c r="U389" s="1">
        <f t="shared" si="162"/>
        <v>0</v>
      </c>
      <c r="W389" s="1">
        <f t="shared" si="163"/>
        <v>0</v>
      </c>
      <c r="X389" s="1">
        <f t="shared" si="164"/>
        <v>0</v>
      </c>
      <c r="Y389" s="1">
        <f t="shared" si="165"/>
        <v>0</v>
      </c>
      <c r="Z389" s="1">
        <f t="shared" si="166"/>
        <v>0</v>
      </c>
      <c r="AH389" s="1">
        <f t="shared" si="167"/>
        <v>0</v>
      </c>
      <c r="AI389" s="1">
        <f t="shared" si="168"/>
        <v>0</v>
      </c>
      <c r="AJ389" s="1">
        <f t="shared" si="169"/>
        <v>0</v>
      </c>
      <c r="AK389" s="1">
        <f t="shared" si="170"/>
        <v>0</v>
      </c>
      <c r="AL389" s="1">
        <f t="shared" si="171"/>
        <v>0</v>
      </c>
      <c r="AM389" s="1">
        <f t="shared" si="172"/>
        <v>0</v>
      </c>
      <c r="AN389" s="1">
        <f t="shared" si="173"/>
        <v>0</v>
      </c>
      <c r="AO389" s="1">
        <f t="shared" si="174"/>
        <v>0.72</v>
      </c>
      <c r="AP389" s="1">
        <f t="shared" si="175"/>
        <v>0</v>
      </c>
      <c r="AQ389" s="1">
        <f t="shared" si="176"/>
        <v>0</v>
      </c>
      <c r="AR389" s="1">
        <f t="shared" si="177"/>
        <v>0</v>
      </c>
      <c r="AS389" s="1">
        <f t="shared" si="178"/>
        <v>0</v>
      </c>
      <c r="AT389" s="1">
        <f t="shared" si="179"/>
        <v>0</v>
      </c>
      <c r="AU389" s="1">
        <f t="shared" si="180"/>
        <v>0</v>
      </c>
      <c r="AW389" s="1">
        <f t="shared" si="181"/>
        <v>0</v>
      </c>
      <c r="AX389" s="1">
        <f t="shared" si="182"/>
        <v>0</v>
      </c>
      <c r="AY389" s="1">
        <f t="shared" si="183"/>
        <v>0</v>
      </c>
      <c r="AZ389" s="1">
        <f t="shared" si="184"/>
        <v>0</v>
      </c>
      <c r="BA389" s="1">
        <f t="shared" si="185"/>
        <v>0</v>
      </c>
      <c r="BB389" s="1">
        <f t="shared" si="186"/>
        <v>0</v>
      </c>
      <c r="BC389" s="1">
        <f t="shared" si="187"/>
        <v>0</v>
      </c>
      <c r="BD389" s="1">
        <f t="shared" si="188"/>
        <v>0</v>
      </c>
      <c r="BE389" s="1">
        <f t="shared" si="189"/>
        <v>0</v>
      </c>
      <c r="BF389" s="43">
        <f t="shared" si="190"/>
        <v>0</v>
      </c>
      <c r="BG389" s="43">
        <f t="shared" si="191"/>
        <v>0.72</v>
      </c>
      <c r="BH389" s="1" t="s">
        <v>13580</v>
      </c>
      <c r="BI389" s="52">
        <v>0.15853658536585366</v>
      </c>
      <c r="BJ389" s="1" t="s">
        <v>13587</v>
      </c>
    </row>
    <row r="390" spans="1:62">
      <c r="A390" s="28" t="s">
        <v>2821</v>
      </c>
      <c r="B390" s="1">
        <v>1001</v>
      </c>
      <c r="C390" s="1">
        <v>5435</v>
      </c>
      <c r="D390" s="1">
        <v>12.780000000000001</v>
      </c>
      <c r="E390" s="28">
        <v>74.093333333333334</v>
      </c>
      <c r="F390" s="1">
        <v>5.04</v>
      </c>
      <c r="G390" s="28">
        <v>0.39160839160839161</v>
      </c>
      <c r="H390" s="28">
        <v>4.67</v>
      </c>
      <c r="I390" s="28">
        <v>1.2759562841530054</v>
      </c>
      <c r="J390" s="1">
        <v>99.72</v>
      </c>
      <c r="K390" s="1">
        <v>98.16</v>
      </c>
      <c r="L390" s="1">
        <v>0</v>
      </c>
      <c r="M390" s="1">
        <v>136</v>
      </c>
      <c r="N390" s="1">
        <v>676</v>
      </c>
      <c r="O390" s="28">
        <v>0</v>
      </c>
      <c r="P390" s="28">
        <f t="shared" ref="P390:P453" si="192">M390/N390*6</f>
        <v>1.2071005917159763</v>
      </c>
      <c r="Q390" s="42">
        <v>1</v>
      </c>
      <c r="T390" s="1">
        <f t="shared" si="161"/>
        <v>0</v>
      </c>
      <c r="U390" s="1">
        <f t="shared" si="162"/>
        <v>0.52400000000000002</v>
      </c>
      <c r="W390" s="1">
        <f t="shared" si="163"/>
        <v>0</v>
      </c>
      <c r="X390" s="1">
        <f t="shared" si="164"/>
        <v>0.49</v>
      </c>
      <c r="Y390" s="1">
        <f t="shared" si="165"/>
        <v>0</v>
      </c>
      <c r="Z390" s="1">
        <f t="shared" si="166"/>
        <v>0</v>
      </c>
      <c r="AH390" s="1">
        <f t="shared" si="167"/>
        <v>0</v>
      </c>
      <c r="AI390" s="1">
        <f t="shared" si="168"/>
        <v>0</v>
      </c>
      <c r="AJ390" s="1">
        <f t="shared" si="169"/>
        <v>0</v>
      </c>
      <c r="AK390" s="1">
        <f t="shared" si="170"/>
        <v>0</v>
      </c>
      <c r="AL390" s="1">
        <f t="shared" si="171"/>
        <v>0</v>
      </c>
      <c r="AM390" s="1">
        <f t="shared" si="172"/>
        <v>0.75</v>
      </c>
      <c r="AN390" s="1">
        <f t="shared" si="173"/>
        <v>1</v>
      </c>
      <c r="AO390" s="1">
        <f t="shared" si="174"/>
        <v>0.72</v>
      </c>
      <c r="AP390" s="1">
        <f t="shared" si="175"/>
        <v>0</v>
      </c>
      <c r="AQ390" s="1">
        <f t="shared" si="176"/>
        <v>0.56999999999999995</v>
      </c>
      <c r="AR390" s="1">
        <f t="shared" si="177"/>
        <v>0</v>
      </c>
      <c r="AS390" s="1">
        <f t="shared" si="178"/>
        <v>0.67</v>
      </c>
      <c r="AT390" s="1">
        <f t="shared" si="179"/>
        <v>0</v>
      </c>
      <c r="AU390" s="1">
        <f t="shared" si="180"/>
        <v>0.54</v>
      </c>
      <c r="AW390" s="1">
        <f t="shared" si="181"/>
        <v>1</v>
      </c>
      <c r="AX390" s="1">
        <f t="shared" si="182"/>
        <v>0.91</v>
      </c>
      <c r="AY390" s="1">
        <f t="shared" si="183"/>
        <v>1</v>
      </c>
      <c r="AZ390" s="1">
        <f t="shared" si="184"/>
        <v>0.88</v>
      </c>
      <c r="BA390" s="1">
        <f t="shared" si="185"/>
        <v>0.77</v>
      </c>
      <c r="BB390" s="1">
        <f t="shared" si="186"/>
        <v>1</v>
      </c>
      <c r="BC390" s="1">
        <f t="shared" si="187"/>
        <v>0.9</v>
      </c>
      <c r="BD390" s="1">
        <f t="shared" si="188"/>
        <v>0</v>
      </c>
      <c r="BE390" s="1">
        <f t="shared" si="189"/>
        <v>0</v>
      </c>
      <c r="BF390" s="43">
        <f t="shared" si="190"/>
        <v>4</v>
      </c>
      <c r="BG390" s="43">
        <f t="shared" si="191"/>
        <v>7.7240000000000002</v>
      </c>
      <c r="BH390" s="1" t="s">
        <v>13575</v>
      </c>
      <c r="BI390" s="52">
        <v>0.59090909090909094</v>
      </c>
      <c r="BJ390" s="1" t="s">
        <v>13585</v>
      </c>
    </row>
    <row r="391" spans="1:62">
      <c r="A391" s="28" t="s">
        <v>2170</v>
      </c>
      <c r="B391" s="1">
        <v>8888.8799999999992</v>
      </c>
      <c r="C391" s="1">
        <v>84539</v>
      </c>
      <c r="D391" s="1">
        <v>1.7999999999999972</v>
      </c>
      <c r="E391" s="28">
        <v>74.430000000000007</v>
      </c>
      <c r="F391" s="1">
        <v>2.0099999999999998</v>
      </c>
      <c r="G391" s="28">
        <v>0.51275510204081631</v>
      </c>
      <c r="H391" s="28">
        <v>2.11</v>
      </c>
      <c r="I391" s="28">
        <v>0.69867549668874163</v>
      </c>
      <c r="J391" s="1">
        <v>99.16</v>
      </c>
      <c r="K391" s="1">
        <v>99.85</v>
      </c>
      <c r="L391" s="1">
        <v>1904</v>
      </c>
      <c r="M391" s="1">
        <v>8679</v>
      </c>
      <c r="N391" s="1">
        <v>44588</v>
      </c>
      <c r="O391" s="28">
        <v>0.93894688328148401</v>
      </c>
      <c r="P391" s="28">
        <f t="shared" si="192"/>
        <v>1.1678927065578182</v>
      </c>
      <c r="Q391" s="42">
        <v>1</v>
      </c>
      <c r="T391" s="1">
        <f t="shared" ref="T391:T454" si="193">IF(B391&lt;500,1,0)*$T$2</f>
        <v>0</v>
      </c>
      <c r="U391" s="1">
        <f t="shared" ref="U391:U454" si="194">IF($B391&lt;2000,1,0)*$T$3</f>
        <v>0</v>
      </c>
      <c r="W391" s="1">
        <f t="shared" ref="W391:W454" si="195">IF(D391&gt;30,1,0)*$W$2</f>
        <v>0</v>
      </c>
      <c r="X391" s="1">
        <f t="shared" ref="X391:X454" si="196">IF($D391&gt;12.7,1,0)*$W$3</f>
        <v>0</v>
      </c>
      <c r="Y391" s="1">
        <f t="shared" ref="Y391:Y454" si="197">IF(E391&gt;90,1,IF(E391&lt;-3,1,0))*$Y$2</f>
        <v>0</v>
      </c>
      <c r="Z391" s="1">
        <f t="shared" ref="Z391:Z454" si="198">IF($E391&gt;94,1,IF($E391&lt;-0.33,1,0))*$Y$3</f>
        <v>0</v>
      </c>
      <c r="AH391" s="1">
        <f t="shared" ref="AH391:AH454" si="199">IF(F391&gt;40,1,0)*$AH$2</f>
        <v>0</v>
      </c>
      <c r="AI391" s="1">
        <f t="shared" ref="AI391:AI454" si="200">IF($F391&gt;6.4,1,0)*$AH$3</f>
        <v>0</v>
      </c>
      <c r="AJ391" s="1">
        <f t="shared" ref="AJ391:AJ454" si="201">IF(G391&gt;3,1,0)*$AJ$2</f>
        <v>0</v>
      </c>
      <c r="AK391" s="1">
        <f t="shared" ref="AK391:AK454" si="202">IF($G391&gt;3.8,1,0)*$AJ$3</f>
        <v>0</v>
      </c>
      <c r="AL391" s="1">
        <f t="shared" ref="AL391:AL454" si="203">IF(H391&gt;5,1,0)*$AL$2</f>
        <v>0</v>
      </c>
      <c r="AM391" s="1">
        <f t="shared" ref="AM391:AM454" si="204">IF($H391&gt;4.6,1,0)*$AL$3</f>
        <v>0</v>
      </c>
      <c r="AN391" s="1">
        <f t="shared" ref="AN391:AN454" si="205">IF(H391&gt;3,1,0)*$AN$2</f>
        <v>0</v>
      </c>
      <c r="AO391" s="1">
        <f t="shared" ref="AO391:AO454" si="206">IF($H391&gt;1.27,1,0)*$AN$3</f>
        <v>0.72</v>
      </c>
      <c r="AP391" s="1">
        <f t="shared" ref="AP391:AP454" si="207">IF(J391&lt;60,1,0)*$AP$2</f>
        <v>0</v>
      </c>
      <c r="AQ391" s="1">
        <f t="shared" ref="AQ391:AQ454" si="208">IF($J391&gt;97,1,0)*$AP$3</f>
        <v>0.56999999999999995</v>
      </c>
      <c r="AR391" s="1">
        <f t="shared" ref="AR391:AR454" si="209">IF(K391&lt;98,1,0)*$AR$2</f>
        <v>0</v>
      </c>
      <c r="AS391" s="1">
        <f t="shared" ref="AS391:AS454" si="210">IF($K391&lt;99.3,1,0)*$AR$3</f>
        <v>0</v>
      </c>
      <c r="AT391" s="1">
        <f t="shared" ref="AT391:AT454" si="211">IF(C391&lt;3000,1,0)*$AT$2</f>
        <v>0</v>
      </c>
      <c r="AU391" s="1">
        <f t="shared" ref="AU391:AU454" si="212">IF($C391&lt;5932,1,0)*$AT$3</f>
        <v>0</v>
      </c>
      <c r="AW391" s="1">
        <f t="shared" ref="AW391:AW454" si="213">IF(L391&lt;=32,1,0)*$AW$2</f>
        <v>0</v>
      </c>
      <c r="AX391" s="1">
        <f t="shared" ref="AX391:AX454" si="214">IF($L391&lt;=10,1,0)*$AW$3</f>
        <v>0</v>
      </c>
      <c r="AY391" s="1">
        <f t="shared" ref="AY391:AY454" si="215">IF(M391&lt;=146,1,0)*$AY$2</f>
        <v>0</v>
      </c>
      <c r="AZ391" s="1">
        <f t="shared" ref="AZ391:AZ454" si="216">IF($M391&lt;=180,1,0)*$AY$3</f>
        <v>0</v>
      </c>
      <c r="BA391" s="1">
        <f t="shared" ref="BA391:BA454" si="217">IF($N391&lt;=1285,1,0)*$BA$3</f>
        <v>0</v>
      </c>
      <c r="BB391" s="1">
        <f t="shared" ref="BB391:BB454" si="218">IF(O391&lt;0.1,1,0)*$BB$2</f>
        <v>0</v>
      </c>
      <c r="BC391" s="1">
        <f t="shared" ref="BC391:BC454" si="219">IF($O391&lt;0.5%,1,0)*$BB$3</f>
        <v>0</v>
      </c>
      <c r="BD391" s="1">
        <f t="shared" ref="BD391:BD454" si="220">IF(P391&lt;0.25,1,0)*$BD$2</f>
        <v>0</v>
      </c>
      <c r="BE391" s="1">
        <f t="shared" ref="BE391:BE454" si="221">IF($P391&lt;40%,1,0)*$BD$3</f>
        <v>0</v>
      </c>
      <c r="BF391" s="43">
        <f t="shared" ref="BF391:BF454" si="222">SUM(T391,W391,Y391,AH391,AJ391,AL391,AN391,AP391,AR391,AT391,AW391,AY391,BB391,BD391)</f>
        <v>0</v>
      </c>
      <c r="BG391" s="43">
        <f t="shared" ref="BG391:BG454" si="223">SUM(U391,X391,Z391,AI391,AK391,AM391,AO391,AQ391,AS391,AU391,AX391,AZ391,BA391,BC391,BE391)</f>
        <v>1.29</v>
      </c>
      <c r="BH391" s="1" t="s">
        <v>13580</v>
      </c>
      <c r="BI391" s="52">
        <v>0.15853658536585366</v>
      </c>
      <c r="BJ391" s="1" t="s">
        <v>13587</v>
      </c>
    </row>
    <row r="392" spans="1:62">
      <c r="A392" s="28" t="s">
        <v>2950</v>
      </c>
      <c r="B392" s="1">
        <v>1000</v>
      </c>
      <c r="C392" s="1">
        <v>11930</v>
      </c>
      <c r="D392" s="1">
        <v>14.599999999999994</v>
      </c>
      <c r="E392" s="28">
        <v>74.763333333333335</v>
      </c>
      <c r="F392" s="1">
        <v>0.5</v>
      </c>
      <c r="G392" s="28">
        <v>0.15974440894568689</v>
      </c>
      <c r="H392" s="28">
        <v>2.31</v>
      </c>
      <c r="I392" s="28">
        <v>0.90588235294117658</v>
      </c>
      <c r="J392" s="1">
        <v>14.21</v>
      </c>
      <c r="K392" s="1">
        <v>99.92</v>
      </c>
      <c r="L392" s="1">
        <v>84</v>
      </c>
      <c r="M392" s="1">
        <v>384</v>
      </c>
      <c r="N392" s="1">
        <v>2130</v>
      </c>
      <c r="O392" s="28">
        <v>0.93625000000000003</v>
      </c>
      <c r="P392" s="28">
        <f t="shared" si="192"/>
        <v>1.0816901408450705</v>
      </c>
      <c r="Q392" s="42">
        <v>1</v>
      </c>
      <c r="T392" s="1">
        <f t="shared" si="193"/>
        <v>0</v>
      </c>
      <c r="U392" s="1">
        <f t="shared" si="194"/>
        <v>0.52400000000000002</v>
      </c>
      <c r="W392" s="1">
        <f t="shared" si="195"/>
        <v>0</v>
      </c>
      <c r="X392" s="1">
        <f t="shared" si="196"/>
        <v>0.49</v>
      </c>
      <c r="Y392" s="1">
        <f t="shared" si="197"/>
        <v>0</v>
      </c>
      <c r="Z392" s="1">
        <f t="shared" si="198"/>
        <v>0</v>
      </c>
      <c r="AH392" s="1">
        <f t="shared" si="199"/>
        <v>0</v>
      </c>
      <c r="AI392" s="1">
        <f t="shared" si="200"/>
        <v>0</v>
      </c>
      <c r="AJ392" s="1">
        <f t="shared" si="201"/>
        <v>0</v>
      </c>
      <c r="AK392" s="1">
        <f t="shared" si="202"/>
        <v>0</v>
      </c>
      <c r="AL392" s="1">
        <f t="shared" si="203"/>
        <v>0</v>
      </c>
      <c r="AM392" s="1">
        <f t="shared" si="204"/>
        <v>0</v>
      </c>
      <c r="AN392" s="1">
        <f t="shared" si="205"/>
        <v>0</v>
      </c>
      <c r="AO392" s="1">
        <f t="shared" si="206"/>
        <v>0.72</v>
      </c>
      <c r="AP392" s="1">
        <f t="shared" si="207"/>
        <v>1</v>
      </c>
      <c r="AQ392" s="1">
        <f t="shared" si="208"/>
        <v>0</v>
      </c>
      <c r="AR392" s="1">
        <f t="shared" si="209"/>
        <v>0</v>
      </c>
      <c r="AS392" s="1">
        <f t="shared" si="210"/>
        <v>0</v>
      </c>
      <c r="AT392" s="1">
        <f t="shared" si="211"/>
        <v>0</v>
      </c>
      <c r="AU392" s="1">
        <f t="shared" si="212"/>
        <v>0</v>
      </c>
      <c r="AW392" s="1">
        <f t="shared" si="213"/>
        <v>0</v>
      </c>
      <c r="AX392" s="1">
        <f t="shared" si="214"/>
        <v>0</v>
      </c>
      <c r="AY392" s="1">
        <f t="shared" si="215"/>
        <v>0</v>
      </c>
      <c r="AZ392" s="1">
        <f t="shared" si="216"/>
        <v>0</v>
      </c>
      <c r="BA392" s="1">
        <f t="shared" si="217"/>
        <v>0</v>
      </c>
      <c r="BB392" s="1">
        <f t="shared" si="218"/>
        <v>0</v>
      </c>
      <c r="BC392" s="1">
        <f t="shared" si="219"/>
        <v>0</v>
      </c>
      <c r="BD392" s="1">
        <f t="shared" si="220"/>
        <v>0</v>
      </c>
      <c r="BE392" s="1">
        <f t="shared" si="221"/>
        <v>0</v>
      </c>
      <c r="BF392" s="43">
        <f t="shared" si="222"/>
        <v>1</v>
      </c>
      <c r="BG392" s="43">
        <f t="shared" si="223"/>
        <v>1.734</v>
      </c>
      <c r="BH392" s="1" t="s">
        <v>13578</v>
      </c>
      <c r="BI392" s="52">
        <v>7.6923076923076927E-2</v>
      </c>
      <c r="BJ392" s="1" t="s">
        <v>13589</v>
      </c>
    </row>
    <row r="393" spans="1:62">
      <c r="A393" s="28" t="s">
        <v>1430</v>
      </c>
      <c r="B393" s="1">
        <v>1000</v>
      </c>
      <c r="C393" s="1">
        <v>6226</v>
      </c>
      <c r="D393" s="1">
        <v>4.5900000000000034</v>
      </c>
      <c r="E393" s="28">
        <v>74.959999999999994</v>
      </c>
      <c r="F393" s="1">
        <v>1.1100000000000001</v>
      </c>
      <c r="G393" s="28">
        <v>0.35576923076923078</v>
      </c>
      <c r="H393" s="28">
        <v>1.66</v>
      </c>
      <c r="I393" s="28">
        <v>0.62878787878787867</v>
      </c>
      <c r="J393" s="1">
        <v>98.14</v>
      </c>
      <c r="K393" s="1">
        <v>99.81</v>
      </c>
      <c r="L393" s="1">
        <v>65</v>
      </c>
      <c r="M393" s="1">
        <v>217</v>
      </c>
      <c r="N393" s="1">
        <v>1177</v>
      </c>
      <c r="O393" s="28">
        <v>1.2820276497695853</v>
      </c>
      <c r="P393" s="28">
        <f t="shared" si="192"/>
        <v>1.1062022090059473</v>
      </c>
      <c r="Q393" s="42">
        <v>1</v>
      </c>
      <c r="T393" s="1">
        <f t="shared" si="193"/>
        <v>0</v>
      </c>
      <c r="U393" s="1">
        <f t="shared" si="194"/>
        <v>0.52400000000000002</v>
      </c>
      <c r="W393" s="1">
        <f t="shared" si="195"/>
        <v>0</v>
      </c>
      <c r="X393" s="1">
        <f t="shared" si="196"/>
        <v>0</v>
      </c>
      <c r="Y393" s="1">
        <f t="shared" si="197"/>
        <v>0</v>
      </c>
      <c r="Z393" s="1">
        <f t="shared" si="198"/>
        <v>0</v>
      </c>
      <c r="AH393" s="1">
        <f t="shared" si="199"/>
        <v>0</v>
      </c>
      <c r="AI393" s="1">
        <f t="shared" si="200"/>
        <v>0</v>
      </c>
      <c r="AJ393" s="1">
        <f t="shared" si="201"/>
        <v>0</v>
      </c>
      <c r="AK393" s="1">
        <f t="shared" si="202"/>
        <v>0</v>
      </c>
      <c r="AL393" s="1">
        <f t="shared" si="203"/>
        <v>0</v>
      </c>
      <c r="AM393" s="1">
        <f t="shared" si="204"/>
        <v>0</v>
      </c>
      <c r="AN393" s="1">
        <f t="shared" si="205"/>
        <v>0</v>
      </c>
      <c r="AO393" s="1">
        <f t="shared" si="206"/>
        <v>0.72</v>
      </c>
      <c r="AP393" s="1">
        <f t="shared" si="207"/>
        <v>0</v>
      </c>
      <c r="AQ393" s="1">
        <f t="shared" si="208"/>
        <v>0.56999999999999995</v>
      </c>
      <c r="AR393" s="1">
        <f t="shared" si="209"/>
        <v>0</v>
      </c>
      <c r="AS393" s="1">
        <f t="shared" si="210"/>
        <v>0</v>
      </c>
      <c r="AT393" s="1">
        <f t="shared" si="211"/>
        <v>0</v>
      </c>
      <c r="AU393" s="1">
        <f t="shared" si="212"/>
        <v>0</v>
      </c>
      <c r="AW393" s="1">
        <f t="shared" si="213"/>
        <v>0</v>
      </c>
      <c r="AX393" s="1">
        <f t="shared" si="214"/>
        <v>0</v>
      </c>
      <c r="AY393" s="1">
        <f t="shared" si="215"/>
        <v>0</v>
      </c>
      <c r="AZ393" s="1">
        <f t="shared" si="216"/>
        <v>0</v>
      </c>
      <c r="BA393" s="1">
        <f t="shared" si="217"/>
        <v>0.77</v>
      </c>
      <c r="BB393" s="1">
        <f t="shared" si="218"/>
        <v>0</v>
      </c>
      <c r="BC393" s="1">
        <f t="shared" si="219"/>
        <v>0</v>
      </c>
      <c r="BD393" s="1">
        <f t="shared" si="220"/>
        <v>0</v>
      </c>
      <c r="BE393" s="1">
        <f t="shared" si="221"/>
        <v>0</v>
      </c>
      <c r="BF393" s="43">
        <f t="shared" si="222"/>
        <v>0</v>
      </c>
      <c r="BG393" s="43">
        <f t="shared" si="223"/>
        <v>2.5840000000000001</v>
      </c>
      <c r="BH393" s="1" t="s">
        <v>13580</v>
      </c>
      <c r="BI393" s="52">
        <v>0.15853658536585366</v>
      </c>
      <c r="BJ393" s="1" t="s">
        <v>13587</v>
      </c>
    </row>
    <row r="394" spans="1:62">
      <c r="A394" s="28" t="s">
        <v>3844</v>
      </c>
      <c r="B394" s="1">
        <v>1000</v>
      </c>
      <c r="C394" s="1">
        <v>31847</v>
      </c>
      <c r="D394" s="1">
        <v>8.9200000000000017</v>
      </c>
      <c r="E394" s="28">
        <v>75.106666666666669</v>
      </c>
      <c r="F394" s="1">
        <v>17.27</v>
      </c>
      <c r="G394" s="28">
        <v>1.2001389854065323</v>
      </c>
      <c r="H394" s="28">
        <v>2.21</v>
      </c>
      <c r="I394" s="28">
        <v>0.59891598915989164</v>
      </c>
      <c r="J394" s="1">
        <v>92.11</v>
      </c>
      <c r="K394" s="1">
        <v>99.8</v>
      </c>
      <c r="L394" s="1">
        <v>39</v>
      </c>
      <c r="M394" s="1">
        <v>172</v>
      </c>
      <c r="N394" s="1">
        <v>1561</v>
      </c>
      <c r="O394" s="28">
        <v>0.97046511627906973</v>
      </c>
      <c r="P394" s="28">
        <f t="shared" si="192"/>
        <v>0.66111467008327995</v>
      </c>
      <c r="Q394" s="42">
        <v>0</v>
      </c>
      <c r="T394" s="1">
        <f t="shared" si="193"/>
        <v>0</v>
      </c>
      <c r="U394" s="1">
        <f t="shared" si="194"/>
        <v>0.52400000000000002</v>
      </c>
      <c r="W394" s="1">
        <f t="shared" si="195"/>
        <v>0</v>
      </c>
      <c r="X394" s="1">
        <f t="shared" si="196"/>
        <v>0</v>
      </c>
      <c r="Y394" s="1">
        <f t="shared" si="197"/>
        <v>0</v>
      </c>
      <c r="Z394" s="1">
        <f t="shared" si="198"/>
        <v>0</v>
      </c>
      <c r="AH394" s="1">
        <f t="shared" si="199"/>
        <v>0</v>
      </c>
      <c r="AI394" s="1">
        <f t="shared" si="200"/>
        <v>0.68</v>
      </c>
      <c r="AJ394" s="1">
        <f t="shared" si="201"/>
        <v>0</v>
      </c>
      <c r="AK394" s="1">
        <f t="shared" si="202"/>
        <v>0</v>
      </c>
      <c r="AL394" s="1">
        <f t="shared" si="203"/>
        <v>0</v>
      </c>
      <c r="AM394" s="1">
        <f t="shared" si="204"/>
        <v>0</v>
      </c>
      <c r="AN394" s="1">
        <f t="shared" si="205"/>
        <v>0</v>
      </c>
      <c r="AO394" s="1">
        <f t="shared" si="206"/>
        <v>0.72</v>
      </c>
      <c r="AP394" s="1">
        <f t="shared" si="207"/>
        <v>0</v>
      </c>
      <c r="AQ394" s="1">
        <f t="shared" si="208"/>
        <v>0</v>
      </c>
      <c r="AR394" s="1">
        <f t="shared" si="209"/>
        <v>0</v>
      </c>
      <c r="AS394" s="1">
        <f t="shared" si="210"/>
        <v>0</v>
      </c>
      <c r="AT394" s="1">
        <f t="shared" si="211"/>
        <v>0</v>
      </c>
      <c r="AU394" s="1">
        <f t="shared" si="212"/>
        <v>0</v>
      </c>
      <c r="AW394" s="1">
        <f t="shared" si="213"/>
        <v>0</v>
      </c>
      <c r="AX394" s="1">
        <f t="shared" si="214"/>
        <v>0</v>
      </c>
      <c r="AY394" s="1">
        <f t="shared" si="215"/>
        <v>0</v>
      </c>
      <c r="AZ394" s="1">
        <f t="shared" si="216"/>
        <v>0.88</v>
      </c>
      <c r="BA394" s="1">
        <f t="shared" si="217"/>
        <v>0</v>
      </c>
      <c r="BB394" s="1">
        <f t="shared" si="218"/>
        <v>0</v>
      </c>
      <c r="BC394" s="1">
        <f t="shared" si="219"/>
        <v>0</v>
      </c>
      <c r="BD394" s="1">
        <f t="shared" si="220"/>
        <v>0</v>
      </c>
      <c r="BE394" s="1">
        <f t="shared" si="221"/>
        <v>0</v>
      </c>
      <c r="BF394" s="43">
        <f t="shared" si="222"/>
        <v>0</v>
      </c>
      <c r="BG394" s="43">
        <f t="shared" si="223"/>
        <v>2.8040000000000003</v>
      </c>
      <c r="BH394" s="1" t="s">
        <v>13580</v>
      </c>
      <c r="BI394" s="52">
        <v>0.15853658536585366</v>
      </c>
      <c r="BJ394" s="1" t="s">
        <v>13587</v>
      </c>
    </row>
    <row r="395" spans="1:62">
      <c r="A395" s="28" t="s">
        <v>2393</v>
      </c>
      <c r="B395" s="1">
        <v>1200</v>
      </c>
      <c r="C395" s="1">
        <v>7719</v>
      </c>
      <c r="D395" s="1">
        <v>0.53000000000000114</v>
      </c>
      <c r="E395" s="28">
        <v>75.956666666666663</v>
      </c>
      <c r="F395" s="1">
        <v>14.67</v>
      </c>
      <c r="G395" s="28">
        <v>1.0194579569145239</v>
      </c>
      <c r="H395" s="28">
        <v>3.25</v>
      </c>
      <c r="I395" s="28">
        <v>0.8807588075880759</v>
      </c>
      <c r="J395" s="1">
        <v>99.99</v>
      </c>
      <c r="K395" s="1">
        <v>98.69</v>
      </c>
      <c r="L395" s="1">
        <v>6</v>
      </c>
      <c r="M395" s="1">
        <v>206</v>
      </c>
      <c r="N395" s="1">
        <v>1931</v>
      </c>
      <c r="O395" s="28">
        <v>0.12466019417475729</v>
      </c>
      <c r="P395" s="28">
        <f t="shared" si="192"/>
        <v>0.64008285862247538</v>
      </c>
      <c r="Q395" s="42">
        <v>1</v>
      </c>
      <c r="T395" s="1">
        <f t="shared" si="193"/>
        <v>0</v>
      </c>
      <c r="U395" s="1">
        <f t="shared" si="194"/>
        <v>0.52400000000000002</v>
      </c>
      <c r="W395" s="1">
        <f t="shared" si="195"/>
        <v>0</v>
      </c>
      <c r="X395" s="1">
        <f t="shared" si="196"/>
        <v>0</v>
      </c>
      <c r="Y395" s="1">
        <f t="shared" si="197"/>
        <v>0</v>
      </c>
      <c r="Z395" s="1">
        <f t="shared" si="198"/>
        <v>0</v>
      </c>
      <c r="AH395" s="1">
        <f t="shared" si="199"/>
        <v>0</v>
      </c>
      <c r="AI395" s="1">
        <f t="shared" si="200"/>
        <v>0.68</v>
      </c>
      <c r="AJ395" s="1">
        <f t="shared" si="201"/>
        <v>0</v>
      </c>
      <c r="AK395" s="1">
        <f t="shared" si="202"/>
        <v>0</v>
      </c>
      <c r="AL395" s="1">
        <f t="shared" si="203"/>
        <v>0</v>
      </c>
      <c r="AM395" s="1">
        <f t="shared" si="204"/>
        <v>0</v>
      </c>
      <c r="AN395" s="1">
        <f t="shared" si="205"/>
        <v>1</v>
      </c>
      <c r="AO395" s="1">
        <f t="shared" si="206"/>
        <v>0.72</v>
      </c>
      <c r="AP395" s="1">
        <f t="shared" si="207"/>
        <v>0</v>
      </c>
      <c r="AQ395" s="1">
        <f t="shared" si="208"/>
        <v>0.56999999999999995</v>
      </c>
      <c r="AR395" s="1">
        <f t="shared" si="209"/>
        <v>0</v>
      </c>
      <c r="AS395" s="1">
        <f t="shared" si="210"/>
        <v>0.67</v>
      </c>
      <c r="AT395" s="1">
        <f t="shared" si="211"/>
        <v>0</v>
      </c>
      <c r="AU395" s="1">
        <f t="shared" si="212"/>
        <v>0</v>
      </c>
      <c r="AW395" s="1">
        <f t="shared" si="213"/>
        <v>1</v>
      </c>
      <c r="AX395" s="1">
        <f t="shared" si="214"/>
        <v>0.91</v>
      </c>
      <c r="AY395" s="1">
        <f t="shared" si="215"/>
        <v>0</v>
      </c>
      <c r="AZ395" s="1">
        <f t="shared" si="216"/>
        <v>0</v>
      </c>
      <c r="BA395" s="1">
        <f t="shared" si="217"/>
        <v>0</v>
      </c>
      <c r="BB395" s="1">
        <f t="shared" si="218"/>
        <v>0</v>
      </c>
      <c r="BC395" s="1">
        <f t="shared" si="219"/>
        <v>0</v>
      </c>
      <c r="BD395" s="1">
        <f t="shared" si="220"/>
        <v>0</v>
      </c>
      <c r="BE395" s="1">
        <f t="shared" si="221"/>
        <v>0</v>
      </c>
      <c r="BF395" s="43">
        <f t="shared" si="222"/>
        <v>2</v>
      </c>
      <c r="BG395" s="43">
        <f t="shared" si="223"/>
        <v>4.0739999999999998</v>
      </c>
      <c r="BH395" s="1" t="s">
        <v>13580</v>
      </c>
      <c r="BI395" s="52">
        <v>0.15853658536585366</v>
      </c>
      <c r="BJ395" s="1" t="s">
        <v>13587</v>
      </c>
    </row>
    <row r="396" spans="1:62">
      <c r="A396" s="28" t="s">
        <v>1620</v>
      </c>
      <c r="B396" s="1">
        <v>1000</v>
      </c>
      <c r="C396" s="1">
        <v>13383</v>
      </c>
      <c r="D396" s="1">
        <v>3.8900000000000006</v>
      </c>
      <c r="E396" s="28">
        <v>76.216666666666683</v>
      </c>
      <c r="F396" s="1">
        <v>6.79</v>
      </c>
      <c r="G396" s="28">
        <v>0.88874345549738221</v>
      </c>
      <c r="H396" s="28">
        <v>3.94</v>
      </c>
      <c r="I396" s="28">
        <v>1.1588235294117648</v>
      </c>
      <c r="J396" s="1">
        <v>100</v>
      </c>
      <c r="K396" s="1">
        <v>98.82</v>
      </c>
      <c r="L396" s="1">
        <v>63</v>
      </c>
      <c r="M396" s="1">
        <v>704</v>
      </c>
      <c r="N396" s="1">
        <v>3244</v>
      </c>
      <c r="O396" s="28">
        <v>0.38301136363636368</v>
      </c>
      <c r="P396" s="28">
        <f t="shared" si="192"/>
        <v>1.3020961775585695</v>
      </c>
      <c r="Q396" s="42">
        <v>1</v>
      </c>
      <c r="T396" s="1">
        <f t="shared" si="193"/>
        <v>0</v>
      </c>
      <c r="U396" s="1">
        <f t="shared" si="194"/>
        <v>0.52400000000000002</v>
      </c>
      <c r="W396" s="1">
        <f t="shared" si="195"/>
        <v>0</v>
      </c>
      <c r="X396" s="1">
        <f t="shared" si="196"/>
        <v>0</v>
      </c>
      <c r="Y396" s="1">
        <f t="shared" si="197"/>
        <v>0</v>
      </c>
      <c r="Z396" s="1">
        <f t="shared" si="198"/>
        <v>0</v>
      </c>
      <c r="AH396" s="1">
        <f t="shared" si="199"/>
        <v>0</v>
      </c>
      <c r="AI396" s="1">
        <f t="shared" si="200"/>
        <v>0.68</v>
      </c>
      <c r="AJ396" s="1">
        <f t="shared" si="201"/>
        <v>0</v>
      </c>
      <c r="AK396" s="1">
        <f t="shared" si="202"/>
        <v>0</v>
      </c>
      <c r="AL396" s="1">
        <f t="shared" si="203"/>
        <v>0</v>
      </c>
      <c r="AM396" s="1">
        <f t="shared" si="204"/>
        <v>0</v>
      </c>
      <c r="AN396" s="1">
        <f t="shared" si="205"/>
        <v>1</v>
      </c>
      <c r="AO396" s="1">
        <f t="shared" si="206"/>
        <v>0.72</v>
      </c>
      <c r="AP396" s="1">
        <f t="shared" si="207"/>
        <v>0</v>
      </c>
      <c r="AQ396" s="1">
        <f t="shared" si="208"/>
        <v>0.56999999999999995</v>
      </c>
      <c r="AR396" s="1">
        <f t="shared" si="209"/>
        <v>0</v>
      </c>
      <c r="AS396" s="1">
        <f t="shared" si="210"/>
        <v>0.67</v>
      </c>
      <c r="AT396" s="1">
        <f t="shared" si="211"/>
        <v>0</v>
      </c>
      <c r="AU396" s="1">
        <f t="shared" si="212"/>
        <v>0</v>
      </c>
      <c r="AW396" s="1">
        <f t="shared" si="213"/>
        <v>0</v>
      </c>
      <c r="AX396" s="1">
        <f t="shared" si="214"/>
        <v>0</v>
      </c>
      <c r="AY396" s="1">
        <f t="shared" si="215"/>
        <v>0</v>
      </c>
      <c r="AZ396" s="1">
        <f t="shared" si="216"/>
        <v>0</v>
      </c>
      <c r="BA396" s="1">
        <f t="shared" si="217"/>
        <v>0</v>
      </c>
      <c r="BB396" s="1">
        <f t="shared" si="218"/>
        <v>0</v>
      </c>
      <c r="BC396" s="1">
        <f t="shared" si="219"/>
        <v>0</v>
      </c>
      <c r="BD396" s="1">
        <f t="shared" si="220"/>
        <v>0</v>
      </c>
      <c r="BE396" s="1">
        <f t="shared" si="221"/>
        <v>0</v>
      </c>
      <c r="BF396" s="43">
        <f t="shared" si="222"/>
        <v>1</v>
      </c>
      <c r="BG396" s="43">
        <f t="shared" si="223"/>
        <v>3.1640000000000001</v>
      </c>
      <c r="BH396" s="1" t="s">
        <v>13580</v>
      </c>
      <c r="BI396" s="52">
        <v>0.15853658536585366</v>
      </c>
      <c r="BJ396" s="1" t="s">
        <v>13587</v>
      </c>
    </row>
    <row r="397" spans="1:62">
      <c r="A397" s="28" t="s">
        <v>3892</v>
      </c>
      <c r="B397" s="1">
        <v>1260</v>
      </c>
      <c r="C397" s="1">
        <v>36589</v>
      </c>
      <c r="D397" s="1">
        <v>8.6299999999999955</v>
      </c>
      <c r="E397" s="28">
        <v>76.5</v>
      </c>
      <c r="F397" s="1">
        <v>20.88</v>
      </c>
      <c r="G397" s="28">
        <v>1.4510076441973592</v>
      </c>
      <c r="H397" s="28">
        <v>4.3899999999999997</v>
      </c>
      <c r="I397" s="28">
        <v>1.1897018970189701</v>
      </c>
      <c r="J397" s="1">
        <v>98.14</v>
      </c>
      <c r="K397" s="1">
        <v>98.65</v>
      </c>
      <c r="L397" s="1">
        <v>86</v>
      </c>
      <c r="M397" s="1">
        <v>615</v>
      </c>
      <c r="N397" s="1">
        <v>1627</v>
      </c>
      <c r="O397" s="28">
        <v>0.59850406504065046</v>
      </c>
      <c r="P397" s="28">
        <f t="shared" si="192"/>
        <v>2.2679778733866014</v>
      </c>
      <c r="Q397" s="42">
        <v>0</v>
      </c>
      <c r="T397" s="1">
        <f t="shared" si="193"/>
        <v>0</v>
      </c>
      <c r="U397" s="1">
        <f t="shared" si="194"/>
        <v>0.52400000000000002</v>
      </c>
      <c r="W397" s="1">
        <f t="shared" si="195"/>
        <v>0</v>
      </c>
      <c r="X397" s="1">
        <f t="shared" si="196"/>
        <v>0</v>
      </c>
      <c r="Y397" s="1">
        <f t="shared" si="197"/>
        <v>0</v>
      </c>
      <c r="Z397" s="1">
        <f t="shared" si="198"/>
        <v>0</v>
      </c>
      <c r="AH397" s="1">
        <f t="shared" si="199"/>
        <v>0</v>
      </c>
      <c r="AI397" s="1">
        <f t="shared" si="200"/>
        <v>0.68</v>
      </c>
      <c r="AJ397" s="1">
        <f t="shared" si="201"/>
        <v>0</v>
      </c>
      <c r="AK397" s="1">
        <f t="shared" si="202"/>
        <v>0</v>
      </c>
      <c r="AL397" s="1">
        <f t="shared" si="203"/>
        <v>0</v>
      </c>
      <c r="AM397" s="1">
        <f t="shared" si="204"/>
        <v>0</v>
      </c>
      <c r="AN397" s="1">
        <f t="shared" si="205"/>
        <v>1</v>
      </c>
      <c r="AO397" s="1">
        <f t="shared" si="206"/>
        <v>0.72</v>
      </c>
      <c r="AP397" s="1">
        <f t="shared" si="207"/>
        <v>0</v>
      </c>
      <c r="AQ397" s="1">
        <f t="shared" si="208"/>
        <v>0.56999999999999995</v>
      </c>
      <c r="AR397" s="1">
        <f t="shared" si="209"/>
        <v>0</v>
      </c>
      <c r="AS397" s="1">
        <f t="shared" si="210"/>
        <v>0.67</v>
      </c>
      <c r="AT397" s="1">
        <f t="shared" si="211"/>
        <v>0</v>
      </c>
      <c r="AU397" s="1">
        <f t="shared" si="212"/>
        <v>0</v>
      </c>
      <c r="AW397" s="1">
        <f t="shared" si="213"/>
        <v>0</v>
      </c>
      <c r="AX397" s="1">
        <f t="shared" si="214"/>
        <v>0</v>
      </c>
      <c r="AY397" s="1">
        <f t="shared" si="215"/>
        <v>0</v>
      </c>
      <c r="AZ397" s="1">
        <f t="shared" si="216"/>
        <v>0</v>
      </c>
      <c r="BA397" s="1">
        <f t="shared" si="217"/>
        <v>0</v>
      </c>
      <c r="BB397" s="1">
        <f t="shared" si="218"/>
        <v>0</v>
      </c>
      <c r="BC397" s="1">
        <f t="shared" si="219"/>
        <v>0</v>
      </c>
      <c r="BD397" s="1">
        <f t="shared" si="220"/>
        <v>0</v>
      </c>
      <c r="BE397" s="1">
        <f t="shared" si="221"/>
        <v>0</v>
      </c>
      <c r="BF397" s="43">
        <f t="shared" si="222"/>
        <v>1</v>
      </c>
      <c r="BG397" s="43">
        <f t="shared" si="223"/>
        <v>3.1640000000000001</v>
      </c>
      <c r="BH397" s="1" t="s">
        <v>13580</v>
      </c>
      <c r="BI397" s="52">
        <v>0.15853658536585366</v>
      </c>
      <c r="BJ397" s="1" t="s">
        <v>13587</v>
      </c>
    </row>
    <row r="398" spans="1:62">
      <c r="A398" s="28" t="s">
        <v>193</v>
      </c>
      <c r="B398" s="1">
        <v>1000</v>
      </c>
      <c r="C398" s="1">
        <v>14628</v>
      </c>
      <c r="D398" s="1">
        <v>3.1899999999999977</v>
      </c>
      <c r="E398" s="28">
        <v>76.50333333333333</v>
      </c>
      <c r="F398" s="1">
        <v>0.79</v>
      </c>
      <c r="G398" s="28">
        <v>0.20153061224489796</v>
      </c>
      <c r="H398" s="28">
        <v>0.8</v>
      </c>
      <c r="I398" s="28">
        <v>0.26490066225165565</v>
      </c>
      <c r="J398" s="1">
        <v>99.64</v>
      </c>
      <c r="K398" s="1">
        <v>99.75</v>
      </c>
      <c r="L398" s="1">
        <v>185</v>
      </c>
      <c r="M398" s="1">
        <v>828</v>
      </c>
      <c r="N398" s="1">
        <v>6893</v>
      </c>
      <c r="O398" s="28">
        <v>0.95628019323671498</v>
      </c>
      <c r="P398" s="28">
        <f t="shared" si="192"/>
        <v>0.72073117655592633</v>
      </c>
      <c r="Q398" s="42">
        <v>1</v>
      </c>
      <c r="T398" s="1">
        <f t="shared" si="193"/>
        <v>0</v>
      </c>
      <c r="U398" s="1">
        <f t="shared" si="194"/>
        <v>0.52400000000000002</v>
      </c>
      <c r="W398" s="1">
        <f t="shared" si="195"/>
        <v>0</v>
      </c>
      <c r="X398" s="1">
        <f t="shared" si="196"/>
        <v>0</v>
      </c>
      <c r="Y398" s="1">
        <f t="shared" si="197"/>
        <v>0</v>
      </c>
      <c r="Z398" s="1">
        <f t="shared" si="198"/>
        <v>0</v>
      </c>
      <c r="AH398" s="1">
        <f t="shared" si="199"/>
        <v>0</v>
      </c>
      <c r="AI398" s="1">
        <f t="shared" si="200"/>
        <v>0</v>
      </c>
      <c r="AJ398" s="1">
        <f t="shared" si="201"/>
        <v>0</v>
      </c>
      <c r="AK398" s="1">
        <f t="shared" si="202"/>
        <v>0</v>
      </c>
      <c r="AL398" s="1">
        <f t="shared" si="203"/>
        <v>0</v>
      </c>
      <c r="AM398" s="1">
        <f t="shared" si="204"/>
        <v>0</v>
      </c>
      <c r="AN398" s="1">
        <f t="shared" si="205"/>
        <v>0</v>
      </c>
      <c r="AO398" s="1">
        <f t="shared" si="206"/>
        <v>0</v>
      </c>
      <c r="AP398" s="1">
        <f t="shared" si="207"/>
        <v>0</v>
      </c>
      <c r="AQ398" s="1">
        <f t="shared" si="208"/>
        <v>0.56999999999999995</v>
      </c>
      <c r="AR398" s="1">
        <f t="shared" si="209"/>
        <v>0</v>
      </c>
      <c r="AS398" s="1">
        <f t="shared" si="210"/>
        <v>0</v>
      </c>
      <c r="AT398" s="1">
        <f t="shared" si="211"/>
        <v>0</v>
      </c>
      <c r="AU398" s="1">
        <f t="shared" si="212"/>
        <v>0</v>
      </c>
      <c r="AW398" s="1">
        <f t="shared" si="213"/>
        <v>0</v>
      </c>
      <c r="AX398" s="1">
        <f t="shared" si="214"/>
        <v>0</v>
      </c>
      <c r="AY398" s="1">
        <f t="shared" si="215"/>
        <v>0</v>
      </c>
      <c r="AZ398" s="1">
        <f t="shared" si="216"/>
        <v>0</v>
      </c>
      <c r="BA398" s="1">
        <f t="shared" si="217"/>
        <v>0</v>
      </c>
      <c r="BB398" s="1">
        <f t="shared" si="218"/>
        <v>0</v>
      </c>
      <c r="BC398" s="1">
        <f t="shared" si="219"/>
        <v>0</v>
      </c>
      <c r="BD398" s="1">
        <f t="shared" si="220"/>
        <v>0</v>
      </c>
      <c r="BE398" s="1">
        <f t="shared" si="221"/>
        <v>0</v>
      </c>
      <c r="BF398" s="43">
        <f t="shared" si="222"/>
        <v>0</v>
      </c>
      <c r="BG398" s="43">
        <f t="shared" si="223"/>
        <v>1.0939999999999999</v>
      </c>
      <c r="BH398" s="1" t="s">
        <v>13580</v>
      </c>
      <c r="BI398" s="52">
        <v>0.15853658536585366</v>
      </c>
      <c r="BJ398" s="1" t="s">
        <v>13587</v>
      </c>
    </row>
    <row r="399" spans="1:62">
      <c r="A399" s="28" t="s">
        <v>1682</v>
      </c>
      <c r="B399" s="1">
        <v>1000</v>
      </c>
      <c r="C399" s="1">
        <v>17554</v>
      </c>
      <c r="D399" s="1">
        <v>5.5</v>
      </c>
      <c r="E399" s="28">
        <v>76.910000000000011</v>
      </c>
      <c r="F399" s="1">
        <v>2.0099999999999998</v>
      </c>
      <c r="G399" s="28">
        <v>0.51145038167938928</v>
      </c>
      <c r="H399" s="28">
        <v>3.52</v>
      </c>
      <c r="I399" s="28">
        <v>1.4485596707818928</v>
      </c>
      <c r="J399" s="1">
        <v>93.06</v>
      </c>
      <c r="K399" s="1">
        <v>98.87</v>
      </c>
      <c r="L399" s="1">
        <v>4</v>
      </c>
      <c r="M399" s="1">
        <v>157</v>
      </c>
      <c r="N399" s="1">
        <v>1837</v>
      </c>
      <c r="O399" s="28">
        <v>0.10904458598726116</v>
      </c>
      <c r="P399" s="28">
        <f t="shared" si="192"/>
        <v>0.51279259662493204</v>
      </c>
      <c r="Q399" s="42" t="s">
        <v>13545</v>
      </c>
      <c r="T399" s="1">
        <f t="shared" si="193"/>
        <v>0</v>
      </c>
      <c r="U399" s="1">
        <f t="shared" si="194"/>
        <v>0.52400000000000002</v>
      </c>
      <c r="W399" s="1">
        <f t="shared" si="195"/>
        <v>0</v>
      </c>
      <c r="X399" s="1">
        <f t="shared" si="196"/>
        <v>0</v>
      </c>
      <c r="Y399" s="1">
        <f t="shared" si="197"/>
        <v>0</v>
      </c>
      <c r="Z399" s="1">
        <f t="shared" si="198"/>
        <v>0</v>
      </c>
      <c r="AH399" s="1">
        <f t="shared" si="199"/>
        <v>0</v>
      </c>
      <c r="AI399" s="1">
        <f t="shared" si="200"/>
        <v>0</v>
      </c>
      <c r="AJ399" s="1">
        <f t="shared" si="201"/>
        <v>0</v>
      </c>
      <c r="AK399" s="1">
        <f t="shared" si="202"/>
        <v>0</v>
      </c>
      <c r="AL399" s="1">
        <f t="shared" si="203"/>
        <v>0</v>
      </c>
      <c r="AM399" s="1">
        <f t="shared" si="204"/>
        <v>0</v>
      </c>
      <c r="AN399" s="1">
        <f t="shared" si="205"/>
        <v>1</v>
      </c>
      <c r="AO399" s="1">
        <f t="shared" si="206"/>
        <v>0.72</v>
      </c>
      <c r="AP399" s="1">
        <f t="shared" si="207"/>
        <v>0</v>
      </c>
      <c r="AQ399" s="1">
        <f t="shared" si="208"/>
        <v>0</v>
      </c>
      <c r="AR399" s="1">
        <f t="shared" si="209"/>
        <v>0</v>
      </c>
      <c r="AS399" s="1">
        <f t="shared" si="210"/>
        <v>0.67</v>
      </c>
      <c r="AT399" s="1">
        <f t="shared" si="211"/>
        <v>0</v>
      </c>
      <c r="AU399" s="1">
        <f t="shared" si="212"/>
        <v>0</v>
      </c>
      <c r="AW399" s="1">
        <f t="shared" si="213"/>
        <v>1</v>
      </c>
      <c r="AX399" s="1">
        <f t="shared" si="214"/>
        <v>0.91</v>
      </c>
      <c r="AY399" s="1">
        <f t="shared" si="215"/>
        <v>0</v>
      </c>
      <c r="AZ399" s="1">
        <f t="shared" si="216"/>
        <v>0.88</v>
      </c>
      <c r="BA399" s="1">
        <f t="shared" si="217"/>
        <v>0</v>
      </c>
      <c r="BB399" s="1">
        <f t="shared" si="218"/>
        <v>0</v>
      </c>
      <c r="BC399" s="1">
        <f t="shared" si="219"/>
        <v>0</v>
      </c>
      <c r="BD399" s="1">
        <f t="shared" si="220"/>
        <v>0</v>
      </c>
      <c r="BE399" s="1">
        <f t="shared" si="221"/>
        <v>0</v>
      </c>
      <c r="BF399" s="43">
        <f t="shared" si="222"/>
        <v>2</v>
      </c>
      <c r="BG399" s="43">
        <f t="shared" si="223"/>
        <v>3.7040000000000002</v>
      </c>
      <c r="BH399" s="1" t="s">
        <v>13580</v>
      </c>
      <c r="BI399" s="52">
        <v>0.15853658536585366</v>
      </c>
      <c r="BJ399" s="1" t="s">
        <v>13587</v>
      </c>
    </row>
    <row r="400" spans="1:62">
      <c r="A400" s="28" t="s">
        <v>442</v>
      </c>
      <c r="B400" s="1">
        <v>20000</v>
      </c>
      <c r="C400" s="1">
        <v>21479</v>
      </c>
      <c r="D400" s="1">
        <v>0.99000000000000909</v>
      </c>
      <c r="E400" s="28">
        <v>77.373333333333335</v>
      </c>
      <c r="F400" s="1">
        <v>2.2400000000000002</v>
      </c>
      <c r="G400" s="28">
        <v>0.59102902374670185</v>
      </c>
      <c r="H400" s="28">
        <v>0.91</v>
      </c>
      <c r="I400" s="28">
        <v>0.37603305785123969</v>
      </c>
      <c r="J400" s="1">
        <v>100</v>
      </c>
      <c r="K400" s="1">
        <v>99.72</v>
      </c>
      <c r="L400" s="1">
        <v>489</v>
      </c>
      <c r="M400" s="1">
        <v>2951</v>
      </c>
      <c r="N400" s="1">
        <v>13138</v>
      </c>
      <c r="O400" s="28">
        <v>0.70922399186716367</v>
      </c>
      <c r="P400" s="28">
        <f t="shared" si="192"/>
        <v>1.3476937128938955</v>
      </c>
      <c r="Q400" s="42">
        <v>1</v>
      </c>
      <c r="T400" s="1">
        <f t="shared" si="193"/>
        <v>0</v>
      </c>
      <c r="U400" s="1">
        <f t="shared" si="194"/>
        <v>0</v>
      </c>
      <c r="W400" s="1">
        <f t="shared" si="195"/>
        <v>0</v>
      </c>
      <c r="X400" s="1">
        <f t="shared" si="196"/>
        <v>0</v>
      </c>
      <c r="Y400" s="1">
        <f t="shared" si="197"/>
        <v>0</v>
      </c>
      <c r="Z400" s="1">
        <f t="shared" si="198"/>
        <v>0</v>
      </c>
      <c r="AH400" s="1">
        <f t="shared" si="199"/>
        <v>0</v>
      </c>
      <c r="AI400" s="1">
        <f t="shared" si="200"/>
        <v>0</v>
      </c>
      <c r="AJ400" s="1">
        <f t="shared" si="201"/>
        <v>0</v>
      </c>
      <c r="AK400" s="1">
        <f t="shared" si="202"/>
        <v>0</v>
      </c>
      <c r="AL400" s="1">
        <f t="shared" si="203"/>
        <v>0</v>
      </c>
      <c r="AM400" s="1">
        <f t="shared" si="204"/>
        <v>0</v>
      </c>
      <c r="AN400" s="1">
        <f t="shared" si="205"/>
        <v>0</v>
      </c>
      <c r="AO400" s="1">
        <f t="shared" si="206"/>
        <v>0</v>
      </c>
      <c r="AP400" s="1">
        <f t="shared" si="207"/>
        <v>0</v>
      </c>
      <c r="AQ400" s="1">
        <f t="shared" si="208"/>
        <v>0.56999999999999995</v>
      </c>
      <c r="AR400" s="1">
        <f t="shared" si="209"/>
        <v>0</v>
      </c>
      <c r="AS400" s="1">
        <f t="shared" si="210"/>
        <v>0</v>
      </c>
      <c r="AT400" s="1">
        <f t="shared" si="211"/>
        <v>0</v>
      </c>
      <c r="AU400" s="1">
        <f t="shared" si="212"/>
        <v>0</v>
      </c>
      <c r="AW400" s="1">
        <f t="shared" si="213"/>
        <v>0</v>
      </c>
      <c r="AX400" s="1">
        <f t="shared" si="214"/>
        <v>0</v>
      </c>
      <c r="AY400" s="1">
        <f t="shared" si="215"/>
        <v>0</v>
      </c>
      <c r="AZ400" s="1">
        <f t="shared" si="216"/>
        <v>0</v>
      </c>
      <c r="BA400" s="1">
        <f t="shared" si="217"/>
        <v>0</v>
      </c>
      <c r="BB400" s="1">
        <f t="shared" si="218"/>
        <v>0</v>
      </c>
      <c r="BC400" s="1">
        <f t="shared" si="219"/>
        <v>0</v>
      </c>
      <c r="BD400" s="1">
        <f t="shared" si="220"/>
        <v>0</v>
      </c>
      <c r="BE400" s="1">
        <f t="shared" si="221"/>
        <v>0</v>
      </c>
      <c r="BF400" s="43">
        <f t="shared" si="222"/>
        <v>0</v>
      </c>
      <c r="BG400" s="43">
        <f t="shared" si="223"/>
        <v>0.56999999999999995</v>
      </c>
      <c r="BH400" s="1" t="s">
        <v>13580</v>
      </c>
      <c r="BI400" s="52">
        <v>0.15853658536585366</v>
      </c>
      <c r="BJ400" s="1" t="s">
        <v>13587</v>
      </c>
    </row>
    <row r="401" spans="1:62">
      <c r="A401" s="28" t="s">
        <v>1748</v>
      </c>
      <c r="B401" s="1">
        <v>4000</v>
      </c>
      <c r="C401" s="1">
        <v>1939</v>
      </c>
      <c r="D401" s="1">
        <v>25.009999999999998</v>
      </c>
      <c r="E401" s="28">
        <v>77.716666666666669</v>
      </c>
      <c r="F401" s="1">
        <v>0.95</v>
      </c>
      <c r="G401" s="28">
        <v>0.25065963060686014</v>
      </c>
      <c r="H401" s="28">
        <v>4.21</v>
      </c>
      <c r="I401" s="28">
        <v>1.7396694214876034</v>
      </c>
      <c r="J401" s="1">
        <v>98.09</v>
      </c>
      <c r="K401" s="1">
        <v>99.39</v>
      </c>
      <c r="L401" s="1">
        <v>26</v>
      </c>
      <c r="M401" s="1">
        <v>181</v>
      </c>
      <c r="N401" s="1">
        <v>1093</v>
      </c>
      <c r="O401" s="28">
        <v>0.61480662983425416</v>
      </c>
      <c r="P401" s="28">
        <f t="shared" si="192"/>
        <v>0.9935956084172004</v>
      </c>
      <c r="Q401" s="42">
        <v>1</v>
      </c>
      <c r="T401" s="1">
        <f t="shared" si="193"/>
        <v>0</v>
      </c>
      <c r="U401" s="1">
        <f t="shared" si="194"/>
        <v>0</v>
      </c>
      <c r="W401" s="1">
        <f t="shared" si="195"/>
        <v>0</v>
      </c>
      <c r="X401" s="1">
        <f t="shared" si="196"/>
        <v>0.49</v>
      </c>
      <c r="Y401" s="1">
        <f t="shared" si="197"/>
        <v>0</v>
      </c>
      <c r="Z401" s="1">
        <f t="shared" si="198"/>
        <v>0</v>
      </c>
      <c r="AH401" s="1">
        <f t="shared" si="199"/>
        <v>0</v>
      </c>
      <c r="AI401" s="1">
        <f t="shared" si="200"/>
        <v>0</v>
      </c>
      <c r="AJ401" s="1">
        <f t="shared" si="201"/>
        <v>0</v>
      </c>
      <c r="AK401" s="1">
        <f t="shared" si="202"/>
        <v>0</v>
      </c>
      <c r="AL401" s="1">
        <f t="shared" si="203"/>
        <v>0</v>
      </c>
      <c r="AM401" s="1">
        <f t="shared" si="204"/>
        <v>0</v>
      </c>
      <c r="AN401" s="1">
        <f t="shared" si="205"/>
        <v>1</v>
      </c>
      <c r="AO401" s="1">
        <f t="shared" si="206"/>
        <v>0.72</v>
      </c>
      <c r="AP401" s="1">
        <f t="shared" si="207"/>
        <v>0</v>
      </c>
      <c r="AQ401" s="1">
        <f t="shared" si="208"/>
        <v>0.56999999999999995</v>
      </c>
      <c r="AR401" s="1">
        <f t="shared" si="209"/>
        <v>0</v>
      </c>
      <c r="AS401" s="1">
        <f t="shared" si="210"/>
        <v>0</v>
      </c>
      <c r="AT401" s="1">
        <f t="shared" si="211"/>
        <v>1</v>
      </c>
      <c r="AU401" s="1">
        <f t="shared" si="212"/>
        <v>0.54</v>
      </c>
      <c r="AW401" s="1">
        <f t="shared" si="213"/>
        <v>1</v>
      </c>
      <c r="AX401" s="1">
        <f t="shared" si="214"/>
        <v>0</v>
      </c>
      <c r="AY401" s="1">
        <f t="shared" si="215"/>
        <v>0</v>
      </c>
      <c r="AZ401" s="1">
        <f t="shared" si="216"/>
        <v>0</v>
      </c>
      <c r="BA401" s="1">
        <f t="shared" si="217"/>
        <v>0.77</v>
      </c>
      <c r="BB401" s="1">
        <f t="shared" si="218"/>
        <v>0</v>
      </c>
      <c r="BC401" s="1">
        <f t="shared" si="219"/>
        <v>0</v>
      </c>
      <c r="BD401" s="1">
        <f t="shared" si="220"/>
        <v>0</v>
      </c>
      <c r="BE401" s="1">
        <f t="shared" si="221"/>
        <v>0</v>
      </c>
      <c r="BF401" s="43">
        <f t="shared" si="222"/>
        <v>3</v>
      </c>
      <c r="BG401" s="43">
        <f t="shared" si="223"/>
        <v>3.09</v>
      </c>
      <c r="BH401" s="1" t="s">
        <v>13580</v>
      </c>
      <c r="BI401" s="52">
        <v>0.15853658536585366</v>
      </c>
      <c r="BJ401" s="1" t="s">
        <v>13587</v>
      </c>
    </row>
    <row r="402" spans="1:62">
      <c r="A402" s="28" t="s">
        <v>2187</v>
      </c>
      <c r="B402" s="1">
        <v>5006</v>
      </c>
      <c r="C402" s="1">
        <v>12411</v>
      </c>
      <c r="D402" s="1">
        <v>5.3399999999999892</v>
      </c>
      <c r="E402" s="28">
        <v>77.74666666666667</v>
      </c>
      <c r="F402" s="1">
        <v>6.7</v>
      </c>
      <c r="G402" s="28">
        <v>0.87696335078534038</v>
      </c>
      <c r="H402" s="28">
        <v>4.17</v>
      </c>
      <c r="I402" s="28">
        <v>1.2264705882352942</v>
      </c>
      <c r="J402" s="1">
        <v>100</v>
      </c>
      <c r="K402" s="1">
        <v>99.07</v>
      </c>
      <c r="L402" s="1">
        <v>248</v>
      </c>
      <c r="M402" s="1">
        <v>1444</v>
      </c>
      <c r="N402" s="1">
        <v>4427</v>
      </c>
      <c r="O402" s="28">
        <v>0.73506925207756235</v>
      </c>
      <c r="P402" s="28">
        <f t="shared" si="192"/>
        <v>1.9570815450643777</v>
      </c>
      <c r="Q402" s="42">
        <v>1</v>
      </c>
      <c r="T402" s="1">
        <f t="shared" si="193"/>
        <v>0</v>
      </c>
      <c r="U402" s="1">
        <f t="shared" si="194"/>
        <v>0</v>
      </c>
      <c r="W402" s="1">
        <f t="shared" si="195"/>
        <v>0</v>
      </c>
      <c r="X402" s="1">
        <f t="shared" si="196"/>
        <v>0</v>
      </c>
      <c r="Y402" s="1">
        <f t="shared" si="197"/>
        <v>0</v>
      </c>
      <c r="Z402" s="1">
        <f t="shared" si="198"/>
        <v>0</v>
      </c>
      <c r="AH402" s="1">
        <f t="shared" si="199"/>
        <v>0</v>
      </c>
      <c r="AI402" s="1">
        <f t="shared" si="200"/>
        <v>0.68</v>
      </c>
      <c r="AJ402" s="1">
        <f t="shared" si="201"/>
        <v>0</v>
      </c>
      <c r="AK402" s="1">
        <f t="shared" si="202"/>
        <v>0</v>
      </c>
      <c r="AL402" s="1">
        <f t="shared" si="203"/>
        <v>0</v>
      </c>
      <c r="AM402" s="1">
        <f t="shared" si="204"/>
        <v>0</v>
      </c>
      <c r="AN402" s="1">
        <f t="shared" si="205"/>
        <v>1</v>
      </c>
      <c r="AO402" s="1">
        <f t="shared" si="206"/>
        <v>0.72</v>
      </c>
      <c r="AP402" s="1">
        <f t="shared" si="207"/>
        <v>0</v>
      </c>
      <c r="AQ402" s="1">
        <f t="shared" si="208"/>
        <v>0.56999999999999995</v>
      </c>
      <c r="AR402" s="1">
        <f t="shared" si="209"/>
        <v>0</v>
      </c>
      <c r="AS402" s="1">
        <f t="shared" si="210"/>
        <v>0.67</v>
      </c>
      <c r="AT402" s="1">
        <f t="shared" si="211"/>
        <v>0</v>
      </c>
      <c r="AU402" s="1">
        <f t="shared" si="212"/>
        <v>0</v>
      </c>
      <c r="AW402" s="1">
        <f t="shared" si="213"/>
        <v>0</v>
      </c>
      <c r="AX402" s="1">
        <f t="shared" si="214"/>
        <v>0</v>
      </c>
      <c r="AY402" s="1">
        <f t="shared" si="215"/>
        <v>0</v>
      </c>
      <c r="AZ402" s="1">
        <f t="shared" si="216"/>
        <v>0</v>
      </c>
      <c r="BA402" s="1">
        <f t="shared" si="217"/>
        <v>0</v>
      </c>
      <c r="BB402" s="1">
        <f t="shared" si="218"/>
        <v>0</v>
      </c>
      <c r="BC402" s="1">
        <f t="shared" si="219"/>
        <v>0</v>
      </c>
      <c r="BD402" s="1">
        <f t="shared" si="220"/>
        <v>0</v>
      </c>
      <c r="BE402" s="1">
        <f t="shared" si="221"/>
        <v>0</v>
      </c>
      <c r="BF402" s="43">
        <f t="shared" si="222"/>
        <v>1</v>
      </c>
      <c r="BG402" s="43">
        <f t="shared" si="223"/>
        <v>2.6399999999999997</v>
      </c>
      <c r="BH402" s="1" t="s">
        <v>13580</v>
      </c>
      <c r="BI402" s="52">
        <v>0.15853658536585366</v>
      </c>
      <c r="BJ402" s="1" t="s">
        <v>13587</v>
      </c>
    </row>
    <row r="403" spans="1:62">
      <c r="A403" s="28" t="s">
        <v>382</v>
      </c>
      <c r="B403" s="1">
        <v>1001</v>
      </c>
      <c r="C403" s="1">
        <v>7668</v>
      </c>
      <c r="D403" s="1">
        <v>3.1300000000000097</v>
      </c>
      <c r="E403" s="28">
        <v>78.81</v>
      </c>
      <c r="F403" s="1">
        <v>0.8</v>
      </c>
      <c r="G403" s="28">
        <v>0.24242424242424246</v>
      </c>
      <c r="H403" s="28">
        <v>3.1</v>
      </c>
      <c r="I403" s="28">
        <v>1.1111111111111112</v>
      </c>
      <c r="J403" s="1">
        <v>87.89</v>
      </c>
      <c r="K403" s="1">
        <v>99.82</v>
      </c>
      <c r="L403" s="1">
        <v>74</v>
      </c>
      <c r="M403" s="1">
        <v>487</v>
      </c>
      <c r="N403" s="1">
        <v>3874</v>
      </c>
      <c r="O403" s="28">
        <v>0.6503490759753594</v>
      </c>
      <c r="P403" s="28">
        <f t="shared" si="192"/>
        <v>0.75425916365513679</v>
      </c>
      <c r="Q403" s="42">
        <v>1</v>
      </c>
      <c r="T403" s="1">
        <f t="shared" si="193"/>
        <v>0</v>
      </c>
      <c r="U403" s="1">
        <f t="shared" si="194"/>
        <v>0.52400000000000002</v>
      </c>
      <c r="W403" s="1">
        <f t="shared" si="195"/>
        <v>0</v>
      </c>
      <c r="X403" s="1">
        <f t="shared" si="196"/>
        <v>0</v>
      </c>
      <c r="Y403" s="1">
        <f t="shared" si="197"/>
        <v>0</v>
      </c>
      <c r="Z403" s="1">
        <f t="shared" si="198"/>
        <v>0</v>
      </c>
      <c r="AH403" s="1">
        <f t="shared" si="199"/>
        <v>0</v>
      </c>
      <c r="AI403" s="1">
        <f t="shared" si="200"/>
        <v>0</v>
      </c>
      <c r="AJ403" s="1">
        <f t="shared" si="201"/>
        <v>0</v>
      </c>
      <c r="AK403" s="1">
        <f t="shared" si="202"/>
        <v>0</v>
      </c>
      <c r="AL403" s="1">
        <f t="shared" si="203"/>
        <v>0</v>
      </c>
      <c r="AM403" s="1">
        <f t="shared" si="204"/>
        <v>0</v>
      </c>
      <c r="AN403" s="1">
        <f t="shared" si="205"/>
        <v>1</v>
      </c>
      <c r="AO403" s="1">
        <f t="shared" si="206"/>
        <v>0.72</v>
      </c>
      <c r="AP403" s="1">
        <f t="shared" si="207"/>
        <v>0</v>
      </c>
      <c r="AQ403" s="1">
        <f t="shared" si="208"/>
        <v>0</v>
      </c>
      <c r="AR403" s="1">
        <f t="shared" si="209"/>
        <v>0</v>
      </c>
      <c r="AS403" s="1">
        <f t="shared" si="210"/>
        <v>0</v>
      </c>
      <c r="AT403" s="1">
        <f t="shared" si="211"/>
        <v>0</v>
      </c>
      <c r="AU403" s="1">
        <f t="shared" si="212"/>
        <v>0</v>
      </c>
      <c r="AW403" s="1">
        <f t="shared" si="213"/>
        <v>0</v>
      </c>
      <c r="AX403" s="1">
        <f t="shared" si="214"/>
        <v>0</v>
      </c>
      <c r="AY403" s="1">
        <f t="shared" si="215"/>
        <v>0</v>
      </c>
      <c r="AZ403" s="1">
        <f t="shared" si="216"/>
        <v>0</v>
      </c>
      <c r="BA403" s="1">
        <f t="shared" si="217"/>
        <v>0</v>
      </c>
      <c r="BB403" s="1">
        <f t="shared" si="218"/>
        <v>0</v>
      </c>
      <c r="BC403" s="1">
        <f t="shared" si="219"/>
        <v>0</v>
      </c>
      <c r="BD403" s="1">
        <f t="shared" si="220"/>
        <v>0</v>
      </c>
      <c r="BE403" s="1">
        <f t="shared" si="221"/>
        <v>0</v>
      </c>
      <c r="BF403" s="43">
        <f t="shared" si="222"/>
        <v>1</v>
      </c>
      <c r="BG403" s="43">
        <f t="shared" si="223"/>
        <v>1.244</v>
      </c>
      <c r="BH403" s="1" t="s">
        <v>13580</v>
      </c>
      <c r="BI403" s="52">
        <v>0.15853658536585366</v>
      </c>
      <c r="BJ403" s="1" t="s">
        <v>13587</v>
      </c>
    </row>
    <row r="404" spans="1:62">
      <c r="A404" s="28" t="s">
        <v>865</v>
      </c>
      <c r="B404" s="1">
        <v>2000</v>
      </c>
      <c r="C404" s="1">
        <v>22996</v>
      </c>
      <c r="D404" s="1">
        <v>8.36</v>
      </c>
      <c r="E404" s="28">
        <v>79.283333333333331</v>
      </c>
      <c r="F404" s="1">
        <v>1.38</v>
      </c>
      <c r="G404" s="28">
        <v>0.32701421800947866</v>
      </c>
      <c r="H404" s="28">
        <v>1.1200000000000001</v>
      </c>
      <c r="I404" s="28">
        <v>0.52093023255813964</v>
      </c>
      <c r="J404" s="1">
        <v>100</v>
      </c>
      <c r="K404" s="1">
        <v>99.55</v>
      </c>
      <c r="L404" s="1">
        <v>1156</v>
      </c>
      <c r="M404" s="1">
        <v>5125</v>
      </c>
      <c r="N404" s="1">
        <v>20263</v>
      </c>
      <c r="O404" s="28">
        <v>0.96540097560975613</v>
      </c>
      <c r="P404" s="28">
        <f t="shared" si="192"/>
        <v>1.517544292552929</v>
      </c>
      <c r="Q404" s="42">
        <v>1</v>
      </c>
      <c r="T404" s="1">
        <f t="shared" si="193"/>
        <v>0</v>
      </c>
      <c r="U404" s="1">
        <f t="shared" si="194"/>
        <v>0</v>
      </c>
      <c r="W404" s="1">
        <f t="shared" si="195"/>
        <v>0</v>
      </c>
      <c r="X404" s="1">
        <f t="shared" si="196"/>
        <v>0</v>
      </c>
      <c r="Y404" s="1">
        <f t="shared" si="197"/>
        <v>0</v>
      </c>
      <c r="Z404" s="1">
        <f t="shared" si="198"/>
        <v>0</v>
      </c>
      <c r="AH404" s="1">
        <f t="shared" si="199"/>
        <v>0</v>
      </c>
      <c r="AI404" s="1">
        <f t="shared" si="200"/>
        <v>0</v>
      </c>
      <c r="AJ404" s="1">
        <f t="shared" si="201"/>
        <v>0</v>
      </c>
      <c r="AK404" s="1">
        <f t="shared" si="202"/>
        <v>0</v>
      </c>
      <c r="AL404" s="1">
        <f t="shared" si="203"/>
        <v>0</v>
      </c>
      <c r="AM404" s="1">
        <f t="shared" si="204"/>
        <v>0</v>
      </c>
      <c r="AN404" s="1">
        <f t="shared" si="205"/>
        <v>0</v>
      </c>
      <c r="AO404" s="1">
        <f t="shared" si="206"/>
        <v>0</v>
      </c>
      <c r="AP404" s="1">
        <f t="shared" si="207"/>
        <v>0</v>
      </c>
      <c r="AQ404" s="1">
        <f t="shared" si="208"/>
        <v>0.56999999999999995</v>
      </c>
      <c r="AR404" s="1">
        <f t="shared" si="209"/>
        <v>0</v>
      </c>
      <c r="AS404" s="1">
        <f t="shared" si="210"/>
        <v>0</v>
      </c>
      <c r="AT404" s="1">
        <f t="shared" si="211"/>
        <v>0</v>
      </c>
      <c r="AU404" s="1">
        <f t="shared" si="212"/>
        <v>0</v>
      </c>
      <c r="AW404" s="1">
        <f t="shared" si="213"/>
        <v>0</v>
      </c>
      <c r="AX404" s="1">
        <f t="shared" si="214"/>
        <v>0</v>
      </c>
      <c r="AY404" s="1">
        <f t="shared" si="215"/>
        <v>0</v>
      </c>
      <c r="AZ404" s="1">
        <f t="shared" si="216"/>
        <v>0</v>
      </c>
      <c r="BA404" s="1">
        <f t="shared" si="217"/>
        <v>0</v>
      </c>
      <c r="BB404" s="1">
        <f t="shared" si="218"/>
        <v>0</v>
      </c>
      <c r="BC404" s="1">
        <f t="shared" si="219"/>
        <v>0</v>
      </c>
      <c r="BD404" s="1">
        <f t="shared" si="220"/>
        <v>0</v>
      </c>
      <c r="BE404" s="1">
        <f t="shared" si="221"/>
        <v>0</v>
      </c>
      <c r="BF404" s="43">
        <f t="shared" si="222"/>
        <v>0</v>
      </c>
      <c r="BG404" s="43">
        <f t="shared" si="223"/>
        <v>0.56999999999999995</v>
      </c>
      <c r="BH404" s="1" t="s">
        <v>13580</v>
      </c>
      <c r="BI404" s="52">
        <v>0.15853658536585366</v>
      </c>
      <c r="BJ404" s="1" t="s">
        <v>13587</v>
      </c>
    </row>
    <row r="405" spans="1:62">
      <c r="A405" s="28" t="s">
        <v>2576</v>
      </c>
      <c r="B405" s="1">
        <v>1000</v>
      </c>
      <c r="C405" s="1">
        <v>15663</v>
      </c>
      <c r="D405" s="1">
        <v>3.1600000000000108</v>
      </c>
      <c r="E405" s="28">
        <v>79.490000000000009</v>
      </c>
      <c r="F405" s="1">
        <v>7.22</v>
      </c>
      <c r="G405" s="28">
        <v>0.50173731758165385</v>
      </c>
      <c r="H405" s="28">
        <v>3.86</v>
      </c>
      <c r="I405" s="28">
        <v>1.046070460704607</v>
      </c>
      <c r="J405" s="1">
        <v>100</v>
      </c>
      <c r="K405" s="1">
        <v>99.07</v>
      </c>
      <c r="L405" s="1">
        <v>1</v>
      </c>
      <c r="M405" s="1">
        <v>448</v>
      </c>
      <c r="N405" s="1">
        <v>5157</v>
      </c>
      <c r="O405" s="28">
        <v>9.5535714285714286E-3</v>
      </c>
      <c r="P405" s="28">
        <f t="shared" si="192"/>
        <v>0.52123327515997675</v>
      </c>
      <c r="Q405" s="42">
        <v>1</v>
      </c>
      <c r="T405" s="1">
        <f t="shared" si="193"/>
        <v>0</v>
      </c>
      <c r="U405" s="1">
        <f t="shared" si="194"/>
        <v>0.52400000000000002</v>
      </c>
      <c r="W405" s="1">
        <f t="shared" si="195"/>
        <v>0</v>
      </c>
      <c r="X405" s="1">
        <f t="shared" si="196"/>
        <v>0</v>
      </c>
      <c r="Y405" s="1">
        <f t="shared" si="197"/>
        <v>0</v>
      </c>
      <c r="Z405" s="1">
        <f t="shared" si="198"/>
        <v>0</v>
      </c>
      <c r="AH405" s="1">
        <f t="shared" si="199"/>
        <v>0</v>
      </c>
      <c r="AI405" s="1">
        <f t="shared" si="200"/>
        <v>0.68</v>
      </c>
      <c r="AJ405" s="1">
        <f t="shared" si="201"/>
        <v>0</v>
      </c>
      <c r="AK405" s="1">
        <f t="shared" si="202"/>
        <v>0</v>
      </c>
      <c r="AL405" s="1">
        <f t="shared" si="203"/>
        <v>0</v>
      </c>
      <c r="AM405" s="1">
        <f t="shared" si="204"/>
        <v>0</v>
      </c>
      <c r="AN405" s="1">
        <f t="shared" si="205"/>
        <v>1</v>
      </c>
      <c r="AO405" s="1">
        <f t="shared" si="206"/>
        <v>0.72</v>
      </c>
      <c r="AP405" s="1">
        <f t="shared" si="207"/>
        <v>0</v>
      </c>
      <c r="AQ405" s="1">
        <f t="shared" si="208"/>
        <v>0.56999999999999995</v>
      </c>
      <c r="AR405" s="1">
        <f t="shared" si="209"/>
        <v>0</v>
      </c>
      <c r="AS405" s="1">
        <f t="shared" si="210"/>
        <v>0.67</v>
      </c>
      <c r="AT405" s="1">
        <f t="shared" si="211"/>
        <v>0</v>
      </c>
      <c r="AU405" s="1">
        <f t="shared" si="212"/>
        <v>0</v>
      </c>
      <c r="AW405" s="1">
        <f t="shared" si="213"/>
        <v>1</v>
      </c>
      <c r="AX405" s="1">
        <f t="shared" si="214"/>
        <v>0.91</v>
      </c>
      <c r="AY405" s="1">
        <f t="shared" si="215"/>
        <v>0</v>
      </c>
      <c r="AZ405" s="1">
        <f t="shared" si="216"/>
        <v>0</v>
      </c>
      <c r="BA405" s="1">
        <f t="shared" si="217"/>
        <v>0</v>
      </c>
      <c r="BB405" s="1">
        <f t="shared" si="218"/>
        <v>1</v>
      </c>
      <c r="BC405" s="1">
        <f t="shared" si="219"/>
        <v>0</v>
      </c>
      <c r="BD405" s="1">
        <f t="shared" si="220"/>
        <v>0</v>
      </c>
      <c r="BE405" s="1">
        <f t="shared" si="221"/>
        <v>0</v>
      </c>
      <c r="BF405" s="43">
        <f t="shared" si="222"/>
        <v>3</v>
      </c>
      <c r="BG405" s="43">
        <f t="shared" si="223"/>
        <v>4.0739999999999998</v>
      </c>
      <c r="BH405" s="1" t="s">
        <v>13580</v>
      </c>
      <c r="BI405" s="52">
        <v>0.15853658536585366</v>
      </c>
      <c r="BJ405" s="1" t="s">
        <v>13587</v>
      </c>
    </row>
    <row r="406" spans="1:62">
      <c r="A406" s="28" t="s">
        <v>1567</v>
      </c>
      <c r="B406" s="1">
        <v>1100</v>
      </c>
      <c r="C406" s="1">
        <v>7993</v>
      </c>
      <c r="D406" s="1">
        <v>3.8100000000000023</v>
      </c>
      <c r="E406" s="28">
        <v>79.839999999999989</v>
      </c>
      <c r="F406" s="1">
        <v>0.44</v>
      </c>
      <c r="G406" s="28">
        <v>0.11609498680738786</v>
      </c>
      <c r="H406" s="28">
        <v>6.45</v>
      </c>
      <c r="I406" s="28">
        <v>2.6652892561983474</v>
      </c>
      <c r="J406" s="1">
        <v>100</v>
      </c>
      <c r="K406" s="1">
        <v>99.85</v>
      </c>
      <c r="L406" s="1">
        <v>274</v>
      </c>
      <c r="M406" s="1">
        <v>1399</v>
      </c>
      <c r="N406" s="1">
        <v>5583</v>
      </c>
      <c r="O406" s="28">
        <v>0.83825589706933534</v>
      </c>
      <c r="P406" s="28">
        <f t="shared" si="192"/>
        <v>1.503492745835572</v>
      </c>
      <c r="Q406" s="42">
        <v>1</v>
      </c>
      <c r="T406" s="1">
        <f t="shared" si="193"/>
        <v>0</v>
      </c>
      <c r="U406" s="1">
        <f t="shared" si="194"/>
        <v>0.52400000000000002</v>
      </c>
      <c r="W406" s="1">
        <f t="shared" si="195"/>
        <v>0</v>
      </c>
      <c r="X406" s="1">
        <f t="shared" si="196"/>
        <v>0</v>
      </c>
      <c r="Y406" s="1">
        <f t="shared" si="197"/>
        <v>0</v>
      </c>
      <c r="Z406" s="1">
        <f t="shared" si="198"/>
        <v>0</v>
      </c>
      <c r="AH406" s="1">
        <f t="shared" si="199"/>
        <v>0</v>
      </c>
      <c r="AI406" s="1">
        <f t="shared" si="200"/>
        <v>0</v>
      </c>
      <c r="AJ406" s="1">
        <f t="shared" si="201"/>
        <v>0</v>
      </c>
      <c r="AK406" s="1">
        <f t="shared" si="202"/>
        <v>0</v>
      </c>
      <c r="AL406" s="1">
        <f t="shared" si="203"/>
        <v>1</v>
      </c>
      <c r="AM406" s="1">
        <f t="shared" si="204"/>
        <v>0.75</v>
      </c>
      <c r="AN406" s="1">
        <f t="shared" si="205"/>
        <v>1</v>
      </c>
      <c r="AO406" s="1">
        <f t="shared" si="206"/>
        <v>0.72</v>
      </c>
      <c r="AP406" s="1">
        <f t="shared" si="207"/>
        <v>0</v>
      </c>
      <c r="AQ406" s="1">
        <f t="shared" si="208"/>
        <v>0.56999999999999995</v>
      </c>
      <c r="AR406" s="1">
        <f t="shared" si="209"/>
        <v>0</v>
      </c>
      <c r="AS406" s="1">
        <f t="shared" si="210"/>
        <v>0</v>
      </c>
      <c r="AT406" s="1">
        <f t="shared" si="211"/>
        <v>0</v>
      </c>
      <c r="AU406" s="1">
        <f t="shared" si="212"/>
        <v>0</v>
      </c>
      <c r="AW406" s="1">
        <f t="shared" si="213"/>
        <v>0</v>
      </c>
      <c r="AX406" s="1">
        <f t="shared" si="214"/>
        <v>0</v>
      </c>
      <c r="AY406" s="1">
        <f t="shared" si="215"/>
        <v>0</v>
      </c>
      <c r="AZ406" s="1">
        <f t="shared" si="216"/>
        <v>0</v>
      </c>
      <c r="BA406" s="1">
        <f t="shared" si="217"/>
        <v>0</v>
      </c>
      <c r="BB406" s="1">
        <f t="shared" si="218"/>
        <v>0</v>
      </c>
      <c r="BC406" s="1">
        <f t="shared" si="219"/>
        <v>0</v>
      </c>
      <c r="BD406" s="1">
        <f t="shared" si="220"/>
        <v>0</v>
      </c>
      <c r="BE406" s="1">
        <f t="shared" si="221"/>
        <v>0</v>
      </c>
      <c r="BF406" s="43">
        <f t="shared" si="222"/>
        <v>2</v>
      </c>
      <c r="BG406" s="43">
        <f t="shared" si="223"/>
        <v>2.5640000000000001</v>
      </c>
      <c r="BH406" s="1" t="s">
        <v>13580</v>
      </c>
      <c r="BI406" s="52">
        <v>0.15853658536585366</v>
      </c>
      <c r="BJ406" s="1" t="s">
        <v>13587</v>
      </c>
    </row>
    <row r="407" spans="1:62">
      <c r="A407" s="28" t="s">
        <v>1307</v>
      </c>
      <c r="B407" s="1">
        <v>1000</v>
      </c>
      <c r="C407" s="1">
        <v>16963</v>
      </c>
      <c r="D407" s="1">
        <v>10.840000000000003</v>
      </c>
      <c r="E407" s="28">
        <v>79.993333333333325</v>
      </c>
      <c r="F407" s="1">
        <v>12.24</v>
      </c>
      <c r="G407" s="28">
        <v>0.95104895104895115</v>
      </c>
      <c r="H407" s="28">
        <v>2.17</v>
      </c>
      <c r="I407" s="28">
        <v>0.59289617486338797</v>
      </c>
      <c r="J407" s="1">
        <v>99.91</v>
      </c>
      <c r="K407" s="1">
        <v>98.46</v>
      </c>
      <c r="L407" s="1">
        <v>0</v>
      </c>
      <c r="M407" s="1">
        <v>111</v>
      </c>
      <c r="N407" s="1">
        <v>592</v>
      </c>
      <c r="O407" s="28">
        <v>0</v>
      </c>
      <c r="P407" s="28">
        <f t="shared" si="192"/>
        <v>1.125</v>
      </c>
      <c r="Q407" s="42">
        <v>1</v>
      </c>
      <c r="T407" s="1">
        <f t="shared" si="193"/>
        <v>0</v>
      </c>
      <c r="U407" s="1">
        <f t="shared" si="194"/>
        <v>0.52400000000000002</v>
      </c>
      <c r="W407" s="1">
        <f t="shared" si="195"/>
        <v>0</v>
      </c>
      <c r="X407" s="1">
        <f t="shared" si="196"/>
        <v>0</v>
      </c>
      <c r="Y407" s="1">
        <f t="shared" si="197"/>
        <v>0</v>
      </c>
      <c r="Z407" s="1">
        <f t="shared" si="198"/>
        <v>0</v>
      </c>
      <c r="AH407" s="1">
        <f t="shared" si="199"/>
        <v>0</v>
      </c>
      <c r="AI407" s="1">
        <f t="shared" si="200"/>
        <v>0.68</v>
      </c>
      <c r="AJ407" s="1">
        <f t="shared" si="201"/>
        <v>0</v>
      </c>
      <c r="AK407" s="1">
        <f t="shared" si="202"/>
        <v>0</v>
      </c>
      <c r="AL407" s="1">
        <f t="shared" si="203"/>
        <v>0</v>
      </c>
      <c r="AM407" s="1">
        <f t="shared" si="204"/>
        <v>0</v>
      </c>
      <c r="AN407" s="1">
        <f t="shared" si="205"/>
        <v>0</v>
      </c>
      <c r="AO407" s="1">
        <f t="shared" si="206"/>
        <v>0.72</v>
      </c>
      <c r="AP407" s="1">
        <f t="shared" si="207"/>
        <v>0</v>
      </c>
      <c r="AQ407" s="1">
        <f t="shared" si="208"/>
        <v>0.56999999999999995</v>
      </c>
      <c r="AR407" s="1">
        <f t="shared" si="209"/>
        <v>0</v>
      </c>
      <c r="AS407" s="1">
        <f t="shared" si="210"/>
        <v>0.67</v>
      </c>
      <c r="AT407" s="1">
        <f t="shared" si="211"/>
        <v>0</v>
      </c>
      <c r="AU407" s="1">
        <f t="shared" si="212"/>
        <v>0</v>
      </c>
      <c r="AW407" s="1">
        <f t="shared" si="213"/>
        <v>1</v>
      </c>
      <c r="AX407" s="1">
        <f t="shared" si="214"/>
        <v>0.91</v>
      </c>
      <c r="AY407" s="1">
        <f t="shared" si="215"/>
        <v>1</v>
      </c>
      <c r="AZ407" s="1">
        <f t="shared" si="216"/>
        <v>0.88</v>
      </c>
      <c r="BA407" s="1">
        <f t="shared" si="217"/>
        <v>0.77</v>
      </c>
      <c r="BB407" s="1">
        <f t="shared" si="218"/>
        <v>1</v>
      </c>
      <c r="BC407" s="1">
        <f t="shared" si="219"/>
        <v>0.9</v>
      </c>
      <c r="BD407" s="1">
        <f t="shared" si="220"/>
        <v>0</v>
      </c>
      <c r="BE407" s="1">
        <f t="shared" si="221"/>
        <v>0</v>
      </c>
      <c r="BF407" s="43">
        <f t="shared" si="222"/>
        <v>3</v>
      </c>
      <c r="BG407" s="43">
        <f t="shared" si="223"/>
        <v>6.6240000000000006</v>
      </c>
      <c r="BH407" s="1" t="s">
        <v>13580</v>
      </c>
      <c r="BI407" s="52">
        <v>0.15853658536585366</v>
      </c>
      <c r="BJ407" s="1" t="s">
        <v>13587</v>
      </c>
    </row>
    <row r="408" spans="1:62">
      <c r="A408" s="28" t="s">
        <v>909</v>
      </c>
      <c r="B408" s="1">
        <v>1000</v>
      </c>
      <c r="C408" s="1">
        <v>11537</v>
      </c>
      <c r="D408" s="1">
        <v>6.1599999999999966</v>
      </c>
      <c r="E408" s="28">
        <v>80.006666666666661</v>
      </c>
      <c r="F408" s="1">
        <v>10.47</v>
      </c>
      <c r="G408" s="28">
        <v>0.81351981351981362</v>
      </c>
      <c r="H408" s="28">
        <v>3.22</v>
      </c>
      <c r="I408" s="28">
        <v>0.8797814207650273</v>
      </c>
      <c r="J408" s="1">
        <v>100</v>
      </c>
      <c r="K408" s="1">
        <v>98.72</v>
      </c>
      <c r="L408" s="1">
        <v>0</v>
      </c>
      <c r="M408" s="1">
        <v>130</v>
      </c>
      <c r="N408" s="1">
        <v>1336</v>
      </c>
      <c r="O408" s="28">
        <v>0</v>
      </c>
      <c r="P408" s="28">
        <f t="shared" si="192"/>
        <v>0.58383233532934131</v>
      </c>
      <c r="Q408" s="42">
        <v>1</v>
      </c>
      <c r="T408" s="1">
        <f t="shared" si="193"/>
        <v>0</v>
      </c>
      <c r="U408" s="1">
        <f t="shared" si="194"/>
        <v>0.52400000000000002</v>
      </c>
      <c r="W408" s="1">
        <f t="shared" si="195"/>
        <v>0</v>
      </c>
      <c r="X408" s="1">
        <f t="shared" si="196"/>
        <v>0</v>
      </c>
      <c r="Y408" s="1">
        <f t="shared" si="197"/>
        <v>0</v>
      </c>
      <c r="Z408" s="1">
        <f t="shared" si="198"/>
        <v>0</v>
      </c>
      <c r="AH408" s="1">
        <f t="shared" si="199"/>
        <v>0</v>
      </c>
      <c r="AI408" s="1">
        <f t="shared" si="200"/>
        <v>0.68</v>
      </c>
      <c r="AJ408" s="1">
        <f t="shared" si="201"/>
        <v>0</v>
      </c>
      <c r="AK408" s="1">
        <f t="shared" si="202"/>
        <v>0</v>
      </c>
      <c r="AL408" s="1">
        <f t="shared" si="203"/>
        <v>0</v>
      </c>
      <c r="AM408" s="1">
        <f t="shared" si="204"/>
        <v>0</v>
      </c>
      <c r="AN408" s="1">
        <f t="shared" si="205"/>
        <v>1</v>
      </c>
      <c r="AO408" s="1">
        <f t="shared" si="206"/>
        <v>0.72</v>
      </c>
      <c r="AP408" s="1">
        <f t="shared" si="207"/>
        <v>0</v>
      </c>
      <c r="AQ408" s="1">
        <f t="shared" si="208"/>
        <v>0.56999999999999995</v>
      </c>
      <c r="AR408" s="1">
        <f t="shared" si="209"/>
        <v>0</v>
      </c>
      <c r="AS408" s="1">
        <f t="shared" si="210"/>
        <v>0.67</v>
      </c>
      <c r="AT408" s="1">
        <f t="shared" si="211"/>
        <v>0</v>
      </c>
      <c r="AU408" s="1">
        <f t="shared" si="212"/>
        <v>0</v>
      </c>
      <c r="AW408" s="1">
        <f t="shared" si="213"/>
        <v>1</v>
      </c>
      <c r="AX408" s="1">
        <f t="shared" si="214"/>
        <v>0.91</v>
      </c>
      <c r="AY408" s="1">
        <f t="shared" si="215"/>
        <v>1</v>
      </c>
      <c r="AZ408" s="1">
        <f t="shared" si="216"/>
        <v>0.88</v>
      </c>
      <c r="BA408" s="1">
        <f t="shared" si="217"/>
        <v>0</v>
      </c>
      <c r="BB408" s="1">
        <f t="shared" si="218"/>
        <v>1</v>
      </c>
      <c r="BC408" s="1">
        <f t="shared" si="219"/>
        <v>0.9</v>
      </c>
      <c r="BD408" s="1">
        <f t="shared" si="220"/>
        <v>0</v>
      </c>
      <c r="BE408" s="1">
        <f t="shared" si="221"/>
        <v>0</v>
      </c>
      <c r="BF408" s="43">
        <f t="shared" si="222"/>
        <v>4</v>
      </c>
      <c r="BG408" s="43">
        <f t="shared" si="223"/>
        <v>5.8540000000000001</v>
      </c>
      <c r="BH408" s="1" t="s">
        <v>13580</v>
      </c>
      <c r="BI408" s="52">
        <v>0.15853658536585366</v>
      </c>
      <c r="BJ408" s="1" t="s">
        <v>13587</v>
      </c>
    </row>
    <row r="409" spans="1:62">
      <c r="A409" s="28" t="s">
        <v>4156</v>
      </c>
      <c r="B409" s="1">
        <v>1500</v>
      </c>
      <c r="C409" s="1">
        <v>23141</v>
      </c>
      <c r="D409" s="1">
        <v>7.6700000000000017</v>
      </c>
      <c r="E409" s="28">
        <v>80.016666666666666</v>
      </c>
      <c r="F409" s="1">
        <v>26.37</v>
      </c>
      <c r="G409" s="28">
        <v>1.8325225851285616</v>
      </c>
      <c r="H409" s="28">
        <v>4.84</v>
      </c>
      <c r="I409" s="28">
        <v>1.3116531165311653</v>
      </c>
      <c r="J409" s="1">
        <v>99.95</v>
      </c>
      <c r="K409" s="1">
        <v>99.3</v>
      </c>
      <c r="L409" s="1">
        <v>2</v>
      </c>
      <c r="M409" s="1">
        <v>71</v>
      </c>
      <c r="N409" s="1">
        <v>693</v>
      </c>
      <c r="O409" s="28">
        <v>0.12056338028169016</v>
      </c>
      <c r="P409" s="28">
        <f t="shared" si="192"/>
        <v>0.61471861471861466</v>
      </c>
      <c r="Q409" s="42">
        <v>0</v>
      </c>
      <c r="T409" s="1">
        <f t="shared" si="193"/>
        <v>0</v>
      </c>
      <c r="U409" s="1">
        <f t="shared" si="194"/>
        <v>0.52400000000000002</v>
      </c>
      <c r="W409" s="1">
        <f t="shared" si="195"/>
        <v>0</v>
      </c>
      <c r="X409" s="1">
        <f t="shared" si="196"/>
        <v>0</v>
      </c>
      <c r="Y409" s="1">
        <f t="shared" si="197"/>
        <v>0</v>
      </c>
      <c r="Z409" s="1">
        <f t="shared" si="198"/>
        <v>0</v>
      </c>
      <c r="AH409" s="1">
        <f t="shared" si="199"/>
        <v>0</v>
      </c>
      <c r="AI409" s="1">
        <f t="shared" si="200"/>
        <v>0.68</v>
      </c>
      <c r="AJ409" s="1">
        <f t="shared" si="201"/>
        <v>0</v>
      </c>
      <c r="AK409" s="1">
        <f t="shared" si="202"/>
        <v>0</v>
      </c>
      <c r="AL409" s="1">
        <f t="shared" si="203"/>
        <v>0</v>
      </c>
      <c r="AM409" s="1">
        <f t="shared" si="204"/>
        <v>0.75</v>
      </c>
      <c r="AN409" s="1">
        <f t="shared" si="205"/>
        <v>1</v>
      </c>
      <c r="AO409" s="1">
        <f t="shared" si="206"/>
        <v>0.72</v>
      </c>
      <c r="AP409" s="1">
        <f t="shared" si="207"/>
        <v>0</v>
      </c>
      <c r="AQ409" s="1">
        <f t="shared" si="208"/>
        <v>0.56999999999999995</v>
      </c>
      <c r="AR409" s="1">
        <f t="shared" si="209"/>
        <v>0</v>
      </c>
      <c r="AS409" s="1">
        <f t="shared" si="210"/>
        <v>0</v>
      </c>
      <c r="AT409" s="1">
        <f t="shared" si="211"/>
        <v>0</v>
      </c>
      <c r="AU409" s="1">
        <f t="shared" si="212"/>
        <v>0</v>
      </c>
      <c r="AW409" s="1">
        <f t="shared" si="213"/>
        <v>1</v>
      </c>
      <c r="AX409" s="1">
        <f t="shared" si="214"/>
        <v>0.91</v>
      </c>
      <c r="AY409" s="1">
        <f t="shared" si="215"/>
        <v>1</v>
      </c>
      <c r="AZ409" s="1">
        <f t="shared" si="216"/>
        <v>0.88</v>
      </c>
      <c r="BA409" s="1">
        <f t="shared" si="217"/>
        <v>0.77</v>
      </c>
      <c r="BB409" s="1">
        <f t="shared" si="218"/>
        <v>0</v>
      </c>
      <c r="BC409" s="1">
        <f t="shared" si="219"/>
        <v>0</v>
      </c>
      <c r="BD409" s="1">
        <f t="shared" si="220"/>
        <v>0</v>
      </c>
      <c r="BE409" s="1">
        <f t="shared" si="221"/>
        <v>0</v>
      </c>
      <c r="BF409" s="43">
        <f t="shared" si="222"/>
        <v>3</v>
      </c>
      <c r="BG409" s="43">
        <f t="shared" si="223"/>
        <v>5.8040000000000003</v>
      </c>
      <c r="BH409" s="1" t="s">
        <v>13580</v>
      </c>
      <c r="BI409" s="52">
        <v>0.15853658536585366</v>
      </c>
      <c r="BJ409" s="1" t="s">
        <v>13587</v>
      </c>
    </row>
    <row r="410" spans="1:62">
      <c r="A410" s="28" t="s">
        <v>1512</v>
      </c>
      <c r="B410" s="1">
        <v>1550</v>
      </c>
      <c r="C410" s="1">
        <v>4368</v>
      </c>
      <c r="D410" s="1">
        <v>5.1500000000000057</v>
      </c>
      <c r="E410" s="28">
        <v>80.03</v>
      </c>
      <c r="F410" s="1">
        <v>1.18</v>
      </c>
      <c r="G410" s="28">
        <v>0.3575757575757576</v>
      </c>
      <c r="H410" s="28">
        <v>0</v>
      </c>
      <c r="I410" s="28">
        <v>0</v>
      </c>
      <c r="J410" s="1">
        <v>100</v>
      </c>
      <c r="K410" s="1">
        <v>99.68</v>
      </c>
      <c r="L410" s="1">
        <v>19</v>
      </c>
      <c r="M410" s="1">
        <v>142</v>
      </c>
      <c r="N410" s="1">
        <v>1611</v>
      </c>
      <c r="O410" s="28">
        <v>0.57267605633802821</v>
      </c>
      <c r="P410" s="28">
        <f t="shared" si="192"/>
        <v>0.52886405959031657</v>
      </c>
      <c r="Q410" s="42">
        <v>1</v>
      </c>
      <c r="T410" s="1">
        <f t="shared" si="193"/>
        <v>0</v>
      </c>
      <c r="U410" s="1">
        <f t="shared" si="194"/>
        <v>0.52400000000000002</v>
      </c>
      <c r="W410" s="1">
        <f t="shared" si="195"/>
        <v>0</v>
      </c>
      <c r="X410" s="1">
        <f t="shared" si="196"/>
        <v>0</v>
      </c>
      <c r="Y410" s="1">
        <f t="shared" si="197"/>
        <v>0</v>
      </c>
      <c r="Z410" s="1">
        <f t="shared" si="198"/>
        <v>0</v>
      </c>
      <c r="AH410" s="1">
        <f t="shared" si="199"/>
        <v>0</v>
      </c>
      <c r="AI410" s="1">
        <f t="shared" si="200"/>
        <v>0</v>
      </c>
      <c r="AJ410" s="1">
        <f t="shared" si="201"/>
        <v>0</v>
      </c>
      <c r="AK410" s="1">
        <f t="shared" si="202"/>
        <v>0</v>
      </c>
      <c r="AL410" s="1">
        <f t="shared" si="203"/>
        <v>0</v>
      </c>
      <c r="AM410" s="1">
        <f t="shared" si="204"/>
        <v>0</v>
      </c>
      <c r="AN410" s="1">
        <f t="shared" si="205"/>
        <v>0</v>
      </c>
      <c r="AO410" s="1">
        <f t="shared" si="206"/>
        <v>0</v>
      </c>
      <c r="AP410" s="1">
        <f t="shared" si="207"/>
        <v>0</v>
      </c>
      <c r="AQ410" s="1">
        <f t="shared" si="208"/>
        <v>0.56999999999999995</v>
      </c>
      <c r="AR410" s="1">
        <f t="shared" si="209"/>
        <v>0</v>
      </c>
      <c r="AS410" s="1">
        <f t="shared" si="210"/>
        <v>0</v>
      </c>
      <c r="AT410" s="1">
        <f t="shared" si="211"/>
        <v>0</v>
      </c>
      <c r="AU410" s="1">
        <f t="shared" si="212"/>
        <v>0.54</v>
      </c>
      <c r="AW410" s="1">
        <f t="shared" si="213"/>
        <v>1</v>
      </c>
      <c r="AX410" s="1">
        <f t="shared" si="214"/>
        <v>0</v>
      </c>
      <c r="AY410" s="1">
        <f t="shared" si="215"/>
        <v>1</v>
      </c>
      <c r="AZ410" s="1">
        <f t="shared" si="216"/>
        <v>0.88</v>
      </c>
      <c r="BA410" s="1">
        <f t="shared" si="217"/>
        <v>0</v>
      </c>
      <c r="BB410" s="1">
        <f t="shared" si="218"/>
        <v>0</v>
      </c>
      <c r="BC410" s="1">
        <f t="shared" si="219"/>
        <v>0</v>
      </c>
      <c r="BD410" s="1">
        <f t="shared" si="220"/>
        <v>0</v>
      </c>
      <c r="BE410" s="1">
        <f t="shared" si="221"/>
        <v>0</v>
      </c>
      <c r="BF410" s="43">
        <f t="shared" si="222"/>
        <v>2</v>
      </c>
      <c r="BG410" s="43">
        <f t="shared" si="223"/>
        <v>2.5139999999999998</v>
      </c>
      <c r="BH410" s="1" t="s">
        <v>13580</v>
      </c>
      <c r="BI410" s="52">
        <v>0.15853658536585366</v>
      </c>
      <c r="BJ410" s="1" t="s">
        <v>13587</v>
      </c>
    </row>
    <row r="411" spans="1:62">
      <c r="A411" s="28" t="s">
        <v>934</v>
      </c>
      <c r="B411" s="1">
        <v>11000</v>
      </c>
      <c r="C411" s="1">
        <v>19256</v>
      </c>
      <c r="D411" s="1">
        <v>1.3700000000000045</v>
      </c>
      <c r="E411" s="28">
        <v>80.033333333333331</v>
      </c>
      <c r="F411" s="1">
        <v>1.08</v>
      </c>
      <c r="G411" s="28">
        <v>0.27551020408163268</v>
      </c>
      <c r="H411" s="28">
        <v>2.57</v>
      </c>
      <c r="I411" s="28">
        <v>0.85099337748344361</v>
      </c>
      <c r="J411" s="1">
        <v>100</v>
      </c>
      <c r="K411" s="1">
        <v>99.87</v>
      </c>
      <c r="L411" s="1">
        <v>451</v>
      </c>
      <c r="M411" s="1">
        <v>2092</v>
      </c>
      <c r="N411" s="1">
        <v>9582</v>
      </c>
      <c r="O411" s="28">
        <v>0.9226959847036329</v>
      </c>
      <c r="P411" s="28">
        <f t="shared" si="192"/>
        <v>1.3099561678146525</v>
      </c>
      <c r="Q411" s="42">
        <v>1</v>
      </c>
      <c r="T411" s="1">
        <f t="shared" si="193"/>
        <v>0</v>
      </c>
      <c r="U411" s="1">
        <f t="shared" si="194"/>
        <v>0</v>
      </c>
      <c r="W411" s="1">
        <f t="shared" si="195"/>
        <v>0</v>
      </c>
      <c r="X411" s="1">
        <f t="shared" si="196"/>
        <v>0</v>
      </c>
      <c r="Y411" s="1">
        <f t="shared" si="197"/>
        <v>0</v>
      </c>
      <c r="Z411" s="1">
        <f t="shared" si="198"/>
        <v>0</v>
      </c>
      <c r="AH411" s="1">
        <f t="shared" si="199"/>
        <v>0</v>
      </c>
      <c r="AI411" s="1">
        <f t="shared" si="200"/>
        <v>0</v>
      </c>
      <c r="AJ411" s="1">
        <f t="shared" si="201"/>
        <v>0</v>
      </c>
      <c r="AK411" s="1">
        <f t="shared" si="202"/>
        <v>0</v>
      </c>
      <c r="AL411" s="1">
        <f t="shared" si="203"/>
        <v>0</v>
      </c>
      <c r="AM411" s="1">
        <f t="shared" si="204"/>
        <v>0</v>
      </c>
      <c r="AN411" s="1">
        <f t="shared" si="205"/>
        <v>0</v>
      </c>
      <c r="AO411" s="1">
        <f t="shared" si="206"/>
        <v>0.72</v>
      </c>
      <c r="AP411" s="1">
        <f t="shared" si="207"/>
        <v>0</v>
      </c>
      <c r="AQ411" s="1">
        <f t="shared" si="208"/>
        <v>0.56999999999999995</v>
      </c>
      <c r="AR411" s="1">
        <f t="shared" si="209"/>
        <v>0</v>
      </c>
      <c r="AS411" s="1">
        <f t="shared" si="210"/>
        <v>0</v>
      </c>
      <c r="AT411" s="1">
        <f t="shared" si="211"/>
        <v>0</v>
      </c>
      <c r="AU411" s="1">
        <f t="shared" si="212"/>
        <v>0</v>
      </c>
      <c r="AW411" s="1">
        <f t="shared" si="213"/>
        <v>0</v>
      </c>
      <c r="AX411" s="1">
        <f t="shared" si="214"/>
        <v>0</v>
      </c>
      <c r="AY411" s="1">
        <f t="shared" si="215"/>
        <v>0</v>
      </c>
      <c r="AZ411" s="1">
        <f t="shared" si="216"/>
        <v>0</v>
      </c>
      <c r="BA411" s="1">
        <f t="shared" si="217"/>
        <v>0</v>
      </c>
      <c r="BB411" s="1">
        <f t="shared" si="218"/>
        <v>0</v>
      </c>
      <c r="BC411" s="1">
        <f t="shared" si="219"/>
        <v>0</v>
      </c>
      <c r="BD411" s="1">
        <f t="shared" si="220"/>
        <v>0</v>
      </c>
      <c r="BE411" s="1">
        <f t="shared" si="221"/>
        <v>0</v>
      </c>
      <c r="BF411" s="43">
        <f t="shared" si="222"/>
        <v>0</v>
      </c>
      <c r="BG411" s="43">
        <f t="shared" si="223"/>
        <v>1.29</v>
      </c>
      <c r="BH411" s="1" t="s">
        <v>13580</v>
      </c>
      <c r="BI411" s="52">
        <v>0.15853658536585366</v>
      </c>
      <c r="BJ411" s="1" t="s">
        <v>13587</v>
      </c>
    </row>
    <row r="412" spans="1:62">
      <c r="A412" s="28" t="s">
        <v>4179</v>
      </c>
      <c r="B412" s="1">
        <v>1001</v>
      </c>
      <c r="C412" s="1">
        <v>38712</v>
      </c>
      <c r="D412" s="1">
        <v>33.430000000000007</v>
      </c>
      <c r="E412" s="28">
        <v>80.046666666666667</v>
      </c>
      <c r="F412" s="1">
        <v>0</v>
      </c>
      <c r="G412" s="28">
        <v>0</v>
      </c>
      <c r="H412" s="28">
        <v>0</v>
      </c>
      <c r="I412" s="28">
        <v>0</v>
      </c>
      <c r="J412" s="1">
        <v>99.76</v>
      </c>
      <c r="K412" s="1">
        <v>97.81</v>
      </c>
      <c r="L412" s="1">
        <v>0</v>
      </c>
      <c r="M412" s="1">
        <v>0</v>
      </c>
      <c r="N412" s="1">
        <v>17</v>
      </c>
      <c r="O412" s="28">
        <v>0</v>
      </c>
      <c r="P412" s="28">
        <f t="shared" si="192"/>
        <v>0</v>
      </c>
      <c r="Q412" s="42">
        <v>0</v>
      </c>
      <c r="T412" s="1">
        <f t="shared" si="193"/>
        <v>0</v>
      </c>
      <c r="U412" s="1">
        <f t="shared" si="194"/>
        <v>0.52400000000000002</v>
      </c>
      <c r="W412" s="1">
        <f t="shared" si="195"/>
        <v>1</v>
      </c>
      <c r="X412" s="1">
        <f t="shared" si="196"/>
        <v>0.49</v>
      </c>
      <c r="Y412" s="1">
        <f t="shared" si="197"/>
        <v>0</v>
      </c>
      <c r="Z412" s="1">
        <f t="shared" si="198"/>
        <v>0</v>
      </c>
      <c r="AH412" s="1">
        <f t="shared" si="199"/>
        <v>0</v>
      </c>
      <c r="AI412" s="1">
        <f t="shared" si="200"/>
        <v>0</v>
      </c>
      <c r="AJ412" s="1">
        <f t="shared" si="201"/>
        <v>0</v>
      </c>
      <c r="AK412" s="1">
        <f t="shared" si="202"/>
        <v>0</v>
      </c>
      <c r="AL412" s="1">
        <f t="shared" si="203"/>
        <v>0</v>
      </c>
      <c r="AM412" s="1">
        <f t="shared" si="204"/>
        <v>0</v>
      </c>
      <c r="AN412" s="1">
        <f t="shared" si="205"/>
        <v>0</v>
      </c>
      <c r="AO412" s="1">
        <f t="shared" si="206"/>
        <v>0</v>
      </c>
      <c r="AP412" s="1">
        <f t="shared" si="207"/>
        <v>0</v>
      </c>
      <c r="AQ412" s="1">
        <f t="shared" si="208"/>
        <v>0.56999999999999995</v>
      </c>
      <c r="AR412" s="1">
        <f t="shared" si="209"/>
        <v>1</v>
      </c>
      <c r="AS412" s="1">
        <f t="shared" si="210"/>
        <v>0.67</v>
      </c>
      <c r="AT412" s="1">
        <f t="shared" si="211"/>
        <v>0</v>
      </c>
      <c r="AU412" s="1">
        <f t="shared" si="212"/>
        <v>0</v>
      </c>
      <c r="AW412" s="1">
        <f t="shared" si="213"/>
        <v>1</v>
      </c>
      <c r="AX412" s="1">
        <f t="shared" si="214"/>
        <v>0.91</v>
      </c>
      <c r="AY412" s="1">
        <f t="shared" si="215"/>
        <v>1</v>
      </c>
      <c r="AZ412" s="1">
        <f t="shared" si="216"/>
        <v>0.88</v>
      </c>
      <c r="BA412" s="1">
        <f t="shared" si="217"/>
        <v>0.77</v>
      </c>
      <c r="BB412" s="1">
        <f t="shared" si="218"/>
        <v>1</v>
      </c>
      <c r="BC412" s="1">
        <f t="shared" si="219"/>
        <v>0.9</v>
      </c>
      <c r="BD412" s="1">
        <f t="shared" si="220"/>
        <v>1</v>
      </c>
      <c r="BE412" s="1">
        <f t="shared" si="221"/>
        <v>0.81</v>
      </c>
      <c r="BF412" s="43">
        <f t="shared" si="222"/>
        <v>6</v>
      </c>
      <c r="BG412" s="43">
        <f t="shared" si="223"/>
        <v>6.5240000000000009</v>
      </c>
      <c r="BH412" s="1" t="s">
        <v>13580</v>
      </c>
      <c r="BI412" s="52">
        <v>0.15853658536585366</v>
      </c>
      <c r="BJ412" s="1" t="s">
        <v>13587</v>
      </c>
    </row>
    <row r="413" spans="1:62">
      <c r="A413" s="28" t="s">
        <v>832</v>
      </c>
      <c r="B413" s="1">
        <v>6000</v>
      </c>
      <c r="C413" s="1">
        <v>11625</v>
      </c>
      <c r="D413" s="1">
        <v>4.5999999999999943</v>
      </c>
      <c r="E413" s="28">
        <v>80.126666666666665</v>
      </c>
      <c r="F413" s="1">
        <v>1.05</v>
      </c>
      <c r="G413" s="28">
        <v>0.26785714285714285</v>
      </c>
      <c r="H413" s="28">
        <v>2.33</v>
      </c>
      <c r="I413" s="28">
        <v>0.77152317880794707</v>
      </c>
      <c r="J413" s="1">
        <v>99.6</v>
      </c>
      <c r="K413" s="1">
        <v>99.85</v>
      </c>
      <c r="L413" s="1">
        <v>57</v>
      </c>
      <c r="M413" s="1">
        <v>620</v>
      </c>
      <c r="N413" s="1">
        <v>3335</v>
      </c>
      <c r="O413" s="28">
        <v>0.39348387096774196</v>
      </c>
      <c r="P413" s="28">
        <f t="shared" si="192"/>
        <v>1.1154422788605698</v>
      </c>
      <c r="Q413" s="42">
        <v>1</v>
      </c>
      <c r="T413" s="1">
        <f t="shared" si="193"/>
        <v>0</v>
      </c>
      <c r="U413" s="1">
        <f t="shared" si="194"/>
        <v>0</v>
      </c>
      <c r="W413" s="1">
        <f t="shared" si="195"/>
        <v>0</v>
      </c>
      <c r="X413" s="1">
        <f t="shared" si="196"/>
        <v>0</v>
      </c>
      <c r="Y413" s="1">
        <f t="shared" si="197"/>
        <v>0</v>
      </c>
      <c r="Z413" s="1">
        <f t="shared" si="198"/>
        <v>0</v>
      </c>
      <c r="AH413" s="1">
        <f t="shared" si="199"/>
        <v>0</v>
      </c>
      <c r="AI413" s="1">
        <f t="shared" si="200"/>
        <v>0</v>
      </c>
      <c r="AJ413" s="1">
        <f t="shared" si="201"/>
        <v>0</v>
      </c>
      <c r="AK413" s="1">
        <f t="shared" si="202"/>
        <v>0</v>
      </c>
      <c r="AL413" s="1">
        <f t="shared" si="203"/>
        <v>0</v>
      </c>
      <c r="AM413" s="1">
        <f t="shared" si="204"/>
        <v>0</v>
      </c>
      <c r="AN413" s="1">
        <f t="shared" si="205"/>
        <v>0</v>
      </c>
      <c r="AO413" s="1">
        <f t="shared" si="206"/>
        <v>0.72</v>
      </c>
      <c r="AP413" s="1">
        <f t="shared" si="207"/>
        <v>0</v>
      </c>
      <c r="AQ413" s="1">
        <f t="shared" si="208"/>
        <v>0.56999999999999995</v>
      </c>
      <c r="AR413" s="1">
        <f t="shared" si="209"/>
        <v>0</v>
      </c>
      <c r="AS413" s="1">
        <f t="shared" si="210"/>
        <v>0</v>
      </c>
      <c r="AT413" s="1">
        <f t="shared" si="211"/>
        <v>0</v>
      </c>
      <c r="AU413" s="1">
        <f t="shared" si="212"/>
        <v>0</v>
      </c>
      <c r="AW413" s="1">
        <f t="shared" si="213"/>
        <v>0</v>
      </c>
      <c r="AX413" s="1">
        <f t="shared" si="214"/>
        <v>0</v>
      </c>
      <c r="AY413" s="1">
        <f t="shared" si="215"/>
        <v>0</v>
      </c>
      <c r="AZ413" s="1">
        <f t="shared" si="216"/>
        <v>0</v>
      </c>
      <c r="BA413" s="1">
        <f t="shared" si="217"/>
        <v>0</v>
      </c>
      <c r="BB413" s="1">
        <f t="shared" si="218"/>
        <v>0</v>
      </c>
      <c r="BC413" s="1">
        <f t="shared" si="219"/>
        <v>0</v>
      </c>
      <c r="BD413" s="1">
        <f t="shared" si="220"/>
        <v>0</v>
      </c>
      <c r="BE413" s="1">
        <f t="shared" si="221"/>
        <v>0</v>
      </c>
      <c r="BF413" s="43">
        <f t="shared" si="222"/>
        <v>0</v>
      </c>
      <c r="BG413" s="43">
        <f t="shared" si="223"/>
        <v>1.29</v>
      </c>
      <c r="BH413" s="1" t="s">
        <v>13580</v>
      </c>
      <c r="BI413" s="52">
        <v>0.15853658536585366</v>
      </c>
      <c r="BJ413" s="1" t="s">
        <v>13587</v>
      </c>
    </row>
    <row r="414" spans="1:62">
      <c r="A414" s="28" t="s">
        <v>2695</v>
      </c>
      <c r="B414" s="1">
        <v>1212</v>
      </c>
      <c r="C414" s="1">
        <v>2410</v>
      </c>
      <c r="D414" s="1">
        <v>4.5400000000000063</v>
      </c>
      <c r="E414" s="28">
        <v>80.296666666666667</v>
      </c>
      <c r="F414" s="1">
        <v>1.28</v>
      </c>
      <c r="G414" s="28">
        <v>0.33773087071240104</v>
      </c>
      <c r="H414" s="28">
        <v>0.36</v>
      </c>
      <c r="I414" s="28">
        <v>0.1487603305785124</v>
      </c>
      <c r="J414" s="1">
        <v>99.17</v>
      </c>
      <c r="K414" s="1">
        <v>99.51</v>
      </c>
      <c r="L414" s="1">
        <v>26</v>
      </c>
      <c r="M414" s="1">
        <v>145</v>
      </c>
      <c r="N414" s="1">
        <v>472</v>
      </c>
      <c r="O414" s="28">
        <v>0.76744827586206898</v>
      </c>
      <c r="P414" s="28">
        <f t="shared" si="192"/>
        <v>1.843220338983051</v>
      </c>
      <c r="Q414" s="42">
        <v>1</v>
      </c>
      <c r="T414" s="1">
        <f t="shared" si="193"/>
        <v>0</v>
      </c>
      <c r="U414" s="1">
        <f t="shared" si="194"/>
        <v>0.52400000000000002</v>
      </c>
      <c r="W414" s="1">
        <f t="shared" si="195"/>
        <v>0</v>
      </c>
      <c r="X414" s="1">
        <f t="shared" si="196"/>
        <v>0</v>
      </c>
      <c r="Y414" s="1">
        <f t="shared" si="197"/>
        <v>0</v>
      </c>
      <c r="Z414" s="1">
        <f t="shared" si="198"/>
        <v>0</v>
      </c>
      <c r="AH414" s="1">
        <f t="shared" si="199"/>
        <v>0</v>
      </c>
      <c r="AI414" s="1">
        <f t="shared" si="200"/>
        <v>0</v>
      </c>
      <c r="AJ414" s="1">
        <f t="shared" si="201"/>
        <v>0</v>
      </c>
      <c r="AK414" s="1">
        <f t="shared" si="202"/>
        <v>0</v>
      </c>
      <c r="AL414" s="1">
        <f t="shared" si="203"/>
        <v>0</v>
      </c>
      <c r="AM414" s="1">
        <f t="shared" si="204"/>
        <v>0</v>
      </c>
      <c r="AN414" s="1">
        <f t="shared" si="205"/>
        <v>0</v>
      </c>
      <c r="AO414" s="1">
        <f t="shared" si="206"/>
        <v>0</v>
      </c>
      <c r="AP414" s="1">
        <f t="shared" si="207"/>
        <v>0</v>
      </c>
      <c r="AQ414" s="1">
        <f t="shared" si="208"/>
        <v>0.56999999999999995</v>
      </c>
      <c r="AR414" s="1">
        <f t="shared" si="209"/>
        <v>0</v>
      </c>
      <c r="AS414" s="1">
        <f t="shared" si="210"/>
        <v>0</v>
      </c>
      <c r="AT414" s="1">
        <f t="shared" si="211"/>
        <v>1</v>
      </c>
      <c r="AU414" s="1">
        <f t="shared" si="212"/>
        <v>0.54</v>
      </c>
      <c r="AW414" s="1">
        <f t="shared" si="213"/>
        <v>1</v>
      </c>
      <c r="AX414" s="1">
        <f t="shared" si="214"/>
        <v>0</v>
      </c>
      <c r="AY414" s="1">
        <f t="shared" si="215"/>
        <v>1</v>
      </c>
      <c r="AZ414" s="1">
        <f t="shared" si="216"/>
        <v>0.88</v>
      </c>
      <c r="BA414" s="1">
        <f t="shared" si="217"/>
        <v>0.77</v>
      </c>
      <c r="BB414" s="1">
        <f t="shared" si="218"/>
        <v>0</v>
      </c>
      <c r="BC414" s="1">
        <f t="shared" si="219"/>
        <v>0</v>
      </c>
      <c r="BD414" s="1">
        <f t="shared" si="220"/>
        <v>0</v>
      </c>
      <c r="BE414" s="1">
        <f t="shared" si="221"/>
        <v>0</v>
      </c>
      <c r="BF414" s="43">
        <f t="shared" si="222"/>
        <v>3</v>
      </c>
      <c r="BG414" s="43">
        <f t="shared" si="223"/>
        <v>3.2839999999999998</v>
      </c>
      <c r="BH414" s="1" t="s">
        <v>13580</v>
      </c>
      <c r="BI414" s="52">
        <v>0.15853658536585366</v>
      </c>
      <c r="BJ414" s="1" t="s">
        <v>13587</v>
      </c>
    </row>
    <row r="415" spans="1:62">
      <c r="A415" s="28" t="s">
        <v>2816</v>
      </c>
      <c r="B415" s="1">
        <v>1000</v>
      </c>
      <c r="C415" s="1">
        <v>21210</v>
      </c>
      <c r="D415" s="1">
        <v>2.4099999999999966</v>
      </c>
      <c r="E415" s="28">
        <v>80.433333333333337</v>
      </c>
      <c r="F415" s="1">
        <v>0</v>
      </c>
      <c r="G415" s="28">
        <v>0</v>
      </c>
      <c r="H415" s="28">
        <v>0</v>
      </c>
      <c r="I415" s="28">
        <v>0</v>
      </c>
      <c r="J415" s="1">
        <v>96.93</v>
      </c>
      <c r="K415" s="1">
        <v>99.88</v>
      </c>
      <c r="L415" s="1">
        <v>118</v>
      </c>
      <c r="M415" s="1">
        <v>372</v>
      </c>
      <c r="N415" s="1">
        <v>2570</v>
      </c>
      <c r="O415" s="28">
        <v>1.3576344086021506</v>
      </c>
      <c r="P415" s="28">
        <f t="shared" si="192"/>
        <v>0.86848249027237356</v>
      </c>
      <c r="Q415" s="42">
        <v>1</v>
      </c>
      <c r="T415" s="1">
        <f t="shared" si="193"/>
        <v>0</v>
      </c>
      <c r="U415" s="1">
        <f t="shared" si="194"/>
        <v>0.52400000000000002</v>
      </c>
      <c r="W415" s="1">
        <f t="shared" si="195"/>
        <v>0</v>
      </c>
      <c r="X415" s="1">
        <f t="shared" si="196"/>
        <v>0</v>
      </c>
      <c r="Y415" s="1">
        <f t="shared" si="197"/>
        <v>0</v>
      </c>
      <c r="Z415" s="1">
        <f t="shared" si="198"/>
        <v>0</v>
      </c>
      <c r="AH415" s="1">
        <f t="shared" si="199"/>
        <v>0</v>
      </c>
      <c r="AI415" s="1">
        <f t="shared" si="200"/>
        <v>0</v>
      </c>
      <c r="AJ415" s="1">
        <f t="shared" si="201"/>
        <v>0</v>
      </c>
      <c r="AK415" s="1">
        <f t="shared" si="202"/>
        <v>0</v>
      </c>
      <c r="AL415" s="1">
        <f t="shared" si="203"/>
        <v>0</v>
      </c>
      <c r="AM415" s="1">
        <f t="shared" si="204"/>
        <v>0</v>
      </c>
      <c r="AN415" s="1">
        <f t="shared" si="205"/>
        <v>0</v>
      </c>
      <c r="AO415" s="1">
        <f t="shared" si="206"/>
        <v>0</v>
      </c>
      <c r="AP415" s="1">
        <f t="shared" si="207"/>
        <v>0</v>
      </c>
      <c r="AQ415" s="1">
        <f t="shared" si="208"/>
        <v>0</v>
      </c>
      <c r="AR415" s="1">
        <f t="shared" si="209"/>
        <v>0</v>
      </c>
      <c r="AS415" s="1">
        <f t="shared" si="210"/>
        <v>0</v>
      </c>
      <c r="AT415" s="1">
        <f t="shared" si="211"/>
        <v>0</v>
      </c>
      <c r="AU415" s="1">
        <f t="shared" si="212"/>
        <v>0</v>
      </c>
      <c r="AW415" s="1">
        <f t="shared" si="213"/>
        <v>0</v>
      </c>
      <c r="AX415" s="1">
        <f t="shared" si="214"/>
        <v>0</v>
      </c>
      <c r="AY415" s="1">
        <f t="shared" si="215"/>
        <v>0</v>
      </c>
      <c r="AZ415" s="1">
        <f t="shared" si="216"/>
        <v>0</v>
      </c>
      <c r="BA415" s="1">
        <f t="shared" si="217"/>
        <v>0</v>
      </c>
      <c r="BB415" s="1">
        <f t="shared" si="218"/>
        <v>0</v>
      </c>
      <c r="BC415" s="1">
        <f t="shared" si="219"/>
        <v>0</v>
      </c>
      <c r="BD415" s="1">
        <f t="shared" si="220"/>
        <v>0</v>
      </c>
      <c r="BE415" s="1">
        <f t="shared" si="221"/>
        <v>0</v>
      </c>
      <c r="BF415" s="43">
        <f t="shared" si="222"/>
        <v>0</v>
      </c>
      <c r="BG415" s="43">
        <f t="shared" si="223"/>
        <v>0.52400000000000002</v>
      </c>
      <c r="BH415" s="1" t="s">
        <v>13580</v>
      </c>
      <c r="BI415" s="52">
        <v>0.15853658536585366</v>
      </c>
      <c r="BJ415" s="1" t="s">
        <v>13587</v>
      </c>
    </row>
    <row r="416" spans="1:62">
      <c r="A416" s="28" t="s">
        <v>3783</v>
      </c>
      <c r="B416" s="1">
        <v>1000</v>
      </c>
      <c r="C416" s="1">
        <v>10102</v>
      </c>
      <c r="D416" s="1">
        <v>9.9899999999999949</v>
      </c>
      <c r="E416" s="28">
        <v>80.763333333333335</v>
      </c>
      <c r="F416" s="1">
        <v>1.2</v>
      </c>
      <c r="G416" s="28">
        <v>9.3240093240093247E-2</v>
      </c>
      <c r="H416" s="28">
        <v>1.08</v>
      </c>
      <c r="I416" s="28">
        <v>0.29508196721311475</v>
      </c>
      <c r="J416" s="1">
        <v>15.52</v>
      </c>
      <c r="K416" s="1">
        <v>98.84</v>
      </c>
      <c r="L416" s="1">
        <v>12</v>
      </c>
      <c r="M416" s="1">
        <v>78</v>
      </c>
      <c r="N416" s="1">
        <v>93</v>
      </c>
      <c r="O416" s="28">
        <v>0.65846153846153854</v>
      </c>
      <c r="P416" s="28">
        <f t="shared" si="192"/>
        <v>5.032258064516129</v>
      </c>
      <c r="Q416" s="42" t="s">
        <v>13545</v>
      </c>
      <c r="T416" s="1">
        <f t="shared" si="193"/>
        <v>0</v>
      </c>
      <c r="U416" s="1">
        <f t="shared" si="194"/>
        <v>0.52400000000000002</v>
      </c>
      <c r="W416" s="1">
        <f t="shared" si="195"/>
        <v>0</v>
      </c>
      <c r="X416" s="1">
        <f t="shared" si="196"/>
        <v>0</v>
      </c>
      <c r="Y416" s="1">
        <f t="shared" si="197"/>
        <v>0</v>
      </c>
      <c r="Z416" s="1">
        <f t="shared" si="198"/>
        <v>0</v>
      </c>
      <c r="AH416" s="1">
        <f t="shared" si="199"/>
        <v>0</v>
      </c>
      <c r="AI416" s="1">
        <f t="shared" si="200"/>
        <v>0</v>
      </c>
      <c r="AJ416" s="1">
        <f t="shared" si="201"/>
        <v>0</v>
      </c>
      <c r="AK416" s="1">
        <f t="shared" si="202"/>
        <v>0</v>
      </c>
      <c r="AL416" s="1">
        <f t="shared" si="203"/>
        <v>0</v>
      </c>
      <c r="AM416" s="1">
        <f t="shared" si="204"/>
        <v>0</v>
      </c>
      <c r="AN416" s="1">
        <f t="shared" si="205"/>
        <v>0</v>
      </c>
      <c r="AO416" s="1">
        <f t="shared" si="206"/>
        <v>0</v>
      </c>
      <c r="AP416" s="1">
        <f t="shared" si="207"/>
        <v>1</v>
      </c>
      <c r="AQ416" s="1">
        <f t="shared" si="208"/>
        <v>0</v>
      </c>
      <c r="AR416" s="1">
        <f t="shared" si="209"/>
        <v>0</v>
      </c>
      <c r="AS416" s="1">
        <f t="shared" si="210"/>
        <v>0.67</v>
      </c>
      <c r="AT416" s="1">
        <f t="shared" si="211"/>
        <v>0</v>
      </c>
      <c r="AU416" s="1">
        <f t="shared" si="212"/>
        <v>0</v>
      </c>
      <c r="AW416" s="1">
        <f t="shared" si="213"/>
        <v>1</v>
      </c>
      <c r="AX416" s="1">
        <f t="shared" si="214"/>
        <v>0</v>
      </c>
      <c r="AY416" s="1">
        <f t="shared" si="215"/>
        <v>1</v>
      </c>
      <c r="AZ416" s="1">
        <f t="shared" si="216"/>
        <v>0.88</v>
      </c>
      <c r="BA416" s="1">
        <f t="shared" si="217"/>
        <v>0.77</v>
      </c>
      <c r="BB416" s="1">
        <f t="shared" si="218"/>
        <v>0</v>
      </c>
      <c r="BC416" s="1">
        <f t="shared" si="219"/>
        <v>0</v>
      </c>
      <c r="BD416" s="1">
        <f t="shared" si="220"/>
        <v>0</v>
      </c>
      <c r="BE416" s="1">
        <f t="shared" si="221"/>
        <v>0</v>
      </c>
      <c r="BF416" s="43">
        <f t="shared" si="222"/>
        <v>3</v>
      </c>
      <c r="BG416" s="43">
        <f t="shared" si="223"/>
        <v>2.8439999999999999</v>
      </c>
      <c r="BH416" s="1" t="s">
        <v>13578</v>
      </c>
      <c r="BI416" s="52">
        <v>7.6923076923076927E-2</v>
      </c>
      <c r="BJ416" s="1" t="s">
        <v>13589</v>
      </c>
    </row>
    <row r="417" spans="1:62">
      <c r="A417" s="28" t="s">
        <v>2062</v>
      </c>
      <c r="B417" s="1">
        <v>1000</v>
      </c>
      <c r="C417" s="1">
        <v>11693</v>
      </c>
      <c r="D417" s="1">
        <v>4.8100000000000023</v>
      </c>
      <c r="E417" s="28">
        <v>81.11333333333333</v>
      </c>
      <c r="F417" s="1">
        <v>6.1</v>
      </c>
      <c r="G417" s="28">
        <v>1.352549889135255</v>
      </c>
      <c r="H417" s="28">
        <v>1.62</v>
      </c>
      <c r="I417" s="28">
        <v>0.62307692307692308</v>
      </c>
      <c r="J417" s="1">
        <v>65.77</v>
      </c>
      <c r="K417" s="1">
        <v>99.71</v>
      </c>
      <c r="L417" s="1">
        <v>20</v>
      </c>
      <c r="M417" s="1">
        <v>108</v>
      </c>
      <c r="N417" s="1">
        <v>4126</v>
      </c>
      <c r="O417" s="28">
        <v>0.79259259259259263</v>
      </c>
      <c r="P417" s="28">
        <f t="shared" si="192"/>
        <v>0.15705283567619971</v>
      </c>
      <c r="Q417" s="42">
        <v>0</v>
      </c>
      <c r="T417" s="1">
        <f t="shared" si="193"/>
        <v>0</v>
      </c>
      <c r="U417" s="1">
        <f t="shared" si="194"/>
        <v>0.52400000000000002</v>
      </c>
      <c r="W417" s="1">
        <f t="shared" si="195"/>
        <v>0</v>
      </c>
      <c r="X417" s="1">
        <f t="shared" si="196"/>
        <v>0</v>
      </c>
      <c r="Y417" s="1">
        <f t="shared" si="197"/>
        <v>0</v>
      </c>
      <c r="Z417" s="1">
        <f t="shared" si="198"/>
        <v>0</v>
      </c>
      <c r="AH417" s="1">
        <f t="shared" si="199"/>
        <v>0</v>
      </c>
      <c r="AI417" s="1">
        <f t="shared" si="200"/>
        <v>0</v>
      </c>
      <c r="AJ417" s="1">
        <f t="shared" si="201"/>
        <v>0</v>
      </c>
      <c r="AK417" s="1">
        <f t="shared" si="202"/>
        <v>0</v>
      </c>
      <c r="AL417" s="1">
        <f t="shared" si="203"/>
        <v>0</v>
      </c>
      <c r="AM417" s="1">
        <f t="shared" si="204"/>
        <v>0</v>
      </c>
      <c r="AN417" s="1">
        <f t="shared" si="205"/>
        <v>0</v>
      </c>
      <c r="AO417" s="1">
        <f t="shared" si="206"/>
        <v>0.72</v>
      </c>
      <c r="AP417" s="1">
        <f t="shared" si="207"/>
        <v>0</v>
      </c>
      <c r="AQ417" s="1">
        <f t="shared" si="208"/>
        <v>0</v>
      </c>
      <c r="AR417" s="1">
        <f t="shared" si="209"/>
        <v>0</v>
      </c>
      <c r="AS417" s="1">
        <f t="shared" si="210"/>
        <v>0</v>
      </c>
      <c r="AT417" s="1">
        <f t="shared" si="211"/>
        <v>0</v>
      </c>
      <c r="AU417" s="1">
        <f t="shared" si="212"/>
        <v>0</v>
      </c>
      <c r="AW417" s="1">
        <f t="shared" si="213"/>
        <v>1</v>
      </c>
      <c r="AX417" s="1">
        <f t="shared" si="214"/>
        <v>0</v>
      </c>
      <c r="AY417" s="1">
        <f t="shared" si="215"/>
        <v>1</v>
      </c>
      <c r="AZ417" s="1">
        <f t="shared" si="216"/>
        <v>0.88</v>
      </c>
      <c r="BA417" s="1">
        <f t="shared" si="217"/>
        <v>0</v>
      </c>
      <c r="BB417" s="1">
        <f t="shared" si="218"/>
        <v>0</v>
      </c>
      <c r="BC417" s="1">
        <f t="shared" si="219"/>
        <v>0</v>
      </c>
      <c r="BD417" s="1">
        <f t="shared" si="220"/>
        <v>1</v>
      </c>
      <c r="BE417" s="1">
        <f t="shared" si="221"/>
        <v>0.81</v>
      </c>
      <c r="BF417" s="43">
        <f t="shared" si="222"/>
        <v>3</v>
      </c>
      <c r="BG417" s="43">
        <f t="shared" si="223"/>
        <v>2.9340000000000002</v>
      </c>
      <c r="BH417" s="1" t="s">
        <v>13580</v>
      </c>
      <c r="BI417" s="52">
        <v>0.15853658536585366</v>
      </c>
      <c r="BJ417" s="1" t="s">
        <v>13587</v>
      </c>
    </row>
    <row r="418" spans="1:62">
      <c r="A418" s="28" t="s">
        <v>1302</v>
      </c>
      <c r="B418" s="1">
        <v>1000</v>
      </c>
      <c r="C418" s="1">
        <v>18693</v>
      </c>
      <c r="D418" s="1">
        <v>1.5799999999999983</v>
      </c>
      <c r="E418" s="28">
        <v>81.779999999999987</v>
      </c>
      <c r="F418" s="1">
        <v>7.86</v>
      </c>
      <c r="G418" s="28">
        <v>2.0051020408163267</v>
      </c>
      <c r="H418" s="28">
        <v>2.57</v>
      </c>
      <c r="I418" s="28">
        <v>0.85099337748344361</v>
      </c>
      <c r="J418" s="1">
        <v>99.38</v>
      </c>
      <c r="K418" s="1">
        <v>99.65</v>
      </c>
      <c r="L418" s="1">
        <v>6</v>
      </c>
      <c r="M418" s="1">
        <v>255</v>
      </c>
      <c r="N418" s="1">
        <v>4438</v>
      </c>
      <c r="O418" s="28">
        <v>0.10070588235294119</v>
      </c>
      <c r="P418" s="28">
        <f t="shared" si="192"/>
        <v>0.34474988733663814</v>
      </c>
      <c r="Q418" s="42">
        <v>1</v>
      </c>
      <c r="T418" s="1">
        <f t="shared" si="193"/>
        <v>0</v>
      </c>
      <c r="U418" s="1">
        <f t="shared" si="194"/>
        <v>0.52400000000000002</v>
      </c>
      <c r="W418" s="1">
        <f t="shared" si="195"/>
        <v>0</v>
      </c>
      <c r="X418" s="1">
        <f t="shared" si="196"/>
        <v>0</v>
      </c>
      <c r="Y418" s="1">
        <f t="shared" si="197"/>
        <v>0</v>
      </c>
      <c r="Z418" s="1">
        <f t="shared" si="198"/>
        <v>0</v>
      </c>
      <c r="AH418" s="1">
        <f t="shared" si="199"/>
        <v>0</v>
      </c>
      <c r="AI418" s="1">
        <f t="shared" si="200"/>
        <v>0.68</v>
      </c>
      <c r="AJ418" s="1">
        <f t="shared" si="201"/>
        <v>0</v>
      </c>
      <c r="AK418" s="1">
        <f t="shared" si="202"/>
        <v>0</v>
      </c>
      <c r="AL418" s="1">
        <f t="shared" si="203"/>
        <v>0</v>
      </c>
      <c r="AM418" s="1">
        <f t="shared" si="204"/>
        <v>0</v>
      </c>
      <c r="AN418" s="1">
        <f t="shared" si="205"/>
        <v>0</v>
      </c>
      <c r="AO418" s="1">
        <f t="shared" si="206"/>
        <v>0.72</v>
      </c>
      <c r="AP418" s="1">
        <f t="shared" si="207"/>
        <v>0</v>
      </c>
      <c r="AQ418" s="1">
        <f t="shared" si="208"/>
        <v>0.56999999999999995</v>
      </c>
      <c r="AR418" s="1">
        <f t="shared" si="209"/>
        <v>0</v>
      </c>
      <c r="AS418" s="1">
        <f t="shared" si="210"/>
        <v>0</v>
      </c>
      <c r="AT418" s="1">
        <f t="shared" si="211"/>
        <v>0</v>
      </c>
      <c r="AU418" s="1">
        <f t="shared" si="212"/>
        <v>0</v>
      </c>
      <c r="AW418" s="1">
        <f t="shared" si="213"/>
        <v>1</v>
      </c>
      <c r="AX418" s="1">
        <f t="shared" si="214"/>
        <v>0.91</v>
      </c>
      <c r="AY418" s="1">
        <f t="shared" si="215"/>
        <v>0</v>
      </c>
      <c r="AZ418" s="1">
        <f t="shared" si="216"/>
        <v>0</v>
      </c>
      <c r="BA418" s="1">
        <f t="shared" si="217"/>
        <v>0</v>
      </c>
      <c r="BB418" s="1">
        <f t="shared" si="218"/>
        <v>0</v>
      </c>
      <c r="BC418" s="1">
        <f t="shared" si="219"/>
        <v>0</v>
      </c>
      <c r="BD418" s="1">
        <f t="shared" si="220"/>
        <v>0</v>
      </c>
      <c r="BE418" s="1">
        <f t="shared" si="221"/>
        <v>0.81</v>
      </c>
      <c r="BF418" s="43">
        <f t="shared" si="222"/>
        <v>1</v>
      </c>
      <c r="BG418" s="43">
        <f t="shared" si="223"/>
        <v>4.2140000000000004</v>
      </c>
      <c r="BH418" s="1" t="s">
        <v>13580</v>
      </c>
      <c r="BI418" s="52">
        <v>0.15853658536585366</v>
      </c>
      <c r="BJ418" s="1" t="s">
        <v>13587</v>
      </c>
    </row>
    <row r="419" spans="1:62">
      <c r="A419" s="28" t="s">
        <v>2021</v>
      </c>
      <c r="B419" s="1">
        <v>1000</v>
      </c>
      <c r="C419" s="1">
        <v>14814</v>
      </c>
      <c r="D419" s="1">
        <v>2.1800000000000068</v>
      </c>
      <c r="E419" s="28">
        <v>81.86333333333333</v>
      </c>
      <c r="F419" s="1">
        <v>1.1000000000000001</v>
      </c>
      <c r="G419" s="28">
        <v>0.16152716593245231</v>
      </c>
      <c r="H419" s="28">
        <v>3.33</v>
      </c>
      <c r="I419" s="28">
        <v>1.0214723926380369</v>
      </c>
      <c r="J419" s="1">
        <v>87.15</v>
      </c>
      <c r="K419" s="1">
        <v>99.56</v>
      </c>
      <c r="L419" s="1">
        <v>91</v>
      </c>
      <c r="M419" s="1">
        <v>395</v>
      </c>
      <c r="N419" s="1">
        <v>4595</v>
      </c>
      <c r="O419" s="28">
        <v>0.98602531645569624</v>
      </c>
      <c r="P419" s="28">
        <f t="shared" si="192"/>
        <v>0.51577801958650704</v>
      </c>
      <c r="Q419" s="42">
        <v>1</v>
      </c>
      <c r="T419" s="1">
        <f t="shared" si="193"/>
        <v>0</v>
      </c>
      <c r="U419" s="1">
        <f t="shared" si="194"/>
        <v>0.52400000000000002</v>
      </c>
      <c r="W419" s="1">
        <f t="shared" si="195"/>
        <v>0</v>
      </c>
      <c r="X419" s="1">
        <f t="shared" si="196"/>
        <v>0</v>
      </c>
      <c r="Y419" s="1">
        <f t="shared" si="197"/>
        <v>0</v>
      </c>
      <c r="Z419" s="1">
        <f t="shared" si="198"/>
        <v>0</v>
      </c>
      <c r="AH419" s="1">
        <f t="shared" si="199"/>
        <v>0</v>
      </c>
      <c r="AI419" s="1">
        <f t="shared" si="200"/>
        <v>0</v>
      </c>
      <c r="AJ419" s="1">
        <f t="shared" si="201"/>
        <v>0</v>
      </c>
      <c r="AK419" s="1">
        <f t="shared" si="202"/>
        <v>0</v>
      </c>
      <c r="AL419" s="1">
        <f t="shared" si="203"/>
        <v>0</v>
      </c>
      <c r="AM419" s="1">
        <f t="shared" si="204"/>
        <v>0</v>
      </c>
      <c r="AN419" s="1">
        <f t="shared" si="205"/>
        <v>1</v>
      </c>
      <c r="AO419" s="1">
        <f t="shared" si="206"/>
        <v>0.72</v>
      </c>
      <c r="AP419" s="1">
        <f t="shared" si="207"/>
        <v>0</v>
      </c>
      <c r="AQ419" s="1">
        <f t="shared" si="208"/>
        <v>0</v>
      </c>
      <c r="AR419" s="1">
        <f t="shared" si="209"/>
        <v>0</v>
      </c>
      <c r="AS419" s="1">
        <f t="shared" si="210"/>
        <v>0</v>
      </c>
      <c r="AT419" s="1">
        <f t="shared" si="211"/>
        <v>0</v>
      </c>
      <c r="AU419" s="1">
        <f t="shared" si="212"/>
        <v>0</v>
      </c>
      <c r="AW419" s="1">
        <f t="shared" si="213"/>
        <v>0</v>
      </c>
      <c r="AX419" s="1">
        <f t="shared" si="214"/>
        <v>0</v>
      </c>
      <c r="AY419" s="1">
        <f t="shared" si="215"/>
        <v>0</v>
      </c>
      <c r="AZ419" s="1">
        <f t="shared" si="216"/>
        <v>0</v>
      </c>
      <c r="BA419" s="1">
        <f t="shared" si="217"/>
        <v>0</v>
      </c>
      <c r="BB419" s="1">
        <f t="shared" si="218"/>
        <v>0</v>
      </c>
      <c r="BC419" s="1">
        <f t="shared" si="219"/>
        <v>0</v>
      </c>
      <c r="BD419" s="1">
        <f t="shared" si="220"/>
        <v>0</v>
      </c>
      <c r="BE419" s="1">
        <f t="shared" si="221"/>
        <v>0</v>
      </c>
      <c r="BF419" s="43">
        <f t="shared" si="222"/>
        <v>1</v>
      </c>
      <c r="BG419" s="43">
        <f t="shared" si="223"/>
        <v>1.244</v>
      </c>
      <c r="BH419" s="1" t="s">
        <v>13580</v>
      </c>
      <c r="BI419" s="52">
        <v>0.15853658536585366</v>
      </c>
      <c r="BJ419" s="1" t="s">
        <v>13587</v>
      </c>
    </row>
    <row r="420" spans="1:62">
      <c r="A420" s="28" t="s">
        <v>2140</v>
      </c>
      <c r="B420" s="1">
        <v>6393.6</v>
      </c>
      <c r="C420" s="1">
        <v>39679</v>
      </c>
      <c r="D420" s="1">
        <v>2.7199999999999989</v>
      </c>
      <c r="E420" s="28">
        <v>81.90666666666668</v>
      </c>
      <c r="F420" s="1">
        <v>1.82</v>
      </c>
      <c r="G420" s="28">
        <v>0.48021108179419525</v>
      </c>
      <c r="H420" s="28">
        <v>1.18</v>
      </c>
      <c r="I420" s="28">
        <v>0.48760330578512395</v>
      </c>
      <c r="J420" s="1">
        <v>100</v>
      </c>
      <c r="K420" s="1">
        <v>99.83</v>
      </c>
      <c r="L420" s="1">
        <v>1390</v>
      </c>
      <c r="M420" s="1">
        <v>6368</v>
      </c>
      <c r="N420" s="1">
        <v>20135</v>
      </c>
      <c r="O420" s="28">
        <v>0.93423366834170862</v>
      </c>
      <c r="P420" s="28">
        <f t="shared" si="192"/>
        <v>1.8975912590017383</v>
      </c>
      <c r="Q420" s="42">
        <v>1</v>
      </c>
      <c r="T420" s="1">
        <f t="shared" si="193"/>
        <v>0</v>
      </c>
      <c r="U420" s="1">
        <f t="shared" si="194"/>
        <v>0</v>
      </c>
      <c r="W420" s="1">
        <f t="shared" si="195"/>
        <v>0</v>
      </c>
      <c r="X420" s="1">
        <f t="shared" si="196"/>
        <v>0</v>
      </c>
      <c r="Y420" s="1">
        <f t="shared" si="197"/>
        <v>0</v>
      </c>
      <c r="Z420" s="1">
        <f t="shared" si="198"/>
        <v>0</v>
      </c>
      <c r="AH420" s="1">
        <f t="shared" si="199"/>
        <v>0</v>
      </c>
      <c r="AI420" s="1">
        <f t="shared" si="200"/>
        <v>0</v>
      </c>
      <c r="AJ420" s="1">
        <f t="shared" si="201"/>
        <v>0</v>
      </c>
      <c r="AK420" s="1">
        <f t="shared" si="202"/>
        <v>0</v>
      </c>
      <c r="AL420" s="1">
        <f t="shared" si="203"/>
        <v>0</v>
      </c>
      <c r="AM420" s="1">
        <f t="shared" si="204"/>
        <v>0</v>
      </c>
      <c r="AN420" s="1">
        <f t="shared" si="205"/>
        <v>0</v>
      </c>
      <c r="AO420" s="1">
        <f t="shared" si="206"/>
        <v>0</v>
      </c>
      <c r="AP420" s="1">
        <f t="shared" si="207"/>
        <v>0</v>
      </c>
      <c r="AQ420" s="1">
        <f t="shared" si="208"/>
        <v>0.56999999999999995</v>
      </c>
      <c r="AR420" s="1">
        <f t="shared" si="209"/>
        <v>0</v>
      </c>
      <c r="AS420" s="1">
        <f t="shared" si="210"/>
        <v>0</v>
      </c>
      <c r="AT420" s="1">
        <f t="shared" si="211"/>
        <v>0</v>
      </c>
      <c r="AU420" s="1">
        <f t="shared" si="212"/>
        <v>0</v>
      </c>
      <c r="AW420" s="1">
        <f t="shared" si="213"/>
        <v>0</v>
      </c>
      <c r="AX420" s="1">
        <f t="shared" si="214"/>
        <v>0</v>
      </c>
      <c r="AY420" s="1">
        <f t="shared" si="215"/>
        <v>0</v>
      </c>
      <c r="AZ420" s="1">
        <f t="shared" si="216"/>
        <v>0</v>
      </c>
      <c r="BA420" s="1">
        <f t="shared" si="217"/>
        <v>0</v>
      </c>
      <c r="BB420" s="1">
        <f t="shared" si="218"/>
        <v>0</v>
      </c>
      <c r="BC420" s="1">
        <f t="shared" si="219"/>
        <v>0</v>
      </c>
      <c r="BD420" s="1">
        <f t="shared" si="220"/>
        <v>0</v>
      </c>
      <c r="BE420" s="1">
        <f t="shared" si="221"/>
        <v>0</v>
      </c>
      <c r="BF420" s="43">
        <f t="shared" si="222"/>
        <v>0</v>
      </c>
      <c r="BG420" s="43">
        <f t="shared" si="223"/>
        <v>0.56999999999999995</v>
      </c>
      <c r="BH420" s="1" t="s">
        <v>13580</v>
      </c>
      <c r="BI420" s="52">
        <v>0.15853658536585366</v>
      </c>
      <c r="BJ420" s="1" t="s">
        <v>13587</v>
      </c>
    </row>
    <row r="421" spans="1:62">
      <c r="A421" s="28" t="s">
        <v>2914</v>
      </c>
      <c r="B421" s="1">
        <v>1000</v>
      </c>
      <c r="C421" s="1">
        <v>13595</v>
      </c>
      <c r="D421" s="1">
        <v>1.3700000000000045</v>
      </c>
      <c r="E421" s="28">
        <v>81.963333333333324</v>
      </c>
      <c r="F421" s="1">
        <v>1.47</v>
      </c>
      <c r="G421" s="28">
        <v>0.21585903083700442</v>
      </c>
      <c r="H421" s="28">
        <v>0</v>
      </c>
      <c r="I421" s="28">
        <v>0</v>
      </c>
      <c r="J421" s="1">
        <v>92.83</v>
      </c>
      <c r="K421" s="1">
        <v>0</v>
      </c>
      <c r="L421" s="1">
        <v>3</v>
      </c>
      <c r="M421" s="1">
        <v>39</v>
      </c>
      <c r="N421" s="1">
        <v>533</v>
      </c>
      <c r="O421" s="28">
        <v>0.32923076923076927</v>
      </c>
      <c r="P421" s="28">
        <f t="shared" si="192"/>
        <v>0.43902439024390238</v>
      </c>
      <c r="Q421" s="42">
        <v>0</v>
      </c>
      <c r="T421" s="1">
        <f t="shared" si="193"/>
        <v>0</v>
      </c>
      <c r="U421" s="1">
        <f t="shared" si="194"/>
        <v>0.52400000000000002</v>
      </c>
      <c r="W421" s="1">
        <f t="shared" si="195"/>
        <v>0</v>
      </c>
      <c r="X421" s="1">
        <f t="shared" si="196"/>
        <v>0</v>
      </c>
      <c r="Y421" s="1">
        <f t="shared" si="197"/>
        <v>0</v>
      </c>
      <c r="Z421" s="1">
        <f t="shared" si="198"/>
        <v>0</v>
      </c>
      <c r="AH421" s="1">
        <f t="shared" si="199"/>
        <v>0</v>
      </c>
      <c r="AI421" s="1">
        <f t="shared" si="200"/>
        <v>0</v>
      </c>
      <c r="AJ421" s="1">
        <f t="shared" si="201"/>
        <v>0</v>
      </c>
      <c r="AK421" s="1">
        <f t="shared" si="202"/>
        <v>0</v>
      </c>
      <c r="AL421" s="1">
        <f t="shared" si="203"/>
        <v>0</v>
      </c>
      <c r="AM421" s="1">
        <f t="shared" si="204"/>
        <v>0</v>
      </c>
      <c r="AN421" s="1">
        <f t="shared" si="205"/>
        <v>0</v>
      </c>
      <c r="AO421" s="1">
        <f t="shared" si="206"/>
        <v>0</v>
      </c>
      <c r="AP421" s="1">
        <f t="shared" si="207"/>
        <v>0</v>
      </c>
      <c r="AQ421" s="1">
        <f t="shared" si="208"/>
        <v>0</v>
      </c>
      <c r="AR421" s="1">
        <f t="shared" si="209"/>
        <v>1</v>
      </c>
      <c r="AS421" s="1">
        <f t="shared" si="210"/>
        <v>0.67</v>
      </c>
      <c r="AT421" s="1">
        <f t="shared" si="211"/>
        <v>0</v>
      </c>
      <c r="AU421" s="1">
        <f t="shared" si="212"/>
        <v>0</v>
      </c>
      <c r="AW421" s="1">
        <f t="shared" si="213"/>
        <v>1</v>
      </c>
      <c r="AX421" s="1">
        <f t="shared" si="214"/>
        <v>0.91</v>
      </c>
      <c r="AY421" s="1">
        <f t="shared" si="215"/>
        <v>1</v>
      </c>
      <c r="AZ421" s="1">
        <f t="shared" si="216"/>
        <v>0.88</v>
      </c>
      <c r="BA421" s="1">
        <f t="shared" si="217"/>
        <v>0.77</v>
      </c>
      <c r="BB421" s="1">
        <f t="shared" si="218"/>
        <v>0</v>
      </c>
      <c r="BC421" s="1">
        <f t="shared" si="219"/>
        <v>0</v>
      </c>
      <c r="BD421" s="1">
        <f t="shared" si="220"/>
        <v>0</v>
      </c>
      <c r="BE421" s="1">
        <f t="shared" si="221"/>
        <v>0</v>
      </c>
      <c r="BF421" s="43">
        <f t="shared" si="222"/>
        <v>3</v>
      </c>
      <c r="BG421" s="43">
        <f t="shared" si="223"/>
        <v>3.754</v>
      </c>
      <c r="BH421" s="1" t="s">
        <v>13580</v>
      </c>
      <c r="BI421" s="52">
        <v>0.15853658536585366</v>
      </c>
      <c r="BJ421" s="1" t="s">
        <v>13587</v>
      </c>
    </row>
    <row r="422" spans="1:62">
      <c r="A422" s="28" t="s">
        <v>3733</v>
      </c>
      <c r="B422" s="1">
        <v>1000</v>
      </c>
      <c r="C422" s="1">
        <v>19743</v>
      </c>
      <c r="D422" s="1">
        <v>2.7599999999999909</v>
      </c>
      <c r="E422" s="28">
        <v>82.649999999999991</v>
      </c>
      <c r="F422" s="1">
        <v>5.69</v>
      </c>
      <c r="G422" s="28">
        <v>0.9031746031746033</v>
      </c>
      <c r="H422" s="28">
        <v>4.4400000000000004</v>
      </c>
      <c r="I422" s="28">
        <v>1.2722063037249285</v>
      </c>
      <c r="J422" s="1">
        <v>99.99</v>
      </c>
      <c r="K422" s="1">
        <v>99.89</v>
      </c>
      <c r="L422" s="1">
        <v>4</v>
      </c>
      <c r="M422" s="1">
        <v>156</v>
      </c>
      <c r="N422" s="1">
        <v>7677</v>
      </c>
      <c r="O422" s="28">
        <v>0.10974358974358975</v>
      </c>
      <c r="P422" s="28">
        <f t="shared" si="192"/>
        <v>0.12192262602579132</v>
      </c>
      <c r="Q422" s="42">
        <v>1</v>
      </c>
      <c r="T422" s="1">
        <f t="shared" si="193"/>
        <v>0</v>
      </c>
      <c r="U422" s="1">
        <f t="shared" si="194"/>
        <v>0.52400000000000002</v>
      </c>
      <c r="W422" s="1">
        <f t="shared" si="195"/>
        <v>0</v>
      </c>
      <c r="X422" s="1">
        <f t="shared" si="196"/>
        <v>0</v>
      </c>
      <c r="Y422" s="1">
        <f t="shared" si="197"/>
        <v>0</v>
      </c>
      <c r="Z422" s="1">
        <f t="shared" si="198"/>
        <v>0</v>
      </c>
      <c r="AH422" s="1">
        <f t="shared" si="199"/>
        <v>0</v>
      </c>
      <c r="AI422" s="1">
        <f t="shared" si="200"/>
        <v>0</v>
      </c>
      <c r="AJ422" s="1">
        <f t="shared" si="201"/>
        <v>0</v>
      </c>
      <c r="AK422" s="1">
        <f t="shared" si="202"/>
        <v>0</v>
      </c>
      <c r="AL422" s="1">
        <f t="shared" si="203"/>
        <v>0</v>
      </c>
      <c r="AM422" s="1">
        <f t="shared" si="204"/>
        <v>0</v>
      </c>
      <c r="AN422" s="1">
        <f t="shared" si="205"/>
        <v>1</v>
      </c>
      <c r="AO422" s="1">
        <f t="shared" si="206"/>
        <v>0.72</v>
      </c>
      <c r="AP422" s="1">
        <f t="shared" si="207"/>
        <v>0</v>
      </c>
      <c r="AQ422" s="1">
        <f t="shared" si="208"/>
        <v>0.56999999999999995</v>
      </c>
      <c r="AR422" s="1">
        <f t="shared" si="209"/>
        <v>0</v>
      </c>
      <c r="AS422" s="1">
        <f t="shared" si="210"/>
        <v>0</v>
      </c>
      <c r="AT422" s="1">
        <f t="shared" si="211"/>
        <v>0</v>
      </c>
      <c r="AU422" s="1">
        <f t="shared" si="212"/>
        <v>0</v>
      </c>
      <c r="AW422" s="1">
        <f t="shared" si="213"/>
        <v>1</v>
      </c>
      <c r="AX422" s="1">
        <f t="shared" si="214"/>
        <v>0.91</v>
      </c>
      <c r="AY422" s="1">
        <f t="shared" si="215"/>
        <v>0</v>
      </c>
      <c r="AZ422" s="1">
        <f t="shared" si="216"/>
        <v>0.88</v>
      </c>
      <c r="BA422" s="1">
        <f t="shared" si="217"/>
        <v>0</v>
      </c>
      <c r="BB422" s="1">
        <f t="shared" si="218"/>
        <v>0</v>
      </c>
      <c r="BC422" s="1">
        <f t="shared" si="219"/>
        <v>0</v>
      </c>
      <c r="BD422" s="1">
        <f t="shared" si="220"/>
        <v>1</v>
      </c>
      <c r="BE422" s="1">
        <f t="shared" si="221"/>
        <v>0.81</v>
      </c>
      <c r="BF422" s="43">
        <f t="shared" si="222"/>
        <v>3</v>
      </c>
      <c r="BG422" s="43">
        <f t="shared" si="223"/>
        <v>4.4139999999999997</v>
      </c>
      <c r="BH422" s="1" t="s">
        <v>13580</v>
      </c>
      <c r="BI422" s="52">
        <v>0.15853658536585366</v>
      </c>
      <c r="BJ422" s="1" t="s">
        <v>13587</v>
      </c>
    </row>
    <row r="423" spans="1:62">
      <c r="A423" s="28" t="s">
        <v>453</v>
      </c>
      <c r="B423" s="1">
        <v>1000</v>
      </c>
      <c r="C423" s="1">
        <v>3500</v>
      </c>
      <c r="D423" s="1">
        <v>7.3299999999999983</v>
      </c>
      <c r="E423" s="28">
        <v>82.793333333333337</v>
      </c>
      <c r="F423" s="1">
        <v>0.82</v>
      </c>
      <c r="G423" s="28">
        <v>0.21635883905013192</v>
      </c>
      <c r="H423" s="28">
        <v>0</v>
      </c>
      <c r="I423" s="28">
        <v>0</v>
      </c>
      <c r="J423" s="1">
        <v>100</v>
      </c>
      <c r="K423" s="1">
        <v>99.74</v>
      </c>
      <c r="L423" s="1">
        <v>27</v>
      </c>
      <c r="M423" s="1">
        <v>166</v>
      </c>
      <c r="N423" s="1">
        <v>728</v>
      </c>
      <c r="O423" s="28">
        <v>0.69614457831325305</v>
      </c>
      <c r="P423" s="28">
        <f t="shared" si="192"/>
        <v>1.3681318681318682</v>
      </c>
      <c r="Q423" s="42">
        <v>1</v>
      </c>
      <c r="T423" s="1">
        <f t="shared" si="193"/>
        <v>0</v>
      </c>
      <c r="U423" s="1">
        <f t="shared" si="194"/>
        <v>0.52400000000000002</v>
      </c>
      <c r="W423" s="1">
        <f t="shared" si="195"/>
        <v>0</v>
      </c>
      <c r="X423" s="1">
        <f t="shared" si="196"/>
        <v>0</v>
      </c>
      <c r="Y423" s="1">
        <f t="shared" si="197"/>
        <v>0</v>
      </c>
      <c r="Z423" s="1">
        <f t="shared" si="198"/>
        <v>0</v>
      </c>
      <c r="AH423" s="1">
        <f t="shared" si="199"/>
        <v>0</v>
      </c>
      <c r="AI423" s="1">
        <f t="shared" si="200"/>
        <v>0</v>
      </c>
      <c r="AJ423" s="1">
        <f t="shared" si="201"/>
        <v>0</v>
      </c>
      <c r="AK423" s="1">
        <f t="shared" si="202"/>
        <v>0</v>
      </c>
      <c r="AL423" s="1">
        <f t="shared" si="203"/>
        <v>0</v>
      </c>
      <c r="AM423" s="1">
        <f t="shared" si="204"/>
        <v>0</v>
      </c>
      <c r="AN423" s="1">
        <f t="shared" si="205"/>
        <v>0</v>
      </c>
      <c r="AO423" s="1">
        <f t="shared" si="206"/>
        <v>0</v>
      </c>
      <c r="AP423" s="1">
        <f t="shared" si="207"/>
        <v>0</v>
      </c>
      <c r="AQ423" s="1">
        <f t="shared" si="208"/>
        <v>0.56999999999999995</v>
      </c>
      <c r="AR423" s="1">
        <f t="shared" si="209"/>
        <v>0</v>
      </c>
      <c r="AS423" s="1">
        <f t="shared" si="210"/>
        <v>0</v>
      </c>
      <c r="AT423" s="1">
        <f t="shared" si="211"/>
        <v>0</v>
      </c>
      <c r="AU423" s="1">
        <f t="shared" si="212"/>
        <v>0.54</v>
      </c>
      <c r="AW423" s="1">
        <f t="shared" si="213"/>
        <v>1</v>
      </c>
      <c r="AX423" s="1">
        <f t="shared" si="214"/>
        <v>0</v>
      </c>
      <c r="AY423" s="1">
        <f t="shared" si="215"/>
        <v>0</v>
      </c>
      <c r="AZ423" s="1">
        <f t="shared" si="216"/>
        <v>0.88</v>
      </c>
      <c r="BA423" s="1">
        <f t="shared" si="217"/>
        <v>0.77</v>
      </c>
      <c r="BB423" s="1">
        <f t="shared" si="218"/>
        <v>0</v>
      </c>
      <c r="BC423" s="1">
        <f t="shared" si="219"/>
        <v>0</v>
      </c>
      <c r="BD423" s="1">
        <f t="shared" si="220"/>
        <v>0</v>
      </c>
      <c r="BE423" s="1">
        <f t="shared" si="221"/>
        <v>0</v>
      </c>
      <c r="BF423" s="43">
        <f t="shared" si="222"/>
        <v>1</v>
      </c>
      <c r="BG423" s="43">
        <f t="shared" si="223"/>
        <v>3.2839999999999998</v>
      </c>
      <c r="BH423" s="1" t="s">
        <v>13580</v>
      </c>
      <c r="BI423" s="52">
        <v>0.15853658536585366</v>
      </c>
      <c r="BJ423" s="1" t="s">
        <v>13587</v>
      </c>
    </row>
    <row r="424" spans="1:62">
      <c r="A424" s="28" t="s">
        <v>58</v>
      </c>
      <c r="B424" s="1">
        <v>1000</v>
      </c>
      <c r="C424" s="1">
        <v>42804</v>
      </c>
      <c r="D424" s="1">
        <v>6.2700000000000102</v>
      </c>
      <c r="E424" s="28">
        <v>82.986666666666665</v>
      </c>
      <c r="F424" s="1">
        <v>1.26</v>
      </c>
      <c r="G424" s="28">
        <v>0.26470588235294118</v>
      </c>
      <c r="H424" s="28">
        <v>3.24</v>
      </c>
      <c r="I424" s="28">
        <v>1.0836120401337792</v>
      </c>
      <c r="J424" s="1">
        <v>34.659999999999997</v>
      </c>
      <c r="K424" s="1">
        <v>99.49</v>
      </c>
      <c r="L424" s="1">
        <v>6</v>
      </c>
      <c r="M424" s="1">
        <v>841</v>
      </c>
      <c r="N424" s="1">
        <v>5883</v>
      </c>
      <c r="O424" s="28">
        <v>3.0535077288941739E-2</v>
      </c>
      <c r="P424" s="28">
        <f t="shared" si="192"/>
        <v>0.85772565017848035</v>
      </c>
      <c r="Q424" s="42">
        <v>1</v>
      </c>
      <c r="T424" s="1">
        <f t="shared" si="193"/>
        <v>0</v>
      </c>
      <c r="U424" s="1">
        <f t="shared" si="194"/>
        <v>0.52400000000000002</v>
      </c>
      <c r="W424" s="1">
        <f t="shared" si="195"/>
        <v>0</v>
      </c>
      <c r="X424" s="1">
        <f t="shared" si="196"/>
        <v>0</v>
      </c>
      <c r="Y424" s="1">
        <f t="shared" si="197"/>
        <v>0</v>
      </c>
      <c r="Z424" s="1">
        <f t="shared" si="198"/>
        <v>0</v>
      </c>
      <c r="AH424" s="1">
        <f t="shared" si="199"/>
        <v>0</v>
      </c>
      <c r="AI424" s="1">
        <f t="shared" si="200"/>
        <v>0</v>
      </c>
      <c r="AJ424" s="1">
        <f t="shared" si="201"/>
        <v>0</v>
      </c>
      <c r="AK424" s="1">
        <f t="shared" si="202"/>
        <v>0</v>
      </c>
      <c r="AL424" s="1">
        <f t="shared" si="203"/>
        <v>0</v>
      </c>
      <c r="AM424" s="1">
        <f t="shared" si="204"/>
        <v>0</v>
      </c>
      <c r="AN424" s="1">
        <f t="shared" si="205"/>
        <v>1</v>
      </c>
      <c r="AO424" s="1">
        <f t="shared" si="206"/>
        <v>0.72</v>
      </c>
      <c r="AP424" s="1">
        <f t="shared" si="207"/>
        <v>1</v>
      </c>
      <c r="AQ424" s="1">
        <f t="shared" si="208"/>
        <v>0</v>
      </c>
      <c r="AR424" s="1">
        <f t="shared" si="209"/>
        <v>0</v>
      </c>
      <c r="AS424" s="1">
        <f t="shared" si="210"/>
        <v>0</v>
      </c>
      <c r="AT424" s="1">
        <f t="shared" si="211"/>
        <v>0</v>
      </c>
      <c r="AU424" s="1">
        <f t="shared" si="212"/>
        <v>0</v>
      </c>
      <c r="AW424" s="1">
        <f t="shared" si="213"/>
        <v>1</v>
      </c>
      <c r="AX424" s="1">
        <f t="shared" si="214"/>
        <v>0.91</v>
      </c>
      <c r="AY424" s="1">
        <f t="shared" si="215"/>
        <v>0</v>
      </c>
      <c r="AZ424" s="1">
        <f t="shared" si="216"/>
        <v>0</v>
      </c>
      <c r="BA424" s="1">
        <f t="shared" si="217"/>
        <v>0</v>
      </c>
      <c r="BB424" s="1">
        <f t="shared" si="218"/>
        <v>1</v>
      </c>
      <c r="BC424" s="1">
        <f t="shared" si="219"/>
        <v>0</v>
      </c>
      <c r="BD424" s="1">
        <f t="shared" si="220"/>
        <v>0</v>
      </c>
      <c r="BE424" s="1">
        <f t="shared" si="221"/>
        <v>0</v>
      </c>
      <c r="BF424" s="43">
        <f t="shared" si="222"/>
        <v>4</v>
      </c>
      <c r="BG424" s="43">
        <f t="shared" si="223"/>
        <v>2.1539999999999999</v>
      </c>
      <c r="BH424" s="1" t="s">
        <v>13578</v>
      </c>
      <c r="BI424" s="52">
        <v>7.6923076923076927E-2</v>
      </c>
      <c r="BJ424" s="1" t="s">
        <v>13589</v>
      </c>
    </row>
    <row r="425" spans="1:62">
      <c r="A425" s="28" t="s">
        <v>387</v>
      </c>
      <c r="B425" s="1">
        <v>1000</v>
      </c>
      <c r="C425" s="1">
        <v>5283</v>
      </c>
      <c r="D425" s="1">
        <v>2.5900000000000034</v>
      </c>
      <c r="E425" s="28">
        <v>83.183333333333337</v>
      </c>
      <c r="F425" s="1">
        <v>1.94</v>
      </c>
      <c r="G425" s="28">
        <v>0.51187335092348285</v>
      </c>
      <c r="H425" s="28">
        <v>4.12</v>
      </c>
      <c r="I425" s="28">
        <v>1.7024793388429753</v>
      </c>
      <c r="J425" s="1">
        <v>100</v>
      </c>
      <c r="K425" s="1">
        <v>99.92</v>
      </c>
      <c r="L425" s="1">
        <v>61</v>
      </c>
      <c r="M425" s="1">
        <v>450</v>
      </c>
      <c r="N425" s="1">
        <v>2219</v>
      </c>
      <c r="O425" s="28">
        <v>0.5801777777777779</v>
      </c>
      <c r="P425" s="28">
        <f t="shared" si="192"/>
        <v>1.2167643082469581</v>
      </c>
      <c r="Q425" s="42">
        <v>1</v>
      </c>
      <c r="T425" s="1">
        <f t="shared" si="193"/>
        <v>0</v>
      </c>
      <c r="U425" s="1">
        <f t="shared" si="194"/>
        <v>0.52400000000000002</v>
      </c>
      <c r="W425" s="1">
        <f t="shared" si="195"/>
        <v>0</v>
      </c>
      <c r="X425" s="1">
        <f t="shared" si="196"/>
        <v>0</v>
      </c>
      <c r="Y425" s="1">
        <f t="shared" si="197"/>
        <v>0</v>
      </c>
      <c r="Z425" s="1">
        <f t="shared" si="198"/>
        <v>0</v>
      </c>
      <c r="AH425" s="1">
        <f t="shared" si="199"/>
        <v>0</v>
      </c>
      <c r="AI425" s="1">
        <f t="shared" si="200"/>
        <v>0</v>
      </c>
      <c r="AJ425" s="1">
        <f t="shared" si="201"/>
        <v>0</v>
      </c>
      <c r="AK425" s="1">
        <f t="shared" si="202"/>
        <v>0</v>
      </c>
      <c r="AL425" s="1">
        <f t="shared" si="203"/>
        <v>0</v>
      </c>
      <c r="AM425" s="1">
        <f t="shared" si="204"/>
        <v>0</v>
      </c>
      <c r="AN425" s="1">
        <f t="shared" si="205"/>
        <v>1</v>
      </c>
      <c r="AO425" s="1">
        <f t="shared" si="206"/>
        <v>0.72</v>
      </c>
      <c r="AP425" s="1">
        <f t="shared" si="207"/>
        <v>0</v>
      </c>
      <c r="AQ425" s="1">
        <f t="shared" si="208"/>
        <v>0.56999999999999995</v>
      </c>
      <c r="AR425" s="1">
        <f t="shared" si="209"/>
        <v>0</v>
      </c>
      <c r="AS425" s="1">
        <f t="shared" si="210"/>
        <v>0</v>
      </c>
      <c r="AT425" s="1">
        <f t="shared" si="211"/>
        <v>0</v>
      </c>
      <c r="AU425" s="1">
        <f t="shared" si="212"/>
        <v>0.54</v>
      </c>
      <c r="AW425" s="1">
        <f t="shared" si="213"/>
        <v>0</v>
      </c>
      <c r="AX425" s="1">
        <f t="shared" si="214"/>
        <v>0</v>
      </c>
      <c r="AY425" s="1">
        <f t="shared" si="215"/>
        <v>0</v>
      </c>
      <c r="AZ425" s="1">
        <f t="shared" si="216"/>
        <v>0</v>
      </c>
      <c r="BA425" s="1">
        <f t="shared" si="217"/>
        <v>0</v>
      </c>
      <c r="BB425" s="1">
        <f t="shared" si="218"/>
        <v>0</v>
      </c>
      <c r="BC425" s="1">
        <f t="shared" si="219"/>
        <v>0</v>
      </c>
      <c r="BD425" s="1">
        <f t="shared" si="220"/>
        <v>0</v>
      </c>
      <c r="BE425" s="1">
        <f t="shared" si="221"/>
        <v>0</v>
      </c>
      <c r="BF425" s="43">
        <f t="shared" si="222"/>
        <v>1</v>
      </c>
      <c r="BG425" s="43">
        <f t="shared" si="223"/>
        <v>2.3540000000000001</v>
      </c>
      <c r="BH425" s="1" t="s">
        <v>13580</v>
      </c>
      <c r="BI425" s="52">
        <v>0.15853658536585366</v>
      </c>
      <c r="BJ425" s="1" t="s">
        <v>13587</v>
      </c>
    </row>
    <row r="426" spans="1:62">
      <c r="A426" s="28" t="s">
        <v>1376</v>
      </c>
      <c r="B426" s="1">
        <v>1000</v>
      </c>
      <c r="C426" s="1">
        <v>41375</v>
      </c>
      <c r="D426" s="1">
        <v>1.8200000000000074</v>
      </c>
      <c r="E426" s="28">
        <v>83.526666666666657</v>
      </c>
      <c r="F426" s="1">
        <v>0.68</v>
      </c>
      <c r="G426" s="28">
        <v>0.17346938775510207</v>
      </c>
      <c r="H426" s="28">
        <v>11.18</v>
      </c>
      <c r="I426" s="28">
        <v>3.7019867549668874</v>
      </c>
      <c r="J426" s="1">
        <v>100</v>
      </c>
      <c r="K426" s="1">
        <v>99.78</v>
      </c>
      <c r="L426" s="1">
        <v>163</v>
      </c>
      <c r="M426" s="1">
        <v>1559</v>
      </c>
      <c r="N426" s="1">
        <v>22065</v>
      </c>
      <c r="O426" s="28">
        <v>0.44749198203976914</v>
      </c>
      <c r="P426" s="28">
        <f t="shared" si="192"/>
        <v>0.42392929979605709</v>
      </c>
      <c r="Q426" s="42">
        <v>1</v>
      </c>
      <c r="T426" s="1">
        <f t="shared" si="193"/>
        <v>0</v>
      </c>
      <c r="U426" s="1">
        <f t="shared" si="194"/>
        <v>0.52400000000000002</v>
      </c>
      <c r="W426" s="1">
        <f t="shared" si="195"/>
        <v>0</v>
      </c>
      <c r="X426" s="1">
        <f t="shared" si="196"/>
        <v>0</v>
      </c>
      <c r="Y426" s="1">
        <f t="shared" si="197"/>
        <v>0</v>
      </c>
      <c r="Z426" s="1">
        <f t="shared" si="198"/>
        <v>0</v>
      </c>
      <c r="AH426" s="1">
        <f t="shared" si="199"/>
        <v>0</v>
      </c>
      <c r="AI426" s="1">
        <f t="shared" si="200"/>
        <v>0</v>
      </c>
      <c r="AJ426" s="1">
        <f t="shared" si="201"/>
        <v>0</v>
      </c>
      <c r="AK426" s="1">
        <f t="shared" si="202"/>
        <v>0</v>
      </c>
      <c r="AL426" s="1">
        <f t="shared" si="203"/>
        <v>1</v>
      </c>
      <c r="AM426" s="1">
        <f t="shared" si="204"/>
        <v>0.75</v>
      </c>
      <c r="AN426" s="1">
        <f t="shared" si="205"/>
        <v>1</v>
      </c>
      <c r="AO426" s="1">
        <f t="shared" si="206"/>
        <v>0.72</v>
      </c>
      <c r="AP426" s="1">
        <f t="shared" si="207"/>
        <v>0</v>
      </c>
      <c r="AQ426" s="1">
        <f t="shared" si="208"/>
        <v>0.56999999999999995</v>
      </c>
      <c r="AR426" s="1">
        <f t="shared" si="209"/>
        <v>0</v>
      </c>
      <c r="AS426" s="1">
        <f t="shared" si="210"/>
        <v>0</v>
      </c>
      <c r="AT426" s="1">
        <f t="shared" si="211"/>
        <v>0</v>
      </c>
      <c r="AU426" s="1">
        <f t="shared" si="212"/>
        <v>0</v>
      </c>
      <c r="AW426" s="1">
        <f t="shared" si="213"/>
        <v>0</v>
      </c>
      <c r="AX426" s="1">
        <f t="shared" si="214"/>
        <v>0</v>
      </c>
      <c r="AY426" s="1">
        <f t="shared" si="215"/>
        <v>0</v>
      </c>
      <c r="AZ426" s="1">
        <f t="shared" si="216"/>
        <v>0</v>
      </c>
      <c r="BA426" s="1">
        <f t="shared" si="217"/>
        <v>0</v>
      </c>
      <c r="BB426" s="1">
        <f t="shared" si="218"/>
        <v>0</v>
      </c>
      <c r="BC426" s="1">
        <f t="shared" si="219"/>
        <v>0</v>
      </c>
      <c r="BD426" s="1">
        <f t="shared" si="220"/>
        <v>0</v>
      </c>
      <c r="BE426" s="1">
        <f t="shared" si="221"/>
        <v>0</v>
      </c>
      <c r="BF426" s="43">
        <f t="shared" si="222"/>
        <v>2</v>
      </c>
      <c r="BG426" s="43">
        <f t="shared" si="223"/>
        <v>2.5640000000000001</v>
      </c>
      <c r="BH426" s="1" t="s">
        <v>13580</v>
      </c>
      <c r="BI426" s="52">
        <v>0.15853658536585366</v>
      </c>
      <c r="BJ426" s="1" t="s">
        <v>13587</v>
      </c>
    </row>
    <row r="427" spans="1:62">
      <c r="A427" s="28" t="s">
        <v>877</v>
      </c>
      <c r="B427" s="1">
        <v>1000</v>
      </c>
      <c r="C427" s="1">
        <v>1951</v>
      </c>
      <c r="D427" s="1">
        <v>27.570000000000007</v>
      </c>
      <c r="E427" s="28">
        <v>83.570000000000007</v>
      </c>
      <c r="F427" s="1">
        <v>0</v>
      </c>
      <c r="G427" s="28">
        <v>0</v>
      </c>
      <c r="H427" s="28">
        <v>0</v>
      </c>
      <c r="I427" s="28">
        <v>0</v>
      </c>
      <c r="J427" s="1">
        <v>42.03</v>
      </c>
      <c r="K427" s="1">
        <v>99.04</v>
      </c>
      <c r="L427" s="1">
        <v>2</v>
      </c>
      <c r="M427" s="1">
        <v>88</v>
      </c>
      <c r="N427" s="1">
        <v>378</v>
      </c>
      <c r="O427" s="28">
        <v>9.7272727272727275E-2</v>
      </c>
      <c r="P427" s="28">
        <f t="shared" si="192"/>
        <v>1.3968253968253967</v>
      </c>
      <c r="Q427" s="42">
        <v>1</v>
      </c>
      <c r="T427" s="1">
        <f t="shared" si="193"/>
        <v>0</v>
      </c>
      <c r="U427" s="1">
        <f t="shared" si="194"/>
        <v>0.52400000000000002</v>
      </c>
      <c r="W427" s="1">
        <f t="shared" si="195"/>
        <v>0</v>
      </c>
      <c r="X427" s="1">
        <f t="shared" si="196"/>
        <v>0.49</v>
      </c>
      <c r="Y427" s="1">
        <f t="shared" si="197"/>
        <v>0</v>
      </c>
      <c r="Z427" s="1">
        <f t="shared" si="198"/>
        <v>0</v>
      </c>
      <c r="AH427" s="1">
        <f t="shared" si="199"/>
        <v>0</v>
      </c>
      <c r="AI427" s="1">
        <f t="shared" si="200"/>
        <v>0</v>
      </c>
      <c r="AJ427" s="1">
        <f t="shared" si="201"/>
        <v>0</v>
      </c>
      <c r="AK427" s="1">
        <f t="shared" si="202"/>
        <v>0</v>
      </c>
      <c r="AL427" s="1">
        <f t="shared" si="203"/>
        <v>0</v>
      </c>
      <c r="AM427" s="1">
        <f t="shared" si="204"/>
        <v>0</v>
      </c>
      <c r="AN427" s="1">
        <f t="shared" si="205"/>
        <v>0</v>
      </c>
      <c r="AO427" s="1">
        <f t="shared" si="206"/>
        <v>0</v>
      </c>
      <c r="AP427" s="1">
        <f t="shared" si="207"/>
        <v>1</v>
      </c>
      <c r="AQ427" s="1">
        <f t="shared" si="208"/>
        <v>0</v>
      </c>
      <c r="AR427" s="1">
        <f t="shared" si="209"/>
        <v>0</v>
      </c>
      <c r="AS427" s="1">
        <f t="shared" si="210"/>
        <v>0.67</v>
      </c>
      <c r="AT427" s="1">
        <f t="shared" si="211"/>
        <v>1</v>
      </c>
      <c r="AU427" s="1">
        <f t="shared" si="212"/>
        <v>0.54</v>
      </c>
      <c r="AW427" s="1">
        <f t="shared" si="213"/>
        <v>1</v>
      </c>
      <c r="AX427" s="1">
        <f t="shared" si="214"/>
        <v>0.91</v>
      </c>
      <c r="AY427" s="1">
        <f t="shared" si="215"/>
        <v>1</v>
      </c>
      <c r="AZ427" s="1">
        <f t="shared" si="216"/>
        <v>0.88</v>
      </c>
      <c r="BA427" s="1">
        <f t="shared" si="217"/>
        <v>0.77</v>
      </c>
      <c r="BB427" s="1">
        <f t="shared" si="218"/>
        <v>1</v>
      </c>
      <c r="BC427" s="1">
        <f t="shared" si="219"/>
        <v>0</v>
      </c>
      <c r="BD427" s="1">
        <f t="shared" si="220"/>
        <v>0</v>
      </c>
      <c r="BE427" s="1">
        <f t="shared" si="221"/>
        <v>0</v>
      </c>
      <c r="BF427" s="43">
        <f t="shared" si="222"/>
        <v>5</v>
      </c>
      <c r="BG427" s="43">
        <f t="shared" si="223"/>
        <v>4.7840000000000007</v>
      </c>
      <c r="BH427" s="1" t="s">
        <v>13578</v>
      </c>
      <c r="BI427" s="52">
        <v>7.6923076923076927E-2</v>
      </c>
      <c r="BJ427" s="1" t="s">
        <v>13589</v>
      </c>
    </row>
    <row r="428" spans="1:62">
      <c r="A428" s="28" t="s">
        <v>1033</v>
      </c>
      <c r="B428" s="1">
        <v>1000</v>
      </c>
      <c r="C428" s="1">
        <v>6355</v>
      </c>
      <c r="D428" s="1">
        <v>18.560000000000002</v>
      </c>
      <c r="E428" s="28">
        <v>83.883333333333326</v>
      </c>
      <c r="F428" s="1">
        <v>5.13</v>
      </c>
      <c r="G428" s="28">
        <v>0.39860139860139859</v>
      </c>
      <c r="H428" s="28">
        <v>6.51</v>
      </c>
      <c r="I428" s="28">
        <v>1.7786885245901638</v>
      </c>
      <c r="J428" s="1">
        <v>99.94</v>
      </c>
      <c r="K428" s="1">
        <v>99.13</v>
      </c>
      <c r="L428" s="1">
        <v>8</v>
      </c>
      <c r="M428" s="1">
        <v>54</v>
      </c>
      <c r="N428" s="1">
        <v>272</v>
      </c>
      <c r="O428" s="28">
        <v>0.63407407407407412</v>
      </c>
      <c r="P428" s="28">
        <f t="shared" si="192"/>
        <v>1.1911764705882353</v>
      </c>
      <c r="Q428" s="42">
        <v>1</v>
      </c>
      <c r="T428" s="1">
        <f t="shared" si="193"/>
        <v>0</v>
      </c>
      <c r="U428" s="1">
        <f t="shared" si="194"/>
        <v>0.52400000000000002</v>
      </c>
      <c r="W428" s="1">
        <f t="shared" si="195"/>
        <v>0</v>
      </c>
      <c r="X428" s="1">
        <f t="shared" si="196"/>
        <v>0.49</v>
      </c>
      <c r="Y428" s="1">
        <f t="shared" si="197"/>
        <v>0</v>
      </c>
      <c r="Z428" s="1">
        <f t="shared" si="198"/>
        <v>0</v>
      </c>
      <c r="AH428" s="1">
        <f t="shared" si="199"/>
        <v>0</v>
      </c>
      <c r="AI428" s="1">
        <f t="shared" si="200"/>
        <v>0</v>
      </c>
      <c r="AJ428" s="1">
        <f t="shared" si="201"/>
        <v>0</v>
      </c>
      <c r="AK428" s="1">
        <f t="shared" si="202"/>
        <v>0</v>
      </c>
      <c r="AL428" s="1">
        <f t="shared" si="203"/>
        <v>1</v>
      </c>
      <c r="AM428" s="1">
        <f t="shared" si="204"/>
        <v>0.75</v>
      </c>
      <c r="AN428" s="1">
        <f t="shared" si="205"/>
        <v>1</v>
      </c>
      <c r="AO428" s="1">
        <f t="shared" si="206"/>
        <v>0.72</v>
      </c>
      <c r="AP428" s="1">
        <f t="shared" si="207"/>
        <v>0</v>
      </c>
      <c r="AQ428" s="1">
        <f t="shared" si="208"/>
        <v>0.56999999999999995</v>
      </c>
      <c r="AR428" s="1">
        <f t="shared" si="209"/>
        <v>0</v>
      </c>
      <c r="AS428" s="1">
        <f t="shared" si="210"/>
        <v>0.67</v>
      </c>
      <c r="AT428" s="1">
        <f t="shared" si="211"/>
        <v>0</v>
      </c>
      <c r="AU428" s="1">
        <f t="shared" si="212"/>
        <v>0</v>
      </c>
      <c r="AW428" s="1">
        <f t="shared" si="213"/>
        <v>1</v>
      </c>
      <c r="AX428" s="1">
        <f t="shared" si="214"/>
        <v>0.91</v>
      </c>
      <c r="AY428" s="1">
        <f t="shared" si="215"/>
        <v>1</v>
      </c>
      <c r="AZ428" s="1">
        <f t="shared" si="216"/>
        <v>0.88</v>
      </c>
      <c r="BA428" s="1">
        <f t="shared" si="217"/>
        <v>0.77</v>
      </c>
      <c r="BB428" s="1">
        <f t="shared" si="218"/>
        <v>0</v>
      </c>
      <c r="BC428" s="1">
        <f t="shared" si="219"/>
        <v>0</v>
      </c>
      <c r="BD428" s="1">
        <f t="shared" si="220"/>
        <v>0</v>
      </c>
      <c r="BE428" s="1">
        <f t="shared" si="221"/>
        <v>0</v>
      </c>
      <c r="BF428" s="43">
        <f t="shared" si="222"/>
        <v>4</v>
      </c>
      <c r="BG428" s="43">
        <f t="shared" si="223"/>
        <v>6.2839999999999989</v>
      </c>
      <c r="BH428" s="1" t="s">
        <v>13580</v>
      </c>
      <c r="BI428" s="52">
        <v>0.15853658536585366</v>
      </c>
      <c r="BJ428" s="1" t="s">
        <v>13587</v>
      </c>
    </row>
    <row r="429" spans="1:62">
      <c r="A429" s="28" t="s">
        <v>1350</v>
      </c>
      <c r="B429" s="1">
        <v>1000</v>
      </c>
      <c r="C429" s="1">
        <v>4858</v>
      </c>
      <c r="D429" s="1">
        <v>7.8599999999999994</v>
      </c>
      <c r="E429" s="28">
        <v>83.893333333333331</v>
      </c>
      <c r="F429" s="1">
        <v>0</v>
      </c>
      <c r="G429" s="28">
        <v>0</v>
      </c>
      <c r="H429" s="28">
        <v>0</v>
      </c>
      <c r="I429" s="28">
        <v>0</v>
      </c>
      <c r="J429" s="1">
        <v>99.98</v>
      </c>
      <c r="K429" s="1">
        <v>99.15</v>
      </c>
      <c r="L429" s="1">
        <v>13</v>
      </c>
      <c r="M429" s="1">
        <v>97</v>
      </c>
      <c r="N429" s="1">
        <v>2021</v>
      </c>
      <c r="O429" s="28">
        <v>0.57360824742268046</v>
      </c>
      <c r="P429" s="28">
        <f t="shared" si="192"/>
        <v>0.2879762493814943</v>
      </c>
      <c r="Q429" s="42">
        <v>1</v>
      </c>
      <c r="T429" s="1">
        <f t="shared" si="193"/>
        <v>0</v>
      </c>
      <c r="U429" s="1">
        <f t="shared" si="194"/>
        <v>0.52400000000000002</v>
      </c>
      <c r="W429" s="1">
        <f t="shared" si="195"/>
        <v>0</v>
      </c>
      <c r="X429" s="1">
        <f t="shared" si="196"/>
        <v>0</v>
      </c>
      <c r="Y429" s="1">
        <f t="shared" si="197"/>
        <v>0</v>
      </c>
      <c r="Z429" s="1">
        <f t="shared" si="198"/>
        <v>0</v>
      </c>
      <c r="AH429" s="1">
        <f t="shared" si="199"/>
        <v>0</v>
      </c>
      <c r="AI429" s="1">
        <f t="shared" si="200"/>
        <v>0</v>
      </c>
      <c r="AJ429" s="1">
        <f t="shared" si="201"/>
        <v>0</v>
      </c>
      <c r="AK429" s="1">
        <f t="shared" si="202"/>
        <v>0</v>
      </c>
      <c r="AL429" s="1">
        <f t="shared" si="203"/>
        <v>0</v>
      </c>
      <c r="AM429" s="1">
        <f t="shared" si="204"/>
        <v>0</v>
      </c>
      <c r="AN429" s="1">
        <f t="shared" si="205"/>
        <v>0</v>
      </c>
      <c r="AO429" s="1">
        <f t="shared" si="206"/>
        <v>0</v>
      </c>
      <c r="AP429" s="1">
        <f t="shared" si="207"/>
        <v>0</v>
      </c>
      <c r="AQ429" s="1">
        <f t="shared" si="208"/>
        <v>0.56999999999999995</v>
      </c>
      <c r="AR429" s="1">
        <f t="shared" si="209"/>
        <v>0</v>
      </c>
      <c r="AS429" s="1">
        <f t="shared" si="210"/>
        <v>0.67</v>
      </c>
      <c r="AT429" s="1">
        <f t="shared" si="211"/>
        <v>0</v>
      </c>
      <c r="AU429" s="1">
        <f t="shared" si="212"/>
        <v>0.54</v>
      </c>
      <c r="AW429" s="1">
        <f t="shared" si="213"/>
        <v>1</v>
      </c>
      <c r="AX429" s="1">
        <f t="shared" si="214"/>
        <v>0</v>
      </c>
      <c r="AY429" s="1">
        <f t="shared" si="215"/>
        <v>1</v>
      </c>
      <c r="AZ429" s="1">
        <f t="shared" si="216"/>
        <v>0.88</v>
      </c>
      <c r="BA429" s="1">
        <f t="shared" si="217"/>
        <v>0</v>
      </c>
      <c r="BB429" s="1">
        <f t="shared" si="218"/>
        <v>0</v>
      </c>
      <c r="BC429" s="1">
        <f t="shared" si="219"/>
        <v>0</v>
      </c>
      <c r="BD429" s="1">
        <f t="shared" si="220"/>
        <v>0</v>
      </c>
      <c r="BE429" s="1">
        <f t="shared" si="221"/>
        <v>0.81</v>
      </c>
      <c r="BF429" s="43">
        <f t="shared" si="222"/>
        <v>2</v>
      </c>
      <c r="BG429" s="43">
        <f t="shared" si="223"/>
        <v>3.9939999999999998</v>
      </c>
      <c r="BH429" s="1" t="s">
        <v>13580</v>
      </c>
      <c r="BI429" s="52">
        <v>0.15853658536585366</v>
      </c>
      <c r="BJ429" s="1" t="s">
        <v>13587</v>
      </c>
    </row>
    <row r="430" spans="1:62">
      <c r="A430" s="28" t="s">
        <v>3483</v>
      </c>
      <c r="B430" s="1">
        <v>1000</v>
      </c>
      <c r="C430" s="1">
        <v>24338</v>
      </c>
      <c r="D430" s="1">
        <v>2</v>
      </c>
      <c r="E430" s="28">
        <v>84.693333333333328</v>
      </c>
      <c r="F430" s="1">
        <v>0</v>
      </c>
      <c r="G430" s="28">
        <v>0</v>
      </c>
      <c r="H430" s="28">
        <v>0</v>
      </c>
      <c r="I430" s="28">
        <v>0</v>
      </c>
      <c r="J430" s="1">
        <v>99.57</v>
      </c>
      <c r="K430" s="1">
        <v>99.9</v>
      </c>
      <c r="L430" s="1">
        <v>0</v>
      </c>
      <c r="M430" s="1">
        <v>1</v>
      </c>
      <c r="N430" s="1">
        <v>6976</v>
      </c>
      <c r="O430" s="28">
        <v>0</v>
      </c>
      <c r="P430" s="28">
        <f t="shared" si="192"/>
        <v>8.600917431192661E-4</v>
      </c>
      <c r="Q430" s="42">
        <v>0</v>
      </c>
      <c r="T430" s="1">
        <f t="shared" si="193"/>
        <v>0</v>
      </c>
      <c r="U430" s="1">
        <f t="shared" si="194"/>
        <v>0.52400000000000002</v>
      </c>
      <c r="W430" s="1">
        <f t="shared" si="195"/>
        <v>0</v>
      </c>
      <c r="X430" s="1">
        <f t="shared" si="196"/>
        <v>0</v>
      </c>
      <c r="Y430" s="1">
        <f t="shared" si="197"/>
        <v>0</v>
      </c>
      <c r="Z430" s="1">
        <f t="shared" si="198"/>
        <v>0</v>
      </c>
      <c r="AH430" s="1">
        <f t="shared" si="199"/>
        <v>0</v>
      </c>
      <c r="AI430" s="1">
        <f t="shared" si="200"/>
        <v>0</v>
      </c>
      <c r="AJ430" s="1">
        <f t="shared" si="201"/>
        <v>0</v>
      </c>
      <c r="AK430" s="1">
        <f t="shared" si="202"/>
        <v>0</v>
      </c>
      <c r="AL430" s="1">
        <f t="shared" si="203"/>
        <v>0</v>
      </c>
      <c r="AM430" s="1">
        <f t="shared" si="204"/>
        <v>0</v>
      </c>
      <c r="AN430" s="1">
        <f t="shared" si="205"/>
        <v>0</v>
      </c>
      <c r="AO430" s="1">
        <f t="shared" si="206"/>
        <v>0</v>
      </c>
      <c r="AP430" s="1">
        <f t="shared" si="207"/>
        <v>0</v>
      </c>
      <c r="AQ430" s="1">
        <f t="shared" si="208"/>
        <v>0.56999999999999995</v>
      </c>
      <c r="AR430" s="1">
        <f t="shared" si="209"/>
        <v>0</v>
      </c>
      <c r="AS430" s="1">
        <f t="shared" si="210"/>
        <v>0</v>
      </c>
      <c r="AT430" s="1">
        <f t="shared" si="211"/>
        <v>0</v>
      </c>
      <c r="AU430" s="1">
        <f t="shared" si="212"/>
        <v>0</v>
      </c>
      <c r="AW430" s="1">
        <f t="shared" si="213"/>
        <v>1</v>
      </c>
      <c r="AX430" s="1">
        <f t="shared" si="214"/>
        <v>0.91</v>
      </c>
      <c r="AY430" s="1">
        <f t="shared" si="215"/>
        <v>1</v>
      </c>
      <c r="AZ430" s="1">
        <f t="shared" si="216"/>
        <v>0.88</v>
      </c>
      <c r="BA430" s="1">
        <f t="shared" si="217"/>
        <v>0</v>
      </c>
      <c r="BB430" s="1">
        <f t="shared" si="218"/>
        <v>1</v>
      </c>
      <c r="BC430" s="1">
        <f t="shared" si="219"/>
        <v>0.9</v>
      </c>
      <c r="BD430" s="1">
        <f t="shared" si="220"/>
        <v>1</v>
      </c>
      <c r="BE430" s="1">
        <f t="shared" si="221"/>
        <v>0.81</v>
      </c>
      <c r="BF430" s="43">
        <f t="shared" si="222"/>
        <v>4</v>
      </c>
      <c r="BG430" s="43">
        <f t="shared" si="223"/>
        <v>4.5939999999999994</v>
      </c>
      <c r="BH430" s="1" t="s">
        <v>13580</v>
      </c>
      <c r="BI430" s="52">
        <v>0.15853658536585366</v>
      </c>
      <c r="BJ430" s="1" t="s">
        <v>13587</v>
      </c>
    </row>
    <row r="431" spans="1:62">
      <c r="A431" s="28" t="s">
        <v>3268</v>
      </c>
      <c r="B431" s="1">
        <v>6000</v>
      </c>
      <c r="C431" s="1">
        <v>15050</v>
      </c>
      <c r="D431" s="1">
        <v>8.8400000000000034</v>
      </c>
      <c r="E431" s="28">
        <v>84.929999999999993</v>
      </c>
      <c r="F431" s="1">
        <v>16.190000000000001</v>
      </c>
      <c r="G431" s="28">
        <v>1.1250868658790827</v>
      </c>
      <c r="H431" s="28">
        <v>2.5</v>
      </c>
      <c r="I431" s="28">
        <v>0.6775067750677507</v>
      </c>
      <c r="J431" s="1">
        <v>90.58</v>
      </c>
      <c r="K431" s="1">
        <v>99.59</v>
      </c>
      <c r="L431" s="1">
        <v>327</v>
      </c>
      <c r="M431" s="1">
        <v>948</v>
      </c>
      <c r="N431" s="1">
        <v>4291</v>
      </c>
      <c r="O431" s="28">
        <v>1.4763291139240506</v>
      </c>
      <c r="P431" s="28">
        <f t="shared" si="192"/>
        <v>1.3255651363318572</v>
      </c>
      <c r="Q431" s="42" t="s">
        <v>13545</v>
      </c>
      <c r="T431" s="1">
        <f t="shared" si="193"/>
        <v>0</v>
      </c>
      <c r="U431" s="1">
        <f t="shared" si="194"/>
        <v>0</v>
      </c>
      <c r="W431" s="1">
        <f t="shared" si="195"/>
        <v>0</v>
      </c>
      <c r="X431" s="1">
        <f t="shared" si="196"/>
        <v>0</v>
      </c>
      <c r="Y431" s="1">
        <f t="shared" si="197"/>
        <v>0</v>
      </c>
      <c r="Z431" s="1">
        <f t="shared" si="198"/>
        <v>0</v>
      </c>
      <c r="AH431" s="1">
        <f t="shared" si="199"/>
        <v>0</v>
      </c>
      <c r="AI431" s="1">
        <f t="shared" si="200"/>
        <v>0.68</v>
      </c>
      <c r="AJ431" s="1">
        <f t="shared" si="201"/>
        <v>0</v>
      </c>
      <c r="AK431" s="1">
        <f t="shared" si="202"/>
        <v>0</v>
      </c>
      <c r="AL431" s="1">
        <f t="shared" si="203"/>
        <v>0</v>
      </c>
      <c r="AM431" s="1">
        <f t="shared" si="204"/>
        <v>0</v>
      </c>
      <c r="AN431" s="1">
        <f t="shared" si="205"/>
        <v>0</v>
      </c>
      <c r="AO431" s="1">
        <f t="shared" si="206"/>
        <v>0.72</v>
      </c>
      <c r="AP431" s="1">
        <f t="shared" si="207"/>
        <v>0</v>
      </c>
      <c r="AQ431" s="1">
        <f t="shared" si="208"/>
        <v>0</v>
      </c>
      <c r="AR431" s="1">
        <f t="shared" si="209"/>
        <v>0</v>
      </c>
      <c r="AS431" s="1">
        <f t="shared" si="210"/>
        <v>0</v>
      </c>
      <c r="AT431" s="1">
        <f t="shared" si="211"/>
        <v>0</v>
      </c>
      <c r="AU431" s="1">
        <f t="shared" si="212"/>
        <v>0</v>
      </c>
      <c r="AW431" s="1">
        <f t="shared" si="213"/>
        <v>0</v>
      </c>
      <c r="AX431" s="1">
        <f t="shared" si="214"/>
        <v>0</v>
      </c>
      <c r="AY431" s="1">
        <f t="shared" si="215"/>
        <v>0</v>
      </c>
      <c r="AZ431" s="1">
        <f t="shared" si="216"/>
        <v>0</v>
      </c>
      <c r="BA431" s="1">
        <f t="shared" si="217"/>
        <v>0</v>
      </c>
      <c r="BB431" s="1">
        <f t="shared" si="218"/>
        <v>0</v>
      </c>
      <c r="BC431" s="1">
        <f t="shared" si="219"/>
        <v>0</v>
      </c>
      <c r="BD431" s="1">
        <f t="shared" si="220"/>
        <v>0</v>
      </c>
      <c r="BE431" s="1">
        <f t="shared" si="221"/>
        <v>0</v>
      </c>
      <c r="BF431" s="43">
        <f t="shared" si="222"/>
        <v>0</v>
      </c>
      <c r="BG431" s="43">
        <f t="shared" si="223"/>
        <v>1.4</v>
      </c>
      <c r="BH431" s="1" t="s">
        <v>13580</v>
      </c>
      <c r="BI431" s="52">
        <v>0.15853658536585366</v>
      </c>
      <c r="BJ431" s="1" t="s">
        <v>13587</v>
      </c>
    </row>
    <row r="432" spans="1:62">
      <c r="A432" s="28" t="s">
        <v>1628</v>
      </c>
      <c r="B432" s="1">
        <v>10050</v>
      </c>
      <c r="C432" s="1">
        <v>18405</v>
      </c>
      <c r="D432" s="1">
        <v>5.9099999999999966</v>
      </c>
      <c r="E432" s="28">
        <v>85.00333333333333</v>
      </c>
      <c r="F432" s="1">
        <v>1.19</v>
      </c>
      <c r="G432" s="28">
        <v>0.30357142857142855</v>
      </c>
      <c r="H432" s="28">
        <v>2.4700000000000002</v>
      </c>
      <c r="I432" s="28">
        <v>0.81788079470198682</v>
      </c>
      <c r="J432" s="1">
        <v>98.62</v>
      </c>
      <c r="K432" s="1">
        <v>99.47</v>
      </c>
      <c r="L432" s="1">
        <v>32</v>
      </c>
      <c r="M432" s="1">
        <v>690</v>
      </c>
      <c r="N432" s="1">
        <v>8357</v>
      </c>
      <c r="O432" s="28">
        <v>0.19849275362318841</v>
      </c>
      <c r="P432" s="28">
        <f t="shared" si="192"/>
        <v>0.49539308364245549</v>
      </c>
      <c r="Q432" s="42">
        <v>1</v>
      </c>
      <c r="T432" s="1">
        <f t="shared" si="193"/>
        <v>0</v>
      </c>
      <c r="U432" s="1">
        <f t="shared" si="194"/>
        <v>0</v>
      </c>
      <c r="W432" s="1">
        <f t="shared" si="195"/>
        <v>0</v>
      </c>
      <c r="X432" s="1">
        <f t="shared" si="196"/>
        <v>0</v>
      </c>
      <c r="Y432" s="1">
        <f t="shared" si="197"/>
        <v>0</v>
      </c>
      <c r="Z432" s="1">
        <f t="shared" si="198"/>
        <v>0</v>
      </c>
      <c r="AH432" s="1">
        <f t="shared" si="199"/>
        <v>0</v>
      </c>
      <c r="AI432" s="1">
        <f t="shared" si="200"/>
        <v>0</v>
      </c>
      <c r="AJ432" s="1">
        <f t="shared" si="201"/>
        <v>0</v>
      </c>
      <c r="AK432" s="1">
        <f t="shared" si="202"/>
        <v>0</v>
      </c>
      <c r="AL432" s="1">
        <f t="shared" si="203"/>
        <v>0</v>
      </c>
      <c r="AM432" s="1">
        <f t="shared" si="204"/>
        <v>0</v>
      </c>
      <c r="AN432" s="1">
        <f t="shared" si="205"/>
        <v>0</v>
      </c>
      <c r="AO432" s="1">
        <f t="shared" si="206"/>
        <v>0.72</v>
      </c>
      <c r="AP432" s="1">
        <f t="shared" si="207"/>
        <v>0</v>
      </c>
      <c r="AQ432" s="1">
        <f t="shared" si="208"/>
        <v>0.56999999999999995</v>
      </c>
      <c r="AR432" s="1">
        <f t="shared" si="209"/>
        <v>0</v>
      </c>
      <c r="AS432" s="1">
        <f t="shared" si="210"/>
        <v>0</v>
      </c>
      <c r="AT432" s="1">
        <f t="shared" si="211"/>
        <v>0</v>
      </c>
      <c r="AU432" s="1">
        <f t="shared" si="212"/>
        <v>0</v>
      </c>
      <c r="AW432" s="1">
        <f t="shared" si="213"/>
        <v>1</v>
      </c>
      <c r="AX432" s="1">
        <f t="shared" si="214"/>
        <v>0</v>
      </c>
      <c r="AY432" s="1">
        <f t="shared" si="215"/>
        <v>0</v>
      </c>
      <c r="AZ432" s="1">
        <f t="shared" si="216"/>
        <v>0</v>
      </c>
      <c r="BA432" s="1">
        <f t="shared" si="217"/>
        <v>0</v>
      </c>
      <c r="BB432" s="1">
        <f t="shared" si="218"/>
        <v>0</v>
      </c>
      <c r="BC432" s="1">
        <f t="shared" si="219"/>
        <v>0</v>
      </c>
      <c r="BD432" s="1">
        <f t="shared" si="220"/>
        <v>0</v>
      </c>
      <c r="BE432" s="1">
        <f t="shared" si="221"/>
        <v>0</v>
      </c>
      <c r="BF432" s="43">
        <f t="shared" si="222"/>
        <v>1</v>
      </c>
      <c r="BG432" s="43">
        <f t="shared" si="223"/>
        <v>1.29</v>
      </c>
      <c r="BH432" s="1" t="s">
        <v>13580</v>
      </c>
      <c r="BI432" s="52">
        <v>0.15853658536585366</v>
      </c>
      <c r="BJ432" s="1" t="s">
        <v>13587</v>
      </c>
    </row>
    <row r="433" spans="1:62">
      <c r="A433" s="28" t="s">
        <v>1895</v>
      </c>
      <c r="B433" s="1">
        <v>1000</v>
      </c>
      <c r="C433" s="1">
        <v>2456</v>
      </c>
      <c r="D433" s="1">
        <v>8.9500000000000028</v>
      </c>
      <c r="E433" s="28">
        <v>85.220000000000013</v>
      </c>
      <c r="F433" s="1">
        <v>24.44</v>
      </c>
      <c r="G433" s="28">
        <v>7.833333333333333</v>
      </c>
      <c r="H433" s="28">
        <v>5.25</v>
      </c>
      <c r="I433" s="28">
        <v>1.9886363636363635</v>
      </c>
      <c r="J433" s="1">
        <v>94.71</v>
      </c>
      <c r="K433" s="1">
        <v>98.92</v>
      </c>
      <c r="L433" s="1">
        <v>7</v>
      </c>
      <c r="M433" s="1">
        <v>39</v>
      </c>
      <c r="N433" s="1">
        <v>325</v>
      </c>
      <c r="O433" s="28">
        <v>0.76820512820512821</v>
      </c>
      <c r="P433" s="28">
        <f t="shared" si="192"/>
        <v>0.72</v>
      </c>
      <c r="Q433" s="42">
        <v>1</v>
      </c>
      <c r="T433" s="1">
        <f t="shared" si="193"/>
        <v>0</v>
      </c>
      <c r="U433" s="1">
        <f t="shared" si="194"/>
        <v>0.52400000000000002</v>
      </c>
      <c r="W433" s="1">
        <f t="shared" si="195"/>
        <v>0</v>
      </c>
      <c r="X433" s="1">
        <f t="shared" si="196"/>
        <v>0</v>
      </c>
      <c r="Y433" s="1">
        <f t="shared" si="197"/>
        <v>0</v>
      </c>
      <c r="Z433" s="1">
        <f t="shared" si="198"/>
        <v>0</v>
      </c>
      <c r="AH433" s="1">
        <f t="shared" si="199"/>
        <v>0</v>
      </c>
      <c r="AI433" s="1">
        <f t="shared" si="200"/>
        <v>0.68</v>
      </c>
      <c r="AJ433" s="1">
        <f t="shared" si="201"/>
        <v>1</v>
      </c>
      <c r="AK433" s="1">
        <f t="shared" si="202"/>
        <v>0.66</v>
      </c>
      <c r="AL433" s="1">
        <f t="shared" si="203"/>
        <v>1</v>
      </c>
      <c r="AM433" s="1">
        <f t="shared" si="204"/>
        <v>0.75</v>
      </c>
      <c r="AN433" s="1">
        <f t="shared" si="205"/>
        <v>1</v>
      </c>
      <c r="AO433" s="1">
        <f t="shared" si="206"/>
        <v>0.72</v>
      </c>
      <c r="AP433" s="1">
        <f t="shared" si="207"/>
        <v>0</v>
      </c>
      <c r="AQ433" s="1">
        <f t="shared" si="208"/>
        <v>0</v>
      </c>
      <c r="AR433" s="1">
        <f t="shared" si="209"/>
        <v>0</v>
      </c>
      <c r="AS433" s="1">
        <f t="shared" si="210"/>
        <v>0.67</v>
      </c>
      <c r="AT433" s="1">
        <f t="shared" si="211"/>
        <v>1</v>
      </c>
      <c r="AU433" s="1">
        <f t="shared" si="212"/>
        <v>0.54</v>
      </c>
      <c r="AW433" s="1">
        <f t="shared" si="213"/>
        <v>1</v>
      </c>
      <c r="AX433" s="1">
        <f t="shared" si="214"/>
        <v>0.91</v>
      </c>
      <c r="AY433" s="1">
        <f t="shared" si="215"/>
        <v>1</v>
      </c>
      <c r="AZ433" s="1">
        <f t="shared" si="216"/>
        <v>0.88</v>
      </c>
      <c r="BA433" s="1">
        <f t="shared" si="217"/>
        <v>0.77</v>
      </c>
      <c r="BB433" s="1">
        <f t="shared" si="218"/>
        <v>0</v>
      </c>
      <c r="BC433" s="1">
        <f t="shared" si="219"/>
        <v>0</v>
      </c>
      <c r="BD433" s="1">
        <f t="shared" si="220"/>
        <v>0</v>
      </c>
      <c r="BE433" s="1">
        <f t="shared" si="221"/>
        <v>0</v>
      </c>
      <c r="BF433" s="43">
        <f t="shared" si="222"/>
        <v>6</v>
      </c>
      <c r="BG433" s="43">
        <f t="shared" si="223"/>
        <v>7.104000000000001</v>
      </c>
      <c r="BH433" s="1" t="s">
        <v>13580</v>
      </c>
      <c r="BI433" s="52">
        <v>0.15853658536585366</v>
      </c>
      <c r="BJ433" s="1" t="s">
        <v>13587</v>
      </c>
    </row>
    <row r="434" spans="1:62">
      <c r="A434" s="28" t="s">
        <v>2469</v>
      </c>
      <c r="B434" s="1">
        <v>1001</v>
      </c>
      <c r="C434" s="1">
        <v>21960</v>
      </c>
      <c r="D434" s="1">
        <v>2.6800000000000068</v>
      </c>
      <c r="E434" s="28">
        <v>85.5</v>
      </c>
      <c r="F434" s="1">
        <v>1.69</v>
      </c>
      <c r="G434" s="28">
        <v>0.43112244897959184</v>
      </c>
      <c r="H434" s="28">
        <v>3.26</v>
      </c>
      <c r="I434" s="28">
        <v>1.0794701986754967</v>
      </c>
      <c r="J434" s="1">
        <v>96.42</v>
      </c>
      <c r="K434" s="1">
        <v>99.67</v>
      </c>
      <c r="L434" s="1">
        <v>6</v>
      </c>
      <c r="M434" s="1">
        <v>414</v>
      </c>
      <c r="N434" s="1">
        <v>4783</v>
      </c>
      <c r="O434" s="28">
        <v>6.2028985507246379E-2</v>
      </c>
      <c r="P434" s="28">
        <f t="shared" si="192"/>
        <v>0.51933932678235417</v>
      </c>
      <c r="Q434" s="42">
        <v>1</v>
      </c>
      <c r="T434" s="1">
        <f t="shared" si="193"/>
        <v>0</v>
      </c>
      <c r="U434" s="1">
        <f t="shared" si="194"/>
        <v>0.52400000000000002</v>
      </c>
      <c r="W434" s="1">
        <f t="shared" si="195"/>
        <v>0</v>
      </c>
      <c r="X434" s="1">
        <f t="shared" si="196"/>
        <v>0</v>
      </c>
      <c r="Y434" s="1">
        <f t="shared" si="197"/>
        <v>0</v>
      </c>
      <c r="Z434" s="1">
        <f t="shared" si="198"/>
        <v>0</v>
      </c>
      <c r="AH434" s="1">
        <f t="shared" si="199"/>
        <v>0</v>
      </c>
      <c r="AI434" s="1">
        <f t="shared" si="200"/>
        <v>0</v>
      </c>
      <c r="AJ434" s="1">
        <f t="shared" si="201"/>
        <v>0</v>
      </c>
      <c r="AK434" s="1">
        <f t="shared" si="202"/>
        <v>0</v>
      </c>
      <c r="AL434" s="1">
        <f t="shared" si="203"/>
        <v>0</v>
      </c>
      <c r="AM434" s="1">
        <f t="shared" si="204"/>
        <v>0</v>
      </c>
      <c r="AN434" s="1">
        <f t="shared" si="205"/>
        <v>1</v>
      </c>
      <c r="AO434" s="1">
        <f t="shared" si="206"/>
        <v>0.72</v>
      </c>
      <c r="AP434" s="1">
        <f t="shared" si="207"/>
        <v>0</v>
      </c>
      <c r="AQ434" s="1">
        <f t="shared" si="208"/>
        <v>0</v>
      </c>
      <c r="AR434" s="1">
        <f t="shared" si="209"/>
        <v>0</v>
      </c>
      <c r="AS434" s="1">
        <f t="shared" si="210"/>
        <v>0</v>
      </c>
      <c r="AT434" s="1">
        <f t="shared" si="211"/>
        <v>0</v>
      </c>
      <c r="AU434" s="1">
        <f t="shared" si="212"/>
        <v>0</v>
      </c>
      <c r="AW434" s="1">
        <f t="shared" si="213"/>
        <v>1</v>
      </c>
      <c r="AX434" s="1">
        <f t="shared" si="214"/>
        <v>0.91</v>
      </c>
      <c r="AY434" s="1">
        <f t="shared" si="215"/>
        <v>0</v>
      </c>
      <c r="AZ434" s="1">
        <f t="shared" si="216"/>
        <v>0</v>
      </c>
      <c r="BA434" s="1">
        <f t="shared" si="217"/>
        <v>0</v>
      </c>
      <c r="BB434" s="1">
        <f t="shared" si="218"/>
        <v>1</v>
      </c>
      <c r="BC434" s="1">
        <f t="shared" si="219"/>
        <v>0</v>
      </c>
      <c r="BD434" s="1">
        <f t="shared" si="220"/>
        <v>0</v>
      </c>
      <c r="BE434" s="1">
        <f t="shared" si="221"/>
        <v>0</v>
      </c>
      <c r="BF434" s="43">
        <f t="shared" si="222"/>
        <v>3</v>
      </c>
      <c r="BG434" s="43">
        <f t="shared" si="223"/>
        <v>2.1539999999999999</v>
      </c>
      <c r="BH434" s="1" t="s">
        <v>13580</v>
      </c>
      <c r="BI434" s="52">
        <v>0.15853658536585366</v>
      </c>
      <c r="BJ434" s="1" t="s">
        <v>13587</v>
      </c>
    </row>
    <row r="435" spans="1:62">
      <c r="A435" s="28" t="s">
        <v>606</v>
      </c>
      <c r="B435" s="1">
        <v>1000</v>
      </c>
      <c r="C435" s="1">
        <v>4967</v>
      </c>
      <c r="D435" s="1">
        <v>1.3299999999999983</v>
      </c>
      <c r="E435" s="28">
        <v>85.7</v>
      </c>
      <c r="F435" s="1">
        <v>2.0299999999999998</v>
      </c>
      <c r="G435" s="28">
        <v>0.50247524752475248</v>
      </c>
      <c r="H435" s="28">
        <v>1.79</v>
      </c>
      <c r="I435" s="28">
        <v>0.6415770609318997</v>
      </c>
      <c r="J435" s="1">
        <v>99.96</v>
      </c>
      <c r="K435" s="1">
        <v>99.44</v>
      </c>
      <c r="L435" s="1">
        <v>188</v>
      </c>
      <c r="M435" s="1">
        <v>765</v>
      </c>
      <c r="N435" s="1">
        <v>3793</v>
      </c>
      <c r="O435" s="28">
        <v>1.0518169934640522</v>
      </c>
      <c r="P435" s="28">
        <f t="shared" si="192"/>
        <v>1.21012391247034</v>
      </c>
      <c r="Q435" s="42">
        <v>1</v>
      </c>
      <c r="T435" s="1">
        <f t="shared" si="193"/>
        <v>0</v>
      </c>
      <c r="U435" s="1">
        <f t="shared" si="194"/>
        <v>0.52400000000000002</v>
      </c>
      <c r="W435" s="1">
        <f t="shared" si="195"/>
        <v>0</v>
      </c>
      <c r="X435" s="1">
        <f t="shared" si="196"/>
        <v>0</v>
      </c>
      <c r="Y435" s="1">
        <f t="shared" si="197"/>
        <v>0</v>
      </c>
      <c r="Z435" s="1">
        <f t="shared" si="198"/>
        <v>0</v>
      </c>
      <c r="AH435" s="1">
        <f t="shared" si="199"/>
        <v>0</v>
      </c>
      <c r="AI435" s="1">
        <f t="shared" si="200"/>
        <v>0</v>
      </c>
      <c r="AJ435" s="1">
        <f t="shared" si="201"/>
        <v>0</v>
      </c>
      <c r="AK435" s="1">
        <f t="shared" si="202"/>
        <v>0</v>
      </c>
      <c r="AL435" s="1">
        <f t="shared" si="203"/>
        <v>0</v>
      </c>
      <c r="AM435" s="1">
        <f t="shared" si="204"/>
        <v>0</v>
      </c>
      <c r="AN435" s="1">
        <f t="shared" si="205"/>
        <v>0</v>
      </c>
      <c r="AO435" s="1">
        <f t="shared" si="206"/>
        <v>0.72</v>
      </c>
      <c r="AP435" s="1">
        <f t="shared" si="207"/>
        <v>0</v>
      </c>
      <c r="AQ435" s="1">
        <f t="shared" si="208"/>
        <v>0.56999999999999995</v>
      </c>
      <c r="AR435" s="1">
        <f t="shared" si="209"/>
        <v>0</v>
      </c>
      <c r="AS435" s="1">
        <f t="shared" si="210"/>
        <v>0</v>
      </c>
      <c r="AT435" s="1">
        <f t="shared" si="211"/>
        <v>0</v>
      </c>
      <c r="AU435" s="1">
        <f t="shared" si="212"/>
        <v>0.54</v>
      </c>
      <c r="AW435" s="1">
        <f t="shared" si="213"/>
        <v>0</v>
      </c>
      <c r="AX435" s="1">
        <f t="shared" si="214"/>
        <v>0</v>
      </c>
      <c r="AY435" s="1">
        <f t="shared" si="215"/>
        <v>0</v>
      </c>
      <c r="AZ435" s="1">
        <f t="shared" si="216"/>
        <v>0</v>
      </c>
      <c r="BA435" s="1">
        <f t="shared" si="217"/>
        <v>0</v>
      </c>
      <c r="BB435" s="1">
        <f t="shared" si="218"/>
        <v>0</v>
      </c>
      <c r="BC435" s="1">
        <f t="shared" si="219"/>
        <v>0</v>
      </c>
      <c r="BD435" s="1">
        <f t="shared" si="220"/>
        <v>0</v>
      </c>
      <c r="BE435" s="1">
        <f t="shared" si="221"/>
        <v>0</v>
      </c>
      <c r="BF435" s="43">
        <f t="shared" si="222"/>
        <v>0</v>
      </c>
      <c r="BG435" s="43">
        <f t="shared" si="223"/>
        <v>2.3540000000000001</v>
      </c>
      <c r="BH435" s="1" t="s">
        <v>13580</v>
      </c>
      <c r="BI435" s="52">
        <v>0.15853658536585366</v>
      </c>
      <c r="BJ435" s="1" t="s">
        <v>13587</v>
      </c>
    </row>
    <row r="436" spans="1:62">
      <c r="A436" s="28" t="s">
        <v>1078</v>
      </c>
      <c r="B436" s="1">
        <v>1000</v>
      </c>
      <c r="C436" s="1">
        <v>3367</v>
      </c>
      <c r="D436" s="1">
        <v>0.85999999999999943</v>
      </c>
      <c r="E436" s="28">
        <v>85.73</v>
      </c>
      <c r="F436" s="1">
        <v>3.45</v>
      </c>
      <c r="G436" s="28">
        <v>1.0454545454545456</v>
      </c>
      <c r="H436" s="28">
        <v>9.0500000000000007</v>
      </c>
      <c r="I436" s="28">
        <v>3.2437275985663083</v>
      </c>
      <c r="J436" s="1">
        <v>100</v>
      </c>
      <c r="K436" s="1">
        <v>99.7</v>
      </c>
      <c r="L436" s="1">
        <v>2</v>
      </c>
      <c r="M436" s="1">
        <v>80</v>
      </c>
      <c r="N436" s="1">
        <v>962</v>
      </c>
      <c r="O436" s="28">
        <v>0.10700000000000001</v>
      </c>
      <c r="P436" s="28">
        <f t="shared" si="192"/>
        <v>0.49896049896049899</v>
      </c>
      <c r="Q436" s="42">
        <v>1</v>
      </c>
      <c r="T436" s="1">
        <f t="shared" si="193"/>
        <v>0</v>
      </c>
      <c r="U436" s="1">
        <f t="shared" si="194"/>
        <v>0.52400000000000002</v>
      </c>
      <c r="W436" s="1">
        <f t="shared" si="195"/>
        <v>0</v>
      </c>
      <c r="X436" s="1">
        <f t="shared" si="196"/>
        <v>0</v>
      </c>
      <c r="Y436" s="1">
        <f t="shared" si="197"/>
        <v>0</v>
      </c>
      <c r="Z436" s="1">
        <f t="shared" si="198"/>
        <v>0</v>
      </c>
      <c r="AH436" s="1">
        <f t="shared" si="199"/>
        <v>0</v>
      </c>
      <c r="AI436" s="1">
        <f t="shared" si="200"/>
        <v>0</v>
      </c>
      <c r="AJ436" s="1">
        <f t="shared" si="201"/>
        <v>0</v>
      </c>
      <c r="AK436" s="1">
        <f t="shared" si="202"/>
        <v>0</v>
      </c>
      <c r="AL436" s="1">
        <f t="shared" si="203"/>
        <v>1</v>
      </c>
      <c r="AM436" s="1">
        <f t="shared" si="204"/>
        <v>0.75</v>
      </c>
      <c r="AN436" s="1">
        <f t="shared" si="205"/>
        <v>1</v>
      </c>
      <c r="AO436" s="1">
        <f t="shared" si="206"/>
        <v>0.72</v>
      </c>
      <c r="AP436" s="1">
        <f t="shared" si="207"/>
        <v>0</v>
      </c>
      <c r="AQ436" s="1">
        <f t="shared" si="208"/>
        <v>0.56999999999999995</v>
      </c>
      <c r="AR436" s="1">
        <f t="shared" si="209"/>
        <v>0</v>
      </c>
      <c r="AS436" s="1">
        <f t="shared" si="210"/>
        <v>0</v>
      </c>
      <c r="AT436" s="1">
        <f t="shared" si="211"/>
        <v>0</v>
      </c>
      <c r="AU436" s="1">
        <f t="shared" si="212"/>
        <v>0.54</v>
      </c>
      <c r="AW436" s="1">
        <f t="shared" si="213"/>
        <v>1</v>
      </c>
      <c r="AX436" s="1">
        <f t="shared" si="214"/>
        <v>0.91</v>
      </c>
      <c r="AY436" s="1">
        <f t="shared" si="215"/>
        <v>1</v>
      </c>
      <c r="AZ436" s="1">
        <f t="shared" si="216"/>
        <v>0.88</v>
      </c>
      <c r="BA436" s="1">
        <f t="shared" si="217"/>
        <v>0.77</v>
      </c>
      <c r="BB436" s="1">
        <f t="shared" si="218"/>
        <v>0</v>
      </c>
      <c r="BC436" s="1">
        <f t="shared" si="219"/>
        <v>0</v>
      </c>
      <c r="BD436" s="1">
        <f t="shared" si="220"/>
        <v>0</v>
      </c>
      <c r="BE436" s="1">
        <f t="shared" si="221"/>
        <v>0</v>
      </c>
      <c r="BF436" s="43">
        <f t="shared" si="222"/>
        <v>4</v>
      </c>
      <c r="BG436" s="43">
        <f t="shared" si="223"/>
        <v>5.6639999999999997</v>
      </c>
      <c r="BH436" s="1" t="s">
        <v>13580</v>
      </c>
      <c r="BI436" s="52">
        <v>0.15853658536585366</v>
      </c>
      <c r="BJ436" s="1" t="s">
        <v>13587</v>
      </c>
    </row>
    <row r="437" spans="1:62">
      <c r="A437" s="28" t="s">
        <v>1962</v>
      </c>
      <c r="B437" s="1">
        <v>2000</v>
      </c>
      <c r="C437" s="1">
        <v>2054</v>
      </c>
      <c r="D437" s="1">
        <v>5.25</v>
      </c>
      <c r="E437" s="28">
        <v>86.016666666666666</v>
      </c>
      <c r="F437" s="1">
        <v>2.33</v>
      </c>
      <c r="G437" s="28">
        <v>0.59287531806615779</v>
      </c>
      <c r="H437" s="28">
        <v>3.26</v>
      </c>
      <c r="I437" s="28">
        <v>1.3415637860082303</v>
      </c>
      <c r="J437" s="1">
        <v>100</v>
      </c>
      <c r="K437" s="1">
        <v>99.85</v>
      </c>
      <c r="L437" s="1">
        <v>66</v>
      </c>
      <c r="M437" s="1">
        <v>312</v>
      </c>
      <c r="N437" s="1">
        <v>1485</v>
      </c>
      <c r="O437" s="28">
        <v>0.90538461538461545</v>
      </c>
      <c r="P437" s="28">
        <f t="shared" si="192"/>
        <v>1.2606060606060605</v>
      </c>
      <c r="Q437" s="42">
        <v>1</v>
      </c>
      <c r="T437" s="1">
        <f t="shared" si="193"/>
        <v>0</v>
      </c>
      <c r="U437" s="1">
        <f t="shared" si="194"/>
        <v>0</v>
      </c>
      <c r="W437" s="1">
        <f t="shared" si="195"/>
        <v>0</v>
      </c>
      <c r="X437" s="1">
        <f t="shared" si="196"/>
        <v>0</v>
      </c>
      <c r="Y437" s="1">
        <f t="shared" si="197"/>
        <v>0</v>
      </c>
      <c r="Z437" s="1">
        <f t="shared" si="198"/>
        <v>0</v>
      </c>
      <c r="AH437" s="1">
        <f t="shared" si="199"/>
        <v>0</v>
      </c>
      <c r="AI437" s="1">
        <f t="shared" si="200"/>
        <v>0</v>
      </c>
      <c r="AJ437" s="1">
        <f t="shared" si="201"/>
        <v>0</v>
      </c>
      <c r="AK437" s="1">
        <f t="shared" si="202"/>
        <v>0</v>
      </c>
      <c r="AL437" s="1">
        <f t="shared" si="203"/>
        <v>0</v>
      </c>
      <c r="AM437" s="1">
        <f t="shared" si="204"/>
        <v>0</v>
      </c>
      <c r="AN437" s="1">
        <f t="shared" si="205"/>
        <v>1</v>
      </c>
      <c r="AO437" s="1">
        <f t="shared" si="206"/>
        <v>0.72</v>
      </c>
      <c r="AP437" s="1">
        <f t="shared" si="207"/>
        <v>0</v>
      </c>
      <c r="AQ437" s="1">
        <f t="shared" si="208"/>
        <v>0.56999999999999995</v>
      </c>
      <c r="AR437" s="1">
        <f t="shared" si="209"/>
        <v>0</v>
      </c>
      <c r="AS437" s="1">
        <f t="shared" si="210"/>
        <v>0</v>
      </c>
      <c r="AT437" s="1">
        <f t="shared" si="211"/>
        <v>1</v>
      </c>
      <c r="AU437" s="1">
        <f t="shared" si="212"/>
        <v>0.54</v>
      </c>
      <c r="AW437" s="1">
        <f t="shared" si="213"/>
        <v>0</v>
      </c>
      <c r="AX437" s="1">
        <f t="shared" si="214"/>
        <v>0</v>
      </c>
      <c r="AY437" s="1">
        <f t="shared" si="215"/>
        <v>0</v>
      </c>
      <c r="AZ437" s="1">
        <f t="shared" si="216"/>
        <v>0</v>
      </c>
      <c r="BA437" s="1">
        <f t="shared" si="217"/>
        <v>0</v>
      </c>
      <c r="BB437" s="1">
        <f t="shared" si="218"/>
        <v>0</v>
      </c>
      <c r="BC437" s="1">
        <f t="shared" si="219"/>
        <v>0</v>
      </c>
      <c r="BD437" s="1">
        <f t="shared" si="220"/>
        <v>0</v>
      </c>
      <c r="BE437" s="1">
        <f t="shared" si="221"/>
        <v>0</v>
      </c>
      <c r="BF437" s="43">
        <f t="shared" si="222"/>
        <v>2</v>
      </c>
      <c r="BG437" s="43">
        <f t="shared" si="223"/>
        <v>1.83</v>
      </c>
      <c r="BH437" s="1" t="s">
        <v>13580</v>
      </c>
      <c r="BI437" s="52">
        <v>0.15853658536585366</v>
      </c>
      <c r="BJ437" s="1" t="s">
        <v>13587</v>
      </c>
    </row>
    <row r="438" spans="1:62">
      <c r="A438" s="28" t="s">
        <v>2857</v>
      </c>
      <c r="B438" s="1">
        <v>2000</v>
      </c>
      <c r="C438" s="1">
        <v>14481</v>
      </c>
      <c r="D438" s="1">
        <v>5.3700000000000045</v>
      </c>
      <c r="E438" s="28">
        <v>86.043333333333337</v>
      </c>
      <c r="F438" s="1">
        <v>6.3</v>
      </c>
      <c r="G438" s="28">
        <v>1.4928909952606635</v>
      </c>
      <c r="H438" s="28">
        <v>3.27</v>
      </c>
      <c r="I438" s="28">
        <v>1.0792079207920793</v>
      </c>
      <c r="J438" s="1">
        <v>89.75</v>
      </c>
      <c r="K438" s="1">
        <v>99.87</v>
      </c>
      <c r="L438" s="1">
        <v>117</v>
      </c>
      <c r="M438" s="1">
        <v>555</v>
      </c>
      <c r="N438" s="1">
        <v>3151</v>
      </c>
      <c r="O438" s="28">
        <v>0.9022702702702704</v>
      </c>
      <c r="P438" s="28">
        <f t="shared" si="192"/>
        <v>1.0568073627419867</v>
      </c>
      <c r="Q438" s="42">
        <v>1</v>
      </c>
      <c r="T438" s="1">
        <f t="shared" si="193"/>
        <v>0</v>
      </c>
      <c r="U438" s="1">
        <f t="shared" si="194"/>
        <v>0</v>
      </c>
      <c r="W438" s="1">
        <f t="shared" si="195"/>
        <v>0</v>
      </c>
      <c r="X438" s="1">
        <f t="shared" si="196"/>
        <v>0</v>
      </c>
      <c r="Y438" s="1">
        <f t="shared" si="197"/>
        <v>0</v>
      </c>
      <c r="Z438" s="1">
        <f t="shared" si="198"/>
        <v>0</v>
      </c>
      <c r="AH438" s="1">
        <f t="shared" si="199"/>
        <v>0</v>
      </c>
      <c r="AI438" s="1">
        <f t="shared" si="200"/>
        <v>0</v>
      </c>
      <c r="AJ438" s="1">
        <f t="shared" si="201"/>
        <v>0</v>
      </c>
      <c r="AK438" s="1">
        <f t="shared" si="202"/>
        <v>0</v>
      </c>
      <c r="AL438" s="1">
        <f t="shared" si="203"/>
        <v>0</v>
      </c>
      <c r="AM438" s="1">
        <f t="shared" si="204"/>
        <v>0</v>
      </c>
      <c r="AN438" s="1">
        <f t="shared" si="205"/>
        <v>1</v>
      </c>
      <c r="AO438" s="1">
        <f t="shared" si="206"/>
        <v>0.72</v>
      </c>
      <c r="AP438" s="1">
        <f t="shared" si="207"/>
        <v>0</v>
      </c>
      <c r="AQ438" s="1">
        <f t="shared" si="208"/>
        <v>0</v>
      </c>
      <c r="AR438" s="1">
        <f t="shared" si="209"/>
        <v>0</v>
      </c>
      <c r="AS438" s="1">
        <f t="shared" si="210"/>
        <v>0</v>
      </c>
      <c r="AT438" s="1">
        <f t="shared" si="211"/>
        <v>0</v>
      </c>
      <c r="AU438" s="1">
        <f t="shared" si="212"/>
        <v>0</v>
      </c>
      <c r="AW438" s="1">
        <f t="shared" si="213"/>
        <v>0</v>
      </c>
      <c r="AX438" s="1">
        <f t="shared" si="214"/>
        <v>0</v>
      </c>
      <c r="AY438" s="1">
        <f t="shared" si="215"/>
        <v>0</v>
      </c>
      <c r="AZ438" s="1">
        <f t="shared" si="216"/>
        <v>0</v>
      </c>
      <c r="BA438" s="1">
        <f t="shared" si="217"/>
        <v>0</v>
      </c>
      <c r="BB438" s="1">
        <f t="shared" si="218"/>
        <v>0</v>
      </c>
      <c r="BC438" s="1">
        <f t="shared" si="219"/>
        <v>0</v>
      </c>
      <c r="BD438" s="1">
        <f t="shared" si="220"/>
        <v>0</v>
      </c>
      <c r="BE438" s="1">
        <f t="shared" si="221"/>
        <v>0</v>
      </c>
      <c r="BF438" s="43">
        <f t="shared" si="222"/>
        <v>1</v>
      </c>
      <c r="BG438" s="43">
        <f t="shared" si="223"/>
        <v>0.72</v>
      </c>
      <c r="BH438" s="1" t="s">
        <v>13580</v>
      </c>
      <c r="BI438" s="52">
        <v>0.15853658536585366</v>
      </c>
      <c r="BJ438" s="1" t="s">
        <v>13587</v>
      </c>
    </row>
    <row r="439" spans="1:62">
      <c r="A439" s="28" t="s">
        <v>914</v>
      </c>
      <c r="B439" s="1">
        <v>1000</v>
      </c>
      <c r="C439" s="1">
        <v>4056</v>
      </c>
      <c r="D439" s="1">
        <v>1.8100000000000023</v>
      </c>
      <c r="E439" s="28">
        <v>86.32</v>
      </c>
      <c r="F439" s="1">
        <v>1.1100000000000001</v>
      </c>
      <c r="G439" s="28">
        <v>0.29287598944591031</v>
      </c>
      <c r="H439" s="28">
        <v>3.52</v>
      </c>
      <c r="I439" s="28">
        <v>1.4545454545454546</v>
      </c>
      <c r="J439" s="1">
        <v>100</v>
      </c>
      <c r="K439" s="1">
        <v>0</v>
      </c>
      <c r="L439" s="1">
        <v>85</v>
      </c>
      <c r="M439" s="1">
        <v>349</v>
      </c>
      <c r="N439" s="1">
        <v>1610</v>
      </c>
      <c r="O439" s="28">
        <v>1.042406876790831</v>
      </c>
      <c r="P439" s="28">
        <f t="shared" si="192"/>
        <v>1.3006211180124225</v>
      </c>
      <c r="Q439" s="42">
        <v>1</v>
      </c>
      <c r="T439" s="1">
        <f t="shared" si="193"/>
        <v>0</v>
      </c>
      <c r="U439" s="1">
        <f t="shared" si="194"/>
        <v>0.52400000000000002</v>
      </c>
      <c r="W439" s="1">
        <f t="shared" si="195"/>
        <v>0</v>
      </c>
      <c r="X439" s="1">
        <f t="shared" si="196"/>
        <v>0</v>
      </c>
      <c r="Y439" s="1">
        <f t="shared" si="197"/>
        <v>0</v>
      </c>
      <c r="Z439" s="1">
        <f t="shared" si="198"/>
        <v>0</v>
      </c>
      <c r="AH439" s="1">
        <f t="shared" si="199"/>
        <v>0</v>
      </c>
      <c r="AI439" s="1">
        <f t="shared" si="200"/>
        <v>0</v>
      </c>
      <c r="AJ439" s="1">
        <f t="shared" si="201"/>
        <v>0</v>
      </c>
      <c r="AK439" s="1">
        <f t="shared" si="202"/>
        <v>0</v>
      </c>
      <c r="AL439" s="1">
        <f t="shared" si="203"/>
        <v>0</v>
      </c>
      <c r="AM439" s="1">
        <f t="shared" si="204"/>
        <v>0</v>
      </c>
      <c r="AN439" s="1">
        <f t="shared" si="205"/>
        <v>1</v>
      </c>
      <c r="AO439" s="1">
        <f t="shared" si="206"/>
        <v>0.72</v>
      </c>
      <c r="AP439" s="1">
        <f t="shared" si="207"/>
        <v>0</v>
      </c>
      <c r="AQ439" s="1">
        <f t="shared" si="208"/>
        <v>0.56999999999999995</v>
      </c>
      <c r="AR439" s="1">
        <f t="shared" si="209"/>
        <v>1</v>
      </c>
      <c r="AS439" s="1">
        <f t="shared" si="210"/>
        <v>0.67</v>
      </c>
      <c r="AT439" s="1">
        <f t="shared" si="211"/>
        <v>0</v>
      </c>
      <c r="AU439" s="1">
        <f t="shared" si="212"/>
        <v>0.54</v>
      </c>
      <c r="AW439" s="1">
        <f t="shared" si="213"/>
        <v>0</v>
      </c>
      <c r="AX439" s="1">
        <f t="shared" si="214"/>
        <v>0</v>
      </c>
      <c r="AY439" s="1">
        <f t="shared" si="215"/>
        <v>0</v>
      </c>
      <c r="AZ439" s="1">
        <f t="shared" si="216"/>
        <v>0</v>
      </c>
      <c r="BA439" s="1">
        <f t="shared" si="217"/>
        <v>0</v>
      </c>
      <c r="BB439" s="1">
        <f t="shared" si="218"/>
        <v>0</v>
      </c>
      <c r="BC439" s="1">
        <f t="shared" si="219"/>
        <v>0</v>
      </c>
      <c r="BD439" s="1">
        <f t="shared" si="220"/>
        <v>0</v>
      </c>
      <c r="BE439" s="1">
        <f t="shared" si="221"/>
        <v>0</v>
      </c>
      <c r="BF439" s="43">
        <f t="shared" si="222"/>
        <v>2</v>
      </c>
      <c r="BG439" s="43">
        <f t="shared" si="223"/>
        <v>3.024</v>
      </c>
      <c r="BH439" s="1" t="s">
        <v>13580</v>
      </c>
      <c r="BI439" s="52">
        <v>0.15853658536585366</v>
      </c>
      <c r="BJ439" s="1" t="s">
        <v>13587</v>
      </c>
    </row>
    <row r="440" spans="1:62">
      <c r="A440" s="28" t="s">
        <v>2004</v>
      </c>
      <c r="B440" s="1">
        <v>1000</v>
      </c>
      <c r="C440" s="1">
        <v>6535</v>
      </c>
      <c r="D440" s="1">
        <v>1.4500000000000028</v>
      </c>
      <c r="E440" s="28">
        <v>86.546666666666667</v>
      </c>
      <c r="F440" s="1">
        <v>7.17</v>
      </c>
      <c r="G440" s="28">
        <v>0.49826268241834604</v>
      </c>
      <c r="H440" s="28">
        <v>3.89</v>
      </c>
      <c r="I440" s="28">
        <v>1.0542005420054201</v>
      </c>
      <c r="J440" s="1">
        <v>99.8</v>
      </c>
      <c r="K440" s="1">
        <v>98.54</v>
      </c>
      <c r="L440" s="1">
        <v>16</v>
      </c>
      <c r="M440" s="1">
        <v>279</v>
      </c>
      <c r="N440" s="1">
        <v>1260</v>
      </c>
      <c r="O440" s="28">
        <v>0.24544802867383514</v>
      </c>
      <c r="P440" s="28">
        <f t="shared" si="192"/>
        <v>1.3285714285714285</v>
      </c>
      <c r="Q440" s="42">
        <v>1</v>
      </c>
      <c r="T440" s="1">
        <f t="shared" si="193"/>
        <v>0</v>
      </c>
      <c r="U440" s="1">
        <f t="shared" si="194"/>
        <v>0.52400000000000002</v>
      </c>
      <c r="W440" s="1">
        <f t="shared" si="195"/>
        <v>0</v>
      </c>
      <c r="X440" s="1">
        <f t="shared" si="196"/>
        <v>0</v>
      </c>
      <c r="Y440" s="1">
        <f t="shared" si="197"/>
        <v>0</v>
      </c>
      <c r="Z440" s="1">
        <f t="shared" si="198"/>
        <v>0</v>
      </c>
      <c r="AH440" s="1">
        <f t="shared" si="199"/>
        <v>0</v>
      </c>
      <c r="AI440" s="1">
        <f t="shared" si="200"/>
        <v>0.68</v>
      </c>
      <c r="AJ440" s="1">
        <f t="shared" si="201"/>
        <v>0</v>
      </c>
      <c r="AK440" s="1">
        <f t="shared" si="202"/>
        <v>0</v>
      </c>
      <c r="AL440" s="1">
        <f t="shared" si="203"/>
        <v>0</v>
      </c>
      <c r="AM440" s="1">
        <f t="shared" si="204"/>
        <v>0</v>
      </c>
      <c r="AN440" s="1">
        <f t="shared" si="205"/>
        <v>1</v>
      </c>
      <c r="AO440" s="1">
        <f t="shared" si="206"/>
        <v>0.72</v>
      </c>
      <c r="AP440" s="1">
        <f t="shared" si="207"/>
        <v>0</v>
      </c>
      <c r="AQ440" s="1">
        <f t="shared" si="208"/>
        <v>0.56999999999999995</v>
      </c>
      <c r="AR440" s="1">
        <f t="shared" si="209"/>
        <v>0</v>
      </c>
      <c r="AS440" s="1">
        <f t="shared" si="210"/>
        <v>0.67</v>
      </c>
      <c r="AT440" s="1">
        <f t="shared" si="211"/>
        <v>0</v>
      </c>
      <c r="AU440" s="1">
        <f t="shared" si="212"/>
        <v>0</v>
      </c>
      <c r="AW440" s="1">
        <f t="shared" si="213"/>
        <v>1</v>
      </c>
      <c r="AX440" s="1">
        <f t="shared" si="214"/>
        <v>0</v>
      </c>
      <c r="AY440" s="1">
        <f t="shared" si="215"/>
        <v>0</v>
      </c>
      <c r="AZ440" s="1">
        <f t="shared" si="216"/>
        <v>0</v>
      </c>
      <c r="BA440" s="1">
        <f t="shared" si="217"/>
        <v>0.77</v>
      </c>
      <c r="BB440" s="1">
        <f t="shared" si="218"/>
        <v>0</v>
      </c>
      <c r="BC440" s="1">
        <f t="shared" si="219"/>
        <v>0</v>
      </c>
      <c r="BD440" s="1">
        <f t="shared" si="220"/>
        <v>0</v>
      </c>
      <c r="BE440" s="1">
        <f t="shared" si="221"/>
        <v>0</v>
      </c>
      <c r="BF440" s="43">
        <f t="shared" si="222"/>
        <v>2</v>
      </c>
      <c r="BG440" s="43">
        <f t="shared" si="223"/>
        <v>3.9340000000000002</v>
      </c>
      <c r="BH440" s="1" t="s">
        <v>13580</v>
      </c>
      <c r="BI440" s="52">
        <v>0.15853658536585366</v>
      </c>
      <c r="BJ440" s="1" t="s">
        <v>13587</v>
      </c>
    </row>
    <row r="441" spans="1:62">
      <c r="A441" s="28" t="s">
        <v>173</v>
      </c>
      <c r="B441" s="1">
        <v>12000</v>
      </c>
      <c r="C441" s="1">
        <v>23676</v>
      </c>
      <c r="D441" s="1">
        <v>1.8400000000000034</v>
      </c>
      <c r="E441" s="28">
        <v>86.776666666666657</v>
      </c>
      <c r="F441" s="1">
        <v>0.79</v>
      </c>
      <c r="G441" s="28">
        <v>0.20153061224489796</v>
      </c>
      <c r="H441" s="28">
        <v>2.0299999999999998</v>
      </c>
      <c r="I441" s="28">
        <v>0.67218543046357604</v>
      </c>
      <c r="J441" s="1">
        <v>100</v>
      </c>
      <c r="K441" s="1">
        <v>99.95</v>
      </c>
      <c r="L441" s="1">
        <v>87</v>
      </c>
      <c r="M441" s="1">
        <v>1433</v>
      </c>
      <c r="N441" s="1">
        <v>10934</v>
      </c>
      <c r="O441" s="28">
        <v>0.25984647592463367</v>
      </c>
      <c r="P441" s="28">
        <f t="shared" si="192"/>
        <v>0.78635449057984264</v>
      </c>
      <c r="Q441" s="42">
        <v>1</v>
      </c>
      <c r="T441" s="1">
        <f t="shared" si="193"/>
        <v>0</v>
      </c>
      <c r="U441" s="1">
        <f t="shared" si="194"/>
        <v>0</v>
      </c>
      <c r="W441" s="1">
        <f t="shared" si="195"/>
        <v>0</v>
      </c>
      <c r="X441" s="1">
        <f t="shared" si="196"/>
        <v>0</v>
      </c>
      <c r="Y441" s="1">
        <f t="shared" si="197"/>
        <v>0</v>
      </c>
      <c r="Z441" s="1">
        <f t="shared" si="198"/>
        <v>0</v>
      </c>
      <c r="AH441" s="1">
        <f t="shared" si="199"/>
        <v>0</v>
      </c>
      <c r="AI441" s="1">
        <f t="shared" si="200"/>
        <v>0</v>
      </c>
      <c r="AJ441" s="1">
        <f t="shared" si="201"/>
        <v>0</v>
      </c>
      <c r="AK441" s="1">
        <f t="shared" si="202"/>
        <v>0</v>
      </c>
      <c r="AL441" s="1">
        <f t="shared" si="203"/>
        <v>0</v>
      </c>
      <c r="AM441" s="1">
        <f t="shared" si="204"/>
        <v>0</v>
      </c>
      <c r="AN441" s="1">
        <f t="shared" si="205"/>
        <v>0</v>
      </c>
      <c r="AO441" s="1">
        <f t="shared" si="206"/>
        <v>0.72</v>
      </c>
      <c r="AP441" s="1">
        <f t="shared" si="207"/>
        <v>0</v>
      </c>
      <c r="AQ441" s="1">
        <f t="shared" si="208"/>
        <v>0.56999999999999995</v>
      </c>
      <c r="AR441" s="1">
        <f t="shared" si="209"/>
        <v>0</v>
      </c>
      <c r="AS441" s="1">
        <f t="shared" si="210"/>
        <v>0</v>
      </c>
      <c r="AT441" s="1">
        <f t="shared" si="211"/>
        <v>0</v>
      </c>
      <c r="AU441" s="1">
        <f t="shared" si="212"/>
        <v>0</v>
      </c>
      <c r="AW441" s="1">
        <f t="shared" si="213"/>
        <v>0</v>
      </c>
      <c r="AX441" s="1">
        <f t="shared" si="214"/>
        <v>0</v>
      </c>
      <c r="AY441" s="1">
        <f t="shared" si="215"/>
        <v>0</v>
      </c>
      <c r="AZ441" s="1">
        <f t="shared" si="216"/>
        <v>0</v>
      </c>
      <c r="BA441" s="1">
        <f t="shared" si="217"/>
        <v>0</v>
      </c>
      <c r="BB441" s="1">
        <f t="shared" si="218"/>
        <v>0</v>
      </c>
      <c r="BC441" s="1">
        <f t="shared" si="219"/>
        <v>0</v>
      </c>
      <c r="BD441" s="1">
        <f t="shared" si="220"/>
        <v>0</v>
      </c>
      <c r="BE441" s="1">
        <f t="shared" si="221"/>
        <v>0</v>
      </c>
      <c r="BF441" s="43">
        <f t="shared" si="222"/>
        <v>0</v>
      </c>
      <c r="BG441" s="43">
        <f t="shared" si="223"/>
        <v>1.29</v>
      </c>
      <c r="BH441" s="1" t="s">
        <v>13580</v>
      </c>
      <c r="BI441" s="52">
        <v>0.15853658536585366</v>
      </c>
      <c r="BJ441" s="1" t="s">
        <v>13587</v>
      </c>
    </row>
    <row r="442" spans="1:62">
      <c r="A442" s="28" t="s">
        <v>47</v>
      </c>
      <c r="B442" s="1">
        <v>1000</v>
      </c>
      <c r="C442" s="1">
        <v>9200</v>
      </c>
      <c r="D442" s="1">
        <v>7.3599999999999994</v>
      </c>
      <c r="E442" s="28">
        <v>87.313333333333333</v>
      </c>
      <c r="F442" s="1">
        <v>3.44</v>
      </c>
      <c r="G442" s="28">
        <v>0.87755102040816324</v>
      </c>
      <c r="H442" s="28">
        <v>0.61</v>
      </c>
      <c r="I442" s="28">
        <v>0.20198675496688742</v>
      </c>
      <c r="J442" s="1">
        <v>99.21</v>
      </c>
      <c r="K442" s="1">
        <v>99.76</v>
      </c>
      <c r="L442" s="1">
        <v>18</v>
      </c>
      <c r="M442" s="1">
        <v>601</v>
      </c>
      <c r="N442" s="1">
        <v>2277</v>
      </c>
      <c r="O442" s="28">
        <v>0.12818635607321133</v>
      </c>
      <c r="P442" s="28">
        <f t="shared" si="192"/>
        <v>1.5836627140974966</v>
      </c>
      <c r="Q442" s="42">
        <v>1</v>
      </c>
      <c r="T442" s="1">
        <f t="shared" si="193"/>
        <v>0</v>
      </c>
      <c r="U442" s="1">
        <f t="shared" si="194"/>
        <v>0.52400000000000002</v>
      </c>
      <c r="W442" s="1">
        <f t="shared" si="195"/>
        <v>0</v>
      </c>
      <c r="X442" s="1">
        <f t="shared" si="196"/>
        <v>0</v>
      </c>
      <c r="Y442" s="1">
        <f t="shared" si="197"/>
        <v>0</v>
      </c>
      <c r="Z442" s="1">
        <f t="shared" si="198"/>
        <v>0</v>
      </c>
      <c r="AH442" s="1">
        <f t="shared" si="199"/>
        <v>0</v>
      </c>
      <c r="AI442" s="1">
        <f t="shared" si="200"/>
        <v>0</v>
      </c>
      <c r="AJ442" s="1">
        <f t="shared" si="201"/>
        <v>0</v>
      </c>
      <c r="AK442" s="1">
        <f t="shared" si="202"/>
        <v>0</v>
      </c>
      <c r="AL442" s="1">
        <f t="shared" si="203"/>
        <v>0</v>
      </c>
      <c r="AM442" s="1">
        <f t="shared" si="204"/>
        <v>0</v>
      </c>
      <c r="AN442" s="1">
        <f t="shared" si="205"/>
        <v>0</v>
      </c>
      <c r="AO442" s="1">
        <f t="shared" si="206"/>
        <v>0</v>
      </c>
      <c r="AP442" s="1">
        <f t="shared" si="207"/>
        <v>0</v>
      </c>
      <c r="AQ442" s="1">
        <f t="shared" si="208"/>
        <v>0.56999999999999995</v>
      </c>
      <c r="AR442" s="1">
        <f t="shared" si="209"/>
        <v>0</v>
      </c>
      <c r="AS442" s="1">
        <f t="shared" si="210"/>
        <v>0</v>
      </c>
      <c r="AT442" s="1">
        <f t="shared" si="211"/>
        <v>0</v>
      </c>
      <c r="AU442" s="1">
        <f t="shared" si="212"/>
        <v>0</v>
      </c>
      <c r="AW442" s="1">
        <f t="shared" si="213"/>
        <v>1</v>
      </c>
      <c r="AX442" s="1">
        <f t="shared" si="214"/>
        <v>0</v>
      </c>
      <c r="AY442" s="1">
        <f t="shared" si="215"/>
        <v>0</v>
      </c>
      <c r="AZ442" s="1">
        <f t="shared" si="216"/>
        <v>0</v>
      </c>
      <c r="BA442" s="1">
        <f t="shared" si="217"/>
        <v>0</v>
      </c>
      <c r="BB442" s="1">
        <f t="shared" si="218"/>
        <v>0</v>
      </c>
      <c r="BC442" s="1">
        <f t="shared" si="219"/>
        <v>0</v>
      </c>
      <c r="BD442" s="1">
        <f t="shared" si="220"/>
        <v>0</v>
      </c>
      <c r="BE442" s="1">
        <f t="shared" si="221"/>
        <v>0</v>
      </c>
      <c r="BF442" s="43">
        <f t="shared" si="222"/>
        <v>1</v>
      </c>
      <c r="BG442" s="43">
        <f t="shared" si="223"/>
        <v>1.0939999999999999</v>
      </c>
      <c r="BH442" s="1" t="s">
        <v>13580</v>
      </c>
      <c r="BI442" s="52">
        <v>0.15853658536585366</v>
      </c>
      <c r="BJ442" s="1" t="s">
        <v>13587</v>
      </c>
    </row>
    <row r="443" spans="1:62">
      <c r="A443" s="28" t="s">
        <v>66</v>
      </c>
      <c r="B443" s="1">
        <v>1000</v>
      </c>
      <c r="C443" s="1">
        <v>13734</v>
      </c>
      <c r="D443" s="1">
        <v>1.2800000000000011</v>
      </c>
      <c r="E443" s="28">
        <v>87.600000000000009</v>
      </c>
      <c r="F443" s="1">
        <v>0.9</v>
      </c>
      <c r="G443" s="28">
        <v>0.23746701846965698</v>
      </c>
      <c r="H443" s="28">
        <v>1.05</v>
      </c>
      <c r="I443" s="28">
        <v>0.43388429752066121</v>
      </c>
      <c r="J443" s="1">
        <v>100</v>
      </c>
      <c r="K443" s="1">
        <v>99.9</v>
      </c>
      <c r="L443" s="1">
        <v>33</v>
      </c>
      <c r="M443" s="1">
        <v>348</v>
      </c>
      <c r="N443" s="1">
        <v>3375</v>
      </c>
      <c r="O443" s="28">
        <v>0.40586206896551724</v>
      </c>
      <c r="P443" s="28">
        <f t="shared" si="192"/>
        <v>0.6186666666666667</v>
      </c>
      <c r="Q443" s="42">
        <v>1</v>
      </c>
      <c r="T443" s="1">
        <f t="shared" si="193"/>
        <v>0</v>
      </c>
      <c r="U443" s="1">
        <f t="shared" si="194"/>
        <v>0.52400000000000002</v>
      </c>
      <c r="W443" s="1">
        <f t="shared" si="195"/>
        <v>0</v>
      </c>
      <c r="X443" s="1">
        <f t="shared" si="196"/>
        <v>0</v>
      </c>
      <c r="Y443" s="1">
        <f t="shared" si="197"/>
        <v>0</v>
      </c>
      <c r="Z443" s="1">
        <f t="shared" si="198"/>
        <v>0</v>
      </c>
      <c r="AH443" s="1">
        <f t="shared" si="199"/>
        <v>0</v>
      </c>
      <c r="AI443" s="1">
        <f t="shared" si="200"/>
        <v>0</v>
      </c>
      <c r="AJ443" s="1">
        <f t="shared" si="201"/>
        <v>0</v>
      </c>
      <c r="AK443" s="1">
        <f t="shared" si="202"/>
        <v>0</v>
      </c>
      <c r="AL443" s="1">
        <f t="shared" si="203"/>
        <v>0</v>
      </c>
      <c r="AM443" s="1">
        <f t="shared" si="204"/>
        <v>0</v>
      </c>
      <c r="AN443" s="1">
        <f t="shared" si="205"/>
        <v>0</v>
      </c>
      <c r="AO443" s="1">
        <f t="shared" si="206"/>
        <v>0</v>
      </c>
      <c r="AP443" s="1">
        <f t="shared" si="207"/>
        <v>0</v>
      </c>
      <c r="AQ443" s="1">
        <f t="shared" si="208"/>
        <v>0.56999999999999995</v>
      </c>
      <c r="AR443" s="1">
        <f t="shared" si="209"/>
        <v>0</v>
      </c>
      <c r="AS443" s="1">
        <f t="shared" si="210"/>
        <v>0</v>
      </c>
      <c r="AT443" s="1">
        <f t="shared" si="211"/>
        <v>0</v>
      </c>
      <c r="AU443" s="1">
        <f t="shared" si="212"/>
        <v>0</v>
      </c>
      <c r="AW443" s="1">
        <f t="shared" si="213"/>
        <v>0</v>
      </c>
      <c r="AX443" s="1">
        <f t="shared" si="214"/>
        <v>0</v>
      </c>
      <c r="AY443" s="1">
        <f t="shared" si="215"/>
        <v>0</v>
      </c>
      <c r="AZ443" s="1">
        <f t="shared" si="216"/>
        <v>0</v>
      </c>
      <c r="BA443" s="1">
        <f t="shared" si="217"/>
        <v>0</v>
      </c>
      <c r="BB443" s="1">
        <f t="shared" si="218"/>
        <v>0</v>
      </c>
      <c r="BC443" s="1">
        <f t="shared" si="219"/>
        <v>0</v>
      </c>
      <c r="BD443" s="1">
        <f t="shared" si="220"/>
        <v>0</v>
      </c>
      <c r="BE443" s="1">
        <f t="shared" si="221"/>
        <v>0</v>
      </c>
      <c r="BF443" s="43">
        <f t="shared" si="222"/>
        <v>0</v>
      </c>
      <c r="BG443" s="43">
        <f t="shared" si="223"/>
        <v>1.0939999999999999</v>
      </c>
      <c r="BH443" s="1" t="s">
        <v>13580</v>
      </c>
      <c r="BI443" s="52">
        <v>0.15853658536585366</v>
      </c>
      <c r="BJ443" s="1" t="s">
        <v>13587</v>
      </c>
    </row>
    <row r="444" spans="1:62">
      <c r="A444" s="28" t="s">
        <v>972</v>
      </c>
      <c r="B444" s="1">
        <v>10001</v>
      </c>
      <c r="C444" s="1">
        <v>3441</v>
      </c>
      <c r="D444" s="1">
        <v>2.1300000000000097</v>
      </c>
      <c r="E444" s="28">
        <v>87.610000000000014</v>
      </c>
      <c r="F444" s="1">
        <v>1.46</v>
      </c>
      <c r="G444" s="28">
        <v>0.37244897959183676</v>
      </c>
      <c r="H444" s="28">
        <v>1.17</v>
      </c>
      <c r="I444" s="28">
        <v>0.38741721854304634</v>
      </c>
      <c r="J444" s="1">
        <v>100</v>
      </c>
      <c r="K444" s="1">
        <v>99.85</v>
      </c>
      <c r="L444" s="1">
        <v>39</v>
      </c>
      <c r="M444" s="1">
        <v>267</v>
      </c>
      <c r="N444" s="1">
        <v>1221</v>
      </c>
      <c r="O444" s="28">
        <v>0.62516853932584271</v>
      </c>
      <c r="P444" s="28">
        <f t="shared" si="192"/>
        <v>1.3120393120393121</v>
      </c>
      <c r="Q444" s="42">
        <v>1</v>
      </c>
      <c r="T444" s="1">
        <f t="shared" si="193"/>
        <v>0</v>
      </c>
      <c r="U444" s="1">
        <f t="shared" si="194"/>
        <v>0</v>
      </c>
      <c r="W444" s="1">
        <f t="shared" si="195"/>
        <v>0</v>
      </c>
      <c r="X444" s="1">
        <f t="shared" si="196"/>
        <v>0</v>
      </c>
      <c r="Y444" s="1">
        <f t="shared" si="197"/>
        <v>0</v>
      </c>
      <c r="Z444" s="1">
        <f t="shared" si="198"/>
        <v>0</v>
      </c>
      <c r="AH444" s="1">
        <f t="shared" si="199"/>
        <v>0</v>
      </c>
      <c r="AI444" s="1">
        <f t="shared" si="200"/>
        <v>0</v>
      </c>
      <c r="AJ444" s="1">
        <f t="shared" si="201"/>
        <v>0</v>
      </c>
      <c r="AK444" s="1">
        <f t="shared" si="202"/>
        <v>0</v>
      </c>
      <c r="AL444" s="1">
        <f t="shared" si="203"/>
        <v>0</v>
      </c>
      <c r="AM444" s="1">
        <f t="shared" si="204"/>
        <v>0</v>
      </c>
      <c r="AN444" s="1">
        <f t="shared" si="205"/>
        <v>0</v>
      </c>
      <c r="AO444" s="1">
        <f t="shared" si="206"/>
        <v>0</v>
      </c>
      <c r="AP444" s="1">
        <f t="shared" si="207"/>
        <v>0</v>
      </c>
      <c r="AQ444" s="1">
        <f t="shared" si="208"/>
        <v>0.56999999999999995</v>
      </c>
      <c r="AR444" s="1">
        <f t="shared" si="209"/>
        <v>0</v>
      </c>
      <c r="AS444" s="1">
        <f t="shared" si="210"/>
        <v>0</v>
      </c>
      <c r="AT444" s="1">
        <f t="shared" si="211"/>
        <v>0</v>
      </c>
      <c r="AU444" s="1">
        <f t="shared" si="212"/>
        <v>0.54</v>
      </c>
      <c r="AW444" s="1">
        <f t="shared" si="213"/>
        <v>0</v>
      </c>
      <c r="AX444" s="1">
        <f t="shared" si="214"/>
        <v>0</v>
      </c>
      <c r="AY444" s="1">
        <f t="shared" si="215"/>
        <v>0</v>
      </c>
      <c r="AZ444" s="1">
        <f t="shared" si="216"/>
        <v>0</v>
      </c>
      <c r="BA444" s="1">
        <f t="shared" si="217"/>
        <v>0.77</v>
      </c>
      <c r="BB444" s="1">
        <f t="shared" si="218"/>
        <v>0</v>
      </c>
      <c r="BC444" s="1">
        <f t="shared" si="219"/>
        <v>0</v>
      </c>
      <c r="BD444" s="1">
        <f t="shared" si="220"/>
        <v>0</v>
      </c>
      <c r="BE444" s="1">
        <f t="shared" si="221"/>
        <v>0</v>
      </c>
      <c r="BF444" s="43">
        <f t="shared" si="222"/>
        <v>0</v>
      </c>
      <c r="BG444" s="43">
        <f t="shared" si="223"/>
        <v>1.88</v>
      </c>
      <c r="BH444" s="1" t="s">
        <v>13580</v>
      </c>
      <c r="BI444" s="52">
        <v>0.15853658536585366</v>
      </c>
      <c r="BJ444" s="1" t="s">
        <v>13587</v>
      </c>
    </row>
    <row r="445" spans="1:62">
      <c r="A445" s="28" t="s">
        <v>551</v>
      </c>
      <c r="B445" s="1">
        <v>1000</v>
      </c>
      <c r="C445" s="1">
        <v>11923</v>
      </c>
      <c r="D445" s="1">
        <v>1.0600000000000023</v>
      </c>
      <c r="E445" s="28">
        <v>87.67</v>
      </c>
      <c r="F445" s="1">
        <v>5.76</v>
      </c>
      <c r="G445" s="28">
        <v>0.44755244755244755</v>
      </c>
      <c r="H445" s="28">
        <v>3.43</v>
      </c>
      <c r="I445" s="28">
        <v>0.93715846994535523</v>
      </c>
      <c r="J445" s="1">
        <v>99.86</v>
      </c>
      <c r="K445" s="1">
        <v>99.43</v>
      </c>
      <c r="L445" s="1">
        <v>72</v>
      </c>
      <c r="M445" s="1">
        <v>444</v>
      </c>
      <c r="N445" s="1">
        <v>2307</v>
      </c>
      <c r="O445" s="28">
        <v>0.69405405405405418</v>
      </c>
      <c r="P445" s="28">
        <f t="shared" si="192"/>
        <v>1.1547464239271781</v>
      </c>
      <c r="Q445" s="42">
        <v>1</v>
      </c>
      <c r="T445" s="1">
        <f t="shared" si="193"/>
        <v>0</v>
      </c>
      <c r="U445" s="1">
        <f t="shared" si="194"/>
        <v>0.52400000000000002</v>
      </c>
      <c r="W445" s="1">
        <f t="shared" si="195"/>
        <v>0</v>
      </c>
      <c r="X445" s="1">
        <f t="shared" si="196"/>
        <v>0</v>
      </c>
      <c r="Y445" s="1">
        <f t="shared" si="197"/>
        <v>0</v>
      </c>
      <c r="Z445" s="1">
        <f t="shared" si="198"/>
        <v>0</v>
      </c>
      <c r="AH445" s="1">
        <f t="shared" si="199"/>
        <v>0</v>
      </c>
      <c r="AI445" s="1">
        <f t="shared" si="200"/>
        <v>0</v>
      </c>
      <c r="AJ445" s="1">
        <f t="shared" si="201"/>
        <v>0</v>
      </c>
      <c r="AK445" s="1">
        <f t="shared" si="202"/>
        <v>0</v>
      </c>
      <c r="AL445" s="1">
        <f t="shared" si="203"/>
        <v>0</v>
      </c>
      <c r="AM445" s="1">
        <f t="shared" si="204"/>
        <v>0</v>
      </c>
      <c r="AN445" s="1">
        <f t="shared" si="205"/>
        <v>1</v>
      </c>
      <c r="AO445" s="1">
        <f t="shared" si="206"/>
        <v>0.72</v>
      </c>
      <c r="AP445" s="1">
        <f t="shared" si="207"/>
        <v>0</v>
      </c>
      <c r="AQ445" s="1">
        <f t="shared" si="208"/>
        <v>0.56999999999999995</v>
      </c>
      <c r="AR445" s="1">
        <f t="shared" si="209"/>
        <v>0</v>
      </c>
      <c r="AS445" s="1">
        <f t="shared" si="210"/>
        <v>0</v>
      </c>
      <c r="AT445" s="1">
        <f t="shared" si="211"/>
        <v>0</v>
      </c>
      <c r="AU445" s="1">
        <f t="shared" si="212"/>
        <v>0</v>
      </c>
      <c r="AW445" s="1">
        <f t="shared" si="213"/>
        <v>0</v>
      </c>
      <c r="AX445" s="1">
        <f t="shared" si="214"/>
        <v>0</v>
      </c>
      <c r="AY445" s="1">
        <f t="shared" si="215"/>
        <v>0</v>
      </c>
      <c r="AZ445" s="1">
        <f t="shared" si="216"/>
        <v>0</v>
      </c>
      <c r="BA445" s="1">
        <f t="shared" si="217"/>
        <v>0</v>
      </c>
      <c r="BB445" s="1">
        <f t="shared" si="218"/>
        <v>0</v>
      </c>
      <c r="BC445" s="1">
        <f t="shared" si="219"/>
        <v>0</v>
      </c>
      <c r="BD445" s="1">
        <f t="shared" si="220"/>
        <v>0</v>
      </c>
      <c r="BE445" s="1">
        <f t="shared" si="221"/>
        <v>0</v>
      </c>
      <c r="BF445" s="43">
        <f t="shared" si="222"/>
        <v>1</v>
      </c>
      <c r="BG445" s="43">
        <f t="shared" si="223"/>
        <v>1.8140000000000001</v>
      </c>
      <c r="BH445" s="1" t="s">
        <v>13580</v>
      </c>
      <c r="BI445" s="52">
        <v>0.15853658536585366</v>
      </c>
      <c r="BJ445" s="1" t="s">
        <v>13587</v>
      </c>
    </row>
    <row r="446" spans="1:62">
      <c r="A446" s="28" t="s">
        <v>290</v>
      </c>
      <c r="B446" s="1">
        <v>1000</v>
      </c>
      <c r="C446" s="1">
        <v>4128</v>
      </c>
      <c r="D446" s="1">
        <v>2.9200000000000017</v>
      </c>
      <c r="E446" s="28">
        <v>87.983333333333334</v>
      </c>
      <c r="F446" s="1">
        <v>2.16</v>
      </c>
      <c r="G446" s="28">
        <v>0.5</v>
      </c>
      <c r="H446" s="28">
        <v>4.74</v>
      </c>
      <c r="I446" s="28">
        <v>1.6232876712328768</v>
      </c>
      <c r="J446" s="1">
        <v>83.14</v>
      </c>
      <c r="K446" s="1">
        <v>99.88</v>
      </c>
      <c r="L446" s="1">
        <v>50</v>
      </c>
      <c r="M446" s="1">
        <v>220</v>
      </c>
      <c r="N446" s="1">
        <v>1251</v>
      </c>
      <c r="O446" s="28">
        <v>0.97272727272727277</v>
      </c>
      <c r="P446" s="28">
        <f t="shared" si="192"/>
        <v>1.0551558752997603</v>
      </c>
      <c r="Q446" s="42">
        <v>1</v>
      </c>
      <c r="T446" s="1">
        <f t="shared" si="193"/>
        <v>0</v>
      </c>
      <c r="U446" s="1">
        <f t="shared" si="194"/>
        <v>0.52400000000000002</v>
      </c>
      <c r="W446" s="1">
        <f t="shared" si="195"/>
        <v>0</v>
      </c>
      <c r="X446" s="1">
        <f t="shared" si="196"/>
        <v>0</v>
      </c>
      <c r="Y446" s="1">
        <f t="shared" si="197"/>
        <v>0</v>
      </c>
      <c r="Z446" s="1">
        <f t="shared" si="198"/>
        <v>0</v>
      </c>
      <c r="AH446" s="1">
        <f t="shared" si="199"/>
        <v>0</v>
      </c>
      <c r="AI446" s="1">
        <f t="shared" si="200"/>
        <v>0</v>
      </c>
      <c r="AJ446" s="1">
        <f t="shared" si="201"/>
        <v>0</v>
      </c>
      <c r="AK446" s="1">
        <f t="shared" si="202"/>
        <v>0</v>
      </c>
      <c r="AL446" s="1">
        <f t="shared" si="203"/>
        <v>0</v>
      </c>
      <c r="AM446" s="1">
        <f t="shared" si="204"/>
        <v>0.75</v>
      </c>
      <c r="AN446" s="1">
        <f t="shared" si="205"/>
        <v>1</v>
      </c>
      <c r="AO446" s="1">
        <f t="shared" si="206"/>
        <v>0.72</v>
      </c>
      <c r="AP446" s="1">
        <f t="shared" si="207"/>
        <v>0</v>
      </c>
      <c r="AQ446" s="1">
        <f t="shared" si="208"/>
        <v>0</v>
      </c>
      <c r="AR446" s="1">
        <f t="shared" si="209"/>
        <v>0</v>
      </c>
      <c r="AS446" s="1">
        <f t="shared" si="210"/>
        <v>0</v>
      </c>
      <c r="AT446" s="1">
        <f t="shared" si="211"/>
        <v>0</v>
      </c>
      <c r="AU446" s="1">
        <f t="shared" si="212"/>
        <v>0.54</v>
      </c>
      <c r="AW446" s="1">
        <f t="shared" si="213"/>
        <v>0</v>
      </c>
      <c r="AX446" s="1">
        <f t="shared" si="214"/>
        <v>0</v>
      </c>
      <c r="AY446" s="1">
        <f t="shared" si="215"/>
        <v>0</v>
      </c>
      <c r="AZ446" s="1">
        <f t="shared" si="216"/>
        <v>0</v>
      </c>
      <c r="BA446" s="1">
        <f t="shared" si="217"/>
        <v>0.77</v>
      </c>
      <c r="BB446" s="1">
        <f t="shared" si="218"/>
        <v>0</v>
      </c>
      <c r="BC446" s="1">
        <f t="shared" si="219"/>
        <v>0</v>
      </c>
      <c r="BD446" s="1">
        <f t="shared" si="220"/>
        <v>0</v>
      </c>
      <c r="BE446" s="1">
        <f t="shared" si="221"/>
        <v>0</v>
      </c>
      <c r="BF446" s="43">
        <f t="shared" si="222"/>
        <v>1</v>
      </c>
      <c r="BG446" s="43">
        <f t="shared" si="223"/>
        <v>3.3039999999999998</v>
      </c>
      <c r="BH446" s="1" t="s">
        <v>13580</v>
      </c>
      <c r="BI446" s="52">
        <v>0.15853658536585366</v>
      </c>
      <c r="BJ446" s="1" t="s">
        <v>13587</v>
      </c>
    </row>
    <row r="447" spans="1:62">
      <c r="A447" s="28" t="s">
        <v>1925</v>
      </c>
      <c r="B447" s="1">
        <v>1000</v>
      </c>
      <c r="C447" s="1">
        <v>10051</v>
      </c>
      <c r="D447" s="1">
        <v>4.5600000000000023</v>
      </c>
      <c r="E447" s="28">
        <v>87.990000000000009</v>
      </c>
      <c r="F447" s="1">
        <v>1.1599999999999999</v>
      </c>
      <c r="G447" s="28">
        <v>0.25720620842572062</v>
      </c>
      <c r="H447" s="28">
        <v>3.39</v>
      </c>
      <c r="I447" s="28">
        <v>1.3038461538461539</v>
      </c>
      <c r="J447" s="1">
        <v>97.92</v>
      </c>
      <c r="K447" s="1">
        <v>99.81</v>
      </c>
      <c r="L447" s="1">
        <v>36</v>
      </c>
      <c r="M447" s="1">
        <v>264</v>
      </c>
      <c r="N447" s="1">
        <v>2488</v>
      </c>
      <c r="O447" s="28">
        <v>0.58363636363636362</v>
      </c>
      <c r="P447" s="28">
        <f t="shared" si="192"/>
        <v>0.63665594855305463</v>
      </c>
      <c r="Q447" s="42">
        <v>1</v>
      </c>
      <c r="T447" s="1">
        <f t="shared" si="193"/>
        <v>0</v>
      </c>
      <c r="U447" s="1">
        <f t="shared" si="194"/>
        <v>0.52400000000000002</v>
      </c>
      <c r="W447" s="1">
        <f t="shared" si="195"/>
        <v>0</v>
      </c>
      <c r="X447" s="1">
        <f t="shared" si="196"/>
        <v>0</v>
      </c>
      <c r="Y447" s="1">
        <f t="shared" si="197"/>
        <v>0</v>
      </c>
      <c r="Z447" s="1">
        <f t="shared" si="198"/>
        <v>0</v>
      </c>
      <c r="AH447" s="1">
        <f t="shared" si="199"/>
        <v>0</v>
      </c>
      <c r="AI447" s="1">
        <f t="shared" si="200"/>
        <v>0</v>
      </c>
      <c r="AJ447" s="1">
        <f t="shared" si="201"/>
        <v>0</v>
      </c>
      <c r="AK447" s="1">
        <f t="shared" si="202"/>
        <v>0</v>
      </c>
      <c r="AL447" s="1">
        <f t="shared" si="203"/>
        <v>0</v>
      </c>
      <c r="AM447" s="1">
        <f t="shared" si="204"/>
        <v>0</v>
      </c>
      <c r="AN447" s="1">
        <f t="shared" si="205"/>
        <v>1</v>
      </c>
      <c r="AO447" s="1">
        <f t="shared" si="206"/>
        <v>0.72</v>
      </c>
      <c r="AP447" s="1">
        <f t="shared" si="207"/>
        <v>0</v>
      </c>
      <c r="AQ447" s="1">
        <f t="shared" si="208"/>
        <v>0.56999999999999995</v>
      </c>
      <c r="AR447" s="1">
        <f t="shared" si="209"/>
        <v>0</v>
      </c>
      <c r="AS447" s="1">
        <f t="shared" si="210"/>
        <v>0</v>
      </c>
      <c r="AT447" s="1">
        <f t="shared" si="211"/>
        <v>0</v>
      </c>
      <c r="AU447" s="1">
        <f t="shared" si="212"/>
        <v>0</v>
      </c>
      <c r="AW447" s="1">
        <f t="shared" si="213"/>
        <v>0</v>
      </c>
      <c r="AX447" s="1">
        <f t="shared" si="214"/>
        <v>0</v>
      </c>
      <c r="AY447" s="1">
        <f t="shared" si="215"/>
        <v>0</v>
      </c>
      <c r="AZ447" s="1">
        <f t="shared" si="216"/>
        <v>0</v>
      </c>
      <c r="BA447" s="1">
        <f t="shared" si="217"/>
        <v>0</v>
      </c>
      <c r="BB447" s="1">
        <f t="shared" si="218"/>
        <v>0</v>
      </c>
      <c r="BC447" s="1">
        <f t="shared" si="219"/>
        <v>0</v>
      </c>
      <c r="BD447" s="1">
        <f t="shared" si="220"/>
        <v>0</v>
      </c>
      <c r="BE447" s="1">
        <f t="shared" si="221"/>
        <v>0</v>
      </c>
      <c r="BF447" s="43">
        <f t="shared" si="222"/>
        <v>1</v>
      </c>
      <c r="BG447" s="43">
        <f t="shared" si="223"/>
        <v>1.8140000000000001</v>
      </c>
      <c r="BH447" s="1" t="s">
        <v>13580</v>
      </c>
      <c r="BI447" s="52">
        <v>0.15853658536585366</v>
      </c>
      <c r="BJ447" s="1" t="s">
        <v>13587</v>
      </c>
    </row>
    <row r="448" spans="1:62">
      <c r="A448" s="28" t="s">
        <v>2746</v>
      </c>
      <c r="B448" s="1">
        <v>10000</v>
      </c>
      <c r="C448" s="1">
        <v>12996</v>
      </c>
      <c r="D448" s="1">
        <v>1.3800000000000097</v>
      </c>
      <c r="E448" s="28">
        <v>88.363333333333344</v>
      </c>
      <c r="F448" s="1">
        <v>0.72</v>
      </c>
      <c r="G448" s="28">
        <v>0.18997361477572558</v>
      </c>
      <c r="H448" s="28">
        <v>9.26</v>
      </c>
      <c r="I448" s="28">
        <v>3.8264462809917354</v>
      </c>
      <c r="J448" s="1">
        <v>98.17</v>
      </c>
      <c r="K448" s="1">
        <v>99.86</v>
      </c>
      <c r="L448" s="1">
        <v>143</v>
      </c>
      <c r="M448" s="1">
        <v>918</v>
      </c>
      <c r="N448" s="1">
        <v>6003</v>
      </c>
      <c r="O448" s="28">
        <v>0.66671023965141618</v>
      </c>
      <c r="P448" s="28">
        <f t="shared" si="192"/>
        <v>0.91754122938530736</v>
      </c>
      <c r="Q448" s="42">
        <v>1</v>
      </c>
      <c r="T448" s="1">
        <f t="shared" si="193"/>
        <v>0</v>
      </c>
      <c r="U448" s="1">
        <f t="shared" si="194"/>
        <v>0</v>
      </c>
      <c r="W448" s="1">
        <f t="shared" si="195"/>
        <v>0</v>
      </c>
      <c r="X448" s="1">
        <f t="shared" si="196"/>
        <v>0</v>
      </c>
      <c r="Y448" s="1">
        <f t="shared" si="197"/>
        <v>0</v>
      </c>
      <c r="Z448" s="1">
        <f t="shared" si="198"/>
        <v>0</v>
      </c>
      <c r="AH448" s="1">
        <f t="shared" si="199"/>
        <v>0</v>
      </c>
      <c r="AI448" s="1">
        <f t="shared" si="200"/>
        <v>0</v>
      </c>
      <c r="AJ448" s="1">
        <f t="shared" si="201"/>
        <v>0</v>
      </c>
      <c r="AK448" s="1">
        <f t="shared" si="202"/>
        <v>0</v>
      </c>
      <c r="AL448" s="1">
        <f t="shared" si="203"/>
        <v>1</v>
      </c>
      <c r="AM448" s="1">
        <f t="shared" si="204"/>
        <v>0.75</v>
      </c>
      <c r="AN448" s="1">
        <f t="shared" si="205"/>
        <v>1</v>
      </c>
      <c r="AO448" s="1">
        <f t="shared" si="206"/>
        <v>0.72</v>
      </c>
      <c r="AP448" s="1">
        <f t="shared" si="207"/>
        <v>0</v>
      </c>
      <c r="AQ448" s="1">
        <f t="shared" si="208"/>
        <v>0.56999999999999995</v>
      </c>
      <c r="AR448" s="1">
        <f t="shared" si="209"/>
        <v>0</v>
      </c>
      <c r="AS448" s="1">
        <f t="shared" si="210"/>
        <v>0</v>
      </c>
      <c r="AT448" s="1">
        <f t="shared" si="211"/>
        <v>0</v>
      </c>
      <c r="AU448" s="1">
        <f t="shared" si="212"/>
        <v>0</v>
      </c>
      <c r="AW448" s="1">
        <f t="shared" si="213"/>
        <v>0</v>
      </c>
      <c r="AX448" s="1">
        <f t="shared" si="214"/>
        <v>0</v>
      </c>
      <c r="AY448" s="1">
        <f t="shared" si="215"/>
        <v>0</v>
      </c>
      <c r="AZ448" s="1">
        <f t="shared" si="216"/>
        <v>0</v>
      </c>
      <c r="BA448" s="1">
        <f t="shared" si="217"/>
        <v>0</v>
      </c>
      <c r="BB448" s="1">
        <f t="shared" si="218"/>
        <v>0</v>
      </c>
      <c r="BC448" s="1">
        <f t="shared" si="219"/>
        <v>0</v>
      </c>
      <c r="BD448" s="1">
        <f t="shared" si="220"/>
        <v>0</v>
      </c>
      <c r="BE448" s="1">
        <f t="shared" si="221"/>
        <v>0</v>
      </c>
      <c r="BF448" s="43">
        <f t="shared" si="222"/>
        <v>2</v>
      </c>
      <c r="BG448" s="43">
        <f t="shared" si="223"/>
        <v>2.04</v>
      </c>
      <c r="BH448" s="1" t="s">
        <v>13580</v>
      </c>
      <c r="BI448" s="52">
        <v>0.15853658536585366</v>
      </c>
      <c r="BJ448" s="1" t="s">
        <v>13587</v>
      </c>
    </row>
    <row r="449" spans="1:62">
      <c r="A449" s="28" t="s">
        <v>804</v>
      </c>
      <c r="B449" s="1">
        <v>20001</v>
      </c>
      <c r="C449" s="1">
        <v>8353</v>
      </c>
      <c r="D449" s="1">
        <v>8.4899999999999949</v>
      </c>
      <c r="E449" s="28">
        <v>88.42</v>
      </c>
      <c r="F449" s="1">
        <v>1.43</v>
      </c>
      <c r="G449" s="28">
        <v>0.36479591836734693</v>
      </c>
      <c r="H449" s="28">
        <v>0.71</v>
      </c>
      <c r="I449" s="28">
        <v>0.23509933774834435</v>
      </c>
      <c r="J449" s="1">
        <v>99.92</v>
      </c>
      <c r="K449" s="1">
        <v>99.77</v>
      </c>
      <c r="L449" s="1">
        <v>152</v>
      </c>
      <c r="M449" s="1">
        <v>959</v>
      </c>
      <c r="N449" s="1">
        <v>3863</v>
      </c>
      <c r="O449" s="28">
        <v>0.67837330552659025</v>
      </c>
      <c r="P449" s="28">
        <f t="shared" si="192"/>
        <v>1.4895159202692208</v>
      </c>
      <c r="Q449" s="42">
        <v>1</v>
      </c>
      <c r="T449" s="1">
        <f t="shared" si="193"/>
        <v>0</v>
      </c>
      <c r="U449" s="1">
        <f t="shared" si="194"/>
        <v>0</v>
      </c>
      <c r="W449" s="1">
        <f t="shared" si="195"/>
        <v>0</v>
      </c>
      <c r="X449" s="1">
        <f t="shared" si="196"/>
        <v>0</v>
      </c>
      <c r="Y449" s="1">
        <f t="shared" si="197"/>
        <v>0</v>
      </c>
      <c r="Z449" s="1">
        <f t="shared" si="198"/>
        <v>0</v>
      </c>
      <c r="AH449" s="1">
        <f t="shared" si="199"/>
        <v>0</v>
      </c>
      <c r="AI449" s="1">
        <f t="shared" si="200"/>
        <v>0</v>
      </c>
      <c r="AJ449" s="1">
        <f t="shared" si="201"/>
        <v>0</v>
      </c>
      <c r="AK449" s="1">
        <f t="shared" si="202"/>
        <v>0</v>
      </c>
      <c r="AL449" s="1">
        <f t="shared" si="203"/>
        <v>0</v>
      </c>
      <c r="AM449" s="1">
        <f t="shared" si="204"/>
        <v>0</v>
      </c>
      <c r="AN449" s="1">
        <f t="shared" si="205"/>
        <v>0</v>
      </c>
      <c r="AO449" s="1">
        <f t="shared" si="206"/>
        <v>0</v>
      </c>
      <c r="AP449" s="1">
        <f t="shared" si="207"/>
        <v>0</v>
      </c>
      <c r="AQ449" s="1">
        <f t="shared" si="208"/>
        <v>0.56999999999999995</v>
      </c>
      <c r="AR449" s="1">
        <f t="shared" si="209"/>
        <v>0</v>
      </c>
      <c r="AS449" s="1">
        <f t="shared" si="210"/>
        <v>0</v>
      </c>
      <c r="AT449" s="1">
        <f t="shared" si="211"/>
        <v>0</v>
      </c>
      <c r="AU449" s="1">
        <f t="shared" si="212"/>
        <v>0</v>
      </c>
      <c r="AW449" s="1">
        <f t="shared" si="213"/>
        <v>0</v>
      </c>
      <c r="AX449" s="1">
        <f t="shared" si="214"/>
        <v>0</v>
      </c>
      <c r="AY449" s="1">
        <f t="shared" si="215"/>
        <v>0</v>
      </c>
      <c r="AZ449" s="1">
        <f t="shared" si="216"/>
        <v>0</v>
      </c>
      <c r="BA449" s="1">
        <f t="shared" si="217"/>
        <v>0</v>
      </c>
      <c r="BB449" s="1">
        <f t="shared" si="218"/>
        <v>0</v>
      </c>
      <c r="BC449" s="1">
        <f t="shared" si="219"/>
        <v>0</v>
      </c>
      <c r="BD449" s="1">
        <f t="shared" si="220"/>
        <v>0</v>
      </c>
      <c r="BE449" s="1">
        <f t="shared" si="221"/>
        <v>0</v>
      </c>
      <c r="BF449" s="43">
        <f t="shared" si="222"/>
        <v>0</v>
      </c>
      <c r="BG449" s="43">
        <f t="shared" si="223"/>
        <v>0.56999999999999995</v>
      </c>
      <c r="BH449" s="1" t="s">
        <v>13580</v>
      </c>
      <c r="BI449" s="52">
        <v>0.15853658536585366</v>
      </c>
      <c r="BJ449" s="1" t="s">
        <v>13587</v>
      </c>
    </row>
    <row r="450" spans="1:62">
      <c r="A450" s="28" t="s">
        <v>900</v>
      </c>
      <c r="B450" s="1">
        <v>1000</v>
      </c>
      <c r="C450" s="1">
        <v>7490</v>
      </c>
      <c r="D450" s="1">
        <v>1.2199999999999989</v>
      </c>
      <c r="E450" s="28">
        <v>88.48</v>
      </c>
      <c r="F450" s="1">
        <v>0</v>
      </c>
      <c r="G450" s="28">
        <v>0</v>
      </c>
      <c r="H450" s="28">
        <v>5.09</v>
      </c>
      <c r="I450" s="28">
        <v>2.1033057851239669</v>
      </c>
      <c r="J450" s="1">
        <v>100</v>
      </c>
      <c r="K450" s="1">
        <v>99.92</v>
      </c>
      <c r="L450" s="1">
        <v>49</v>
      </c>
      <c r="M450" s="1">
        <v>254</v>
      </c>
      <c r="N450" s="1">
        <v>1405</v>
      </c>
      <c r="O450" s="28">
        <v>0.82566929133858269</v>
      </c>
      <c r="P450" s="28">
        <f t="shared" si="192"/>
        <v>1.0846975088967972</v>
      </c>
      <c r="Q450" s="42">
        <v>1</v>
      </c>
      <c r="T450" s="1">
        <f t="shared" si="193"/>
        <v>0</v>
      </c>
      <c r="U450" s="1">
        <f t="shared" si="194"/>
        <v>0.52400000000000002</v>
      </c>
      <c r="W450" s="1">
        <f t="shared" si="195"/>
        <v>0</v>
      </c>
      <c r="X450" s="1">
        <f t="shared" si="196"/>
        <v>0</v>
      </c>
      <c r="Y450" s="1">
        <f t="shared" si="197"/>
        <v>0</v>
      </c>
      <c r="Z450" s="1">
        <f t="shared" si="198"/>
        <v>0</v>
      </c>
      <c r="AH450" s="1">
        <f t="shared" si="199"/>
        <v>0</v>
      </c>
      <c r="AI450" s="1">
        <f t="shared" si="200"/>
        <v>0</v>
      </c>
      <c r="AJ450" s="1">
        <f t="shared" si="201"/>
        <v>0</v>
      </c>
      <c r="AK450" s="1">
        <f t="shared" si="202"/>
        <v>0</v>
      </c>
      <c r="AL450" s="1">
        <f t="shared" si="203"/>
        <v>1</v>
      </c>
      <c r="AM450" s="1">
        <f t="shared" si="204"/>
        <v>0.75</v>
      </c>
      <c r="AN450" s="1">
        <f t="shared" si="205"/>
        <v>1</v>
      </c>
      <c r="AO450" s="1">
        <f t="shared" si="206"/>
        <v>0.72</v>
      </c>
      <c r="AP450" s="1">
        <f t="shared" si="207"/>
        <v>0</v>
      </c>
      <c r="AQ450" s="1">
        <f t="shared" si="208"/>
        <v>0.56999999999999995</v>
      </c>
      <c r="AR450" s="1">
        <f t="shared" si="209"/>
        <v>0</v>
      </c>
      <c r="AS450" s="1">
        <f t="shared" si="210"/>
        <v>0</v>
      </c>
      <c r="AT450" s="1">
        <f t="shared" si="211"/>
        <v>0</v>
      </c>
      <c r="AU450" s="1">
        <f t="shared" si="212"/>
        <v>0</v>
      </c>
      <c r="AW450" s="1">
        <f t="shared" si="213"/>
        <v>0</v>
      </c>
      <c r="AX450" s="1">
        <f t="shared" si="214"/>
        <v>0</v>
      </c>
      <c r="AY450" s="1">
        <f t="shared" si="215"/>
        <v>0</v>
      </c>
      <c r="AZ450" s="1">
        <f t="shared" si="216"/>
        <v>0</v>
      </c>
      <c r="BA450" s="1">
        <f t="shared" si="217"/>
        <v>0</v>
      </c>
      <c r="BB450" s="1">
        <f t="shared" si="218"/>
        <v>0</v>
      </c>
      <c r="BC450" s="1">
        <f t="shared" si="219"/>
        <v>0</v>
      </c>
      <c r="BD450" s="1">
        <f t="shared" si="220"/>
        <v>0</v>
      </c>
      <c r="BE450" s="1">
        <f t="shared" si="221"/>
        <v>0</v>
      </c>
      <c r="BF450" s="43">
        <f t="shared" si="222"/>
        <v>2</v>
      </c>
      <c r="BG450" s="43">
        <f t="shared" si="223"/>
        <v>2.5640000000000001</v>
      </c>
      <c r="BH450" s="1" t="s">
        <v>13580</v>
      </c>
      <c r="BI450" s="52">
        <v>0.15853658536585366</v>
      </c>
      <c r="BJ450" s="1" t="s">
        <v>13587</v>
      </c>
    </row>
    <row r="451" spans="1:62">
      <c r="A451" s="28" t="s">
        <v>2534</v>
      </c>
      <c r="B451" s="1">
        <v>0</v>
      </c>
      <c r="C451" s="1">
        <v>6229</v>
      </c>
      <c r="D451" s="1">
        <v>4.2199999999999989</v>
      </c>
      <c r="E451" s="28">
        <v>89.52</v>
      </c>
      <c r="F451" s="1">
        <v>1.36</v>
      </c>
      <c r="G451" s="28">
        <v>0.42236024844720499</v>
      </c>
      <c r="H451" s="28">
        <v>1.61</v>
      </c>
      <c r="I451" s="28">
        <v>1.0125786163522013</v>
      </c>
      <c r="J451" s="1">
        <v>98.76</v>
      </c>
      <c r="K451" s="1">
        <v>99.73</v>
      </c>
      <c r="L451" s="1">
        <v>17</v>
      </c>
      <c r="M451" s="1">
        <v>357</v>
      </c>
      <c r="N451" s="1">
        <v>3089</v>
      </c>
      <c r="O451" s="28">
        <v>0.2038095238095238</v>
      </c>
      <c r="P451" s="28">
        <f t="shared" si="192"/>
        <v>0.69342829394626093</v>
      </c>
      <c r="Q451" s="42">
        <v>1</v>
      </c>
      <c r="T451" s="1">
        <f t="shared" si="193"/>
        <v>1</v>
      </c>
      <c r="U451" s="1">
        <f t="shared" si="194"/>
        <v>0.52400000000000002</v>
      </c>
      <c r="W451" s="1">
        <f t="shared" si="195"/>
        <v>0</v>
      </c>
      <c r="X451" s="1">
        <f t="shared" si="196"/>
        <v>0</v>
      </c>
      <c r="Y451" s="1">
        <f t="shared" si="197"/>
        <v>0</v>
      </c>
      <c r="Z451" s="1">
        <f t="shared" si="198"/>
        <v>0</v>
      </c>
      <c r="AH451" s="1">
        <f t="shared" si="199"/>
        <v>0</v>
      </c>
      <c r="AI451" s="1">
        <f t="shared" si="200"/>
        <v>0</v>
      </c>
      <c r="AJ451" s="1">
        <f t="shared" si="201"/>
        <v>0</v>
      </c>
      <c r="AK451" s="1">
        <f t="shared" si="202"/>
        <v>0</v>
      </c>
      <c r="AL451" s="1">
        <f t="shared" si="203"/>
        <v>0</v>
      </c>
      <c r="AM451" s="1">
        <f t="shared" si="204"/>
        <v>0</v>
      </c>
      <c r="AN451" s="1">
        <f t="shared" si="205"/>
        <v>0</v>
      </c>
      <c r="AO451" s="1">
        <f t="shared" si="206"/>
        <v>0.72</v>
      </c>
      <c r="AP451" s="1">
        <f t="shared" si="207"/>
        <v>0</v>
      </c>
      <c r="AQ451" s="1">
        <f t="shared" si="208"/>
        <v>0.56999999999999995</v>
      </c>
      <c r="AR451" s="1">
        <f t="shared" si="209"/>
        <v>0</v>
      </c>
      <c r="AS451" s="1">
        <f t="shared" si="210"/>
        <v>0</v>
      </c>
      <c r="AT451" s="1">
        <f t="shared" si="211"/>
        <v>0</v>
      </c>
      <c r="AU451" s="1">
        <f t="shared" si="212"/>
        <v>0</v>
      </c>
      <c r="AW451" s="1">
        <f t="shared" si="213"/>
        <v>1</v>
      </c>
      <c r="AX451" s="1">
        <f t="shared" si="214"/>
        <v>0</v>
      </c>
      <c r="AY451" s="1">
        <f t="shared" si="215"/>
        <v>0</v>
      </c>
      <c r="AZ451" s="1">
        <f t="shared" si="216"/>
        <v>0</v>
      </c>
      <c r="BA451" s="1">
        <f t="shared" si="217"/>
        <v>0</v>
      </c>
      <c r="BB451" s="1">
        <f t="shared" si="218"/>
        <v>0</v>
      </c>
      <c r="BC451" s="1">
        <f t="shared" si="219"/>
        <v>0</v>
      </c>
      <c r="BD451" s="1">
        <f t="shared" si="220"/>
        <v>0</v>
      </c>
      <c r="BE451" s="1">
        <f t="shared" si="221"/>
        <v>0</v>
      </c>
      <c r="BF451" s="43">
        <f t="shared" si="222"/>
        <v>2</v>
      </c>
      <c r="BG451" s="43">
        <f t="shared" si="223"/>
        <v>1.8140000000000001</v>
      </c>
      <c r="BH451" s="1" t="s">
        <v>13580</v>
      </c>
      <c r="BI451" s="52">
        <v>0.15853658536585366</v>
      </c>
      <c r="BJ451" s="1" t="s">
        <v>13587</v>
      </c>
    </row>
    <row r="452" spans="1:62">
      <c r="A452" s="28" t="s">
        <v>231</v>
      </c>
      <c r="B452" s="1">
        <v>1000</v>
      </c>
      <c r="C452" s="1">
        <v>9445</v>
      </c>
      <c r="D452" s="1">
        <v>1.769999999999996</v>
      </c>
      <c r="E452" s="28">
        <v>90.476666666666674</v>
      </c>
      <c r="F452" s="1">
        <v>3.28</v>
      </c>
      <c r="G452" s="28">
        <v>0.77725118483412325</v>
      </c>
      <c r="H452" s="28">
        <v>4.03</v>
      </c>
      <c r="I452" s="28">
        <v>1.3300330033003303</v>
      </c>
      <c r="J452" s="1">
        <v>47.07</v>
      </c>
      <c r="K452" s="1">
        <v>99.79</v>
      </c>
      <c r="L452" s="1">
        <v>26</v>
      </c>
      <c r="M452" s="1">
        <v>72</v>
      </c>
      <c r="N452" s="1">
        <v>1408</v>
      </c>
      <c r="O452" s="28">
        <v>1.5455555555555556</v>
      </c>
      <c r="P452" s="28">
        <f t="shared" si="192"/>
        <v>0.30681818181818182</v>
      </c>
      <c r="Q452" s="42">
        <v>1</v>
      </c>
      <c r="T452" s="1">
        <f t="shared" si="193"/>
        <v>0</v>
      </c>
      <c r="U452" s="1">
        <f t="shared" si="194"/>
        <v>0.52400000000000002</v>
      </c>
      <c r="W452" s="1">
        <f t="shared" si="195"/>
        <v>0</v>
      </c>
      <c r="X452" s="1">
        <f t="shared" si="196"/>
        <v>0</v>
      </c>
      <c r="Y452" s="1">
        <f t="shared" si="197"/>
        <v>1</v>
      </c>
      <c r="Z452" s="1">
        <f t="shared" si="198"/>
        <v>0</v>
      </c>
      <c r="AH452" s="1">
        <f t="shared" si="199"/>
        <v>0</v>
      </c>
      <c r="AI452" s="1">
        <f t="shared" si="200"/>
        <v>0</v>
      </c>
      <c r="AJ452" s="1">
        <f t="shared" si="201"/>
        <v>0</v>
      </c>
      <c r="AK452" s="1">
        <f t="shared" si="202"/>
        <v>0</v>
      </c>
      <c r="AL452" s="1">
        <f t="shared" si="203"/>
        <v>0</v>
      </c>
      <c r="AM452" s="1">
        <f t="shared" si="204"/>
        <v>0</v>
      </c>
      <c r="AN452" s="1">
        <f t="shared" si="205"/>
        <v>1</v>
      </c>
      <c r="AO452" s="1">
        <f t="shared" si="206"/>
        <v>0.72</v>
      </c>
      <c r="AP452" s="1">
        <f t="shared" si="207"/>
        <v>1</v>
      </c>
      <c r="AQ452" s="1">
        <f t="shared" si="208"/>
        <v>0</v>
      </c>
      <c r="AR452" s="1">
        <f t="shared" si="209"/>
        <v>0</v>
      </c>
      <c r="AS452" s="1">
        <f t="shared" si="210"/>
        <v>0</v>
      </c>
      <c r="AT452" s="1">
        <f t="shared" si="211"/>
        <v>0</v>
      </c>
      <c r="AU452" s="1">
        <f t="shared" si="212"/>
        <v>0</v>
      </c>
      <c r="AW452" s="1">
        <f t="shared" si="213"/>
        <v>1</v>
      </c>
      <c r="AX452" s="1">
        <f t="shared" si="214"/>
        <v>0</v>
      </c>
      <c r="AY452" s="1">
        <f t="shared" si="215"/>
        <v>1</v>
      </c>
      <c r="AZ452" s="1">
        <f t="shared" si="216"/>
        <v>0.88</v>
      </c>
      <c r="BA452" s="1">
        <f t="shared" si="217"/>
        <v>0</v>
      </c>
      <c r="BB452" s="1">
        <f t="shared" si="218"/>
        <v>0</v>
      </c>
      <c r="BC452" s="1">
        <f t="shared" si="219"/>
        <v>0</v>
      </c>
      <c r="BD452" s="1">
        <f t="shared" si="220"/>
        <v>0</v>
      </c>
      <c r="BE452" s="1">
        <f t="shared" si="221"/>
        <v>0.81</v>
      </c>
      <c r="BF452" s="43">
        <f t="shared" si="222"/>
        <v>5</v>
      </c>
      <c r="BG452" s="43">
        <f t="shared" si="223"/>
        <v>2.9340000000000002</v>
      </c>
      <c r="BH452" s="1" t="s">
        <v>13578</v>
      </c>
      <c r="BI452" s="52">
        <v>7.6923076923076927E-2</v>
      </c>
      <c r="BJ452" s="1" t="s">
        <v>13589</v>
      </c>
    </row>
    <row r="453" spans="1:62">
      <c r="A453" s="28" t="s">
        <v>1293</v>
      </c>
      <c r="B453" s="1">
        <v>1001</v>
      </c>
      <c r="C453" s="1">
        <v>3338</v>
      </c>
      <c r="D453" s="1">
        <v>4.2400000000000091</v>
      </c>
      <c r="E453" s="28">
        <v>90.49666666666667</v>
      </c>
      <c r="F453" s="1">
        <v>0</v>
      </c>
      <c r="G453" s="28">
        <v>0</v>
      </c>
      <c r="H453" s="28">
        <v>0</v>
      </c>
      <c r="I453" s="28">
        <v>0</v>
      </c>
      <c r="J453" s="1">
        <v>100</v>
      </c>
      <c r="K453" s="1">
        <v>99.26</v>
      </c>
      <c r="L453" s="1">
        <v>1</v>
      </c>
      <c r="M453" s="1">
        <v>6</v>
      </c>
      <c r="N453" s="1">
        <v>249</v>
      </c>
      <c r="O453" s="28">
        <v>0.71333333333333337</v>
      </c>
      <c r="P453" s="28">
        <f t="shared" si="192"/>
        <v>0.14457831325301207</v>
      </c>
      <c r="Q453" s="42">
        <v>1</v>
      </c>
      <c r="T453" s="1">
        <f t="shared" si="193"/>
        <v>0</v>
      </c>
      <c r="U453" s="1">
        <f t="shared" si="194"/>
        <v>0.52400000000000002</v>
      </c>
      <c r="W453" s="1">
        <f t="shared" si="195"/>
        <v>0</v>
      </c>
      <c r="X453" s="1">
        <f t="shared" si="196"/>
        <v>0</v>
      </c>
      <c r="Y453" s="1">
        <f t="shared" si="197"/>
        <v>1</v>
      </c>
      <c r="Z453" s="1">
        <f t="shared" si="198"/>
        <v>0</v>
      </c>
      <c r="AH453" s="1">
        <f t="shared" si="199"/>
        <v>0</v>
      </c>
      <c r="AI453" s="1">
        <f t="shared" si="200"/>
        <v>0</v>
      </c>
      <c r="AJ453" s="1">
        <f t="shared" si="201"/>
        <v>0</v>
      </c>
      <c r="AK453" s="1">
        <f t="shared" si="202"/>
        <v>0</v>
      </c>
      <c r="AL453" s="1">
        <f t="shared" si="203"/>
        <v>0</v>
      </c>
      <c r="AM453" s="1">
        <f t="shared" si="204"/>
        <v>0</v>
      </c>
      <c r="AN453" s="1">
        <f t="shared" si="205"/>
        <v>0</v>
      </c>
      <c r="AO453" s="1">
        <f t="shared" si="206"/>
        <v>0</v>
      </c>
      <c r="AP453" s="1">
        <f t="shared" si="207"/>
        <v>0</v>
      </c>
      <c r="AQ453" s="1">
        <f t="shared" si="208"/>
        <v>0.56999999999999995</v>
      </c>
      <c r="AR453" s="1">
        <f t="shared" si="209"/>
        <v>0</v>
      </c>
      <c r="AS453" s="1">
        <f t="shared" si="210"/>
        <v>0.67</v>
      </c>
      <c r="AT453" s="1">
        <f t="shared" si="211"/>
        <v>0</v>
      </c>
      <c r="AU453" s="1">
        <f t="shared" si="212"/>
        <v>0.54</v>
      </c>
      <c r="AW453" s="1">
        <f t="shared" si="213"/>
        <v>1</v>
      </c>
      <c r="AX453" s="1">
        <f t="shared" si="214"/>
        <v>0.91</v>
      </c>
      <c r="AY453" s="1">
        <f t="shared" si="215"/>
        <v>1</v>
      </c>
      <c r="AZ453" s="1">
        <f t="shared" si="216"/>
        <v>0.88</v>
      </c>
      <c r="BA453" s="1">
        <f t="shared" si="217"/>
        <v>0.77</v>
      </c>
      <c r="BB453" s="1">
        <f t="shared" si="218"/>
        <v>0</v>
      </c>
      <c r="BC453" s="1">
        <f t="shared" si="219"/>
        <v>0</v>
      </c>
      <c r="BD453" s="1">
        <f t="shared" si="220"/>
        <v>1</v>
      </c>
      <c r="BE453" s="1">
        <f t="shared" si="221"/>
        <v>0.81</v>
      </c>
      <c r="BF453" s="43">
        <f t="shared" si="222"/>
        <v>4</v>
      </c>
      <c r="BG453" s="43">
        <f t="shared" si="223"/>
        <v>5.6740000000000013</v>
      </c>
      <c r="BH453" s="1" t="s">
        <v>13580</v>
      </c>
      <c r="BI453" s="52">
        <v>0.15853658536585366</v>
      </c>
      <c r="BJ453" s="1" t="s">
        <v>13587</v>
      </c>
    </row>
    <row r="454" spans="1:62">
      <c r="A454" s="28" t="s">
        <v>1317</v>
      </c>
      <c r="B454" s="1">
        <v>1000</v>
      </c>
      <c r="C454" s="1">
        <v>29887</v>
      </c>
      <c r="D454" s="1">
        <v>2.6800000000000068</v>
      </c>
      <c r="E454" s="28">
        <v>90.850000000000009</v>
      </c>
      <c r="F454" s="1">
        <v>0.77</v>
      </c>
      <c r="G454" s="28">
        <v>0.19642857142857142</v>
      </c>
      <c r="H454" s="28">
        <v>1.98</v>
      </c>
      <c r="I454" s="28">
        <v>0.6556291390728477</v>
      </c>
      <c r="J454" s="1">
        <v>96.88</v>
      </c>
      <c r="K454" s="1">
        <v>99.5</v>
      </c>
      <c r="L454" s="1">
        <v>376</v>
      </c>
      <c r="M454" s="1">
        <v>1683</v>
      </c>
      <c r="N454" s="1">
        <v>8863</v>
      </c>
      <c r="O454" s="28">
        <v>0.9561972667855021</v>
      </c>
      <c r="P454" s="28">
        <f t="shared" ref="P454:P479" si="224">M454/N454*6</f>
        <v>1.1393433374703825</v>
      </c>
      <c r="Q454" s="42">
        <v>1</v>
      </c>
      <c r="T454" s="1">
        <f t="shared" si="193"/>
        <v>0</v>
      </c>
      <c r="U454" s="1">
        <f t="shared" si="194"/>
        <v>0.52400000000000002</v>
      </c>
      <c r="W454" s="1">
        <f t="shared" si="195"/>
        <v>0</v>
      </c>
      <c r="X454" s="1">
        <f t="shared" si="196"/>
        <v>0</v>
      </c>
      <c r="Y454" s="1">
        <f t="shared" si="197"/>
        <v>1</v>
      </c>
      <c r="Z454" s="1">
        <f t="shared" si="198"/>
        <v>0</v>
      </c>
      <c r="AH454" s="1">
        <f t="shared" si="199"/>
        <v>0</v>
      </c>
      <c r="AI454" s="1">
        <f t="shared" si="200"/>
        <v>0</v>
      </c>
      <c r="AJ454" s="1">
        <f t="shared" si="201"/>
        <v>0</v>
      </c>
      <c r="AK454" s="1">
        <f t="shared" si="202"/>
        <v>0</v>
      </c>
      <c r="AL454" s="1">
        <f t="shared" si="203"/>
        <v>0</v>
      </c>
      <c r="AM454" s="1">
        <f t="shared" si="204"/>
        <v>0</v>
      </c>
      <c r="AN454" s="1">
        <f t="shared" si="205"/>
        <v>0</v>
      </c>
      <c r="AO454" s="1">
        <f t="shared" si="206"/>
        <v>0.72</v>
      </c>
      <c r="AP454" s="1">
        <f t="shared" si="207"/>
        <v>0</v>
      </c>
      <c r="AQ454" s="1">
        <f t="shared" si="208"/>
        <v>0</v>
      </c>
      <c r="AR454" s="1">
        <f t="shared" si="209"/>
        <v>0</v>
      </c>
      <c r="AS454" s="1">
        <f t="shared" si="210"/>
        <v>0</v>
      </c>
      <c r="AT454" s="1">
        <f t="shared" si="211"/>
        <v>0</v>
      </c>
      <c r="AU454" s="1">
        <f t="shared" si="212"/>
        <v>0</v>
      </c>
      <c r="AW454" s="1">
        <f t="shared" si="213"/>
        <v>0</v>
      </c>
      <c r="AX454" s="1">
        <f t="shared" si="214"/>
        <v>0</v>
      </c>
      <c r="AY454" s="1">
        <f t="shared" si="215"/>
        <v>0</v>
      </c>
      <c r="AZ454" s="1">
        <f t="shared" si="216"/>
        <v>0</v>
      </c>
      <c r="BA454" s="1">
        <f t="shared" si="217"/>
        <v>0</v>
      </c>
      <c r="BB454" s="1">
        <f t="shared" si="218"/>
        <v>0</v>
      </c>
      <c r="BC454" s="1">
        <f t="shared" si="219"/>
        <v>0</v>
      </c>
      <c r="BD454" s="1">
        <f t="shared" si="220"/>
        <v>0</v>
      </c>
      <c r="BE454" s="1">
        <f t="shared" si="221"/>
        <v>0</v>
      </c>
      <c r="BF454" s="43">
        <f t="shared" si="222"/>
        <v>1</v>
      </c>
      <c r="BG454" s="43">
        <f t="shared" si="223"/>
        <v>1.244</v>
      </c>
      <c r="BH454" s="1" t="s">
        <v>13580</v>
      </c>
      <c r="BI454" s="52">
        <v>0.15853658536585366</v>
      </c>
      <c r="BJ454" s="1" t="s">
        <v>13587</v>
      </c>
    </row>
    <row r="455" spans="1:62">
      <c r="A455" s="28" t="s">
        <v>98</v>
      </c>
      <c r="B455" s="1">
        <v>1000</v>
      </c>
      <c r="C455" s="1">
        <v>10971</v>
      </c>
      <c r="D455" s="1">
        <v>6.3799999999999955</v>
      </c>
      <c r="E455" s="28">
        <v>91.013333333333321</v>
      </c>
      <c r="F455" s="1">
        <v>1.42</v>
      </c>
      <c r="G455" s="28">
        <v>0.36224489795918369</v>
      </c>
      <c r="H455" s="28">
        <v>5.95</v>
      </c>
      <c r="I455" s="28">
        <v>1.9701986754966887</v>
      </c>
      <c r="J455" s="1">
        <v>16.309999999999999</v>
      </c>
      <c r="K455" s="1">
        <v>99.92</v>
      </c>
      <c r="L455" s="1">
        <v>4</v>
      </c>
      <c r="M455" s="1">
        <v>98</v>
      </c>
      <c r="N455" s="1">
        <v>972</v>
      </c>
      <c r="O455" s="28">
        <v>0.17469387755102039</v>
      </c>
      <c r="P455" s="28">
        <f t="shared" si="224"/>
        <v>0.60493827160493829</v>
      </c>
      <c r="Q455" s="42">
        <v>1</v>
      </c>
      <c r="T455" s="1">
        <f t="shared" ref="T455:T479" si="225">IF(B455&lt;500,1,0)*$T$2</f>
        <v>0</v>
      </c>
      <c r="U455" s="1">
        <f t="shared" ref="U455:U479" si="226">IF($B455&lt;2000,1,0)*$T$3</f>
        <v>0.52400000000000002</v>
      </c>
      <c r="W455" s="1">
        <f t="shared" ref="W455:W479" si="227">IF(D455&gt;30,1,0)*$W$2</f>
        <v>0</v>
      </c>
      <c r="X455" s="1">
        <f t="shared" ref="X455:X479" si="228">IF($D455&gt;12.7,1,0)*$W$3</f>
        <v>0</v>
      </c>
      <c r="Y455" s="1">
        <f t="shared" ref="Y455:Y479" si="229">IF(E455&gt;90,1,IF(E455&lt;-3,1,0))*$Y$2</f>
        <v>1</v>
      </c>
      <c r="Z455" s="1">
        <f t="shared" ref="Z455:Z479" si="230">IF($E455&gt;94,1,IF($E455&lt;-0.33,1,0))*$Y$3</f>
        <v>0</v>
      </c>
      <c r="AH455" s="1">
        <f t="shared" ref="AH455:AH479" si="231">IF(F455&gt;40,1,0)*$AH$2</f>
        <v>0</v>
      </c>
      <c r="AI455" s="1">
        <f t="shared" ref="AI455:AI479" si="232">IF($F455&gt;6.4,1,0)*$AH$3</f>
        <v>0</v>
      </c>
      <c r="AJ455" s="1">
        <f t="shared" ref="AJ455:AJ479" si="233">IF(G455&gt;3,1,0)*$AJ$2</f>
        <v>0</v>
      </c>
      <c r="AK455" s="1">
        <f t="shared" ref="AK455:AK479" si="234">IF($G455&gt;3.8,1,0)*$AJ$3</f>
        <v>0</v>
      </c>
      <c r="AL455" s="1">
        <f t="shared" ref="AL455:AL479" si="235">IF(H455&gt;5,1,0)*$AL$2</f>
        <v>1</v>
      </c>
      <c r="AM455" s="1">
        <f t="shared" ref="AM455:AM479" si="236">IF($H455&gt;4.6,1,0)*$AL$3</f>
        <v>0.75</v>
      </c>
      <c r="AN455" s="1">
        <f t="shared" ref="AN455:AN479" si="237">IF(H455&gt;3,1,0)*$AN$2</f>
        <v>1</v>
      </c>
      <c r="AO455" s="1">
        <f t="shared" ref="AO455:AO479" si="238">IF($H455&gt;1.27,1,0)*$AN$3</f>
        <v>0.72</v>
      </c>
      <c r="AP455" s="1">
        <f t="shared" ref="AP455:AP479" si="239">IF(J455&lt;60,1,0)*$AP$2</f>
        <v>1</v>
      </c>
      <c r="AQ455" s="1">
        <f t="shared" ref="AQ455:AQ479" si="240">IF($J455&gt;97,1,0)*$AP$3</f>
        <v>0</v>
      </c>
      <c r="AR455" s="1">
        <f t="shared" ref="AR455:AR479" si="241">IF(K455&lt;98,1,0)*$AR$2</f>
        <v>0</v>
      </c>
      <c r="AS455" s="1">
        <f t="shared" ref="AS455:AS479" si="242">IF($K455&lt;99.3,1,0)*$AR$3</f>
        <v>0</v>
      </c>
      <c r="AT455" s="1">
        <f t="shared" ref="AT455:AT479" si="243">IF(C455&lt;3000,1,0)*$AT$2</f>
        <v>0</v>
      </c>
      <c r="AU455" s="1">
        <f t="shared" ref="AU455:AU479" si="244">IF($C455&lt;5932,1,0)*$AT$3</f>
        <v>0</v>
      </c>
      <c r="AW455" s="1">
        <f t="shared" ref="AW455:AW479" si="245">IF(L455&lt;=32,1,0)*$AW$2</f>
        <v>1</v>
      </c>
      <c r="AX455" s="1">
        <f t="shared" ref="AX455:AX479" si="246">IF($L455&lt;=10,1,0)*$AW$3</f>
        <v>0.91</v>
      </c>
      <c r="AY455" s="1">
        <f t="shared" ref="AY455:AY479" si="247">IF(M455&lt;=146,1,0)*$AY$2</f>
        <v>1</v>
      </c>
      <c r="AZ455" s="1">
        <f t="shared" ref="AZ455:AZ479" si="248">IF($M455&lt;=180,1,0)*$AY$3</f>
        <v>0.88</v>
      </c>
      <c r="BA455" s="1">
        <f t="shared" ref="BA455:BA479" si="249">IF($N455&lt;=1285,1,0)*$BA$3</f>
        <v>0.77</v>
      </c>
      <c r="BB455" s="1">
        <f t="shared" ref="BB455:BB479" si="250">IF(O455&lt;0.1,1,0)*$BB$2</f>
        <v>0</v>
      </c>
      <c r="BC455" s="1">
        <f t="shared" ref="BC455:BC479" si="251">IF($O455&lt;0.5%,1,0)*$BB$3</f>
        <v>0</v>
      </c>
      <c r="BD455" s="1">
        <f t="shared" ref="BD455:BD479" si="252">IF(P455&lt;0.25,1,0)*$BD$2</f>
        <v>0</v>
      </c>
      <c r="BE455" s="1">
        <f t="shared" ref="BE455:BE479" si="253">IF($P455&lt;40%,1,0)*$BD$3</f>
        <v>0</v>
      </c>
      <c r="BF455" s="43">
        <f t="shared" ref="BF455:BF479" si="254">SUM(T455,W455,Y455,AH455,AJ455,AL455,AN455,AP455,AR455,AT455,AW455,AY455,BB455,BD455)</f>
        <v>6</v>
      </c>
      <c r="BG455" s="43">
        <f t="shared" ref="BG455:BG479" si="255">SUM(U455,X455,Z455,AI455,AK455,AM455,AO455,AQ455,AS455,AU455,AX455,AZ455,BA455,BC455,BE455)</f>
        <v>4.5540000000000003</v>
      </c>
      <c r="BH455" s="1" t="s">
        <v>13578</v>
      </c>
      <c r="BI455" s="52">
        <v>7.6923076923076927E-2</v>
      </c>
      <c r="BJ455" s="1" t="s">
        <v>13589</v>
      </c>
    </row>
    <row r="456" spans="1:62">
      <c r="A456" s="28" t="s">
        <v>3624</v>
      </c>
      <c r="B456" s="1">
        <v>11002</v>
      </c>
      <c r="C456" s="1">
        <v>15540</v>
      </c>
      <c r="D456" s="1">
        <v>5.3599999999999994</v>
      </c>
      <c r="E456" s="28">
        <v>91.066666666666677</v>
      </c>
      <c r="F456" s="1">
        <v>0.28000000000000003</v>
      </c>
      <c r="G456" s="28">
        <v>8.6956521739130432E-2</v>
      </c>
      <c r="H456" s="28">
        <v>7.85</v>
      </c>
      <c r="I456" s="28">
        <v>4.9371069182389933</v>
      </c>
      <c r="J456" s="1">
        <v>20.67</v>
      </c>
      <c r="K456" s="1">
        <v>98.59</v>
      </c>
      <c r="L456" s="1">
        <v>46</v>
      </c>
      <c r="M456" s="1">
        <v>332</v>
      </c>
      <c r="N456" s="1">
        <v>3212</v>
      </c>
      <c r="O456" s="28">
        <v>0.59301204819277109</v>
      </c>
      <c r="P456" s="28">
        <f t="shared" si="224"/>
        <v>0.6201743462017435</v>
      </c>
      <c r="Q456" s="42">
        <v>1</v>
      </c>
      <c r="T456" s="1">
        <f t="shared" si="225"/>
        <v>0</v>
      </c>
      <c r="U456" s="1">
        <f t="shared" si="226"/>
        <v>0</v>
      </c>
      <c r="W456" s="1">
        <f t="shared" si="227"/>
        <v>0</v>
      </c>
      <c r="X456" s="1">
        <f t="shared" si="228"/>
        <v>0</v>
      </c>
      <c r="Y456" s="1">
        <f t="shared" si="229"/>
        <v>1</v>
      </c>
      <c r="Z456" s="1">
        <f t="shared" si="230"/>
        <v>0</v>
      </c>
      <c r="AH456" s="1">
        <f t="shared" si="231"/>
        <v>0</v>
      </c>
      <c r="AI456" s="1">
        <f t="shared" si="232"/>
        <v>0</v>
      </c>
      <c r="AJ456" s="1">
        <f t="shared" si="233"/>
        <v>0</v>
      </c>
      <c r="AK456" s="1">
        <f t="shared" si="234"/>
        <v>0</v>
      </c>
      <c r="AL456" s="1">
        <f t="shared" si="235"/>
        <v>1</v>
      </c>
      <c r="AM456" s="1">
        <f t="shared" si="236"/>
        <v>0.75</v>
      </c>
      <c r="AN456" s="1">
        <f t="shared" si="237"/>
        <v>1</v>
      </c>
      <c r="AO456" s="1">
        <f t="shared" si="238"/>
        <v>0.72</v>
      </c>
      <c r="AP456" s="1">
        <f t="shared" si="239"/>
        <v>1</v>
      </c>
      <c r="AQ456" s="1">
        <f t="shared" si="240"/>
        <v>0</v>
      </c>
      <c r="AR456" s="1">
        <f t="shared" si="241"/>
        <v>0</v>
      </c>
      <c r="AS456" s="1">
        <f t="shared" si="242"/>
        <v>0.67</v>
      </c>
      <c r="AT456" s="1">
        <f t="shared" si="243"/>
        <v>0</v>
      </c>
      <c r="AU456" s="1">
        <f t="shared" si="244"/>
        <v>0</v>
      </c>
      <c r="AW456" s="1">
        <f t="shared" si="245"/>
        <v>0</v>
      </c>
      <c r="AX456" s="1">
        <f t="shared" si="246"/>
        <v>0</v>
      </c>
      <c r="AY456" s="1">
        <f t="shared" si="247"/>
        <v>0</v>
      </c>
      <c r="AZ456" s="1">
        <f t="shared" si="248"/>
        <v>0</v>
      </c>
      <c r="BA456" s="1">
        <f t="shared" si="249"/>
        <v>0</v>
      </c>
      <c r="BB456" s="1">
        <f t="shared" si="250"/>
        <v>0</v>
      </c>
      <c r="BC456" s="1">
        <f t="shared" si="251"/>
        <v>0</v>
      </c>
      <c r="BD456" s="1">
        <f t="shared" si="252"/>
        <v>0</v>
      </c>
      <c r="BE456" s="1">
        <f t="shared" si="253"/>
        <v>0</v>
      </c>
      <c r="BF456" s="43">
        <f t="shared" si="254"/>
        <v>4</v>
      </c>
      <c r="BG456" s="43">
        <f t="shared" si="255"/>
        <v>2.14</v>
      </c>
      <c r="BH456" s="1" t="s">
        <v>13578</v>
      </c>
      <c r="BI456" s="52">
        <v>7.6923076923076927E-2</v>
      </c>
      <c r="BJ456" s="1" t="s">
        <v>13589</v>
      </c>
    </row>
    <row r="457" spans="1:62">
      <c r="A457" s="28" t="s">
        <v>3956</v>
      </c>
      <c r="B457" s="1">
        <v>2000</v>
      </c>
      <c r="C457" s="1">
        <v>13868</v>
      </c>
      <c r="D457" s="1">
        <v>2.7600000000000051</v>
      </c>
      <c r="E457" s="28">
        <v>91.27</v>
      </c>
      <c r="F457" s="1">
        <v>0</v>
      </c>
      <c r="G457" s="28">
        <v>0</v>
      </c>
      <c r="H457" s="28">
        <v>0</v>
      </c>
      <c r="I457" s="28">
        <v>0</v>
      </c>
      <c r="J457" s="1">
        <v>100</v>
      </c>
      <c r="K457" s="1">
        <v>99.87</v>
      </c>
      <c r="L457" s="1">
        <v>0</v>
      </c>
      <c r="M457" s="1">
        <v>0</v>
      </c>
      <c r="N457" s="1">
        <v>337</v>
      </c>
      <c r="O457" s="28">
        <v>0</v>
      </c>
      <c r="P457" s="28">
        <f t="shared" si="224"/>
        <v>0</v>
      </c>
      <c r="Q457" s="42">
        <v>1</v>
      </c>
      <c r="T457" s="1">
        <f t="shared" si="225"/>
        <v>0</v>
      </c>
      <c r="U457" s="1">
        <f t="shared" si="226"/>
        <v>0</v>
      </c>
      <c r="W457" s="1">
        <f t="shared" si="227"/>
        <v>0</v>
      </c>
      <c r="X457" s="1">
        <f t="shared" si="228"/>
        <v>0</v>
      </c>
      <c r="Y457" s="1">
        <f t="shared" si="229"/>
        <v>1</v>
      </c>
      <c r="Z457" s="1">
        <f t="shared" si="230"/>
        <v>0</v>
      </c>
      <c r="AH457" s="1">
        <f t="shared" si="231"/>
        <v>0</v>
      </c>
      <c r="AI457" s="1">
        <f t="shared" si="232"/>
        <v>0</v>
      </c>
      <c r="AJ457" s="1">
        <f t="shared" si="233"/>
        <v>0</v>
      </c>
      <c r="AK457" s="1">
        <f t="shared" si="234"/>
        <v>0</v>
      </c>
      <c r="AL457" s="1">
        <f t="shared" si="235"/>
        <v>0</v>
      </c>
      <c r="AM457" s="1">
        <f t="shared" si="236"/>
        <v>0</v>
      </c>
      <c r="AN457" s="1">
        <f t="shared" si="237"/>
        <v>0</v>
      </c>
      <c r="AO457" s="1">
        <f t="shared" si="238"/>
        <v>0</v>
      </c>
      <c r="AP457" s="1">
        <f t="shared" si="239"/>
        <v>0</v>
      </c>
      <c r="AQ457" s="1">
        <f t="shared" si="240"/>
        <v>0.56999999999999995</v>
      </c>
      <c r="AR457" s="1">
        <f t="shared" si="241"/>
        <v>0</v>
      </c>
      <c r="AS457" s="1">
        <f t="shared" si="242"/>
        <v>0</v>
      </c>
      <c r="AT457" s="1">
        <f t="shared" si="243"/>
        <v>0</v>
      </c>
      <c r="AU457" s="1">
        <f t="shared" si="244"/>
        <v>0</v>
      </c>
      <c r="AW457" s="1">
        <f t="shared" si="245"/>
        <v>1</v>
      </c>
      <c r="AX457" s="1">
        <f t="shared" si="246"/>
        <v>0.91</v>
      </c>
      <c r="AY457" s="1">
        <f t="shared" si="247"/>
        <v>1</v>
      </c>
      <c r="AZ457" s="1">
        <f t="shared" si="248"/>
        <v>0.88</v>
      </c>
      <c r="BA457" s="1">
        <f t="shared" si="249"/>
        <v>0.77</v>
      </c>
      <c r="BB457" s="1">
        <f t="shared" si="250"/>
        <v>1</v>
      </c>
      <c r="BC457" s="1">
        <f t="shared" si="251"/>
        <v>0.9</v>
      </c>
      <c r="BD457" s="1">
        <f t="shared" si="252"/>
        <v>1</v>
      </c>
      <c r="BE457" s="1">
        <f t="shared" si="253"/>
        <v>0.81</v>
      </c>
      <c r="BF457" s="43">
        <f t="shared" si="254"/>
        <v>5</v>
      </c>
      <c r="BG457" s="43">
        <f t="shared" si="255"/>
        <v>4.84</v>
      </c>
      <c r="BH457" s="1" t="s">
        <v>13580</v>
      </c>
      <c r="BI457" s="52">
        <v>0.15853658536585366</v>
      </c>
      <c r="BJ457" s="1" t="s">
        <v>13587</v>
      </c>
    </row>
    <row r="458" spans="1:62">
      <c r="A458" s="28" t="s">
        <v>834</v>
      </c>
      <c r="B458" s="1">
        <v>3530</v>
      </c>
      <c r="C458" s="1">
        <v>20374</v>
      </c>
      <c r="D458" s="1">
        <v>4.2199999999999989</v>
      </c>
      <c r="E458" s="28">
        <v>91.49666666666667</v>
      </c>
      <c r="F458" s="1">
        <v>0.66</v>
      </c>
      <c r="G458" s="28">
        <v>0.17414248021108181</v>
      </c>
      <c r="H458" s="28">
        <v>0.17</v>
      </c>
      <c r="I458" s="28">
        <v>7.0247933884297523E-2</v>
      </c>
      <c r="J458" s="1">
        <v>99.99</v>
      </c>
      <c r="K458" s="1">
        <v>99.87</v>
      </c>
      <c r="L458" s="1">
        <v>271</v>
      </c>
      <c r="M458" s="1">
        <v>1218</v>
      </c>
      <c r="N458" s="1">
        <v>3158</v>
      </c>
      <c r="O458" s="28">
        <v>0.95228243021346481</v>
      </c>
      <c r="P458" s="28">
        <f t="shared" si="224"/>
        <v>2.3141228625712476</v>
      </c>
      <c r="Q458" s="42">
        <v>1</v>
      </c>
      <c r="T458" s="1">
        <f t="shared" si="225"/>
        <v>0</v>
      </c>
      <c r="U458" s="1">
        <f t="shared" si="226"/>
        <v>0</v>
      </c>
      <c r="W458" s="1">
        <f t="shared" si="227"/>
        <v>0</v>
      </c>
      <c r="X458" s="1">
        <f t="shared" si="228"/>
        <v>0</v>
      </c>
      <c r="Y458" s="1">
        <f t="shared" si="229"/>
        <v>1</v>
      </c>
      <c r="Z458" s="1">
        <f t="shared" si="230"/>
        <v>0</v>
      </c>
      <c r="AH458" s="1">
        <f t="shared" si="231"/>
        <v>0</v>
      </c>
      <c r="AI458" s="1">
        <f t="shared" si="232"/>
        <v>0</v>
      </c>
      <c r="AJ458" s="1">
        <f t="shared" si="233"/>
        <v>0</v>
      </c>
      <c r="AK458" s="1">
        <f t="shared" si="234"/>
        <v>0</v>
      </c>
      <c r="AL458" s="1">
        <f t="shared" si="235"/>
        <v>0</v>
      </c>
      <c r="AM458" s="1">
        <f t="shared" si="236"/>
        <v>0</v>
      </c>
      <c r="AN458" s="1">
        <f t="shared" si="237"/>
        <v>0</v>
      </c>
      <c r="AO458" s="1">
        <f t="shared" si="238"/>
        <v>0</v>
      </c>
      <c r="AP458" s="1">
        <f t="shared" si="239"/>
        <v>0</v>
      </c>
      <c r="AQ458" s="1">
        <f t="shared" si="240"/>
        <v>0.56999999999999995</v>
      </c>
      <c r="AR458" s="1">
        <f t="shared" si="241"/>
        <v>0</v>
      </c>
      <c r="AS458" s="1">
        <f t="shared" si="242"/>
        <v>0</v>
      </c>
      <c r="AT458" s="1">
        <f t="shared" si="243"/>
        <v>0</v>
      </c>
      <c r="AU458" s="1">
        <f t="shared" si="244"/>
        <v>0</v>
      </c>
      <c r="AW458" s="1">
        <f t="shared" si="245"/>
        <v>0</v>
      </c>
      <c r="AX458" s="1">
        <f t="shared" si="246"/>
        <v>0</v>
      </c>
      <c r="AY458" s="1">
        <f t="shared" si="247"/>
        <v>0</v>
      </c>
      <c r="AZ458" s="1">
        <f t="shared" si="248"/>
        <v>0</v>
      </c>
      <c r="BA458" s="1">
        <f t="shared" si="249"/>
        <v>0</v>
      </c>
      <c r="BB458" s="1">
        <f t="shared" si="250"/>
        <v>0</v>
      </c>
      <c r="BC458" s="1">
        <f t="shared" si="251"/>
        <v>0</v>
      </c>
      <c r="BD458" s="1">
        <f t="shared" si="252"/>
        <v>0</v>
      </c>
      <c r="BE458" s="1">
        <f t="shared" si="253"/>
        <v>0</v>
      </c>
      <c r="BF458" s="43">
        <f t="shared" si="254"/>
        <v>1</v>
      </c>
      <c r="BG458" s="43">
        <f t="shared" si="255"/>
        <v>0.56999999999999995</v>
      </c>
      <c r="BH458" s="1" t="s">
        <v>13580</v>
      </c>
      <c r="BI458" s="52">
        <v>0.15853658536585366</v>
      </c>
      <c r="BJ458" s="1" t="s">
        <v>13587</v>
      </c>
    </row>
    <row r="459" spans="1:62">
      <c r="A459" s="28" t="s">
        <v>2051</v>
      </c>
      <c r="B459" s="1">
        <v>1002</v>
      </c>
      <c r="C459" s="1">
        <v>10747</v>
      </c>
      <c r="D459" s="1">
        <v>3.9699999999999989</v>
      </c>
      <c r="E459" s="28">
        <v>91.563333333333333</v>
      </c>
      <c r="F459" s="1">
        <v>7.11</v>
      </c>
      <c r="G459" s="28">
        <v>0.49409312022237667</v>
      </c>
      <c r="H459" s="28">
        <v>3.8</v>
      </c>
      <c r="I459" s="28">
        <v>1.0298102981029811</v>
      </c>
      <c r="J459" s="1">
        <v>99.96</v>
      </c>
      <c r="K459" s="1">
        <v>99.43</v>
      </c>
      <c r="L459" s="1">
        <v>159</v>
      </c>
      <c r="M459" s="1">
        <v>813</v>
      </c>
      <c r="N459" s="1">
        <v>4464</v>
      </c>
      <c r="O459" s="28">
        <v>0.83704797047970481</v>
      </c>
      <c r="P459" s="28">
        <f t="shared" si="224"/>
        <v>1.092741935483871</v>
      </c>
      <c r="Q459" s="42">
        <v>1</v>
      </c>
      <c r="T459" s="1">
        <f t="shared" si="225"/>
        <v>0</v>
      </c>
      <c r="U459" s="1">
        <f t="shared" si="226"/>
        <v>0.52400000000000002</v>
      </c>
      <c r="W459" s="1">
        <f t="shared" si="227"/>
        <v>0</v>
      </c>
      <c r="X459" s="1">
        <f t="shared" si="228"/>
        <v>0</v>
      </c>
      <c r="Y459" s="1">
        <f t="shared" si="229"/>
        <v>1</v>
      </c>
      <c r="Z459" s="1">
        <f t="shared" si="230"/>
        <v>0</v>
      </c>
      <c r="AH459" s="1">
        <f t="shared" si="231"/>
        <v>0</v>
      </c>
      <c r="AI459" s="1">
        <f t="shared" si="232"/>
        <v>0.68</v>
      </c>
      <c r="AJ459" s="1">
        <f t="shared" si="233"/>
        <v>0</v>
      </c>
      <c r="AK459" s="1">
        <f t="shared" si="234"/>
        <v>0</v>
      </c>
      <c r="AL459" s="1">
        <f t="shared" si="235"/>
        <v>0</v>
      </c>
      <c r="AM459" s="1">
        <f t="shared" si="236"/>
        <v>0</v>
      </c>
      <c r="AN459" s="1">
        <f t="shared" si="237"/>
        <v>1</v>
      </c>
      <c r="AO459" s="1">
        <f t="shared" si="238"/>
        <v>0.72</v>
      </c>
      <c r="AP459" s="1">
        <f t="shared" si="239"/>
        <v>0</v>
      </c>
      <c r="AQ459" s="1">
        <f t="shared" si="240"/>
        <v>0.56999999999999995</v>
      </c>
      <c r="AR459" s="1">
        <f t="shared" si="241"/>
        <v>0</v>
      </c>
      <c r="AS459" s="1">
        <f t="shared" si="242"/>
        <v>0</v>
      </c>
      <c r="AT459" s="1">
        <f t="shared" si="243"/>
        <v>0</v>
      </c>
      <c r="AU459" s="1">
        <f t="shared" si="244"/>
        <v>0</v>
      </c>
      <c r="AW459" s="1">
        <f t="shared" si="245"/>
        <v>0</v>
      </c>
      <c r="AX459" s="1">
        <f t="shared" si="246"/>
        <v>0</v>
      </c>
      <c r="AY459" s="1">
        <f t="shared" si="247"/>
        <v>0</v>
      </c>
      <c r="AZ459" s="1">
        <f t="shared" si="248"/>
        <v>0</v>
      </c>
      <c r="BA459" s="1">
        <f t="shared" si="249"/>
        <v>0</v>
      </c>
      <c r="BB459" s="1">
        <f t="shared" si="250"/>
        <v>0</v>
      </c>
      <c r="BC459" s="1">
        <f t="shared" si="251"/>
        <v>0</v>
      </c>
      <c r="BD459" s="1">
        <f t="shared" si="252"/>
        <v>0</v>
      </c>
      <c r="BE459" s="1">
        <f t="shared" si="253"/>
        <v>0</v>
      </c>
      <c r="BF459" s="43">
        <f t="shared" si="254"/>
        <v>2</v>
      </c>
      <c r="BG459" s="43">
        <f t="shared" si="255"/>
        <v>2.4940000000000002</v>
      </c>
      <c r="BH459" s="1" t="s">
        <v>13580</v>
      </c>
      <c r="BI459" s="52">
        <v>0.15853658536585366</v>
      </c>
      <c r="BJ459" s="1" t="s">
        <v>13587</v>
      </c>
    </row>
    <row r="460" spans="1:62">
      <c r="A460" s="28" t="s">
        <v>627</v>
      </c>
      <c r="B460" s="1">
        <v>1001</v>
      </c>
      <c r="C460" s="1">
        <v>16678</v>
      </c>
      <c r="D460" s="1">
        <v>1.4699999999999989</v>
      </c>
      <c r="E460" s="28">
        <v>91.62</v>
      </c>
      <c r="F460" s="1">
        <v>0.77</v>
      </c>
      <c r="G460" s="28">
        <v>0.19642857142857142</v>
      </c>
      <c r="H460" s="28">
        <v>0.5</v>
      </c>
      <c r="I460" s="28">
        <v>0.16556291390728478</v>
      </c>
      <c r="J460" s="1">
        <v>98.16</v>
      </c>
      <c r="K460" s="1">
        <v>99.75</v>
      </c>
      <c r="L460" s="1">
        <v>95</v>
      </c>
      <c r="M460" s="1">
        <v>312</v>
      </c>
      <c r="N460" s="1">
        <v>2148</v>
      </c>
      <c r="O460" s="28">
        <v>1.3032051282051282</v>
      </c>
      <c r="P460" s="28">
        <f t="shared" si="224"/>
        <v>0.87150837988826824</v>
      </c>
      <c r="Q460" s="42">
        <v>1</v>
      </c>
      <c r="T460" s="1">
        <f t="shared" si="225"/>
        <v>0</v>
      </c>
      <c r="U460" s="1">
        <f t="shared" si="226"/>
        <v>0.52400000000000002</v>
      </c>
      <c r="W460" s="1">
        <f t="shared" si="227"/>
        <v>0</v>
      </c>
      <c r="X460" s="1">
        <f t="shared" si="228"/>
        <v>0</v>
      </c>
      <c r="Y460" s="1">
        <f t="shared" si="229"/>
        <v>1</v>
      </c>
      <c r="Z460" s="1">
        <f t="shared" si="230"/>
        <v>0</v>
      </c>
      <c r="AH460" s="1">
        <f t="shared" si="231"/>
        <v>0</v>
      </c>
      <c r="AI460" s="1">
        <f t="shared" si="232"/>
        <v>0</v>
      </c>
      <c r="AJ460" s="1">
        <f t="shared" si="233"/>
        <v>0</v>
      </c>
      <c r="AK460" s="1">
        <f t="shared" si="234"/>
        <v>0</v>
      </c>
      <c r="AL460" s="1">
        <f t="shared" si="235"/>
        <v>0</v>
      </c>
      <c r="AM460" s="1">
        <f t="shared" si="236"/>
        <v>0</v>
      </c>
      <c r="AN460" s="1">
        <f t="shared" si="237"/>
        <v>0</v>
      </c>
      <c r="AO460" s="1">
        <f t="shared" si="238"/>
        <v>0</v>
      </c>
      <c r="AP460" s="1">
        <f t="shared" si="239"/>
        <v>0</v>
      </c>
      <c r="AQ460" s="1">
        <f t="shared" si="240"/>
        <v>0.56999999999999995</v>
      </c>
      <c r="AR460" s="1">
        <f t="shared" si="241"/>
        <v>0</v>
      </c>
      <c r="AS460" s="1">
        <f t="shared" si="242"/>
        <v>0</v>
      </c>
      <c r="AT460" s="1">
        <f t="shared" si="243"/>
        <v>0</v>
      </c>
      <c r="AU460" s="1">
        <f t="shared" si="244"/>
        <v>0</v>
      </c>
      <c r="AW460" s="1">
        <f t="shared" si="245"/>
        <v>0</v>
      </c>
      <c r="AX460" s="1">
        <f t="shared" si="246"/>
        <v>0</v>
      </c>
      <c r="AY460" s="1">
        <f t="shared" si="247"/>
        <v>0</v>
      </c>
      <c r="AZ460" s="1">
        <f t="shared" si="248"/>
        <v>0</v>
      </c>
      <c r="BA460" s="1">
        <f t="shared" si="249"/>
        <v>0</v>
      </c>
      <c r="BB460" s="1">
        <f t="shared" si="250"/>
        <v>0</v>
      </c>
      <c r="BC460" s="1">
        <f t="shared" si="251"/>
        <v>0</v>
      </c>
      <c r="BD460" s="1">
        <f t="shared" si="252"/>
        <v>0</v>
      </c>
      <c r="BE460" s="1">
        <f t="shared" si="253"/>
        <v>0</v>
      </c>
      <c r="BF460" s="43">
        <f t="shared" si="254"/>
        <v>1</v>
      </c>
      <c r="BG460" s="43">
        <f t="shared" si="255"/>
        <v>1.0939999999999999</v>
      </c>
      <c r="BH460" s="1" t="s">
        <v>13580</v>
      </c>
      <c r="BI460" s="52">
        <v>0.15853658536585366</v>
      </c>
      <c r="BJ460" s="1" t="s">
        <v>13587</v>
      </c>
    </row>
    <row r="461" spans="1:62">
      <c r="A461" s="28" t="s">
        <v>1817</v>
      </c>
      <c r="B461" s="1">
        <v>15000</v>
      </c>
      <c r="C461" s="1">
        <v>18715</v>
      </c>
      <c r="D461" s="1">
        <v>2.8799999999999955</v>
      </c>
      <c r="E461" s="28">
        <v>91.623333333333335</v>
      </c>
      <c r="F461" s="1">
        <v>1.01</v>
      </c>
      <c r="G461" s="28">
        <v>0.25765306122448978</v>
      </c>
      <c r="H461" s="28">
        <v>3.76</v>
      </c>
      <c r="I461" s="28">
        <v>1.2450331125827814</v>
      </c>
      <c r="J461" s="1">
        <v>99.99</v>
      </c>
      <c r="K461" s="1">
        <v>99.88</v>
      </c>
      <c r="L461" s="1">
        <v>284</v>
      </c>
      <c r="M461" s="1">
        <v>1156</v>
      </c>
      <c r="N461" s="1">
        <v>8247</v>
      </c>
      <c r="O461" s="28">
        <v>1.0514878892733563</v>
      </c>
      <c r="P461" s="28">
        <f t="shared" si="224"/>
        <v>0.84103310294652611</v>
      </c>
      <c r="Q461" s="42">
        <v>1</v>
      </c>
      <c r="T461" s="1">
        <f t="shared" si="225"/>
        <v>0</v>
      </c>
      <c r="U461" s="1">
        <f t="shared" si="226"/>
        <v>0</v>
      </c>
      <c r="W461" s="1">
        <f t="shared" si="227"/>
        <v>0</v>
      </c>
      <c r="X461" s="1">
        <f t="shared" si="228"/>
        <v>0</v>
      </c>
      <c r="Y461" s="1">
        <f t="shared" si="229"/>
        <v>1</v>
      </c>
      <c r="Z461" s="1">
        <f t="shared" si="230"/>
        <v>0</v>
      </c>
      <c r="AH461" s="1">
        <f t="shared" si="231"/>
        <v>0</v>
      </c>
      <c r="AI461" s="1">
        <f t="shared" si="232"/>
        <v>0</v>
      </c>
      <c r="AJ461" s="1">
        <f t="shared" si="233"/>
        <v>0</v>
      </c>
      <c r="AK461" s="1">
        <f t="shared" si="234"/>
        <v>0</v>
      </c>
      <c r="AL461" s="1">
        <f t="shared" si="235"/>
        <v>0</v>
      </c>
      <c r="AM461" s="1">
        <f t="shared" si="236"/>
        <v>0</v>
      </c>
      <c r="AN461" s="1">
        <f t="shared" si="237"/>
        <v>1</v>
      </c>
      <c r="AO461" s="1">
        <f t="shared" si="238"/>
        <v>0.72</v>
      </c>
      <c r="AP461" s="1">
        <f t="shared" si="239"/>
        <v>0</v>
      </c>
      <c r="AQ461" s="1">
        <f t="shared" si="240"/>
        <v>0.56999999999999995</v>
      </c>
      <c r="AR461" s="1">
        <f t="shared" si="241"/>
        <v>0</v>
      </c>
      <c r="AS461" s="1">
        <f t="shared" si="242"/>
        <v>0</v>
      </c>
      <c r="AT461" s="1">
        <f t="shared" si="243"/>
        <v>0</v>
      </c>
      <c r="AU461" s="1">
        <f t="shared" si="244"/>
        <v>0</v>
      </c>
      <c r="AW461" s="1">
        <f t="shared" si="245"/>
        <v>0</v>
      </c>
      <c r="AX461" s="1">
        <f t="shared" si="246"/>
        <v>0</v>
      </c>
      <c r="AY461" s="1">
        <f t="shared" si="247"/>
        <v>0</v>
      </c>
      <c r="AZ461" s="1">
        <f t="shared" si="248"/>
        <v>0</v>
      </c>
      <c r="BA461" s="1">
        <f t="shared" si="249"/>
        <v>0</v>
      </c>
      <c r="BB461" s="1">
        <f t="shared" si="250"/>
        <v>0</v>
      </c>
      <c r="BC461" s="1">
        <f t="shared" si="251"/>
        <v>0</v>
      </c>
      <c r="BD461" s="1">
        <f t="shared" si="252"/>
        <v>0</v>
      </c>
      <c r="BE461" s="1">
        <f t="shared" si="253"/>
        <v>0</v>
      </c>
      <c r="BF461" s="43">
        <f t="shared" si="254"/>
        <v>2</v>
      </c>
      <c r="BG461" s="43">
        <f t="shared" si="255"/>
        <v>1.29</v>
      </c>
      <c r="BH461" s="1" t="s">
        <v>13580</v>
      </c>
      <c r="BI461" s="52">
        <v>0.15853658536585366</v>
      </c>
      <c r="BJ461" s="1" t="s">
        <v>13587</v>
      </c>
    </row>
    <row r="462" spans="1:62">
      <c r="A462" s="28" t="s">
        <v>3173</v>
      </c>
      <c r="B462" s="1">
        <v>2000</v>
      </c>
      <c r="C462" s="1">
        <v>5182</v>
      </c>
      <c r="D462" s="1">
        <v>1.3799999999999955</v>
      </c>
      <c r="E462" s="28">
        <v>91.626666666666665</v>
      </c>
      <c r="F462" s="1">
        <v>3.33</v>
      </c>
      <c r="G462" s="28">
        <v>0.48898678414096919</v>
      </c>
      <c r="H462" s="28">
        <v>1.32</v>
      </c>
      <c r="I462" s="28">
        <v>0.40490797546012275</v>
      </c>
      <c r="J462" s="1">
        <v>100</v>
      </c>
      <c r="K462" s="1">
        <v>0</v>
      </c>
      <c r="L462" s="1">
        <v>31</v>
      </c>
      <c r="M462" s="1">
        <v>152</v>
      </c>
      <c r="N462" s="1">
        <v>2223</v>
      </c>
      <c r="O462" s="28">
        <v>0.87289473684210528</v>
      </c>
      <c r="P462" s="28">
        <f t="shared" si="224"/>
        <v>0.4102564102564103</v>
      </c>
      <c r="Q462" s="42">
        <v>1</v>
      </c>
      <c r="T462" s="1">
        <f t="shared" si="225"/>
        <v>0</v>
      </c>
      <c r="U462" s="1">
        <f t="shared" si="226"/>
        <v>0</v>
      </c>
      <c r="W462" s="1">
        <f t="shared" si="227"/>
        <v>0</v>
      </c>
      <c r="X462" s="1">
        <f t="shared" si="228"/>
        <v>0</v>
      </c>
      <c r="Y462" s="1">
        <f t="shared" si="229"/>
        <v>1</v>
      </c>
      <c r="Z462" s="1">
        <f t="shared" si="230"/>
        <v>0</v>
      </c>
      <c r="AH462" s="1">
        <f t="shared" si="231"/>
        <v>0</v>
      </c>
      <c r="AI462" s="1">
        <f t="shared" si="232"/>
        <v>0</v>
      </c>
      <c r="AJ462" s="1">
        <f t="shared" si="233"/>
        <v>0</v>
      </c>
      <c r="AK462" s="1">
        <f t="shared" si="234"/>
        <v>0</v>
      </c>
      <c r="AL462" s="1">
        <f t="shared" si="235"/>
        <v>0</v>
      </c>
      <c r="AM462" s="1">
        <f t="shared" si="236"/>
        <v>0</v>
      </c>
      <c r="AN462" s="1">
        <f t="shared" si="237"/>
        <v>0</v>
      </c>
      <c r="AO462" s="1">
        <f t="shared" si="238"/>
        <v>0.72</v>
      </c>
      <c r="AP462" s="1">
        <f t="shared" si="239"/>
        <v>0</v>
      </c>
      <c r="AQ462" s="1">
        <f t="shared" si="240"/>
        <v>0.56999999999999995</v>
      </c>
      <c r="AR462" s="1">
        <f t="shared" si="241"/>
        <v>1</v>
      </c>
      <c r="AS462" s="1">
        <f t="shared" si="242"/>
        <v>0.67</v>
      </c>
      <c r="AT462" s="1">
        <f t="shared" si="243"/>
        <v>0</v>
      </c>
      <c r="AU462" s="1">
        <f t="shared" si="244"/>
        <v>0.54</v>
      </c>
      <c r="AW462" s="1">
        <f t="shared" si="245"/>
        <v>1</v>
      </c>
      <c r="AX462" s="1">
        <f t="shared" si="246"/>
        <v>0</v>
      </c>
      <c r="AY462" s="1">
        <f t="shared" si="247"/>
        <v>0</v>
      </c>
      <c r="AZ462" s="1">
        <f t="shared" si="248"/>
        <v>0.88</v>
      </c>
      <c r="BA462" s="1">
        <f t="shared" si="249"/>
        <v>0</v>
      </c>
      <c r="BB462" s="1">
        <f t="shared" si="250"/>
        <v>0</v>
      </c>
      <c r="BC462" s="1">
        <f t="shared" si="251"/>
        <v>0</v>
      </c>
      <c r="BD462" s="1">
        <f t="shared" si="252"/>
        <v>0</v>
      </c>
      <c r="BE462" s="1">
        <f t="shared" si="253"/>
        <v>0</v>
      </c>
      <c r="BF462" s="43">
        <f t="shared" si="254"/>
        <v>3</v>
      </c>
      <c r="BG462" s="43">
        <f t="shared" si="255"/>
        <v>3.38</v>
      </c>
      <c r="BH462" s="1" t="s">
        <v>13580</v>
      </c>
      <c r="BI462" s="52">
        <v>0.15853658536585366</v>
      </c>
      <c r="BJ462" s="1" t="s">
        <v>13587</v>
      </c>
    </row>
    <row r="463" spans="1:62">
      <c r="A463" s="28" t="s">
        <v>851</v>
      </c>
      <c r="B463" s="1">
        <v>10000</v>
      </c>
      <c r="C463" s="1">
        <v>32405</v>
      </c>
      <c r="D463" s="1">
        <v>0.96000000000000796</v>
      </c>
      <c r="E463" s="28">
        <v>92.206666666666663</v>
      </c>
      <c r="F463" s="1">
        <v>0.41</v>
      </c>
      <c r="G463" s="28">
        <v>0.10817941952506596</v>
      </c>
      <c r="H463" s="28">
        <v>1.19</v>
      </c>
      <c r="I463" s="28">
        <v>0.49173553719008262</v>
      </c>
      <c r="J463" s="1">
        <v>98.19</v>
      </c>
      <c r="K463" s="1">
        <v>99.87</v>
      </c>
      <c r="L463" s="1">
        <v>883</v>
      </c>
      <c r="M463" s="1">
        <v>2902</v>
      </c>
      <c r="N463" s="1">
        <v>13919</v>
      </c>
      <c r="O463" s="28">
        <v>1.3022880771881462</v>
      </c>
      <c r="P463" s="28">
        <f t="shared" si="224"/>
        <v>1.2509519362023134</v>
      </c>
      <c r="Q463" s="42">
        <v>1</v>
      </c>
      <c r="T463" s="1">
        <f t="shared" si="225"/>
        <v>0</v>
      </c>
      <c r="U463" s="1">
        <f t="shared" si="226"/>
        <v>0</v>
      </c>
      <c r="W463" s="1">
        <f t="shared" si="227"/>
        <v>0</v>
      </c>
      <c r="X463" s="1">
        <f t="shared" si="228"/>
        <v>0</v>
      </c>
      <c r="Y463" s="1">
        <f t="shared" si="229"/>
        <v>1</v>
      </c>
      <c r="Z463" s="1">
        <f t="shared" si="230"/>
        <v>0</v>
      </c>
      <c r="AH463" s="1">
        <f t="shared" si="231"/>
        <v>0</v>
      </c>
      <c r="AI463" s="1">
        <f t="shared" si="232"/>
        <v>0</v>
      </c>
      <c r="AJ463" s="1">
        <f t="shared" si="233"/>
        <v>0</v>
      </c>
      <c r="AK463" s="1">
        <f t="shared" si="234"/>
        <v>0</v>
      </c>
      <c r="AL463" s="1">
        <f t="shared" si="235"/>
        <v>0</v>
      </c>
      <c r="AM463" s="1">
        <f t="shared" si="236"/>
        <v>0</v>
      </c>
      <c r="AN463" s="1">
        <f t="shared" si="237"/>
        <v>0</v>
      </c>
      <c r="AO463" s="1">
        <f t="shared" si="238"/>
        <v>0</v>
      </c>
      <c r="AP463" s="1">
        <f t="shared" si="239"/>
        <v>0</v>
      </c>
      <c r="AQ463" s="1">
        <f t="shared" si="240"/>
        <v>0.56999999999999995</v>
      </c>
      <c r="AR463" s="1">
        <f t="shared" si="241"/>
        <v>0</v>
      </c>
      <c r="AS463" s="1">
        <f t="shared" si="242"/>
        <v>0</v>
      </c>
      <c r="AT463" s="1">
        <f t="shared" si="243"/>
        <v>0</v>
      </c>
      <c r="AU463" s="1">
        <f t="shared" si="244"/>
        <v>0</v>
      </c>
      <c r="AW463" s="1">
        <f t="shared" si="245"/>
        <v>0</v>
      </c>
      <c r="AX463" s="1">
        <f t="shared" si="246"/>
        <v>0</v>
      </c>
      <c r="AY463" s="1">
        <f t="shared" si="247"/>
        <v>0</v>
      </c>
      <c r="AZ463" s="1">
        <f t="shared" si="248"/>
        <v>0</v>
      </c>
      <c r="BA463" s="1">
        <f t="shared" si="249"/>
        <v>0</v>
      </c>
      <c r="BB463" s="1">
        <f t="shared" si="250"/>
        <v>0</v>
      </c>
      <c r="BC463" s="1">
        <f t="shared" si="251"/>
        <v>0</v>
      </c>
      <c r="BD463" s="1">
        <f t="shared" si="252"/>
        <v>0</v>
      </c>
      <c r="BE463" s="1">
        <f t="shared" si="253"/>
        <v>0</v>
      </c>
      <c r="BF463" s="43">
        <f t="shared" si="254"/>
        <v>1</v>
      </c>
      <c r="BG463" s="43">
        <f t="shared" si="255"/>
        <v>0.56999999999999995</v>
      </c>
      <c r="BH463" s="1" t="s">
        <v>13580</v>
      </c>
      <c r="BI463" s="52">
        <v>0.15853658536585366</v>
      </c>
      <c r="BJ463" s="1" t="s">
        <v>13587</v>
      </c>
    </row>
    <row r="464" spans="1:62">
      <c r="A464" s="28" t="s">
        <v>517</v>
      </c>
      <c r="B464" s="1">
        <v>19000</v>
      </c>
      <c r="C464" s="1">
        <v>33219</v>
      </c>
      <c r="D464" s="1">
        <v>2.7799999999999869</v>
      </c>
      <c r="E464" s="28">
        <v>92.376666666666665</v>
      </c>
      <c r="F464" s="1">
        <v>0.44</v>
      </c>
      <c r="G464" s="28">
        <v>0.11609498680738786</v>
      </c>
      <c r="H464" s="28">
        <v>2.34</v>
      </c>
      <c r="I464" s="28">
        <v>0.96694214876033058</v>
      </c>
      <c r="J464" s="1">
        <v>99.92</v>
      </c>
      <c r="K464" s="1">
        <v>99.87</v>
      </c>
      <c r="L464" s="1">
        <v>950</v>
      </c>
      <c r="M464" s="1">
        <v>3571</v>
      </c>
      <c r="N464" s="1">
        <v>14982</v>
      </c>
      <c r="O464" s="28">
        <v>1.1386166339960797</v>
      </c>
      <c r="P464" s="28">
        <f t="shared" si="224"/>
        <v>1.4301161393672408</v>
      </c>
      <c r="Q464" s="42">
        <v>1</v>
      </c>
      <c r="T464" s="1">
        <f t="shared" si="225"/>
        <v>0</v>
      </c>
      <c r="U464" s="1">
        <f t="shared" si="226"/>
        <v>0</v>
      </c>
      <c r="W464" s="1">
        <f t="shared" si="227"/>
        <v>0</v>
      </c>
      <c r="X464" s="1">
        <f t="shared" si="228"/>
        <v>0</v>
      </c>
      <c r="Y464" s="1">
        <f t="shared" si="229"/>
        <v>1</v>
      </c>
      <c r="Z464" s="1">
        <f t="shared" si="230"/>
        <v>0</v>
      </c>
      <c r="AH464" s="1">
        <f t="shared" si="231"/>
        <v>0</v>
      </c>
      <c r="AI464" s="1">
        <f t="shared" si="232"/>
        <v>0</v>
      </c>
      <c r="AJ464" s="1">
        <f t="shared" si="233"/>
        <v>0</v>
      </c>
      <c r="AK464" s="1">
        <f t="shared" si="234"/>
        <v>0</v>
      </c>
      <c r="AL464" s="1">
        <f t="shared" si="235"/>
        <v>0</v>
      </c>
      <c r="AM464" s="1">
        <f t="shared" si="236"/>
        <v>0</v>
      </c>
      <c r="AN464" s="1">
        <f t="shared" si="237"/>
        <v>0</v>
      </c>
      <c r="AO464" s="1">
        <f t="shared" si="238"/>
        <v>0.72</v>
      </c>
      <c r="AP464" s="1">
        <f t="shared" si="239"/>
        <v>0</v>
      </c>
      <c r="AQ464" s="1">
        <f t="shared" si="240"/>
        <v>0.56999999999999995</v>
      </c>
      <c r="AR464" s="1">
        <f t="shared" si="241"/>
        <v>0</v>
      </c>
      <c r="AS464" s="1">
        <f t="shared" si="242"/>
        <v>0</v>
      </c>
      <c r="AT464" s="1">
        <f t="shared" si="243"/>
        <v>0</v>
      </c>
      <c r="AU464" s="1">
        <f t="shared" si="244"/>
        <v>0</v>
      </c>
      <c r="AW464" s="1">
        <f t="shared" si="245"/>
        <v>0</v>
      </c>
      <c r="AX464" s="1">
        <f t="shared" si="246"/>
        <v>0</v>
      </c>
      <c r="AY464" s="1">
        <f t="shared" si="247"/>
        <v>0</v>
      </c>
      <c r="AZ464" s="1">
        <f t="shared" si="248"/>
        <v>0</v>
      </c>
      <c r="BA464" s="1">
        <f t="shared" si="249"/>
        <v>0</v>
      </c>
      <c r="BB464" s="1">
        <f t="shared" si="250"/>
        <v>0</v>
      </c>
      <c r="BC464" s="1">
        <f t="shared" si="251"/>
        <v>0</v>
      </c>
      <c r="BD464" s="1">
        <f t="shared" si="252"/>
        <v>0</v>
      </c>
      <c r="BE464" s="1">
        <f t="shared" si="253"/>
        <v>0</v>
      </c>
      <c r="BF464" s="43">
        <f t="shared" si="254"/>
        <v>1</v>
      </c>
      <c r="BG464" s="43">
        <f t="shared" si="255"/>
        <v>1.29</v>
      </c>
      <c r="BH464" s="1" t="s">
        <v>13580</v>
      </c>
      <c r="BI464" s="52">
        <v>0.15853658536585366</v>
      </c>
      <c r="BJ464" s="1" t="s">
        <v>13587</v>
      </c>
    </row>
    <row r="465" spans="1:62">
      <c r="A465" s="28" t="s">
        <v>1588</v>
      </c>
      <c r="B465" s="1">
        <v>2000</v>
      </c>
      <c r="C465" s="1">
        <v>19317</v>
      </c>
      <c r="D465" s="1">
        <v>1.5800000000000125</v>
      </c>
      <c r="E465" s="28">
        <v>92.573333333333338</v>
      </c>
      <c r="F465" s="1">
        <v>1.4</v>
      </c>
      <c r="G465" s="28">
        <v>0.19230769230769229</v>
      </c>
      <c r="H465" s="28">
        <v>2.44</v>
      </c>
      <c r="I465" s="28">
        <v>1.2019704433497538</v>
      </c>
      <c r="J465" s="1">
        <v>98.17</v>
      </c>
      <c r="K465" s="1">
        <v>99.84</v>
      </c>
      <c r="L465" s="1">
        <v>141</v>
      </c>
      <c r="M465" s="1">
        <v>671</v>
      </c>
      <c r="N465" s="1">
        <v>3925</v>
      </c>
      <c r="O465" s="28">
        <v>0.89937406855439639</v>
      </c>
      <c r="P465" s="28">
        <f t="shared" si="224"/>
        <v>1.0257324840764332</v>
      </c>
      <c r="Q465" s="42">
        <v>1</v>
      </c>
      <c r="T465" s="1">
        <f t="shared" si="225"/>
        <v>0</v>
      </c>
      <c r="U465" s="1">
        <f t="shared" si="226"/>
        <v>0</v>
      </c>
      <c r="W465" s="1">
        <f t="shared" si="227"/>
        <v>0</v>
      </c>
      <c r="X465" s="1">
        <f t="shared" si="228"/>
        <v>0</v>
      </c>
      <c r="Y465" s="1">
        <f t="shared" si="229"/>
        <v>1</v>
      </c>
      <c r="Z465" s="1">
        <f t="shared" si="230"/>
        <v>0</v>
      </c>
      <c r="AH465" s="1">
        <f t="shared" si="231"/>
        <v>0</v>
      </c>
      <c r="AI465" s="1">
        <f t="shared" si="232"/>
        <v>0</v>
      </c>
      <c r="AJ465" s="1">
        <f t="shared" si="233"/>
        <v>0</v>
      </c>
      <c r="AK465" s="1">
        <f t="shared" si="234"/>
        <v>0</v>
      </c>
      <c r="AL465" s="1">
        <f t="shared" si="235"/>
        <v>0</v>
      </c>
      <c r="AM465" s="1">
        <f t="shared" si="236"/>
        <v>0</v>
      </c>
      <c r="AN465" s="1">
        <f t="shared" si="237"/>
        <v>0</v>
      </c>
      <c r="AO465" s="1">
        <f t="shared" si="238"/>
        <v>0.72</v>
      </c>
      <c r="AP465" s="1">
        <f t="shared" si="239"/>
        <v>0</v>
      </c>
      <c r="AQ465" s="1">
        <f t="shared" si="240"/>
        <v>0.56999999999999995</v>
      </c>
      <c r="AR465" s="1">
        <f t="shared" si="241"/>
        <v>0</v>
      </c>
      <c r="AS465" s="1">
        <f t="shared" si="242"/>
        <v>0</v>
      </c>
      <c r="AT465" s="1">
        <f t="shared" si="243"/>
        <v>0</v>
      </c>
      <c r="AU465" s="1">
        <f t="shared" si="244"/>
        <v>0</v>
      </c>
      <c r="AW465" s="1">
        <f t="shared" si="245"/>
        <v>0</v>
      </c>
      <c r="AX465" s="1">
        <f t="shared" si="246"/>
        <v>0</v>
      </c>
      <c r="AY465" s="1">
        <f t="shared" si="247"/>
        <v>0</v>
      </c>
      <c r="AZ465" s="1">
        <f t="shared" si="248"/>
        <v>0</v>
      </c>
      <c r="BA465" s="1">
        <f t="shared" si="249"/>
        <v>0</v>
      </c>
      <c r="BB465" s="1">
        <f t="shared" si="250"/>
        <v>0</v>
      </c>
      <c r="BC465" s="1">
        <f t="shared" si="251"/>
        <v>0</v>
      </c>
      <c r="BD465" s="1">
        <f t="shared" si="252"/>
        <v>0</v>
      </c>
      <c r="BE465" s="1">
        <f t="shared" si="253"/>
        <v>0</v>
      </c>
      <c r="BF465" s="43">
        <f t="shared" si="254"/>
        <v>1</v>
      </c>
      <c r="BG465" s="43">
        <f t="shared" si="255"/>
        <v>1.29</v>
      </c>
      <c r="BH465" s="1" t="s">
        <v>13580</v>
      </c>
      <c r="BI465" s="52">
        <v>0.15853658536585366</v>
      </c>
      <c r="BJ465" s="1" t="s">
        <v>13587</v>
      </c>
    </row>
    <row r="466" spans="1:62">
      <c r="A466" s="28" t="s">
        <v>1975</v>
      </c>
      <c r="B466" s="1">
        <v>1000</v>
      </c>
      <c r="C466" s="1">
        <v>3034</v>
      </c>
      <c r="D466" s="1">
        <v>6.4099999999999966</v>
      </c>
      <c r="E466" s="28">
        <v>93.213333333333324</v>
      </c>
      <c r="F466" s="1">
        <v>3.28</v>
      </c>
      <c r="G466" s="28">
        <v>0.81188118811881183</v>
      </c>
      <c r="H466" s="28">
        <v>5.76</v>
      </c>
      <c r="I466" s="28">
        <v>2.064516129032258</v>
      </c>
      <c r="J466" s="1">
        <v>100</v>
      </c>
      <c r="K466" s="1">
        <v>98.97</v>
      </c>
      <c r="L466" s="1">
        <v>0</v>
      </c>
      <c r="M466" s="1">
        <v>8</v>
      </c>
      <c r="N466" s="1">
        <v>335</v>
      </c>
      <c r="O466" s="28">
        <v>0</v>
      </c>
      <c r="P466" s="28">
        <f t="shared" si="224"/>
        <v>0.14328358208955225</v>
      </c>
      <c r="Q466" s="42">
        <v>1</v>
      </c>
      <c r="T466" s="1">
        <f t="shared" si="225"/>
        <v>0</v>
      </c>
      <c r="U466" s="1">
        <f t="shared" si="226"/>
        <v>0.52400000000000002</v>
      </c>
      <c r="W466" s="1">
        <f t="shared" si="227"/>
        <v>0</v>
      </c>
      <c r="X466" s="1">
        <f t="shared" si="228"/>
        <v>0</v>
      </c>
      <c r="Y466" s="1">
        <f t="shared" si="229"/>
        <v>1</v>
      </c>
      <c r="Z466" s="1">
        <f t="shared" si="230"/>
        <v>0</v>
      </c>
      <c r="AH466" s="1">
        <f t="shared" si="231"/>
        <v>0</v>
      </c>
      <c r="AI466" s="1">
        <f t="shared" si="232"/>
        <v>0</v>
      </c>
      <c r="AJ466" s="1">
        <f t="shared" si="233"/>
        <v>0</v>
      </c>
      <c r="AK466" s="1">
        <f t="shared" si="234"/>
        <v>0</v>
      </c>
      <c r="AL466" s="1">
        <f t="shared" si="235"/>
        <v>1</v>
      </c>
      <c r="AM466" s="1">
        <f t="shared" si="236"/>
        <v>0.75</v>
      </c>
      <c r="AN466" s="1">
        <f t="shared" si="237"/>
        <v>1</v>
      </c>
      <c r="AO466" s="1">
        <f t="shared" si="238"/>
        <v>0.72</v>
      </c>
      <c r="AP466" s="1">
        <f t="shared" si="239"/>
        <v>0</v>
      </c>
      <c r="AQ466" s="1">
        <f t="shared" si="240"/>
        <v>0.56999999999999995</v>
      </c>
      <c r="AR466" s="1">
        <f t="shared" si="241"/>
        <v>0</v>
      </c>
      <c r="AS466" s="1">
        <f t="shared" si="242"/>
        <v>0.67</v>
      </c>
      <c r="AT466" s="1">
        <f t="shared" si="243"/>
        <v>0</v>
      </c>
      <c r="AU466" s="1">
        <f t="shared" si="244"/>
        <v>0.54</v>
      </c>
      <c r="AW466" s="1">
        <f t="shared" si="245"/>
        <v>1</v>
      </c>
      <c r="AX466" s="1">
        <f t="shared" si="246"/>
        <v>0.91</v>
      </c>
      <c r="AY466" s="1">
        <f t="shared" si="247"/>
        <v>1</v>
      </c>
      <c r="AZ466" s="1">
        <f t="shared" si="248"/>
        <v>0.88</v>
      </c>
      <c r="BA466" s="1">
        <f t="shared" si="249"/>
        <v>0.77</v>
      </c>
      <c r="BB466" s="1">
        <f t="shared" si="250"/>
        <v>1</v>
      </c>
      <c r="BC466" s="1">
        <f t="shared" si="251"/>
        <v>0.9</v>
      </c>
      <c r="BD466" s="1">
        <f t="shared" si="252"/>
        <v>1</v>
      </c>
      <c r="BE466" s="1">
        <f t="shared" si="253"/>
        <v>0.81</v>
      </c>
      <c r="BF466" s="43">
        <f t="shared" si="254"/>
        <v>7</v>
      </c>
      <c r="BG466" s="43">
        <f t="shared" si="255"/>
        <v>8.0440000000000005</v>
      </c>
      <c r="BH466" s="1" t="s">
        <v>13580</v>
      </c>
      <c r="BI466" s="52">
        <v>0.15853658536585366</v>
      </c>
      <c r="BJ466" s="1" t="s">
        <v>13587</v>
      </c>
    </row>
    <row r="467" spans="1:62">
      <c r="A467" s="28" t="s">
        <v>3424</v>
      </c>
      <c r="B467" s="1">
        <v>1000</v>
      </c>
      <c r="C467" s="1">
        <v>16261</v>
      </c>
      <c r="D467" s="1">
        <v>4.0699999999999932</v>
      </c>
      <c r="E467" s="28">
        <v>93.63</v>
      </c>
      <c r="F467" s="1">
        <v>2.65</v>
      </c>
      <c r="G467" s="28">
        <v>0.32837670384138784</v>
      </c>
      <c r="H467" s="28">
        <v>2.98</v>
      </c>
      <c r="I467" s="28">
        <v>0.83707865168539319</v>
      </c>
      <c r="J467" s="1">
        <v>24.27</v>
      </c>
      <c r="K467" s="1">
        <v>99.09</v>
      </c>
      <c r="L467" s="1">
        <v>28</v>
      </c>
      <c r="M467" s="1">
        <v>159</v>
      </c>
      <c r="N467" s="1">
        <v>1926</v>
      </c>
      <c r="O467" s="28">
        <v>0.75371069182389938</v>
      </c>
      <c r="P467" s="28">
        <f t="shared" si="224"/>
        <v>0.49532710280373826</v>
      </c>
      <c r="Q467" s="42">
        <v>1</v>
      </c>
      <c r="T467" s="1">
        <f t="shared" si="225"/>
        <v>0</v>
      </c>
      <c r="U467" s="1">
        <f t="shared" si="226"/>
        <v>0.52400000000000002</v>
      </c>
      <c r="W467" s="1">
        <f t="shared" si="227"/>
        <v>0</v>
      </c>
      <c r="X467" s="1">
        <f t="shared" si="228"/>
        <v>0</v>
      </c>
      <c r="Y467" s="1">
        <f t="shared" si="229"/>
        <v>1</v>
      </c>
      <c r="Z467" s="1">
        <f t="shared" si="230"/>
        <v>0</v>
      </c>
      <c r="AH467" s="1">
        <f t="shared" si="231"/>
        <v>0</v>
      </c>
      <c r="AI467" s="1">
        <f t="shared" si="232"/>
        <v>0</v>
      </c>
      <c r="AJ467" s="1">
        <f t="shared" si="233"/>
        <v>0</v>
      </c>
      <c r="AK467" s="1">
        <f t="shared" si="234"/>
        <v>0</v>
      </c>
      <c r="AL467" s="1">
        <f t="shared" si="235"/>
        <v>0</v>
      </c>
      <c r="AM467" s="1">
        <f t="shared" si="236"/>
        <v>0</v>
      </c>
      <c r="AN467" s="1">
        <f t="shared" si="237"/>
        <v>0</v>
      </c>
      <c r="AO467" s="1">
        <f t="shared" si="238"/>
        <v>0.72</v>
      </c>
      <c r="AP467" s="1">
        <f t="shared" si="239"/>
        <v>1</v>
      </c>
      <c r="AQ467" s="1">
        <f t="shared" si="240"/>
        <v>0</v>
      </c>
      <c r="AR467" s="1">
        <f t="shared" si="241"/>
        <v>0</v>
      </c>
      <c r="AS467" s="1">
        <f t="shared" si="242"/>
        <v>0.67</v>
      </c>
      <c r="AT467" s="1">
        <f t="shared" si="243"/>
        <v>0</v>
      </c>
      <c r="AU467" s="1">
        <f t="shared" si="244"/>
        <v>0</v>
      </c>
      <c r="AW467" s="1">
        <f t="shared" si="245"/>
        <v>1</v>
      </c>
      <c r="AX467" s="1">
        <f t="shared" si="246"/>
        <v>0</v>
      </c>
      <c r="AY467" s="1">
        <f t="shared" si="247"/>
        <v>0</v>
      </c>
      <c r="AZ467" s="1">
        <f t="shared" si="248"/>
        <v>0.88</v>
      </c>
      <c r="BA467" s="1">
        <f t="shared" si="249"/>
        <v>0</v>
      </c>
      <c r="BB467" s="1">
        <f t="shared" si="250"/>
        <v>0</v>
      </c>
      <c r="BC467" s="1">
        <f t="shared" si="251"/>
        <v>0</v>
      </c>
      <c r="BD467" s="1">
        <f t="shared" si="252"/>
        <v>0</v>
      </c>
      <c r="BE467" s="1">
        <f t="shared" si="253"/>
        <v>0</v>
      </c>
      <c r="BF467" s="43">
        <f t="shared" si="254"/>
        <v>3</v>
      </c>
      <c r="BG467" s="43">
        <f t="shared" si="255"/>
        <v>2.794</v>
      </c>
      <c r="BH467" s="1" t="s">
        <v>13578</v>
      </c>
      <c r="BI467" s="52">
        <v>7.6923076923076927E-2</v>
      </c>
      <c r="BJ467" s="1" t="s">
        <v>13589</v>
      </c>
    </row>
    <row r="468" spans="1:62">
      <c r="A468" s="28" t="s">
        <v>1027</v>
      </c>
      <c r="B468" s="1">
        <v>1000</v>
      </c>
      <c r="C468" s="1">
        <v>12495</v>
      </c>
      <c r="D468" s="1">
        <v>1.5099999999999909</v>
      </c>
      <c r="E468" s="28">
        <v>93.666666666666671</v>
      </c>
      <c r="F468" s="1">
        <v>0</v>
      </c>
      <c r="G468" s="28">
        <v>0</v>
      </c>
      <c r="H468" s="28">
        <v>0</v>
      </c>
      <c r="I468" s="28">
        <v>0</v>
      </c>
      <c r="J468" s="1">
        <v>94.84</v>
      </c>
      <c r="K468" s="1">
        <v>0</v>
      </c>
      <c r="L468" s="1">
        <v>8</v>
      </c>
      <c r="M468" s="1">
        <v>154</v>
      </c>
      <c r="N468" s="1">
        <v>514</v>
      </c>
      <c r="O468" s="28">
        <v>0.22233766233766236</v>
      </c>
      <c r="P468" s="28">
        <f t="shared" si="224"/>
        <v>1.7976653696498053</v>
      </c>
      <c r="Q468" s="42">
        <v>1</v>
      </c>
      <c r="T468" s="1">
        <f t="shared" si="225"/>
        <v>0</v>
      </c>
      <c r="U468" s="1">
        <f t="shared" si="226"/>
        <v>0.52400000000000002</v>
      </c>
      <c r="W468" s="1">
        <f t="shared" si="227"/>
        <v>0</v>
      </c>
      <c r="X468" s="1">
        <f t="shared" si="228"/>
        <v>0</v>
      </c>
      <c r="Y468" s="1">
        <f t="shared" si="229"/>
        <v>1</v>
      </c>
      <c r="Z468" s="1">
        <f t="shared" si="230"/>
        <v>0</v>
      </c>
      <c r="AH468" s="1">
        <f t="shared" si="231"/>
        <v>0</v>
      </c>
      <c r="AI468" s="1">
        <f t="shared" si="232"/>
        <v>0</v>
      </c>
      <c r="AJ468" s="1">
        <f t="shared" si="233"/>
        <v>0</v>
      </c>
      <c r="AK468" s="1">
        <f t="shared" si="234"/>
        <v>0</v>
      </c>
      <c r="AL468" s="1">
        <f t="shared" si="235"/>
        <v>0</v>
      </c>
      <c r="AM468" s="1">
        <f t="shared" si="236"/>
        <v>0</v>
      </c>
      <c r="AN468" s="1">
        <f t="shared" si="237"/>
        <v>0</v>
      </c>
      <c r="AO468" s="1">
        <f t="shared" si="238"/>
        <v>0</v>
      </c>
      <c r="AP468" s="1">
        <f t="shared" si="239"/>
        <v>0</v>
      </c>
      <c r="AQ468" s="1">
        <f t="shared" si="240"/>
        <v>0</v>
      </c>
      <c r="AR468" s="1">
        <f t="shared" si="241"/>
        <v>1</v>
      </c>
      <c r="AS468" s="1">
        <f t="shared" si="242"/>
        <v>0.67</v>
      </c>
      <c r="AT468" s="1">
        <f t="shared" si="243"/>
        <v>0</v>
      </c>
      <c r="AU468" s="1">
        <f t="shared" si="244"/>
        <v>0</v>
      </c>
      <c r="AW468" s="1">
        <f t="shared" si="245"/>
        <v>1</v>
      </c>
      <c r="AX468" s="1">
        <f t="shared" si="246"/>
        <v>0.91</v>
      </c>
      <c r="AY468" s="1">
        <f t="shared" si="247"/>
        <v>0</v>
      </c>
      <c r="AZ468" s="1">
        <f t="shared" si="248"/>
        <v>0.88</v>
      </c>
      <c r="BA468" s="1">
        <f t="shared" si="249"/>
        <v>0.77</v>
      </c>
      <c r="BB468" s="1">
        <f t="shared" si="250"/>
        <v>0</v>
      </c>
      <c r="BC468" s="1">
        <f t="shared" si="251"/>
        <v>0</v>
      </c>
      <c r="BD468" s="1">
        <f t="shared" si="252"/>
        <v>0</v>
      </c>
      <c r="BE468" s="1">
        <f t="shared" si="253"/>
        <v>0</v>
      </c>
      <c r="BF468" s="43">
        <f t="shared" si="254"/>
        <v>3</v>
      </c>
      <c r="BG468" s="43">
        <f t="shared" si="255"/>
        <v>3.754</v>
      </c>
      <c r="BH468" s="1" t="s">
        <v>13580</v>
      </c>
      <c r="BI468" s="52">
        <v>0.15853658536585366</v>
      </c>
      <c r="BJ468" s="1" t="s">
        <v>13587</v>
      </c>
    </row>
    <row r="469" spans="1:62">
      <c r="A469" s="28" t="s">
        <v>264</v>
      </c>
      <c r="B469" s="1">
        <v>1000</v>
      </c>
      <c r="C469" s="1">
        <v>21431</v>
      </c>
      <c r="D469" s="1">
        <v>1.7800000000000011</v>
      </c>
      <c r="E469" s="28">
        <v>93.74</v>
      </c>
      <c r="F469" s="1">
        <v>0.76</v>
      </c>
      <c r="G469" s="28">
        <v>0.22222222222222224</v>
      </c>
      <c r="H469" s="28">
        <v>15.97</v>
      </c>
      <c r="I469" s="28">
        <v>10.79054054054054</v>
      </c>
      <c r="J469" s="1">
        <v>100</v>
      </c>
      <c r="K469" s="1">
        <v>99.9</v>
      </c>
      <c r="L469" s="1">
        <v>58</v>
      </c>
      <c r="M469" s="1">
        <v>269</v>
      </c>
      <c r="N469" s="1">
        <v>2600</v>
      </c>
      <c r="O469" s="28">
        <v>0.92282527881040899</v>
      </c>
      <c r="P469" s="28">
        <f t="shared" si="224"/>
        <v>0.62076923076923074</v>
      </c>
      <c r="Q469" s="42">
        <v>1</v>
      </c>
      <c r="T469" s="1">
        <f t="shared" si="225"/>
        <v>0</v>
      </c>
      <c r="U469" s="1">
        <f t="shared" si="226"/>
        <v>0.52400000000000002</v>
      </c>
      <c r="W469" s="1">
        <f t="shared" si="227"/>
        <v>0</v>
      </c>
      <c r="X469" s="1">
        <f t="shared" si="228"/>
        <v>0</v>
      </c>
      <c r="Y469" s="1">
        <f t="shared" si="229"/>
        <v>1</v>
      </c>
      <c r="Z469" s="1">
        <f t="shared" si="230"/>
        <v>0</v>
      </c>
      <c r="AH469" s="1">
        <f t="shared" si="231"/>
        <v>0</v>
      </c>
      <c r="AI469" s="1">
        <f t="shared" si="232"/>
        <v>0</v>
      </c>
      <c r="AJ469" s="1">
        <f t="shared" si="233"/>
        <v>0</v>
      </c>
      <c r="AK469" s="1">
        <f t="shared" si="234"/>
        <v>0</v>
      </c>
      <c r="AL469" s="1">
        <f t="shared" si="235"/>
        <v>1</v>
      </c>
      <c r="AM469" s="1">
        <f t="shared" si="236"/>
        <v>0.75</v>
      </c>
      <c r="AN469" s="1">
        <f t="shared" si="237"/>
        <v>1</v>
      </c>
      <c r="AO469" s="1">
        <f t="shared" si="238"/>
        <v>0.72</v>
      </c>
      <c r="AP469" s="1">
        <f t="shared" si="239"/>
        <v>0</v>
      </c>
      <c r="AQ469" s="1">
        <f t="shared" si="240"/>
        <v>0.56999999999999995</v>
      </c>
      <c r="AR469" s="1">
        <f t="shared" si="241"/>
        <v>0</v>
      </c>
      <c r="AS469" s="1">
        <f t="shared" si="242"/>
        <v>0</v>
      </c>
      <c r="AT469" s="1">
        <f t="shared" si="243"/>
        <v>0</v>
      </c>
      <c r="AU469" s="1">
        <f t="shared" si="244"/>
        <v>0</v>
      </c>
      <c r="AW469" s="1">
        <f t="shared" si="245"/>
        <v>0</v>
      </c>
      <c r="AX469" s="1">
        <f t="shared" si="246"/>
        <v>0</v>
      </c>
      <c r="AY469" s="1">
        <f t="shared" si="247"/>
        <v>0</v>
      </c>
      <c r="AZ469" s="1">
        <f t="shared" si="248"/>
        <v>0</v>
      </c>
      <c r="BA469" s="1">
        <f t="shared" si="249"/>
        <v>0</v>
      </c>
      <c r="BB469" s="1">
        <f t="shared" si="250"/>
        <v>0</v>
      </c>
      <c r="BC469" s="1">
        <f t="shared" si="251"/>
        <v>0</v>
      </c>
      <c r="BD469" s="1">
        <f t="shared" si="252"/>
        <v>0</v>
      </c>
      <c r="BE469" s="1">
        <f t="shared" si="253"/>
        <v>0</v>
      </c>
      <c r="BF469" s="43">
        <f t="shared" si="254"/>
        <v>3</v>
      </c>
      <c r="BG469" s="67">
        <f t="shared" si="255"/>
        <v>2.5640000000000001</v>
      </c>
      <c r="BH469" s="1" t="s">
        <v>13579</v>
      </c>
      <c r="BI469" s="52">
        <v>0.33333333333333331</v>
      </c>
      <c r="BJ469" s="1" t="s">
        <v>13585</v>
      </c>
    </row>
    <row r="470" spans="1:62">
      <c r="A470" s="28" t="s">
        <v>1624</v>
      </c>
      <c r="B470" s="1">
        <v>2000</v>
      </c>
      <c r="C470" s="1">
        <v>3714</v>
      </c>
      <c r="D470" s="1">
        <v>8.480000000000004</v>
      </c>
      <c r="E470" s="28">
        <v>94.703333333333333</v>
      </c>
      <c r="F470" s="1">
        <v>0</v>
      </c>
      <c r="G470" s="28">
        <v>0</v>
      </c>
      <c r="H470" s="28">
        <v>0</v>
      </c>
      <c r="I470" s="28">
        <v>0</v>
      </c>
      <c r="J470" s="1">
        <v>99.95</v>
      </c>
      <c r="K470" s="1">
        <v>99.46</v>
      </c>
      <c r="L470" s="1">
        <v>5</v>
      </c>
      <c r="M470" s="1">
        <v>16</v>
      </c>
      <c r="N470" s="1">
        <v>345</v>
      </c>
      <c r="O470" s="28">
        <v>1.3375000000000001</v>
      </c>
      <c r="P470" s="28">
        <f t="shared" si="224"/>
        <v>0.27826086956521739</v>
      </c>
      <c r="Q470" s="42">
        <v>1</v>
      </c>
      <c r="T470" s="1">
        <f t="shared" si="225"/>
        <v>0</v>
      </c>
      <c r="U470" s="1">
        <f t="shared" si="226"/>
        <v>0</v>
      </c>
      <c r="W470" s="1">
        <f t="shared" si="227"/>
        <v>0</v>
      </c>
      <c r="X470" s="1">
        <f t="shared" si="228"/>
        <v>0</v>
      </c>
      <c r="Y470" s="1">
        <f t="shared" si="229"/>
        <v>1</v>
      </c>
      <c r="Z470" s="1">
        <f t="shared" si="230"/>
        <v>0.59</v>
      </c>
      <c r="AH470" s="1">
        <f t="shared" si="231"/>
        <v>0</v>
      </c>
      <c r="AI470" s="1">
        <f t="shared" si="232"/>
        <v>0</v>
      </c>
      <c r="AJ470" s="1">
        <f t="shared" si="233"/>
        <v>0</v>
      </c>
      <c r="AK470" s="1">
        <f t="shared" si="234"/>
        <v>0</v>
      </c>
      <c r="AL470" s="1">
        <f t="shared" si="235"/>
        <v>0</v>
      </c>
      <c r="AM470" s="1">
        <f t="shared" si="236"/>
        <v>0</v>
      </c>
      <c r="AN470" s="1">
        <f t="shared" si="237"/>
        <v>0</v>
      </c>
      <c r="AO470" s="1">
        <f t="shared" si="238"/>
        <v>0</v>
      </c>
      <c r="AP470" s="1">
        <f t="shared" si="239"/>
        <v>0</v>
      </c>
      <c r="AQ470" s="1">
        <f t="shared" si="240"/>
        <v>0.56999999999999995</v>
      </c>
      <c r="AR470" s="1">
        <f t="shared" si="241"/>
        <v>0</v>
      </c>
      <c r="AS470" s="1">
        <f t="shared" si="242"/>
        <v>0</v>
      </c>
      <c r="AT470" s="1">
        <f t="shared" si="243"/>
        <v>0</v>
      </c>
      <c r="AU470" s="1">
        <f t="shared" si="244"/>
        <v>0.54</v>
      </c>
      <c r="AW470" s="1">
        <f t="shared" si="245"/>
        <v>1</v>
      </c>
      <c r="AX470" s="1">
        <f t="shared" si="246"/>
        <v>0.91</v>
      </c>
      <c r="AY470" s="1">
        <f t="shared" si="247"/>
        <v>1</v>
      </c>
      <c r="AZ470" s="1">
        <f t="shared" si="248"/>
        <v>0.88</v>
      </c>
      <c r="BA470" s="1">
        <f t="shared" si="249"/>
        <v>0.77</v>
      </c>
      <c r="BB470" s="1">
        <f t="shared" si="250"/>
        <v>0</v>
      </c>
      <c r="BC470" s="1">
        <f t="shared" si="251"/>
        <v>0</v>
      </c>
      <c r="BD470" s="1">
        <f t="shared" si="252"/>
        <v>0</v>
      </c>
      <c r="BE470" s="1">
        <f t="shared" si="253"/>
        <v>0.81</v>
      </c>
      <c r="BF470" s="43">
        <f t="shared" si="254"/>
        <v>3</v>
      </c>
      <c r="BG470" s="43">
        <f t="shared" si="255"/>
        <v>5.07</v>
      </c>
      <c r="BH470" s="1" t="s">
        <v>13580</v>
      </c>
      <c r="BI470" s="52">
        <v>0.15853658536585366</v>
      </c>
      <c r="BJ470" s="1" t="s">
        <v>13587</v>
      </c>
    </row>
    <row r="471" spans="1:62">
      <c r="A471" s="28" t="s">
        <v>3791</v>
      </c>
      <c r="B471" s="1">
        <v>1000</v>
      </c>
      <c r="C471" s="1">
        <v>29218</v>
      </c>
      <c r="D471" s="1">
        <v>8.2099999999999937</v>
      </c>
      <c r="E471" s="28">
        <v>95.600000000000009</v>
      </c>
      <c r="F471" s="1">
        <v>1.17</v>
      </c>
      <c r="G471" s="28">
        <v>9.0909090909090912E-2</v>
      </c>
      <c r="H471" s="28">
        <v>0.01</v>
      </c>
      <c r="I471" s="28">
        <v>2.7322404371584699E-3</v>
      </c>
      <c r="J471" s="1">
        <v>90.59</v>
      </c>
      <c r="K471" s="1">
        <v>99.91</v>
      </c>
      <c r="L471" s="1">
        <v>96</v>
      </c>
      <c r="M471" s="1">
        <v>534</v>
      </c>
      <c r="N471" s="1">
        <v>2350</v>
      </c>
      <c r="O471" s="28">
        <v>0.76943820224719106</v>
      </c>
      <c r="P471" s="28">
        <f t="shared" si="224"/>
        <v>1.363404255319149</v>
      </c>
      <c r="Q471" s="42">
        <v>1</v>
      </c>
      <c r="T471" s="1">
        <f t="shared" si="225"/>
        <v>0</v>
      </c>
      <c r="U471" s="1">
        <f t="shared" si="226"/>
        <v>0.52400000000000002</v>
      </c>
      <c r="W471" s="1">
        <f t="shared" si="227"/>
        <v>0</v>
      </c>
      <c r="X471" s="1">
        <f t="shared" si="228"/>
        <v>0</v>
      </c>
      <c r="Y471" s="1">
        <f t="shared" si="229"/>
        <v>1</v>
      </c>
      <c r="Z471" s="1">
        <f t="shared" si="230"/>
        <v>0.59</v>
      </c>
      <c r="AH471" s="1">
        <f t="shared" si="231"/>
        <v>0</v>
      </c>
      <c r="AI471" s="1">
        <f t="shared" si="232"/>
        <v>0</v>
      </c>
      <c r="AJ471" s="1">
        <f t="shared" si="233"/>
        <v>0</v>
      </c>
      <c r="AK471" s="1">
        <f t="shared" si="234"/>
        <v>0</v>
      </c>
      <c r="AL471" s="1">
        <f t="shared" si="235"/>
        <v>0</v>
      </c>
      <c r="AM471" s="1">
        <f t="shared" si="236"/>
        <v>0</v>
      </c>
      <c r="AN471" s="1">
        <f t="shared" si="237"/>
        <v>0</v>
      </c>
      <c r="AO471" s="1">
        <f t="shared" si="238"/>
        <v>0</v>
      </c>
      <c r="AP471" s="1">
        <f t="shared" si="239"/>
        <v>0</v>
      </c>
      <c r="AQ471" s="1">
        <f t="shared" si="240"/>
        <v>0</v>
      </c>
      <c r="AR471" s="1">
        <f t="shared" si="241"/>
        <v>0</v>
      </c>
      <c r="AS471" s="1">
        <f t="shared" si="242"/>
        <v>0</v>
      </c>
      <c r="AT471" s="1">
        <f t="shared" si="243"/>
        <v>0</v>
      </c>
      <c r="AU471" s="1">
        <f t="shared" si="244"/>
        <v>0</v>
      </c>
      <c r="AW471" s="1">
        <f t="shared" si="245"/>
        <v>0</v>
      </c>
      <c r="AX471" s="1">
        <f t="shared" si="246"/>
        <v>0</v>
      </c>
      <c r="AY471" s="1">
        <f t="shared" si="247"/>
        <v>0</v>
      </c>
      <c r="AZ471" s="1">
        <f t="shared" si="248"/>
        <v>0</v>
      </c>
      <c r="BA471" s="1">
        <f t="shared" si="249"/>
        <v>0</v>
      </c>
      <c r="BB471" s="1">
        <f t="shared" si="250"/>
        <v>0</v>
      </c>
      <c r="BC471" s="1">
        <f t="shared" si="251"/>
        <v>0</v>
      </c>
      <c r="BD471" s="1">
        <f t="shared" si="252"/>
        <v>0</v>
      </c>
      <c r="BE471" s="1">
        <f t="shared" si="253"/>
        <v>0</v>
      </c>
      <c r="BF471" s="43">
        <f t="shared" si="254"/>
        <v>1</v>
      </c>
      <c r="BG471" s="43">
        <f t="shared" si="255"/>
        <v>1.1139999999999999</v>
      </c>
      <c r="BH471" s="1" t="s">
        <v>13580</v>
      </c>
      <c r="BI471" s="52">
        <v>0.15853658536585366</v>
      </c>
      <c r="BJ471" s="1" t="s">
        <v>13587</v>
      </c>
    </row>
    <row r="472" spans="1:62">
      <c r="A472" s="28" t="s">
        <v>1777</v>
      </c>
      <c r="B472" s="1">
        <v>1000</v>
      </c>
      <c r="C472" s="1">
        <v>7831</v>
      </c>
      <c r="D472" s="1">
        <v>0.57000000000000739</v>
      </c>
      <c r="E472" s="28">
        <v>95.686666666666667</v>
      </c>
      <c r="F472" s="1">
        <v>0</v>
      </c>
      <c r="G472" s="28">
        <v>0</v>
      </c>
      <c r="H472" s="28">
        <v>0</v>
      </c>
      <c r="I472" s="28">
        <v>0</v>
      </c>
      <c r="J472" s="1">
        <v>99.45</v>
      </c>
      <c r="K472" s="1">
        <v>99.77</v>
      </c>
      <c r="L472" s="1">
        <v>0</v>
      </c>
      <c r="M472" s="1">
        <v>1</v>
      </c>
      <c r="N472" s="1">
        <v>1502</v>
      </c>
      <c r="O472" s="28">
        <v>0</v>
      </c>
      <c r="P472" s="28">
        <f t="shared" si="224"/>
        <v>3.9946737683089215E-3</v>
      </c>
      <c r="Q472" s="42">
        <v>0</v>
      </c>
      <c r="T472" s="1">
        <f t="shared" si="225"/>
        <v>0</v>
      </c>
      <c r="U472" s="1">
        <f t="shared" si="226"/>
        <v>0.52400000000000002</v>
      </c>
      <c r="W472" s="1">
        <f t="shared" si="227"/>
        <v>0</v>
      </c>
      <c r="X472" s="1">
        <f t="shared" si="228"/>
        <v>0</v>
      </c>
      <c r="Y472" s="1">
        <f t="shared" si="229"/>
        <v>1</v>
      </c>
      <c r="Z472" s="1">
        <f t="shared" si="230"/>
        <v>0.59</v>
      </c>
      <c r="AH472" s="1">
        <f t="shared" si="231"/>
        <v>0</v>
      </c>
      <c r="AI472" s="1">
        <f t="shared" si="232"/>
        <v>0</v>
      </c>
      <c r="AJ472" s="1">
        <f t="shared" si="233"/>
        <v>0</v>
      </c>
      <c r="AK472" s="1">
        <f t="shared" si="234"/>
        <v>0</v>
      </c>
      <c r="AL472" s="1">
        <f t="shared" si="235"/>
        <v>0</v>
      </c>
      <c r="AM472" s="1">
        <f t="shared" si="236"/>
        <v>0</v>
      </c>
      <c r="AN472" s="1">
        <f t="shared" si="237"/>
        <v>0</v>
      </c>
      <c r="AO472" s="1">
        <f t="shared" si="238"/>
        <v>0</v>
      </c>
      <c r="AP472" s="1">
        <f t="shared" si="239"/>
        <v>0</v>
      </c>
      <c r="AQ472" s="1">
        <f t="shared" si="240"/>
        <v>0.56999999999999995</v>
      </c>
      <c r="AR472" s="1">
        <f t="shared" si="241"/>
        <v>0</v>
      </c>
      <c r="AS472" s="1">
        <f t="shared" si="242"/>
        <v>0</v>
      </c>
      <c r="AT472" s="1">
        <f t="shared" si="243"/>
        <v>0</v>
      </c>
      <c r="AU472" s="1">
        <f t="shared" si="244"/>
        <v>0</v>
      </c>
      <c r="AW472" s="1">
        <f t="shared" si="245"/>
        <v>1</v>
      </c>
      <c r="AX472" s="1">
        <f t="shared" si="246"/>
        <v>0.91</v>
      </c>
      <c r="AY472" s="1">
        <f t="shared" si="247"/>
        <v>1</v>
      </c>
      <c r="AZ472" s="1">
        <f t="shared" si="248"/>
        <v>0.88</v>
      </c>
      <c r="BA472" s="1">
        <f t="shared" si="249"/>
        <v>0</v>
      </c>
      <c r="BB472" s="1">
        <f t="shared" si="250"/>
        <v>1</v>
      </c>
      <c r="BC472" s="1">
        <f t="shared" si="251"/>
        <v>0.9</v>
      </c>
      <c r="BD472" s="1">
        <f t="shared" si="252"/>
        <v>1</v>
      </c>
      <c r="BE472" s="1">
        <f t="shared" si="253"/>
        <v>0.81</v>
      </c>
      <c r="BF472" s="43">
        <f t="shared" si="254"/>
        <v>5</v>
      </c>
      <c r="BG472" s="43">
        <f t="shared" si="255"/>
        <v>5.1839999999999993</v>
      </c>
      <c r="BH472" s="1" t="s">
        <v>13580</v>
      </c>
      <c r="BI472" s="52">
        <v>0.15853658536585366</v>
      </c>
      <c r="BJ472" s="1" t="s">
        <v>13587</v>
      </c>
    </row>
    <row r="473" spans="1:62">
      <c r="A473" s="28" t="s">
        <v>2884</v>
      </c>
      <c r="B473" s="1">
        <v>1000</v>
      </c>
      <c r="C473" s="1">
        <v>12508</v>
      </c>
      <c r="D473" s="1">
        <v>1.4099999999999966</v>
      </c>
      <c r="E473" s="28">
        <v>96.21</v>
      </c>
      <c r="F473" s="1">
        <v>0</v>
      </c>
      <c r="G473" s="28">
        <v>0</v>
      </c>
      <c r="H473" s="28">
        <v>0</v>
      </c>
      <c r="I473" s="28">
        <v>0</v>
      </c>
      <c r="J473" s="1">
        <v>0.28000000000000003</v>
      </c>
      <c r="K473" s="1">
        <v>99.96</v>
      </c>
      <c r="L473" s="1">
        <v>0</v>
      </c>
      <c r="M473" s="1">
        <v>0</v>
      </c>
      <c r="N473" s="1">
        <v>1268</v>
      </c>
      <c r="O473" s="28">
        <v>0</v>
      </c>
      <c r="P473" s="28">
        <f t="shared" si="224"/>
        <v>0</v>
      </c>
      <c r="Q473" s="42">
        <v>0</v>
      </c>
      <c r="T473" s="1">
        <f t="shared" si="225"/>
        <v>0</v>
      </c>
      <c r="U473" s="1">
        <f t="shared" si="226"/>
        <v>0.52400000000000002</v>
      </c>
      <c r="W473" s="1">
        <f t="shared" si="227"/>
        <v>0</v>
      </c>
      <c r="X473" s="1">
        <f t="shared" si="228"/>
        <v>0</v>
      </c>
      <c r="Y473" s="1">
        <f t="shared" si="229"/>
        <v>1</v>
      </c>
      <c r="Z473" s="1">
        <f t="shared" si="230"/>
        <v>0.59</v>
      </c>
      <c r="AH473" s="1">
        <f t="shared" si="231"/>
        <v>0</v>
      </c>
      <c r="AI473" s="1">
        <f t="shared" si="232"/>
        <v>0</v>
      </c>
      <c r="AJ473" s="1">
        <f t="shared" si="233"/>
        <v>0</v>
      </c>
      <c r="AK473" s="1">
        <f t="shared" si="234"/>
        <v>0</v>
      </c>
      <c r="AL473" s="1">
        <f t="shared" si="235"/>
        <v>0</v>
      </c>
      <c r="AM473" s="1">
        <f t="shared" si="236"/>
        <v>0</v>
      </c>
      <c r="AN473" s="1">
        <f t="shared" si="237"/>
        <v>0</v>
      </c>
      <c r="AO473" s="1">
        <f t="shared" si="238"/>
        <v>0</v>
      </c>
      <c r="AP473" s="1">
        <f t="shared" si="239"/>
        <v>1</v>
      </c>
      <c r="AQ473" s="1">
        <f t="shared" si="240"/>
        <v>0</v>
      </c>
      <c r="AR473" s="1">
        <f t="shared" si="241"/>
        <v>0</v>
      </c>
      <c r="AS473" s="1">
        <f t="shared" si="242"/>
        <v>0</v>
      </c>
      <c r="AT473" s="1">
        <f t="shared" si="243"/>
        <v>0</v>
      </c>
      <c r="AU473" s="1">
        <f t="shared" si="244"/>
        <v>0</v>
      </c>
      <c r="AW473" s="1">
        <f t="shared" si="245"/>
        <v>1</v>
      </c>
      <c r="AX473" s="1">
        <f t="shared" si="246"/>
        <v>0.91</v>
      </c>
      <c r="AY473" s="1">
        <f t="shared" si="247"/>
        <v>1</v>
      </c>
      <c r="AZ473" s="1">
        <f t="shared" si="248"/>
        <v>0.88</v>
      </c>
      <c r="BA473" s="1">
        <f t="shared" si="249"/>
        <v>0.77</v>
      </c>
      <c r="BB473" s="1">
        <f t="shared" si="250"/>
        <v>1</v>
      </c>
      <c r="BC473" s="1">
        <f t="shared" si="251"/>
        <v>0.9</v>
      </c>
      <c r="BD473" s="1">
        <f t="shared" si="252"/>
        <v>1</v>
      </c>
      <c r="BE473" s="1">
        <f t="shared" si="253"/>
        <v>0.81</v>
      </c>
      <c r="BF473" s="43">
        <f t="shared" si="254"/>
        <v>6</v>
      </c>
      <c r="BG473" s="43">
        <f t="shared" si="255"/>
        <v>5.3840000000000003</v>
      </c>
      <c r="BH473" s="1" t="s">
        <v>13578</v>
      </c>
      <c r="BI473" s="52">
        <v>7.6923076923076927E-2</v>
      </c>
      <c r="BJ473" s="1" t="s">
        <v>13589</v>
      </c>
    </row>
    <row r="474" spans="1:62">
      <c r="A474" s="28" t="s">
        <v>1855</v>
      </c>
      <c r="B474" s="1">
        <v>1000</v>
      </c>
      <c r="C474" s="1">
        <v>2847</v>
      </c>
      <c r="D474" s="1">
        <v>5.7599999999999909</v>
      </c>
      <c r="E474" s="28">
        <v>96.506666666666661</v>
      </c>
      <c r="F474" s="1">
        <v>0.56999999999999995</v>
      </c>
      <c r="G474" s="28">
        <v>0.15039577836411608</v>
      </c>
      <c r="H474" s="28">
        <v>10</v>
      </c>
      <c r="I474" s="28">
        <v>4.1322314049586781</v>
      </c>
      <c r="J474" s="1">
        <v>90.8</v>
      </c>
      <c r="K474" s="1">
        <v>99.82</v>
      </c>
      <c r="L474" s="1">
        <v>18</v>
      </c>
      <c r="M474" s="1">
        <v>144</v>
      </c>
      <c r="N474" s="1">
        <v>908</v>
      </c>
      <c r="O474" s="28">
        <v>0.53500000000000003</v>
      </c>
      <c r="P474" s="28">
        <f t="shared" si="224"/>
        <v>0.95154185022026438</v>
      </c>
      <c r="Q474" s="42">
        <v>1</v>
      </c>
      <c r="T474" s="1">
        <f t="shared" si="225"/>
        <v>0</v>
      </c>
      <c r="U474" s="1">
        <f t="shared" si="226"/>
        <v>0.52400000000000002</v>
      </c>
      <c r="W474" s="1">
        <f t="shared" si="227"/>
        <v>0</v>
      </c>
      <c r="X474" s="1">
        <f t="shared" si="228"/>
        <v>0</v>
      </c>
      <c r="Y474" s="1">
        <f t="shared" si="229"/>
        <v>1</v>
      </c>
      <c r="Z474" s="1">
        <f t="shared" si="230"/>
        <v>0.59</v>
      </c>
      <c r="AH474" s="1">
        <f t="shared" si="231"/>
        <v>0</v>
      </c>
      <c r="AI474" s="1">
        <f t="shared" si="232"/>
        <v>0</v>
      </c>
      <c r="AJ474" s="1">
        <f t="shared" si="233"/>
        <v>0</v>
      </c>
      <c r="AK474" s="1">
        <f t="shared" si="234"/>
        <v>0</v>
      </c>
      <c r="AL474" s="1">
        <f t="shared" si="235"/>
        <v>1</v>
      </c>
      <c r="AM474" s="1">
        <f t="shared" si="236"/>
        <v>0.75</v>
      </c>
      <c r="AN474" s="1">
        <f t="shared" si="237"/>
        <v>1</v>
      </c>
      <c r="AO474" s="1">
        <f t="shared" si="238"/>
        <v>0.72</v>
      </c>
      <c r="AP474" s="1">
        <f t="shared" si="239"/>
        <v>0</v>
      </c>
      <c r="AQ474" s="1">
        <f t="shared" si="240"/>
        <v>0</v>
      </c>
      <c r="AR474" s="1">
        <f t="shared" si="241"/>
        <v>0</v>
      </c>
      <c r="AS474" s="1">
        <f t="shared" si="242"/>
        <v>0</v>
      </c>
      <c r="AT474" s="1">
        <f t="shared" si="243"/>
        <v>1</v>
      </c>
      <c r="AU474" s="1">
        <f t="shared" si="244"/>
        <v>0.54</v>
      </c>
      <c r="AW474" s="1">
        <f t="shared" si="245"/>
        <v>1</v>
      </c>
      <c r="AX474" s="1">
        <f t="shared" si="246"/>
        <v>0</v>
      </c>
      <c r="AY474" s="1">
        <f t="shared" si="247"/>
        <v>1</v>
      </c>
      <c r="AZ474" s="1">
        <f t="shared" si="248"/>
        <v>0.88</v>
      </c>
      <c r="BA474" s="1">
        <f t="shared" si="249"/>
        <v>0.77</v>
      </c>
      <c r="BB474" s="1">
        <f t="shared" si="250"/>
        <v>0</v>
      </c>
      <c r="BC474" s="1">
        <f t="shared" si="251"/>
        <v>0</v>
      </c>
      <c r="BD474" s="1">
        <f t="shared" si="252"/>
        <v>0</v>
      </c>
      <c r="BE474" s="1">
        <f t="shared" si="253"/>
        <v>0</v>
      </c>
      <c r="BF474" s="43">
        <f t="shared" si="254"/>
        <v>6</v>
      </c>
      <c r="BG474" s="43">
        <f t="shared" si="255"/>
        <v>4.7739999999999991</v>
      </c>
      <c r="BH474" s="1" t="s">
        <v>13580</v>
      </c>
      <c r="BI474" s="52">
        <v>0.15853658536585366</v>
      </c>
      <c r="BJ474" s="1" t="s">
        <v>13587</v>
      </c>
    </row>
    <row r="475" spans="1:62">
      <c r="A475" s="28" t="s">
        <v>872</v>
      </c>
      <c r="B475" s="1">
        <v>1001</v>
      </c>
      <c r="C475" s="1">
        <v>14556</v>
      </c>
      <c r="D475" s="1">
        <v>0.75</v>
      </c>
      <c r="E475" s="28">
        <v>96.573333333333338</v>
      </c>
      <c r="F475" s="1">
        <v>24.41</v>
      </c>
      <c r="G475" s="28">
        <v>1.6963168867268936</v>
      </c>
      <c r="H475" s="28">
        <v>1.02</v>
      </c>
      <c r="I475" s="28">
        <v>0.27642276422764228</v>
      </c>
      <c r="J475" s="1">
        <v>85.45</v>
      </c>
      <c r="K475" s="1">
        <v>99.52</v>
      </c>
      <c r="L475" s="1">
        <v>70</v>
      </c>
      <c r="M475" s="1">
        <v>985</v>
      </c>
      <c r="N475" s="1">
        <v>2432</v>
      </c>
      <c r="O475" s="28">
        <v>0.30416243654822339</v>
      </c>
      <c r="P475" s="28">
        <f t="shared" si="224"/>
        <v>2.4300986842105265</v>
      </c>
      <c r="Q475" s="42">
        <v>1</v>
      </c>
      <c r="T475" s="1">
        <f t="shared" si="225"/>
        <v>0</v>
      </c>
      <c r="U475" s="1">
        <f t="shared" si="226"/>
        <v>0.52400000000000002</v>
      </c>
      <c r="W475" s="1">
        <f t="shared" si="227"/>
        <v>0</v>
      </c>
      <c r="X475" s="1">
        <f t="shared" si="228"/>
        <v>0</v>
      </c>
      <c r="Y475" s="1">
        <f t="shared" si="229"/>
        <v>1</v>
      </c>
      <c r="Z475" s="1">
        <f t="shared" si="230"/>
        <v>0.59</v>
      </c>
      <c r="AH475" s="1">
        <f t="shared" si="231"/>
        <v>0</v>
      </c>
      <c r="AI475" s="1">
        <f t="shared" si="232"/>
        <v>0.68</v>
      </c>
      <c r="AJ475" s="1">
        <f t="shared" si="233"/>
        <v>0</v>
      </c>
      <c r="AK475" s="1">
        <f t="shared" si="234"/>
        <v>0</v>
      </c>
      <c r="AL475" s="1">
        <f t="shared" si="235"/>
        <v>0</v>
      </c>
      <c r="AM475" s="1">
        <f t="shared" si="236"/>
        <v>0</v>
      </c>
      <c r="AN475" s="1">
        <f t="shared" si="237"/>
        <v>0</v>
      </c>
      <c r="AO475" s="1">
        <f t="shared" si="238"/>
        <v>0</v>
      </c>
      <c r="AP475" s="1">
        <f t="shared" si="239"/>
        <v>0</v>
      </c>
      <c r="AQ475" s="1">
        <f t="shared" si="240"/>
        <v>0</v>
      </c>
      <c r="AR475" s="1">
        <f t="shared" si="241"/>
        <v>0</v>
      </c>
      <c r="AS475" s="1">
        <f t="shared" si="242"/>
        <v>0</v>
      </c>
      <c r="AT475" s="1">
        <f t="shared" si="243"/>
        <v>0</v>
      </c>
      <c r="AU475" s="1">
        <f t="shared" si="244"/>
        <v>0</v>
      </c>
      <c r="AW475" s="1">
        <f t="shared" si="245"/>
        <v>0</v>
      </c>
      <c r="AX475" s="1">
        <f t="shared" si="246"/>
        <v>0</v>
      </c>
      <c r="AY475" s="1">
        <f t="shared" si="247"/>
        <v>0</v>
      </c>
      <c r="AZ475" s="1">
        <f t="shared" si="248"/>
        <v>0</v>
      </c>
      <c r="BA475" s="1">
        <f t="shared" si="249"/>
        <v>0</v>
      </c>
      <c r="BB475" s="1">
        <f t="shared" si="250"/>
        <v>0</v>
      </c>
      <c r="BC475" s="1">
        <f t="shared" si="251"/>
        <v>0</v>
      </c>
      <c r="BD475" s="1">
        <f t="shared" si="252"/>
        <v>0</v>
      </c>
      <c r="BE475" s="1">
        <f t="shared" si="253"/>
        <v>0</v>
      </c>
      <c r="BF475" s="43">
        <f t="shared" si="254"/>
        <v>1</v>
      </c>
      <c r="BG475" s="43">
        <f t="shared" si="255"/>
        <v>1.794</v>
      </c>
      <c r="BH475" s="1" t="s">
        <v>13580</v>
      </c>
      <c r="BI475" s="52">
        <v>0.15853658536585366</v>
      </c>
      <c r="BJ475" s="1" t="s">
        <v>13587</v>
      </c>
    </row>
    <row r="476" spans="1:62">
      <c r="A476" s="28" t="s">
        <v>2973</v>
      </c>
      <c r="B476" s="1">
        <v>1000</v>
      </c>
      <c r="C476" s="1">
        <v>5795</v>
      </c>
      <c r="D476" s="1">
        <v>1.4399999999999977</v>
      </c>
      <c r="E476" s="28">
        <v>96.649999999999991</v>
      </c>
      <c r="F476" s="1">
        <v>5.16</v>
      </c>
      <c r="G476" s="28">
        <v>0.35858234885337037</v>
      </c>
      <c r="H476" s="28">
        <v>3.24</v>
      </c>
      <c r="I476" s="28">
        <v>0.87804878048780499</v>
      </c>
      <c r="J476" s="1">
        <v>99.98</v>
      </c>
      <c r="K476" s="1">
        <v>99.05</v>
      </c>
      <c r="L476" s="1">
        <v>301</v>
      </c>
      <c r="M476" s="1">
        <v>897</v>
      </c>
      <c r="N476" s="1">
        <v>1667</v>
      </c>
      <c r="O476" s="28">
        <v>1.4362095875139356</v>
      </c>
      <c r="P476" s="28">
        <f t="shared" si="224"/>
        <v>3.2285542891421715</v>
      </c>
      <c r="Q476" s="42">
        <v>1</v>
      </c>
      <c r="T476" s="1">
        <f t="shared" si="225"/>
        <v>0</v>
      </c>
      <c r="U476" s="1">
        <f t="shared" si="226"/>
        <v>0.52400000000000002</v>
      </c>
      <c r="W476" s="1">
        <f t="shared" si="227"/>
        <v>0</v>
      </c>
      <c r="X476" s="1">
        <f t="shared" si="228"/>
        <v>0</v>
      </c>
      <c r="Y476" s="1">
        <f t="shared" si="229"/>
        <v>1</v>
      </c>
      <c r="Z476" s="1">
        <f t="shared" si="230"/>
        <v>0.59</v>
      </c>
      <c r="AH476" s="1">
        <f t="shared" si="231"/>
        <v>0</v>
      </c>
      <c r="AI476" s="1">
        <f t="shared" si="232"/>
        <v>0</v>
      </c>
      <c r="AJ476" s="1">
        <f t="shared" si="233"/>
        <v>0</v>
      </c>
      <c r="AK476" s="1">
        <f t="shared" si="234"/>
        <v>0</v>
      </c>
      <c r="AL476" s="1">
        <f t="shared" si="235"/>
        <v>0</v>
      </c>
      <c r="AM476" s="1">
        <f t="shared" si="236"/>
        <v>0</v>
      </c>
      <c r="AN476" s="1">
        <f t="shared" si="237"/>
        <v>1</v>
      </c>
      <c r="AO476" s="1">
        <f t="shared" si="238"/>
        <v>0.72</v>
      </c>
      <c r="AP476" s="1">
        <f t="shared" si="239"/>
        <v>0</v>
      </c>
      <c r="AQ476" s="1">
        <f t="shared" si="240"/>
        <v>0.56999999999999995</v>
      </c>
      <c r="AR476" s="1">
        <f t="shared" si="241"/>
        <v>0</v>
      </c>
      <c r="AS476" s="1">
        <f t="shared" si="242"/>
        <v>0.67</v>
      </c>
      <c r="AT476" s="1">
        <f t="shared" si="243"/>
        <v>0</v>
      </c>
      <c r="AU476" s="1">
        <f t="shared" si="244"/>
        <v>0.54</v>
      </c>
      <c r="AW476" s="1">
        <f t="shared" si="245"/>
        <v>0</v>
      </c>
      <c r="AX476" s="1">
        <f t="shared" si="246"/>
        <v>0</v>
      </c>
      <c r="AY476" s="1">
        <f t="shared" si="247"/>
        <v>0</v>
      </c>
      <c r="AZ476" s="1">
        <f t="shared" si="248"/>
        <v>0</v>
      </c>
      <c r="BA476" s="1">
        <f t="shared" si="249"/>
        <v>0</v>
      </c>
      <c r="BB476" s="1">
        <f t="shared" si="250"/>
        <v>0</v>
      </c>
      <c r="BC476" s="1">
        <f t="shared" si="251"/>
        <v>0</v>
      </c>
      <c r="BD476" s="1">
        <f t="shared" si="252"/>
        <v>0</v>
      </c>
      <c r="BE476" s="1">
        <f t="shared" si="253"/>
        <v>0</v>
      </c>
      <c r="BF476" s="43">
        <f t="shared" si="254"/>
        <v>2</v>
      </c>
      <c r="BG476" s="43">
        <f t="shared" si="255"/>
        <v>3.6139999999999999</v>
      </c>
      <c r="BH476" s="1" t="s">
        <v>13580</v>
      </c>
      <c r="BI476" s="52">
        <v>0.15853658536585366</v>
      </c>
      <c r="BJ476" s="1" t="s">
        <v>13587</v>
      </c>
    </row>
    <row r="477" spans="1:62">
      <c r="A477" s="28" t="s">
        <v>2027</v>
      </c>
      <c r="B477" s="1">
        <v>1001</v>
      </c>
      <c r="C477" s="1">
        <v>3125</v>
      </c>
      <c r="D477" s="1">
        <v>4.460000000000008</v>
      </c>
      <c r="E477" s="28">
        <v>96.826666666666668</v>
      </c>
      <c r="F477" s="1">
        <v>1.43</v>
      </c>
      <c r="G477" s="28">
        <v>0.30042016806722688</v>
      </c>
      <c r="H477" s="28">
        <v>7.0000000000000007E-2</v>
      </c>
      <c r="I477" s="28">
        <v>2.3411371237458196E-2</v>
      </c>
      <c r="J477" s="1">
        <v>98.4</v>
      </c>
      <c r="K477" s="1">
        <v>99.65</v>
      </c>
      <c r="L477" s="1">
        <v>13</v>
      </c>
      <c r="M477" s="1">
        <v>106</v>
      </c>
      <c r="N477" s="1">
        <v>786</v>
      </c>
      <c r="O477" s="28">
        <v>0.52490566037735853</v>
      </c>
      <c r="P477" s="28">
        <f t="shared" si="224"/>
        <v>0.80916030534351147</v>
      </c>
      <c r="Q477" s="42">
        <v>1</v>
      </c>
      <c r="T477" s="1">
        <f t="shared" si="225"/>
        <v>0</v>
      </c>
      <c r="U477" s="1">
        <f t="shared" si="226"/>
        <v>0.52400000000000002</v>
      </c>
      <c r="W477" s="1">
        <f t="shared" si="227"/>
        <v>0</v>
      </c>
      <c r="X477" s="1">
        <f t="shared" si="228"/>
        <v>0</v>
      </c>
      <c r="Y477" s="1">
        <f t="shared" si="229"/>
        <v>1</v>
      </c>
      <c r="Z477" s="1">
        <f t="shared" si="230"/>
        <v>0.59</v>
      </c>
      <c r="AH477" s="1">
        <f t="shared" si="231"/>
        <v>0</v>
      </c>
      <c r="AI477" s="1">
        <f t="shared" si="232"/>
        <v>0</v>
      </c>
      <c r="AJ477" s="1">
        <f t="shared" si="233"/>
        <v>0</v>
      </c>
      <c r="AK477" s="1">
        <f t="shared" si="234"/>
        <v>0</v>
      </c>
      <c r="AL477" s="1">
        <f t="shared" si="235"/>
        <v>0</v>
      </c>
      <c r="AM477" s="1">
        <f t="shared" si="236"/>
        <v>0</v>
      </c>
      <c r="AN477" s="1">
        <f t="shared" si="237"/>
        <v>0</v>
      </c>
      <c r="AO477" s="1">
        <f t="shared" si="238"/>
        <v>0</v>
      </c>
      <c r="AP477" s="1">
        <f t="shared" si="239"/>
        <v>0</v>
      </c>
      <c r="AQ477" s="1">
        <f t="shared" si="240"/>
        <v>0.56999999999999995</v>
      </c>
      <c r="AR477" s="1">
        <f t="shared" si="241"/>
        <v>0</v>
      </c>
      <c r="AS477" s="1">
        <f t="shared" si="242"/>
        <v>0</v>
      </c>
      <c r="AT477" s="1">
        <f t="shared" si="243"/>
        <v>0</v>
      </c>
      <c r="AU477" s="1">
        <f t="shared" si="244"/>
        <v>0.54</v>
      </c>
      <c r="AW477" s="1">
        <f t="shared" si="245"/>
        <v>1</v>
      </c>
      <c r="AX477" s="1">
        <f t="shared" si="246"/>
        <v>0</v>
      </c>
      <c r="AY477" s="1">
        <f t="shared" si="247"/>
        <v>1</v>
      </c>
      <c r="AZ477" s="1">
        <f t="shared" si="248"/>
        <v>0.88</v>
      </c>
      <c r="BA477" s="1">
        <f t="shared" si="249"/>
        <v>0.77</v>
      </c>
      <c r="BB477" s="1">
        <f t="shared" si="250"/>
        <v>0</v>
      </c>
      <c r="BC477" s="1">
        <f t="shared" si="251"/>
        <v>0</v>
      </c>
      <c r="BD477" s="1">
        <f t="shared" si="252"/>
        <v>0</v>
      </c>
      <c r="BE477" s="1">
        <f t="shared" si="253"/>
        <v>0</v>
      </c>
      <c r="BF477" s="43">
        <f t="shared" si="254"/>
        <v>3</v>
      </c>
      <c r="BG477" s="43">
        <f t="shared" si="255"/>
        <v>3.8739999999999997</v>
      </c>
      <c r="BH477" s="1" t="s">
        <v>13580</v>
      </c>
      <c r="BI477" s="52">
        <v>0.15853658536585366</v>
      </c>
      <c r="BJ477" s="1" t="s">
        <v>13587</v>
      </c>
    </row>
    <row r="478" spans="1:62">
      <c r="A478" s="28" t="s">
        <v>4125</v>
      </c>
      <c r="B478" s="1">
        <v>1000</v>
      </c>
      <c r="C478" s="1">
        <v>22842</v>
      </c>
      <c r="D478" s="1">
        <v>0</v>
      </c>
      <c r="E478" s="28">
        <v>100</v>
      </c>
      <c r="F478" s="1">
        <v>0</v>
      </c>
      <c r="G478" s="28">
        <v>0</v>
      </c>
      <c r="H478" s="28">
        <v>0</v>
      </c>
      <c r="I478" s="28">
        <v>0</v>
      </c>
      <c r="J478" s="1">
        <v>99.58</v>
      </c>
      <c r="K478" s="1">
        <v>97.83</v>
      </c>
      <c r="L478" s="1">
        <v>0</v>
      </c>
      <c r="M478" s="1">
        <v>25</v>
      </c>
      <c r="N478" s="1">
        <v>51</v>
      </c>
      <c r="O478" s="28">
        <v>0</v>
      </c>
      <c r="P478" s="28">
        <f t="shared" si="224"/>
        <v>2.9411764705882351</v>
      </c>
      <c r="Q478" s="42">
        <v>0</v>
      </c>
      <c r="T478" s="1">
        <f t="shared" si="225"/>
        <v>0</v>
      </c>
      <c r="U478" s="1">
        <f t="shared" si="226"/>
        <v>0.52400000000000002</v>
      </c>
      <c r="W478" s="1">
        <f t="shared" si="227"/>
        <v>0</v>
      </c>
      <c r="X478" s="1">
        <f t="shared" si="228"/>
        <v>0</v>
      </c>
      <c r="Y478" s="1">
        <f t="shared" si="229"/>
        <v>1</v>
      </c>
      <c r="Z478" s="1">
        <f t="shared" si="230"/>
        <v>0.59</v>
      </c>
      <c r="AH478" s="1">
        <f t="shared" si="231"/>
        <v>0</v>
      </c>
      <c r="AI478" s="1">
        <f t="shared" si="232"/>
        <v>0</v>
      </c>
      <c r="AJ478" s="1">
        <f t="shared" si="233"/>
        <v>0</v>
      </c>
      <c r="AK478" s="1">
        <f t="shared" si="234"/>
        <v>0</v>
      </c>
      <c r="AL478" s="1">
        <f t="shared" si="235"/>
        <v>0</v>
      </c>
      <c r="AM478" s="1">
        <f t="shared" si="236"/>
        <v>0</v>
      </c>
      <c r="AN478" s="1">
        <f t="shared" si="237"/>
        <v>0</v>
      </c>
      <c r="AO478" s="1">
        <f t="shared" si="238"/>
        <v>0</v>
      </c>
      <c r="AP478" s="1">
        <f t="shared" si="239"/>
        <v>0</v>
      </c>
      <c r="AQ478" s="1">
        <f t="shared" si="240"/>
        <v>0.56999999999999995</v>
      </c>
      <c r="AR478" s="1">
        <f t="shared" si="241"/>
        <v>1</v>
      </c>
      <c r="AS478" s="1">
        <f t="shared" si="242"/>
        <v>0.67</v>
      </c>
      <c r="AT478" s="1">
        <f t="shared" si="243"/>
        <v>0</v>
      </c>
      <c r="AU478" s="1">
        <f t="shared" si="244"/>
        <v>0</v>
      </c>
      <c r="AW478" s="1">
        <f t="shared" si="245"/>
        <v>1</v>
      </c>
      <c r="AX478" s="1">
        <f t="shared" si="246"/>
        <v>0.91</v>
      </c>
      <c r="AY478" s="1">
        <f t="shared" si="247"/>
        <v>1</v>
      </c>
      <c r="AZ478" s="1">
        <f t="shared" si="248"/>
        <v>0.88</v>
      </c>
      <c r="BA478" s="1">
        <f t="shared" si="249"/>
        <v>0.77</v>
      </c>
      <c r="BB478" s="1">
        <f t="shared" si="250"/>
        <v>1</v>
      </c>
      <c r="BC478" s="1">
        <f t="shared" si="251"/>
        <v>0.9</v>
      </c>
      <c r="BD478" s="1">
        <f t="shared" si="252"/>
        <v>0</v>
      </c>
      <c r="BE478" s="1">
        <f t="shared" si="253"/>
        <v>0</v>
      </c>
      <c r="BF478" s="43">
        <f t="shared" si="254"/>
        <v>5</v>
      </c>
      <c r="BG478" s="43">
        <f t="shared" si="255"/>
        <v>5.8140000000000001</v>
      </c>
      <c r="BH478" s="1" t="s">
        <v>13580</v>
      </c>
      <c r="BI478" s="52">
        <v>0.15853658536585366</v>
      </c>
      <c r="BJ478" s="1" t="s">
        <v>13587</v>
      </c>
    </row>
    <row r="479" spans="1:62">
      <c r="A479" s="28" t="s">
        <v>2295</v>
      </c>
      <c r="B479" s="1">
        <v>1000</v>
      </c>
      <c r="C479" s="1">
        <v>606</v>
      </c>
      <c r="D479" s="1">
        <v>0</v>
      </c>
      <c r="E479" s="28">
        <v>100</v>
      </c>
      <c r="F479" s="1">
        <v>9.09</v>
      </c>
      <c r="G479" s="28">
        <v>0.70629370629370636</v>
      </c>
      <c r="H479" s="28">
        <v>3.82</v>
      </c>
      <c r="I479" s="28">
        <v>1.0437158469945353</v>
      </c>
      <c r="J479" s="1">
        <v>98.84</v>
      </c>
      <c r="K479" s="1">
        <v>0</v>
      </c>
      <c r="L479" s="1">
        <v>1</v>
      </c>
      <c r="M479" s="1">
        <v>4</v>
      </c>
      <c r="N479" s="1">
        <v>4</v>
      </c>
      <c r="O479" s="28">
        <v>1.07</v>
      </c>
      <c r="P479" s="28">
        <f t="shared" si="224"/>
        <v>6</v>
      </c>
      <c r="Q479" s="42" t="s">
        <v>13545</v>
      </c>
      <c r="T479" s="1">
        <f t="shared" si="225"/>
        <v>0</v>
      </c>
      <c r="U479" s="1">
        <f t="shared" si="226"/>
        <v>0.52400000000000002</v>
      </c>
      <c r="W479" s="1">
        <f t="shared" si="227"/>
        <v>0</v>
      </c>
      <c r="X479" s="1">
        <f t="shared" si="228"/>
        <v>0</v>
      </c>
      <c r="Y479" s="1">
        <f t="shared" si="229"/>
        <v>1</v>
      </c>
      <c r="Z479" s="1">
        <f t="shared" si="230"/>
        <v>0.59</v>
      </c>
      <c r="AH479" s="1">
        <f t="shared" si="231"/>
        <v>0</v>
      </c>
      <c r="AI479" s="1">
        <f t="shared" si="232"/>
        <v>0.68</v>
      </c>
      <c r="AJ479" s="1">
        <f t="shared" si="233"/>
        <v>0</v>
      </c>
      <c r="AK479" s="1">
        <f t="shared" si="234"/>
        <v>0</v>
      </c>
      <c r="AL479" s="1">
        <f t="shared" si="235"/>
        <v>0</v>
      </c>
      <c r="AM479" s="1">
        <f t="shared" si="236"/>
        <v>0</v>
      </c>
      <c r="AN479" s="1">
        <f t="shared" si="237"/>
        <v>1</v>
      </c>
      <c r="AO479" s="1">
        <f t="shared" si="238"/>
        <v>0.72</v>
      </c>
      <c r="AP479" s="1">
        <f t="shared" si="239"/>
        <v>0</v>
      </c>
      <c r="AQ479" s="1">
        <f t="shared" si="240"/>
        <v>0.56999999999999995</v>
      </c>
      <c r="AR479" s="1">
        <f t="shared" si="241"/>
        <v>1</v>
      </c>
      <c r="AS479" s="1">
        <f t="shared" si="242"/>
        <v>0.67</v>
      </c>
      <c r="AT479" s="1">
        <f t="shared" si="243"/>
        <v>1</v>
      </c>
      <c r="AU479" s="1">
        <f t="shared" si="244"/>
        <v>0.54</v>
      </c>
      <c r="AW479" s="1">
        <f t="shared" si="245"/>
        <v>1</v>
      </c>
      <c r="AX479" s="1">
        <f t="shared" si="246"/>
        <v>0.91</v>
      </c>
      <c r="AY479" s="1">
        <f t="shared" si="247"/>
        <v>1</v>
      </c>
      <c r="AZ479" s="1">
        <f t="shared" si="248"/>
        <v>0.88</v>
      </c>
      <c r="BA479" s="1">
        <f t="shared" si="249"/>
        <v>0.77</v>
      </c>
      <c r="BB479" s="1">
        <f t="shared" si="250"/>
        <v>0</v>
      </c>
      <c r="BC479" s="1">
        <f t="shared" si="251"/>
        <v>0</v>
      </c>
      <c r="BD479" s="1">
        <f t="shared" si="252"/>
        <v>0</v>
      </c>
      <c r="BE479" s="1">
        <f t="shared" si="253"/>
        <v>0</v>
      </c>
      <c r="BF479" s="43">
        <f t="shared" si="254"/>
        <v>6</v>
      </c>
      <c r="BG479" s="43">
        <f t="shared" si="255"/>
        <v>6.854000000000001</v>
      </c>
      <c r="BH479" s="1" t="s">
        <v>13580</v>
      </c>
      <c r="BI479" s="52">
        <v>0.15853658536585366</v>
      </c>
      <c r="BJ479" s="1" t="s">
        <v>13587</v>
      </c>
    </row>
  </sheetData>
  <mergeCells count="1">
    <mergeCell ref="BF1:BF5"/>
  </mergeCells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84"/>
  <sheetViews>
    <sheetView workbookViewId="0">
      <selection activeCell="D1" sqref="D1:K1"/>
    </sheetView>
  </sheetViews>
  <sheetFormatPr defaultRowHeight="13.5"/>
  <cols>
    <col min="4" max="4" width="7.875" customWidth="1"/>
    <col min="5" max="11" width="8.25" customWidth="1"/>
  </cols>
  <sheetData>
    <row r="1" spans="1:12" ht="15.75">
      <c r="A1" s="1" t="s">
        <v>6439</v>
      </c>
      <c r="B1" s="1" t="s">
        <v>33</v>
      </c>
      <c r="C1" s="1" t="s">
        <v>4252</v>
      </c>
      <c r="D1" s="24" t="s">
        <v>10975</v>
      </c>
      <c r="E1" s="24" t="s">
        <v>10971</v>
      </c>
      <c r="F1" s="1" t="s">
        <v>10968</v>
      </c>
      <c r="G1" s="1" t="s">
        <v>10969</v>
      </c>
      <c r="H1" s="1" t="s">
        <v>10970</v>
      </c>
      <c r="I1" s="1" t="s">
        <v>10972</v>
      </c>
      <c r="J1" s="1" t="s">
        <v>4269</v>
      </c>
      <c r="K1" s="1" t="s">
        <v>10973</v>
      </c>
      <c r="L1" s="1" t="s">
        <v>13632</v>
      </c>
    </row>
    <row r="2" spans="1:12" ht="15.75">
      <c r="A2" s="1">
        <v>8832</v>
      </c>
      <c r="B2" s="1" t="s">
        <v>880</v>
      </c>
      <c r="C2" s="1" t="s">
        <v>4983</v>
      </c>
      <c r="D2" s="23">
        <v>2</v>
      </c>
      <c r="E2" s="1">
        <v>50000</v>
      </c>
      <c r="F2" s="25">
        <v>26.360000000000003</v>
      </c>
      <c r="G2" s="25">
        <v>43.110000000000007</v>
      </c>
      <c r="H2" s="1">
        <v>6.26</v>
      </c>
      <c r="I2" s="25">
        <v>1.3880266075388026</v>
      </c>
      <c r="J2" s="1">
        <v>1.48</v>
      </c>
      <c r="K2" s="25">
        <v>0.56923076923076921</v>
      </c>
    </row>
    <row r="3" spans="1:12" ht="15.75">
      <c r="A3" s="1">
        <v>8996</v>
      </c>
      <c r="B3" s="1" t="s">
        <v>1336</v>
      </c>
      <c r="C3" s="1" t="s">
        <v>4332</v>
      </c>
      <c r="D3" s="23">
        <v>3</v>
      </c>
      <c r="E3" s="1">
        <v>100000</v>
      </c>
      <c r="F3" s="25">
        <v>2.1799999999999997</v>
      </c>
      <c r="G3" s="25">
        <v>-1.9966666666666668</v>
      </c>
      <c r="H3" s="1">
        <v>3.14</v>
      </c>
      <c r="I3" s="25">
        <v>0.69623059866962311</v>
      </c>
      <c r="J3" s="1">
        <v>1.69</v>
      </c>
      <c r="K3" s="25">
        <v>0.64999999999999991</v>
      </c>
    </row>
    <row r="4" spans="1:12" ht="15.75">
      <c r="A4" s="1">
        <v>8919</v>
      </c>
      <c r="B4" s="1" t="s">
        <v>1433</v>
      </c>
      <c r="C4" s="1" t="s">
        <v>4378</v>
      </c>
      <c r="D4" s="23">
        <v>7</v>
      </c>
      <c r="E4" s="1">
        <v>50000</v>
      </c>
      <c r="F4" s="25">
        <v>18.329999999999998</v>
      </c>
      <c r="G4" s="25">
        <v>11.26</v>
      </c>
      <c r="H4" s="1">
        <v>2.36</v>
      </c>
      <c r="I4" s="25">
        <v>0.55924170616113744</v>
      </c>
      <c r="J4" s="1">
        <v>1.07</v>
      </c>
      <c r="K4" s="25">
        <v>0.49767441860465123</v>
      </c>
    </row>
    <row r="5" spans="1:12" ht="15.75">
      <c r="A5" s="1">
        <v>8849</v>
      </c>
      <c r="B5" s="1" t="s">
        <v>176</v>
      </c>
      <c r="C5" s="1" t="s">
        <v>4378</v>
      </c>
      <c r="D5" s="23">
        <v>7</v>
      </c>
      <c r="E5" s="1">
        <v>48537.98</v>
      </c>
      <c r="F5" s="25">
        <v>1.33</v>
      </c>
      <c r="G5" s="25">
        <v>0.44333333333333336</v>
      </c>
      <c r="H5" s="1">
        <v>18.899999999999999</v>
      </c>
      <c r="I5" s="25">
        <v>4.4786729857819907</v>
      </c>
      <c r="J5" s="1">
        <v>3.97</v>
      </c>
      <c r="K5" s="25">
        <v>1.8465116279069769</v>
      </c>
    </row>
    <row r="6" spans="1:12" ht="15.75">
      <c r="A6" s="1">
        <v>8804</v>
      </c>
      <c r="B6" s="1" t="s">
        <v>1727</v>
      </c>
      <c r="C6" s="1" t="s">
        <v>4378</v>
      </c>
      <c r="D6" s="23">
        <v>7</v>
      </c>
      <c r="E6" s="1">
        <v>50000</v>
      </c>
      <c r="F6" s="25">
        <v>0.63</v>
      </c>
      <c r="G6" s="25">
        <v>-0.21</v>
      </c>
      <c r="H6" s="1">
        <v>2.0699999999999998</v>
      </c>
      <c r="I6" s="25">
        <v>0.49052132701421802</v>
      </c>
      <c r="J6" s="1">
        <v>3.84</v>
      </c>
      <c r="K6" s="25">
        <v>1.786046511627907</v>
      </c>
    </row>
    <row r="7" spans="1:12" ht="15.75">
      <c r="A7" s="1">
        <v>8913</v>
      </c>
      <c r="B7" s="1" t="s">
        <v>1648</v>
      </c>
      <c r="C7" s="1" t="s">
        <v>4332</v>
      </c>
      <c r="D7" s="23">
        <v>3</v>
      </c>
      <c r="E7" s="1">
        <v>100000</v>
      </c>
      <c r="F7" s="25">
        <v>12.73</v>
      </c>
      <c r="G7" s="25">
        <v>6.25</v>
      </c>
      <c r="H7" s="1">
        <v>3.37</v>
      </c>
      <c r="I7" s="25">
        <v>0.74722838137472292</v>
      </c>
      <c r="J7" s="1">
        <v>2.2000000000000002</v>
      </c>
      <c r="K7" s="25">
        <v>0.84615384615384615</v>
      </c>
    </row>
    <row r="8" spans="1:12" ht="15.75">
      <c r="A8" s="1">
        <v>8847</v>
      </c>
      <c r="B8" s="1" t="s">
        <v>926</v>
      </c>
      <c r="C8" s="1" t="s">
        <v>4332</v>
      </c>
      <c r="D8" s="23">
        <v>3</v>
      </c>
      <c r="E8" s="1">
        <v>100000</v>
      </c>
      <c r="F8" s="25">
        <v>6.4500000000000028</v>
      </c>
      <c r="G8" s="25">
        <v>67.756666666666661</v>
      </c>
      <c r="H8" s="1">
        <v>6.98</v>
      </c>
      <c r="I8" s="25">
        <v>1.5476718403547673</v>
      </c>
      <c r="J8" s="1">
        <v>4.13</v>
      </c>
      <c r="K8" s="25">
        <v>1.5884615384615384</v>
      </c>
    </row>
    <row r="9" spans="1:12" ht="15.75">
      <c r="A9" s="1">
        <v>9503</v>
      </c>
      <c r="B9" s="1" t="s">
        <v>3148</v>
      </c>
      <c r="C9" s="1" t="s">
        <v>4332</v>
      </c>
      <c r="D9" s="23">
        <v>3</v>
      </c>
      <c r="E9" s="1">
        <v>100000</v>
      </c>
      <c r="F9" s="25">
        <v>1.1100000000000001</v>
      </c>
      <c r="G9" s="25">
        <v>-0.64333333333333342</v>
      </c>
      <c r="H9" s="1">
        <v>2.67</v>
      </c>
      <c r="I9" s="25">
        <v>0.5920177383592018</v>
      </c>
      <c r="J9" s="1">
        <v>2.02</v>
      </c>
      <c r="K9" s="25">
        <v>0.77692307692307694</v>
      </c>
    </row>
    <row r="10" spans="1:12" ht="15.75">
      <c r="A10" s="1">
        <v>9435</v>
      </c>
      <c r="B10" s="1" t="s">
        <v>3002</v>
      </c>
      <c r="C10" s="1" t="s">
        <v>4378</v>
      </c>
      <c r="D10" s="23">
        <v>7</v>
      </c>
      <c r="E10" s="1">
        <v>50000</v>
      </c>
      <c r="F10" s="25">
        <v>11.09</v>
      </c>
      <c r="G10" s="25">
        <v>36.873333333333335</v>
      </c>
      <c r="H10" s="1">
        <v>2.2999999999999998</v>
      </c>
      <c r="I10" s="25">
        <v>0.54502369668246442</v>
      </c>
      <c r="J10" s="1">
        <v>1.02</v>
      </c>
      <c r="K10" s="25">
        <v>0.47441860465116281</v>
      </c>
    </row>
    <row r="11" spans="1:12" ht="15.75">
      <c r="A11" s="1">
        <v>8943</v>
      </c>
      <c r="B11" s="1" t="s">
        <v>2055</v>
      </c>
      <c r="C11" s="1" t="s">
        <v>4332</v>
      </c>
      <c r="D11" s="23">
        <v>3</v>
      </c>
      <c r="E11" s="1">
        <v>100000</v>
      </c>
      <c r="F11" s="25">
        <v>10.79</v>
      </c>
      <c r="G11" s="25">
        <v>5.5066666666666668</v>
      </c>
      <c r="H11" s="1">
        <v>4.99</v>
      </c>
      <c r="I11" s="25">
        <v>1.106430155210643</v>
      </c>
      <c r="J11" s="1">
        <v>2.64</v>
      </c>
      <c r="K11" s="25">
        <v>1.0153846153846153</v>
      </c>
    </row>
    <row r="12" spans="1:12" ht="15.75">
      <c r="A12" s="1">
        <v>8559</v>
      </c>
      <c r="B12" s="1" t="s">
        <v>332</v>
      </c>
      <c r="C12" s="1" t="s">
        <v>4983</v>
      </c>
      <c r="D12" s="23">
        <v>2</v>
      </c>
      <c r="E12" s="1">
        <v>100000</v>
      </c>
      <c r="F12" s="25">
        <v>10.200000000000003</v>
      </c>
      <c r="G12" s="25">
        <v>44.080000000000005</v>
      </c>
      <c r="H12" s="1">
        <v>8.3800000000000008</v>
      </c>
      <c r="I12" s="25">
        <v>1.8580931263858096</v>
      </c>
      <c r="J12" s="1">
        <v>1.2</v>
      </c>
      <c r="K12" s="25">
        <v>0.46153846153846151</v>
      </c>
    </row>
    <row r="13" spans="1:12" ht="15.75">
      <c r="A13" s="1">
        <v>8892</v>
      </c>
      <c r="B13" s="1" t="s">
        <v>2195</v>
      </c>
      <c r="C13" s="1" t="s">
        <v>4332</v>
      </c>
      <c r="D13" s="23">
        <v>3</v>
      </c>
      <c r="E13" s="1">
        <v>50000</v>
      </c>
      <c r="F13" s="25">
        <v>0.57999999999999996</v>
      </c>
      <c r="G13" s="25">
        <v>-0.19333333333333333</v>
      </c>
      <c r="H13" s="1">
        <v>14.25</v>
      </c>
      <c r="I13" s="25">
        <v>3.1596452328159645</v>
      </c>
      <c r="J13" s="1">
        <v>5.0999999999999996</v>
      </c>
      <c r="K13" s="25">
        <v>1.9615384615384612</v>
      </c>
    </row>
    <row r="14" spans="1:12" ht="15.75">
      <c r="A14" s="1">
        <v>8592</v>
      </c>
      <c r="B14" s="1" t="s">
        <v>3127</v>
      </c>
      <c r="C14" s="1" t="s">
        <v>4378</v>
      </c>
      <c r="D14" s="23">
        <v>7</v>
      </c>
      <c r="E14" s="1">
        <v>50000</v>
      </c>
      <c r="F14" s="25">
        <v>0.30999999999999994</v>
      </c>
      <c r="G14" s="25">
        <v>-1.05</v>
      </c>
      <c r="H14" s="1">
        <v>3.79</v>
      </c>
      <c r="I14" s="25">
        <v>0.89810426540284372</v>
      </c>
      <c r="J14" s="1">
        <v>2.1</v>
      </c>
      <c r="K14" s="25">
        <v>0.9767441860465117</v>
      </c>
    </row>
    <row r="15" spans="1:12" ht="15.75">
      <c r="A15" s="1">
        <v>9302</v>
      </c>
      <c r="B15" s="1" t="s">
        <v>2521</v>
      </c>
      <c r="C15" s="1" t="s">
        <v>4339</v>
      </c>
      <c r="D15" s="23">
        <v>6</v>
      </c>
      <c r="E15" s="1">
        <v>50000</v>
      </c>
      <c r="F15" s="25">
        <v>23.45</v>
      </c>
      <c r="G15" s="25">
        <v>12.053333333333335</v>
      </c>
      <c r="H15" s="1">
        <v>12.71</v>
      </c>
      <c r="I15" s="25">
        <v>3.3535620052770452</v>
      </c>
      <c r="J15" s="1">
        <v>2.69</v>
      </c>
      <c r="K15" s="25">
        <v>1.1115702479338843</v>
      </c>
    </row>
    <row r="16" spans="1:12" ht="15.75">
      <c r="A16" s="1">
        <v>9272</v>
      </c>
      <c r="B16" s="1" t="s">
        <v>2473</v>
      </c>
      <c r="C16" s="1" t="s">
        <v>4332</v>
      </c>
      <c r="D16" s="23">
        <v>3</v>
      </c>
      <c r="E16" s="1">
        <v>150000</v>
      </c>
      <c r="F16" s="25">
        <v>17.47</v>
      </c>
      <c r="G16" s="25">
        <v>10.049999999999999</v>
      </c>
      <c r="H16" s="1">
        <v>15.35</v>
      </c>
      <c r="I16" s="25">
        <v>3.403547671840355</v>
      </c>
      <c r="J16" s="1">
        <v>1.62</v>
      </c>
      <c r="K16" s="25">
        <v>0.62307692307692308</v>
      </c>
    </row>
    <row r="17" spans="1:11" ht="15.75">
      <c r="A17" s="1">
        <v>9067</v>
      </c>
      <c r="B17" s="1" t="s">
        <v>2720</v>
      </c>
      <c r="C17" s="1" t="s">
        <v>4332</v>
      </c>
      <c r="D17" s="23">
        <v>3</v>
      </c>
      <c r="E17" s="1">
        <v>50000</v>
      </c>
      <c r="F17" s="25">
        <v>14.310000000000002</v>
      </c>
      <c r="G17" s="25">
        <v>52.379999999999995</v>
      </c>
      <c r="H17" s="1">
        <v>2.56</v>
      </c>
      <c r="I17" s="25">
        <v>0.56762749445676275</v>
      </c>
      <c r="J17" s="1">
        <v>1.27</v>
      </c>
      <c r="K17" s="25">
        <v>0.48846153846153845</v>
      </c>
    </row>
    <row r="18" spans="1:11" ht="15.75">
      <c r="A18" s="1">
        <v>8978</v>
      </c>
      <c r="B18" s="1" t="s">
        <v>1426</v>
      </c>
      <c r="C18" s="1" t="s">
        <v>4378</v>
      </c>
      <c r="D18" s="23">
        <v>7</v>
      </c>
      <c r="E18" s="1">
        <v>150000</v>
      </c>
      <c r="F18" s="25">
        <v>3.9399999999999977</v>
      </c>
      <c r="G18" s="25">
        <v>50.143333333333338</v>
      </c>
      <c r="H18" s="1">
        <v>1.24</v>
      </c>
      <c r="I18" s="25">
        <v>0.29383886255924174</v>
      </c>
      <c r="J18" s="1">
        <v>2.5499999999999998</v>
      </c>
      <c r="K18" s="25">
        <v>1.1860465116279069</v>
      </c>
    </row>
    <row r="19" spans="1:11" ht="15.75">
      <c r="A19" s="1">
        <v>9026</v>
      </c>
      <c r="B19" s="1" t="s">
        <v>673</v>
      </c>
      <c r="C19" s="1" t="s">
        <v>4332</v>
      </c>
      <c r="D19" s="23">
        <v>3</v>
      </c>
      <c r="E19" s="1">
        <v>100000</v>
      </c>
      <c r="F19" s="25">
        <v>0.92000000000000171</v>
      </c>
      <c r="G19" s="25">
        <v>94.216666666666683</v>
      </c>
      <c r="H19" s="1">
        <v>2.08</v>
      </c>
      <c r="I19" s="25">
        <v>0.46119733924611978</v>
      </c>
      <c r="J19" s="1">
        <v>4.76</v>
      </c>
      <c r="K19" s="25">
        <v>1.8307692307692307</v>
      </c>
    </row>
    <row r="20" spans="1:11" ht="15.75">
      <c r="A20" s="1">
        <v>8585</v>
      </c>
      <c r="B20" s="1" t="s">
        <v>228</v>
      </c>
      <c r="C20" s="1" t="s">
        <v>4378</v>
      </c>
      <c r="D20" s="23">
        <v>7</v>
      </c>
      <c r="E20" s="1">
        <v>50000</v>
      </c>
      <c r="F20" s="25">
        <v>10.14</v>
      </c>
      <c r="G20" s="25">
        <v>10.356666666666667</v>
      </c>
      <c r="H20" s="1">
        <v>4.4800000000000004</v>
      </c>
      <c r="I20" s="25">
        <v>1.061611374407583</v>
      </c>
      <c r="J20" s="1">
        <v>2.85</v>
      </c>
      <c r="K20" s="25">
        <v>1.3255813953488373</v>
      </c>
    </row>
    <row r="21" spans="1:11" ht="15.75">
      <c r="A21" s="1">
        <v>8634</v>
      </c>
      <c r="B21" s="1" t="s">
        <v>202</v>
      </c>
      <c r="C21" s="1" t="s">
        <v>4332</v>
      </c>
      <c r="D21" s="23">
        <v>3</v>
      </c>
      <c r="E21" s="1">
        <v>100000</v>
      </c>
      <c r="F21" s="25">
        <v>6.92</v>
      </c>
      <c r="G21" s="25">
        <v>2.3066666666666666</v>
      </c>
      <c r="H21" s="1">
        <v>3.36</v>
      </c>
      <c r="I21" s="25">
        <v>0.74501108647450109</v>
      </c>
      <c r="J21" s="1">
        <v>1.18</v>
      </c>
      <c r="K21" s="25">
        <v>0.45384615384615379</v>
      </c>
    </row>
    <row r="22" spans="1:11" ht="15.75">
      <c r="A22" s="1">
        <v>8607</v>
      </c>
      <c r="B22" s="1" t="s">
        <v>759</v>
      </c>
      <c r="C22" s="1" t="s">
        <v>4332</v>
      </c>
      <c r="D22" s="23">
        <v>3</v>
      </c>
      <c r="E22" s="1">
        <v>100000</v>
      </c>
      <c r="F22" s="25">
        <v>28.580000000000002</v>
      </c>
      <c r="G22" s="25">
        <v>31.446666666666669</v>
      </c>
      <c r="H22" s="1">
        <v>2.88</v>
      </c>
      <c r="I22" s="25">
        <v>0.63858093126385806</v>
      </c>
      <c r="J22" s="1">
        <v>3.85</v>
      </c>
      <c r="K22" s="25">
        <v>1.4807692307692308</v>
      </c>
    </row>
    <row r="23" spans="1:11" ht="15.75">
      <c r="A23" s="1">
        <v>9542</v>
      </c>
      <c r="B23" s="1" t="s">
        <v>3295</v>
      </c>
      <c r="C23" s="1" t="s">
        <v>4339</v>
      </c>
      <c r="D23" s="23">
        <v>6</v>
      </c>
      <c r="E23" s="1">
        <v>100000</v>
      </c>
      <c r="F23" s="25">
        <v>12.79</v>
      </c>
      <c r="G23" s="25">
        <v>50.413333333333327</v>
      </c>
      <c r="H23" s="1">
        <v>4.71</v>
      </c>
      <c r="I23" s="25">
        <v>1.2427440633245381</v>
      </c>
      <c r="J23" s="1">
        <v>2.13</v>
      </c>
      <c r="K23" s="25">
        <v>0.8801652892561983</v>
      </c>
    </row>
    <row r="24" spans="1:11" ht="15.75">
      <c r="A24" s="1">
        <v>8629</v>
      </c>
      <c r="B24" s="1" t="s">
        <v>464</v>
      </c>
      <c r="C24" s="1" t="s">
        <v>4332</v>
      </c>
      <c r="D24" s="23">
        <v>3</v>
      </c>
      <c r="E24" s="1">
        <v>100000</v>
      </c>
      <c r="F24" s="25">
        <v>0</v>
      </c>
      <c r="G24" s="25">
        <v>0</v>
      </c>
      <c r="H24" s="1">
        <v>2.9</v>
      </c>
      <c r="I24" s="25">
        <v>0.6430155210643016</v>
      </c>
      <c r="J24" s="1">
        <v>2.41</v>
      </c>
      <c r="K24" s="25">
        <v>0.92692307692307696</v>
      </c>
    </row>
    <row r="25" spans="1:11" ht="15.75">
      <c r="A25" s="1">
        <v>9252</v>
      </c>
      <c r="B25" s="1" t="s">
        <v>110</v>
      </c>
      <c r="C25" s="1" t="s">
        <v>4332</v>
      </c>
      <c r="D25" s="23">
        <v>3</v>
      </c>
      <c r="E25" s="1">
        <v>100000</v>
      </c>
      <c r="F25" s="25">
        <v>23</v>
      </c>
      <c r="G25" s="25">
        <v>14.626666666666665</v>
      </c>
      <c r="H25" s="1">
        <v>3.66</v>
      </c>
      <c r="I25" s="25">
        <v>0.8115299334811531</v>
      </c>
      <c r="J25" s="1">
        <v>2.4700000000000002</v>
      </c>
      <c r="K25" s="25">
        <v>0.95000000000000007</v>
      </c>
    </row>
    <row r="26" spans="1:11" ht="15.75">
      <c r="A26" s="1">
        <v>8663</v>
      </c>
      <c r="B26" s="1" t="s">
        <v>64</v>
      </c>
      <c r="C26" s="1" t="s">
        <v>4378</v>
      </c>
      <c r="D26" s="23">
        <v>7</v>
      </c>
      <c r="E26" s="1">
        <v>50000</v>
      </c>
      <c r="F26" s="25">
        <v>15.930000000000001</v>
      </c>
      <c r="G26" s="25">
        <v>14.31</v>
      </c>
      <c r="H26" s="1">
        <v>2.75</v>
      </c>
      <c r="I26" s="25">
        <v>0.65165876777251186</v>
      </c>
      <c r="J26" s="1">
        <v>0.72</v>
      </c>
      <c r="K26" s="25">
        <v>0.33488372093023255</v>
      </c>
    </row>
    <row r="27" spans="1:11" ht="15.75">
      <c r="A27" s="1">
        <v>9545</v>
      </c>
      <c r="B27" s="1" t="s">
        <v>1272</v>
      </c>
      <c r="C27" s="1" t="s">
        <v>4378</v>
      </c>
      <c r="D27" s="23">
        <v>7</v>
      </c>
      <c r="E27" s="1">
        <v>50000</v>
      </c>
      <c r="F27" s="25">
        <v>20.36</v>
      </c>
      <c r="G27" s="25">
        <v>13.113333333333335</v>
      </c>
      <c r="H27" s="1">
        <v>4.93</v>
      </c>
      <c r="I27" s="25">
        <v>1.1682464454976302</v>
      </c>
      <c r="J27" s="1">
        <v>0.99</v>
      </c>
      <c r="K27" s="25">
        <v>0.46046511627906977</v>
      </c>
    </row>
    <row r="28" spans="1:11" ht="15.75">
      <c r="A28" s="1">
        <v>9172</v>
      </c>
      <c r="B28" s="1" t="s">
        <v>1769</v>
      </c>
      <c r="C28" s="1" t="s">
        <v>4332</v>
      </c>
      <c r="D28" s="23">
        <v>3</v>
      </c>
      <c r="E28" s="1">
        <v>50000</v>
      </c>
      <c r="F28" s="25">
        <v>3.84</v>
      </c>
      <c r="G28" s="25">
        <v>1.28</v>
      </c>
      <c r="H28" s="1">
        <v>4.57</v>
      </c>
      <c r="I28" s="25">
        <v>1.0133037694013305</v>
      </c>
      <c r="J28" s="1">
        <v>3.58</v>
      </c>
      <c r="K28" s="25">
        <v>1.3769230769230769</v>
      </c>
    </row>
    <row r="29" spans="1:11" ht="15.75">
      <c r="A29" s="1">
        <v>8669</v>
      </c>
      <c r="B29" s="1" t="s">
        <v>184</v>
      </c>
      <c r="C29" s="1" t="s">
        <v>4332</v>
      </c>
      <c r="D29" s="23">
        <v>3</v>
      </c>
      <c r="E29" s="1">
        <v>100000</v>
      </c>
      <c r="F29" s="25">
        <v>7.6</v>
      </c>
      <c r="G29" s="25">
        <v>1.3766666666666669</v>
      </c>
      <c r="H29" s="1">
        <v>2.27</v>
      </c>
      <c r="I29" s="25">
        <v>0.50332594235033257</v>
      </c>
      <c r="J29" s="1">
        <v>1.02</v>
      </c>
      <c r="K29" s="25">
        <v>0.3923076923076923</v>
      </c>
    </row>
    <row r="30" spans="1:11" ht="15.75">
      <c r="A30" s="1">
        <v>8676</v>
      </c>
      <c r="B30" s="1" t="s">
        <v>3420</v>
      </c>
      <c r="C30" s="1" t="s">
        <v>4332</v>
      </c>
      <c r="D30" s="23">
        <v>3</v>
      </c>
      <c r="E30" s="1">
        <v>100000</v>
      </c>
      <c r="F30" s="25">
        <v>2.5499999999999998</v>
      </c>
      <c r="G30" s="25">
        <v>-1.6733333333333331</v>
      </c>
      <c r="H30" s="1">
        <v>1.72</v>
      </c>
      <c r="I30" s="25">
        <v>0.3813747228381375</v>
      </c>
      <c r="J30" s="1">
        <v>1.35</v>
      </c>
      <c r="K30" s="25">
        <v>0.51923076923076927</v>
      </c>
    </row>
    <row r="31" spans="1:11" ht="15.75">
      <c r="A31" s="1">
        <v>9548</v>
      </c>
      <c r="B31" s="1" t="s">
        <v>41</v>
      </c>
      <c r="C31" s="1" t="s">
        <v>4332</v>
      </c>
      <c r="D31" s="23">
        <v>3</v>
      </c>
      <c r="E31" s="1">
        <v>50000</v>
      </c>
      <c r="F31" s="25">
        <v>13.309999999999999</v>
      </c>
      <c r="G31" s="25">
        <v>30.903333333333332</v>
      </c>
      <c r="H31" s="1">
        <v>3.57</v>
      </c>
      <c r="I31" s="25">
        <v>0.79157427937915747</v>
      </c>
      <c r="J31" s="1">
        <v>2.4700000000000002</v>
      </c>
      <c r="K31" s="25">
        <v>0.95000000000000007</v>
      </c>
    </row>
    <row r="32" spans="1:11" ht="15.75">
      <c r="A32" s="1">
        <v>8644</v>
      </c>
      <c r="B32" s="1" t="s">
        <v>128</v>
      </c>
      <c r="C32" s="1" t="s">
        <v>4339</v>
      </c>
      <c r="D32" s="23">
        <v>6</v>
      </c>
      <c r="E32" s="1">
        <v>50000</v>
      </c>
      <c r="F32" s="25">
        <v>3.3400000000000034</v>
      </c>
      <c r="G32" s="25">
        <v>85.063333333333333</v>
      </c>
      <c r="H32" s="1">
        <v>2.2200000000000002</v>
      </c>
      <c r="I32" s="25">
        <v>0.58575197889182062</v>
      </c>
      <c r="J32" s="1">
        <v>0.74</v>
      </c>
      <c r="K32" s="25">
        <v>0.30578512396694213</v>
      </c>
    </row>
    <row r="33" spans="1:11" ht="15.75">
      <c r="A33" s="1">
        <v>9553</v>
      </c>
      <c r="B33" s="1" t="s">
        <v>95</v>
      </c>
      <c r="C33" s="1" t="s">
        <v>4339</v>
      </c>
      <c r="D33" s="23">
        <v>6</v>
      </c>
      <c r="E33" s="1">
        <v>100000</v>
      </c>
      <c r="F33" s="25">
        <v>14.030000000000001</v>
      </c>
      <c r="G33" s="25">
        <v>74.739999999999995</v>
      </c>
      <c r="H33" s="1">
        <v>2.4</v>
      </c>
      <c r="I33" s="25">
        <v>0.63324538258575191</v>
      </c>
      <c r="J33" s="1">
        <v>0.01</v>
      </c>
      <c r="K33" s="25">
        <v>4.1322314049586778E-3</v>
      </c>
    </row>
    <row r="34" spans="1:11" ht="15.75">
      <c r="A34" s="1">
        <v>8651</v>
      </c>
      <c r="B34" s="1" t="s">
        <v>143</v>
      </c>
      <c r="C34" s="1" t="s">
        <v>4332</v>
      </c>
      <c r="D34" s="23">
        <v>3</v>
      </c>
      <c r="E34" s="1">
        <v>100000</v>
      </c>
      <c r="F34" s="25">
        <v>7.0400000000000027</v>
      </c>
      <c r="G34" s="25">
        <v>26.613333333333333</v>
      </c>
      <c r="H34" s="1">
        <v>10.96</v>
      </c>
      <c r="I34" s="25">
        <v>2.430155210643016</v>
      </c>
      <c r="J34" s="1">
        <v>0.87</v>
      </c>
      <c r="K34" s="25">
        <v>0.33461538461538459</v>
      </c>
    </row>
    <row r="35" spans="1:11" ht="15.75">
      <c r="A35" s="1">
        <v>9353</v>
      </c>
      <c r="B35" s="1" t="s">
        <v>3561</v>
      </c>
      <c r="C35" s="1" t="s">
        <v>4378</v>
      </c>
      <c r="D35" s="23">
        <v>7</v>
      </c>
      <c r="E35" s="1">
        <v>50000</v>
      </c>
      <c r="F35" s="25">
        <v>0</v>
      </c>
      <c r="G35" s="25">
        <v>0</v>
      </c>
      <c r="H35" s="1">
        <v>22.67</v>
      </c>
      <c r="I35" s="25">
        <v>5.3720379146919441</v>
      </c>
      <c r="J35" s="1">
        <v>2.95</v>
      </c>
      <c r="K35" s="25">
        <v>1.3720930232558142</v>
      </c>
    </row>
    <row r="36" spans="1:11" ht="15.75">
      <c r="A36" s="1">
        <v>9372</v>
      </c>
      <c r="B36" s="1" t="s">
        <v>3580</v>
      </c>
      <c r="C36" s="1" t="s">
        <v>4332</v>
      </c>
      <c r="D36" s="23">
        <v>3</v>
      </c>
      <c r="E36" s="1">
        <v>100000</v>
      </c>
      <c r="F36" s="25">
        <v>3.06</v>
      </c>
      <c r="G36" s="25">
        <v>1.02</v>
      </c>
      <c r="H36" s="1">
        <v>2.2799999999999998</v>
      </c>
      <c r="I36" s="25">
        <v>0.50554323725055428</v>
      </c>
      <c r="J36" s="1">
        <v>1.64</v>
      </c>
      <c r="K36" s="25">
        <v>0.63076923076923075</v>
      </c>
    </row>
    <row r="37" spans="1:11" ht="15.75">
      <c r="A37" s="1">
        <v>8695</v>
      </c>
      <c r="B37" s="1" t="s">
        <v>3576</v>
      </c>
      <c r="C37" s="1" t="s">
        <v>4378</v>
      </c>
      <c r="D37" s="23">
        <v>7</v>
      </c>
      <c r="E37" s="1">
        <v>50000</v>
      </c>
      <c r="F37" s="25">
        <v>13.550000000000004</v>
      </c>
      <c r="G37" s="25">
        <v>33.396666666666668</v>
      </c>
      <c r="H37" s="1">
        <v>12.71</v>
      </c>
      <c r="I37" s="25">
        <v>3.0118483412322279</v>
      </c>
      <c r="J37" s="1">
        <v>3.87</v>
      </c>
      <c r="K37" s="25">
        <v>1.8</v>
      </c>
    </row>
    <row r="38" spans="1:11" ht="15.75">
      <c r="A38" s="1">
        <v>8833</v>
      </c>
      <c r="B38" s="1" t="s">
        <v>87</v>
      </c>
      <c r="C38" s="1" t="s">
        <v>4339</v>
      </c>
      <c r="D38" s="23">
        <v>6</v>
      </c>
      <c r="E38" s="1">
        <v>50000</v>
      </c>
      <c r="F38" s="25">
        <v>5.1900000000000119</v>
      </c>
      <c r="G38" s="25">
        <v>80.846666666666678</v>
      </c>
      <c r="H38" s="1">
        <v>10.130000000000001</v>
      </c>
      <c r="I38" s="25">
        <v>2.6728232189973617</v>
      </c>
      <c r="J38" s="1">
        <v>0.97</v>
      </c>
      <c r="K38" s="25">
        <v>0.40082644628099173</v>
      </c>
    </row>
    <row r="39" spans="1:11" ht="15.75">
      <c r="A39" s="1">
        <v>8842</v>
      </c>
      <c r="B39" s="1" t="s">
        <v>1937</v>
      </c>
      <c r="C39" s="1" t="s">
        <v>4334</v>
      </c>
      <c r="D39" s="23">
        <v>4</v>
      </c>
      <c r="E39" s="1">
        <v>50000</v>
      </c>
      <c r="F39" s="25">
        <v>0.55000000000000004</v>
      </c>
      <c r="G39" s="25">
        <v>-0.18333333333333335</v>
      </c>
      <c r="H39" s="1">
        <v>15.47</v>
      </c>
      <c r="I39" s="25">
        <v>1.2038910505836578</v>
      </c>
      <c r="J39" s="1">
        <v>2.0699999999999998</v>
      </c>
      <c r="K39" s="25">
        <v>0.56249999999999989</v>
      </c>
    </row>
    <row r="40" spans="1:11" ht="15.75">
      <c r="A40" s="1">
        <v>9002</v>
      </c>
      <c r="B40" s="1" t="s">
        <v>1686</v>
      </c>
      <c r="C40" s="1" t="s">
        <v>4334</v>
      </c>
      <c r="D40" s="23">
        <v>4</v>
      </c>
      <c r="E40" s="1">
        <v>50000</v>
      </c>
      <c r="F40" s="25">
        <v>1.3399999999999999</v>
      </c>
      <c r="G40" s="25">
        <v>-2.0233333333333334</v>
      </c>
      <c r="H40" s="1">
        <v>3.59</v>
      </c>
      <c r="I40" s="25">
        <v>0.27937743190661479</v>
      </c>
      <c r="J40" s="1">
        <v>2.2799999999999998</v>
      </c>
      <c r="K40" s="25">
        <v>0.61956521739130421</v>
      </c>
    </row>
    <row r="41" spans="1:11" ht="15.75">
      <c r="A41" s="1">
        <v>8799</v>
      </c>
      <c r="B41" s="1" t="s">
        <v>1703</v>
      </c>
      <c r="C41" s="1" t="s">
        <v>4334</v>
      </c>
      <c r="D41" s="23">
        <v>4</v>
      </c>
      <c r="E41" s="1">
        <v>50000</v>
      </c>
      <c r="F41" s="25">
        <v>8.32</v>
      </c>
      <c r="G41" s="25">
        <v>39.086666666666666</v>
      </c>
      <c r="H41" s="1">
        <v>10.45</v>
      </c>
      <c r="I41" s="25">
        <v>0.8132295719844358</v>
      </c>
      <c r="J41" s="1">
        <v>1.32</v>
      </c>
      <c r="K41" s="25">
        <v>0.35869565217391303</v>
      </c>
    </row>
    <row r="42" spans="1:11" ht="15.75">
      <c r="A42" s="1">
        <v>8806</v>
      </c>
      <c r="B42" s="1" t="s">
        <v>1714</v>
      </c>
      <c r="C42" s="1" t="s">
        <v>4339</v>
      </c>
      <c r="D42" s="23">
        <v>6</v>
      </c>
      <c r="E42" s="1">
        <v>50000</v>
      </c>
      <c r="F42" s="25">
        <v>7.1000000000000085</v>
      </c>
      <c r="G42" s="25">
        <v>85.43</v>
      </c>
      <c r="H42" s="1">
        <v>1.27</v>
      </c>
      <c r="I42" s="25">
        <v>0.33421052631578951</v>
      </c>
      <c r="J42" s="1">
        <v>0.11</v>
      </c>
      <c r="K42" s="25">
        <v>4.5267489711934152E-2</v>
      </c>
    </row>
    <row r="43" spans="1:11" ht="15.75">
      <c r="A43" s="1">
        <v>9132</v>
      </c>
      <c r="B43" s="1" t="s">
        <v>1694</v>
      </c>
      <c r="C43" s="1" t="s">
        <v>4337</v>
      </c>
      <c r="D43" s="23">
        <v>13</v>
      </c>
      <c r="E43" s="1">
        <v>100000</v>
      </c>
      <c r="F43" s="25">
        <v>21.169999999999995</v>
      </c>
      <c r="G43" s="25">
        <v>24.376666666666665</v>
      </c>
      <c r="H43" s="1">
        <v>4.8899999999999997</v>
      </c>
      <c r="I43" s="25">
        <v>1.0360169491525424</v>
      </c>
      <c r="J43" s="1">
        <v>2.44</v>
      </c>
      <c r="K43" s="25">
        <v>1.2323232323232323</v>
      </c>
    </row>
    <row r="44" spans="1:11" ht="15.75">
      <c r="A44" s="1">
        <v>8817</v>
      </c>
      <c r="B44" s="1" t="s">
        <v>1719</v>
      </c>
      <c r="C44" s="1" t="s">
        <v>4334</v>
      </c>
      <c r="D44" s="23">
        <v>4</v>
      </c>
      <c r="E44" s="1">
        <v>50000</v>
      </c>
      <c r="F44" s="25">
        <v>0.96000000000000796</v>
      </c>
      <c r="G44" s="25">
        <v>84.956666666666663</v>
      </c>
      <c r="H44" s="1">
        <v>30.34</v>
      </c>
      <c r="I44" s="25">
        <v>2.3610894941634242</v>
      </c>
      <c r="J44" s="1">
        <v>4.42</v>
      </c>
      <c r="K44" s="25">
        <v>1.201086956521739</v>
      </c>
    </row>
    <row r="45" spans="1:11" ht="15.75">
      <c r="A45" s="1">
        <v>9071</v>
      </c>
      <c r="B45" s="1" t="s">
        <v>376</v>
      </c>
      <c r="C45" s="1" t="s">
        <v>4334</v>
      </c>
      <c r="D45" s="23">
        <v>4</v>
      </c>
      <c r="E45" s="1">
        <v>100000</v>
      </c>
      <c r="F45" s="25">
        <v>2.54</v>
      </c>
      <c r="G45" s="25">
        <v>0.48</v>
      </c>
      <c r="H45" s="1">
        <v>10.3</v>
      </c>
      <c r="I45" s="25">
        <v>0.80155642023346307</v>
      </c>
      <c r="J45" s="1">
        <v>3.78</v>
      </c>
      <c r="K45" s="25">
        <v>1.0271739130434783</v>
      </c>
    </row>
    <row r="46" spans="1:11" ht="15.75">
      <c r="A46" s="1">
        <v>8805</v>
      </c>
      <c r="B46" s="1" t="s">
        <v>1740</v>
      </c>
      <c r="C46" s="1" t="s">
        <v>4332</v>
      </c>
      <c r="D46" s="23">
        <v>3</v>
      </c>
      <c r="E46" s="1">
        <v>50000</v>
      </c>
      <c r="F46" s="25">
        <v>1.28</v>
      </c>
      <c r="G46" s="25">
        <v>-0.61</v>
      </c>
      <c r="H46" s="1">
        <v>3.57</v>
      </c>
      <c r="I46" s="25">
        <v>0.79157427937915747</v>
      </c>
      <c r="J46" s="1">
        <v>0.97</v>
      </c>
      <c r="K46" s="25">
        <v>0.37164750957854409</v>
      </c>
    </row>
    <row r="47" spans="1:11" ht="15.75">
      <c r="A47" s="1">
        <v>8821</v>
      </c>
      <c r="B47" s="1" t="s">
        <v>1744</v>
      </c>
      <c r="C47" s="1" t="s">
        <v>4339</v>
      </c>
      <c r="D47" s="23">
        <v>6</v>
      </c>
      <c r="E47" s="1">
        <v>100000</v>
      </c>
      <c r="F47" s="25">
        <v>0.51</v>
      </c>
      <c r="G47" s="25">
        <v>-0.17</v>
      </c>
      <c r="H47" s="1">
        <v>3.67</v>
      </c>
      <c r="I47" s="25">
        <v>0.96578947368421053</v>
      </c>
      <c r="J47" s="1">
        <v>2.15</v>
      </c>
      <c r="K47" s="25">
        <v>0.88477366255144019</v>
      </c>
    </row>
    <row r="48" spans="1:11" ht="15.75">
      <c r="A48" s="1">
        <v>8822</v>
      </c>
      <c r="B48" s="1" t="s">
        <v>1761</v>
      </c>
      <c r="C48" s="1" t="s">
        <v>4335</v>
      </c>
      <c r="D48" s="23">
        <v>5</v>
      </c>
      <c r="E48" s="1">
        <v>50000</v>
      </c>
      <c r="F48" s="25">
        <v>0</v>
      </c>
      <c r="G48" s="25">
        <v>0</v>
      </c>
      <c r="H48" s="1">
        <v>9.6300000000000008</v>
      </c>
      <c r="I48" s="25">
        <v>2.4629156010230182</v>
      </c>
      <c r="J48" s="1">
        <v>4.68</v>
      </c>
      <c r="K48" s="25">
        <v>1.9180327868852458</v>
      </c>
    </row>
    <row r="49" spans="1:11" ht="15.75">
      <c r="A49" s="1">
        <v>9154</v>
      </c>
      <c r="B49" s="1" t="s">
        <v>960</v>
      </c>
      <c r="C49" s="1" t="s">
        <v>4334</v>
      </c>
      <c r="D49" s="23">
        <v>4</v>
      </c>
      <c r="E49" s="1">
        <v>50000</v>
      </c>
      <c r="F49" s="25">
        <v>25.07</v>
      </c>
      <c r="G49" s="25">
        <v>12.549999999999999</v>
      </c>
      <c r="H49" s="1">
        <v>30.74</v>
      </c>
      <c r="I49" s="25">
        <v>2.3922178988326848</v>
      </c>
      <c r="J49" s="1">
        <v>3.28</v>
      </c>
      <c r="K49" s="25">
        <v>0.89130434782608692</v>
      </c>
    </row>
    <row r="50" spans="1:11" ht="15.75">
      <c r="A50" s="1">
        <v>8818</v>
      </c>
      <c r="B50" s="1" t="s">
        <v>1723</v>
      </c>
      <c r="C50" s="1" t="s">
        <v>4335</v>
      </c>
      <c r="D50" s="23">
        <v>5</v>
      </c>
      <c r="E50" s="1">
        <v>50000</v>
      </c>
      <c r="F50" s="25">
        <v>21.18</v>
      </c>
      <c r="G50" s="25">
        <v>11.479999999999999</v>
      </c>
      <c r="H50" s="1">
        <v>2.73</v>
      </c>
      <c r="I50" s="25">
        <v>0.69820971867007675</v>
      </c>
      <c r="J50" s="1">
        <v>1.73</v>
      </c>
      <c r="K50" s="25">
        <v>0.70901639344262291</v>
      </c>
    </row>
    <row r="51" spans="1:11" ht="15.75">
      <c r="A51" s="1">
        <v>9089</v>
      </c>
      <c r="B51" s="1" t="s">
        <v>886</v>
      </c>
      <c r="C51" s="1" t="s">
        <v>4339</v>
      </c>
      <c r="D51" s="23">
        <v>6</v>
      </c>
      <c r="E51" s="1">
        <v>50000</v>
      </c>
      <c r="F51" s="25">
        <v>3.4099999999999966</v>
      </c>
      <c r="G51" s="25">
        <v>79.316666666666663</v>
      </c>
      <c r="H51" s="1">
        <v>3.17</v>
      </c>
      <c r="I51" s="25">
        <v>0.83421052631578951</v>
      </c>
      <c r="J51" s="1">
        <v>1.28</v>
      </c>
      <c r="K51" s="25">
        <v>0.52674897119341557</v>
      </c>
    </row>
    <row r="52" spans="1:11" ht="15.75">
      <c r="A52" s="1">
        <v>8798</v>
      </c>
      <c r="B52" s="1" t="s">
        <v>1699</v>
      </c>
      <c r="C52" s="1" t="s">
        <v>4378</v>
      </c>
      <c r="D52" s="23">
        <v>7</v>
      </c>
      <c r="E52" s="1">
        <v>50000</v>
      </c>
      <c r="F52" s="25">
        <v>0.79</v>
      </c>
      <c r="G52" s="25">
        <v>-0.44333333333333336</v>
      </c>
      <c r="H52" s="1">
        <v>3.62</v>
      </c>
      <c r="I52" s="25">
        <v>0.87019230769230771</v>
      </c>
      <c r="J52" s="1">
        <v>2.19</v>
      </c>
      <c r="K52" s="25">
        <v>1.0138888888888888</v>
      </c>
    </row>
    <row r="53" spans="1:11" ht="15.75">
      <c r="A53" s="1">
        <v>8815</v>
      </c>
      <c r="B53" s="1" t="s">
        <v>1753</v>
      </c>
      <c r="C53" s="1" t="s">
        <v>4334</v>
      </c>
      <c r="D53" s="23">
        <v>4</v>
      </c>
      <c r="E53" s="1">
        <v>50000</v>
      </c>
      <c r="F53" s="25">
        <v>0.39000000000000057</v>
      </c>
      <c r="G53" s="25">
        <v>44.043333333333329</v>
      </c>
      <c r="H53" s="1">
        <v>2.7</v>
      </c>
      <c r="I53" s="25">
        <v>0.21011673151750976</v>
      </c>
      <c r="J53" s="1">
        <v>3.07</v>
      </c>
      <c r="K53" s="25">
        <v>0.83423913043478248</v>
      </c>
    </row>
    <row r="54" spans="1:11" ht="15.75">
      <c r="A54" s="1">
        <v>8838</v>
      </c>
      <c r="B54" s="1" t="s">
        <v>1773</v>
      </c>
      <c r="C54" s="1" t="s">
        <v>4286</v>
      </c>
      <c r="D54" s="23">
        <v>8</v>
      </c>
      <c r="E54" s="1">
        <v>50000</v>
      </c>
      <c r="F54" s="25">
        <v>11.020000000000003</v>
      </c>
      <c r="G54" s="25">
        <v>32.4</v>
      </c>
      <c r="H54" s="1">
        <v>6.74</v>
      </c>
      <c r="I54" s="25">
        <v>0.99704142011834329</v>
      </c>
      <c r="J54" s="1">
        <v>2.48</v>
      </c>
      <c r="K54" s="25">
        <v>0.75840978593272168</v>
      </c>
    </row>
    <row r="55" spans="1:11" ht="15.75">
      <c r="A55" s="1">
        <v>8819</v>
      </c>
      <c r="B55" s="1" t="s">
        <v>802</v>
      </c>
      <c r="C55" s="1" t="s">
        <v>4339</v>
      </c>
      <c r="D55" s="23">
        <v>6</v>
      </c>
      <c r="E55" s="1">
        <v>50000</v>
      </c>
      <c r="F55" s="25">
        <v>7.3599999999999994</v>
      </c>
      <c r="G55" s="25">
        <v>2.6966666666666668</v>
      </c>
      <c r="H55" s="1">
        <v>19.489999999999998</v>
      </c>
      <c r="I55" s="25">
        <v>5.128947368421052</v>
      </c>
      <c r="J55" s="1">
        <v>2.33</v>
      </c>
      <c r="K55" s="25">
        <v>0.95884773662551437</v>
      </c>
    </row>
    <row r="56" spans="1:11" ht="15.75">
      <c r="A56" s="1">
        <v>8807</v>
      </c>
      <c r="B56" s="1" t="s">
        <v>1124</v>
      </c>
      <c r="C56" s="1" t="s">
        <v>4335</v>
      </c>
      <c r="D56" s="23">
        <v>5</v>
      </c>
      <c r="E56" s="1">
        <v>50000</v>
      </c>
      <c r="F56" s="25">
        <v>11.92</v>
      </c>
      <c r="G56" s="25">
        <v>17.376666666666665</v>
      </c>
      <c r="H56" s="1">
        <v>4.1500000000000004</v>
      </c>
      <c r="I56" s="25">
        <v>1.0613810741687979</v>
      </c>
      <c r="J56" s="1">
        <v>2.71</v>
      </c>
      <c r="K56" s="25">
        <v>1.110655737704918</v>
      </c>
    </row>
    <row r="57" spans="1:11" ht="15.75">
      <c r="A57" s="1">
        <v>8816</v>
      </c>
      <c r="B57" s="1" t="s">
        <v>1710</v>
      </c>
      <c r="C57" s="1" t="s">
        <v>4339</v>
      </c>
      <c r="D57" s="23">
        <v>6</v>
      </c>
      <c r="E57" s="1">
        <v>50000</v>
      </c>
      <c r="F57" s="25">
        <v>5.09</v>
      </c>
      <c r="G57" s="25">
        <v>1.6966666666666665</v>
      </c>
      <c r="H57" s="1">
        <v>4.41</v>
      </c>
      <c r="I57" s="25">
        <v>1.1605263157894739</v>
      </c>
      <c r="J57" s="1">
        <v>1.57</v>
      </c>
      <c r="K57" s="25">
        <v>0.64609053497942381</v>
      </c>
    </row>
    <row r="58" spans="1:11" ht="15.75">
      <c r="A58" s="1">
        <v>9033</v>
      </c>
      <c r="B58" s="1" t="s">
        <v>1757</v>
      </c>
      <c r="C58" s="1" t="s">
        <v>4286</v>
      </c>
      <c r="D58" s="23">
        <v>8</v>
      </c>
      <c r="E58" s="1">
        <v>100000</v>
      </c>
      <c r="F58" s="25">
        <v>7.2000000000000028</v>
      </c>
      <c r="G58" s="25">
        <v>65.543333333333337</v>
      </c>
      <c r="H58" s="1">
        <v>10.220000000000001</v>
      </c>
      <c r="I58" s="25">
        <v>1.5118343195266273</v>
      </c>
      <c r="J58" s="1">
        <v>4.01</v>
      </c>
      <c r="K58" s="25">
        <v>1.2262996941896023</v>
      </c>
    </row>
    <row r="59" spans="1:11" ht="15.75">
      <c r="A59" s="1">
        <v>8813</v>
      </c>
      <c r="B59" s="1" t="s">
        <v>1780</v>
      </c>
      <c r="C59" s="1" t="s">
        <v>4334</v>
      </c>
      <c r="D59" s="23">
        <v>4</v>
      </c>
      <c r="E59" s="1">
        <v>50000</v>
      </c>
      <c r="F59" s="25">
        <v>0.92</v>
      </c>
      <c r="G59" s="25">
        <v>-1.1933333333333334</v>
      </c>
      <c r="H59" s="1">
        <v>8.15</v>
      </c>
      <c r="I59" s="25">
        <v>0.63424124513618685</v>
      </c>
      <c r="J59" s="1">
        <v>2.08</v>
      </c>
      <c r="K59" s="25">
        <v>0.56521739130434778</v>
      </c>
    </row>
    <row r="60" spans="1:11" ht="15.75">
      <c r="A60" s="1">
        <v>9173</v>
      </c>
      <c r="B60" s="1" t="s">
        <v>1202</v>
      </c>
      <c r="C60" s="1" t="s">
        <v>4370</v>
      </c>
      <c r="D60" s="23">
        <v>11</v>
      </c>
      <c r="E60" s="1">
        <v>100000</v>
      </c>
      <c r="F60" s="25">
        <v>11.6</v>
      </c>
      <c r="G60" s="25">
        <v>15.639999999999999</v>
      </c>
      <c r="H60" s="1">
        <v>3.2</v>
      </c>
      <c r="I60" s="25">
        <v>0.94395280235988199</v>
      </c>
      <c r="J60" s="1">
        <v>1.65</v>
      </c>
      <c r="K60" s="25">
        <v>1.1148648648648649</v>
      </c>
    </row>
    <row r="61" spans="1:11" ht="15.75">
      <c r="A61" s="1">
        <v>9038</v>
      </c>
      <c r="B61" s="1" t="s">
        <v>1796</v>
      </c>
      <c r="C61" s="1" t="s">
        <v>4286</v>
      </c>
      <c r="D61" s="23">
        <v>8</v>
      </c>
      <c r="E61" s="1">
        <v>50000</v>
      </c>
      <c r="F61" s="25">
        <v>13.7</v>
      </c>
      <c r="G61" s="25">
        <v>28.296666666666667</v>
      </c>
      <c r="H61" s="1">
        <v>10.93</v>
      </c>
      <c r="I61" s="25">
        <v>1.6168639053254439</v>
      </c>
      <c r="J61" s="1">
        <v>3.53</v>
      </c>
      <c r="K61" s="25">
        <v>1.0795107033639144</v>
      </c>
    </row>
    <row r="62" spans="1:11" ht="15.75">
      <c r="A62" s="1">
        <v>9015</v>
      </c>
      <c r="B62" s="1" t="s">
        <v>1788</v>
      </c>
      <c r="C62" s="1" t="s">
        <v>4339</v>
      </c>
      <c r="D62" s="23">
        <v>6</v>
      </c>
      <c r="E62" s="1">
        <v>50000</v>
      </c>
      <c r="F62" s="25">
        <v>2.2900000000000063</v>
      </c>
      <c r="G62" s="25">
        <v>91.259999999999991</v>
      </c>
      <c r="H62" s="1">
        <v>1.59</v>
      </c>
      <c r="I62" s="25">
        <v>0.41842105263157897</v>
      </c>
      <c r="J62" s="1">
        <v>0.54</v>
      </c>
      <c r="K62" s="25">
        <v>0.22222222222222221</v>
      </c>
    </row>
    <row r="63" spans="1:11" ht="15.75">
      <c r="A63" s="1">
        <v>9138</v>
      </c>
      <c r="B63" s="1" t="s">
        <v>278</v>
      </c>
      <c r="C63" s="1" t="s">
        <v>4286</v>
      </c>
      <c r="D63" s="23">
        <v>8</v>
      </c>
      <c r="E63" s="1">
        <v>50000</v>
      </c>
      <c r="F63" s="25">
        <v>0.85</v>
      </c>
      <c r="G63" s="25">
        <v>-0.52333333333333332</v>
      </c>
      <c r="H63" s="1">
        <v>4.5999999999999996</v>
      </c>
      <c r="I63" s="25">
        <v>0.68047337278106501</v>
      </c>
      <c r="J63" s="1">
        <v>3.38</v>
      </c>
      <c r="K63" s="25">
        <v>1.0336391437308867</v>
      </c>
    </row>
    <row r="64" spans="1:11" ht="15.75">
      <c r="A64" s="1">
        <v>8888</v>
      </c>
      <c r="B64" s="1" t="s">
        <v>2183</v>
      </c>
      <c r="C64" s="1" t="s">
        <v>4350</v>
      </c>
      <c r="D64" s="23">
        <v>15</v>
      </c>
      <c r="E64" s="1">
        <v>50000</v>
      </c>
      <c r="F64" s="25">
        <v>0.20000000000000007</v>
      </c>
      <c r="G64" s="25">
        <v>-0.69999999999999984</v>
      </c>
      <c r="H64" s="1">
        <v>2.93</v>
      </c>
      <c r="I64" s="25">
        <v>0.9361022364217253</v>
      </c>
      <c r="J64" s="1">
        <v>3.22</v>
      </c>
      <c r="K64" s="25">
        <v>1.2627450980392159</v>
      </c>
    </row>
    <row r="65" spans="1:11" ht="15.75">
      <c r="A65" s="1">
        <v>9155</v>
      </c>
      <c r="B65" s="1" t="s">
        <v>1877</v>
      </c>
      <c r="C65" s="1" t="s">
        <v>4334</v>
      </c>
      <c r="D65" s="23">
        <v>4</v>
      </c>
      <c r="E65" s="1">
        <v>100000</v>
      </c>
      <c r="F65" s="25">
        <v>1.62</v>
      </c>
      <c r="G65" s="25">
        <v>0.54</v>
      </c>
      <c r="H65" s="1">
        <v>6.88</v>
      </c>
      <c r="I65" s="25">
        <v>0.53540856031128403</v>
      </c>
      <c r="J65" s="1">
        <v>2.46</v>
      </c>
      <c r="K65" s="25">
        <v>0.66847826086956519</v>
      </c>
    </row>
    <row r="66" spans="1:11" ht="15.75">
      <c r="A66" s="1">
        <v>9142</v>
      </c>
      <c r="B66" s="1" t="s">
        <v>2121</v>
      </c>
      <c r="C66" s="1" t="s">
        <v>4334</v>
      </c>
      <c r="D66" s="23">
        <v>4</v>
      </c>
      <c r="E66" s="1">
        <v>50000</v>
      </c>
      <c r="F66" s="25">
        <v>0.70000000000000284</v>
      </c>
      <c r="G66" s="25">
        <v>79.473333333333343</v>
      </c>
      <c r="H66" s="1">
        <v>5.14</v>
      </c>
      <c r="I66" s="25">
        <v>0.39999999999999997</v>
      </c>
      <c r="J66" s="1">
        <v>3.65</v>
      </c>
      <c r="K66" s="25">
        <v>0.99184782608695643</v>
      </c>
    </row>
    <row r="67" spans="1:11" ht="15.75">
      <c r="A67" s="1">
        <v>9168</v>
      </c>
      <c r="B67" s="1" t="s">
        <v>119</v>
      </c>
      <c r="C67" s="1" t="s">
        <v>4334</v>
      </c>
      <c r="D67" s="23">
        <v>4</v>
      </c>
      <c r="E67" s="1">
        <v>50000</v>
      </c>
      <c r="F67" s="25">
        <v>2.7100000000000009</v>
      </c>
      <c r="G67" s="25">
        <v>58.34</v>
      </c>
      <c r="H67" s="1">
        <v>7.75</v>
      </c>
      <c r="I67" s="25">
        <v>0.60311284046692604</v>
      </c>
      <c r="J67" s="1">
        <v>3.79</v>
      </c>
      <c r="K67" s="25">
        <v>1.0298913043478259</v>
      </c>
    </row>
    <row r="68" spans="1:11" ht="15.75">
      <c r="A68" s="1">
        <v>8820</v>
      </c>
      <c r="B68" s="1" t="s">
        <v>1736</v>
      </c>
      <c r="C68" s="1" t="s">
        <v>4334</v>
      </c>
      <c r="D68" s="23">
        <v>4</v>
      </c>
      <c r="E68" s="1">
        <v>50000</v>
      </c>
      <c r="F68" s="25">
        <v>6.1400000000000006</v>
      </c>
      <c r="G68" s="25">
        <v>24.053333333333331</v>
      </c>
      <c r="H68" s="1">
        <v>95.49</v>
      </c>
      <c r="I68" s="25">
        <v>7.4311284046692609</v>
      </c>
      <c r="J68" s="1">
        <v>5.83</v>
      </c>
      <c r="K68" s="25">
        <v>1.5842391304347825</v>
      </c>
    </row>
    <row r="69" spans="1:11" ht="15.75">
      <c r="A69" s="1">
        <v>9176</v>
      </c>
      <c r="B69" s="1" t="s">
        <v>2175</v>
      </c>
      <c r="C69" s="1" t="s">
        <v>4286</v>
      </c>
      <c r="D69" s="23">
        <v>8</v>
      </c>
      <c r="E69" s="1">
        <v>50000</v>
      </c>
      <c r="F69" s="25">
        <v>5.99</v>
      </c>
      <c r="G69" s="25">
        <v>1.2766666666666666</v>
      </c>
      <c r="H69" s="1">
        <v>6.99</v>
      </c>
      <c r="I69" s="25">
        <v>1.0340236686390534</v>
      </c>
      <c r="J69" s="1">
        <v>1.19</v>
      </c>
      <c r="K69" s="25">
        <v>0.36391437308868502</v>
      </c>
    </row>
    <row r="70" spans="1:11" ht="15.75">
      <c r="A70" s="1">
        <v>8921</v>
      </c>
      <c r="B70" s="1" t="s">
        <v>664</v>
      </c>
      <c r="C70" s="1" t="s">
        <v>4370</v>
      </c>
      <c r="D70" s="23">
        <v>11</v>
      </c>
      <c r="E70" s="1">
        <v>99991.1</v>
      </c>
      <c r="F70" s="25">
        <v>12.94</v>
      </c>
      <c r="G70" s="25">
        <v>4.3133333333333335</v>
      </c>
      <c r="H70" s="1">
        <v>1.91</v>
      </c>
      <c r="I70" s="25">
        <v>0.56342182890855452</v>
      </c>
      <c r="J70" s="1">
        <v>1.28</v>
      </c>
      <c r="K70" s="25">
        <v>0.86486486486486491</v>
      </c>
    </row>
    <row r="71" spans="1:11" ht="15.75">
      <c r="A71" s="1">
        <v>9196</v>
      </c>
      <c r="B71" s="1" t="s">
        <v>2200</v>
      </c>
      <c r="C71" s="1" t="s">
        <v>4332</v>
      </c>
      <c r="D71" s="23">
        <v>3</v>
      </c>
      <c r="E71" s="1">
        <v>100000</v>
      </c>
      <c r="F71" s="25">
        <v>3.1300000000000003</v>
      </c>
      <c r="G71" s="25">
        <v>-5.08</v>
      </c>
      <c r="H71" s="1">
        <v>16.920000000000002</v>
      </c>
      <c r="I71" s="25">
        <v>3.751662971175167</v>
      </c>
      <c r="J71" s="1">
        <v>3.36</v>
      </c>
      <c r="K71" s="25">
        <v>1.2873563218390804</v>
      </c>
    </row>
    <row r="72" spans="1:11" ht="15.75">
      <c r="A72" s="1">
        <v>9251</v>
      </c>
      <c r="B72" s="1" t="s">
        <v>2331</v>
      </c>
      <c r="C72" s="1" t="s">
        <v>4332</v>
      </c>
      <c r="D72" s="23">
        <v>3</v>
      </c>
      <c r="E72" s="1">
        <v>50000</v>
      </c>
      <c r="F72" s="25">
        <v>14.069999999999997</v>
      </c>
      <c r="G72" s="25">
        <v>33.410000000000004</v>
      </c>
      <c r="H72" s="1">
        <v>1.25</v>
      </c>
      <c r="I72" s="25">
        <v>0.27716186252771619</v>
      </c>
      <c r="J72" s="1">
        <v>1.48</v>
      </c>
      <c r="K72" s="25">
        <v>0.56704980842911878</v>
      </c>
    </row>
    <row r="73" spans="1:11" ht="15.75">
      <c r="A73" s="1">
        <v>9182</v>
      </c>
      <c r="B73" s="1" t="s">
        <v>2208</v>
      </c>
      <c r="C73" s="1" t="s">
        <v>4339</v>
      </c>
      <c r="D73" s="23">
        <v>6</v>
      </c>
      <c r="E73" s="1">
        <v>100000</v>
      </c>
      <c r="F73" s="25">
        <v>2.2800000000000011</v>
      </c>
      <c r="G73" s="25">
        <v>71.583333333333329</v>
      </c>
      <c r="H73" s="1">
        <v>0.93</v>
      </c>
      <c r="I73" s="25">
        <v>0.24473684210526317</v>
      </c>
      <c r="J73" s="1">
        <v>26.34</v>
      </c>
      <c r="K73" s="25">
        <v>10.839506172839505</v>
      </c>
    </row>
    <row r="74" spans="1:11" ht="15.75">
      <c r="A74" s="1">
        <v>9206</v>
      </c>
      <c r="B74" s="1" t="s">
        <v>2229</v>
      </c>
      <c r="C74" s="1" t="s">
        <v>4334</v>
      </c>
      <c r="D74" s="23">
        <v>4</v>
      </c>
      <c r="E74" s="1">
        <v>50000</v>
      </c>
      <c r="F74" s="25">
        <v>10.079999999999998</v>
      </c>
      <c r="G74" s="25">
        <v>54.213333333333331</v>
      </c>
      <c r="H74" s="1">
        <v>8.14</v>
      </c>
      <c r="I74" s="25">
        <v>0.63346303501945533</v>
      </c>
      <c r="J74" s="1">
        <v>4.38</v>
      </c>
      <c r="K74" s="25">
        <v>1.1902173913043477</v>
      </c>
    </row>
    <row r="75" spans="1:11" ht="15.75">
      <c r="A75" s="1">
        <v>9213</v>
      </c>
      <c r="B75" s="1" t="s">
        <v>2311</v>
      </c>
      <c r="C75" s="1" t="s">
        <v>4332</v>
      </c>
      <c r="D75" s="23">
        <v>3</v>
      </c>
      <c r="E75" s="1">
        <v>100000</v>
      </c>
      <c r="F75" s="25">
        <v>0.52</v>
      </c>
      <c r="G75" s="25">
        <v>-0.17333333333333334</v>
      </c>
      <c r="H75" s="1">
        <v>4.6100000000000003</v>
      </c>
      <c r="I75" s="25">
        <v>1.0221729490022173</v>
      </c>
      <c r="J75" s="1">
        <v>2.5499999999999998</v>
      </c>
      <c r="K75" s="25">
        <v>0.97701149425287359</v>
      </c>
    </row>
    <row r="76" spans="1:11" ht="15.75">
      <c r="A76" s="1">
        <v>8949</v>
      </c>
      <c r="B76" s="1" t="s">
        <v>440</v>
      </c>
      <c r="C76" s="1" t="s">
        <v>4334</v>
      </c>
      <c r="D76" s="23">
        <v>4</v>
      </c>
      <c r="E76" s="1">
        <v>50000</v>
      </c>
      <c r="F76" s="25">
        <v>5.0699999999999985</v>
      </c>
      <c r="G76" s="25">
        <v>14.143333333333333</v>
      </c>
      <c r="H76" s="1">
        <v>4.3</v>
      </c>
      <c r="I76" s="25">
        <v>0.33463035019455251</v>
      </c>
      <c r="J76" s="1">
        <v>1.59</v>
      </c>
      <c r="K76" s="25">
        <v>0.43206521739130432</v>
      </c>
    </row>
    <row r="77" spans="1:11" ht="15.75">
      <c r="A77" s="1">
        <v>9226</v>
      </c>
      <c r="B77" s="1" t="s">
        <v>451</v>
      </c>
      <c r="C77" s="1" t="s">
        <v>4334</v>
      </c>
      <c r="D77" s="23">
        <v>4</v>
      </c>
      <c r="E77" s="1">
        <v>50000</v>
      </c>
      <c r="F77" s="25">
        <v>22.21</v>
      </c>
      <c r="G77" s="25">
        <v>15.819999999999999</v>
      </c>
      <c r="H77" s="1">
        <v>38.64</v>
      </c>
      <c r="I77" s="25">
        <v>3.0070038910505836</v>
      </c>
      <c r="J77" s="1">
        <v>3.55</v>
      </c>
      <c r="K77" s="25">
        <v>0.96467391304347816</v>
      </c>
    </row>
    <row r="78" spans="1:11" ht="15.75">
      <c r="A78" s="1">
        <v>9234</v>
      </c>
      <c r="B78" s="1" t="s">
        <v>167</v>
      </c>
      <c r="C78" s="1" t="s">
        <v>4350</v>
      </c>
      <c r="D78" s="23">
        <v>15</v>
      </c>
      <c r="E78" s="1">
        <v>50000</v>
      </c>
      <c r="F78" s="25">
        <v>3.1499999999999986</v>
      </c>
      <c r="G78" s="25">
        <v>55.233333333333327</v>
      </c>
      <c r="H78" s="1">
        <v>0.64</v>
      </c>
      <c r="I78" s="25">
        <v>0.20447284345047925</v>
      </c>
      <c r="J78" s="1">
        <v>3.64</v>
      </c>
      <c r="K78" s="25">
        <v>1.4274509803921571</v>
      </c>
    </row>
    <row r="79" spans="1:11" ht="15.75">
      <c r="A79" s="1">
        <v>9224</v>
      </c>
      <c r="B79" s="1" t="s">
        <v>2372</v>
      </c>
      <c r="C79" s="1" t="s">
        <v>4334</v>
      </c>
      <c r="D79" s="23">
        <v>4</v>
      </c>
      <c r="E79" s="1">
        <v>50000</v>
      </c>
      <c r="F79" s="25">
        <v>23.84</v>
      </c>
      <c r="G79" s="25">
        <v>11.246666666666668</v>
      </c>
      <c r="H79" s="1">
        <v>18.32</v>
      </c>
      <c r="I79" s="25">
        <v>1.4256809338521401</v>
      </c>
      <c r="J79" s="1">
        <v>3.53</v>
      </c>
      <c r="K79" s="25">
        <v>0.95923913043478248</v>
      </c>
    </row>
    <row r="80" spans="1:11" ht="15.75">
      <c r="A80" s="1">
        <v>8920</v>
      </c>
      <c r="B80" s="1" t="s">
        <v>190</v>
      </c>
      <c r="C80" s="1" t="s">
        <v>4358</v>
      </c>
      <c r="D80" s="23">
        <v>1</v>
      </c>
      <c r="E80" s="1">
        <v>100000</v>
      </c>
      <c r="F80" s="25">
        <v>2.3900000000000006</v>
      </c>
      <c r="G80" s="25">
        <v>45.81</v>
      </c>
      <c r="H80" s="1">
        <v>7.78</v>
      </c>
      <c r="I80" s="25">
        <v>1.9209876543209878</v>
      </c>
      <c r="J80" s="1">
        <v>3.84</v>
      </c>
      <c r="K80" s="25">
        <v>1.3714285714285714</v>
      </c>
    </row>
    <row r="81" spans="1:11" ht="15.75">
      <c r="A81" s="1">
        <v>9238</v>
      </c>
      <c r="B81" s="1" t="s">
        <v>2385</v>
      </c>
      <c r="C81" s="1" t="s">
        <v>4334</v>
      </c>
      <c r="D81" s="23">
        <v>4</v>
      </c>
      <c r="E81" s="1">
        <v>50000</v>
      </c>
      <c r="F81" s="25">
        <v>7.1400000000000006</v>
      </c>
      <c r="G81" s="25">
        <v>20.51</v>
      </c>
      <c r="H81" s="1">
        <v>40.96</v>
      </c>
      <c r="I81" s="25">
        <v>3.1875486381322959</v>
      </c>
      <c r="J81" s="1">
        <v>3.44</v>
      </c>
      <c r="K81" s="25">
        <v>0.93478260869565211</v>
      </c>
    </row>
    <row r="82" spans="1:11" ht="15.75">
      <c r="A82" s="1">
        <v>8922</v>
      </c>
      <c r="B82" s="1" t="s">
        <v>2403</v>
      </c>
      <c r="C82" s="1" t="s">
        <v>4334</v>
      </c>
      <c r="D82" s="23">
        <v>4</v>
      </c>
      <c r="E82" s="1">
        <v>50000</v>
      </c>
      <c r="F82" s="25">
        <v>0.91</v>
      </c>
      <c r="G82" s="25">
        <v>-0.30333333333333334</v>
      </c>
      <c r="H82" s="1">
        <v>8.99</v>
      </c>
      <c r="I82" s="25">
        <v>0.69961089494163431</v>
      </c>
      <c r="J82" s="1">
        <v>4.05</v>
      </c>
      <c r="K82" s="25">
        <v>1.1005434782608694</v>
      </c>
    </row>
    <row r="83" spans="1:11" ht="15.75">
      <c r="A83" s="1">
        <v>9245</v>
      </c>
      <c r="B83" s="1" t="s">
        <v>995</v>
      </c>
      <c r="C83" s="1" t="s">
        <v>4334</v>
      </c>
      <c r="D83" s="23">
        <v>4</v>
      </c>
      <c r="E83" s="1">
        <v>50000</v>
      </c>
      <c r="F83" s="25">
        <v>7.5399999999999991</v>
      </c>
      <c r="G83" s="25">
        <v>29.823333333333334</v>
      </c>
      <c r="H83" s="1">
        <v>4.6399999999999997</v>
      </c>
      <c r="I83" s="25">
        <v>0.36108949416342412</v>
      </c>
      <c r="J83" s="1">
        <v>4.46</v>
      </c>
      <c r="K83" s="25">
        <v>1.2119565217391304</v>
      </c>
    </row>
    <row r="84" spans="1:11" ht="15.75">
      <c r="A84" s="1">
        <v>9270</v>
      </c>
      <c r="B84" s="1" t="s">
        <v>2408</v>
      </c>
      <c r="C84" s="1" t="s">
        <v>4339</v>
      </c>
      <c r="D84" s="23">
        <v>6</v>
      </c>
      <c r="E84" s="1">
        <v>100000</v>
      </c>
      <c r="F84" s="25">
        <v>6.7900000000000009</v>
      </c>
      <c r="G84" s="25">
        <v>12.096666666666669</v>
      </c>
      <c r="H84" s="1">
        <v>10.4</v>
      </c>
      <c r="I84" s="25">
        <v>2.736842105263158</v>
      </c>
      <c r="J84" s="1">
        <v>4.38</v>
      </c>
      <c r="K84" s="25">
        <v>1.8024691358024689</v>
      </c>
    </row>
    <row r="85" spans="1:11" ht="15.75">
      <c r="A85" s="1">
        <v>9304</v>
      </c>
      <c r="B85" s="1" t="s">
        <v>920</v>
      </c>
      <c r="C85" s="1" t="s">
        <v>4339</v>
      </c>
      <c r="D85" s="23">
        <v>6</v>
      </c>
      <c r="E85" s="1">
        <v>50000</v>
      </c>
      <c r="F85" s="25">
        <v>11.200000000000003</v>
      </c>
      <c r="G85" s="25">
        <v>76.866666666666674</v>
      </c>
      <c r="H85" s="1">
        <v>4.33</v>
      </c>
      <c r="I85" s="25">
        <v>1.1394736842105264</v>
      </c>
      <c r="J85" s="1">
        <v>2.54</v>
      </c>
      <c r="K85" s="25">
        <v>1.0452674897119341</v>
      </c>
    </row>
    <row r="86" spans="1:11" ht="15.75">
      <c r="A86" s="1">
        <v>9257</v>
      </c>
      <c r="B86" s="1" t="s">
        <v>2413</v>
      </c>
      <c r="C86" s="1" t="s">
        <v>4334</v>
      </c>
      <c r="D86" s="23">
        <v>4</v>
      </c>
      <c r="E86" s="1">
        <v>50000</v>
      </c>
      <c r="F86" s="25">
        <v>4.8600000000000003</v>
      </c>
      <c r="G86" s="25">
        <v>1.62</v>
      </c>
      <c r="H86" s="1">
        <v>7.09</v>
      </c>
      <c r="I86" s="25">
        <v>0.55175097276264595</v>
      </c>
      <c r="J86" s="1">
        <v>2.4</v>
      </c>
      <c r="K86" s="25">
        <v>0.65217391304347816</v>
      </c>
    </row>
    <row r="87" spans="1:11" ht="15.75">
      <c r="A87" s="1">
        <v>9259</v>
      </c>
      <c r="B87" s="1" t="s">
        <v>44</v>
      </c>
      <c r="C87" s="1" t="s">
        <v>4358</v>
      </c>
      <c r="D87" s="23">
        <v>1</v>
      </c>
      <c r="E87" s="1">
        <v>50000</v>
      </c>
      <c r="F87" s="25">
        <v>2.8499999999999996</v>
      </c>
      <c r="G87" s="25">
        <v>12.656666666666666</v>
      </c>
      <c r="H87" s="1">
        <v>3.99</v>
      </c>
      <c r="I87" s="25">
        <v>0.98518518518518527</v>
      </c>
      <c r="J87" s="1">
        <v>2.5</v>
      </c>
      <c r="K87" s="25">
        <v>0.8928571428571429</v>
      </c>
    </row>
    <row r="88" spans="1:11" ht="15.75">
      <c r="A88" s="1">
        <v>8856</v>
      </c>
      <c r="B88" s="1" t="s">
        <v>1958</v>
      </c>
      <c r="C88" s="1" t="s">
        <v>4334</v>
      </c>
      <c r="D88" s="23">
        <v>4</v>
      </c>
      <c r="E88" s="1">
        <v>50000</v>
      </c>
      <c r="F88" s="25">
        <v>12.689999999999998</v>
      </c>
      <c r="G88" s="25">
        <v>56.669999999999995</v>
      </c>
      <c r="H88" s="1">
        <v>3.15</v>
      </c>
      <c r="I88" s="25">
        <v>0.24513618677042801</v>
      </c>
      <c r="J88" s="1">
        <v>3.58</v>
      </c>
      <c r="K88" s="25">
        <v>0.97282608695652173</v>
      </c>
    </row>
    <row r="89" spans="1:11" ht="15.75">
      <c r="A89" s="1">
        <v>9243</v>
      </c>
      <c r="B89" s="1" t="s">
        <v>818</v>
      </c>
      <c r="C89" s="1" t="s">
        <v>4334</v>
      </c>
      <c r="D89" s="23">
        <v>4</v>
      </c>
      <c r="E89" s="1">
        <v>50000</v>
      </c>
      <c r="F89" s="25">
        <v>10.5</v>
      </c>
      <c r="G89" s="25">
        <v>3.0799999999999996</v>
      </c>
      <c r="H89" s="1">
        <v>17.18</v>
      </c>
      <c r="I89" s="25">
        <v>1.336964980544747</v>
      </c>
      <c r="J89" s="1">
        <v>1.2</v>
      </c>
      <c r="K89" s="25">
        <v>0.32608695652173908</v>
      </c>
    </row>
    <row r="90" spans="1:11" ht="15.75">
      <c r="A90" s="1">
        <v>9283</v>
      </c>
      <c r="B90" s="1" t="s">
        <v>2423</v>
      </c>
      <c r="C90" s="1" t="s">
        <v>4286</v>
      </c>
      <c r="D90" s="23">
        <v>8</v>
      </c>
      <c r="E90" s="1">
        <v>50000</v>
      </c>
      <c r="F90" s="25">
        <v>1.58</v>
      </c>
      <c r="G90" s="25">
        <v>-0.79999999999999993</v>
      </c>
      <c r="H90" s="1">
        <v>17.07</v>
      </c>
      <c r="I90" s="25">
        <v>2.525147928994083</v>
      </c>
      <c r="J90" s="1">
        <v>1.87</v>
      </c>
      <c r="K90" s="25">
        <v>0.5718654434250765</v>
      </c>
    </row>
    <row r="91" spans="1:11" ht="15.75">
      <c r="A91" s="1">
        <v>8887</v>
      </c>
      <c r="B91" s="1" t="s">
        <v>503</v>
      </c>
      <c r="C91" s="1" t="s">
        <v>4339</v>
      </c>
      <c r="D91" s="23">
        <v>6</v>
      </c>
      <c r="E91" s="1">
        <v>50000</v>
      </c>
      <c r="F91" s="25">
        <v>3.54</v>
      </c>
      <c r="G91" s="25">
        <v>1.18</v>
      </c>
      <c r="H91" s="1">
        <v>5.26</v>
      </c>
      <c r="I91" s="25">
        <v>1.3842105263157896</v>
      </c>
      <c r="J91" s="1">
        <v>2.5099999999999998</v>
      </c>
      <c r="K91" s="25">
        <v>1.0329218106995883</v>
      </c>
    </row>
    <row r="92" spans="1:11" ht="15.75">
      <c r="A92" s="1">
        <v>8925</v>
      </c>
      <c r="B92" s="1" t="s">
        <v>2428</v>
      </c>
      <c r="C92" s="1" t="s">
        <v>4334</v>
      </c>
      <c r="D92" s="23">
        <v>4</v>
      </c>
      <c r="E92" s="1">
        <v>50000</v>
      </c>
      <c r="F92" s="25">
        <v>6.6499999999999986</v>
      </c>
      <c r="G92" s="25">
        <v>29.12</v>
      </c>
      <c r="H92" s="1">
        <v>2.3199999999999998</v>
      </c>
      <c r="I92" s="25">
        <v>0.18054474708171206</v>
      </c>
      <c r="J92" s="1">
        <v>2.4900000000000002</v>
      </c>
      <c r="K92" s="25">
        <v>0.67663043478260876</v>
      </c>
    </row>
    <row r="93" spans="1:11" ht="15.75">
      <c r="A93" s="1">
        <v>9279</v>
      </c>
      <c r="B93" s="1" t="s">
        <v>514</v>
      </c>
      <c r="C93" s="1" t="s">
        <v>4334</v>
      </c>
      <c r="D93" s="23">
        <v>4</v>
      </c>
      <c r="E93" s="1">
        <v>50000</v>
      </c>
      <c r="F93" s="25">
        <v>22.800000000000004</v>
      </c>
      <c r="G93" s="25">
        <v>31.49</v>
      </c>
      <c r="H93" s="1">
        <v>16.18</v>
      </c>
      <c r="I93" s="25">
        <v>1.2591439688715953</v>
      </c>
      <c r="J93" s="1">
        <v>1.65</v>
      </c>
      <c r="K93" s="25">
        <v>0.44836956521739124</v>
      </c>
    </row>
    <row r="94" spans="1:11" ht="15.75">
      <c r="A94" s="1">
        <v>9075</v>
      </c>
      <c r="B94" s="1" t="s">
        <v>1996</v>
      </c>
      <c r="C94" s="1" t="s">
        <v>4334</v>
      </c>
      <c r="D94" s="23">
        <v>4</v>
      </c>
      <c r="E94" s="1">
        <v>50000</v>
      </c>
      <c r="F94" s="25">
        <v>3.029999999999994</v>
      </c>
      <c r="G94" s="25">
        <v>43.31666666666667</v>
      </c>
      <c r="H94" s="1">
        <v>23.01</v>
      </c>
      <c r="I94" s="25">
        <v>1.7906614785992219</v>
      </c>
      <c r="J94" s="1">
        <v>2.98</v>
      </c>
      <c r="K94" s="25">
        <v>0.80978260869565211</v>
      </c>
    </row>
    <row r="95" spans="1:11" ht="15.75">
      <c r="A95" s="1">
        <v>9109</v>
      </c>
      <c r="B95" s="1" t="s">
        <v>311</v>
      </c>
      <c r="C95" s="1" t="s">
        <v>4335</v>
      </c>
      <c r="D95" s="23">
        <v>5</v>
      </c>
      <c r="E95" s="1">
        <v>100000</v>
      </c>
      <c r="F95" s="25">
        <v>11.739999999999998</v>
      </c>
      <c r="G95" s="25">
        <v>27.756666666666664</v>
      </c>
      <c r="H95" s="1">
        <v>2.67</v>
      </c>
      <c r="I95" s="25">
        <v>0.68286445012787722</v>
      </c>
      <c r="J95" s="1">
        <v>2.8</v>
      </c>
      <c r="K95" s="25">
        <v>1.1475409836065573</v>
      </c>
    </row>
    <row r="96" spans="1:11" ht="15.75">
      <c r="A96" s="1">
        <v>9126</v>
      </c>
      <c r="B96" s="1" t="s">
        <v>2077</v>
      </c>
      <c r="C96" s="1" t="s">
        <v>4286</v>
      </c>
      <c r="D96" s="23">
        <v>8</v>
      </c>
      <c r="E96" s="1">
        <v>50000</v>
      </c>
      <c r="F96" s="25">
        <v>0.51</v>
      </c>
      <c r="G96" s="25">
        <v>-0.17</v>
      </c>
      <c r="H96" s="1">
        <v>3.64</v>
      </c>
      <c r="I96" s="25">
        <v>0.53846153846153855</v>
      </c>
      <c r="J96" s="1">
        <v>1.98</v>
      </c>
      <c r="K96" s="25">
        <v>0.60550458715596334</v>
      </c>
    </row>
    <row r="97" spans="1:11" ht="15.75">
      <c r="A97" s="1">
        <v>9153</v>
      </c>
      <c r="B97" s="1" t="s">
        <v>415</v>
      </c>
      <c r="C97" s="1" t="s">
        <v>4334</v>
      </c>
      <c r="D97" s="23">
        <v>4</v>
      </c>
      <c r="E97" s="1">
        <v>50000</v>
      </c>
      <c r="F97" s="25">
        <v>21.34</v>
      </c>
      <c r="G97" s="25">
        <v>23.23</v>
      </c>
      <c r="H97" s="1">
        <v>22.89</v>
      </c>
      <c r="I97" s="25">
        <v>1.7813229571984437</v>
      </c>
      <c r="J97" s="1">
        <v>5.08</v>
      </c>
      <c r="K97" s="25">
        <v>1.3804347826086956</v>
      </c>
    </row>
    <row r="98" spans="1:11" ht="15.75">
      <c r="A98" s="1">
        <v>9156</v>
      </c>
      <c r="B98" s="1" t="s">
        <v>2156</v>
      </c>
      <c r="C98" s="1" t="s">
        <v>4286</v>
      </c>
      <c r="D98" s="23">
        <v>8</v>
      </c>
      <c r="E98" s="1">
        <v>50000</v>
      </c>
      <c r="F98" s="25">
        <v>21.43</v>
      </c>
      <c r="G98" s="25">
        <v>16.27</v>
      </c>
      <c r="H98" s="1">
        <v>2.21</v>
      </c>
      <c r="I98" s="25">
        <v>0.32692307692307693</v>
      </c>
      <c r="J98" s="1">
        <v>1.7</v>
      </c>
      <c r="K98" s="25">
        <v>0.51987767584097855</v>
      </c>
    </row>
    <row r="99" spans="1:11" ht="15.75">
      <c r="A99" s="1">
        <v>9197</v>
      </c>
      <c r="B99" s="1" t="s">
        <v>1211</v>
      </c>
      <c r="C99" s="1" t="s">
        <v>4334</v>
      </c>
      <c r="D99" s="23">
        <v>4</v>
      </c>
      <c r="E99" s="1">
        <v>50000</v>
      </c>
      <c r="F99" s="25">
        <v>0.60999999999999988</v>
      </c>
      <c r="G99" s="25">
        <v>-1.3499999999999999</v>
      </c>
      <c r="H99" s="1">
        <v>14.29</v>
      </c>
      <c r="I99" s="25">
        <v>1.1120622568093386</v>
      </c>
      <c r="J99" s="1">
        <v>2.76</v>
      </c>
      <c r="K99" s="25">
        <v>0.74999999999999989</v>
      </c>
    </row>
    <row r="100" spans="1:11" ht="15.75">
      <c r="A100" s="1">
        <v>9221</v>
      </c>
      <c r="B100" s="1" t="s">
        <v>2242</v>
      </c>
      <c r="C100" s="1" t="s">
        <v>4339</v>
      </c>
      <c r="D100" s="23">
        <v>6</v>
      </c>
      <c r="E100" s="1">
        <v>50000</v>
      </c>
      <c r="F100" s="25">
        <v>0</v>
      </c>
      <c r="G100" s="25">
        <v>0</v>
      </c>
      <c r="H100" s="1">
        <v>2.2799999999999998</v>
      </c>
      <c r="I100" s="25">
        <v>0.6</v>
      </c>
      <c r="J100" s="1">
        <v>3.34</v>
      </c>
      <c r="K100" s="25">
        <v>1.3744855967078189</v>
      </c>
    </row>
    <row r="101" spans="1:11" ht="15.75">
      <c r="A101" s="1">
        <v>8874</v>
      </c>
      <c r="B101" s="1" t="s">
        <v>573</v>
      </c>
      <c r="C101" s="1" t="s">
        <v>4334</v>
      </c>
      <c r="D101" s="23">
        <v>4</v>
      </c>
      <c r="E101" s="1">
        <v>50000</v>
      </c>
      <c r="F101" s="25">
        <v>5.07</v>
      </c>
      <c r="G101" s="25">
        <v>59.419999999999995</v>
      </c>
      <c r="H101" s="1">
        <v>12.25</v>
      </c>
      <c r="I101" s="25">
        <v>0.953307392996109</v>
      </c>
      <c r="J101" s="1">
        <v>3.75</v>
      </c>
      <c r="K101" s="25">
        <v>1.0190217391304348</v>
      </c>
    </row>
    <row r="102" spans="1:11" ht="15.75">
      <c r="A102" s="1">
        <v>8875</v>
      </c>
      <c r="B102" s="1" t="s">
        <v>2125</v>
      </c>
      <c r="C102" s="1" t="s">
        <v>4334</v>
      </c>
      <c r="D102" s="23">
        <v>4</v>
      </c>
      <c r="E102" s="1">
        <v>100000</v>
      </c>
      <c r="F102" s="25">
        <v>1.27</v>
      </c>
      <c r="G102" s="25">
        <v>-1.4933333333333332</v>
      </c>
      <c r="H102" s="1">
        <v>4.03</v>
      </c>
      <c r="I102" s="25">
        <v>0.31361867704280161</v>
      </c>
      <c r="J102" s="1">
        <v>3.29</v>
      </c>
      <c r="K102" s="25">
        <v>0.8940217391304347</v>
      </c>
    </row>
    <row r="103" spans="1:11" ht="15.75">
      <c r="A103" s="1">
        <v>9212</v>
      </c>
      <c r="B103" s="1" t="s">
        <v>187</v>
      </c>
      <c r="C103" s="1" t="s">
        <v>4332</v>
      </c>
      <c r="D103" s="23">
        <v>3</v>
      </c>
      <c r="E103" s="1">
        <v>100000</v>
      </c>
      <c r="F103" s="25">
        <v>9.57</v>
      </c>
      <c r="G103" s="25">
        <v>43.983333333333341</v>
      </c>
      <c r="H103" s="1">
        <v>2.1</v>
      </c>
      <c r="I103" s="25">
        <v>0.46563192904656325</v>
      </c>
      <c r="J103" s="1">
        <v>4.84</v>
      </c>
      <c r="K103" s="25">
        <v>1.8544061302681993</v>
      </c>
    </row>
    <row r="104" spans="1:11" ht="15.75">
      <c r="A104" s="1">
        <v>9208</v>
      </c>
      <c r="B104" s="1" t="s">
        <v>2260</v>
      </c>
      <c r="C104" s="1" t="s">
        <v>4334</v>
      </c>
      <c r="D104" s="23">
        <v>4</v>
      </c>
      <c r="E104" s="1">
        <v>50000</v>
      </c>
      <c r="F104" s="25">
        <v>15.550000000000004</v>
      </c>
      <c r="G104" s="25">
        <v>30.856666666666666</v>
      </c>
      <c r="H104" s="1">
        <v>17.07</v>
      </c>
      <c r="I104" s="25">
        <v>1.3284046692607006</v>
      </c>
      <c r="J104" s="1">
        <v>3.6</v>
      </c>
      <c r="K104" s="25">
        <v>0.97826086956521741</v>
      </c>
    </row>
    <row r="105" spans="1:11" ht="15.75">
      <c r="A105" s="1">
        <v>9214</v>
      </c>
      <c r="B105" s="1" t="s">
        <v>2265</v>
      </c>
      <c r="C105" s="1" t="s">
        <v>4339</v>
      </c>
      <c r="D105" s="23">
        <v>6</v>
      </c>
      <c r="E105" s="1">
        <v>50000</v>
      </c>
      <c r="F105" s="25">
        <v>6.8800000000000026</v>
      </c>
      <c r="G105" s="25">
        <v>52.486666666666672</v>
      </c>
      <c r="H105" s="1">
        <v>14.45</v>
      </c>
      <c r="I105" s="25">
        <v>3.8026315789473686</v>
      </c>
      <c r="J105" s="1">
        <v>2.0099999999999998</v>
      </c>
      <c r="K105" s="25">
        <v>0.82716049382716039</v>
      </c>
    </row>
    <row r="106" spans="1:11" ht="15.75">
      <c r="A106" s="1">
        <v>9186</v>
      </c>
      <c r="B106" s="1" t="s">
        <v>2273</v>
      </c>
      <c r="C106" s="1" t="s">
        <v>4334</v>
      </c>
      <c r="D106" s="23">
        <v>4</v>
      </c>
      <c r="E106" s="1">
        <v>50000</v>
      </c>
      <c r="F106" s="25">
        <v>12.04</v>
      </c>
      <c r="G106" s="25">
        <v>61.353333333333332</v>
      </c>
      <c r="H106" s="1">
        <v>45.82</v>
      </c>
      <c r="I106" s="25">
        <v>3.5657587548638134</v>
      </c>
      <c r="J106" s="1">
        <v>2.84</v>
      </c>
      <c r="K106" s="25">
        <v>0.77173913043478248</v>
      </c>
    </row>
    <row r="107" spans="1:11" ht="15.75">
      <c r="A107" s="1">
        <v>8885</v>
      </c>
      <c r="B107" s="1" t="s">
        <v>406</v>
      </c>
      <c r="C107" s="1" t="s">
        <v>4332</v>
      </c>
      <c r="D107" s="23">
        <v>3</v>
      </c>
      <c r="E107" s="1">
        <v>50000</v>
      </c>
      <c r="F107" s="25">
        <v>2.4</v>
      </c>
      <c r="G107" s="25">
        <v>0.79999999999999993</v>
      </c>
      <c r="H107" s="1">
        <v>3.45</v>
      </c>
      <c r="I107" s="25">
        <v>0.76496674057649672</v>
      </c>
      <c r="J107" s="1">
        <v>1.68</v>
      </c>
      <c r="K107" s="25">
        <v>0.64367816091954022</v>
      </c>
    </row>
    <row r="108" spans="1:11" ht="15.75">
      <c r="A108" s="1">
        <v>9633</v>
      </c>
      <c r="B108" s="1" t="s">
        <v>3876</v>
      </c>
      <c r="C108" s="1" t="s">
        <v>4334</v>
      </c>
      <c r="D108" s="23">
        <v>4</v>
      </c>
      <c r="E108" s="1">
        <v>50000</v>
      </c>
      <c r="F108" s="25">
        <v>6.490000000000002</v>
      </c>
      <c r="G108" s="25">
        <v>41.686666666666667</v>
      </c>
      <c r="H108" s="1">
        <v>12.81</v>
      </c>
      <c r="I108" s="25">
        <v>0.99688715953307394</v>
      </c>
      <c r="J108" s="1">
        <v>3.57</v>
      </c>
      <c r="K108" s="25">
        <v>0.97010869565217384</v>
      </c>
    </row>
    <row r="109" spans="1:11" ht="15.75">
      <c r="A109" s="1">
        <v>9473</v>
      </c>
      <c r="B109" s="1" t="s">
        <v>3940</v>
      </c>
      <c r="C109" s="1" t="s">
        <v>4334</v>
      </c>
      <c r="D109" s="23">
        <v>4</v>
      </c>
      <c r="E109" s="1">
        <v>50000</v>
      </c>
      <c r="F109" s="25">
        <v>0.67999999999999994</v>
      </c>
      <c r="G109" s="25">
        <v>-1.4033333333333333</v>
      </c>
      <c r="H109" s="1">
        <v>3.1</v>
      </c>
      <c r="I109" s="25">
        <v>0.24124513618677043</v>
      </c>
      <c r="J109" s="1">
        <v>4.5</v>
      </c>
      <c r="K109" s="25">
        <v>1.2228260869565217</v>
      </c>
    </row>
    <row r="110" spans="1:11" ht="15.75">
      <c r="A110" s="1">
        <v>9231</v>
      </c>
      <c r="B110" s="1" t="s">
        <v>2319</v>
      </c>
      <c r="C110" s="1" t="s">
        <v>4334</v>
      </c>
      <c r="D110" s="23">
        <v>4</v>
      </c>
      <c r="E110" s="1">
        <v>50000</v>
      </c>
      <c r="F110" s="25">
        <v>2.2199999999999989</v>
      </c>
      <c r="G110" s="25">
        <v>47.913333333333334</v>
      </c>
      <c r="H110" s="1">
        <v>42.64</v>
      </c>
      <c r="I110" s="25">
        <v>3.3182879377431909</v>
      </c>
      <c r="J110" s="1">
        <v>4.32</v>
      </c>
      <c r="K110" s="25">
        <v>1.173913043478261</v>
      </c>
    </row>
    <row r="111" spans="1:11" ht="15.75">
      <c r="A111" s="1">
        <v>9273</v>
      </c>
      <c r="B111" s="1" t="s">
        <v>821</v>
      </c>
      <c r="C111" s="1" t="s">
        <v>4332</v>
      </c>
      <c r="D111" s="23">
        <v>3</v>
      </c>
      <c r="E111" s="1">
        <v>100000</v>
      </c>
      <c r="F111" s="25">
        <v>13.079999999999998</v>
      </c>
      <c r="G111" s="25">
        <v>49.433333333333337</v>
      </c>
      <c r="H111" s="1">
        <v>12.97</v>
      </c>
      <c r="I111" s="25">
        <v>2.8758314855875833</v>
      </c>
      <c r="J111" s="1">
        <v>5.29</v>
      </c>
      <c r="K111" s="25">
        <v>2.0268199233716477</v>
      </c>
    </row>
    <row r="112" spans="1:11" ht="15.75">
      <c r="A112" s="1">
        <v>9301</v>
      </c>
      <c r="B112" s="1" t="s">
        <v>1252</v>
      </c>
      <c r="C112" s="1" t="s">
        <v>4334</v>
      </c>
      <c r="D112" s="23">
        <v>4</v>
      </c>
      <c r="E112" s="1">
        <v>50000</v>
      </c>
      <c r="F112" s="25">
        <v>1.49</v>
      </c>
      <c r="G112" s="25">
        <v>-1.7366666666666666</v>
      </c>
      <c r="H112" s="1">
        <v>17.22</v>
      </c>
      <c r="I112" s="25">
        <v>1.3400778210116731</v>
      </c>
      <c r="J112" s="1">
        <v>2.57</v>
      </c>
      <c r="K112" s="25">
        <v>0.69836956521739124</v>
      </c>
    </row>
    <row r="113" spans="1:11" ht="15.75">
      <c r="A113" s="1">
        <v>9322</v>
      </c>
      <c r="B113" s="1" t="s">
        <v>2547</v>
      </c>
      <c r="C113" s="1" t="s">
        <v>4332</v>
      </c>
      <c r="D113" s="23">
        <v>3</v>
      </c>
      <c r="E113" s="1">
        <v>100000</v>
      </c>
      <c r="F113" s="25">
        <v>0.59</v>
      </c>
      <c r="G113" s="25">
        <v>-0.19666666666666666</v>
      </c>
      <c r="H113" s="1">
        <v>6.36</v>
      </c>
      <c r="I113" s="25">
        <v>1.4101995565410201</v>
      </c>
      <c r="J113" s="1">
        <v>4.0599999999999996</v>
      </c>
      <c r="K113" s="25">
        <v>1.5555555555555556</v>
      </c>
    </row>
    <row r="114" spans="1:11" ht="15.75">
      <c r="A114" s="1">
        <v>9216</v>
      </c>
      <c r="B114" s="1" t="s">
        <v>2306</v>
      </c>
      <c r="C114" s="1" t="s">
        <v>4334</v>
      </c>
      <c r="D114" s="23">
        <v>4</v>
      </c>
      <c r="E114" s="1">
        <v>50000</v>
      </c>
      <c r="F114" s="25">
        <v>13.93</v>
      </c>
      <c r="G114" s="25">
        <v>16.473333333333333</v>
      </c>
      <c r="H114" s="1">
        <v>9.1199999999999992</v>
      </c>
      <c r="I114" s="25">
        <v>0.70972762645914389</v>
      </c>
      <c r="J114" s="1">
        <v>3.28</v>
      </c>
      <c r="K114" s="25">
        <v>0.89130434782608692</v>
      </c>
    </row>
    <row r="115" spans="1:11" ht="15.75">
      <c r="A115" s="1">
        <v>9381</v>
      </c>
      <c r="B115" s="1" t="s">
        <v>2796</v>
      </c>
      <c r="C115" s="1" t="s">
        <v>4335</v>
      </c>
      <c r="D115" s="23">
        <v>5</v>
      </c>
      <c r="E115" s="1">
        <v>50000</v>
      </c>
      <c r="F115" s="25">
        <v>19.87</v>
      </c>
      <c r="G115" s="25">
        <v>7.0366666666666662</v>
      </c>
      <c r="H115" s="1">
        <v>2.84</v>
      </c>
      <c r="I115" s="25">
        <v>0.72634271099744241</v>
      </c>
      <c r="J115" s="1">
        <v>3.31</v>
      </c>
      <c r="K115" s="25">
        <v>1.3565573770491803</v>
      </c>
    </row>
    <row r="116" spans="1:11" ht="15.75">
      <c r="A116" s="1">
        <v>9339</v>
      </c>
      <c r="B116" s="1" t="s">
        <v>2751</v>
      </c>
      <c r="C116" s="1" t="s">
        <v>4332</v>
      </c>
      <c r="D116" s="23">
        <v>3</v>
      </c>
      <c r="E116" s="1">
        <v>100000</v>
      </c>
      <c r="F116" s="25">
        <v>28.830000000000002</v>
      </c>
      <c r="G116" s="25">
        <v>32.586666666666666</v>
      </c>
      <c r="H116" s="1">
        <v>7.04</v>
      </c>
      <c r="I116" s="25">
        <v>1.5609756097560976</v>
      </c>
      <c r="J116" s="1">
        <v>5.31</v>
      </c>
      <c r="K116" s="25">
        <v>2.0344827586206895</v>
      </c>
    </row>
    <row r="117" spans="1:11" ht="15.75">
      <c r="A117" s="1">
        <v>9229</v>
      </c>
      <c r="B117" s="1" t="s">
        <v>806</v>
      </c>
      <c r="C117" s="1" t="s">
        <v>4334</v>
      </c>
      <c r="D117" s="23">
        <v>4</v>
      </c>
      <c r="E117" s="1">
        <v>50000</v>
      </c>
      <c r="F117" s="25">
        <v>9.57</v>
      </c>
      <c r="G117" s="25">
        <v>58.406666666666666</v>
      </c>
      <c r="H117" s="1">
        <v>3.24</v>
      </c>
      <c r="I117" s="25">
        <v>0.25214007782101172</v>
      </c>
      <c r="J117" s="1">
        <v>2.84</v>
      </c>
      <c r="K117" s="25">
        <v>0.77173913043478248</v>
      </c>
    </row>
    <row r="118" spans="1:11" ht="15.75">
      <c r="A118" s="1">
        <v>9236</v>
      </c>
      <c r="B118" s="1" t="s">
        <v>420</v>
      </c>
      <c r="C118" s="1" t="s">
        <v>4332</v>
      </c>
      <c r="D118" s="23">
        <v>3</v>
      </c>
      <c r="E118" s="1">
        <v>50000</v>
      </c>
      <c r="F118" s="25">
        <v>6.8100000000000023</v>
      </c>
      <c r="G118" s="25">
        <v>63.07</v>
      </c>
      <c r="H118" s="1">
        <v>1.86</v>
      </c>
      <c r="I118" s="25">
        <v>0.41241685144124174</v>
      </c>
      <c r="J118" s="1">
        <v>1.75</v>
      </c>
      <c r="K118" s="25">
        <v>0.67049808429118773</v>
      </c>
    </row>
    <row r="119" spans="1:11" ht="15.75">
      <c r="A119" s="1">
        <v>8933</v>
      </c>
      <c r="B119" s="1" t="s">
        <v>2563</v>
      </c>
      <c r="C119" s="1" t="s">
        <v>4350</v>
      </c>
      <c r="D119" s="23">
        <v>15</v>
      </c>
      <c r="E119" s="1">
        <v>50000</v>
      </c>
      <c r="F119" s="25">
        <v>28.539999999999992</v>
      </c>
      <c r="G119" s="25">
        <v>52.816666666666663</v>
      </c>
      <c r="H119" s="1">
        <v>3.25</v>
      </c>
      <c r="I119" s="25">
        <v>1.0383386581469649</v>
      </c>
      <c r="J119" s="1">
        <v>2.59</v>
      </c>
      <c r="K119" s="25">
        <v>1.0156862745098039</v>
      </c>
    </row>
    <row r="120" spans="1:11" ht="15.75">
      <c r="A120" s="1">
        <v>9359</v>
      </c>
      <c r="B120" s="1" t="s">
        <v>923</v>
      </c>
      <c r="C120" s="1" t="s">
        <v>4334</v>
      </c>
      <c r="D120" s="23">
        <v>4</v>
      </c>
      <c r="E120" s="1">
        <v>50000</v>
      </c>
      <c r="F120" s="25">
        <v>0.71</v>
      </c>
      <c r="G120" s="25">
        <v>-0.23666666666666666</v>
      </c>
      <c r="H120" s="1">
        <v>4.7</v>
      </c>
      <c r="I120" s="25">
        <v>0.36575875486381326</v>
      </c>
      <c r="J120" s="1">
        <v>1.86</v>
      </c>
      <c r="K120" s="25">
        <v>0.50543478260869568</v>
      </c>
    </row>
    <row r="121" spans="1:11" ht="15.75">
      <c r="A121" s="1">
        <v>9417</v>
      </c>
      <c r="B121" s="1" t="s">
        <v>1132</v>
      </c>
      <c r="C121" s="1" t="s">
        <v>4286</v>
      </c>
      <c r="D121" s="23">
        <v>8</v>
      </c>
      <c r="E121" s="1">
        <v>100000</v>
      </c>
      <c r="F121" s="25">
        <v>6.730000000000004</v>
      </c>
      <c r="G121" s="25">
        <v>46.366666666666667</v>
      </c>
      <c r="H121" s="1">
        <v>7.41</v>
      </c>
      <c r="I121" s="25">
        <v>1.0961538461538463</v>
      </c>
      <c r="J121" s="1">
        <v>3.93</v>
      </c>
      <c r="K121" s="25">
        <v>1.2018348623853212</v>
      </c>
    </row>
    <row r="122" spans="1:11" ht="15.75">
      <c r="A122" s="1">
        <v>8843</v>
      </c>
      <c r="B122" s="1" t="s">
        <v>546</v>
      </c>
      <c r="C122" s="1" t="s">
        <v>4332</v>
      </c>
      <c r="D122" s="23">
        <v>3</v>
      </c>
      <c r="E122" s="1">
        <v>50000</v>
      </c>
      <c r="F122" s="25">
        <v>12.089999999999996</v>
      </c>
      <c r="G122" s="25">
        <v>38.943333333333335</v>
      </c>
      <c r="H122" s="1">
        <v>7.81</v>
      </c>
      <c r="I122" s="25">
        <v>1.7317073170731707</v>
      </c>
      <c r="J122" s="1">
        <v>3.68</v>
      </c>
      <c r="K122" s="25">
        <v>1.4099616858237549</v>
      </c>
    </row>
    <row r="123" spans="1:11" ht="15.75">
      <c r="A123" s="1">
        <v>9174</v>
      </c>
      <c r="B123" s="1" t="s">
        <v>1145</v>
      </c>
      <c r="C123" s="1" t="s">
        <v>4334</v>
      </c>
      <c r="D123" s="23">
        <v>4</v>
      </c>
      <c r="E123" s="1">
        <v>50000</v>
      </c>
      <c r="F123" s="25">
        <v>1.38</v>
      </c>
      <c r="G123" s="25">
        <v>-0.87999999999999989</v>
      </c>
      <c r="H123" s="1">
        <v>16.09</v>
      </c>
      <c r="I123" s="25">
        <v>1.2521400778210117</v>
      </c>
      <c r="J123" s="1">
        <v>3.23</v>
      </c>
      <c r="K123" s="25">
        <v>0.87771739130434778</v>
      </c>
    </row>
    <row r="124" spans="1:11" ht="15.75">
      <c r="A124" s="1">
        <v>9326</v>
      </c>
      <c r="B124" s="1" t="s">
        <v>2676</v>
      </c>
      <c r="C124" s="1" t="s">
        <v>4352</v>
      </c>
      <c r="D124" s="23">
        <v>14</v>
      </c>
      <c r="E124" s="1">
        <v>100000</v>
      </c>
      <c r="F124" s="25">
        <v>0</v>
      </c>
      <c r="G124" s="25">
        <v>0</v>
      </c>
      <c r="H124" s="1">
        <v>3.4</v>
      </c>
      <c r="I124" s="25">
        <v>0.42341220423412207</v>
      </c>
      <c r="J124" s="1">
        <v>3</v>
      </c>
      <c r="K124" s="25">
        <v>0.83565459610027859</v>
      </c>
    </row>
    <row r="125" spans="1:11" ht="15.75">
      <c r="A125" s="1">
        <v>9062</v>
      </c>
      <c r="B125" s="1" t="s">
        <v>2812</v>
      </c>
      <c r="C125" s="1" t="s">
        <v>4334</v>
      </c>
      <c r="D125" s="23">
        <v>4</v>
      </c>
      <c r="E125" s="1">
        <v>50000</v>
      </c>
      <c r="F125" s="25">
        <v>34.700000000000003</v>
      </c>
      <c r="G125" s="25">
        <v>33.303333333333335</v>
      </c>
      <c r="H125" s="1">
        <v>48.31</v>
      </c>
      <c r="I125" s="25">
        <v>3.7595330739299615</v>
      </c>
      <c r="J125" s="1">
        <v>4.78</v>
      </c>
      <c r="K125" s="25">
        <v>1.298913043478261</v>
      </c>
    </row>
    <row r="126" spans="1:11" ht="15.75">
      <c r="A126" s="1">
        <v>9343</v>
      </c>
      <c r="B126" s="1" t="s">
        <v>2594</v>
      </c>
      <c r="C126" s="1" t="s">
        <v>4339</v>
      </c>
      <c r="D126" s="23">
        <v>6</v>
      </c>
      <c r="E126" s="1">
        <v>50000</v>
      </c>
      <c r="F126" s="25">
        <v>1.0899999999999892</v>
      </c>
      <c r="G126" s="25">
        <v>95.826666666666668</v>
      </c>
      <c r="H126" s="1">
        <v>1.1200000000000001</v>
      </c>
      <c r="I126" s="25">
        <v>0.29473684210526319</v>
      </c>
      <c r="J126" s="1">
        <v>1.2</v>
      </c>
      <c r="K126" s="25">
        <v>0.49382716049382713</v>
      </c>
    </row>
    <row r="127" spans="1:11" ht="15.75">
      <c r="A127" s="1">
        <v>9386</v>
      </c>
      <c r="B127" s="1" t="s">
        <v>2631</v>
      </c>
      <c r="C127" s="1" t="s">
        <v>4334</v>
      </c>
      <c r="D127" s="23">
        <v>4</v>
      </c>
      <c r="E127" s="1">
        <v>50000</v>
      </c>
      <c r="F127" s="25">
        <v>9.9700000000000006</v>
      </c>
      <c r="G127" s="25">
        <v>6.1466666666666674</v>
      </c>
      <c r="H127" s="1">
        <v>22.75</v>
      </c>
      <c r="I127" s="25">
        <v>1.7704280155642025</v>
      </c>
      <c r="J127" s="1">
        <v>2.82</v>
      </c>
      <c r="K127" s="25">
        <v>0.76630434782608692</v>
      </c>
    </row>
    <row r="128" spans="1:11" ht="15.75">
      <c r="A128" s="1">
        <v>9397</v>
      </c>
      <c r="B128" s="1" t="s">
        <v>1151</v>
      </c>
      <c r="C128" s="1" t="s">
        <v>4286</v>
      </c>
      <c r="D128" s="23">
        <v>8</v>
      </c>
      <c r="E128" s="1">
        <v>100000</v>
      </c>
      <c r="F128" s="25">
        <v>9.000000000000008E-2</v>
      </c>
      <c r="G128" s="25">
        <v>-0.8666666666666667</v>
      </c>
      <c r="H128" s="1">
        <v>7.98</v>
      </c>
      <c r="I128" s="25">
        <v>1.1804733727810652</v>
      </c>
      <c r="J128" s="1">
        <v>4.38</v>
      </c>
      <c r="K128" s="25">
        <v>1.3394495412844036</v>
      </c>
    </row>
    <row r="129" spans="1:11" ht="15.75">
      <c r="A129" s="1">
        <v>8827</v>
      </c>
      <c r="B129" s="1" t="s">
        <v>1825</v>
      </c>
      <c r="C129" s="1" t="s">
        <v>4370</v>
      </c>
      <c r="D129" s="23">
        <v>11</v>
      </c>
      <c r="E129" s="1">
        <v>100000</v>
      </c>
      <c r="F129" s="25">
        <v>15.5</v>
      </c>
      <c r="G129" s="25">
        <v>44.433333333333337</v>
      </c>
      <c r="H129" s="1">
        <v>1.82</v>
      </c>
      <c r="I129" s="25">
        <v>0.53687315634218291</v>
      </c>
      <c r="J129" s="1">
        <v>0.87</v>
      </c>
      <c r="K129" s="25">
        <v>0.58783783783783783</v>
      </c>
    </row>
    <row r="130" spans="1:11" ht="15.75">
      <c r="A130" s="1">
        <v>9023</v>
      </c>
      <c r="B130" s="1" t="s">
        <v>1205</v>
      </c>
      <c r="C130" s="1" t="s">
        <v>4332</v>
      </c>
      <c r="D130" s="23">
        <v>3</v>
      </c>
      <c r="E130" s="1">
        <v>100000</v>
      </c>
      <c r="F130" s="25">
        <v>8.3899999999999988</v>
      </c>
      <c r="G130" s="25">
        <v>20.91333333333333</v>
      </c>
      <c r="H130" s="1">
        <v>5.79</v>
      </c>
      <c r="I130" s="25">
        <v>1.2838137472283815</v>
      </c>
      <c r="J130" s="1">
        <v>2.41</v>
      </c>
      <c r="K130" s="25">
        <v>0.92337164750957867</v>
      </c>
    </row>
    <row r="131" spans="1:11" ht="15.75">
      <c r="A131" s="1">
        <v>9404</v>
      </c>
      <c r="B131" s="1" t="s">
        <v>2682</v>
      </c>
      <c r="C131" s="1" t="s">
        <v>4335</v>
      </c>
      <c r="D131" s="23">
        <v>5</v>
      </c>
      <c r="E131" s="1">
        <v>100000</v>
      </c>
      <c r="F131" s="25">
        <v>6.8199999999999967</v>
      </c>
      <c r="G131" s="25">
        <v>35.800000000000004</v>
      </c>
      <c r="H131" s="1">
        <v>3.78</v>
      </c>
      <c r="I131" s="25">
        <v>0.96675191815856765</v>
      </c>
      <c r="J131" s="1">
        <v>3.78</v>
      </c>
      <c r="K131" s="25">
        <v>1.5491803278688525</v>
      </c>
    </row>
    <row r="132" spans="1:11" ht="15.75">
      <c r="A132" s="1">
        <v>9395</v>
      </c>
      <c r="B132" s="1" t="s">
        <v>2767</v>
      </c>
      <c r="C132" s="1" t="s">
        <v>4334</v>
      </c>
      <c r="D132" s="23">
        <v>4</v>
      </c>
      <c r="E132" s="1">
        <v>50000</v>
      </c>
      <c r="F132" s="25">
        <v>5.3599999999999994</v>
      </c>
      <c r="G132" s="25">
        <v>18.403333333333332</v>
      </c>
      <c r="H132" s="1">
        <v>4.8899999999999997</v>
      </c>
      <c r="I132" s="25">
        <v>0.38054474708171204</v>
      </c>
      <c r="J132" s="1">
        <v>2.3199999999999998</v>
      </c>
      <c r="K132" s="25">
        <v>0.63043478260869557</v>
      </c>
    </row>
    <row r="133" spans="1:11" ht="15.75">
      <c r="A133" s="1">
        <v>9066</v>
      </c>
      <c r="B133" s="1" t="s">
        <v>554</v>
      </c>
      <c r="C133" s="1" t="s">
        <v>4334</v>
      </c>
      <c r="D133" s="23">
        <v>4</v>
      </c>
      <c r="E133" s="1">
        <v>100000</v>
      </c>
      <c r="F133" s="25">
        <v>12.709999999999994</v>
      </c>
      <c r="G133" s="25">
        <v>57.993333333333332</v>
      </c>
      <c r="H133" s="1">
        <v>19.29</v>
      </c>
      <c r="I133" s="25">
        <v>1.5011673151750973</v>
      </c>
      <c r="J133" s="1">
        <v>2.63</v>
      </c>
      <c r="K133" s="25">
        <v>0.71467391304347816</v>
      </c>
    </row>
    <row r="134" spans="1:11" ht="15.75">
      <c r="A134" s="1">
        <v>9268</v>
      </c>
      <c r="B134" s="1" t="s">
        <v>2204</v>
      </c>
      <c r="C134" s="1" t="s">
        <v>4339</v>
      </c>
      <c r="D134" s="23">
        <v>6</v>
      </c>
      <c r="E134" s="1">
        <v>50000</v>
      </c>
      <c r="F134" s="25">
        <v>9.3000000000000043</v>
      </c>
      <c r="G134" s="25">
        <v>44.286666666666669</v>
      </c>
      <c r="H134" s="1">
        <v>14.83</v>
      </c>
      <c r="I134" s="25">
        <v>3.9026315789473687</v>
      </c>
      <c r="J134" s="1">
        <v>1.26</v>
      </c>
      <c r="K134" s="25">
        <v>0.51851851851851849</v>
      </c>
    </row>
    <row r="135" spans="1:11" ht="15.75">
      <c r="A135" s="1">
        <v>8619</v>
      </c>
      <c r="B135" s="1" t="s">
        <v>1227</v>
      </c>
      <c r="C135" s="1" t="s">
        <v>4334</v>
      </c>
      <c r="D135" s="23">
        <v>4</v>
      </c>
      <c r="E135" s="1">
        <v>50000</v>
      </c>
      <c r="F135" s="25">
        <v>1.31</v>
      </c>
      <c r="G135" s="25">
        <v>-1.7100000000000002</v>
      </c>
      <c r="H135" s="1">
        <v>15.96</v>
      </c>
      <c r="I135" s="25">
        <v>1.242023346303502</v>
      </c>
      <c r="J135" s="1">
        <v>2.08</v>
      </c>
      <c r="K135" s="25">
        <v>0.56521739130434778</v>
      </c>
    </row>
    <row r="136" spans="1:11" ht="15.75">
      <c r="A136" s="1">
        <v>8976</v>
      </c>
      <c r="B136" s="1" t="s">
        <v>1466</v>
      </c>
      <c r="C136" s="1" t="s">
        <v>4286</v>
      </c>
      <c r="D136" s="23">
        <v>8</v>
      </c>
      <c r="E136" s="1">
        <v>50000</v>
      </c>
      <c r="F136" s="25">
        <v>9.9600000000000009</v>
      </c>
      <c r="G136" s="25">
        <v>6.54</v>
      </c>
      <c r="H136" s="1">
        <v>5.44</v>
      </c>
      <c r="I136" s="25">
        <v>0.804733727810651</v>
      </c>
      <c r="J136" s="1">
        <v>2.83</v>
      </c>
      <c r="K136" s="25">
        <v>0.86544342507645267</v>
      </c>
    </row>
    <row r="137" spans="1:11" ht="15.75">
      <c r="A137" s="1">
        <v>8639</v>
      </c>
      <c r="B137" s="1" t="s">
        <v>650</v>
      </c>
      <c r="C137" s="1" t="s">
        <v>4335</v>
      </c>
      <c r="D137" s="23">
        <v>5</v>
      </c>
      <c r="E137" s="1">
        <v>100000</v>
      </c>
      <c r="F137" s="25">
        <v>12.66</v>
      </c>
      <c r="G137" s="25">
        <v>6.7266666666666666</v>
      </c>
      <c r="H137" s="1">
        <v>5.09</v>
      </c>
      <c r="I137" s="25">
        <v>1.3017902813299231</v>
      </c>
      <c r="J137" s="1">
        <v>1.07</v>
      </c>
      <c r="K137" s="25">
        <v>0.43852459016393447</v>
      </c>
    </row>
    <row r="138" spans="1:11" ht="15.75">
      <c r="A138" s="1">
        <v>8645</v>
      </c>
      <c r="B138" s="1" t="s">
        <v>1208</v>
      </c>
      <c r="C138" s="1" t="s">
        <v>4334</v>
      </c>
      <c r="D138" s="23">
        <v>4</v>
      </c>
      <c r="E138" s="1">
        <v>50000</v>
      </c>
      <c r="F138" s="25">
        <v>13.439999999999998</v>
      </c>
      <c r="G138" s="25">
        <v>26.066666666666663</v>
      </c>
      <c r="H138" s="1">
        <v>17.23</v>
      </c>
      <c r="I138" s="25">
        <v>1.3408560311284048</v>
      </c>
      <c r="J138" s="1">
        <v>3.35</v>
      </c>
      <c r="K138" s="25">
        <v>0.91032608695652173</v>
      </c>
    </row>
    <row r="139" spans="1:11" ht="15.75">
      <c r="A139" s="1">
        <v>9522</v>
      </c>
      <c r="B139" s="1" t="s">
        <v>3239</v>
      </c>
      <c r="C139" s="1" t="s">
        <v>4286</v>
      </c>
      <c r="D139" s="23">
        <v>8</v>
      </c>
      <c r="E139" s="1">
        <v>50000</v>
      </c>
      <c r="F139" s="25">
        <v>14.850000000000001</v>
      </c>
      <c r="G139" s="25">
        <v>14.416666666666666</v>
      </c>
      <c r="H139" s="1">
        <v>7.6</v>
      </c>
      <c r="I139" s="25">
        <v>1.1242603550295858</v>
      </c>
      <c r="J139" s="1">
        <v>2.67</v>
      </c>
      <c r="K139" s="25">
        <v>0.8165137614678899</v>
      </c>
    </row>
    <row r="140" spans="1:11" ht="15.75">
      <c r="A140" s="1">
        <v>8649</v>
      </c>
      <c r="B140" s="1" t="s">
        <v>196</v>
      </c>
      <c r="C140" s="1" t="s">
        <v>4334</v>
      </c>
      <c r="D140" s="23">
        <v>4</v>
      </c>
      <c r="E140" s="1">
        <v>50000</v>
      </c>
      <c r="F140" s="25">
        <v>3.1200000000000045</v>
      </c>
      <c r="G140" s="25">
        <v>57.593333333333334</v>
      </c>
      <c r="H140" s="1">
        <v>11.37</v>
      </c>
      <c r="I140" s="25">
        <v>0.88482490272373537</v>
      </c>
      <c r="J140" s="1">
        <v>3.08</v>
      </c>
      <c r="K140" s="25">
        <v>0.83695652173913038</v>
      </c>
    </row>
    <row r="141" spans="1:11" ht="15.75">
      <c r="A141" s="1">
        <v>8909</v>
      </c>
      <c r="B141" s="1" t="s">
        <v>1638</v>
      </c>
      <c r="C141" s="1" t="s">
        <v>4334</v>
      </c>
      <c r="D141" s="23">
        <v>4</v>
      </c>
      <c r="E141" s="1">
        <v>100000</v>
      </c>
      <c r="F141" s="25">
        <v>0.4</v>
      </c>
      <c r="G141" s="25">
        <v>-0.72666666666666657</v>
      </c>
      <c r="H141" s="1">
        <v>6.47</v>
      </c>
      <c r="I141" s="25">
        <v>0.50350194552529182</v>
      </c>
      <c r="J141" s="1">
        <v>3.97</v>
      </c>
      <c r="K141" s="25">
        <v>1.0788043478260869</v>
      </c>
    </row>
    <row r="142" spans="1:11" ht="15.75">
      <c r="A142" s="1">
        <v>9299</v>
      </c>
      <c r="B142" s="1" t="s">
        <v>585</v>
      </c>
      <c r="C142" s="1" t="s">
        <v>4334</v>
      </c>
      <c r="D142" s="23">
        <v>4</v>
      </c>
      <c r="E142" s="1">
        <v>100000</v>
      </c>
      <c r="F142" s="25">
        <v>1.7999999999999972</v>
      </c>
      <c r="G142" s="25">
        <v>73.62</v>
      </c>
      <c r="H142" s="1">
        <v>12.77</v>
      </c>
      <c r="I142" s="25">
        <v>0.99377431906614788</v>
      </c>
      <c r="J142" s="1">
        <v>3.95</v>
      </c>
      <c r="K142" s="25">
        <v>1.0733695652173914</v>
      </c>
    </row>
    <row r="143" spans="1:11" ht="15.75">
      <c r="A143" s="1">
        <v>8686</v>
      </c>
      <c r="B143" s="1" t="s">
        <v>314</v>
      </c>
      <c r="C143" s="1" t="s">
        <v>4339</v>
      </c>
      <c r="D143" s="23">
        <v>6</v>
      </c>
      <c r="E143" s="1">
        <v>50000</v>
      </c>
      <c r="F143" s="25">
        <v>10.240000000000002</v>
      </c>
      <c r="G143" s="25">
        <v>53.76</v>
      </c>
      <c r="H143" s="1">
        <v>10.25</v>
      </c>
      <c r="I143" s="25">
        <v>2.6973684210526319</v>
      </c>
      <c r="J143" s="1">
        <v>1.07</v>
      </c>
      <c r="K143" s="25">
        <v>0.44032921810699588</v>
      </c>
    </row>
    <row r="144" spans="1:11" ht="15.75">
      <c r="A144" s="1">
        <v>8655</v>
      </c>
      <c r="B144" s="1" t="s">
        <v>448</v>
      </c>
      <c r="C144" s="1" t="s">
        <v>4358</v>
      </c>
      <c r="D144" s="23">
        <v>1</v>
      </c>
      <c r="E144" s="1">
        <v>100000</v>
      </c>
      <c r="F144" s="25">
        <v>10.130000000000003</v>
      </c>
      <c r="G144" s="25">
        <v>57.063333333333333</v>
      </c>
      <c r="H144" s="1">
        <v>1.62</v>
      </c>
      <c r="I144" s="25">
        <v>0.4</v>
      </c>
      <c r="J144" s="1">
        <v>4.9800000000000004</v>
      </c>
      <c r="K144" s="25">
        <v>1.7785714285714289</v>
      </c>
    </row>
    <row r="145" spans="1:11" ht="15.75">
      <c r="A145" s="1">
        <v>9552</v>
      </c>
      <c r="B145" s="1" t="s">
        <v>793</v>
      </c>
      <c r="C145" s="1" t="s">
        <v>4335</v>
      </c>
      <c r="D145" s="23">
        <v>5</v>
      </c>
      <c r="E145" s="1">
        <v>50000</v>
      </c>
      <c r="F145" s="25">
        <v>12.14</v>
      </c>
      <c r="G145" s="25">
        <v>7.1933333333333325</v>
      </c>
      <c r="H145" s="1">
        <v>9.06</v>
      </c>
      <c r="I145" s="25">
        <v>2.3171355498721229</v>
      </c>
      <c r="J145" s="1">
        <v>4.16</v>
      </c>
      <c r="K145" s="25">
        <v>1.7049180327868854</v>
      </c>
    </row>
    <row r="146" spans="1:11" ht="15.75">
      <c r="A146" s="1">
        <v>9556</v>
      </c>
      <c r="B146" s="1" t="s">
        <v>3468</v>
      </c>
      <c r="C146" s="1" t="s">
        <v>4334</v>
      </c>
      <c r="D146" s="23">
        <v>4</v>
      </c>
      <c r="E146" s="1">
        <v>50000</v>
      </c>
      <c r="F146" s="25">
        <v>1.4</v>
      </c>
      <c r="G146" s="25">
        <v>-0.66</v>
      </c>
      <c r="H146" s="1">
        <v>36.619999999999997</v>
      </c>
      <c r="I146" s="25">
        <v>2.8498054474708172</v>
      </c>
      <c r="J146" s="1">
        <v>4.38</v>
      </c>
      <c r="K146" s="25">
        <v>1.1902173913043477</v>
      </c>
    </row>
    <row r="147" spans="1:11" ht="15.75">
      <c r="A147" s="1">
        <v>8926</v>
      </c>
      <c r="B147" s="1" t="s">
        <v>2223</v>
      </c>
      <c r="C147" s="1" t="s">
        <v>4334</v>
      </c>
      <c r="D147" s="23">
        <v>4</v>
      </c>
      <c r="E147" s="1">
        <v>50000</v>
      </c>
      <c r="F147" s="25">
        <v>7.6300000000000026</v>
      </c>
      <c r="G147" s="25">
        <v>48.23</v>
      </c>
      <c r="H147" s="1">
        <v>9.5299999999999994</v>
      </c>
      <c r="I147" s="25">
        <v>0.74163424124513611</v>
      </c>
      <c r="J147" s="1">
        <v>2.58</v>
      </c>
      <c r="K147" s="25">
        <v>0.70108695652173914</v>
      </c>
    </row>
    <row r="148" spans="1:11" ht="15.75">
      <c r="A148" s="1">
        <v>9357</v>
      </c>
      <c r="B148" s="1" t="s">
        <v>55</v>
      </c>
      <c r="C148" s="1" t="s">
        <v>4337</v>
      </c>
      <c r="D148" s="23">
        <v>13</v>
      </c>
      <c r="E148" s="1">
        <v>100000</v>
      </c>
      <c r="F148" s="25">
        <v>21.79</v>
      </c>
      <c r="G148" s="25">
        <v>39.883333333333333</v>
      </c>
      <c r="H148" s="1">
        <v>21.27</v>
      </c>
      <c r="I148" s="25">
        <v>4.5063559322033901</v>
      </c>
      <c r="J148" s="1">
        <v>3.35</v>
      </c>
      <c r="K148" s="25">
        <v>1.691919191919192</v>
      </c>
    </row>
    <row r="149" spans="1:11" ht="15.75">
      <c r="A149" s="1">
        <v>8661</v>
      </c>
      <c r="B149" s="1" t="s">
        <v>1163</v>
      </c>
      <c r="C149" s="1" t="s">
        <v>4334</v>
      </c>
      <c r="D149" s="23">
        <v>4</v>
      </c>
      <c r="E149" s="1">
        <v>50000</v>
      </c>
      <c r="F149" s="25">
        <v>0.7400000000000001</v>
      </c>
      <c r="G149" s="25">
        <v>-0.86333333333333329</v>
      </c>
      <c r="H149" s="1">
        <v>5.92</v>
      </c>
      <c r="I149" s="25">
        <v>0.46070038910505839</v>
      </c>
      <c r="J149" s="1">
        <v>4.8</v>
      </c>
      <c r="K149" s="25">
        <v>1.3043478260869563</v>
      </c>
    </row>
    <row r="150" spans="1:11" ht="15.75">
      <c r="A150" s="1">
        <v>8876</v>
      </c>
      <c r="B150" s="1" t="s">
        <v>2160</v>
      </c>
      <c r="C150" s="1" t="s">
        <v>4334</v>
      </c>
      <c r="D150" s="23">
        <v>4</v>
      </c>
      <c r="E150" s="1">
        <v>50000</v>
      </c>
      <c r="F150" s="25">
        <v>0.80999999999999983</v>
      </c>
      <c r="G150" s="25">
        <v>-1.9966666666666668</v>
      </c>
      <c r="H150" s="1">
        <v>6.19</v>
      </c>
      <c r="I150" s="25">
        <v>0.4817120622568094</v>
      </c>
      <c r="J150" s="1">
        <v>2.89</v>
      </c>
      <c r="K150" s="25">
        <v>0.78532608695652173</v>
      </c>
    </row>
    <row r="151" spans="1:11" ht="15.75">
      <c r="A151" s="1">
        <v>8724</v>
      </c>
      <c r="B151" s="1" t="s">
        <v>3588</v>
      </c>
      <c r="C151" s="1" t="s">
        <v>4352</v>
      </c>
      <c r="D151" s="23">
        <v>14</v>
      </c>
      <c r="E151" s="1">
        <v>100000</v>
      </c>
      <c r="F151" s="25">
        <v>0.65999999999999992</v>
      </c>
      <c r="G151" s="25">
        <v>-2.3666666666666667</v>
      </c>
      <c r="H151" s="1">
        <v>23.1</v>
      </c>
      <c r="I151" s="25">
        <v>2.8767123287671237</v>
      </c>
      <c r="J151" s="1">
        <v>2.89</v>
      </c>
      <c r="K151" s="25">
        <v>0.80501392757660173</v>
      </c>
    </row>
    <row r="152" spans="1:11" ht="15.75">
      <c r="A152" s="1">
        <v>8716</v>
      </c>
      <c r="B152" s="1" t="s">
        <v>3520</v>
      </c>
      <c r="C152" s="1" t="s">
        <v>4350</v>
      </c>
      <c r="D152" s="23">
        <v>15</v>
      </c>
      <c r="E152" s="1">
        <v>50000</v>
      </c>
      <c r="F152" s="25">
        <v>4.57</v>
      </c>
      <c r="G152" s="25">
        <v>20.07</v>
      </c>
      <c r="H152" s="1">
        <v>11.83</v>
      </c>
      <c r="I152" s="25">
        <v>3.7795527156549524</v>
      </c>
      <c r="J152" s="1">
        <v>2.63</v>
      </c>
      <c r="K152" s="25">
        <v>1.031372549019608</v>
      </c>
    </row>
    <row r="153" spans="1:11" ht="15.75">
      <c r="A153" s="1">
        <v>9573</v>
      </c>
      <c r="B153" s="1" t="s">
        <v>146</v>
      </c>
      <c r="C153" s="1" t="s">
        <v>4332</v>
      </c>
      <c r="D153" s="23">
        <v>3</v>
      </c>
      <c r="E153" s="1">
        <v>100000</v>
      </c>
      <c r="F153" s="25">
        <v>0.61</v>
      </c>
      <c r="G153" s="25">
        <v>-0.20333333333333334</v>
      </c>
      <c r="H153" s="1">
        <v>3.67</v>
      </c>
      <c r="I153" s="25">
        <v>0.8137472283813747</v>
      </c>
      <c r="J153" s="1">
        <v>1.75</v>
      </c>
      <c r="K153" s="25">
        <v>0.67049808429118773</v>
      </c>
    </row>
    <row r="154" spans="1:11" ht="15.75">
      <c r="A154" s="1">
        <v>8697</v>
      </c>
      <c r="B154" s="1" t="s">
        <v>3505</v>
      </c>
      <c r="C154" s="1" t="s">
        <v>4352</v>
      </c>
      <c r="D154" s="23">
        <v>14</v>
      </c>
      <c r="E154" s="1">
        <v>100000</v>
      </c>
      <c r="F154" s="25">
        <v>7.8599999999999994</v>
      </c>
      <c r="G154" s="25">
        <v>5.3233333333333333</v>
      </c>
      <c r="H154" s="1">
        <v>8.4499999999999993</v>
      </c>
      <c r="I154" s="25">
        <v>1.0523038605230386</v>
      </c>
      <c r="J154" s="1">
        <v>4.0199999999999996</v>
      </c>
      <c r="K154" s="25">
        <v>1.1197771587743732</v>
      </c>
    </row>
    <row r="155" spans="1:11" ht="15.75">
      <c r="A155" s="1">
        <v>9568</v>
      </c>
      <c r="B155" s="1" t="s">
        <v>3491</v>
      </c>
      <c r="C155" s="1" t="s">
        <v>4358</v>
      </c>
      <c r="D155" s="23">
        <v>1</v>
      </c>
      <c r="E155" s="1">
        <v>50000</v>
      </c>
      <c r="F155" s="25">
        <v>0</v>
      </c>
      <c r="G155" s="25">
        <v>0</v>
      </c>
      <c r="H155" s="1">
        <v>1.2</v>
      </c>
      <c r="I155" s="25">
        <v>0.29629629629629628</v>
      </c>
      <c r="J155" s="1">
        <v>0.36</v>
      </c>
      <c r="K155" s="25">
        <v>0.12857142857142859</v>
      </c>
    </row>
    <row r="156" spans="1:11" ht="15.75">
      <c r="A156" s="1">
        <v>8718</v>
      </c>
      <c r="B156" s="1" t="s">
        <v>815</v>
      </c>
      <c r="C156" s="1" t="s">
        <v>4339</v>
      </c>
      <c r="D156" s="23">
        <v>6</v>
      </c>
      <c r="E156" s="1">
        <v>100000</v>
      </c>
      <c r="F156" s="25">
        <v>5.6699999999999875</v>
      </c>
      <c r="G156" s="25">
        <v>75.976666666666674</v>
      </c>
      <c r="H156" s="1">
        <v>35.270000000000003</v>
      </c>
      <c r="I156" s="25">
        <v>9.2815789473684216</v>
      </c>
      <c r="J156" s="1">
        <v>0.83</v>
      </c>
      <c r="K156" s="25">
        <v>0.3415637860082304</v>
      </c>
    </row>
    <row r="157" spans="1:11" ht="15.75">
      <c r="A157" s="1">
        <v>9354</v>
      </c>
      <c r="B157" s="1" t="s">
        <v>951</v>
      </c>
      <c r="C157" s="1" t="s">
        <v>4334</v>
      </c>
      <c r="D157" s="23">
        <v>4</v>
      </c>
      <c r="E157" s="1">
        <v>50000</v>
      </c>
      <c r="F157" s="25">
        <v>13.080000000000005</v>
      </c>
      <c r="G157" s="25">
        <v>51.943333333333335</v>
      </c>
      <c r="H157" s="1">
        <v>21.94</v>
      </c>
      <c r="I157" s="25">
        <v>1.7073929961089496</v>
      </c>
      <c r="J157" s="1">
        <v>4</v>
      </c>
      <c r="K157" s="25">
        <v>1.0869565217391304</v>
      </c>
    </row>
    <row r="158" spans="1:11" ht="15.75">
      <c r="A158" s="1">
        <v>8732</v>
      </c>
      <c r="B158" s="1" t="s">
        <v>3658</v>
      </c>
      <c r="C158" s="1" t="s">
        <v>4332</v>
      </c>
      <c r="D158" s="23">
        <v>3</v>
      </c>
      <c r="E158" s="1">
        <v>100000</v>
      </c>
      <c r="F158" s="25">
        <v>6.5100000000000016</v>
      </c>
      <c r="G158" s="25">
        <v>30.736666666666665</v>
      </c>
      <c r="H158" s="1">
        <v>1.32</v>
      </c>
      <c r="I158" s="25">
        <v>0.29268292682926833</v>
      </c>
      <c r="J158" s="1">
        <v>0.88</v>
      </c>
      <c r="K158" s="25">
        <v>0.33716475095785442</v>
      </c>
    </row>
    <row r="159" spans="1:11" ht="15.75">
      <c r="A159" s="1">
        <v>9427</v>
      </c>
      <c r="B159" s="1" t="s">
        <v>3726</v>
      </c>
      <c r="C159" s="1" t="s">
        <v>4339</v>
      </c>
      <c r="D159" s="23">
        <v>6</v>
      </c>
      <c r="E159" s="1">
        <v>50000</v>
      </c>
      <c r="F159" s="25">
        <v>0.81000000000000227</v>
      </c>
      <c r="G159" s="25">
        <v>90.226666666666674</v>
      </c>
      <c r="H159" s="1">
        <v>3.62</v>
      </c>
      <c r="I159" s="25">
        <v>0.9526315789473685</v>
      </c>
      <c r="J159" s="1">
        <v>0.31</v>
      </c>
      <c r="K159" s="25">
        <v>0.12757201646090535</v>
      </c>
    </row>
    <row r="160" spans="1:11" ht="15.75">
      <c r="A160" s="1">
        <v>8693</v>
      </c>
      <c r="B160" s="1" t="s">
        <v>3632</v>
      </c>
      <c r="C160" s="1" t="s">
        <v>4286</v>
      </c>
      <c r="D160" s="23">
        <v>8</v>
      </c>
      <c r="E160" s="1">
        <v>50000</v>
      </c>
      <c r="F160" s="25">
        <v>22.73</v>
      </c>
      <c r="G160" s="25">
        <v>14.386666666666668</v>
      </c>
      <c r="H160" s="1">
        <v>26.51</v>
      </c>
      <c r="I160" s="25">
        <v>3.9215976331360949</v>
      </c>
      <c r="J160" s="1">
        <v>3.27</v>
      </c>
      <c r="K160" s="25">
        <v>1</v>
      </c>
    </row>
    <row r="161" spans="1:11" ht="15.75">
      <c r="A161" s="1">
        <v>8722</v>
      </c>
      <c r="B161" s="1" t="s">
        <v>3696</v>
      </c>
      <c r="C161" s="1" t="s">
        <v>4334</v>
      </c>
      <c r="D161" s="23">
        <v>4</v>
      </c>
      <c r="E161" s="1">
        <v>50000</v>
      </c>
      <c r="F161" s="25">
        <v>33.83</v>
      </c>
      <c r="G161" s="25">
        <v>34.326666666666661</v>
      </c>
      <c r="H161" s="1">
        <v>15.22</v>
      </c>
      <c r="I161" s="25">
        <v>1.1844357976653697</v>
      </c>
      <c r="J161" s="1">
        <v>4.91</v>
      </c>
      <c r="K161" s="25">
        <v>1.3342391304347825</v>
      </c>
    </row>
    <row r="162" spans="1:11" ht="15.75">
      <c r="A162" s="1">
        <v>8751</v>
      </c>
      <c r="B162" s="1" t="s">
        <v>3681</v>
      </c>
      <c r="C162" s="1" t="s">
        <v>4352</v>
      </c>
      <c r="D162" s="23">
        <v>14</v>
      </c>
      <c r="E162" s="1">
        <v>50000</v>
      </c>
      <c r="F162" s="25">
        <v>31.67</v>
      </c>
      <c r="G162" s="25">
        <v>26.233333333333334</v>
      </c>
      <c r="H162" s="1">
        <v>3.19</v>
      </c>
      <c r="I162" s="25">
        <v>0.39726027397260277</v>
      </c>
      <c r="J162" s="1">
        <v>5.36</v>
      </c>
      <c r="K162" s="25">
        <v>1.4930362116991645</v>
      </c>
    </row>
    <row r="163" spans="1:11" ht="15.75">
      <c r="A163" s="1">
        <v>8750</v>
      </c>
      <c r="B163" s="1" t="s">
        <v>3744</v>
      </c>
      <c r="C163" s="1" t="s">
        <v>4332</v>
      </c>
      <c r="D163" s="23">
        <v>3</v>
      </c>
      <c r="E163" s="1">
        <v>100000</v>
      </c>
      <c r="F163" s="25">
        <v>12.14</v>
      </c>
      <c r="G163" s="25">
        <v>12.32</v>
      </c>
      <c r="H163" s="1">
        <v>7.02</v>
      </c>
      <c r="I163" s="25">
        <v>1.556541019955654</v>
      </c>
      <c r="J163" s="1">
        <v>2.14</v>
      </c>
      <c r="K163" s="25">
        <v>0.81992337164750961</v>
      </c>
    </row>
    <row r="164" spans="1:11" ht="15.75">
      <c r="A164" s="1">
        <v>9135</v>
      </c>
      <c r="B164" s="1" t="s">
        <v>1839</v>
      </c>
      <c r="C164" s="1" t="s">
        <v>4358</v>
      </c>
      <c r="D164" s="23">
        <v>1</v>
      </c>
      <c r="E164" s="1">
        <v>100000</v>
      </c>
      <c r="F164" s="25">
        <v>9.240000000000002</v>
      </c>
      <c r="G164" s="25">
        <v>48.646666666666668</v>
      </c>
      <c r="H164" s="1">
        <v>11.25</v>
      </c>
      <c r="I164" s="25">
        <v>2.7777777777777777</v>
      </c>
      <c r="J164" s="1">
        <v>3.35</v>
      </c>
      <c r="K164" s="25">
        <v>1.1964285714285716</v>
      </c>
    </row>
    <row r="165" spans="1:11" ht="15.75">
      <c r="A165" s="1">
        <v>9167</v>
      </c>
      <c r="B165" s="1" t="s">
        <v>1884</v>
      </c>
      <c r="C165" s="1" t="s">
        <v>4370</v>
      </c>
      <c r="D165" s="23">
        <v>11</v>
      </c>
      <c r="E165" s="1">
        <v>50000</v>
      </c>
      <c r="F165" s="25">
        <v>25.18</v>
      </c>
      <c r="G165" s="25">
        <v>19.126666666666665</v>
      </c>
      <c r="H165" s="1">
        <v>2.1</v>
      </c>
      <c r="I165" s="25">
        <v>0.61946902654867253</v>
      </c>
      <c r="J165" s="1">
        <v>1.4</v>
      </c>
      <c r="K165" s="25">
        <v>0.94594594594594594</v>
      </c>
    </row>
    <row r="166" spans="1:11" ht="15.75">
      <c r="A166" s="1">
        <v>9462</v>
      </c>
      <c r="B166" s="1" t="s">
        <v>3771</v>
      </c>
      <c r="C166" s="1" t="s">
        <v>4335</v>
      </c>
      <c r="D166" s="23">
        <v>5</v>
      </c>
      <c r="E166" s="1">
        <v>50000</v>
      </c>
      <c r="F166" s="25">
        <v>13.739999999999998</v>
      </c>
      <c r="G166" s="25">
        <v>19.346666666666668</v>
      </c>
      <c r="H166" s="1">
        <v>1.79</v>
      </c>
      <c r="I166" s="25">
        <v>0.4578005115089514</v>
      </c>
      <c r="J166" s="1">
        <v>1.85</v>
      </c>
      <c r="K166" s="25">
        <v>0.75819672131147542</v>
      </c>
    </row>
    <row r="167" spans="1:11" ht="15.75">
      <c r="A167" s="1">
        <v>9455</v>
      </c>
      <c r="B167" s="1" t="s">
        <v>3828</v>
      </c>
      <c r="C167" s="1" t="s">
        <v>4334</v>
      </c>
      <c r="D167" s="23">
        <v>4</v>
      </c>
      <c r="E167" s="1">
        <v>50000</v>
      </c>
      <c r="F167" s="25">
        <v>0.94</v>
      </c>
      <c r="G167" s="25">
        <v>-0.3133333333333333</v>
      </c>
      <c r="H167" s="1">
        <v>18.13</v>
      </c>
      <c r="I167" s="25">
        <v>1.4108949416342411</v>
      </c>
      <c r="J167" s="1">
        <v>2.16</v>
      </c>
      <c r="K167" s="25">
        <v>0.58695652173913049</v>
      </c>
    </row>
    <row r="168" spans="1:11" ht="15.75">
      <c r="A168" s="1">
        <v>9463</v>
      </c>
      <c r="B168" s="1" t="s">
        <v>3916</v>
      </c>
      <c r="C168" s="1" t="s">
        <v>4286</v>
      </c>
      <c r="D168" s="23">
        <v>8</v>
      </c>
      <c r="E168" s="1">
        <v>50000</v>
      </c>
      <c r="F168" s="25">
        <v>5.0699999999999994</v>
      </c>
      <c r="G168" s="25">
        <v>1.9366666666666665</v>
      </c>
      <c r="H168" s="1">
        <v>12.58</v>
      </c>
      <c r="I168" s="25">
        <v>1.8609467455621302</v>
      </c>
      <c r="J168" s="1">
        <v>3.73</v>
      </c>
      <c r="K168" s="25">
        <v>1.1406727828746177</v>
      </c>
    </row>
    <row r="169" spans="1:11" ht="15.75">
      <c r="A169" s="1">
        <v>9597</v>
      </c>
      <c r="B169" s="1" t="s">
        <v>3848</v>
      </c>
      <c r="C169" s="1" t="s">
        <v>4334</v>
      </c>
      <c r="D169" s="23">
        <v>4</v>
      </c>
      <c r="E169" s="1">
        <v>50000</v>
      </c>
      <c r="F169" s="25">
        <v>8.7199999999999989</v>
      </c>
      <c r="G169" s="25">
        <v>38.306666666666665</v>
      </c>
      <c r="H169" s="1">
        <v>38.32</v>
      </c>
      <c r="I169" s="25">
        <v>2.9821011673151752</v>
      </c>
      <c r="J169" s="1">
        <v>4.45</v>
      </c>
      <c r="K169" s="25">
        <v>1.2092391304347827</v>
      </c>
    </row>
    <row r="170" spans="1:11" ht="15.75">
      <c r="A170" s="1">
        <v>9469</v>
      </c>
      <c r="B170" s="1" t="s">
        <v>3924</v>
      </c>
      <c r="C170" s="1" t="s">
        <v>4332</v>
      </c>
      <c r="D170" s="23">
        <v>3</v>
      </c>
      <c r="E170" s="1">
        <v>100000</v>
      </c>
      <c r="F170" s="25">
        <v>21.17</v>
      </c>
      <c r="G170" s="25">
        <v>7.0566666666666675</v>
      </c>
      <c r="H170" s="1">
        <v>10.28</v>
      </c>
      <c r="I170" s="25">
        <v>2.2793791574279378</v>
      </c>
      <c r="J170" s="1">
        <v>2.57</v>
      </c>
      <c r="K170" s="25">
        <v>0.98467432950191569</v>
      </c>
    </row>
    <row r="171" spans="1:11" ht="15.75">
      <c r="A171" s="1">
        <v>9448</v>
      </c>
      <c r="B171" s="1" t="s">
        <v>3912</v>
      </c>
      <c r="C171" s="1" t="s">
        <v>4332</v>
      </c>
      <c r="D171" s="23">
        <v>3</v>
      </c>
      <c r="E171" s="1">
        <v>50000</v>
      </c>
      <c r="F171" s="25">
        <v>6.45</v>
      </c>
      <c r="G171" s="25">
        <v>2.15</v>
      </c>
      <c r="H171" s="1">
        <v>10.42</v>
      </c>
      <c r="I171" s="25">
        <v>2.3104212860310422</v>
      </c>
      <c r="J171" s="1">
        <v>5.17</v>
      </c>
      <c r="K171" s="25">
        <v>1.9808429118773947</v>
      </c>
    </row>
    <row r="172" spans="1:11" ht="15.75">
      <c r="A172" s="1">
        <v>9623</v>
      </c>
      <c r="B172" s="1" t="s">
        <v>4113</v>
      </c>
      <c r="C172" s="1" t="s">
        <v>4334</v>
      </c>
      <c r="D172" s="23">
        <v>4</v>
      </c>
      <c r="E172" s="1">
        <v>50000</v>
      </c>
      <c r="F172" s="25">
        <v>66.349999999999994</v>
      </c>
      <c r="G172" s="25">
        <v>30.526666666666667</v>
      </c>
      <c r="H172" s="1">
        <v>28</v>
      </c>
      <c r="I172" s="25">
        <v>2.1789883268482493</v>
      </c>
      <c r="J172" s="1">
        <v>1.29</v>
      </c>
      <c r="K172" s="25">
        <v>0.35054347826086957</v>
      </c>
    </row>
    <row r="173" spans="1:11" ht="15.75">
      <c r="A173" s="1">
        <v>8767</v>
      </c>
      <c r="B173" s="1" t="s">
        <v>3983</v>
      </c>
      <c r="C173" s="1" t="s">
        <v>4339</v>
      </c>
      <c r="D173" s="23">
        <v>6</v>
      </c>
      <c r="E173" s="1">
        <v>50000</v>
      </c>
      <c r="F173" s="25">
        <v>28.740000000000002</v>
      </c>
      <c r="G173" s="25">
        <v>73.506666666666675</v>
      </c>
      <c r="H173" s="1">
        <v>5.71</v>
      </c>
      <c r="I173" s="25">
        <v>1.5026315789473685</v>
      </c>
      <c r="J173" s="1">
        <v>5.64</v>
      </c>
      <c r="K173" s="25">
        <v>2.3209876543209873</v>
      </c>
    </row>
    <row r="174" spans="1:11" ht="15.75">
      <c r="A174" s="1">
        <v>8796</v>
      </c>
      <c r="B174" s="1" t="s">
        <v>4144</v>
      </c>
      <c r="C174" s="1" t="s">
        <v>4352</v>
      </c>
      <c r="D174" s="23">
        <v>14</v>
      </c>
      <c r="E174" s="1">
        <v>50000</v>
      </c>
      <c r="F174" s="25">
        <v>5.08</v>
      </c>
      <c r="G174" s="25">
        <v>6.13</v>
      </c>
      <c r="H174" s="1">
        <v>4.57</v>
      </c>
      <c r="I174" s="25">
        <v>0.56911581569115821</v>
      </c>
      <c r="J174" s="1">
        <v>1.7</v>
      </c>
      <c r="K174" s="25">
        <v>0.47353760445682452</v>
      </c>
    </row>
    <row r="175" spans="1:11" ht="15.75">
      <c r="A175" s="1">
        <v>8710</v>
      </c>
      <c r="B175" s="1" t="s">
        <v>3920</v>
      </c>
      <c r="C175" s="1" t="s">
        <v>4334</v>
      </c>
      <c r="D175" s="23">
        <v>4</v>
      </c>
      <c r="E175" s="1">
        <v>50000</v>
      </c>
      <c r="F175" s="25">
        <v>5.8400000000000034</v>
      </c>
      <c r="G175" s="25">
        <v>32.496666666666663</v>
      </c>
      <c r="H175" s="1">
        <v>11.02</v>
      </c>
      <c r="I175" s="25">
        <v>0.85758754863813225</v>
      </c>
      <c r="J175" s="1">
        <v>3.84</v>
      </c>
      <c r="K175" s="25">
        <v>1.0434782608695652</v>
      </c>
    </row>
    <row r="176" spans="1:11" ht="15.75">
      <c r="A176" s="1">
        <v>8911</v>
      </c>
      <c r="B176" s="1" t="s">
        <v>963</v>
      </c>
      <c r="C176" s="1" t="s">
        <v>4378</v>
      </c>
      <c r="D176" s="23">
        <v>7</v>
      </c>
      <c r="E176" s="1">
        <v>50000</v>
      </c>
      <c r="F176" s="25">
        <v>8.5000000000000071</v>
      </c>
      <c r="G176" s="25">
        <v>64.77</v>
      </c>
      <c r="H176" s="1">
        <v>8.36</v>
      </c>
      <c r="I176" s="25">
        <v>2.0096153846153846</v>
      </c>
      <c r="J176" s="1">
        <v>2.77</v>
      </c>
      <c r="K176" s="25">
        <v>1.2824074074074074</v>
      </c>
    </row>
    <row r="177" spans="1:11" ht="15.75">
      <c r="A177" s="1">
        <v>9613</v>
      </c>
      <c r="B177" s="1" t="s">
        <v>4042</v>
      </c>
      <c r="C177" s="1" t="s">
        <v>4334</v>
      </c>
      <c r="D177" s="23">
        <v>4</v>
      </c>
      <c r="E177" s="1">
        <v>50000</v>
      </c>
      <c r="F177" s="25">
        <v>10.099999999999994</v>
      </c>
      <c r="G177" s="25">
        <v>68.87</v>
      </c>
      <c r="H177" s="1">
        <v>8.2200000000000006</v>
      </c>
      <c r="I177" s="25">
        <v>0.63968871595330745</v>
      </c>
      <c r="J177" s="1">
        <v>3.56</v>
      </c>
      <c r="K177" s="25">
        <v>0.96739130434782605</v>
      </c>
    </row>
    <row r="178" spans="1:11" ht="15.75">
      <c r="A178" s="1">
        <v>9618</v>
      </c>
      <c r="B178" s="1" t="s">
        <v>4082</v>
      </c>
      <c r="C178" s="1" t="s">
        <v>4358</v>
      </c>
      <c r="D178" s="23">
        <v>1</v>
      </c>
      <c r="E178" s="1">
        <v>50000</v>
      </c>
      <c r="F178" s="25">
        <v>11.380000000000003</v>
      </c>
      <c r="G178" s="25">
        <v>34.26</v>
      </c>
      <c r="H178" s="1">
        <v>2.11</v>
      </c>
      <c r="I178" s="25">
        <v>0.52098765432098759</v>
      </c>
      <c r="J178" s="1">
        <v>3.35</v>
      </c>
      <c r="K178" s="25">
        <v>1.1964285714285716</v>
      </c>
    </row>
    <row r="179" spans="1:11" ht="15.75">
      <c r="A179" s="1">
        <v>8861</v>
      </c>
      <c r="B179" s="1" t="s">
        <v>4098</v>
      </c>
      <c r="C179" s="1" t="s">
        <v>4334</v>
      </c>
      <c r="D179" s="23">
        <v>4</v>
      </c>
      <c r="E179" s="1">
        <v>50000</v>
      </c>
      <c r="F179" s="25">
        <v>1.0499999999999972</v>
      </c>
      <c r="G179" s="25">
        <v>78.826666666666668</v>
      </c>
      <c r="H179" s="1">
        <v>33.86</v>
      </c>
      <c r="I179" s="25">
        <v>2.6350194552529183</v>
      </c>
      <c r="J179" s="1">
        <v>3.41</v>
      </c>
      <c r="K179" s="25">
        <v>0.92663043478260865</v>
      </c>
    </row>
    <row r="180" spans="1:11" ht="15.75">
      <c r="A180" s="1">
        <v>9484</v>
      </c>
      <c r="B180" s="1" t="s">
        <v>4187</v>
      </c>
      <c r="C180" s="1" t="s">
        <v>4370</v>
      </c>
      <c r="D180" s="23">
        <v>11</v>
      </c>
      <c r="E180" s="1">
        <v>100000</v>
      </c>
      <c r="F180" s="25">
        <v>0.89999999999999991</v>
      </c>
      <c r="G180" s="25">
        <v>-3.1166666666666667</v>
      </c>
      <c r="H180" s="1">
        <v>5.93</v>
      </c>
      <c r="I180" s="25">
        <v>1.7492625368731562</v>
      </c>
      <c r="J180" s="1">
        <v>2.75</v>
      </c>
      <c r="K180" s="25">
        <v>1.8581081081081081</v>
      </c>
    </row>
    <row r="181" spans="1:11" ht="15.75">
      <c r="A181" s="1">
        <v>9050</v>
      </c>
      <c r="B181" s="1" t="s">
        <v>1148</v>
      </c>
      <c r="C181" s="1" t="s">
        <v>4286</v>
      </c>
      <c r="D181" s="23">
        <v>8</v>
      </c>
      <c r="E181" s="1">
        <v>50000</v>
      </c>
      <c r="F181" s="25">
        <v>0</v>
      </c>
      <c r="G181" s="25">
        <v>0</v>
      </c>
      <c r="H181" s="1">
        <v>2.2400000000000002</v>
      </c>
      <c r="I181" s="25">
        <v>0.33136094674556216</v>
      </c>
      <c r="J181" s="1">
        <v>1.88</v>
      </c>
      <c r="K181" s="25">
        <v>0.57492354740061158</v>
      </c>
    </row>
    <row r="182" spans="1:11" ht="15.75">
      <c r="A182" s="1">
        <v>9491</v>
      </c>
      <c r="B182" s="1" t="s">
        <v>4195</v>
      </c>
      <c r="C182" s="1" t="s">
        <v>4352</v>
      </c>
      <c r="D182" s="23">
        <v>14</v>
      </c>
      <c r="E182" s="1">
        <v>100000</v>
      </c>
      <c r="F182" s="25">
        <v>2.5500000000000114</v>
      </c>
      <c r="G182" s="25">
        <v>72.033333333333346</v>
      </c>
      <c r="H182" s="1">
        <v>5.99</v>
      </c>
      <c r="I182" s="25">
        <v>0.74595267745952687</v>
      </c>
      <c r="J182" s="1">
        <v>0.9</v>
      </c>
      <c r="K182" s="25">
        <v>0.25069637883008355</v>
      </c>
    </row>
    <row r="183" spans="1:11" ht="15.75">
      <c r="A183" s="1">
        <v>8793</v>
      </c>
      <c r="B183" s="1" t="s">
        <v>4090</v>
      </c>
      <c r="C183" s="1" t="s">
        <v>4334</v>
      </c>
      <c r="D183" s="23">
        <v>4</v>
      </c>
      <c r="E183" s="1">
        <v>50000</v>
      </c>
      <c r="F183" s="25">
        <v>21.990000000000002</v>
      </c>
      <c r="G183" s="25">
        <v>45.456666666666671</v>
      </c>
      <c r="H183" s="1">
        <v>4.8899999999999997</v>
      </c>
      <c r="I183" s="25">
        <v>0.38054474708171204</v>
      </c>
      <c r="J183" s="1">
        <v>4.49</v>
      </c>
      <c r="K183" s="25">
        <v>1.2201086956521738</v>
      </c>
    </row>
    <row r="184" spans="1:11" ht="15.75">
      <c r="A184" s="1">
        <v>9621</v>
      </c>
      <c r="B184" s="1" t="s">
        <v>4117</v>
      </c>
      <c r="C184" s="1" t="s">
        <v>4335</v>
      </c>
      <c r="D184" s="23">
        <v>5</v>
      </c>
      <c r="E184" s="1">
        <v>50000</v>
      </c>
      <c r="F184" s="25">
        <v>7.9000000000000057</v>
      </c>
      <c r="G184" s="25">
        <v>53.589999999999996</v>
      </c>
      <c r="H184" s="1">
        <v>6.13</v>
      </c>
      <c r="I184" s="25">
        <v>1.5677749360613811</v>
      </c>
      <c r="J184" s="1">
        <v>4.76</v>
      </c>
      <c r="K184" s="25">
        <v>1.9508196721311475</v>
      </c>
    </row>
    <row r="185" spans="1:11" ht="15.75">
      <c r="A185" s="1">
        <v>8904</v>
      </c>
      <c r="B185" s="1" t="s">
        <v>1634</v>
      </c>
      <c r="C185" s="1" t="s">
        <v>4334</v>
      </c>
      <c r="D185" s="23">
        <v>4</v>
      </c>
      <c r="E185" s="1">
        <v>50000</v>
      </c>
      <c r="F185" s="25">
        <v>9.8499999999999943</v>
      </c>
      <c r="G185" s="25">
        <v>63.323333333333331</v>
      </c>
      <c r="H185" s="1">
        <v>30</v>
      </c>
      <c r="I185" s="25">
        <v>2.3346303501945527</v>
      </c>
      <c r="J185" s="1">
        <v>4.28</v>
      </c>
      <c r="K185" s="25">
        <v>1.1630434782608696</v>
      </c>
    </row>
    <row r="186" spans="1:11" ht="15.75">
      <c r="A186" s="1">
        <v>9488</v>
      </c>
      <c r="B186" s="1" t="s">
        <v>4203</v>
      </c>
      <c r="C186" s="1" t="s">
        <v>4334</v>
      </c>
      <c r="D186" s="23">
        <v>4</v>
      </c>
      <c r="E186" s="1">
        <v>50000</v>
      </c>
      <c r="F186" s="25">
        <v>0.10999999999999988</v>
      </c>
      <c r="G186" s="25">
        <v>-1.9833333333333332</v>
      </c>
      <c r="H186" s="1">
        <v>10.89</v>
      </c>
      <c r="I186" s="25">
        <v>0.84747081712062267</v>
      </c>
      <c r="J186" s="1">
        <v>2.19</v>
      </c>
      <c r="K186" s="25">
        <v>0.59510869565217384</v>
      </c>
    </row>
    <row r="187" spans="1:11" ht="15.75">
      <c r="A187" s="1">
        <v>9486</v>
      </c>
      <c r="B187" s="1" t="s">
        <v>4211</v>
      </c>
      <c r="C187" s="1" t="s">
        <v>4332</v>
      </c>
      <c r="D187" s="23">
        <v>3</v>
      </c>
      <c r="E187" s="1">
        <v>50000</v>
      </c>
      <c r="F187" s="25">
        <v>0.88</v>
      </c>
      <c r="G187" s="25">
        <v>-0.51333333333333331</v>
      </c>
      <c r="H187" s="1">
        <v>2.2200000000000002</v>
      </c>
      <c r="I187" s="25">
        <v>0.49223946784922401</v>
      </c>
      <c r="J187" s="1">
        <v>1.28</v>
      </c>
      <c r="K187" s="25">
        <v>0.49042145593869735</v>
      </c>
    </row>
    <row r="188" spans="1:11" ht="15.75">
      <c r="A188" s="1">
        <v>8956</v>
      </c>
      <c r="B188" s="1" t="s">
        <v>1538</v>
      </c>
      <c r="C188" s="1" t="s">
        <v>4286</v>
      </c>
      <c r="D188" s="23">
        <v>8</v>
      </c>
      <c r="E188" s="1">
        <v>50000</v>
      </c>
      <c r="F188" s="25">
        <v>1.18</v>
      </c>
      <c r="G188" s="25">
        <v>-1.4900000000000002</v>
      </c>
      <c r="H188" s="1">
        <v>17.98</v>
      </c>
      <c r="I188" s="25">
        <v>2.6597633136094676</v>
      </c>
      <c r="J188" s="1">
        <v>3.14</v>
      </c>
      <c r="K188" s="25">
        <v>0.96024464831804279</v>
      </c>
    </row>
    <row r="189" spans="1:11" ht="15.75">
      <c r="A189" s="1">
        <v>9036</v>
      </c>
      <c r="B189" s="1" t="s">
        <v>1665</v>
      </c>
      <c r="C189" s="1" t="s">
        <v>4335</v>
      </c>
      <c r="D189" s="23">
        <v>5</v>
      </c>
      <c r="E189" s="1">
        <v>50000</v>
      </c>
      <c r="F189" s="25">
        <v>0.87</v>
      </c>
      <c r="G189" s="25">
        <v>-0.5033333333333333</v>
      </c>
      <c r="H189" s="1">
        <v>3.41</v>
      </c>
      <c r="I189" s="25">
        <v>0.87212276214833762</v>
      </c>
      <c r="J189" s="1">
        <v>2.2999999999999998</v>
      </c>
      <c r="K189" s="25">
        <v>0.94262295081967207</v>
      </c>
    </row>
    <row r="190" spans="1:11" ht="15.75">
      <c r="A190" s="1">
        <v>9073</v>
      </c>
      <c r="B190" s="1" t="s">
        <v>1678</v>
      </c>
      <c r="C190" s="1" t="s">
        <v>4332</v>
      </c>
      <c r="D190" s="23">
        <v>3</v>
      </c>
      <c r="E190" s="1">
        <v>100000</v>
      </c>
      <c r="F190" s="25">
        <v>7.6500000000000021</v>
      </c>
      <c r="G190" s="25">
        <v>35.083333333333336</v>
      </c>
      <c r="H190" s="1">
        <v>4.3600000000000003</v>
      </c>
      <c r="I190" s="25">
        <v>0.96674057649667422</v>
      </c>
      <c r="J190" s="1">
        <v>1.59</v>
      </c>
      <c r="K190" s="25">
        <v>0.60919540229885061</v>
      </c>
    </row>
    <row r="191" spans="1:11" ht="15.75">
      <c r="A191" s="1">
        <v>8893</v>
      </c>
      <c r="B191" s="1" t="s">
        <v>1546</v>
      </c>
      <c r="C191" s="1" t="s">
        <v>4286</v>
      </c>
      <c r="D191" s="23">
        <v>8</v>
      </c>
      <c r="E191" s="1">
        <v>50000</v>
      </c>
      <c r="F191" s="25">
        <v>1.19</v>
      </c>
      <c r="G191" s="25">
        <v>-0.68333333333333324</v>
      </c>
      <c r="H191" s="1">
        <v>22.59</v>
      </c>
      <c r="I191" s="25">
        <v>3.3417159763313609</v>
      </c>
      <c r="J191" s="1">
        <v>2.37</v>
      </c>
      <c r="K191" s="25">
        <v>0.72477064220183485</v>
      </c>
    </row>
    <row r="192" spans="1:11" ht="15.75">
      <c r="A192" s="1">
        <v>8703</v>
      </c>
      <c r="B192" s="1" t="s">
        <v>3572</v>
      </c>
      <c r="C192" s="1" t="s">
        <v>4286</v>
      </c>
      <c r="D192" s="23">
        <v>8</v>
      </c>
      <c r="E192" s="1">
        <v>50000</v>
      </c>
      <c r="F192" s="25">
        <v>4.3999999999999995</v>
      </c>
      <c r="G192" s="25">
        <v>-3.4366666666666661</v>
      </c>
      <c r="H192" s="1">
        <v>41.07</v>
      </c>
      <c r="I192" s="25">
        <v>6.0754437869822491</v>
      </c>
      <c r="J192" s="1">
        <v>3.07</v>
      </c>
      <c r="K192" s="25">
        <v>0.9388379204892966</v>
      </c>
    </row>
    <row r="193" spans="1:11" ht="15.75">
      <c r="A193" s="1">
        <v>9590</v>
      </c>
      <c r="B193" s="1" t="s">
        <v>3612</v>
      </c>
      <c r="C193" s="1" t="s">
        <v>4358</v>
      </c>
      <c r="D193" s="23">
        <v>1</v>
      </c>
      <c r="E193" s="1">
        <v>100000</v>
      </c>
      <c r="F193" s="25">
        <v>5.5599999999999952</v>
      </c>
      <c r="G193" s="25">
        <v>41.51</v>
      </c>
      <c r="H193" s="1">
        <v>5.51</v>
      </c>
      <c r="I193" s="25">
        <v>1.3604938271604938</v>
      </c>
      <c r="J193" s="1">
        <v>3.39</v>
      </c>
      <c r="K193" s="25">
        <v>1.2107142857142859</v>
      </c>
    </row>
    <row r="194" spans="1:11" ht="15.75">
      <c r="A194" s="1">
        <v>9101</v>
      </c>
      <c r="B194" s="1" t="s">
        <v>2034</v>
      </c>
      <c r="C194" s="1" t="s">
        <v>4334</v>
      </c>
      <c r="D194" s="23">
        <v>4</v>
      </c>
      <c r="E194" s="1">
        <v>50000</v>
      </c>
      <c r="F194" s="25">
        <v>0</v>
      </c>
      <c r="G194" s="25">
        <v>0</v>
      </c>
      <c r="H194" s="1">
        <v>3.72</v>
      </c>
      <c r="I194" s="25">
        <v>0.28949416342412454</v>
      </c>
      <c r="J194" s="1">
        <v>4.63</v>
      </c>
      <c r="K194" s="25">
        <v>1.2581521739130435</v>
      </c>
    </row>
    <row r="195" spans="1:11" ht="15.75">
      <c r="A195" s="1">
        <v>9105</v>
      </c>
      <c r="B195" s="1" t="s">
        <v>588</v>
      </c>
      <c r="C195" s="1" t="s">
        <v>4339</v>
      </c>
      <c r="D195" s="23">
        <v>6</v>
      </c>
      <c r="E195" s="1">
        <v>50000</v>
      </c>
      <c r="F195" s="25">
        <v>1.6899999999999977</v>
      </c>
      <c r="G195" s="25">
        <v>49.45333333333334</v>
      </c>
      <c r="H195" s="1">
        <v>5.23</v>
      </c>
      <c r="I195" s="25">
        <v>1.3763157894736844</v>
      </c>
      <c r="J195" s="1">
        <v>3.5</v>
      </c>
      <c r="K195" s="25">
        <v>1.4403292181069958</v>
      </c>
    </row>
    <row r="196" spans="1:11" ht="15.75">
      <c r="A196" s="1">
        <v>8993</v>
      </c>
      <c r="B196" s="1" t="s">
        <v>1555</v>
      </c>
      <c r="C196" s="1" t="s">
        <v>4334</v>
      </c>
      <c r="D196" s="23">
        <v>4</v>
      </c>
      <c r="E196" s="1">
        <v>50000</v>
      </c>
      <c r="F196" s="25">
        <v>6.0900000000000034</v>
      </c>
      <c r="G196" s="25">
        <v>70.86</v>
      </c>
      <c r="H196" s="1">
        <v>13.27</v>
      </c>
      <c r="I196" s="25">
        <v>1.0326848249027238</v>
      </c>
      <c r="J196" s="1">
        <v>7.88</v>
      </c>
      <c r="K196" s="25">
        <v>2.1413043478260869</v>
      </c>
    </row>
    <row r="197" spans="1:11" ht="15.75">
      <c r="A197" s="1">
        <v>8865</v>
      </c>
      <c r="B197" s="1" t="s">
        <v>857</v>
      </c>
      <c r="C197" s="1" t="s">
        <v>4339</v>
      </c>
      <c r="D197" s="23">
        <v>6</v>
      </c>
      <c r="E197" s="1">
        <v>50000</v>
      </c>
      <c r="F197" s="25">
        <v>3.4699999999999989</v>
      </c>
      <c r="G197" s="25">
        <v>59.073333333333331</v>
      </c>
      <c r="H197" s="1">
        <v>9.9700000000000006</v>
      </c>
      <c r="I197" s="25">
        <v>2.6236842105263163</v>
      </c>
      <c r="J197" s="1">
        <v>3.73</v>
      </c>
      <c r="K197" s="25">
        <v>1.5349794238683125</v>
      </c>
    </row>
    <row r="198" spans="1:11" ht="15.75">
      <c r="A198" s="1">
        <v>8989</v>
      </c>
      <c r="B198" s="1" t="s">
        <v>1551</v>
      </c>
      <c r="C198" s="1" t="s">
        <v>4332</v>
      </c>
      <c r="D198" s="23">
        <v>3</v>
      </c>
      <c r="E198" s="1">
        <v>100000</v>
      </c>
      <c r="F198" s="25">
        <v>35.82</v>
      </c>
      <c r="G198" s="25">
        <v>19.670000000000002</v>
      </c>
      <c r="H198" s="1">
        <v>17.670000000000002</v>
      </c>
      <c r="I198" s="25">
        <v>3.9179600886917965</v>
      </c>
      <c r="J198" s="1">
        <v>2.21</v>
      </c>
      <c r="K198" s="25">
        <v>0.84674329501915713</v>
      </c>
    </row>
    <row r="199" spans="1:11" ht="15.75">
      <c r="A199" s="1">
        <v>9052</v>
      </c>
      <c r="B199" s="1" t="s">
        <v>1224</v>
      </c>
      <c r="C199" s="1" t="s">
        <v>4334</v>
      </c>
      <c r="D199" s="23">
        <v>4</v>
      </c>
      <c r="E199" s="1">
        <v>50000</v>
      </c>
      <c r="F199" s="25">
        <v>6.980000000000004</v>
      </c>
      <c r="G199" s="25">
        <v>39.333333333333336</v>
      </c>
      <c r="H199" s="1">
        <v>15.56</v>
      </c>
      <c r="I199" s="25">
        <v>1.2108949416342414</v>
      </c>
      <c r="J199" s="1">
        <v>5.95</v>
      </c>
      <c r="K199" s="25">
        <v>1.6168478260869565</v>
      </c>
    </row>
    <row r="200" spans="1:11" ht="15.75">
      <c r="A200" s="1">
        <v>9207</v>
      </c>
      <c r="B200" s="1" t="s">
        <v>682</v>
      </c>
      <c r="C200" s="1" t="s">
        <v>4332</v>
      </c>
      <c r="D200" s="23">
        <v>3</v>
      </c>
      <c r="E200" s="1">
        <v>100000</v>
      </c>
      <c r="F200" s="25">
        <v>4.0300000000000011</v>
      </c>
      <c r="G200" s="25">
        <v>60.716666666666669</v>
      </c>
      <c r="H200" s="1">
        <v>15.38</v>
      </c>
      <c r="I200" s="25">
        <v>3.4101995565410204</v>
      </c>
      <c r="J200" s="1">
        <v>2.1800000000000002</v>
      </c>
      <c r="K200" s="25">
        <v>0.83524904214559392</v>
      </c>
    </row>
    <row r="201" spans="1:11" ht="15.75">
      <c r="A201" s="1">
        <v>9014</v>
      </c>
      <c r="B201" s="1" t="s">
        <v>1563</v>
      </c>
      <c r="C201" s="1" t="s">
        <v>4334</v>
      </c>
      <c r="D201" s="23">
        <v>4</v>
      </c>
      <c r="E201" s="1">
        <v>50000</v>
      </c>
      <c r="F201" s="25">
        <v>21.25</v>
      </c>
      <c r="G201" s="25">
        <v>30.189999999999998</v>
      </c>
      <c r="H201" s="1">
        <v>23.09</v>
      </c>
      <c r="I201" s="25">
        <v>1.796887159533074</v>
      </c>
      <c r="J201" s="1">
        <v>3.22</v>
      </c>
      <c r="K201" s="25">
        <v>0.875</v>
      </c>
    </row>
    <row r="202" spans="1:11" ht="15.75">
      <c r="A202" s="1">
        <v>9275</v>
      </c>
      <c r="B202" s="1" t="s">
        <v>2484</v>
      </c>
      <c r="C202" s="1" t="s">
        <v>4352</v>
      </c>
      <c r="D202" s="23">
        <v>14</v>
      </c>
      <c r="E202" s="1">
        <v>100000</v>
      </c>
      <c r="F202" s="25">
        <v>5.54</v>
      </c>
      <c r="G202" s="25">
        <v>0.12666666666666662</v>
      </c>
      <c r="H202" s="1">
        <v>8.15</v>
      </c>
      <c r="I202" s="25">
        <v>1.0149439601494397</v>
      </c>
      <c r="J202" s="1">
        <v>4.91</v>
      </c>
      <c r="K202" s="25">
        <v>1.3676880222841226</v>
      </c>
    </row>
    <row r="203" spans="1:11" ht="15.75">
      <c r="A203" s="1">
        <v>9010</v>
      </c>
      <c r="B203" s="1" t="s">
        <v>429</v>
      </c>
      <c r="C203" s="1" t="s">
        <v>4358</v>
      </c>
      <c r="D203" s="23">
        <v>1</v>
      </c>
      <c r="E203" s="1">
        <v>100000</v>
      </c>
      <c r="F203" s="25">
        <v>11.279999999999994</v>
      </c>
      <c r="G203" s="25">
        <v>49.863333333333337</v>
      </c>
      <c r="H203" s="1">
        <v>2.11</v>
      </c>
      <c r="I203" s="25">
        <v>0.52098765432098759</v>
      </c>
      <c r="J203" s="1">
        <v>2.2799999999999998</v>
      </c>
      <c r="K203" s="25">
        <v>0.81428571428571428</v>
      </c>
    </row>
    <row r="204" spans="1:11" ht="15.75">
      <c r="A204" s="1">
        <v>9298</v>
      </c>
      <c r="B204" s="1" t="s">
        <v>461</v>
      </c>
      <c r="C204" s="1" t="s">
        <v>4334</v>
      </c>
      <c r="D204" s="23">
        <v>4</v>
      </c>
      <c r="E204" s="1">
        <v>50000</v>
      </c>
      <c r="F204" s="25">
        <v>2.5300000000000002</v>
      </c>
      <c r="G204" s="25">
        <v>-2.1833333333333331</v>
      </c>
      <c r="H204" s="1">
        <v>7.72</v>
      </c>
      <c r="I204" s="25">
        <v>0.60077821011673149</v>
      </c>
      <c r="J204" s="1">
        <v>2.97</v>
      </c>
      <c r="K204" s="25">
        <v>0.80706521739130432</v>
      </c>
    </row>
    <row r="205" spans="1:11" ht="15.75">
      <c r="A205" s="1">
        <v>9292</v>
      </c>
      <c r="B205" s="1" t="s">
        <v>2493</v>
      </c>
      <c r="C205" s="1" t="s">
        <v>4286</v>
      </c>
      <c r="D205" s="23">
        <v>8</v>
      </c>
      <c r="E205" s="1">
        <v>100000</v>
      </c>
      <c r="F205" s="25">
        <v>7.1099999999999994</v>
      </c>
      <c r="G205" s="25">
        <v>24.830000000000002</v>
      </c>
      <c r="H205" s="1">
        <v>6.63</v>
      </c>
      <c r="I205" s="25">
        <v>0.98076923076923084</v>
      </c>
      <c r="J205" s="1">
        <v>3.1</v>
      </c>
      <c r="K205" s="25">
        <v>0.94801223241590216</v>
      </c>
    </row>
    <row r="206" spans="1:11" ht="15.75">
      <c r="A206" s="1">
        <v>8609</v>
      </c>
      <c r="B206" s="1" t="s">
        <v>36</v>
      </c>
      <c r="C206" s="1" t="s">
        <v>4339</v>
      </c>
      <c r="D206" s="23">
        <v>6</v>
      </c>
      <c r="E206" s="1">
        <v>50000</v>
      </c>
      <c r="F206" s="25">
        <v>9.91</v>
      </c>
      <c r="G206" s="25">
        <v>4.166666666666667</v>
      </c>
      <c r="H206" s="1">
        <v>2.63</v>
      </c>
      <c r="I206" s="25">
        <v>0.69210526315789478</v>
      </c>
      <c r="J206" s="1">
        <v>2.86</v>
      </c>
      <c r="K206" s="25">
        <v>1.176954732510288</v>
      </c>
    </row>
    <row r="207" spans="1:11" ht="15.75">
      <c r="A207" s="1">
        <v>8788</v>
      </c>
      <c r="B207" s="1" t="s">
        <v>1597</v>
      </c>
      <c r="C207" s="1" t="s">
        <v>4334</v>
      </c>
      <c r="D207" s="23">
        <v>4</v>
      </c>
      <c r="E207" s="1">
        <v>50000</v>
      </c>
      <c r="F207" s="25">
        <v>17.3</v>
      </c>
      <c r="G207" s="25">
        <v>10.206666666666667</v>
      </c>
      <c r="H207" s="1">
        <v>29.65</v>
      </c>
      <c r="I207" s="25">
        <v>2.3073929961089492</v>
      </c>
      <c r="J207" s="1">
        <v>3.58</v>
      </c>
      <c r="K207" s="25">
        <v>0.97282608695652173</v>
      </c>
    </row>
    <row r="208" spans="1:11" ht="15.75">
      <c r="A208" s="1">
        <v>9337</v>
      </c>
      <c r="B208" s="1" t="s">
        <v>2589</v>
      </c>
      <c r="C208" s="1" t="s">
        <v>4352</v>
      </c>
      <c r="D208" s="23">
        <v>14</v>
      </c>
      <c r="E208" s="1">
        <v>100000</v>
      </c>
      <c r="F208" s="25">
        <v>0.36</v>
      </c>
      <c r="G208" s="25">
        <v>-1.1033333333333333</v>
      </c>
      <c r="H208" s="1">
        <v>108.31</v>
      </c>
      <c r="I208" s="25">
        <v>13.488169364881696</v>
      </c>
      <c r="J208" s="1">
        <v>6.61</v>
      </c>
      <c r="K208" s="25">
        <v>1.8412256267409473</v>
      </c>
    </row>
    <row r="209" spans="1:11" ht="15.75">
      <c r="A209" s="1">
        <v>9415</v>
      </c>
      <c r="B209" s="1" t="s">
        <v>2639</v>
      </c>
      <c r="C209" s="1" t="s">
        <v>4334</v>
      </c>
      <c r="D209" s="23">
        <v>4</v>
      </c>
      <c r="E209" s="1">
        <v>50000</v>
      </c>
      <c r="F209" s="25">
        <v>12.21</v>
      </c>
      <c r="G209" s="25">
        <v>4.746666666666667</v>
      </c>
      <c r="H209" s="1">
        <v>11.99</v>
      </c>
      <c r="I209" s="25">
        <v>0.93307392996108951</v>
      </c>
      <c r="J209" s="1">
        <v>3.94</v>
      </c>
      <c r="K209" s="25">
        <v>1.0706521739130435</v>
      </c>
    </row>
    <row r="210" spans="1:11" ht="15.75">
      <c r="A210" s="1">
        <v>9400</v>
      </c>
      <c r="B210" s="1" t="s">
        <v>2667</v>
      </c>
      <c r="C210" s="1" t="s">
        <v>4334</v>
      </c>
      <c r="D210" s="23">
        <v>4</v>
      </c>
      <c r="E210" s="1">
        <v>49943.3</v>
      </c>
      <c r="F210" s="25">
        <v>4.1700000000000017</v>
      </c>
      <c r="G210" s="25">
        <v>86.396666666666661</v>
      </c>
      <c r="H210" s="1">
        <v>58.54</v>
      </c>
      <c r="I210" s="25">
        <v>4.5556420233463033</v>
      </c>
      <c r="J210" s="1">
        <v>3.49</v>
      </c>
      <c r="K210" s="25">
        <v>0.94836956521739135</v>
      </c>
    </row>
    <row r="211" spans="1:11" ht="15.75">
      <c r="A211" s="1">
        <v>9003</v>
      </c>
      <c r="B211" s="1" t="s">
        <v>354</v>
      </c>
      <c r="C211" s="1" t="s">
        <v>4334</v>
      </c>
      <c r="D211" s="23">
        <v>4</v>
      </c>
      <c r="E211" s="1">
        <v>50000</v>
      </c>
      <c r="F211" s="25">
        <v>5.1199999999999974</v>
      </c>
      <c r="G211" s="25">
        <v>36.65</v>
      </c>
      <c r="H211" s="1">
        <v>8.86</v>
      </c>
      <c r="I211" s="25">
        <v>0.68949416342412451</v>
      </c>
      <c r="J211" s="1">
        <v>3.35</v>
      </c>
      <c r="K211" s="25">
        <v>0.91032608695652173</v>
      </c>
    </row>
    <row r="212" spans="1:11" ht="15.75">
      <c r="A212" s="1">
        <v>9342</v>
      </c>
      <c r="B212" s="1" t="s">
        <v>2571</v>
      </c>
      <c r="C212" s="1" t="s">
        <v>4286</v>
      </c>
      <c r="D212" s="23">
        <v>8</v>
      </c>
      <c r="E212" s="1">
        <v>50000</v>
      </c>
      <c r="F212" s="25">
        <v>24.05</v>
      </c>
      <c r="G212" s="25">
        <v>22.763333333333332</v>
      </c>
      <c r="H212" s="1">
        <v>2.2000000000000002</v>
      </c>
      <c r="I212" s="25">
        <v>0.32544378698224857</v>
      </c>
      <c r="J212" s="1">
        <v>3.05</v>
      </c>
      <c r="K212" s="25">
        <v>0.93272171253822622</v>
      </c>
    </row>
    <row r="213" spans="1:11" ht="15.75">
      <c r="A213" s="1">
        <v>9305</v>
      </c>
      <c r="B213" s="1" t="s">
        <v>2585</v>
      </c>
      <c r="C213" s="1" t="s">
        <v>4339</v>
      </c>
      <c r="D213" s="23">
        <v>6</v>
      </c>
      <c r="E213" s="1">
        <v>50000</v>
      </c>
      <c r="F213" s="25">
        <v>7.8900000000000006</v>
      </c>
      <c r="G213" s="25">
        <v>70.88</v>
      </c>
      <c r="H213" s="1">
        <v>3.31</v>
      </c>
      <c r="I213" s="25">
        <v>0.87105263157894741</v>
      </c>
      <c r="J213" s="1">
        <v>1.28</v>
      </c>
      <c r="K213" s="25">
        <v>0.52674897119341557</v>
      </c>
    </row>
    <row r="214" spans="1:11" ht="15.75">
      <c r="A214" s="1">
        <v>9340</v>
      </c>
      <c r="B214" s="1" t="s">
        <v>2737</v>
      </c>
      <c r="C214" s="1" t="s">
        <v>4286</v>
      </c>
      <c r="D214" s="23">
        <v>8</v>
      </c>
      <c r="E214" s="1">
        <v>50000</v>
      </c>
      <c r="F214" s="25">
        <v>0.9800000000000002</v>
      </c>
      <c r="G214" s="25">
        <v>-1.7766666666666666</v>
      </c>
      <c r="H214" s="1">
        <v>19.809999999999999</v>
      </c>
      <c r="I214" s="25">
        <v>2.9304733727810648</v>
      </c>
      <c r="J214" s="1">
        <v>4.8600000000000003</v>
      </c>
      <c r="K214" s="25">
        <v>1.4862385321100919</v>
      </c>
    </row>
    <row r="215" spans="1:11" ht="15.75">
      <c r="A215" s="1">
        <v>9388</v>
      </c>
      <c r="B215" s="1" t="s">
        <v>2621</v>
      </c>
      <c r="C215" s="1" t="s">
        <v>4335</v>
      </c>
      <c r="D215" s="23">
        <v>5</v>
      </c>
      <c r="E215" s="1">
        <v>50000</v>
      </c>
      <c r="F215" s="25">
        <v>0</v>
      </c>
      <c r="G215" s="25">
        <v>0</v>
      </c>
      <c r="H215" s="1">
        <v>5.69</v>
      </c>
      <c r="I215" s="25">
        <v>1.4552429667519182</v>
      </c>
      <c r="J215" s="1">
        <v>3.91</v>
      </c>
      <c r="K215" s="25">
        <v>1.6024590163934427</v>
      </c>
    </row>
    <row r="216" spans="1:11" ht="15.75">
      <c r="A216" s="1">
        <v>9392</v>
      </c>
      <c r="B216" s="1" t="s">
        <v>2651</v>
      </c>
      <c r="C216" s="1" t="s">
        <v>4335</v>
      </c>
      <c r="D216" s="23">
        <v>5</v>
      </c>
      <c r="E216" s="1">
        <v>100000</v>
      </c>
      <c r="F216" s="25">
        <v>6.18</v>
      </c>
      <c r="G216" s="25">
        <v>35.806666666666665</v>
      </c>
      <c r="H216" s="1">
        <v>2.75</v>
      </c>
      <c r="I216" s="25">
        <v>0.70332480818414322</v>
      </c>
      <c r="J216" s="1">
        <v>2.0699999999999998</v>
      </c>
      <c r="K216" s="25">
        <v>0.84836065573770492</v>
      </c>
    </row>
    <row r="217" spans="1:11" ht="15.75">
      <c r="A217" s="1">
        <v>9029</v>
      </c>
      <c r="B217" s="1" t="s">
        <v>437</v>
      </c>
      <c r="C217" s="1" t="s">
        <v>4334</v>
      </c>
      <c r="D217" s="23">
        <v>4</v>
      </c>
      <c r="E217" s="1">
        <v>50000</v>
      </c>
      <c r="F217" s="25">
        <v>5.3299999999999983</v>
      </c>
      <c r="G217" s="25">
        <v>21.843333333333334</v>
      </c>
      <c r="H217" s="1">
        <v>20.76</v>
      </c>
      <c r="I217" s="25">
        <v>1.6155642023346306</v>
      </c>
      <c r="J217" s="1">
        <v>3.19</v>
      </c>
      <c r="K217" s="25">
        <v>0.86684782608695643</v>
      </c>
    </row>
    <row r="218" spans="1:11" ht="15.75">
      <c r="A218" s="1">
        <v>9396</v>
      </c>
      <c r="B218" s="1" t="s">
        <v>2661</v>
      </c>
      <c r="C218" s="1" t="s">
        <v>4334</v>
      </c>
      <c r="D218" s="23">
        <v>4</v>
      </c>
      <c r="E218" s="1">
        <v>100000</v>
      </c>
      <c r="F218" s="25">
        <v>0.7599999999999999</v>
      </c>
      <c r="G218" s="25">
        <v>-1.1433333333333333</v>
      </c>
      <c r="H218" s="1">
        <v>21.43</v>
      </c>
      <c r="I218" s="25">
        <v>1.6677042801556421</v>
      </c>
      <c r="J218" s="1">
        <v>3.63</v>
      </c>
      <c r="K218" s="25">
        <v>0.98641304347826075</v>
      </c>
    </row>
    <row r="219" spans="1:11" ht="15.75">
      <c r="A219" s="1">
        <v>8941</v>
      </c>
      <c r="B219" s="1" t="s">
        <v>1030</v>
      </c>
      <c r="C219" s="1" t="s">
        <v>4334</v>
      </c>
      <c r="D219" s="23">
        <v>4</v>
      </c>
      <c r="E219" s="1">
        <v>50000</v>
      </c>
      <c r="F219" s="25">
        <v>9.8000000000000007</v>
      </c>
      <c r="G219" s="25">
        <v>3.2666666666666671</v>
      </c>
      <c r="H219" s="1">
        <v>8.81</v>
      </c>
      <c r="I219" s="25">
        <v>0.68560311284046693</v>
      </c>
      <c r="J219" s="1">
        <v>3.02</v>
      </c>
      <c r="K219" s="25">
        <v>0.82065217391304346</v>
      </c>
    </row>
    <row r="220" spans="1:11" ht="15.75">
      <c r="A220" s="1">
        <v>9009</v>
      </c>
      <c r="B220" s="1" t="s">
        <v>1160</v>
      </c>
      <c r="C220" s="1" t="s">
        <v>4335</v>
      </c>
      <c r="D220" s="23">
        <v>5</v>
      </c>
      <c r="E220" s="1">
        <v>50000</v>
      </c>
      <c r="F220" s="25">
        <v>6.7199999999999989</v>
      </c>
      <c r="G220" s="25">
        <v>17.023333333333333</v>
      </c>
      <c r="H220" s="1">
        <v>3.43</v>
      </c>
      <c r="I220" s="25">
        <v>0.87723785166240409</v>
      </c>
      <c r="J220" s="1">
        <v>2.33</v>
      </c>
      <c r="K220" s="25">
        <v>0.95491803278688525</v>
      </c>
    </row>
    <row r="221" spans="1:11" ht="15.75">
      <c r="A221" s="1">
        <v>8947</v>
      </c>
      <c r="B221" s="1" t="s">
        <v>2238</v>
      </c>
      <c r="C221" s="1" t="s">
        <v>4339</v>
      </c>
      <c r="D221" s="23">
        <v>6</v>
      </c>
      <c r="E221" s="1">
        <v>50000</v>
      </c>
      <c r="F221" s="25">
        <v>3.4200000000000017</v>
      </c>
      <c r="G221" s="25">
        <v>61.82</v>
      </c>
      <c r="H221" s="1">
        <v>5.21</v>
      </c>
      <c r="I221" s="25">
        <v>1.3710526315789475</v>
      </c>
      <c r="J221" s="1">
        <v>2.66</v>
      </c>
      <c r="K221" s="25">
        <v>1.0946502057613168</v>
      </c>
    </row>
    <row r="222" spans="1:11" ht="15.75">
      <c r="A222" s="1">
        <v>9379</v>
      </c>
      <c r="B222" s="1" t="s">
        <v>1115</v>
      </c>
      <c r="C222" s="1" t="s">
        <v>4334</v>
      </c>
      <c r="D222" s="23">
        <v>4</v>
      </c>
      <c r="E222" s="1">
        <v>50000</v>
      </c>
      <c r="F222" s="25">
        <v>2.1699999999999982</v>
      </c>
      <c r="G222" s="25">
        <v>32.146666666666668</v>
      </c>
      <c r="H222" s="1">
        <v>13.4</v>
      </c>
      <c r="I222" s="25">
        <v>1.0428015564202335</v>
      </c>
      <c r="J222" s="1">
        <v>3.31</v>
      </c>
      <c r="K222" s="25">
        <v>0.89945652173913038</v>
      </c>
    </row>
    <row r="223" spans="1:11" ht="15.75">
      <c r="A223" s="1">
        <v>8982</v>
      </c>
      <c r="B223" s="1" t="s">
        <v>1129</v>
      </c>
      <c r="C223" s="1" t="s">
        <v>8071</v>
      </c>
      <c r="D223" s="23">
        <v>10</v>
      </c>
      <c r="E223" s="1">
        <v>150000</v>
      </c>
      <c r="F223" s="25">
        <v>16.670000000000002</v>
      </c>
      <c r="G223" s="25">
        <v>5.5566666666666675</v>
      </c>
      <c r="H223" s="1">
        <v>3.95</v>
      </c>
      <c r="I223" s="25">
        <v>0.88565022421524664</v>
      </c>
      <c r="J223" s="1">
        <v>2.57</v>
      </c>
      <c r="K223" s="25">
        <v>1.4770114942528734</v>
      </c>
    </row>
    <row r="224" spans="1:11" ht="15.75">
      <c r="A224" s="1">
        <v>9193</v>
      </c>
      <c r="B224" s="1" t="s">
        <v>1053</v>
      </c>
      <c r="C224" s="1" t="s">
        <v>4334</v>
      </c>
      <c r="D224" s="23">
        <v>4</v>
      </c>
      <c r="E224" s="1">
        <v>50000</v>
      </c>
      <c r="F224" s="25">
        <v>0</v>
      </c>
      <c r="G224" s="25">
        <v>0</v>
      </c>
      <c r="H224" s="1">
        <v>3.53</v>
      </c>
      <c r="I224" s="25">
        <v>0.27470817120622565</v>
      </c>
      <c r="J224" s="1">
        <v>2.4300000000000002</v>
      </c>
      <c r="K224" s="25">
        <v>0.66032608695652173</v>
      </c>
    </row>
    <row r="225" spans="1:11" ht="15.75">
      <c r="A225" s="1">
        <v>8924</v>
      </c>
      <c r="B225" s="1" t="s">
        <v>1657</v>
      </c>
      <c r="C225" s="1" t="s">
        <v>4350</v>
      </c>
      <c r="D225" s="23">
        <v>15</v>
      </c>
      <c r="E225" s="1">
        <v>50000</v>
      </c>
      <c r="F225" s="25">
        <v>13.760000000000005</v>
      </c>
      <c r="G225" s="25">
        <v>46.94</v>
      </c>
      <c r="H225" s="1">
        <v>9.6</v>
      </c>
      <c r="I225" s="25">
        <v>3.0670926517571884</v>
      </c>
      <c r="J225" s="1">
        <v>3.74</v>
      </c>
      <c r="K225" s="25">
        <v>1.4666666666666668</v>
      </c>
    </row>
    <row r="226" spans="1:11" ht="15.75">
      <c r="A226" s="1">
        <v>9423</v>
      </c>
      <c r="B226" s="1" t="s">
        <v>2756</v>
      </c>
      <c r="C226" s="1" t="s">
        <v>4339</v>
      </c>
      <c r="D226" s="23">
        <v>6</v>
      </c>
      <c r="E226" s="1">
        <v>50000</v>
      </c>
      <c r="F226" s="25">
        <v>4.5499999999999972</v>
      </c>
      <c r="G226" s="25">
        <v>91.206666666666663</v>
      </c>
      <c r="H226" s="1">
        <v>23.15</v>
      </c>
      <c r="I226" s="25">
        <v>6.0921052631578947</v>
      </c>
      <c r="J226" s="1">
        <v>0.21</v>
      </c>
      <c r="K226" s="25">
        <v>8.6419753086419748E-2</v>
      </c>
    </row>
    <row r="227" spans="1:11" ht="15.75">
      <c r="A227" s="1">
        <v>8563</v>
      </c>
      <c r="B227" s="1" t="s">
        <v>1067</v>
      </c>
      <c r="C227" s="1" t="s">
        <v>4334</v>
      </c>
      <c r="D227" s="23">
        <v>4</v>
      </c>
      <c r="E227" s="1">
        <v>50000</v>
      </c>
      <c r="F227" s="25">
        <v>14.39</v>
      </c>
      <c r="G227" s="25">
        <v>5.8633333333333333</v>
      </c>
      <c r="H227" s="1">
        <v>8.59</v>
      </c>
      <c r="I227" s="25">
        <v>0.6684824902723735</v>
      </c>
      <c r="J227" s="1">
        <v>4.22</v>
      </c>
      <c r="K227" s="25">
        <v>1.1467391304347825</v>
      </c>
    </row>
    <row r="228" spans="1:11" ht="15.75">
      <c r="A228" s="1">
        <v>9495</v>
      </c>
      <c r="B228" s="1" t="s">
        <v>975</v>
      </c>
      <c r="C228" s="1" t="s">
        <v>4358</v>
      </c>
      <c r="D228" s="23">
        <v>1</v>
      </c>
      <c r="E228" s="1">
        <v>50000</v>
      </c>
      <c r="F228" s="25">
        <v>11.510000000000005</v>
      </c>
      <c r="G228" s="25">
        <v>74.12</v>
      </c>
      <c r="H228" s="1">
        <v>4.83</v>
      </c>
      <c r="I228" s="25">
        <v>1.1925925925925926</v>
      </c>
      <c r="J228" s="1">
        <v>4.09</v>
      </c>
      <c r="K228" s="25">
        <v>1.4607142857142859</v>
      </c>
    </row>
    <row r="229" spans="1:11" ht="15.75">
      <c r="A229" s="1">
        <v>9203</v>
      </c>
      <c r="B229" s="1" t="s">
        <v>2256</v>
      </c>
      <c r="C229" s="1" t="s">
        <v>4339</v>
      </c>
      <c r="D229" s="23">
        <v>6</v>
      </c>
      <c r="E229" s="1">
        <v>50000</v>
      </c>
      <c r="F229" s="25">
        <v>6.3500000000000014</v>
      </c>
      <c r="G229" s="25">
        <v>62.023333333333341</v>
      </c>
      <c r="H229" s="1">
        <v>60.62</v>
      </c>
      <c r="I229" s="25">
        <v>15.952631578947368</v>
      </c>
      <c r="J229" s="1">
        <v>0.99</v>
      </c>
      <c r="K229" s="25">
        <v>0.40740740740740738</v>
      </c>
    </row>
    <row r="230" spans="1:11" ht="15.75">
      <c r="A230" s="1">
        <v>9451</v>
      </c>
      <c r="B230" s="1" t="s">
        <v>3764</v>
      </c>
      <c r="C230" s="1" t="s">
        <v>4339</v>
      </c>
      <c r="D230" s="23">
        <v>6</v>
      </c>
      <c r="E230" s="1">
        <v>50000</v>
      </c>
      <c r="F230" s="25">
        <v>1.2599999999999998</v>
      </c>
      <c r="G230" s="25">
        <v>-3.3800000000000003</v>
      </c>
      <c r="H230" s="1">
        <v>7.14</v>
      </c>
      <c r="I230" s="25">
        <v>1.8789473684210527</v>
      </c>
      <c r="J230" s="1">
        <v>1.58</v>
      </c>
      <c r="K230" s="25">
        <v>0.65020576131687247</v>
      </c>
    </row>
    <row r="231" spans="1:11" ht="15.75">
      <c r="A231" s="1">
        <v>9222</v>
      </c>
      <c r="B231" s="1" t="s">
        <v>2281</v>
      </c>
      <c r="C231" s="1" t="s">
        <v>4335</v>
      </c>
      <c r="D231" s="23">
        <v>5</v>
      </c>
      <c r="E231" s="1">
        <v>50000</v>
      </c>
      <c r="F231" s="25">
        <v>9.2799999999999994</v>
      </c>
      <c r="G231" s="25">
        <v>4.3933333333333335</v>
      </c>
      <c r="H231" s="1">
        <v>3.97</v>
      </c>
      <c r="I231" s="25">
        <v>1.0153452685421995</v>
      </c>
      <c r="J231" s="1">
        <v>1.87</v>
      </c>
      <c r="K231" s="25">
        <v>0.76639344262295084</v>
      </c>
    </row>
    <row r="232" spans="1:11" ht="15.75">
      <c r="A232" s="1">
        <v>8762</v>
      </c>
      <c r="B232" s="1" t="s">
        <v>3795</v>
      </c>
      <c r="C232" s="1" t="s">
        <v>4334</v>
      </c>
      <c r="D232" s="23">
        <v>4</v>
      </c>
      <c r="E232" s="1">
        <v>50000</v>
      </c>
      <c r="F232" s="25">
        <v>7.32</v>
      </c>
      <c r="G232" s="25">
        <v>24.973333333333333</v>
      </c>
      <c r="H232" s="1">
        <v>17.12</v>
      </c>
      <c r="I232" s="25">
        <v>1.3322957198443581</v>
      </c>
      <c r="J232" s="1">
        <v>3.71</v>
      </c>
      <c r="K232" s="25">
        <v>1.0081521739130435</v>
      </c>
    </row>
    <row r="233" spans="1:11" ht="15.75">
      <c r="A233" s="1">
        <v>9456</v>
      </c>
      <c r="B233" s="1" t="s">
        <v>3896</v>
      </c>
      <c r="C233" s="1" t="s">
        <v>4339</v>
      </c>
      <c r="D233" s="23">
        <v>6</v>
      </c>
      <c r="E233" s="1">
        <v>50000</v>
      </c>
      <c r="F233" s="25">
        <v>15.150000000000006</v>
      </c>
      <c r="G233" s="25">
        <v>40.963333333333331</v>
      </c>
      <c r="H233" s="1">
        <v>5.13</v>
      </c>
      <c r="I233" s="25">
        <v>1.35</v>
      </c>
      <c r="J233" s="1">
        <v>2.89</v>
      </c>
      <c r="K233" s="25">
        <v>1.1893004115226338</v>
      </c>
    </row>
    <row r="234" spans="1:11" ht="15.75">
      <c r="A234" s="1">
        <v>9361</v>
      </c>
      <c r="B234" s="1" t="s">
        <v>520</v>
      </c>
      <c r="C234" s="1" t="s">
        <v>4339</v>
      </c>
      <c r="D234" s="23">
        <v>6</v>
      </c>
      <c r="E234" s="1">
        <v>50000</v>
      </c>
      <c r="F234" s="25">
        <v>12.629999999999995</v>
      </c>
      <c r="G234" s="25">
        <v>49.326666666666661</v>
      </c>
      <c r="H234" s="1">
        <v>4.03</v>
      </c>
      <c r="I234" s="25">
        <v>1.0605263157894738</v>
      </c>
      <c r="J234" s="1">
        <v>0.28999999999999998</v>
      </c>
      <c r="K234" s="25">
        <v>0.11934156378600821</v>
      </c>
    </row>
    <row r="235" spans="1:11" ht="15.75">
      <c r="A235" s="1">
        <v>8568</v>
      </c>
      <c r="B235" s="1" t="s">
        <v>456</v>
      </c>
      <c r="C235" s="1" t="s">
        <v>4334</v>
      </c>
      <c r="D235" s="23">
        <v>4</v>
      </c>
      <c r="E235" s="1">
        <v>50000</v>
      </c>
      <c r="F235" s="25">
        <v>0.2200000000000002</v>
      </c>
      <c r="G235" s="25">
        <v>-3.6066666666666669</v>
      </c>
      <c r="H235" s="1">
        <v>15.58</v>
      </c>
      <c r="I235" s="25">
        <v>1.2124513618677044</v>
      </c>
      <c r="J235" s="1">
        <v>4.1900000000000004</v>
      </c>
      <c r="K235" s="25">
        <v>1.1385869565217392</v>
      </c>
    </row>
    <row r="236" spans="1:11" ht="15.75">
      <c r="A236" s="1">
        <v>8975</v>
      </c>
      <c r="B236" s="1" t="s">
        <v>1367</v>
      </c>
      <c r="C236" s="1" t="s">
        <v>4352</v>
      </c>
      <c r="D236" s="23">
        <v>14</v>
      </c>
      <c r="E236" s="1">
        <v>100000</v>
      </c>
      <c r="F236" s="25">
        <v>14.740000000000002</v>
      </c>
      <c r="G236" s="25">
        <v>47.393333333333338</v>
      </c>
      <c r="H236" s="1">
        <v>3.44</v>
      </c>
      <c r="I236" s="25">
        <v>0.42839352428393529</v>
      </c>
      <c r="J236" s="1">
        <v>2.37</v>
      </c>
      <c r="K236" s="25">
        <v>0.66016713091922008</v>
      </c>
    </row>
    <row r="237" spans="1:11" ht="15.75">
      <c r="A237" s="1">
        <v>8564</v>
      </c>
      <c r="B237" s="1" t="s">
        <v>1036</v>
      </c>
      <c r="C237" s="1" t="s">
        <v>4334</v>
      </c>
      <c r="D237" s="23">
        <v>4</v>
      </c>
      <c r="E237" s="1">
        <v>50000</v>
      </c>
      <c r="F237" s="25">
        <v>7.9599999999999991</v>
      </c>
      <c r="G237" s="25">
        <v>3.4499999999999997</v>
      </c>
      <c r="H237" s="1">
        <v>7.73</v>
      </c>
      <c r="I237" s="25">
        <v>0.60155642023346312</v>
      </c>
      <c r="J237" s="1">
        <v>3.44</v>
      </c>
      <c r="K237" s="25">
        <v>0.93478260869565211</v>
      </c>
    </row>
    <row r="238" spans="1:11" ht="15.75">
      <c r="A238" s="1">
        <v>8558</v>
      </c>
      <c r="B238" s="1" t="s">
        <v>597</v>
      </c>
      <c r="C238" s="1" t="s">
        <v>4378</v>
      </c>
      <c r="D238" s="23">
        <v>7</v>
      </c>
      <c r="E238" s="1">
        <v>50000</v>
      </c>
      <c r="F238" s="25">
        <v>9.43</v>
      </c>
      <c r="G238" s="25">
        <v>2.7099999999999995</v>
      </c>
      <c r="H238" s="1">
        <v>2.73</v>
      </c>
      <c r="I238" s="25">
        <v>0.65625</v>
      </c>
      <c r="J238" s="1">
        <v>2.27</v>
      </c>
      <c r="K238" s="25">
        <v>1.0509259259259258</v>
      </c>
    </row>
    <row r="239" spans="1:11" ht="15.75">
      <c r="A239" s="1">
        <v>8581</v>
      </c>
      <c r="B239" s="1" t="s">
        <v>704</v>
      </c>
      <c r="C239" s="1" t="s">
        <v>4334</v>
      </c>
      <c r="D239" s="23">
        <v>4</v>
      </c>
      <c r="E239" s="1">
        <v>50000</v>
      </c>
      <c r="F239" s="25">
        <v>2.5300000000000011</v>
      </c>
      <c r="G239" s="25">
        <v>56.49</v>
      </c>
      <c r="H239" s="1">
        <v>9.08</v>
      </c>
      <c r="I239" s="25">
        <v>0.70661478599221794</v>
      </c>
      <c r="J239" s="1">
        <v>4.6399999999999997</v>
      </c>
      <c r="K239" s="25">
        <v>1.2608695652173911</v>
      </c>
    </row>
    <row r="240" spans="1:11" ht="15.75">
      <c r="A240" s="1">
        <v>9499</v>
      </c>
      <c r="B240" s="1" t="s">
        <v>164</v>
      </c>
      <c r="C240" s="1" t="s">
        <v>4334</v>
      </c>
      <c r="D240" s="23">
        <v>4</v>
      </c>
      <c r="E240" s="1">
        <v>50000</v>
      </c>
      <c r="F240" s="25">
        <v>1.1299999999999999</v>
      </c>
      <c r="G240" s="25">
        <v>-0.37666666666666665</v>
      </c>
      <c r="H240" s="1">
        <v>13.05</v>
      </c>
      <c r="I240" s="25">
        <v>1.0155642023346305</v>
      </c>
      <c r="J240" s="1">
        <v>3.17</v>
      </c>
      <c r="K240" s="25">
        <v>0.86141304347826086</v>
      </c>
    </row>
    <row r="241" spans="1:11" ht="15.75">
      <c r="A241" s="1">
        <v>8792</v>
      </c>
      <c r="B241" s="1" t="s">
        <v>3987</v>
      </c>
      <c r="C241" s="1" t="s">
        <v>4358</v>
      </c>
      <c r="D241" s="23">
        <v>1</v>
      </c>
      <c r="E241" s="1">
        <v>50000</v>
      </c>
      <c r="F241" s="25">
        <v>34.58</v>
      </c>
      <c r="G241" s="25">
        <v>9.82</v>
      </c>
      <c r="H241" s="1">
        <v>12.5</v>
      </c>
      <c r="I241" s="25">
        <v>3.0864197530864197</v>
      </c>
      <c r="J241" s="1">
        <v>2.58</v>
      </c>
      <c r="K241" s="25">
        <v>0.92142857142857149</v>
      </c>
    </row>
    <row r="242" spans="1:11" ht="15.75">
      <c r="A242" s="1">
        <v>9475</v>
      </c>
      <c r="B242" s="1" t="s">
        <v>4007</v>
      </c>
      <c r="C242" s="1" t="s">
        <v>4334</v>
      </c>
      <c r="D242" s="23">
        <v>4</v>
      </c>
      <c r="E242" s="1">
        <v>49937.3</v>
      </c>
      <c r="F242" s="25">
        <v>0.35</v>
      </c>
      <c r="G242" s="25">
        <v>-0.96666666666666667</v>
      </c>
      <c r="H242" s="1">
        <v>16.18</v>
      </c>
      <c r="I242" s="25">
        <v>1.2591439688715953</v>
      </c>
      <c r="J242" s="1">
        <v>1.68</v>
      </c>
      <c r="K242" s="25">
        <v>0.45652173913043476</v>
      </c>
    </row>
    <row r="243" spans="1:11" ht="15.75">
      <c r="A243" s="1">
        <v>9610</v>
      </c>
      <c r="B243" s="1" t="s">
        <v>4015</v>
      </c>
      <c r="C243" s="1" t="s">
        <v>4334</v>
      </c>
      <c r="D243" s="23">
        <v>4</v>
      </c>
      <c r="E243" s="1">
        <v>100000</v>
      </c>
      <c r="F243" s="25">
        <v>1.3400000000000034</v>
      </c>
      <c r="G243" s="25">
        <v>83.61333333333333</v>
      </c>
      <c r="H243" s="1">
        <v>42.86</v>
      </c>
      <c r="I243" s="25">
        <v>3.3354085603112842</v>
      </c>
      <c r="J243" s="1">
        <v>5.21</v>
      </c>
      <c r="K243" s="25">
        <v>1.4157608695652173</v>
      </c>
    </row>
    <row r="244" spans="1:11" ht="15.75">
      <c r="A244" s="1">
        <v>9611</v>
      </c>
      <c r="B244" s="1" t="s">
        <v>4031</v>
      </c>
      <c r="C244" s="1" t="s">
        <v>4334</v>
      </c>
      <c r="D244" s="23">
        <v>4</v>
      </c>
      <c r="E244" s="1">
        <v>50000</v>
      </c>
      <c r="F244" s="25">
        <v>0.78000000000000114</v>
      </c>
      <c r="G244" s="25">
        <v>51.243333333333332</v>
      </c>
      <c r="H244" s="1">
        <v>16.34</v>
      </c>
      <c r="I244" s="25">
        <v>1.2715953307392995</v>
      </c>
      <c r="J244" s="1">
        <v>3.57</v>
      </c>
      <c r="K244" s="25">
        <v>0.97010869565217384</v>
      </c>
    </row>
    <row r="245" spans="1:11" ht="15.75">
      <c r="A245" s="1">
        <v>8835</v>
      </c>
      <c r="B245" s="1" t="s">
        <v>4121</v>
      </c>
      <c r="C245" s="1" t="s">
        <v>4334</v>
      </c>
      <c r="D245" s="23">
        <v>4</v>
      </c>
      <c r="E245" s="1">
        <v>50000</v>
      </c>
      <c r="F245" s="25">
        <v>3.2900000000000027</v>
      </c>
      <c r="G245" s="25">
        <v>22.02</v>
      </c>
      <c r="H245" s="1">
        <v>6.99</v>
      </c>
      <c r="I245" s="25">
        <v>0.54396887159533081</v>
      </c>
      <c r="J245" s="1">
        <v>3.04</v>
      </c>
      <c r="K245" s="25">
        <v>0.82608695652173914</v>
      </c>
    </row>
    <row r="246" spans="1:11" ht="15.75">
      <c r="A246" s="1">
        <v>8787</v>
      </c>
      <c r="B246" s="1" t="s">
        <v>4132</v>
      </c>
      <c r="C246" s="1" t="s">
        <v>4335</v>
      </c>
      <c r="D246" s="23">
        <v>5</v>
      </c>
      <c r="E246" s="1">
        <v>100000</v>
      </c>
      <c r="F246" s="25">
        <v>5.519999999999996</v>
      </c>
      <c r="G246" s="25">
        <v>37.903333333333336</v>
      </c>
      <c r="H246" s="1">
        <v>2.27</v>
      </c>
      <c r="I246" s="25">
        <v>0.58056265984654731</v>
      </c>
      <c r="J246" s="1">
        <v>4.59</v>
      </c>
      <c r="K246" s="25">
        <v>1.8811475409836065</v>
      </c>
    </row>
    <row r="247" spans="1:11" ht="15.75">
      <c r="A247" s="1">
        <v>8554</v>
      </c>
      <c r="B247" s="1" t="s">
        <v>715</v>
      </c>
      <c r="C247" s="1" t="s">
        <v>4334</v>
      </c>
      <c r="D247" s="23">
        <v>4</v>
      </c>
      <c r="E247" s="1">
        <v>100000</v>
      </c>
      <c r="F247" s="25">
        <v>2.5900000000000034</v>
      </c>
      <c r="G247" s="25">
        <v>68.37</v>
      </c>
      <c r="H247" s="1">
        <v>11.22</v>
      </c>
      <c r="I247" s="25">
        <v>0.87315175097276276</v>
      </c>
      <c r="J247" s="1">
        <v>3.27</v>
      </c>
      <c r="K247" s="25">
        <v>0.88858695652173914</v>
      </c>
    </row>
    <row r="248" spans="1:11" ht="15.75">
      <c r="A248" s="1">
        <v>8791</v>
      </c>
      <c r="B248" s="1" t="s">
        <v>3948</v>
      </c>
      <c r="C248" s="1" t="s">
        <v>4352</v>
      </c>
      <c r="D248" s="23">
        <v>14</v>
      </c>
      <c r="E248" s="1">
        <v>50000</v>
      </c>
      <c r="F248" s="25">
        <v>1.42</v>
      </c>
      <c r="G248" s="25">
        <v>-0.79</v>
      </c>
      <c r="H248" s="1">
        <v>4.03</v>
      </c>
      <c r="I248" s="25">
        <v>0.50186799501868007</v>
      </c>
      <c r="J248" s="1">
        <v>5.64</v>
      </c>
      <c r="K248" s="25">
        <v>1.5710306406685237</v>
      </c>
    </row>
    <row r="249" spans="1:11" ht="15.75">
      <c r="A249" s="1">
        <v>8593</v>
      </c>
      <c r="B249" s="1" t="s">
        <v>609</v>
      </c>
      <c r="C249" s="1" t="s">
        <v>4286</v>
      </c>
      <c r="D249" s="23">
        <v>8</v>
      </c>
      <c r="E249" s="1">
        <v>49985.599999999999</v>
      </c>
      <c r="F249" s="25">
        <v>0</v>
      </c>
      <c r="G249" s="25">
        <v>0</v>
      </c>
      <c r="H249" s="1">
        <v>10.41</v>
      </c>
      <c r="I249" s="25">
        <v>1.539940828402367</v>
      </c>
      <c r="J249" s="1">
        <v>3.18</v>
      </c>
      <c r="K249" s="25">
        <v>0.97247706422018354</v>
      </c>
    </row>
    <row r="250" spans="1:11" ht="15.75">
      <c r="A250" s="1">
        <v>9506</v>
      </c>
      <c r="B250" s="1" t="s">
        <v>335</v>
      </c>
      <c r="C250" s="1" t="s">
        <v>4332</v>
      </c>
      <c r="D250" s="23">
        <v>3</v>
      </c>
      <c r="E250" s="1">
        <v>100000</v>
      </c>
      <c r="F250" s="25">
        <v>8.66</v>
      </c>
      <c r="G250" s="25">
        <v>8.4966666666666679</v>
      </c>
      <c r="H250" s="1">
        <v>5.08</v>
      </c>
      <c r="I250" s="25">
        <v>1.1263858093126387</v>
      </c>
      <c r="J250" s="1">
        <v>3.34</v>
      </c>
      <c r="K250" s="25">
        <v>1.2796934865900382</v>
      </c>
    </row>
    <row r="251" spans="1:11" ht="15.75">
      <c r="A251" s="1">
        <v>9247</v>
      </c>
      <c r="B251" s="1" t="s">
        <v>2315</v>
      </c>
      <c r="C251" s="1" t="s">
        <v>4334</v>
      </c>
      <c r="D251" s="23">
        <v>4</v>
      </c>
      <c r="E251" s="1">
        <v>50000</v>
      </c>
      <c r="F251" s="25">
        <v>6.66</v>
      </c>
      <c r="G251" s="25">
        <v>6.836666666666666</v>
      </c>
      <c r="H251" s="1">
        <v>1.96</v>
      </c>
      <c r="I251" s="25">
        <v>0.15252918287937745</v>
      </c>
      <c r="J251" s="1">
        <v>2.17</v>
      </c>
      <c r="K251" s="25">
        <v>0.58967391304347827</v>
      </c>
    </row>
    <row r="252" spans="1:11" ht="15.75">
      <c r="A252" s="1">
        <v>8599</v>
      </c>
      <c r="B252" s="1" t="s">
        <v>251</v>
      </c>
      <c r="C252" s="1" t="s">
        <v>4350</v>
      </c>
      <c r="D252" s="23">
        <v>15</v>
      </c>
      <c r="E252" s="1">
        <v>50000</v>
      </c>
      <c r="F252" s="25">
        <v>45.94</v>
      </c>
      <c r="G252" s="25">
        <v>80.13333333333334</v>
      </c>
      <c r="H252" s="1">
        <v>1.44</v>
      </c>
      <c r="I252" s="25">
        <v>0.46006389776357826</v>
      </c>
      <c r="J252" s="1">
        <v>3.63</v>
      </c>
      <c r="K252" s="25">
        <v>1.4235294117647059</v>
      </c>
    </row>
    <row r="253" spans="1:11" ht="15.75">
      <c r="A253" s="1">
        <v>9209</v>
      </c>
      <c r="B253" s="1" t="s">
        <v>2299</v>
      </c>
      <c r="C253" s="1" t="s">
        <v>4334</v>
      </c>
      <c r="D253" s="23">
        <v>4</v>
      </c>
      <c r="E253" s="1">
        <v>40397.449999999997</v>
      </c>
      <c r="F253" s="25">
        <v>7.220000000000006</v>
      </c>
      <c r="G253" s="25">
        <v>60.34</v>
      </c>
      <c r="H253" s="1">
        <v>66.760000000000005</v>
      </c>
      <c r="I253" s="25">
        <v>5.1953307392996111</v>
      </c>
      <c r="J253" s="1">
        <v>1.82</v>
      </c>
      <c r="K253" s="25">
        <v>0.49456521739130432</v>
      </c>
    </row>
    <row r="254" spans="1:11" ht="15.75">
      <c r="A254" s="1">
        <v>8589</v>
      </c>
      <c r="B254" s="1" t="s">
        <v>3169</v>
      </c>
      <c r="C254" s="1" t="s">
        <v>4335</v>
      </c>
      <c r="D254" s="23">
        <v>5</v>
      </c>
      <c r="E254" s="1">
        <v>50000</v>
      </c>
      <c r="F254" s="25">
        <v>25.63</v>
      </c>
      <c r="G254" s="25">
        <v>26.37</v>
      </c>
      <c r="H254" s="1">
        <v>2.66</v>
      </c>
      <c r="I254" s="25">
        <v>0.68030690537084404</v>
      </c>
      <c r="J254" s="1">
        <v>3.87</v>
      </c>
      <c r="K254" s="25">
        <v>1.5860655737704918</v>
      </c>
    </row>
    <row r="255" spans="1:11" ht="15.75">
      <c r="A255" s="1">
        <v>9490</v>
      </c>
      <c r="B255" s="1" t="s">
        <v>4191</v>
      </c>
      <c r="C255" s="1" t="s">
        <v>4335</v>
      </c>
      <c r="D255" s="23">
        <v>5</v>
      </c>
      <c r="E255" s="1">
        <v>50000</v>
      </c>
      <c r="F255" s="25">
        <v>7.08</v>
      </c>
      <c r="G255" s="25">
        <v>2.02</v>
      </c>
      <c r="H255" s="1">
        <v>5.04</v>
      </c>
      <c r="I255" s="25">
        <v>1.289002557544757</v>
      </c>
      <c r="J255" s="1">
        <v>5.16</v>
      </c>
      <c r="K255" s="25">
        <v>2.1147540983606556</v>
      </c>
    </row>
    <row r="256" spans="1:11" ht="15.75">
      <c r="A256" s="1">
        <v>9249</v>
      </c>
      <c r="B256" s="1" t="s">
        <v>170</v>
      </c>
      <c r="C256" s="1" t="s">
        <v>4334</v>
      </c>
      <c r="D256" s="23">
        <v>4</v>
      </c>
      <c r="E256" s="1">
        <v>50000</v>
      </c>
      <c r="F256" s="25">
        <v>5.5</v>
      </c>
      <c r="G256" s="25">
        <v>74.926666666666662</v>
      </c>
      <c r="H256" s="1">
        <v>27.93</v>
      </c>
      <c r="I256" s="25">
        <v>2.1735408560311282</v>
      </c>
      <c r="J256" s="1">
        <v>4.6900000000000004</v>
      </c>
      <c r="K256" s="25">
        <v>1.2744565217391304</v>
      </c>
    </row>
    <row r="257" spans="1:11" ht="15.75">
      <c r="A257" s="1">
        <v>9624</v>
      </c>
      <c r="B257" s="1" t="s">
        <v>4171</v>
      </c>
      <c r="C257" s="1" t="s">
        <v>4352</v>
      </c>
      <c r="D257" s="23">
        <v>14</v>
      </c>
      <c r="E257" s="1">
        <v>100000</v>
      </c>
      <c r="F257" s="25">
        <v>3.01</v>
      </c>
      <c r="G257" s="25">
        <v>-3.11</v>
      </c>
      <c r="H257" s="1">
        <v>10</v>
      </c>
      <c r="I257" s="25">
        <v>1.2453300124533002</v>
      </c>
      <c r="J257" s="1">
        <v>3.8</v>
      </c>
      <c r="K257" s="25">
        <v>1.0584958217270195</v>
      </c>
    </row>
    <row r="258" spans="1:11" ht="15.75">
      <c r="A258" s="1">
        <v>9258</v>
      </c>
      <c r="B258" s="1" t="s">
        <v>1229</v>
      </c>
      <c r="C258" s="1" t="s">
        <v>4334</v>
      </c>
      <c r="D258" s="23">
        <v>4</v>
      </c>
      <c r="E258" s="1">
        <v>50000</v>
      </c>
      <c r="F258" s="25">
        <v>14.339999999999998</v>
      </c>
      <c r="G258" s="25">
        <v>20.056666666666668</v>
      </c>
      <c r="H258" s="1">
        <v>18.32</v>
      </c>
      <c r="I258" s="25">
        <v>1.4256809338521401</v>
      </c>
      <c r="J258" s="1">
        <v>3.93</v>
      </c>
      <c r="K258" s="25">
        <v>1.0679347826086956</v>
      </c>
    </row>
    <row r="259" spans="1:11" ht="15.75">
      <c r="A259" s="1">
        <v>9394</v>
      </c>
      <c r="B259" s="1" t="s">
        <v>786</v>
      </c>
      <c r="C259" s="1" t="s">
        <v>4334</v>
      </c>
      <c r="D259" s="23">
        <v>4</v>
      </c>
      <c r="E259" s="1">
        <v>50000</v>
      </c>
      <c r="F259" s="25">
        <v>14.719999999999995</v>
      </c>
      <c r="G259" s="25">
        <v>25.52</v>
      </c>
      <c r="H259" s="1">
        <v>49.41</v>
      </c>
      <c r="I259" s="25">
        <v>3.8451361867704277</v>
      </c>
      <c r="J259" s="1">
        <v>5.83</v>
      </c>
      <c r="K259" s="25">
        <v>1.5842391304347825</v>
      </c>
    </row>
    <row r="260" spans="1:11" ht="15.75">
      <c r="A260" s="1">
        <v>9331</v>
      </c>
      <c r="B260" s="1" t="s">
        <v>2724</v>
      </c>
      <c r="C260" s="1" t="s">
        <v>4334</v>
      </c>
      <c r="D260" s="23">
        <v>4</v>
      </c>
      <c r="E260" s="1">
        <v>50000</v>
      </c>
      <c r="F260" s="25">
        <v>13.950000000000003</v>
      </c>
      <c r="G260" s="25">
        <v>27.22666666666667</v>
      </c>
      <c r="H260" s="1">
        <v>38.770000000000003</v>
      </c>
      <c r="I260" s="25">
        <v>3.0171206225680938</v>
      </c>
      <c r="J260" s="1">
        <v>3.82</v>
      </c>
      <c r="K260" s="25">
        <v>1.0380434782608694</v>
      </c>
    </row>
    <row r="261" spans="1:11" ht="15.75">
      <c r="A261" s="1">
        <v>9215</v>
      </c>
      <c r="B261" s="1" t="s">
        <v>179</v>
      </c>
      <c r="C261" s="1" t="s">
        <v>4339</v>
      </c>
      <c r="D261" s="23">
        <v>6</v>
      </c>
      <c r="E261" s="1">
        <v>50000</v>
      </c>
      <c r="F261" s="25">
        <v>12.469999999999999</v>
      </c>
      <c r="G261" s="25">
        <v>62.026666666666664</v>
      </c>
      <c r="H261" s="1">
        <v>7.88</v>
      </c>
      <c r="I261" s="25">
        <v>2.073684210526316</v>
      </c>
      <c r="J261" s="1">
        <v>1.57</v>
      </c>
      <c r="K261" s="25">
        <v>0.64609053497942381</v>
      </c>
    </row>
    <row r="262" spans="1:11" ht="15.75">
      <c r="A262" s="1">
        <v>8803</v>
      </c>
      <c r="B262" s="1" t="s">
        <v>4140</v>
      </c>
      <c r="C262" s="1" t="s">
        <v>4334</v>
      </c>
      <c r="D262" s="23">
        <v>4</v>
      </c>
      <c r="E262" s="1">
        <v>50000</v>
      </c>
      <c r="F262" s="25">
        <v>18.93</v>
      </c>
      <c r="G262" s="25">
        <v>7.1966666666666663</v>
      </c>
      <c r="H262" s="1">
        <v>4.2</v>
      </c>
      <c r="I262" s="25">
        <v>0.32684824902723736</v>
      </c>
      <c r="J262" s="1">
        <v>0.96</v>
      </c>
      <c r="K262" s="25">
        <v>0.2608695652173913</v>
      </c>
    </row>
    <row r="263" spans="1:11" ht="15.75">
      <c r="A263" s="1">
        <v>9274</v>
      </c>
      <c r="B263" s="1" t="s">
        <v>2447</v>
      </c>
      <c r="C263" s="1" t="s">
        <v>4334</v>
      </c>
      <c r="D263" s="23">
        <v>4</v>
      </c>
      <c r="E263" s="1">
        <v>50000</v>
      </c>
      <c r="F263" s="25">
        <v>1.18</v>
      </c>
      <c r="G263" s="25">
        <v>-2.3366666666666664</v>
      </c>
      <c r="H263" s="1">
        <v>38.19</v>
      </c>
      <c r="I263" s="25">
        <v>2.9719844357976655</v>
      </c>
      <c r="J263" s="1">
        <v>2.56</v>
      </c>
      <c r="K263" s="25">
        <v>0.69565217391304346</v>
      </c>
    </row>
    <row r="264" spans="1:11" ht="15.75">
      <c r="A264" s="1">
        <v>8616</v>
      </c>
      <c r="B264" s="1" t="s">
        <v>529</v>
      </c>
      <c r="C264" s="1" t="s">
        <v>4334</v>
      </c>
      <c r="D264" s="23">
        <v>4</v>
      </c>
      <c r="E264" s="1">
        <v>50000</v>
      </c>
      <c r="F264" s="25">
        <v>0.99999999999999978</v>
      </c>
      <c r="G264" s="25">
        <v>-1.8533333333333335</v>
      </c>
      <c r="H264" s="1">
        <v>4.8</v>
      </c>
      <c r="I264" s="25">
        <v>0.37354085603112841</v>
      </c>
      <c r="J264" s="1">
        <v>2.0099999999999998</v>
      </c>
      <c r="K264" s="25">
        <v>0.54619565217391297</v>
      </c>
    </row>
    <row r="265" spans="1:11" ht="15.75">
      <c r="A265" s="1">
        <v>9599</v>
      </c>
      <c r="B265" s="1" t="s">
        <v>3868</v>
      </c>
      <c r="C265" s="1" t="s">
        <v>4334</v>
      </c>
      <c r="D265" s="23">
        <v>4</v>
      </c>
      <c r="E265" s="1">
        <v>50000</v>
      </c>
      <c r="F265" s="25">
        <v>2.8899999999999997</v>
      </c>
      <c r="G265" s="25">
        <v>2.2866666666666666</v>
      </c>
      <c r="H265" s="1">
        <v>11.57</v>
      </c>
      <c r="I265" s="25">
        <v>0.90038910505836578</v>
      </c>
      <c r="J265" s="1">
        <v>5.18</v>
      </c>
      <c r="K265" s="25">
        <v>1.4076086956521738</v>
      </c>
    </row>
    <row r="266" spans="1:11" ht="15.75">
      <c r="A266" s="1">
        <v>9220</v>
      </c>
      <c r="B266" s="1" t="s">
        <v>214</v>
      </c>
      <c r="C266" s="1" t="s">
        <v>4334</v>
      </c>
      <c r="D266" s="23">
        <v>4</v>
      </c>
      <c r="E266" s="1">
        <v>50000</v>
      </c>
      <c r="F266" s="25">
        <v>0.86999999999999988</v>
      </c>
      <c r="G266" s="25">
        <v>-1.5999999999999999</v>
      </c>
      <c r="H266" s="1">
        <v>35.909999999999997</v>
      </c>
      <c r="I266" s="25">
        <v>2.7945525291828792</v>
      </c>
      <c r="J266" s="1">
        <v>3.92</v>
      </c>
      <c r="K266" s="25">
        <v>1.0652173913043477</v>
      </c>
    </row>
    <row r="267" spans="1:11" ht="15.75">
      <c r="A267" s="1">
        <v>9483</v>
      </c>
      <c r="B267" s="1" t="s">
        <v>4054</v>
      </c>
      <c r="C267" s="1" t="s">
        <v>4350</v>
      </c>
      <c r="D267" s="23">
        <v>15</v>
      </c>
      <c r="E267" s="1">
        <v>50000</v>
      </c>
      <c r="F267" s="25">
        <v>36.58</v>
      </c>
      <c r="G267" s="25">
        <v>18.743333333333332</v>
      </c>
      <c r="H267" s="1">
        <v>5.12</v>
      </c>
      <c r="I267" s="25">
        <v>1.635782747603834</v>
      </c>
      <c r="J267" s="1">
        <v>1.06</v>
      </c>
      <c r="K267" s="25">
        <v>0.415686274509804</v>
      </c>
    </row>
    <row r="268" spans="1:11" ht="15.75">
      <c r="A268" s="1">
        <v>9329</v>
      </c>
      <c r="B268" s="1" t="s">
        <v>2559</v>
      </c>
      <c r="C268" s="1" t="s">
        <v>4350</v>
      </c>
      <c r="D268" s="23">
        <v>15</v>
      </c>
      <c r="E268" s="1">
        <v>50000</v>
      </c>
      <c r="F268" s="25">
        <v>10.049999999999997</v>
      </c>
      <c r="G268" s="25">
        <v>42.24</v>
      </c>
      <c r="H268" s="1">
        <v>4.24</v>
      </c>
      <c r="I268" s="25">
        <v>1.354632587859425</v>
      </c>
      <c r="J268" s="1">
        <v>2.15</v>
      </c>
      <c r="K268" s="25">
        <v>0.84313725490196079</v>
      </c>
    </row>
    <row r="269" spans="1:11" ht="15.75">
      <c r="A269" s="1">
        <v>9536</v>
      </c>
      <c r="B269" s="1" t="s">
        <v>445</v>
      </c>
      <c r="C269" s="1" t="s">
        <v>4286</v>
      </c>
      <c r="D269" s="23">
        <v>8</v>
      </c>
      <c r="E269" s="1">
        <v>100000</v>
      </c>
      <c r="F269" s="25">
        <v>9.9999999999999867E-2</v>
      </c>
      <c r="G269" s="25">
        <v>-2.0066666666666668</v>
      </c>
      <c r="H269" s="1">
        <v>4.93</v>
      </c>
      <c r="I269" s="25">
        <v>0.72928994082840237</v>
      </c>
      <c r="J269" s="1">
        <v>1.89</v>
      </c>
      <c r="K269" s="25">
        <v>0.57798165137614677</v>
      </c>
    </row>
    <row r="270" spans="1:11" ht="15.75">
      <c r="A270" s="1">
        <v>8622</v>
      </c>
      <c r="B270" s="1" t="s">
        <v>655</v>
      </c>
      <c r="C270" s="1" t="s">
        <v>4334</v>
      </c>
      <c r="D270" s="23">
        <v>4</v>
      </c>
      <c r="E270" s="1">
        <v>50000</v>
      </c>
      <c r="F270" s="25">
        <v>7.23</v>
      </c>
      <c r="G270" s="25">
        <v>24.446666666666669</v>
      </c>
      <c r="H270" s="1">
        <v>7</v>
      </c>
      <c r="I270" s="25">
        <v>0.54474708171206232</v>
      </c>
      <c r="J270" s="1">
        <v>2.89</v>
      </c>
      <c r="K270" s="25">
        <v>0.78532608695652173</v>
      </c>
    </row>
    <row r="271" spans="1:11" ht="15.75">
      <c r="A271" s="1">
        <v>9390</v>
      </c>
      <c r="B271" s="1" t="s">
        <v>840</v>
      </c>
      <c r="C271" s="1" t="s">
        <v>4358</v>
      </c>
      <c r="D271" s="23">
        <v>1</v>
      </c>
      <c r="E271" s="1">
        <v>50000</v>
      </c>
      <c r="F271" s="25">
        <v>1.1599999999999966</v>
      </c>
      <c r="G271" s="25">
        <v>82.160000000000011</v>
      </c>
      <c r="H271" s="1">
        <v>3.44</v>
      </c>
      <c r="I271" s="25">
        <v>0.84938271604938276</v>
      </c>
      <c r="J271" s="1">
        <v>3.07</v>
      </c>
      <c r="K271" s="25">
        <v>1.0964285714285715</v>
      </c>
    </row>
    <row r="272" spans="1:11" ht="15.75">
      <c r="A272" s="1">
        <v>9403</v>
      </c>
      <c r="B272" s="1" t="s">
        <v>2672</v>
      </c>
      <c r="C272" s="1" t="s">
        <v>4286</v>
      </c>
      <c r="D272" s="23">
        <v>8</v>
      </c>
      <c r="E272" s="1">
        <v>100000</v>
      </c>
      <c r="F272" s="25">
        <v>0</v>
      </c>
      <c r="G272" s="25">
        <v>0</v>
      </c>
      <c r="H272" s="1">
        <v>12.62</v>
      </c>
      <c r="I272" s="25">
        <v>1.8668639053254437</v>
      </c>
      <c r="J272" s="1">
        <v>3.39</v>
      </c>
      <c r="K272" s="25">
        <v>1.036697247706422</v>
      </c>
    </row>
    <row r="273" spans="1:11" ht="15.75">
      <c r="A273" s="1">
        <v>9333</v>
      </c>
      <c r="B273" s="1" t="s">
        <v>2699</v>
      </c>
      <c r="C273" s="1" t="s">
        <v>4352</v>
      </c>
      <c r="D273" s="23">
        <v>14</v>
      </c>
      <c r="E273" s="1">
        <v>100000</v>
      </c>
      <c r="F273" s="25">
        <v>2.0699999999999998</v>
      </c>
      <c r="G273" s="25">
        <v>0.69</v>
      </c>
      <c r="H273" s="1">
        <v>3.51</v>
      </c>
      <c r="I273" s="25">
        <v>0.43711083437110837</v>
      </c>
      <c r="J273" s="1">
        <v>2.4900000000000002</v>
      </c>
      <c r="K273" s="25">
        <v>0.69359331476323127</v>
      </c>
    </row>
    <row r="274" spans="1:11" ht="15.75">
      <c r="A274" s="1">
        <v>9311</v>
      </c>
      <c r="B274" s="1" t="s">
        <v>125</v>
      </c>
      <c r="C274" s="1" t="s">
        <v>4334</v>
      </c>
      <c r="D274" s="23">
        <v>4</v>
      </c>
      <c r="E274" s="1">
        <v>50000</v>
      </c>
      <c r="F274" s="25">
        <v>0.70000000000000284</v>
      </c>
      <c r="G274" s="25">
        <v>78.956666666666663</v>
      </c>
      <c r="H274" s="1">
        <v>5.32</v>
      </c>
      <c r="I274" s="25">
        <v>0.41400778210116734</v>
      </c>
      <c r="J274" s="1">
        <v>2.92</v>
      </c>
      <c r="K274" s="25">
        <v>0.79347826086956519</v>
      </c>
    </row>
    <row r="275" spans="1:11" ht="15.75">
      <c r="A275" s="1">
        <v>8973</v>
      </c>
      <c r="B275" s="1" t="s">
        <v>1221</v>
      </c>
      <c r="C275" s="1" t="s">
        <v>4334</v>
      </c>
      <c r="D275" s="23">
        <v>4</v>
      </c>
      <c r="E275" s="1">
        <v>50000</v>
      </c>
      <c r="F275" s="25">
        <v>1.51</v>
      </c>
      <c r="G275" s="25">
        <v>-2.1533333333333333</v>
      </c>
      <c r="H275" s="1">
        <v>11.64</v>
      </c>
      <c r="I275" s="25">
        <v>0.90583657587548649</v>
      </c>
      <c r="J275" s="1">
        <v>1.05</v>
      </c>
      <c r="K275" s="25">
        <v>0.28532608695652173</v>
      </c>
    </row>
    <row r="276" spans="1:11" ht="15.75">
      <c r="A276" s="1">
        <v>9602</v>
      </c>
      <c r="B276" s="1" t="s">
        <v>3888</v>
      </c>
      <c r="C276" s="1" t="s">
        <v>4335</v>
      </c>
      <c r="D276" s="23">
        <v>5</v>
      </c>
      <c r="E276" s="1">
        <v>50000</v>
      </c>
      <c r="F276" s="25">
        <v>0.27</v>
      </c>
      <c r="G276" s="25">
        <v>-2.2066666666666666</v>
      </c>
      <c r="H276" s="1">
        <v>2.64</v>
      </c>
      <c r="I276" s="25">
        <v>0.67519181585677746</v>
      </c>
      <c r="J276" s="1">
        <v>1.06</v>
      </c>
      <c r="K276" s="25">
        <v>0.43442622950819676</v>
      </c>
    </row>
    <row r="277" spans="1:11" ht="15.75">
      <c r="A277" s="1">
        <v>9313</v>
      </c>
      <c r="B277" s="1" t="s">
        <v>2542</v>
      </c>
      <c r="C277" s="1" t="s">
        <v>4358</v>
      </c>
      <c r="D277" s="23">
        <v>1</v>
      </c>
      <c r="E277" s="1">
        <v>100000</v>
      </c>
      <c r="F277" s="25">
        <v>15.870000000000001</v>
      </c>
      <c r="G277" s="25">
        <v>37.93333333333333</v>
      </c>
      <c r="H277" s="1">
        <v>5.0599999999999996</v>
      </c>
      <c r="I277" s="25">
        <v>1.2493827160493827</v>
      </c>
      <c r="J277" s="1">
        <v>1.8</v>
      </c>
      <c r="K277" s="25">
        <v>0.6428571428571429</v>
      </c>
    </row>
    <row r="278" spans="1:11" ht="15.75">
      <c r="A278" s="1">
        <v>8631</v>
      </c>
      <c r="B278" s="1" t="s">
        <v>345</v>
      </c>
      <c r="C278" s="1" t="s">
        <v>4332</v>
      </c>
      <c r="D278" s="23">
        <v>3</v>
      </c>
      <c r="E278" s="1">
        <v>50000</v>
      </c>
      <c r="F278" s="25">
        <v>9.3199999999999932</v>
      </c>
      <c r="G278" s="25">
        <v>77.739999999999995</v>
      </c>
      <c r="H278" s="1">
        <v>2.27</v>
      </c>
      <c r="I278" s="25">
        <v>0.50332594235033257</v>
      </c>
      <c r="J278" s="1">
        <v>4.42</v>
      </c>
      <c r="K278" s="25">
        <v>1.6934865900383143</v>
      </c>
    </row>
    <row r="279" spans="1:11" ht="15.75">
      <c r="A279" s="1">
        <v>8637</v>
      </c>
      <c r="B279" s="1" t="s">
        <v>489</v>
      </c>
      <c r="C279" s="1" t="s">
        <v>4286</v>
      </c>
      <c r="D279" s="23">
        <v>8</v>
      </c>
      <c r="E279" s="1">
        <v>50000</v>
      </c>
      <c r="F279" s="25">
        <v>10.869999999999997</v>
      </c>
      <c r="G279" s="25">
        <v>45.773333333333333</v>
      </c>
      <c r="H279" s="1">
        <v>7.47</v>
      </c>
      <c r="I279" s="25">
        <v>1.1050295857988166</v>
      </c>
      <c r="J279" s="1">
        <v>2.77</v>
      </c>
      <c r="K279" s="25">
        <v>0.84709480122324154</v>
      </c>
    </row>
    <row r="280" spans="1:11" ht="15.75">
      <c r="A280" s="1">
        <v>8642</v>
      </c>
      <c r="B280" s="1" t="s">
        <v>69</v>
      </c>
      <c r="C280" s="1" t="s">
        <v>4350</v>
      </c>
      <c r="D280" s="23">
        <v>15</v>
      </c>
      <c r="E280" s="1">
        <v>50000</v>
      </c>
      <c r="F280" s="25">
        <v>6.16</v>
      </c>
      <c r="G280" s="25">
        <v>29.73</v>
      </c>
      <c r="H280" s="1">
        <v>6.02</v>
      </c>
      <c r="I280" s="25">
        <v>1.9233226837060702</v>
      </c>
      <c r="J280" s="1">
        <v>5.83</v>
      </c>
      <c r="K280" s="25">
        <v>2.2862745098039219</v>
      </c>
    </row>
    <row r="281" spans="1:11" ht="15.75">
      <c r="A281" s="1">
        <v>9308</v>
      </c>
      <c r="B281" s="1" t="s">
        <v>730</v>
      </c>
      <c r="C281" s="1" t="s">
        <v>4286</v>
      </c>
      <c r="D281" s="23">
        <v>8</v>
      </c>
      <c r="E281" s="1">
        <v>50000</v>
      </c>
      <c r="F281" s="25">
        <v>0</v>
      </c>
      <c r="G281" s="25">
        <v>0</v>
      </c>
      <c r="H281" s="1">
        <v>18.690000000000001</v>
      </c>
      <c r="I281" s="25">
        <v>2.7647928994082842</v>
      </c>
      <c r="J281" s="1">
        <v>2.52</v>
      </c>
      <c r="K281" s="25">
        <v>0.77064220183486243</v>
      </c>
    </row>
    <row r="282" spans="1:11" ht="15.75">
      <c r="A282" s="1">
        <v>9334</v>
      </c>
      <c r="B282" s="1" t="s">
        <v>2742</v>
      </c>
      <c r="C282" s="1" t="s">
        <v>4352</v>
      </c>
      <c r="D282" s="23">
        <v>14</v>
      </c>
      <c r="E282" s="1">
        <v>100000</v>
      </c>
      <c r="F282" s="25">
        <v>0.52</v>
      </c>
      <c r="G282" s="25">
        <v>-0.17333333333333334</v>
      </c>
      <c r="H282" s="1">
        <v>8.6999999999999993</v>
      </c>
      <c r="I282" s="25">
        <v>1.083437110834371</v>
      </c>
      <c r="J282" s="1">
        <v>3.27</v>
      </c>
      <c r="K282" s="25">
        <v>0.91086350974930363</v>
      </c>
    </row>
    <row r="283" spans="1:11" ht="15.75">
      <c r="A283" s="1">
        <v>9360</v>
      </c>
      <c r="B283" s="1" t="s">
        <v>2760</v>
      </c>
      <c r="C283" s="1" t="s">
        <v>4334</v>
      </c>
      <c r="D283" s="23">
        <v>4</v>
      </c>
      <c r="E283" s="1">
        <v>50000</v>
      </c>
      <c r="F283" s="25">
        <v>0</v>
      </c>
      <c r="G283" s="25">
        <v>0</v>
      </c>
      <c r="H283" s="1">
        <v>8.32</v>
      </c>
      <c r="I283" s="25">
        <v>0.6474708171206226</v>
      </c>
      <c r="J283" s="1">
        <v>4.1500000000000004</v>
      </c>
      <c r="K283" s="25">
        <v>1.1277173913043479</v>
      </c>
    </row>
    <row r="284" spans="1:11" ht="15.75">
      <c r="A284" s="1">
        <v>9032</v>
      </c>
      <c r="B284" s="1" t="s">
        <v>2776</v>
      </c>
      <c r="C284" s="1" t="s">
        <v>4334</v>
      </c>
      <c r="D284" s="23">
        <v>4</v>
      </c>
      <c r="E284" s="1">
        <v>50000</v>
      </c>
      <c r="F284" s="25">
        <v>10.29</v>
      </c>
      <c r="G284" s="25">
        <v>30.959999999999997</v>
      </c>
      <c r="H284" s="1">
        <v>11.9</v>
      </c>
      <c r="I284" s="25">
        <v>0.92607003891050588</v>
      </c>
      <c r="J284" s="1">
        <v>3.83</v>
      </c>
      <c r="K284" s="25">
        <v>1.0407608695652173</v>
      </c>
    </row>
    <row r="285" spans="1:11" ht="15.75">
      <c r="A285" s="1">
        <v>9588</v>
      </c>
      <c r="B285" s="1" t="s">
        <v>3568</v>
      </c>
      <c r="C285" s="1" t="s">
        <v>4339</v>
      </c>
      <c r="D285" s="23">
        <v>6</v>
      </c>
      <c r="E285" s="1">
        <v>50000</v>
      </c>
      <c r="F285" s="25">
        <v>1.1399999999999999</v>
      </c>
      <c r="G285" s="25">
        <v>-1.8633333333333333</v>
      </c>
      <c r="H285" s="1">
        <v>6.57</v>
      </c>
      <c r="I285" s="25">
        <v>1.7289473684210528</v>
      </c>
      <c r="J285" s="1">
        <v>0.86</v>
      </c>
      <c r="K285" s="25">
        <v>0.35390946502057613</v>
      </c>
    </row>
    <row r="286" spans="1:11" ht="15.75">
      <c r="A286" s="1">
        <v>9346</v>
      </c>
      <c r="B286" s="1" t="s">
        <v>2580</v>
      </c>
      <c r="C286" s="1" t="s">
        <v>4334</v>
      </c>
      <c r="D286" s="23">
        <v>4</v>
      </c>
      <c r="E286" s="1">
        <v>50000</v>
      </c>
      <c r="F286" s="25">
        <v>25.3</v>
      </c>
      <c r="G286" s="25">
        <v>16.346666666666668</v>
      </c>
      <c r="H286" s="1">
        <v>42.8</v>
      </c>
      <c r="I286" s="25">
        <v>3.3307392996108947</v>
      </c>
      <c r="J286" s="1">
        <v>4.2</v>
      </c>
      <c r="K286" s="25">
        <v>1.1413043478260869</v>
      </c>
    </row>
    <row r="287" spans="1:11" ht="15.75">
      <c r="A287" s="1">
        <v>8692</v>
      </c>
      <c r="B287" s="1" t="s">
        <v>3584</v>
      </c>
      <c r="C287" s="1" t="s">
        <v>4352</v>
      </c>
      <c r="D287" s="23">
        <v>14</v>
      </c>
      <c r="E287" s="1">
        <v>100000</v>
      </c>
      <c r="F287" s="25">
        <v>0.40999999999999992</v>
      </c>
      <c r="G287" s="25">
        <v>-1.2133333333333332</v>
      </c>
      <c r="H287" s="1">
        <v>22.78</v>
      </c>
      <c r="I287" s="25">
        <v>2.8368617683686179</v>
      </c>
      <c r="J287" s="1">
        <v>2.3199999999999998</v>
      </c>
      <c r="K287" s="25">
        <v>0.64623955431754876</v>
      </c>
    </row>
    <row r="288" spans="1:11" ht="15.75">
      <c r="A288" s="1">
        <v>9382</v>
      </c>
      <c r="B288" s="1" t="s">
        <v>3604</v>
      </c>
      <c r="C288" s="1" t="s">
        <v>4339</v>
      </c>
      <c r="D288" s="23">
        <v>6</v>
      </c>
      <c r="E288" s="1">
        <v>50000</v>
      </c>
      <c r="F288" s="25">
        <v>7.8000000000000007</v>
      </c>
      <c r="G288" s="25">
        <v>27.296666666666667</v>
      </c>
      <c r="H288" s="1">
        <v>6.42</v>
      </c>
      <c r="I288" s="25">
        <v>1.6894736842105265</v>
      </c>
      <c r="J288" s="1">
        <v>2.25</v>
      </c>
      <c r="K288" s="25">
        <v>0.92592592592592582</v>
      </c>
    </row>
    <row r="289" spans="1:11" ht="15.75">
      <c r="A289" s="1">
        <v>8705</v>
      </c>
      <c r="B289" s="1" t="s">
        <v>3616</v>
      </c>
      <c r="C289" s="1" t="s">
        <v>4334</v>
      </c>
      <c r="D289" s="23">
        <v>4</v>
      </c>
      <c r="E289" s="1">
        <v>50000</v>
      </c>
      <c r="F289" s="25">
        <v>0.1399999999999999</v>
      </c>
      <c r="G289" s="25">
        <v>-0.89</v>
      </c>
      <c r="H289" s="1">
        <v>12.37</v>
      </c>
      <c r="I289" s="25">
        <v>0.96264591439688707</v>
      </c>
      <c r="J289" s="1">
        <v>2.04</v>
      </c>
      <c r="K289" s="25">
        <v>0.55434782608695654</v>
      </c>
    </row>
    <row r="290" spans="1:11" ht="15.75">
      <c r="A290" s="1">
        <v>9622</v>
      </c>
      <c r="B290" s="1" t="s">
        <v>4078</v>
      </c>
      <c r="C290" s="1" t="s">
        <v>4334</v>
      </c>
      <c r="D290" s="23">
        <v>4</v>
      </c>
      <c r="E290" s="1">
        <v>50000</v>
      </c>
      <c r="F290" s="25">
        <v>15.39</v>
      </c>
      <c r="G290" s="25">
        <v>22.363333333333333</v>
      </c>
      <c r="H290" s="1">
        <v>31.51</v>
      </c>
      <c r="I290" s="25">
        <v>2.4521400778210118</v>
      </c>
      <c r="J290" s="1">
        <v>4.99</v>
      </c>
      <c r="K290" s="25">
        <v>1.3559782608695652</v>
      </c>
    </row>
    <row r="291" spans="1:11" ht="15.75">
      <c r="A291" s="1">
        <v>8739</v>
      </c>
      <c r="B291" s="1" t="s">
        <v>846</v>
      </c>
      <c r="C291" s="1" t="s">
        <v>4286</v>
      </c>
      <c r="D291" s="23">
        <v>8</v>
      </c>
      <c r="E291" s="1">
        <v>49953.79</v>
      </c>
      <c r="F291" s="25">
        <v>9.23</v>
      </c>
      <c r="G291" s="25">
        <v>4.5166666666666666</v>
      </c>
      <c r="H291" s="1">
        <v>25.79</v>
      </c>
      <c r="I291" s="25">
        <v>3.8150887573964498</v>
      </c>
      <c r="J291" s="1">
        <v>3.07</v>
      </c>
      <c r="K291" s="25">
        <v>0.9388379204892966</v>
      </c>
    </row>
    <row r="292" spans="1:11" ht="15.75">
      <c r="A292" s="1">
        <v>9265</v>
      </c>
      <c r="B292" s="1" t="s">
        <v>1902</v>
      </c>
      <c r="C292" s="1" t="s">
        <v>4378</v>
      </c>
      <c r="D292" s="23">
        <v>7</v>
      </c>
      <c r="E292" s="1">
        <v>100000</v>
      </c>
      <c r="F292" s="25">
        <v>26.349999999999998</v>
      </c>
      <c r="G292" s="25">
        <v>46.636666666666663</v>
      </c>
      <c r="H292" s="1">
        <v>7.52</v>
      </c>
      <c r="I292" s="25">
        <v>1.8076923076923075</v>
      </c>
      <c r="J292" s="1">
        <v>2.12</v>
      </c>
      <c r="K292" s="25">
        <v>0.98148148148148151</v>
      </c>
    </row>
    <row r="293" spans="1:11" ht="15.75">
      <c r="A293" s="1">
        <v>8868</v>
      </c>
      <c r="B293" s="1" t="s">
        <v>320</v>
      </c>
      <c r="C293" s="1" t="s">
        <v>4358</v>
      </c>
      <c r="D293" s="23">
        <v>1</v>
      </c>
      <c r="E293" s="1">
        <v>100000</v>
      </c>
      <c r="F293" s="25">
        <v>0.62</v>
      </c>
      <c r="G293" s="25">
        <v>-0.95666666666666667</v>
      </c>
      <c r="H293" s="1">
        <v>4.46</v>
      </c>
      <c r="I293" s="25">
        <v>1.1012345679012345</v>
      </c>
      <c r="J293" s="1">
        <v>3.22</v>
      </c>
      <c r="K293" s="25">
        <v>1.1500000000000001</v>
      </c>
    </row>
    <row r="294" spans="1:11" ht="15.75">
      <c r="A294" s="1">
        <v>8623</v>
      </c>
      <c r="B294" s="1" t="s">
        <v>302</v>
      </c>
      <c r="C294" s="1" t="s">
        <v>4358</v>
      </c>
      <c r="D294" s="23">
        <v>1</v>
      </c>
      <c r="E294" s="1">
        <v>50000</v>
      </c>
      <c r="F294" s="25">
        <v>0.64</v>
      </c>
      <c r="G294" s="25">
        <v>-0.87666666666666659</v>
      </c>
      <c r="H294" s="1">
        <v>3.85</v>
      </c>
      <c r="I294" s="25">
        <v>0.9506172839506174</v>
      </c>
      <c r="J294" s="1">
        <v>2.48</v>
      </c>
      <c r="K294" s="25">
        <v>0.88571428571428579</v>
      </c>
    </row>
    <row r="295" spans="1:11" ht="15.75">
      <c r="A295" s="1">
        <v>9309</v>
      </c>
      <c r="B295" s="1" t="s">
        <v>2598</v>
      </c>
      <c r="C295" s="1" t="s">
        <v>4334</v>
      </c>
      <c r="D295" s="23">
        <v>4</v>
      </c>
      <c r="E295" s="1">
        <v>100000</v>
      </c>
      <c r="F295" s="25">
        <v>1.9499999999999957</v>
      </c>
      <c r="G295" s="25">
        <v>61.390000000000008</v>
      </c>
      <c r="H295" s="1">
        <v>4.63</v>
      </c>
      <c r="I295" s="25">
        <v>0.3603112840466926</v>
      </c>
      <c r="J295" s="1">
        <v>3.79</v>
      </c>
      <c r="K295" s="25">
        <v>1.0298913043478259</v>
      </c>
    </row>
    <row r="296" spans="1:11" ht="15.75">
      <c r="A296" s="1">
        <v>9358</v>
      </c>
      <c r="B296" s="1" t="s">
        <v>986</v>
      </c>
      <c r="C296" s="1" t="s">
        <v>4334</v>
      </c>
      <c r="D296" s="23">
        <v>4</v>
      </c>
      <c r="E296" s="1">
        <v>50000</v>
      </c>
      <c r="F296" s="25">
        <v>3.2899999999999991</v>
      </c>
      <c r="G296" s="25">
        <v>49.806666666666672</v>
      </c>
      <c r="H296" s="1">
        <v>19.440000000000001</v>
      </c>
      <c r="I296" s="25">
        <v>1.5128404669260702</v>
      </c>
      <c r="J296" s="1">
        <v>5.54</v>
      </c>
      <c r="K296" s="25">
        <v>1.5054347826086956</v>
      </c>
    </row>
    <row r="297" spans="1:11" ht="15.75">
      <c r="A297" s="1">
        <v>9376</v>
      </c>
      <c r="B297" s="1" t="s">
        <v>2656</v>
      </c>
      <c r="C297" s="1" t="s">
        <v>4335</v>
      </c>
      <c r="D297" s="23">
        <v>5</v>
      </c>
      <c r="E297" s="1">
        <v>100000</v>
      </c>
      <c r="F297" s="25">
        <v>13.24</v>
      </c>
      <c r="G297" s="25">
        <v>6.6266666666666678</v>
      </c>
      <c r="H297" s="1">
        <v>5.54</v>
      </c>
      <c r="I297" s="25">
        <v>1.4168797953964194</v>
      </c>
      <c r="J297" s="1">
        <v>2.21</v>
      </c>
      <c r="K297" s="25">
        <v>0.90573770491803274</v>
      </c>
    </row>
    <row r="298" spans="1:11" ht="15.75">
      <c r="A298" s="1">
        <v>9607</v>
      </c>
      <c r="B298" s="1" t="s">
        <v>3872</v>
      </c>
      <c r="C298" s="1" t="s">
        <v>4334</v>
      </c>
      <c r="D298" s="23">
        <v>4</v>
      </c>
      <c r="E298" s="1">
        <v>49969.4</v>
      </c>
      <c r="F298" s="25">
        <v>22.95</v>
      </c>
      <c r="G298" s="25">
        <v>12.783333333333333</v>
      </c>
      <c r="H298" s="1">
        <v>28.43</v>
      </c>
      <c r="I298" s="25">
        <v>2.2124513618677044</v>
      </c>
      <c r="J298" s="1">
        <v>1.06</v>
      </c>
      <c r="K298" s="25">
        <v>0.28804347826086957</v>
      </c>
    </row>
    <row r="299" spans="1:11" ht="15.75">
      <c r="A299" s="1">
        <v>9045</v>
      </c>
      <c r="B299" s="1" t="s">
        <v>2807</v>
      </c>
      <c r="C299" s="1" t="s">
        <v>4352</v>
      </c>
      <c r="D299" s="23">
        <v>14</v>
      </c>
      <c r="E299" s="1">
        <v>50000</v>
      </c>
      <c r="F299" s="25">
        <v>4.8099999999999996</v>
      </c>
      <c r="G299" s="25">
        <v>1.6033333333333333</v>
      </c>
      <c r="H299" s="1">
        <v>9.4499999999999993</v>
      </c>
      <c r="I299" s="25">
        <v>1.1768368617683687</v>
      </c>
      <c r="J299" s="1">
        <v>4.05</v>
      </c>
      <c r="K299" s="25">
        <v>1.1281337047353761</v>
      </c>
    </row>
    <row r="300" spans="1:11" ht="15.75">
      <c r="A300" s="1">
        <v>9351</v>
      </c>
      <c r="B300" s="1" t="s">
        <v>3379</v>
      </c>
      <c r="C300" s="1" t="s">
        <v>4334</v>
      </c>
      <c r="D300" s="23">
        <v>4</v>
      </c>
      <c r="E300" s="1">
        <v>100000</v>
      </c>
      <c r="F300" s="25">
        <v>4.47</v>
      </c>
      <c r="G300" s="25">
        <v>1.49</v>
      </c>
      <c r="H300" s="1">
        <v>15.25</v>
      </c>
      <c r="I300" s="25">
        <v>1.1867704280155642</v>
      </c>
      <c r="J300" s="1">
        <v>2.44</v>
      </c>
      <c r="K300" s="25">
        <v>0.66304347826086951</v>
      </c>
    </row>
    <row r="301" spans="1:11" ht="15.75">
      <c r="A301" s="1">
        <v>9570</v>
      </c>
      <c r="B301" s="1" t="s">
        <v>1246</v>
      </c>
      <c r="C301" s="1" t="s">
        <v>4339</v>
      </c>
      <c r="D301" s="23">
        <v>6</v>
      </c>
      <c r="E301" s="1">
        <v>50000</v>
      </c>
      <c r="F301" s="25">
        <v>6.6099999999999994</v>
      </c>
      <c r="G301" s="25">
        <v>80.053333333333342</v>
      </c>
      <c r="H301" s="1">
        <v>31.36</v>
      </c>
      <c r="I301" s="25">
        <v>8.2526315789473692</v>
      </c>
      <c r="J301" s="1">
        <v>2.98</v>
      </c>
      <c r="K301" s="25">
        <v>1.2263374485596708</v>
      </c>
    </row>
    <row r="302" spans="1:11" ht="15.75">
      <c r="A302" s="1">
        <v>8760</v>
      </c>
      <c r="B302" s="1" t="s">
        <v>937</v>
      </c>
      <c r="C302" s="1" t="s">
        <v>4334</v>
      </c>
      <c r="D302" s="23">
        <v>4</v>
      </c>
      <c r="E302" s="1">
        <v>50000</v>
      </c>
      <c r="F302" s="25">
        <v>10.099999999999994</v>
      </c>
      <c r="G302" s="25">
        <v>51.693333333333335</v>
      </c>
      <c r="H302" s="1">
        <v>39.31</v>
      </c>
      <c r="I302" s="25">
        <v>3.0591439688715956</v>
      </c>
      <c r="J302" s="1">
        <v>3.39</v>
      </c>
      <c r="K302" s="25">
        <v>0.92119565217391308</v>
      </c>
    </row>
    <row r="303" spans="1:11" ht="15.75">
      <c r="A303" s="1">
        <v>9332</v>
      </c>
      <c r="B303" s="1" t="s">
        <v>2728</v>
      </c>
      <c r="C303" s="1" t="s">
        <v>4334</v>
      </c>
      <c r="D303" s="23">
        <v>4</v>
      </c>
      <c r="E303" s="1">
        <v>50000</v>
      </c>
      <c r="F303" s="25">
        <v>5.7199999999999989</v>
      </c>
      <c r="G303" s="25">
        <v>41.526666666666664</v>
      </c>
      <c r="H303" s="1">
        <v>10</v>
      </c>
      <c r="I303" s="25">
        <v>0.77821011673151752</v>
      </c>
      <c r="J303" s="1">
        <v>2.64</v>
      </c>
      <c r="K303" s="25">
        <v>0.71739130434782605</v>
      </c>
    </row>
    <row r="304" spans="1:11" ht="15.75">
      <c r="A304" s="1">
        <v>9348</v>
      </c>
      <c r="B304" s="1" t="s">
        <v>644</v>
      </c>
      <c r="C304" s="1" t="s">
        <v>4335</v>
      </c>
      <c r="D304" s="23">
        <v>5</v>
      </c>
      <c r="E304" s="1">
        <v>50000</v>
      </c>
      <c r="F304" s="25">
        <v>19.329999999999998</v>
      </c>
      <c r="G304" s="25">
        <v>71.076666666666668</v>
      </c>
      <c r="H304" s="1">
        <v>2.67</v>
      </c>
      <c r="I304" s="25">
        <v>0.68286445012787722</v>
      </c>
      <c r="J304" s="1">
        <v>1.17</v>
      </c>
      <c r="K304" s="25">
        <v>0.47950819672131145</v>
      </c>
    </row>
    <row r="305" spans="1:11" ht="15.75">
      <c r="A305" s="1">
        <v>9350</v>
      </c>
      <c r="B305" s="1" t="s">
        <v>943</v>
      </c>
      <c r="C305" s="1" t="s">
        <v>4332</v>
      </c>
      <c r="D305" s="23">
        <v>3</v>
      </c>
      <c r="E305" s="1">
        <v>50000</v>
      </c>
      <c r="F305" s="25">
        <v>28.339999999999996</v>
      </c>
      <c r="G305" s="25">
        <v>37.919999999999995</v>
      </c>
      <c r="H305" s="1">
        <v>4.4000000000000004</v>
      </c>
      <c r="I305" s="25">
        <v>0.97560975609756106</v>
      </c>
      <c r="J305" s="1">
        <v>3.47</v>
      </c>
      <c r="K305" s="25">
        <v>1.3295019157088124</v>
      </c>
    </row>
    <row r="306" spans="1:11" ht="15.75">
      <c r="A306" s="1">
        <v>9046</v>
      </c>
      <c r="B306" s="1" t="s">
        <v>434</v>
      </c>
      <c r="C306" s="1" t="s">
        <v>4339</v>
      </c>
      <c r="D306" s="23">
        <v>6</v>
      </c>
      <c r="E306" s="1">
        <v>100000</v>
      </c>
      <c r="F306" s="25">
        <v>4.1400000000000006</v>
      </c>
      <c r="G306" s="25">
        <v>87.946666666666673</v>
      </c>
      <c r="H306" s="1">
        <v>2.0099999999999998</v>
      </c>
      <c r="I306" s="25">
        <v>0.52894736842105261</v>
      </c>
      <c r="J306" s="1">
        <v>2.36</v>
      </c>
      <c r="K306" s="25">
        <v>0.97119341563785999</v>
      </c>
    </row>
    <row r="307" spans="1:11" ht="15.75">
      <c r="A307" s="1">
        <v>8726</v>
      </c>
      <c r="B307" s="1" t="s">
        <v>3600</v>
      </c>
      <c r="C307" s="1" t="s">
        <v>4334</v>
      </c>
      <c r="D307" s="23">
        <v>4</v>
      </c>
      <c r="E307" s="1">
        <v>50000</v>
      </c>
      <c r="F307" s="25">
        <v>0.62</v>
      </c>
      <c r="G307" s="25">
        <v>0.20666666666666667</v>
      </c>
      <c r="H307" s="1">
        <v>9.73</v>
      </c>
      <c r="I307" s="25">
        <v>0.75719844357976662</v>
      </c>
      <c r="J307" s="1">
        <v>1.61</v>
      </c>
      <c r="K307" s="25">
        <v>0.4375</v>
      </c>
    </row>
    <row r="308" spans="1:11" ht="15.75">
      <c r="A308" s="1">
        <v>9408</v>
      </c>
      <c r="B308" s="1" t="s">
        <v>326</v>
      </c>
      <c r="C308" s="1" t="s">
        <v>4334</v>
      </c>
      <c r="D308" s="23">
        <v>4</v>
      </c>
      <c r="E308" s="1">
        <v>50000</v>
      </c>
      <c r="F308" s="25">
        <v>3.9499999999999957</v>
      </c>
      <c r="G308" s="25">
        <v>66.149999999999991</v>
      </c>
      <c r="H308" s="1">
        <v>19.440000000000001</v>
      </c>
      <c r="I308" s="25">
        <v>1.5128404669260702</v>
      </c>
      <c r="J308" s="1">
        <v>3.06</v>
      </c>
      <c r="K308" s="25">
        <v>0.83152173913043481</v>
      </c>
    </row>
    <row r="309" spans="1:11" ht="15.75">
      <c r="A309" s="1">
        <v>9407</v>
      </c>
      <c r="B309" s="1" t="s">
        <v>2933</v>
      </c>
      <c r="C309" s="1" t="s">
        <v>4332</v>
      </c>
      <c r="D309" s="23">
        <v>3</v>
      </c>
      <c r="E309" s="1">
        <v>50000</v>
      </c>
      <c r="F309" s="25">
        <v>10.210000000000001</v>
      </c>
      <c r="G309" s="25">
        <v>43.493333333333332</v>
      </c>
      <c r="H309" s="1">
        <v>12.78</v>
      </c>
      <c r="I309" s="25">
        <v>2.8337028824833701</v>
      </c>
      <c r="J309" s="1">
        <v>2.46</v>
      </c>
      <c r="K309" s="25">
        <v>0.94252873563218398</v>
      </c>
    </row>
    <row r="310" spans="1:11" ht="15.75">
      <c r="A310" s="1">
        <v>9414</v>
      </c>
      <c r="B310" s="1" t="s">
        <v>2938</v>
      </c>
      <c r="C310" s="1" t="s">
        <v>4335</v>
      </c>
      <c r="D310" s="23">
        <v>5</v>
      </c>
      <c r="E310" s="1">
        <v>100000</v>
      </c>
      <c r="F310" s="25">
        <v>9.7899999999999991</v>
      </c>
      <c r="G310" s="25">
        <v>5.1733333333333329</v>
      </c>
      <c r="H310" s="1">
        <v>4.47</v>
      </c>
      <c r="I310" s="25">
        <v>1.1432225063938617</v>
      </c>
      <c r="J310" s="1">
        <v>5.64</v>
      </c>
      <c r="K310" s="25">
        <v>2.3114754098360657</v>
      </c>
    </row>
    <row r="311" spans="1:11" ht="15.75">
      <c r="A311" s="1">
        <v>9413</v>
      </c>
      <c r="B311" s="1" t="s">
        <v>1170</v>
      </c>
      <c r="C311" s="1" t="s">
        <v>4335</v>
      </c>
      <c r="D311" s="23">
        <v>5</v>
      </c>
      <c r="E311" s="1">
        <v>100000</v>
      </c>
      <c r="F311" s="25">
        <v>1.82</v>
      </c>
      <c r="G311" s="25">
        <v>-0.90333333333333332</v>
      </c>
      <c r="H311" s="1">
        <v>5.01</v>
      </c>
      <c r="I311" s="25">
        <v>1.2813299232736572</v>
      </c>
      <c r="J311" s="1">
        <v>3.09</v>
      </c>
      <c r="K311" s="25">
        <v>1.2663934426229508</v>
      </c>
    </row>
    <row r="312" spans="1:11" ht="15.75">
      <c r="A312" s="1">
        <v>8840</v>
      </c>
      <c r="B312" s="1" t="s">
        <v>780</v>
      </c>
      <c r="C312" s="1" t="s">
        <v>4339</v>
      </c>
      <c r="D312" s="23">
        <v>6</v>
      </c>
      <c r="E312" s="1">
        <v>50000</v>
      </c>
      <c r="F312" s="25">
        <v>3.6899999999999977</v>
      </c>
      <c r="G312" s="25">
        <v>36.626666666666665</v>
      </c>
      <c r="H312" s="1">
        <v>3.88</v>
      </c>
      <c r="I312" s="25">
        <v>1.0210526315789474</v>
      </c>
      <c r="J312" s="1">
        <v>2.0499999999999998</v>
      </c>
      <c r="K312" s="25">
        <v>0.84362139917695456</v>
      </c>
    </row>
    <row r="313" spans="1:11" ht="15.75">
      <c r="A313" s="1">
        <v>8576</v>
      </c>
      <c r="B313" s="1" t="s">
        <v>676</v>
      </c>
      <c r="C313" s="1" t="s">
        <v>4845</v>
      </c>
      <c r="D313" s="23">
        <v>9</v>
      </c>
      <c r="E313" s="1">
        <v>100000</v>
      </c>
      <c r="F313" s="25">
        <v>3.2700000000000031</v>
      </c>
      <c r="G313" s="25">
        <v>48.91</v>
      </c>
      <c r="H313" s="1">
        <v>2.81</v>
      </c>
      <c r="I313" s="25">
        <v>0.39521800281293951</v>
      </c>
      <c r="J313" s="1">
        <v>3.01</v>
      </c>
      <c r="K313" s="25">
        <v>1.4471153846153844</v>
      </c>
    </row>
    <row r="314" spans="1:11" ht="15.75">
      <c r="A314" s="1">
        <v>8586</v>
      </c>
      <c r="B314" s="1" t="s">
        <v>116</v>
      </c>
      <c r="C314" s="1" t="s">
        <v>4358</v>
      </c>
      <c r="D314" s="23">
        <v>1</v>
      </c>
      <c r="E314" s="1">
        <v>50000</v>
      </c>
      <c r="F314" s="25">
        <v>15.939999999999998</v>
      </c>
      <c r="G314" s="25">
        <v>67.916666666666671</v>
      </c>
      <c r="H314" s="1">
        <v>38.1</v>
      </c>
      <c r="I314" s="25">
        <v>9.4074074074074083</v>
      </c>
      <c r="J314" s="1">
        <v>4.71</v>
      </c>
      <c r="K314" s="25">
        <v>1.6821428571428572</v>
      </c>
    </row>
    <row r="315" spans="1:11" ht="15.75">
      <c r="A315" s="1">
        <v>9198</v>
      </c>
      <c r="B315" s="1" t="s">
        <v>799</v>
      </c>
      <c r="C315" s="1" t="s">
        <v>4334</v>
      </c>
      <c r="D315" s="23">
        <v>4</v>
      </c>
      <c r="E315" s="1">
        <v>50000</v>
      </c>
      <c r="F315" s="25">
        <v>15.56</v>
      </c>
      <c r="G315" s="25">
        <v>23.306666666666668</v>
      </c>
      <c r="H315" s="1">
        <v>14.33</v>
      </c>
      <c r="I315" s="25">
        <v>1.1151750972762646</v>
      </c>
      <c r="J315" s="1">
        <v>3.31</v>
      </c>
      <c r="K315" s="25">
        <v>0.89945652173913038</v>
      </c>
    </row>
    <row r="316" spans="1:11" ht="15.75">
      <c r="A316" s="1">
        <v>9535</v>
      </c>
      <c r="B316" s="1" t="s">
        <v>3257</v>
      </c>
      <c r="C316" s="1" t="s">
        <v>4334</v>
      </c>
      <c r="D316" s="23">
        <v>4</v>
      </c>
      <c r="E316" s="1">
        <v>50000</v>
      </c>
      <c r="F316" s="25">
        <v>0.56000000000000005</v>
      </c>
      <c r="G316" s="25">
        <v>-0.92</v>
      </c>
      <c r="H316" s="1">
        <v>8.17</v>
      </c>
      <c r="I316" s="25">
        <v>0.63579766536964977</v>
      </c>
      <c r="J316" s="1">
        <v>5.47</v>
      </c>
      <c r="K316" s="25">
        <v>1.4864130434782608</v>
      </c>
    </row>
    <row r="317" spans="1:11" ht="15.75">
      <c r="A317" s="1">
        <v>9369</v>
      </c>
      <c r="B317" s="1" t="s">
        <v>2861</v>
      </c>
      <c r="C317" s="1" t="s">
        <v>4332</v>
      </c>
      <c r="D317" s="23">
        <v>3</v>
      </c>
      <c r="E317" s="1">
        <v>50000</v>
      </c>
      <c r="F317" s="25">
        <v>23.45</v>
      </c>
      <c r="G317" s="25">
        <v>12.953333333333333</v>
      </c>
      <c r="H317" s="1">
        <v>7.69</v>
      </c>
      <c r="I317" s="25">
        <v>1.7050997782705102</v>
      </c>
      <c r="J317" s="1">
        <v>5.66</v>
      </c>
      <c r="K317" s="25">
        <v>2.1685823754789273</v>
      </c>
    </row>
    <row r="318" spans="1:11" ht="15.75">
      <c r="A318" s="1">
        <v>8548</v>
      </c>
      <c r="B318" s="1" t="s">
        <v>701</v>
      </c>
      <c r="C318" s="1" t="s">
        <v>4334</v>
      </c>
      <c r="D318" s="23">
        <v>4</v>
      </c>
      <c r="E318" s="1">
        <v>50000</v>
      </c>
      <c r="F318" s="25">
        <v>2.1300000000000026</v>
      </c>
      <c r="G318" s="25">
        <v>60.703333333333326</v>
      </c>
      <c r="H318" s="1">
        <v>6.65</v>
      </c>
      <c r="I318" s="25">
        <v>0.51750972762645919</v>
      </c>
      <c r="J318" s="1">
        <v>3</v>
      </c>
      <c r="K318" s="25">
        <v>0.81521739130434778</v>
      </c>
    </row>
    <row r="319" spans="1:11" ht="15.75">
      <c r="A319" s="1">
        <v>8541</v>
      </c>
      <c r="B319" s="1" t="s">
        <v>750</v>
      </c>
      <c r="C319" s="1" t="s">
        <v>4286</v>
      </c>
      <c r="D319" s="23">
        <v>8</v>
      </c>
      <c r="E319" s="1">
        <v>100000</v>
      </c>
      <c r="F319" s="25">
        <v>15.259999999999998</v>
      </c>
      <c r="G319" s="25">
        <v>43.633333333333333</v>
      </c>
      <c r="H319" s="1">
        <v>6.27</v>
      </c>
      <c r="I319" s="25">
        <v>0.9275147928994083</v>
      </c>
      <c r="J319" s="1">
        <v>5.17</v>
      </c>
      <c r="K319" s="25">
        <v>1.581039755351682</v>
      </c>
    </row>
    <row r="320" spans="1:11" ht="15.75">
      <c r="A320" s="1">
        <v>9555</v>
      </c>
      <c r="B320" s="1" t="s">
        <v>603</v>
      </c>
      <c r="C320" s="1" t="s">
        <v>4339</v>
      </c>
      <c r="D320" s="23">
        <v>6</v>
      </c>
      <c r="E320" s="1">
        <v>50000</v>
      </c>
      <c r="F320" s="25">
        <v>4.4099999999999966</v>
      </c>
      <c r="G320" s="25">
        <v>78.643333333333331</v>
      </c>
      <c r="H320" s="1">
        <v>2.33</v>
      </c>
      <c r="I320" s="25">
        <v>0.61315789473684212</v>
      </c>
      <c r="J320" s="1">
        <v>2.3199999999999998</v>
      </c>
      <c r="K320" s="25">
        <v>0.95473251028806572</v>
      </c>
    </row>
    <row r="321" spans="1:11" ht="15.75">
      <c r="A321" s="1">
        <v>9559</v>
      </c>
      <c r="B321" s="1" t="s">
        <v>149</v>
      </c>
      <c r="C321" s="1" t="s">
        <v>4286</v>
      </c>
      <c r="D321" s="23">
        <v>8</v>
      </c>
      <c r="E321" s="1">
        <v>100000</v>
      </c>
      <c r="F321" s="25">
        <v>0.81</v>
      </c>
      <c r="G321" s="25">
        <v>-1.51</v>
      </c>
      <c r="H321" s="1">
        <v>3.92</v>
      </c>
      <c r="I321" s="25">
        <v>0.57988165680473369</v>
      </c>
      <c r="J321" s="1">
        <v>3.05</v>
      </c>
      <c r="K321" s="25">
        <v>0.93272171253822622</v>
      </c>
    </row>
    <row r="322" spans="1:11" ht="15.75">
      <c r="A322" s="1">
        <v>9579</v>
      </c>
      <c r="B322" s="1" t="s">
        <v>843</v>
      </c>
      <c r="C322" s="1" t="s">
        <v>4332</v>
      </c>
      <c r="D322" s="23">
        <v>3</v>
      </c>
      <c r="E322" s="1">
        <v>50000</v>
      </c>
      <c r="F322" s="25">
        <v>4.5799999999999983</v>
      </c>
      <c r="G322" s="25">
        <v>65.12</v>
      </c>
      <c r="H322" s="1">
        <v>4.5999999999999996</v>
      </c>
      <c r="I322" s="25">
        <v>1.0199556541019956</v>
      </c>
      <c r="J322" s="1">
        <v>2.42</v>
      </c>
      <c r="K322" s="25">
        <v>0.92720306513409967</v>
      </c>
    </row>
    <row r="323" spans="1:11" ht="15.75">
      <c r="A323" s="1">
        <v>9276</v>
      </c>
      <c r="B323" s="1" t="s">
        <v>2435</v>
      </c>
      <c r="C323" s="1" t="s">
        <v>4378</v>
      </c>
      <c r="D323" s="23">
        <v>7</v>
      </c>
      <c r="E323" s="1">
        <v>50000</v>
      </c>
      <c r="F323" s="25">
        <v>20.79</v>
      </c>
      <c r="G323" s="25">
        <v>13.926666666666668</v>
      </c>
      <c r="H323" s="1">
        <v>3.15</v>
      </c>
      <c r="I323" s="25">
        <v>0.75721153846153844</v>
      </c>
      <c r="J323" s="1">
        <v>1.99</v>
      </c>
      <c r="K323" s="25">
        <v>0.92129629629629628</v>
      </c>
    </row>
    <row r="324" spans="1:11" ht="15.75">
      <c r="A324" s="1">
        <v>9516</v>
      </c>
      <c r="B324" s="1" t="s">
        <v>707</v>
      </c>
      <c r="C324" s="1" t="s">
        <v>4286</v>
      </c>
      <c r="D324" s="23">
        <v>8</v>
      </c>
      <c r="E324" s="1">
        <v>50000</v>
      </c>
      <c r="F324" s="25">
        <v>10.98</v>
      </c>
      <c r="G324" s="25">
        <v>3.1666666666666665</v>
      </c>
      <c r="H324" s="1">
        <v>36.5</v>
      </c>
      <c r="I324" s="25">
        <v>5.3994082840236688</v>
      </c>
      <c r="J324" s="1">
        <v>2.38</v>
      </c>
      <c r="K324" s="25">
        <v>0.72782874617737003</v>
      </c>
    </row>
    <row r="325" spans="1:11" ht="15.75">
      <c r="A325" s="1">
        <v>9604</v>
      </c>
      <c r="B325" s="1" t="s">
        <v>3852</v>
      </c>
      <c r="C325" s="1" t="s">
        <v>4334</v>
      </c>
      <c r="D325" s="23">
        <v>4</v>
      </c>
      <c r="E325" s="1">
        <v>50000</v>
      </c>
      <c r="F325" s="25">
        <v>19.589999999999996</v>
      </c>
      <c r="G325" s="25">
        <v>23.136666666666667</v>
      </c>
      <c r="H325" s="1">
        <v>2.23</v>
      </c>
      <c r="I325" s="25">
        <v>0.1735408560311284</v>
      </c>
      <c r="J325" s="1">
        <v>1.93</v>
      </c>
      <c r="K325" s="25">
        <v>0.52445652173913038</v>
      </c>
    </row>
    <row r="326" spans="1:11" ht="15.75">
      <c r="A326" s="1">
        <v>8980</v>
      </c>
      <c r="B326" s="1" t="s">
        <v>1453</v>
      </c>
      <c r="C326" s="1" t="s">
        <v>4332</v>
      </c>
      <c r="D326" s="23">
        <v>3</v>
      </c>
      <c r="E326" s="1">
        <v>100000</v>
      </c>
      <c r="F326" s="25">
        <v>9.94</v>
      </c>
      <c r="G326" s="25">
        <v>2.27</v>
      </c>
      <c r="H326" s="1">
        <v>3</v>
      </c>
      <c r="I326" s="25">
        <v>0.66518847006651893</v>
      </c>
      <c r="J326" s="1">
        <v>1.96</v>
      </c>
      <c r="K326" s="25">
        <v>0.75095785440613028</v>
      </c>
    </row>
    <row r="327" spans="1:11" ht="15.75">
      <c r="A327" s="1">
        <v>9538</v>
      </c>
      <c r="B327" s="1" t="s">
        <v>3394</v>
      </c>
      <c r="C327" s="1" t="s">
        <v>4358</v>
      </c>
      <c r="D327" s="23">
        <v>1</v>
      </c>
      <c r="E327" s="1">
        <v>100000</v>
      </c>
      <c r="F327" s="25">
        <v>6.7999999999999972</v>
      </c>
      <c r="G327" s="25">
        <v>62.35</v>
      </c>
      <c r="H327" s="1">
        <v>12.14</v>
      </c>
      <c r="I327" s="25">
        <v>2.9975308641975311</v>
      </c>
      <c r="J327" s="1">
        <v>5.41</v>
      </c>
      <c r="K327" s="25">
        <v>1.9321428571428574</v>
      </c>
    </row>
    <row r="328" spans="1:11" ht="15.75">
      <c r="A328" s="1">
        <v>8734</v>
      </c>
      <c r="B328" s="1" t="s">
        <v>3669</v>
      </c>
      <c r="C328" s="1" t="s">
        <v>4845</v>
      </c>
      <c r="D328" s="23">
        <v>9</v>
      </c>
      <c r="E328" s="1">
        <v>100000</v>
      </c>
      <c r="F328" s="25">
        <v>25.25</v>
      </c>
      <c r="G328" s="25">
        <v>38.586666666666666</v>
      </c>
      <c r="H328" s="1">
        <v>2.14</v>
      </c>
      <c r="I328" s="25">
        <v>0.3009845288326301</v>
      </c>
      <c r="J328" s="1">
        <v>1.08</v>
      </c>
      <c r="K328" s="25">
        <v>0.51923076923076927</v>
      </c>
    </row>
    <row r="329" spans="1:11" ht="15.75">
      <c r="A329" s="1">
        <v>8547</v>
      </c>
      <c r="B329" s="1" t="s">
        <v>348</v>
      </c>
      <c r="C329" s="1" t="s">
        <v>4334</v>
      </c>
      <c r="D329" s="23">
        <v>4</v>
      </c>
      <c r="E329" s="1">
        <v>50000</v>
      </c>
      <c r="F329" s="25">
        <v>8.64</v>
      </c>
      <c r="G329" s="25">
        <v>68.206666666666663</v>
      </c>
      <c r="H329" s="1">
        <v>15.35</v>
      </c>
      <c r="I329" s="25">
        <v>1.1945525291828794</v>
      </c>
      <c r="J329" s="1">
        <v>3.79</v>
      </c>
      <c r="K329" s="25">
        <v>1.0298913043478259</v>
      </c>
    </row>
    <row r="330" spans="1:11" ht="15.75">
      <c r="A330" s="1">
        <v>8598</v>
      </c>
      <c r="B330" s="1" t="s">
        <v>3054</v>
      </c>
      <c r="C330" s="1" t="s">
        <v>4334</v>
      </c>
      <c r="D330" s="23">
        <v>4</v>
      </c>
      <c r="E330" s="1">
        <v>50000</v>
      </c>
      <c r="F330" s="25">
        <v>2.3199999999999932</v>
      </c>
      <c r="G330" s="25">
        <v>70.38</v>
      </c>
      <c r="H330" s="1">
        <v>7.26</v>
      </c>
      <c r="I330" s="25">
        <v>0.5649805447470817</v>
      </c>
      <c r="J330" s="1">
        <v>3.15</v>
      </c>
      <c r="K330" s="25">
        <v>0.85597826086956519</v>
      </c>
    </row>
    <row r="331" spans="1:11" ht="15.75">
      <c r="A331" s="1">
        <v>9134</v>
      </c>
      <c r="B331" s="1" t="s">
        <v>2103</v>
      </c>
      <c r="C331" s="1" t="s">
        <v>4334</v>
      </c>
      <c r="D331" s="23">
        <v>4</v>
      </c>
      <c r="E331" s="1">
        <v>50000</v>
      </c>
      <c r="F331" s="25">
        <v>15.27</v>
      </c>
      <c r="G331" s="25">
        <v>37.066666666666663</v>
      </c>
      <c r="H331" s="1">
        <v>15.75</v>
      </c>
      <c r="I331" s="25">
        <v>1.2256809338521402</v>
      </c>
      <c r="J331" s="1">
        <v>4.09</v>
      </c>
      <c r="K331" s="25">
        <v>1.1114130434782608</v>
      </c>
    </row>
    <row r="332" spans="1:11" ht="15.75">
      <c r="A332" s="1">
        <v>9533</v>
      </c>
      <c r="B332" s="1" t="s">
        <v>582</v>
      </c>
      <c r="C332" s="1" t="s">
        <v>4334</v>
      </c>
      <c r="D332" s="23">
        <v>4</v>
      </c>
      <c r="E332" s="1">
        <v>50000</v>
      </c>
      <c r="F332" s="25">
        <v>33.200000000000003</v>
      </c>
      <c r="G332" s="25">
        <v>21.63</v>
      </c>
      <c r="H332" s="1">
        <v>14.44</v>
      </c>
      <c r="I332" s="25">
        <v>1.1237354085603113</v>
      </c>
      <c r="J332" s="1">
        <v>2.5</v>
      </c>
      <c r="K332" s="25">
        <v>0.67934782608695654</v>
      </c>
    </row>
    <row r="333" spans="1:11" ht="15.75">
      <c r="A333" s="1">
        <v>8928</v>
      </c>
      <c r="B333" s="1" t="s">
        <v>2451</v>
      </c>
      <c r="C333" s="1" t="s">
        <v>4332</v>
      </c>
      <c r="D333" s="23">
        <v>3</v>
      </c>
      <c r="E333" s="1">
        <v>50000</v>
      </c>
      <c r="F333" s="25">
        <v>18.79</v>
      </c>
      <c r="G333" s="25">
        <v>7.2566666666666668</v>
      </c>
      <c r="H333" s="1">
        <v>10.29</v>
      </c>
      <c r="I333" s="25">
        <v>2.2815964523281598</v>
      </c>
      <c r="J333" s="1">
        <v>4.2</v>
      </c>
      <c r="K333" s="25">
        <v>1.6091954022988508</v>
      </c>
    </row>
    <row r="334" spans="1:11" ht="15.75">
      <c r="A334" s="1">
        <v>9282</v>
      </c>
      <c r="B334" s="1" t="s">
        <v>426</v>
      </c>
      <c r="C334" s="1" t="s">
        <v>4358</v>
      </c>
      <c r="D334" s="23">
        <v>1</v>
      </c>
      <c r="E334" s="1">
        <v>100000</v>
      </c>
      <c r="F334" s="25">
        <v>24.599999999999998</v>
      </c>
      <c r="G334" s="25">
        <v>26.503333333333334</v>
      </c>
      <c r="H334" s="1">
        <v>2.06</v>
      </c>
      <c r="I334" s="25">
        <v>0.50864197530864197</v>
      </c>
      <c r="J334" s="1">
        <v>1.76</v>
      </c>
      <c r="K334" s="25">
        <v>0.62857142857142867</v>
      </c>
    </row>
    <row r="335" spans="1:11" ht="15.75">
      <c r="A335" s="1">
        <v>9603</v>
      </c>
      <c r="B335" s="1" t="s">
        <v>122</v>
      </c>
      <c r="C335" s="1" t="s">
        <v>4334</v>
      </c>
      <c r="D335" s="23">
        <v>4</v>
      </c>
      <c r="E335" s="1">
        <v>50000</v>
      </c>
      <c r="F335" s="25">
        <v>9.2199999999999989</v>
      </c>
      <c r="G335" s="25">
        <v>38.326666666666668</v>
      </c>
      <c r="H335" s="1">
        <v>7.99</v>
      </c>
      <c r="I335" s="25">
        <v>0.6217898832684825</v>
      </c>
      <c r="J335" s="1">
        <v>2.5099999999999998</v>
      </c>
      <c r="K335" s="25">
        <v>0.68206521739130421</v>
      </c>
    </row>
    <row r="336" spans="1:11" ht="15.75">
      <c r="A336" s="1">
        <v>8628</v>
      </c>
      <c r="B336" s="1" t="s">
        <v>830</v>
      </c>
      <c r="C336" s="1" t="s">
        <v>4337</v>
      </c>
      <c r="D336" s="23">
        <v>13</v>
      </c>
      <c r="E336" s="1">
        <v>100000</v>
      </c>
      <c r="F336" s="25">
        <v>15.26</v>
      </c>
      <c r="G336" s="25">
        <v>5.82</v>
      </c>
      <c r="H336" s="1">
        <v>3.21</v>
      </c>
      <c r="I336" s="25">
        <v>0.68008474576271194</v>
      </c>
      <c r="J336" s="1">
        <v>1.65</v>
      </c>
      <c r="K336" s="25">
        <v>0.83333333333333326</v>
      </c>
    </row>
    <row r="337" spans="1:11" ht="15.75">
      <c r="A337" s="1">
        <v>9289</v>
      </c>
      <c r="B337" s="1" t="s">
        <v>2488</v>
      </c>
      <c r="C337" s="1" t="s">
        <v>4286</v>
      </c>
      <c r="D337" s="23">
        <v>8</v>
      </c>
      <c r="E337" s="1">
        <v>100000</v>
      </c>
      <c r="F337" s="25">
        <v>2.0500000000000003</v>
      </c>
      <c r="G337" s="25">
        <v>-3.4766666666666666</v>
      </c>
      <c r="H337" s="1">
        <v>54.35</v>
      </c>
      <c r="I337" s="25">
        <v>8.0399408284023668</v>
      </c>
      <c r="J337" s="1">
        <v>5.34</v>
      </c>
      <c r="K337" s="25">
        <v>1.6330275229357798</v>
      </c>
    </row>
    <row r="338" spans="1:11" ht="15.75">
      <c r="A338" s="1">
        <v>8736</v>
      </c>
      <c r="B338" s="1" t="s">
        <v>2635</v>
      </c>
      <c r="C338" s="1" t="s">
        <v>4370</v>
      </c>
      <c r="D338" s="23">
        <v>11</v>
      </c>
      <c r="E338" s="1">
        <v>100000</v>
      </c>
      <c r="F338" s="25">
        <v>29.14</v>
      </c>
      <c r="G338" s="25">
        <v>12.746666666666664</v>
      </c>
      <c r="H338" s="1">
        <v>33.33</v>
      </c>
      <c r="I338" s="25">
        <v>9.8318584070796451</v>
      </c>
      <c r="J338" s="1">
        <v>0.12</v>
      </c>
      <c r="K338" s="25">
        <v>8.1081081081081086E-2</v>
      </c>
    </row>
    <row r="339" spans="1:11" ht="15.75">
      <c r="A339" s="1">
        <v>9049</v>
      </c>
      <c r="B339" s="1" t="s">
        <v>1394</v>
      </c>
      <c r="C339" s="1" t="s">
        <v>4334</v>
      </c>
      <c r="D339" s="23">
        <v>4</v>
      </c>
      <c r="E339" s="1">
        <v>50000</v>
      </c>
      <c r="F339" s="25">
        <v>5.2800000000000011</v>
      </c>
      <c r="G339" s="25">
        <v>52.879999999999995</v>
      </c>
      <c r="H339" s="1">
        <v>14.78</v>
      </c>
      <c r="I339" s="25">
        <v>1.1501945525291828</v>
      </c>
      <c r="J339" s="1">
        <v>3.66</v>
      </c>
      <c r="K339" s="25">
        <v>0.99456521739130432</v>
      </c>
    </row>
    <row r="340" spans="1:11" ht="15.75">
      <c r="A340" s="1">
        <v>8992</v>
      </c>
      <c r="B340" s="1" t="s">
        <v>1412</v>
      </c>
      <c r="C340" s="1" t="s">
        <v>4352</v>
      </c>
      <c r="D340" s="23">
        <v>14</v>
      </c>
      <c r="E340" s="1">
        <v>50000</v>
      </c>
      <c r="F340" s="25">
        <v>10.719999999999999</v>
      </c>
      <c r="G340" s="25">
        <v>54.956666666666671</v>
      </c>
      <c r="H340" s="1">
        <v>2.94</v>
      </c>
      <c r="I340" s="25">
        <v>0.36612702366127026</v>
      </c>
      <c r="J340" s="1">
        <v>1.66</v>
      </c>
      <c r="K340" s="25">
        <v>0.46239554317548748</v>
      </c>
    </row>
    <row r="341" spans="1:11" ht="15.75">
      <c r="A341" s="1">
        <v>9021</v>
      </c>
      <c r="B341" s="1" t="s">
        <v>390</v>
      </c>
      <c r="C341" s="1" t="s">
        <v>4335</v>
      </c>
      <c r="D341" s="23">
        <v>5</v>
      </c>
      <c r="E341" s="1">
        <v>100000</v>
      </c>
      <c r="F341" s="25">
        <v>0.60000000000000009</v>
      </c>
      <c r="G341" s="25">
        <v>-1.0366666666666668</v>
      </c>
      <c r="H341" s="1">
        <v>2.75</v>
      </c>
      <c r="I341" s="25">
        <v>0.70332480818414322</v>
      </c>
      <c r="J341" s="1">
        <v>3.1</v>
      </c>
      <c r="K341" s="25">
        <v>1.2704918032786885</v>
      </c>
    </row>
    <row r="342" spans="1:11" ht="15.75">
      <c r="A342" s="1">
        <v>9000</v>
      </c>
      <c r="B342" s="1" t="s">
        <v>1422</v>
      </c>
      <c r="C342" s="1" t="s">
        <v>4335</v>
      </c>
      <c r="D342" s="23">
        <v>5</v>
      </c>
      <c r="E342" s="1">
        <v>100000</v>
      </c>
      <c r="F342" s="25">
        <v>2.58</v>
      </c>
      <c r="G342" s="25">
        <v>-1.5766666666666669</v>
      </c>
      <c r="H342" s="1">
        <v>5.41</v>
      </c>
      <c r="I342" s="25">
        <v>1.3836317135549872</v>
      </c>
      <c r="J342" s="1">
        <v>3.07</v>
      </c>
      <c r="K342" s="25">
        <v>1.2581967213114753</v>
      </c>
    </row>
    <row r="343" spans="1:11" ht="15.75">
      <c r="A343" s="1">
        <v>9097</v>
      </c>
      <c r="B343" s="1" t="s">
        <v>385</v>
      </c>
      <c r="C343" s="1" t="s">
        <v>4334</v>
      </c>
      <c r="D343" s="23">
        <v>4</v>
      </c>
      <c r="E343" s="1">
        <v>50000</v>
      </c>
      <c r="F343" s="25">
        <v>8.8299999999999983</v>
      </c>
      <c r="G343" s="25">
        <v>11.903333333333334</v>
      </c>
      <c r="H343" s="1">
        <v>42.8</v>
      </c>
      <c r="I343" s="25">
        <v>3.3307392996108947</v>
      </c>
      <c r="J343" s="1">
        <v>2.31</v>
      </c>
      <c r="K343" s="25">
        <v>0.62771739130434778</v>
      </c>
    </row>
    <row r="344" spans="1:11" ht="15.75">
      <c r="A344" s="1">
        <v>9048</v>
      </c>
      <c r="B344" s="1" t="s">
        <v>2844</v>
      </c>
      <c r="C344" s="1" t="s">
        <v>4339</v>
      </c>
      <c r="D344" s="23">
        <v>6</v>
      </c>
      <c r="E344" s="1">
        <v>50000</v>
      </c>
      <c r="F344" s="25">
        <v>1.5100000000000051</v>
      </c>
      <c r="G344" s="25">
        <v>91.8</v>
      </c>
      <c r="H344" s="1">
        <v>4.8499999999999996</v>
      </c>
      <c r="I344" s="25">
        <v>1.2763157894736841</v>
      </c>
      <c r="J344" s="1">
        <v>0.91</v>
      </c>
      <c r="K344" s="25">
        <v>0.37448559670781889</v>
      </c>
    </row>
    <row r="345" spans="1:11" ht="15.75">
      <c r="A345" s="1">
        <v>9330</v>
      </c>
      <c r="B345" s="1" t="s">
        <v>2500</v>
      </c>
      <c r="C345" s="1" t="s">
        <v>4334</v>
      </c>
      <c r="D345" s="23">
        <v>4</v>
      </c>
      <c r="E345" s="1">
        <v>50000</v>
      </c>
      <c r="F345" s="25">
        <v>1.45</v>
      </c>
      <c r="G345" s="25">
        <v>-0.77999999999999992</v>
      </c>
      <c r="H345" s="1">
        <v>7.66</v>
      </c>
      <c r="I345" s="25">
        <v>0.5961089494163424</v>
      </c>
      <c r="J345" s="1">
        <v>4.22</v>
      </c>
      <c r="K345" s="25">
        <v>1.1467391304347825</v>
      </c>
    </row>
    <row r="346" spans="1:11" ht="15.75">
      <c r="A346" s="1">
        <v>9314</v>
      </c>
      <c r="B346" s="1" t="s">
        <v>612</v>
      </c>
      <c r="C346" s="1" t="s">
        <v>4334</v>
      </c>
      <c r="D346" s="23">
        <v>4</v>
      </c>
      <c r="E346" s="1">
        <v>50000</v>
      </c>
      <c r="F346" s="25">
        <v>10.650000000000006</v>
      </c>
      <c r="G346" s="25">
        <v>68.156666666666666</v>
      </c>
      <c r="H346" s="1">
        <v>12.54</v>
      </c>
      <c r="I346" s="25">
        <v>0.97587548638132293</v>
      </c>
      <c r="J346" s="1">
        <v>3.91</v>
      </c>
      <c r="K346" s="25">
        <v>1.0625</v>
      </c>
    </row>
    <row r="347" spans="1:11" ht="15.75">
      <c r="A347" s="1">
        <v>9295</v>
      </c>
      <c r="B347" s="1" t="s">
        <v>2511</v>
      </c>
      <c r="C347" s="1" t="s">
        <v>4332</v>
      </c>
      <c r="D347" s="23">
        <v>3</v>
      </c>
      <c r="E347" s="1">
        <v>100000</v>
      </c>
      <c r="F347" s="25">
        <v>2.769999999999996</v>
      </c>
      <c r="G347" s="25">
        <v>76.12</v>
      </c>
      <c r="H347" s="1">
        <v>4.17</v>
      </c>
      <c r="I347" s="25">
        <v>0.92461197339246126</v>
      </c>
      <c r="J347" s="1">
        <v>2.2799999999999998</v>
      </c>
      <c r="K347" s="25">
        <v>0.87356321839080453</v>
      </c>
    </row>
    <row r="348" spans="1:11" ht="15.75">
      <c r="A348" s="1">
        <v>9399</v>
      </c>
      <c r="B348" s="1" t="s">
        <v>969</v>
      </c>
      <c r="C348" s="1" t="s">
        <v>4339</v>
      </c>
      <c r="D348" s="23">
        <v>6</v>
      </c>
      <c r="E348" s="1">
        <v>50000</v>
      </c>
      <c r="F348" s="25">
        <v>9.4899999999999949</v>
      </c>
      <c r="G348" s="25">
        <v>63.633333333333326</v>
      </c>
      <c r="H348" s="1">
        <v>26.39</v>
      </c>
      <c r="I348" s="25">
        <v>6.9447368421052635</v>
      </c>
      <c r="J348" s="1">
        <v>1.72</v>
      </c>
      <c r="K348" s="25">
        <v>0.70781893004115226</v>
      </c>
    </row>
    <row r="349" spans="1:11" ht="15.75">
      <c r="A349" s="1">
        <v>9416</v>
      </c>
      <c r="B349" s="1" t="s">
        <v>1121</v>
      </c>
      <c r="C349" s="1" t="s">
        <v>8071</v>
      </c>
      <c r="D349" s="23">
        <v>10</v>
      </c>
      <c r="E349" s="1">
        <v>100000</v>
      </c>
      <c r="F349" s="25">
        <v>1.78</v>
      </c>
      <c r="G349" s="25">
        <v>-0.79666666666666675</v>
      </c>
      <c r="H349" s="1">
        <v>4.5</v>
      </c>
      <c r="I349" s="25">
        <v>1.0089686098654709</v>
      </c>
      <c r="J349" s="1">
        <v>1.87</v>
      </c>
      <c r="K349" s="25">
        <v>1.0747126436781609</v>
      </c>
    </row>
    <row r="350" spans="1:11" ht="15.75">
      <c r="A350" s="1">
        <v>9141</v>
      </c>
      <c r="B350" s="1" t="s">
        <v>2116</v>
      </c>
      <c r="C350" s="1" t="s">
        <v>4350</v>
      </c>
      <c r="D350" s="23">
        <v>15</v>
      </c>
      <c r="E350" s="1">
        <v>50000</v>
      </c>
      <c r="F350" s="25">
        <v>17.5</v>
      </c>
      <c r="G350" s="25">
        <v>19.693333333333332</v>
      </c>
      <c r="H350" s="1">
        <v>110.53</v>
      </c>
      <c r="I350" s="25">
        <v>35.313099041533548</v>
      </c>
      <c r="J350" s="1">
        <v>2.4500000000000002</v>
      </c>
      <c r="K350" s="25">
        <v>0.96078431372549034</v>
      </c>
    </row>
    <row r="351" spans="1:11" ht="15.75">
      <c r="A351" s="1">
        <v>8717</v>
      </c>
      <c r="B351" s="1" t="s">
        <v>3975</v>
      </c>
      <c r="C351" s="1" t="s">
        <v>4334</v>
      </c>
      <c r="D351" s="23">
        <v>4</v>
      </c>
      <c r="E351" s="1">
        <v>50000</v>
      </c>
      <c r="F351" s="25">
        <v>1.8200000000000074</v>
      </c>
      <c r="G351" s="25">
        <v>73.149999999999991</v>
      </c>
      <c r="H351" s="1">
        <v>23.53</v>
      </c>
      <c r="I351" s="25">
        <v>1.8311284046692609</v>
      </c>
      <c r="J351" s="1">
        <v>6.17</v>
      </c>
      <c r="K351" s="25">
        <v>1.6766304347826086</v>
      </c>
    </row>
    <row r="352" spans="1:11" ht="15.75">
      <c r="A352" s="1">
        <v>9286</v>
      </c>
      <c r="B352" s="1" t="s">
        <v>2465</v>
      </c>
      <c r="C352" s="1" t="s">
        <v>4370</v>
      </c>
      <c r="D352" s="23">
        <v>11</v>
      </c>
      <c r="E352" s="1">
        <v>50000</v>
      </c>
      <c r="F352" s="25">
        <v>23.029999999999998</v>
      </c>
      <c r="G352" s="25">
        <v>32.263333333333328</v>
      </c>
      <c r="H352" s="1">
        <v>10.74</v>
      </c>
      <c r="I352" s="25">
        <v>3.168141592920354</v>
      </c>
      <c r="J352" s="1">
        <v>0.51</v>
      </c>
      <c r="K352" s="25">
        <v>0.34459459459459463</v>
      </c>
    </row>
    <row r="353" spans="1:11" ht="15.75">
      <c r="A353" s="1">
        <v>9111</v>
      </c>
      <c r="B353" s="1" t="s">
        <v>2908</v>
      </c>
      <c r="C353" s="1" t="s">
        <v>4334</v>
      </c>
      <c r="D353" s="23">
        <v>4</v>
      </c>
      <c r="E353" s="1">
        <v>100000</v>
      </c>
      <c r="F353" s="25">
        <v>0.57000000000000006</v>
      </c>
      <c r="G353" s="25">
        <v>-1.2066666666666668</v>
      </c>
      <c r="H353" s="1">
        <v>7.62</v>
      </c>
      <c r="I353" s="25">
        <v>0.59299610894941635</v>
      </c>
      <c r="J353" s="1">
        <v>4.6500000000000004</v>
      </c>
      <c r="K353" s="25">
        <v>1.2635869565217392</v>
      </c>
    </row>
    <row r="354" spans="1:11" ht="15.75">
      <c r="A354" s="1">
        <v>9474</v>
      </c>
      <c r="B354" s="1" t="s">
        <v>3944</v>
      </c>
      <c r="C354" s="1" t="s">
        <v>4335</v>
      </c>
      <c r="D354" s="23">
        <v>5</v>
      </c>
      <c r="E354" s="1">
        <v>50000</v>
      </c>
      <c r="F354" s="25">
        <v>12.600000000000001</v>
      </c>
      <c r="G354" s="25">
        <v>40.50333333333333</v>
      </c>
      <c r="H354" s="1">
        <v>2</v>
      </c>
      <c r="I354" s="25">
        <v>0.51150895140664965</v>
      </c>
      <c r="J354" s="1">
        <v>5.01</v>
      </c>
      <c r="K354" s="25">
        <v>2.0532786885245899</v>
      </c>
    </row>
    <row r="355" spans="1:11" ht="15.75">
      <c r="A355" s="1">
        <v>9149</v>
      </c>
      <c r="B355" s="1" t="s">
        <v>2993</v>
      </c>
      <c r="C355" s="1" t="s">
        <v>4286</v>
      </c>
      <c r="D355" s="23">
        <v>8</v>
      </c>
      <c r="E355" s="1">
        <v>100000</v>
      </c>
      <c r="F355" s="25">
        <v>19.340000000000003</v>
      </c>
      <c r="G355" s="25">
        <v>15.126666666666665</v>
      </c>
      <c r="H355" s="1">
        <v>3.6</v>
      </c>
      <c r="I355" s="25">
        <v>0.53254437869822491</v>
      </c>
      <c r="J355" s="1">
        <v>2.59</v>
      </c>
      <c r="K355" s="25">
        <v>0.79204892966360851</v>
      </c>
    </row>
    <row r="356" spans="1:11" ht="15.75">
      <c r="A356" s="1">
        <v>9181</v>
      </c>
      <c r="B356" s="1" t="s">
        <v>2095</v>
      </c>
      <c r="C356" s="1" t="s">
        <v>4334</v>
      </c>
      <c r="D356" s="23">
        <v>4</v>
      </c>
      <c r="E356" s="1">
        <v>50000</v>
      </c>
      <c r="F356" s="25">
        <v>7.8499999999999943</v>
      </c>
      <c r="G356" s="25">
        <v>69.33</v>
      </c>
      <c r="H356" s="1">
        <v>6.5</v>
      </c>
      <c r="I356" s="25">
        <v>0.50583657587548636</v>
      </c>
      <c r="J356" s="1">
        <v>4.6399999999999997</v>
      </c>
      <c r="K356" s="25">
        <v>1.2608695652173911</v>
      </c>
    </row>
    <row r="357" spans="1:11" ht="15.75">
      <c r="A357" s="1">
        <v>9434</v>
      </c>
      <c r="B357" s="1" t="s">
        <v>3020</v>
      </c>
      <c r="C357" s="1" t="s">
        <v>4350</v>
      </c>
      <c r="D357" s="23">
        <v>15</v>
      </c>
      <c r="E357" s="1">
        <v>100000</v>
      </c>
      <c r="F357" s="25">
        <v>12.870000000000005</v>
      </c>
      <c r="G357" s="25">
        <v>77.436666666666667</v>
      </c>
      <c r="H357" s="1">
        <v>9.76</v>
      </c>
      <c r="I357" s="25">
        <v>3.1182108626198084</v>
      </c>
      <c r="J357" s="1">
        <v>3.86</v>
      </c>
      <c r="K357" s="25">
        <v>1.5137254901960784</v>
      </c>
    </row>
    <row r="358" spans="1:11" ht="15.75">
      <c r="A358" s="1">
        <v>9449</v>
      </c>
      <c r="B358" s="1" t="s">
        <v>131</v>
      </c>
      <c r="C358" s="1" t="s">
        <v>4339</v>
      </c>
      <c r="D358" s="23">
        <v>6</v>
      </c>
      <c r="E358" s="1">
        <v>50000</v>
      </c>
      <c r="F358" s="25">
        <v>5.269999999999996</v>
      </c>
      <c r="G358" s="25">
        <v>68.083333333333329</v>
      </c>
      <c r="H358" s="1">
        <v>2.96</v>
      </c>
      <c r="I358" s="25">
        <v>0.77894736842105261</v>
      </c>
      <c r="J358" s="1">
        <v>2.2999999999999998</v>
      </c>
      <c r="K358" s="25">
        <v>0.94650205761316863</v>
      </c>
    </row>
    <row r="359" spans="1:11" ht="15.75">
      <c r="A359" s="1">
        <v>9439</v>
      </c>
      <c r="B359" s="1" t="s">
        <v>329</v>
      </c>
      <c r="C359" s="1" t="s">
        <v>4334</v>
      </c>
      <c r="D359" s="23">
        <v>4</v>
      </c>
      <c r="E359" s="1">
        <v>50000</v>
      </c>
      <c r="F359" s="25">
        <v>2.58</v>
      </c>
      <c r="G359" s="25">
        <v>1.0066666666666666</v>
      </c>
      <c r="H359" s="1">
        <v>60.06</v>
      </c>
      <c r="I359" s="25">
        <v>4.6739299610894944</v>
      </c>
      <c r="J359" s="1">
        <v>7.64</v>
      </c>
      <c r="K359" s="25">
        <v>2.0760869565217388</v>
      </c>
    </row>
    <row r="360" spans="1:11" ht="15.75">
      <c r="A360" s="1">
        <v>8566</v>
      </c>
      <c r="B360" s="1" t="s">
        <v>557</v>
      </c>
      <c r="C360" s="1" t="s">
        <v>4337</v>
      </c>
      <c r="D360" s="23">
        <v>13</v>
      </c>
      <c r="E360" s="1">
        <v>100000</v>
      </c>
      <c r="F360" s="25">
        <v>1.47</v>
      </c>
      <c r="G360" s="25">
        <v>-2.2033333333333331</v>
      </c>
      <c r="H360" s="1">
        <v>5.9</v>
      </c>
      <c r="I360" s="25">
        <v>1.2500000000000002</v>
      </c>
      <c r="J360" s="1">
        <v>2.34</v>
      </c>
      <c r="K360" s="25">
        <v>1.1818181818181817</v>
      </c>
    </row>
    <row r="361" spans="1:11" ht="15.75">
      <c r="A361" s="1">
        <v>9493</v>
      </c>
      <c r="B361" s="1" t="s">
        <v>158</v>
      </c>
      <c r="C361" s="1" t="s">
        <v>4339</v>
      </c>
      <c r="D361" s="23">
        <v>6</v>
      </c>
      <c r="E361" s="1">
        <v>49979.93</v>
      </c>
      <c r="F361" s="25">
        <v>4.7299999999999969</v>
      </c>
      <c r="G361" s="25">
        <v>55.863333333333337</v>
      </c>
      <c r="H361" s="1">
        <v>4.22</v>
      </c>
      <c r="I361" s="25">
        <v>1.1105263157894736</v>
      </c>
      <c r="J361" s="1">
        <v>1.43</v>
      </c>
      <c r="K361" s="25">
        <v>0.58847736625514402</v>
      </c>
    </row>
    <row r="362" spans="1:11" ht="15.75">
      <c r="A362" s="1">
        <v>9479</v>
      </c>
      <c r="B362" s="1" t="s">
        <v>753</v>
      </c>
      <c r="C362" s="1" t="s">
        <v>4286</v>
      </c>
      <c r="D362" s="23">
        <v>8</v>
      </c>
      <c r="E362" s="1">
        <v>50000</v>
      </c>
      <c r="F362" s="25">
        <v>6.9</v>
      </c>
      <c r="G362" s="25">
        <v>14.016666666666666</v>
      </c>
      <c r="H362" s="1">
        <v>18.52</v>
      </c>
      <c r="I362" s="25">
        <v>2.7396449704142012</v>
      </c>
      <c r="J362" s="1">
        <v>3.38</v>
      </c>
      <c r="K362" s="25">
        <v>1.0336391437308867</v>
      </c>
    </row>
    <row r="363" spans="1:11" ht="15.75">
      <c r="A363" s="1">
        <v>9312</v>
      </c>
      <c r="B363" s="1" t="s">
        <v>2529</v>
      </c>
      <c r="C363" s="1" t="s">
        <v>4286</v>
      </c>
      <c r="D363" s="23">
        <v>8</v>
      </c>
      <c r="E363" s="1">
        <v>50000</v>
      </c>
      <c r="F363" s="25">
        <v>0</v>
      </c>
      <c r="G363" s="25">
        <v>0</v>
      </c>
      <c r="H363" s="1">
        <v>11.96</v>
      </c>
      <c r="I363" s="25">
        <v>1.7692307692307694</v>
      </c>
      <c r="J363" s="1">
        <v>3.55</v>
      </c>
      <c r="K363" s="25">
        <v>1.0856269113149846</v>
      </c>
    </row>
    <row r="364" spans="1:11" ht="15.75">
      <c r="A364" s="1">
        <v>9371</v>
      </c>
      <c r="B364" s="1" t="s">
        <v>497</v>
      </c>
      <c r="C364" s="1" t="s">
        <v>4339</v>
      </c>
      <c r="D364" s="23">
        <v>6</v>
      </c>
      <c r="E364" s="1">
        <v>50000</v>
      </c>
      <c r="F364" s="25">
        <v>5.52</v>
      </c>
      <c r="G364" s="25">
        <v>2.84</v>
      </c>
      <c r="H364" s="1">
        <v>4.66</v>
      </c>
      <c r="I364" s="25">
        <v>1.2263157894736842</v>
      </c>
      <c r="J364" s="1">
        <v>3.58</v>
      </c>
      <c r="K364" s="25">
        <v>1.4732510288065843</v>
      </c>
    </row>
    <row r="365" spans="1:11" ht="15.75">
      <c r="A365" s="1">
        <v>9385</v>
      </c>
      <c r="B365" s="1" t="s">
        <v>492</v>
      </c>
      <c r="C365" s="1" t="s">
        <v>4334</v>
      </c>
      <c r="D365" s="23">
        <v>4</v>
      </c>
      <c r="E365" s="1">
        <v>50000</v>
      </c>
      <c r="F365" s="25">
        <v>4.5399999999999991</v>
      </c>
      <c r="G365" s="25">
        <v>53.37</v>
      </c>
      <c r="H365" s="1">
        <v>12.77</v>
      </c>
      <c r="I365" s="25">
        <v>0.99377431906614788</v>
      </c>
      <c r="J365" s="1">
        <v>3.52</v>
      </c>
      <c r="K365" s="25">
        <v>0.9565217391304347</v>
      </c>
    </row>
    <row r="366" spans="1:11" ht="15.75">
      <c r="A366" s="1">
        <v>8729</v>
      </c>
      <c r="B366" s="1" t="s">
        <v>3979</v>
      </c>
      <c r="C366" s="1" t="s">
        <v>4335</v>
      </c>
      <c r="D366" s="23">
        <v>5</v>
      </c>
      <c r="E366" s="1">
        <v>50000</v>
      </c>
      <c r="F366" s="25">
        <v>7.620000000000001</v>
      </c>
      <c r="G366" s="25">
        <v>23.683333333333334</v>
      </c>
      <c r="H366" s="1">
        <v>4.3</v>
      </c>
      <c r="I366" s="25">
        <v>1.0997442455242965</v>
      </c>
      <c r="J366" s="1">
        <v>2.96</v>
      </c>
      <c r="K366" s="25">
        <v>1.2131147540983607</v>
      </c>
    </row>
    <row r="367" spans="1:11" ht="15.75">
      <c r="A367" s="1">
        <v>9284</v>
      </c>
      <c r="B367" s="1" t="s">
        <v>618</v>
      </c>
      <c r="C367" s="1" t="s">
        <v>4334</v>
      </c>
      <c r="D367" s="23">
        <v>4</v>
      </c>
      <c r="E367" s="1">
        <v>50000</v>
      </c>
      <c r="F367" s="25">
        <v>1.19</v>
      </c>
      <c r="G367" s="25">
        <v>-2.3333333333333335</v>
      </c>
      <c r="H367" s="1">
        <v>10.58</v>
      </c>
      <c r="I367" s="25">
        <v>0.8233463035019456</v>
      </c>
      <c r="J367" s="1">
        <v>4.43</v>
      </c>
      <c r="K367" s="25">
        <v>1.2038043478260869</v>
      </c>
    </row>
    <row r="368" spans="1:11" ht="15.75">
      <c r="A368" s="1">
        <v>9511</v>
      </c>
      <c r="B368" s="1" t="s">
        <v>661</v>
      </c>
      <c r="C368" s="1" t="s">
        <v>4358</v>
      </c>
      <c r="D368" s="23">
        <v>1</v>
      </c>
      <c r="E368" s="1">
        <v>100000</v>
      </c>
      <c r="F368" s="25">
        <v>8.889999999999997</v>
      </c>
      <c r="G368" s="25">
        <v>23.776666666666667</v>
      </c>
      <c r="H368" s="1">
        <v>11.67</v>
      </c>
      <c r="I368" s="25">
        <v>2.8814814814814818</v>
      </c>
      <c r="J368" s="1">
        <v>8.1300000000000008</v>
      </c>
      <c r="K368" s="25">
        <v>2.9035714285714289</v>
      </c>
    </row>
    <row r="369" spans="1:11" ht="15.75">
      <c r="A369" s="1">
        <v>8565</v>
      </c>
      <c r="B369" s="1" t="s">
        <v>725</v>
      </c>
      <c r="C369" s="1" t="s">
        <v>4286</v>
      </c>
      <c r="D369" s="23">
        <v>8</v>
      </c>
      <c r="E369" s="1">
        <v>50000</v>
      </c>
      <c r="F369" s="25">
        <v>10.97</v>
      </c>
      <c r="G369" s="25">
        <v>19.353333333333335</v>
      </c>
      <c r="H369" s="1">
        <v>14.25</v>
      </c>
      <c r="I369" s="25">
        <v>2.1079881656804735</v>
      </c>
      <c r="J369" s="1">
        <v>5.19</v>
      </c>
      <c r="K369" s="25">
        <v>1.5871559633027523</v>
      </c>
    </row>
    <row r="370" spans="1:11" ht="15.75">
      <c r="A370" s="1">
        <v>8646</v>
      </c>
      <c r="B370" s="1" t="s">
        <v>3343</v>
      </c>
      <c r="C370" s="1" t="s">
        <v>4337</v>
      </c>
      <c r="D370" s="23">
        <v>13</v>
      </c>
      <c r="E370" s="1">
        <v>50000</v>
      </c>
      <c r="F370" s="25">
        <v>10.7</v>
      </c>
      <c r="G370" s="25">
        <v>16.973333333333333</v>
      </c>
      <c r="H370" s="1">
        <v>2.13</v>
      </c>
      <c r="I370" s="25">
        <v>0.45127118644067798</v>
      </c>
      <c r="J370" s="1">
        <v>2.4700000000000002</v>
      </c>
      <c r="K370" s="25">
        <v>1.2474747474747476</v>
      </c>
    </row>
    <row r="371" spans="1:11" ht="15.75">
      <c r="A371" s="1">
        <v>9504</v>
      </c>
      <c r="B371" s="1" t="s">
        <v>239</v>
      </c>
      <c r="C371" s="1" t="s">
        <v>4334</v>
      </c>
      <c r="D371" s="23">
        <v>4</v>
      </c>
      <c r="E371" s="1">
        <v>50000</v>
      </c>
      <c r="F371" s="25">
        <v>9.0200000000000031</v>
      </c>
      <c r="G371" s="25">
        <v>54.516666666666673</v>
      </c>
      <c r="H371" s="1">
        <v>16.39</v>
      </c>
      <c r="I371" s="25">
        <v>1.2754863813229573</v>
      </c>
      <c r="J371" s="1">
        <v>3.21</v>
      </c>
      <c r="K371" s="25">
        <v>0.87228260869565211</v>
      </c>
    </row>
    <row r="372" spans="1:11" ht="15.75">
      <c r="A372" s="1">
        <v>9194</v>
      </c>
      <c r="B372" s="1" t="s">
        <v>633</v>
      </c>
      <c r="C372" s="1" t="s">
        <v>4334</v>
      </c>
      <c r="D372" s="23">
        <v>4</v>
      </c>
      <c r="E372" s="1">
        <v>50000</v>
      </c>
      <c r="F372" s="25">
        <v>0.53</v>
      </c>
      <c r="G372" s="25">
        <v>0.17666666666666667</v>
      </c>
      <c r="H372" s="1">
        <v>10.23</v>
      </c>
      <c r="I372" s="25">
        <v>0.79610894941634247</v>
      </c>
      <c r="J372" s="1">
        <v>1.47</v>
      </c>
      <c r="K372" s="25">
        <v>0.39945652173913043</v>
      </c>
    </row>
    <row r="373" spans="1:11" ht="15.75">
      <c r="A373" s="1">
        <v>9248</v>
      </c>
      <c r="B373" s="1" t="s">
        <v>3273</v>
      </c>
      <c r="C373" s="1" t="s">
        <v>4334</v>
      </c>
      <c r="D373" s="23">
        <v>4</v>
      </c>
      <c r="E373" s="1">
        <v>50000</v>
      </c>
      <c r="F373" s="25">
        <v>16.420000000000002</v>
      </c>
      <c r="G373" s="25">
        <v>30.453333333333337</v>
      </c>
      <c r="H373" s="1">
        <v>35.159999999999997</v>
      </c>
      <c r="I373" s="25">
        <v>2.7361867704280152</v>
      </c>
      <c r="J373" s="1">
        <v>4.8899999999999997</v>
      </c>
      <c r="K373" s="25">
        <v>1.3288043478260869</v>
      </c>
    </row>
    <row r="374" spans="1:11" ht="15.75">
      <c r="A374" s="1">
        <v>9170</v>
      </c>
      <c r="B374" s="1" t="s">
        <v>72</v>
      </c>
      <c r="C374" s="1" t="s">
        <v>4334</v>
      </c>
      <c r="D374" s="23">
        <v>4</v>
      </c>
      <c r="E374" s="1">
        <v>50000</v>
      </c>
      <c r="F374" s="25">
        <v>0.6100000000000001</v>
      </c>
      <c r="G374" s="25">
        <v>-1.3566666666666667</v>
      </c>
      <c r="H374" s="1">
        <v>12.12</v>
      </c>
      <c r="I374" s="25">
        <v>0.9431906614785992</v>
      </c>
      <c r="J374" s="1">
        <v>2.2799999999999998</v>
      </c>
      <c r="K374" s="25">
        <v>0.61956521739130421</v>
      </c>
    </row>
    <row r="375" spans="1:11" ht="15.75">
      <c r="A375" s="1">
        <v>8542</v>
      </c>
      <c r="B375" s="1" t="s">
        <v>679</v>
      </c>
      <c r="C375" s="1" t="s">
        <v>4335</v>
      </c>
      <c r="D375" s="23">
        <v>5</v>
      </c>
      <c r="E375" s="1">
        <v>50000</v>
      </c>
      <c r="F375" s="25">
        <v>1.25</v>
      </c>
      <c r="G375" s="25">
        <v>-1.3533333333333333</v>
      </c>
      <c r="H375" s="1">
        <v>8.91</v>
      </c>
      <c r="I375" s="25">
        <v>2.2787723785166238</v>
      </c>
      <c r="J375" s="1">
        <v>2.12</v>
      </c>
      <c r="K375" s="25">
        <v>0.86885245901639352</v>
      </c>
    </row>
    <row r="376" spans="1:11" ht="15.75">
      <c r="A376" s="1">
        <v>8550</v>
      </c>
      <c r="B376" s="1" t="s">
        <v>756</v>
      </c>
      <c r="C376" s="1" t="s">
        <v>4334</v>
      </c>
      <c r="D376" s="23">
        <v>4</v>
      </c>
      <c r="E376" s="1">
        <v>50000</v>
      </c>
      <c r="F376" s="25">
        <v>4.0499999999999972</v>
      </c>
      <c r="G376" s="25">
        <v>47.316666666666663</v>
      </c>
      <c r="H376" s="1">
        <v>7.5</v>
      </c>
      <c r="I376" s="25">
        <v>0.58365758754863817</v>
      </c>
      <c r="J376" s="1">
        <v>2.5</v>
      </c>
      <c r="K376" s="25">
        <v>0.67934782608695654</v>
      </c>
    </row>
    <row r="377" spans="1:11" ht="15.75">
      <c r="A377" s="1">
        <v>9480</v>
      </c>
      <c r="B377" s="1" t="s">
        <v>984</v>
      </c>
      <c r="C377" s="1" t="s">
        <v>4332</v>
      </c>
      <c r="D377" s="23">
        <v>3</v>
      </c>
      <c r="E377" s="1">
        <v>50000</v>
      </c>
      <c r="F377" s="25">
        <v>4.3599999999999994</v>
      </c>
      <c r="G377" s="25">
        <v>35.273333333333333</v>
      </c>
      <c r="H377" s="1">
        <v>5.88</v>
      </c>
      <c r="I377" s="25">
        <v>1.3037694013303769</v>
      </c>
      <c r="J377" s="1">
        <v>2.97</v>
      </c>
      <c r="K377" s="25">
        <v>1.1379310344827587</v>
      </c>
    </row>
    <row r="378" spans="1:11" ht="15.75">
      <c r="A378" s="1">
        <v>8659</v>
      </c>
      <c r="B378" s="1" t="s">
        <v>39</v>
      </c>
      <c r="C378" s="1" t="s">
        <v>4358</v>
      </c>
      <c r="D378" s="23">
        <v>1</v>
      </c>
      <c r="E378" s="1">
        <v>50000</v>
      </c>
      <c r="F378" s="25">
        <v>9.259999999999998</v>
      </c>
      <c r="G378" s="25">
        <v>12.416666666666666</v>
      </c>
      <c r="H378" s="1">
        <v>1.56</v>
      </c>
      <c r="I378" s="25">
        <v>0.38518518518518524</v>
      </c>
      <c r="J378" s="1">
        <v>2.5499999999999998</v>
      </c>
      <c r="K378" s="25">
        <v>0.9107142857142857</v>
      </c>
    </row>
    <row r="379" spans="1:11" ht="15.75">
      <c r="A379" s="1">
        <v>9617</v>
      </c>
      <c r="B379" s="1" t="s">
        <v>4050</v>
      </c>
      <c r="C379" s="1" t="s">
        <v>4334</v>
      </c>
      <c r="D379" s="23">
        <v>4</v>
      </c>
      <c r="E379" s="1">
        <v>50000</v>
      </c>
      <c r="F379" s="25">
        <v>13.919999999999998</v>
      </c>
      <c r="G379" s="25">
        <v>23.263333333333332</v>
      </c>
      <c r="H379" s="1">
        <v>2.72</v>
      </c>
      <c r="I379" s="25">
        <v>0.21167315175097279</v>
      </c>
      <c r="J379" s="1">
        <v>2.2400000000000002</v>
      </c>
      <c r="K379" s="25">
        <v>0.60869565217391308</v>
      </c>
    </row>
    <row r="380" spans="1:11" ht="15.75">
      <c r="A380" s="1">
        <v>8577</v>
      </c>
      <c r="B380" s="1" t="s">
        <v>486</v>
      </c>
      <c r="C380" s="1" t="s">
        <v>4334</v>
      </c>
      <c r="D380" s="23">
        <v>4</v>
      </c>
      <c r="E380" s="1">
        <v>50000</v>
      </c>
      <c r="F380" s="25">
        <v>11.97999999999999</v>
      </c>
      <c r="G380" s="25">
        <v>69.12</v>
      </c>
      <c r="H380" s="1">
        <v>13.62</v>
      </c>
      <c r="I380" s="25">
        <v>1.0599221789883269</v>
      </c>
      <c r="J380" s="1">
        <v>3.76</v>
      </c>
      <c r="K380" s="25">
        <v>1.0217391304347825</v>
      </c>
    </row>
    <row r="381" spans="1:11" ht="15.75">
      <c r="A381" s="1">
        <v>9638</v>
      </c>
      <c r="B381" s="1" t="s">
        <v>4086</v>
      </c>
      <c r="C381" s="1" t="s">
        <v>4332</v>
      </c>
      <c r="D381" s="23">
        <v>3</v>
      </c>
      <c r="E381" s="1">
        <v>100000</v>
      </c>
      <c r="F381" s="25">
        <v>5.0799999999999983</v>
      </c>
      <c r="G381" s="25">
        <v>53.833333333333336</v>
      </c>
      <c r="H381" s="1">
        <v>4.3499999999999996</v>
      </c>
      <c r="I381" s="25">
        <v>0.96452328159645229</v>
      </c>
      <c r="J381" s="1">
        <v>1.95</v>
      </c>
      <c r="K381" s="25">
        <v>0.74712643678160917</v>
      </c>
    </row>
    <row r="382" spans="1:11" ht="15.75">
      <c r="A382" s="1">
        <v>9578</v>
      </c>
      <c r="B382" s="1" t="s">
        <v>3546</v>
      </c>
      <c r="C382" s="1" t="s">
        <v>4339</v>
      </c>
      <c r="D382" s="23">
        <v>6</v>
      </c>
      <c r="E382" s="1">
        <v>50000</v>
      </c>
      <c r="F382" s="25">
        <v>22.879999999999995</v>
      </c>
      <c r="G382" s="25">
        <v>49.72</v>
      </c>
      <c r="H382" s="1">
        <v>3.96</v>
      </c>
      <c r="I382" s="25">
        <v>1.0421052631578949</v>
      </c>
      <c r="J382" s="1">
        <v>1.49</v>
      </c>
      <c r="K382" s="25">
        <v>0.61316872427983538</v>
      </c>
    </row>
    <row r="383" spans="1:11" ht="15.75">
      <c r="A383" s="1">
        <v>9620</v>
      </c>
      <c r="B383" s="1" t="s">
        <v>4074</v>
      </c>
      <c r="C383" s="1" t="s">
        <v>4334</v>
      </c>
      <c r="D383" s="23">
        <v>4</v>
      </c>
      <c r="E383" s="1">
        <v>50000</v>
      </c>
      <c r="F383" s="25">
        <v>23.560000000000002</v>
      </c>
      <c r="G383" s="25">
        <v>11.873333333333335</v>
      </c>
      <c r="H383" s="1">
        <v>4.8600000000000003</v>
      </c>
      <c r="I383" s="25">
        <v>0.37821011673151755</v>
      </c>
      <c r="J383" s="1">
        <v>3.81</v>
      </c>
      <c r="K383" s="25">
        <v>1.0353260869565217</v>
      </c>
    </row>
    <row r="384" spans="1:11" ht="15.75">
      <c r="A384" s="1">
        <v>8621</v>
      </c>
      <c r="B384" s="1" t="s">
        <v>3243</v>
      </c>
      <c r="C384" s="1" t="s">
        <v>4334</v>
      </c>
      <c r="D384" s="23">
        <v>4</v>
      </c>
      <c r="E384" s="1">
        <v>50000</v>
      </c>
      <c r="F384" s="25">
        <v>37.75</v>
      </c>
      <c r="G384" s="25">
        <v>19.933333333333334</v>
      </c>
      <c r="H384" s="1">
        <v>53.42</v>
      </c>
      <c r="I384" s="25">
        <v>4.1571984435797669</v>
      </c>
      <c r="J384" s="1">
        <v>5.59</v>
      </c>
      <c r="K384" s="25">
        <v>1.5190217391304346</v>
      </c>
    </row>
    <row r="385" spans="1:11" ht="15.75">
      <c r="A385" s="1">
        <v>8640</v>
      </c>
      <c r="B385" s="1" t="s">
        <v>113</v>
      </c>
      <c r="C385" s="1" t="s">
        <v>4334</v>
      </c>
      <c r="D385" s="23">
        <v>4</v>
      </c>
      <c r="E385" s="1">
        <v>50000</v>
      </c>
      <c r="F385" s="25">
        <v>13.560000000000002</v>
      </c>
      <c r="G385" s="25">
        <v>32.113333333333337</v>
      </c>
      <c r="H385" s="1">
        <v>26.2</v>
      </c>
      <c r="I385" s="25">
        <v>2.0389105058365757</v>
      </c>
      <c r="J385" s="1">
        <v>2.69</v>
      </c>
      <c r="K385" s="25">
        <v>0.73097826086956519</v>
      </c>
    </row>
    <row r="386" spans="1:11" ht="15.75">
      <c r="A386" s="1">
        <v>9297</v>
      </c>
      <c r="B386" s="1" t="s">
        <v>2515</v>
      </c>
      <c r="C386" s="1" t="s">
        <v>4378</v>
      </c>
      <c r="D386" s="23">
        <v>7</v>
      </c>
      <c r="E386" s="1">
        <v>100000</v>
      </c>
      <c r="F386" s="25">
        <v>0.73</v>
      </c>
      <c r="G386" s="25">
        <v>-0.43</v>
      </c>
      <c r="H386" s="1">
        <v>2.5099999999999998</v>
      </c>
      <c r="I386" s="25">
        <v>0.60336538461538458</v>
      </c>
      <c r="J386" s="1">
        <v>1.59</v>
      </c>
      <c r="K386" s="25">
        <v>0.73611111111111105</v>
      </c>
    </row>
    <row r="387" spans="1:11" ht="15.75">
      <c r="A387" s="1">
        <v>9341</v>
      </c>
      <c r="B387" s="1" t="s">
        <v>2606</v>
      </c>
      <c r="C387" s="1" t="s">
        <v>4335</v>
      </c>
      <c r="D387" s="23">
        <v>5</v>
      </c>
      <c r="E387" s="1">
        <v>50000</v>
      </c>
      <c r="F387" s="25">
        <v>2.4900000000000002</v>
      </c>
      <c r="G387" s="25">
        <v>-3.0266666666666668</v>
      </c>
      <c r="H387" s="1">
        <v>0</v>
      </c>
      <c r="I387" s="25">
        <v>0</v>
      </c>
      <c r="J387" s="1">
        <v>2.64</v>
      </c>
      <c r="K387" s="25">
        <v>1.0819672131147542</v>
      </c>
    </row>
    <row r="388" spans="1:11" ht="15.75">
      <c r="A388" s="1">
        <v>8839</v>
      </c>
      <c r="B388" s="1" t="s">
        <v>4003</v>
      </c>
      <c r="C388" s="1" t="s">
        <v>4334</v>
      </c>
      <c r="D388" s="23">
        <v>4</v>
      </c>
      <c r="E388" s="1">
        <v>50000</v>
      </c>
      <c r="F388" s="25">
        <v>13.870000000000005</v>
      </c>
      <c r="G388" s="25">
        <v>48.79</v>
      </c>
      <c r="H388" s="1">
        <v>5.85</v>
      </c>
      <c r="I388" s="25">
        <v>0.45525291828793774</v>
      </c>
      <c r="J388" s="1">
        <v>4.25</v>
      </c>
      <c r="K388" s="25">
        <v>1.1548913043478259</v>
      </c>
    </row>
    <row r="389" spans="1:11" ht="15.75">
      <c r="A389" s="1">
        <v>8784</v>
      </c>
      <c r="B389" s="1" t="s">
        <v>4105</v>
      </c>
      <c r="C389" s="1" t="s">
        <v>4334</v>
      </c>
      <c r="D389" s="23">
        <v>4</v>
      </c>
      <c r="E389" s="1">
        <v>50000</v>
      </c>
      <c r="F389" s="25">
        <v>0.51</v>
      </c>
      <c r="G389" s="25">
        <v>-0.17</v>
      </c>
      <c r="H389" s="1">
        <v>81.739999999999995</v>
      </c>
      <c r="I389" s="25">
        <v>6.3610894941634237</v>
      </c>
      <c r="J389" s="1">
        <v>3.94</v>
      </c>
      <c r="K389" s="25">
        <v>1.0706521739130435</v>
      </c>
    </row>
    <row r="390" spans="1:11" ht="15.75">
      <c r="A390" s="1">
        <v>8668</v>
      </c>
      <c r="B390" s="1" t="s">
        <v>368</v>
      </c>
      <c r="C390" s="1" t="s">
        <v>4334</v>
      </c>
      <c r="D390" s="23">
        <v>4</v>
      </c>
      <c r="E390" s="1">
        <v>50000</v>
      </c>
      <c r="F390" s="25">
        <v>3.2699999999999996</v>
      </c>
      <c r="G390" s="25">
        <v>13.58</v>
      </c>
      <c r="H390" s="1">
        <v>9.6999999999999993</v>
      </c>
      <c r="I390" s="25">
        <v>0.75486381322957197</v>
      </c>
      <c r="J390" s="1">
        <v>3.92</v>
      </c>
      <c r="K390" s="25">
        <v>1.0652173913043477</v>
      </c>
    </row>
    <row r="391" spans="1:11" ht="15.75">
      <c r="A391" s="1">
        <v>9324</v>
      </c>
      <c r="B391" s="1" t="s">
        <v>107</v>
      </c>
      <c r="C391" s="1" t="s">
        <v>4334</v>
      </c>
      <c r="D391" s="23">
        <v>4</v>
      </c>
      <c r="E391" s="1">
        <v>50000</v>
      </c>
      <c r="F391" s="25">
        <v>5.4700000000000024</v>
      </c>
      <c r="G391" s="25">
        <v>20.99</v>
      </c>
      <c r="H391" s="1">
        <v>8.91</v>
      </c>
      <c r="I391" s="25">
        <v>0.69338521400778208</v>
      </c>
      <c r="J391" s="1">
        <v>3.21</v>
      </c>
      <c r="K391" s="25">
        <v>0.87228260869565211</v>
      </c>
    </row>
    <row r="392" spans="1:11" ht="15.75">
      <c r="A392" s="1">
        <v>8682</v>
      </c>
      <c r="B392" s="1" t="s">
        <v>78</v>
      </c>
      <c r="C392" s="1" t="s">
        <v>4339</v>
      </c>
      <c r="D392" s="23">
        <v>6</v>
      </c>
      <c r="E392" s="1">
        <v>50000</v>
      </c>
      <c r="F392" s="25">
        <v>0.93000000000000682</v>
      </c>
      <c r="G392" s="25">
        <v>64.356666666666669</v>
      </c>
      <c r="H392" s="1">
        <v>27.44</v>
      </c>
      <c r="I392" s="25">
        <v>7.2210526315789476</v>
      </c>
      <c r="J392" s="1">
        <v>0.6</v>
      </c>
      <c r="K392" s="25">
        <v>0.24691358024691357</v>
      </c>
    </row>
    <row r="393" spans="1:11" ht="15.75">
      <c r="A393" s="1">
        <v>8694</v>
      </c>
      <c r="B393" s="1" t="s">
        <v>3487</v>
      </c>
      <c r="C393" s="1" t="s">
        <v>4334</v>
      </c>
      <c r="D393" s="23">
        <v>4</v>
      </c>
      <c r="E393" s="1">
        <v>50000</v>
      </c>
      <c r="F393" s="25">
        <v>6.3999999999999986</v>
      </c>
      <c r="G393" s="25">
        <v>34.806666666666665</v>
      </c>
      <c r="H393" s="1">
        <v>13.61</v>
      </c>
      <c r="I393" s="25">
        <v>1.0591439688715953</v>
      </c>
      <c r="J393" s="1">
        <v>2.96</v>
      </c>
      <c r="K393" s="25">
        <v>0.80434782608695643</v>
      </c>
    </row>
    <row r="394" spans="1:11" ht="15.75">
      <c r="A394" s="1">
        <v>9086</v>
      </c>
      <c r="B394" s="1" t="s">
        <v>543</v>
      </c>
      <c r="C394" s="1" t="s">
        <v>4334</v>
      </c>
      <c r="D394" s="23">
        <v>4</v>
      </c>
      <c r="E394" s="1">
        <v>50000</v>
      </c>
      <c r="F394" s="25">
        <v>9.990000000000002</v>
      </c>
      <c r="G394" s="25">
        <v>23.276666666666667</v>
      </c>
      <c r="H394" s="1">
        <v>11.2</v>
      </c>
      <c r="I394" s="25">
        <v>0.87159533073929962</v>
      </c>
      <c r="J394" s="1">
        <v>1.68</v>
      </c>
      <c r="K394" s="25">
        <v>0.45652173913043476</v>
      </c>
    </row>
    <row r="395" spans="1:11" ht="15.75">
      <c r="A395" s="1">
        <v>9419</v>
      </c>
      <c r="B395" s="1" t="s">
        <v>1188</v>
      </c>
      <c r="C395" s="1" t="s">
        <v>4358</v>
      </c>
      <c r="D395" s="23">
        <v>1</v>
      </c>
      <c r="E395" s="1">
        <v>100000</v>
      </c>
      <c r="F395" s="25">
        <v>7.74</v>
      </c>
      <c r="G395" s="25">
        <v>2.58</v>
      </c>
      <c r="H395" s="1">
        <v>1.39</v>
      </c>
      <c r="I395" s="25">
        <v>0.34320987654320989</v>
      </c>
      <c r="J395" s="1">
        <v>1.68</v>
      </c>
      <c r="K395" s="25">
        <v>0.6</v>
      </c>
    </row>
    <row r="396" spans="1:11" ht="15.75">
      <c r="A396" s="1">
        <v>8786</v>
      </c>
      <c r="B396" s="1" t="s">
        <v>4109</v>
      </c>
      <c r="C396" s="1" t="s">
        <v>4350</v>
      </c>
      <c r="D396" s="23">
        <v>15</v>
      </c>
      <c r="E396" s="1">
        <v>100000</v>
      </c>
      <c r="F396" s="25">
        <v>3.4599999999999973</v>
      </c>
      <c r="G396" s="25">
        <v>17.956666666666667</v>
      </c>
      <c r="H396" s="1">
        <v>6.82</v>
      </c>
      <c r="I396" s="25">
        <v>2.1789137380191694</v>
      </c>
      <c r="J396" s="1">
        <v>1.67</v>
      </c>
      <c r="K396" s="25">
        <v>0.65490196078431373</v>
      </c>
    </row>
    <row r="397" spans="1:11" ht="15.75">
      <c r="A397" s="1">
        <v>9336</v>
      </c>
      <c r="B397" s="1" t="s">
        <v>1061</v>
      </c>
      <c r="C397" s="1" t="s">
        <v>4339</v>
      </c>
      <c r="D397" s="23">
        <v>6</v>
      </c>
      <c r="E397" s="1">
        <v>50000</v>
      </c>
      <c r="F397" s="25">
        <v>1.8800000000000026</v>
      </c>
      <c r="G397" s="25">
        <v>57.550000000000004</v>
      </c>
      <c r="H397" s="1">
        <v>5.91</v>
      </c>
      <c r="I397" s="25">
        <v>1.5552631578947369</v>
      </c>
      <c r="J397" s="1">
        <v>2.1800000000000002</v>
      </c>
      <c r="K397" s="25">
        <v>0.89711934156378603</v>
      </c>
    </row>
    <row r="398" spans="1:11" ht="15.75">
      <c r="A398" s="1">
        <v>9609</v>
      </c>
      <c r="B398" s="1" t="s">
        <v>4023</v>
      </c>
      <c r="C398" s="1" t="s">
        <v>4332</v>
      </c>
      <c r="D398" s="23">
        <v>3</v>
      </c>
      <c r="E398" s="1">
        <v>100000</v>
      </c>
      <c r="F398" s="25">
        <v>15.349999999999998</v>
      </c>
      <c r="G398" s="25">
        <v>14.280000000000001</v>
      </c>
      <c r="H398" s="1">
        <v>6.13</v>
      </c>
      <c r="I398" s="25">
        <v>1.3592017738359201</v>
      </c>
      <c r="J398" s="1">
        <v>2.36</v>
      </c>
      <c r="K398" s="25">
        <v>0.90421455938697315</v>
      </c>
    </row>
    <row r="399" spans="1:11" ht="15.75">
      <c r="A399" s="1">
        <v>8742</v>
      </c>
      <c r="B399" s="1" t="s">
        <v>3654</v>
      </c>
      <c r="C399" s="1" t="s">
        <v>4334</v>
      </c>
      <c r="D399" s="23">
        <v>4</v>
      </c>
      <c r="E399" s="1">
        <v>50000</v>
      </c>
      <c r="F399" s="25">
        <v>30.52</v>
      </c>
      <c r="G399" s="25">
        <v>28.936666666666667</v>
      </c>
      <c r="H399" s="1">
        <v>45.04</v>
      </c>
      <c r="I399" s="25">
        <v>3.5050583657587548</v>
      </c>
      <c r="J399" s="1">
        <v>3.38</v>
      </c>
      <c r="K399" s="25">
        <v>0.91847826086956519</v>
      </c>
    </row>
    <row r="400" spans="1:11" ht="15.75">
      <c r="A400" s="1">
        <v>9012</v>
      </c>
      <c r="B400" s="1" t="s">
        <v>1457</v>
      </c>
      <c r="C400" s="1" t="s">
        <v>4334</v>
      </c>
      <c r="D400" s="23">
        <v>4</v>
      </c>
      <c r="E400" s="1">
        <v>50000</v>
      </c>
      <c r="F400" s="25">
        <v>24.63</v>
      </c>
      <c r="G400" s="25">
        <v>21.593333333333334</v>
      </c>
      <c r="H400" s="1">
        <v>31.94</v>
      </c>
      <c r="I400" s="25">
        <v>2.485603112840467</v>
      </c>
      <c r="J400" s="1">
        <v>3.52</v>
      </c>
      <c r="K400" s="25">
        <v>0.9565217391304347</v>
      </c>
    </row>
    <row r="401" spans="1:11" ht="15.75">
      <c r="A401" s="1">
        <v>9594</v>
      </c>
      <c r="B401" s="1" t="s">
        <v>3527</v>
      </c>
      <c r="C401" s="1" t="s">
        <v>4334</v>
      </c>
      <c r="D401" s="23">
        <v>4</v>
      </c>
      <c r="E401" s="1">
        <v>50000</v>
      </c>
      <c r="F401" s="25">
        <v>1.0299999999999998</v>
      </c>
      <c r="G401" s="25">
        <v>-2.0799999999999996</v>
      </c>
      <c r="H401" s="1">
        <v>28.25</v>
      </c>
      <c r="I401" s="25">
        <v>2.1984435797665371</v>
      </c>
      <c r="J401" s="1">
        <v>4.43</v>
      </c>
      <c r="K401" s="25">
        <v>1.2038043478260869</v>
      </c>
    </row>
    <row r="402" spans="1:11" ht="15.75">
      <c r="A402" s="1">
        <v>8595</v>
      </c>
      <c r="B402" s="1" t="s">
        <v>3152</v>
      </c>
      <c r="C402" s="1" t="s">
        <v>4286</v>
      </c>
      <c r="D402" s="23">
        <v>8</v>
      </c>
      <c r="E402" s="1">
        <v>100000</v>
      </c>
      <c r="F402" s="25">
        <v>0.59000000000000008</v>
      </c>
      <c r="G402" s="25">
        <v>-1.4633333333333332</v>
      </c>
      <c r="H402" s="1">
        <v>8.0500000000000007</v>
      </c>
      <c r="I402" s="25">
        <v>1.190828402366864</v>
      </c>
      <c r="J402" s="1">
        <v>2.86</v>
      </c>
      <c r="K402" s="25">
        <v>0.87461773700305812</v>
      </c>
    </row>
    <row r="403" spans="1:11" ht="15.75">
      <c r="A403" s="1">
        <v>9586</v>
      </c>
      <c r="B403" s="1" t="s">
        <v>3554</v>
      </c>
      <c r="C403" s="1" t="s">
        <v>4286</v>
      </c>
      <c r="D403" s="23">
        <v>8</v>
      </c>
      <c r="E403" s="1">
        <v>50000</v>
      </c>
      <c r="F403" s="25">
        <v>14.29</v>
      </c>
      <c r="G403" s="25">
        <v>15.283333333333333</v>
      </c>
      <c r="H403" s="1">
        <v>10.039999999999999</v>
      </c>
      <c r="I403" s="25">
        <v>1.4852071005917158</v>
      </c>
      <c r="J403" s="1">
        <v>4.24</v>
      </c>
      <c r="K403" s="25">
        <v>1.2966360856269115</v>
      </c>
    </row>
    <row r="404" spans="1:11" ht="15.75">
      <c r="A404" s="1">
        <v>8704</v>
      </c>
      <c r="B404" s="1" t="s">
        <v>53</v>
      </c>
      <c r="C404" s="1" t="s">
        <v>4334</v>
      </c>
      <c r="D404" s="23">
        <v>4</v>
      </c>
      <c r="E404" s="1">
        <v>50000</v>
      </c>
      <c r="F404" s="25">
        <v>6.9799999999999969</v>
      </c>
      <c r="G404" s="25">
        <v>40.533333333333331</v>
      </c>
      <c r="H404" s="1">
        <v>4.4800000000000004</v>
      </c>
      <c r="I404" s="25">
        <v>0.34863813229571988</v>
      </c>
      <c r="J404" s="1">
        <v>2.17</v>
      </c>
      <c r="K404" s="25">
        <v>0.58967391304347827</v>
      </c>
    </row>
    <row r="405" spans="1:11" ht="15.75">
      <c r="A405" s="1">
        <v>9636</v>
      </c>
      <c r="B405" s="1" t="s">
        <v>4160</v>
      </c>
      <c r="C405" s="1" t="s">
        <v>4332</v>
      </c>
      <c r="D405" s="23">
        <v>3</v>
      </c>
      <c r="E405" s="1">
        <v>50000</v>
      </c>
      <c r="F405" s="25">
        <v>17.520000000000003</v>
      </c>
      <c r="G405" s="25">
        <v>37.07</v>
      </c>
      <c r="H405" s="1">
        <v>3.67</v>
      </c>
      <c r="I405" s="25">
        <v>0.8137472283813747</v>
      </c>
      <c r="J405" s="1">
        <v>3.51</v>
      </c>
      <c r="K405" s="25">
        <v>1.3448275862068966</v>
      </c>
    </row>
    <row r="406" spans="1:11" ht="15.75">
      <c r="A406" s="1">
        <v>8687</v>
      </c>
      <c r="B406" s="1" t="s">
        <v>940</v>
      </c>
      <c r="C406" s="1" t="s">
        <v>4334</v>
      </c>
      <c r="D406" s="23">
        <v>4</v>
      </c>
      <c r="E406" s="1">
        <v>50000</v>
      </c>
      <c r="F406" s="25">
        <v>10.100000000000009</v>
      </c>
      <c r="G406" s="25">
        <v>70.086666666666659</v>
      </c>
      <c r="H406" s="1">
        <v>9.93</v>
      </c>
      <c r="I406" s="25">
        <v>0.77276264591439692</v>
      </c>
      <c r="J406" s="1">
        <v>4.6500000000000004</v>
      </c>
      <c r="K406" s="25">
        <v>1.2635869565217392</v>
      </c>
    </row>
    <row r="407" spans="1:11" ht="15.75">
      <c r="A407" s="1">
        <v>9577</v>
      </c>
      <c r="B407" s="1" t="s">
        <v>3531</v>
      </c>
      <c r="C407" s="1" t="s">
        <v>4339</v>
      </c>
      <c r="D407" s="23">
        <v>6</v>
      </c>
      <c r="E407" s="1">
        <v>100000</v>
      </c>
      <c r="F407" s="25">
        <v>4.7800000000000011</v>
      </c>
      <c r="G407" s="25">
        <v>81.010000000000005</v>
      </c>
      <c r="H407" s="1">
        <v>6.82</v>
      </c>
      <c r="I407" s="25">
        <v>1.7947368421052634</v>
      </c>
      <c r="J407" s="1">
        <v>1.66</v>
      </c>
      <c r="K407" s="25">
        <v>0.68312757201646079</v>
      </c>
    </row>
    <row r="408" spans="1:11" ht="15.75">
      <c r="A408" s="1">
        <v>8683</v>
      </c>
      <c r="B408" s="1" t="s">
        <v>3537</v>
      </c>
      <c r="C408" s="1" t="s">
        <v>4339</v>
      </c>
      <c r="D408" s="23">
        <v>6</v>
      </c>
      <c r="E408" s="1">
        <v>50000</v>
      </c>
      <c r="F408" s="25">
        <v>15.27</v>
      </c>
      <c r="G408" s="25">
        <v>29.106666666666669</v>
      </c>
      <c r="H408" s="1">
        <v>0</v>
      </c>
      <c r="I408" s="25">
        <v>0</v>
      </c>
      <c r="J408" s="1">
        <v>0</v>
      </c>
      <c r="K408" s="25">
        <v>0</v>
      </c>
    </row>
    <row r="409" spans="1:11" ht="15.75">
      <c r="A409" s="1">
        <v>9631</v>
      </c>
      <c r="B409" s="1" t="s">
        <v>4175</v>
      </c>
      <c r="C409" s="1" t="s">
        <v>4334</v>
      </c>
      <c r="D409" s="23">
        <v>4</v>
      </c>
      <c r="E409" s="1">
        <v>50000</v>
      </c>
      <c r="F409" s="25">
        <v>44.44</v>
      </c>
      <c r="G409" s="25">
        <v>35.713333333333331</v>
      </c>
      <c r="H409" s="1">
        <v>43.24</v>
      </c>
      <c r="I409" s="25">
        <v>3.3649805447470817</v>
      </c>
      <c r="J409" s="1">
        <v>4.08</v>
      </c>
      <c r="K409" s="25">
        <v>1.1086956521739131</v>
      </c>
    </row>
    <row r="410" spans="1:11" ht="15.75">
      <c r="A410" s="1">
        <v>8723</v>
      </c>
      <c r="B410" s="1" t="s">
        <v>883</v>
      </c>
      <c r="C410" s="1" t="s">
        <v>4334</v>
      </c>
      <c r="D410" s="23">
        <v>4</v>
      </c>
      <c r="E410" s="1">
        <v>50000</v>
      </c>
      <c r="F410" s="25">
        <v>9.68</v>
      </c>
      <c r="G410" s="25">
        <v>61.343333333333334</v>
      </c>
      <c r="H410" s="1">
        <v>60.07</v>
      </c>
      <c r="I410" s="25">
        <v>4.6747081712062259</v>
      </c>
      <c r="J410" s="1">
        <v>3.79</v>
      </c>
      <c r="K410" s="25">
        <v>1.0298913043478259</v>
      </c>
    </row>
    <row r="411" spans="1:11" ht="15.75">
      <c r="A411" s="1">
        <v>8727</v>
      </c>
      <c r="B411" s="1" t="s">
        <v>3620</v>
      </c>
      <c r="C411" s="1" t="s">
        <v>4358</v>
      </c>
      <c r="D411" s="23">
        <v>1</v>
      </c>
      <c r="E411" s="1">
        <v>50000</v>
      </c>
      <c r="F411" s="25">
        <v>0.55000000000000027</v>
      </c>
      <c r="G411" s="25">
        <v>-2.6666666666666665</v>
      </c>
      <c r="H411" s="1">
        <v>9.6999999999999993</v>
      </c>
      <c r="I411" s="25">
        <v>2.3950617283950617</v>
      </c>
      <c r="J411" s="1">
        <v>6.28</v>
      </c>
      <c r="K411" s="25">
        <v>2.2428571428571429</v>
      </c>
    </row>
    <row r="412" spans="1:11" ht="15.75">
      <c r="A412" s="1">
        <v>9564</v>
      </c>
      <c r="B412" s="1" t="s">
        <v>867</v>
      </c>
      <c r="C412" s="1" t="s">
        <v>4352</v>
      </c>
      <c r="D412" s="23">
        <v>14</v>
      </c>
      <c r="E412" s="1">
        <v>50000</v>
      </c>
      <c r="F412" s="25">
        <v>1.3499999999999943</v>
      </c>
      <c r="G412" s="25">
        <v>79.673333333333332</v>
      </c>
      <c r="H412" s="1">
        <v>21.74</v>
      </c>
      <c r="I412" s="25">
        <v>2.7073474470734746</v>
      </c>
      <c r="J412" s="1">
        <v>5.52</v>
      </c>
      <c r="K412" s="25">
        <v>1.5376044568245124</v>
      </c>
    </row>
    <row r="413" spans="1:11" ht="15.75">
      <c r="A413" s="1">
        <v>8709</v>
      </c>
      <c r="B413" s="1" t="s">
        <v>3646</v>
      </c>
      <c r="C413" s="1" t="s">
        <v>4339</v>
      </c>
      <c r="D413" s="23">
        <v>6</v>
      </c>
      <c r="E413" s="1">
        <v>100000</v>
      </c>
      <c r="F413" s="25">
        <v>4.79</v>
      </c>
      <c r="G413" s="25">
        <v>1.19</v>
      </c>
      <c r="H413" s="1">
        <v>3.51</v>
      </c>
      <c r="I413" s="25">
        <v>0.92368421052631577</v>
      </c>
      <c r="J413" s="1">
        <v>3.56</v>
      </c>
      <c r="K413" s="25">
        <v>1.4650205761316872</v>
      </c>
    </row>
    <row r="414" spans="1:11" ht="15.75">
      <c r="A414" s="1">
        <v>9205</v>
      </c>
      <c r="B414" s="1" t="s">
        <v>2344</v>
      </c>
      <c r="C414" s="1" t="s">
        <v>4334</v>
      </c>
      <c r="D414" s="23">
        <v>4</v>
      </c>
      <c r="E414" s="1">
        <v>50000</v>
      </c>
      <c r="F414" s="25">
        <v>8.0399999999999991</v>
      </c>
      <c r="G414" s="25">
        <v>20.569999999999997</v>
      </c>
      <c r="H414" s="1">
        <v>12.62</v>
      </c>
      <c r="I414" s="25">
        <v>0.98210116731517505</v>
      </c>
      <c r="J414" s="1">
        <v>2.4500000000000002</v>
      </c>
      <c r="K414" s="25">
        <v>0.66576086956521741</v>
      </c>
    </row>
    <row r="415" spans="1:11" ht="15.75">
      <c r="A415" s="1">
        <v>9625</v>
      </c>
      <c r="B415" s="1" t="s">
        <v>4148</v>
      </c>
      <c r="C415" s="1" t="s">
        <v>4352</v>
      </c>
      <c r="D415" s="23">
        <v>14</v>
      </c>
      <c r="E415" s="1">
        <v>50000</v>
      </c>
      <c r="F415" s="25">
        <v>0.90999999999999992</v>
      </c>
      <c r="G415" s="25">
        <v>-1.32</v>
      </c>
      <c r="H415" s="1">
        <v>2.02</v>
      </c>
      <c r="I415" s="25">
        <v>0.25155666251556663</v>
      </c>
      <c r="J415" s="1">
        <v>5.41</v>
      </c>
      <c r="K415" s="25">
        <v>1.5069637883008358</v>
      </c>
    </row>
    <row r="416" spans="1:11" ht="15.75">
      <c r="A416" s="1">
        <v>8994</v>
      </c>
      <c r="B416" s="1" t="s">
        <v>1574</v>
      </c>
      <c r="C416" s="1" t="s">
        <v>4350</v>
      </c>
      <c r="D416" s="23">
        <v>15</v>
      </c>
      <c r="E416" s="1">
        <v>100000</v>
      </c>
      <c r="F416" s="25">
        <v>15.82</v>
      </c>
      <c r="G416" s="25">
        <v>39.83</v>
      </c>
      <c r="H416" s="1">
        <v>29.57</v>
      </c>
      <c r="I416" s="25">
        <v>9.4472843450479242</v>
      </c>
      <c r="J416" s="1">
        <v>1.96</v>
      </c>
      <c r="K416" s="25">
        <v>0.7686274509803922</v>
      </c>
    </row>
    <row r="417" spans="1:11" ht="15.75">
      <c r="A417" s="1">
        <v>9635</v>
      </c>
      <c r="B417" s="1" t="s">
        <v>4167</v>
      </c>
      <c r="C417" s="1" t="s">
        <v>4334</v>
      </c>
      <c r="D417" s="23">
        <v>4</v>
      </c>
      <c r="E417" s="1">
        <v>50000</v>
      </c>
      <c r="F417" s="25">
        <v>18.54</v>
      </c>
      <c r="G417" s="25">
        <v>7.27</v>
      </c>
      <c r="H417" s="1">
        <v>4.8499999999999996</v>
      </c>
      <c r="I417" s="25">
        <v>0.37743190661478598</v>
      </c>
      <c r="J417" s="1">
        <v>1.62</v>
      </c>
      <c r="K417" s="25">
        <v>0.44021739130434784</v>
      </c>
    </row>
    <row r="418" spans="1:11" ht="15.75">
      <c r="A418" s="1">
        <v>9582</v>
      </c>
      <c r="B418" s="1" t="s">
        <v>3541</v>
      </c>
      <c r="C418" s="1" t="s">
        <v>4286</v>
      </c>
      <c r="D418" s="23">
        <v>8</v>
      </c>
      <c r="E418" s="1">
        <v>100000</v>
      </c>
      <c r="F418" s="25">
        <v>11.370000000000001</v>
      </c>
      <c r="G418" s="25">
        <v>35.373333333333335</v>
      </c>
      <c r="H418" s="1">
        <v>6.39</v>
      </c>
      <c r="I418" s="25">
        <v>0.94526627218934911</v>
      </c>
      <c r="J418" s="1">
        <v>3</v>
      </c>
      <c r="K418" s="25">
        <v>0.9174311926605504</v>
      </c>
    </row>
    <row r="419" spans="1:11" ht="15.75">
      <c r="A419" s="1">
        <v>9219</v>
      </c>
      <c r="B419" s="1" t="s">
        <v>2358</v>
      </c>
      <c r="C419" s="1" t="s">
        <v>4334</v>
      </c>
      <c r="D419" s="23">
        <v>4</v>
      </c>
      <c r="E419" s="1">
        <v>50000</v>
      </c>
      <c r="F419" s="25">
        <v>19.7</v>
      </c>
      <c r="G419" s="25">
        <v>31.676666666666666</v>
      </c>
      <c r="H419" s="1">
        <v>17.46</v>
      </c>
      <c r="I419" s="25">
        <v>1.3587548638132296</v>
      </c>
      <c r="J419" s="1">
        <v>7.06</v>
      </c>
      <c r="K419" s="25">
        <v>1.918478260869565</v>
      </c>
    </row>
    <row r="420" spans="1:11" ht="15.75">
      <c r="A420" s="1">
        <v>9628</v>
      </c>
      <c r="B420" s="1" t="s">
        <v>4183</v>
      </c>
      <c r="C420" s="1" t="s">
        <v>4334</v>
      </c>
      <c r="D420" s="23">
        <v>4</v>
      </c>
      <c r="E420" s="1">
        <v>50000</v>
      </c>
      <c r="F420" s="25">
        <v>6.87</v>
      </c>
      <c r="G420" s="25">
        <v>4.5366666666666662</v>
      </c>
      <c r="H420" s="1">
        <v>4.72</v>
      </c>
      <c r="I420" s="25">
        <v>0.36731517509727624</v>
      </c>
      <c r="J420" s="1">
        <v>2.2999999999999998</v>
      </c>
      <c r="K420" s="25">
        <v>0.62499999999999989</v>
      </c>
    </row>
    <row r="421" spans="1:11" ht="15.75">
      <c r="A421" s="1">
        <v>8735</v>
      </c>
      <c r="B421" s="1" t="s">
        <v>3677</v>
      </c>
      <c r="C421" s="1" t="s">
        <v>4339</v>
      </c>
      <c r="D421" s="23">
        <v>6</v>
      </c>
      <c r="E421" s="1">
        <v>50000</v>
      </c>
      <c r="F421" s="25">
        <v>6.6300000000000026</v>
      </c>
      <c r="G421" s="25">
        <v>33.696666666666665</v>
      </c>
      <c r="H421" s="1">
        <v>9.9</v>
      </c>
      <c r="I421" s="25">
        <v>2.6052631578947372</v>
      </c>
      <c r="J421" s="1">
        <v>1.66</v>
      </c>
      <c r="K421" s="25">
        <v>0.68312757201646079</v>
      </c>
    </row>
    <row r="422" spans="1:11" ht="15.75">
      <c r="A422" s="1">
        <v>9585</v>
      </c>
      <c r="B422" s="1" t="s">
        <v>3596</v>
      </c>
      <c r="C422" s="1" t="s">
        <v>4334</v>
      </c>
      <c r="D422" s="23">
        <v>4</v>
      </c>
      <c r="E422" s="1">
        <v>50000</v>
      </c>
      <c r="F422" s="25">
        <v>18.479999999999997</v>
      </c>
      <c r="G422" s="25">
        <v>45.353333333333332</v>
      </c>
      <c r="H422" s="1">
        <v>25.3</v>
      </c>
      <c r="I422" s="25">
        <v>1.9688715953307394</v>
      </c>
      <c r="J422" s="1">
        <v>3.65</v>
      </c>
      <c r="K422" s="25">
        <v>0.99184782608695643</v>
      </c>
    </row>
    <row r="423" spans="1:11" ht="15.75">
      <c r="A423" s="1">
        <v>8907</v>
      </c>
      <c r="B423" s="1" t="s">
        <v>1580</v>
      </c>
      <c r="C423" s="1" t="s">
        <v>4334</v>
      </c>
      <c r="D423" s="23">
        <v>4</v>
      </c>
      <c r="E423" s="1">
        <v>50000</v>
      </c>
      <c r="F423" s="25">
        <v>9.0299999999999994</v>
      </c>
      <c r="G423" s="25">
        <v>5.18</v>
      </c>
      <c r="H423" s="1">
        <v>14.96</v>
      </c>
      <c r="I423" s="25">
        <v>1.1642023346303503</v>
      </c>
      <c r="J423" s="1">
        <v>3.2</v>
      </c>
      <c r="K423" s="25">
        <v>0.86956521739130432</v>
      </c>
    </row>
    <row r="424" spans="1:11" ht="15.75">
      <c r="A424" s="1">
        <v>8746</v>
      </c>
      <c r="B424" s="1" t="s">
        <v>3706</v>
      </c>
      <c r="C424" s="1" t="s">
        <v>4334</v>
      </c>
      <c r="D424" s="23">
        <v>4</v>
      </c>
      <c r="E424" s="1">
        <v>50000</v>
      </c>
      <c r="F424" s="25">
        <v>5.480000000000004</v>
      </c>
      <c r="G424" s="25">
        <v>77.893333333333331</v>
      </c>
      <c r="H424" s="1">
        <v>18.09</v>
      </c>
      <c r="I424" s="25">
        <v>1.4077821011673153</v>
      </c>
      <c r="J424" s="1">
        <v>3.16</v>
      </c>
      <c r="K424" s="25">
        <v>0.85869565217391308</v>
      </c>
    </row>
    <row r="425" spans="1:11" ht="15.75">
      <c r="A425" s="1">
        <v>9442</v>
      </c>
      <c r="B425" s="1" t="s">
        <v>3752</v>
      </c>
      <c r="C425" s="1" t="s">
        <v>4334</v>
      </c>
      <c r="D425" s="23">
        <v>4</v>
      </c>
      <c r="E425" s="1">
        <v>50000</v>
      </c>
      <c r="F425" s="25">
        <v>15.82</v>
      </c>
      <c r="G425" s="25">
        <v>20.243333333333336</v>
      </c>
      <c r="H425" s="1">
        <v>14.67</v>
      </c>
      <c r="I425" s="25">
        <v>1.1416342412451361</v>
      </c>
      <c r="J425" s="1">
        <v>1.8</v>
      </c>
      <c r="K425" s="25">
        <v>0.4891304347826087</v>
      </c>
    </row>
    <row r="426" spans="1:11" ht="15.75">
      <c r="A426" s="1">
        <v>8707</v>
      </c>
      <c r="B426" s="1" t="s">
        <v>3639</v>
      </c>
      <c r="C426" s="1" t="s">
        <v>4334</v>
      </c>
      <c r="D426" s="23">
        <v>4</v>
      </c>
      <c r="E426" s="1">
        <v>50000</v>
      </c>
      <c r="F426" s="25">
        <v>11.72</v>
      </c>
      <c r="G426" s="25">
        <v>13.57</v>
      </c>
      <c r="H426" s="1">
        <v>11.57</v>
      </c>
      <c r="I426" s="25">
        <v>0.90038910505836578</v>
      </c>
      <c r="J426" s="1">
        <v>3.23</v>
      </c>
      <c r="K426" s="25">
        <v>0.87771739130434778</v>
      </c>
    </row>
    <row r="427" spans="1:11" ht="15.75">
      <c r="A427" s="1">
        <v>9433</v>
      </c>
      <c r="B427" s="1" t="s">
        <v>3718</v>
      </c>
      <c r="C427" s="1" t="s">
        <v>4334</v>
      </c>
      <c r="D427" s="23">
        <v>4</v>
      </c>
      <c r="E427" s="1">
        <v>50000</v>
      </c>
      <c r="F427" s="25">
        <v>4.9599999999999937</v>
      </c>
      <c r="G427" s="25">
        <v>70.233333333333334</v>
      </c>
      <c r="H427" s="1">
        <v>17.739999999999998</v>
      </c>
      <c r="I427" s="25">
        <v>1.380544747081712</v>
      </c>
      <c r="J427" s="1">
        <v>4.12</v>
      </c>
      <c r="K427" s="25">
        <v>1.1195652173913044</v>
      </c>
    </row>
    <row r="428" spans="1:11" ht="15.75">
      <c r="A428" s="1">
        <v>9240</v>
      </c>
      <c r="B428" s="1" t="s">
        <v>2380</v>
      </c>
      <c r="C428" s="1" t="s">
        <v>4370</v>
      </c>
      <c r="D428" s="23">
        <v>11</v>
      </c>
      <c r="E428" s="1">
        <v>50000</v>
      </c>
      <c r="F428" s="25">
        <v>11.329999999999998</v>
      </c>
      <c r="G428" s="25">
        <v>89.483333333333334</v>
      </c>
      <c r="H428" s="1">
        <v>1.35</v>
      </c>
      <c r="I428" s="25">
        <v>0.39823008849557523</v>
      </c>
      <c r="J428" s="1">
        <v>1.84</v>
      </c>
      <c r="K428" s="25">
        <v>1.2432432432432432</v>
      </c>
    </row>
    <row r="429" spans="1:11" ht="15.75">
      <c r="A429" s="1">
        <v>8740</v>
      </c>
      <c r="B429" s="1" t="s">
        <v>3722</v>
      </c>
      <c r="C429" s="1" t="s">
        <v>4370</v>
      </c>
      <c r="D429" s="23">
        <v>11</v>
      </c>
      <c r="E429" s="1">
        <v>50000</v>
      </c>
      <c r="F429" s="25">
        <v>16.259999999999998</v>
      </c>
      <c r="G429" s="25">
        <v>25.046666666666667</v>
      </c>
      <c r="H429" s="1">
        <v>2.4300000000000002</v>
      </c>
      <c r="I429" s="25">
        <v>0.7168141592920354</v>
      </c>
      <c r="J429" s="1">
        <v>0.82</v>
      </c>
      <c r="K429" s="25">
        <v>0.55405405405405406</v>
      </c>
    </row>
    <row r="430" spans="1:11" ht="15.75">
      <c r="A430" s="1">
        <v>8764</v>
      </c>
      <c r="B430" s="1" t="s">
        <v>3779</v>
      </c>
      <c r="C430" s="1" t="s">
        <v>4334</v>
      </c>
      <c r="D430" s="23">
        <v>4</v>
      </c>
      <c r="E430" s="1">
        <v>50000</v>
      </c>
      <c r="F430" s="25">
        <v>9</v>
      </c>
      <c r="G430" s="25">
        <v>58.71</v>
      </c>
      <c r="H430" s="1">
        <v>7.68</v>
      </c>
      <c r="I430" s="25">
        <v>0.59766536964980543</v>
      </c>
      <c r="J430" s="1">
        <v>4.4400000000000004</v>
      </c>
      <c r="K430" s="25">
        <v>1.2065217391304348</v>
      </c>
    </row>
    <row r="431" spans="1:11" ht="15.75">
      <c r="A431" s="1">
        <v>8946</v>
      </c>
      <c r="B431" s="1" t="s">
        <v>540</v>
      </c>
      <c r="C431" s="1" t="s">
        <v>4335</v>
      </c>
      <c r="D431" s="23">
        <v>5</v>
      </c>
      <c r="E431" s="1">
        <v>50000</v>
      </c>
      <c r="F431" s="25">
        <v>19.920000000000002</v>
      </c>
      <c r="G431" s="25">
        <v>15.493333333333334</v>
      </c>
      <c r="H431" s="1">
        <v>8.24</v>
      </c>
      <c r="I431" s="25">
        <v>2.1074168797953963</v>
      </c>
      <c r="J431" s="1">
        <v>2.61</v>
      </c>
      <c r="K431" s="25">
        <v>1.069672131147541</v>
      </c>
    </row>
    <row r="432" spans="1:11" ht="15.75">
      <c r="A432" s="1">
        <v>9042</v>
      </c>
      <c r="B432" s="1" t="s">
        <v>1642</v>
      </c>
      <c r="C432" s="1" t="s">
        <v>4334</v>
      </c>
      <c r="D432" s="23">
        <v>4</v>
      </c>
      <c r="E432" s="1">
        <v>39847</v>
      </c>
      <c r="F432" s="25">
        <v>3.8900000000000006</v>
      </c>
      <c r="G432" s="25">
        <v>50.176666666666669</v>
      </c>
      <c r="H432" s="1">
        <v>4.54</v>
      </c>
      <c r="I432" s="25">
        <v>0.35330739299610897</v>
      </c>
      <c r="J432" s="1">
        <v>3</v>
      </c>
      <c r="K432" s="25">
        <v>0.81521739130434778</v>
      </c>
    </row>
    <row r="433" spans="1:11" ht="15.75">
      <c r="A433" s="1">
        <v>9450</v>
      </c>
      <c r="B433" s="1" t="s">
        <v>3860</v>
      </c>
      <c r="C433" s="1" t="s">
        <v>4335</v>
      </c>
      <c r="D433" s="23">
        <v>5</v>
      </c>
      <c r="E433" s="1">
        <v>50000</v>
      </c>
      <c r="F433" s="25">
        <v>0.82</v>
      </c>
      <c r="G433" s="25">
        <v>-0.52999999999999992</v>
      </c>
      <c r="H433" s="1">
        <v>2.04</v>
      </c>
      <c r="I433" s="25">
        <v>0.52173913043478259</v>
      </c>
      <c r="J433" s="1">
        <v>1.72</v>
      </c>
      <c r="K433" s="25">
        <v>0.70491803278688525</v>
      </c>
    </row>
    <row r="434" spans="1:11" ht="15.75">
      <c r="A434" s="1">
        <v>8939</v>
      </c>
      <c r="B434" s="1" t="s">
        <v>768</v>
      </c>
      <c r="C434" s="1" t="s">
        <v>4334</v>
      </c>
      <c r="D434" s="23">
        <v>4</v>
      </c>
      <c r="E434" s="1">
        <v>100000</v>
      </c>
      <c r="F434" s="25">
        <v>8.5</v>
      </c>
      <c r="G434" s="25">
        <v>16.27</v>
      </c>
      <c r="H434" s="1">
        <v>7.52</v>
      </c>
      <c r="I434" s="25">
        <v>0.5852140077821012</v>
      </c>
      <c r="J434" s="1">
        <v>4.84</v>
      </c>
      <c r="K434" s="25">
        <v>1.3152173913043477</v>
      </c>
    </row>
    <row r="435" spans="1:11" ht="15.75">
      <c r="A435" s="1">
        <v>9467</v>
      </c>
      <c r="B435" s="1" t="s">
        <v>3900</v>
      </c>
      <c r="C435" s="1" t="s">
        <v>4337</v>
      </c>
      <c r="D435" s="23">
        <v>13</v>
      </c>
      <c r="E435" s="1">
        <v>100000</v>
      </c>
      <c r="F435" s="25">
        <v>14.13</v>
      </c>
      <c r="G435" s="25">
        <v>7.9000000000000012</v>
      </c>
      <c r="H435" s="1">
        <v>5.75</v>
      </c>
      <c r="I435" s="25">
        <v>1.2182203389830508</v>
      </c>
      <c r="J435" s="1">
        <v>3.13</v>
      </c>
      <c r="K435" s="25">
        <v>1.5808080808080807</v>
      </c>
    </row>
    <row r="436" spans="1:11" ht="15.75">
      <c r="A436" s="1">
        <v>9001</v>
      </c>
      <c r="B436" s="1" t="s">
        <v>1661</v>
      </c>
      <c r="C436" s="1" t="s">
        <v>4334</v>
      </c>
      <c r="D436" s="23">
        <v>4</v>
      </c>
      <c r="E436" s="1">
        <v>50000</v>
      </c>
      <c r="F436" s="25">
        <v>4.9399999999999977</v>
      </c>
      <c r="G436" s="25">
        <v>62.6</v>
      </c>
      <c r="H436" s="1">
        <v>18.71</v>
      </c>
      <c r="I436" s="25">
        <v>1.4560311284046694</v>
      </c>
      <c r="J436" s="1">
        <v>5.09</v>
      </c>
      <c r="K436" s="25">
        <v>1.3831521739130435</v>
      </c>
    </row>
    <row r="437" spans="1:11" ht="15.75">
      <c r="A437" s="1">
        <v>9035</v>
      </c>
      <c r="B437" s="1" t="s">
        <v>1674</v>
      </c>
      <c r="C437" s="1" t="s">
        <v>4335</v>
      </c>
      <c r="D437" s="23">
        <v>5</v>
      </c>
      <c r="E437" s="1">
        <v>50000</v>
      </c>
      <c r="F437" s="25">
        <v>0.54</v>
      </c>
      <c r="G437" s="25">
        <v>-0.36000000000000004</v>
      </c>
      <c r="H437" s="1">
        <v>128.57</v>
      </c>
      <c r="I437" s="25">
        <v>32.882352941176471</v>
      </c>
      <c r="J437" s="1">
        <v>18.16</v>
      </c>
      <c r="K437" s="25">
        <v>7.442622950819672</v>
      </c>
    </row>
    <row r="438" spans="1:11" ht="15.75">
      <c r="A438" s="1">
        <v>8776</v>
      </c>
      <c r="B438" s="1" t="s">
        <v>1584</v>
      </c>
      <c r="C438" s="1" t="s">
        <v>4334</v>
      </c>
      <c r="D438" s="23">
        <v>4</v>
      </c>
      <c r="E438" s="1">
        <v>50000</v>
      </c>
      <c r="F438" s="25">
        <v>4.58</v>
      </c>
      <c r="G438" s="25">
        <v>13.326666666666668</v>
      </c>
      <c r="H438" s="1">
        <v>2.3199999999999998</v>
      </c>
      <c r="I438" s="25">
        <v>0.18054474708171206</v>
      </c>
      <c r="J438" s="1">
        <v>2.71</v>
      </c>
      <c r="K438" s="25">
        <v>0.73641304347826086</v>
      </c>
    </row>
    <row r="439" spans="1:11" ht="15.75">
      <c r="A439" s="1">
        <v>9269</v>
      </c>
      <c r="B439" s="1" t="s">
        <v>2389</v>
      </c>
      <c r="C439" s="1" t="s">
        <v>4334</v>
      </c>
      <c r="D439" s="23">
        <v>4</v>
      </c>
      <c r="E439" s="1">
        <v>50000</v>
      </c>
      <c r="F439" s="25">
        <v>2.9099999999999984</v>
      </c>
      <c r="G439" s="25">
        <v>16.433333333333334</v>
      </c>
      <c r="H439" s="1">
        <v>15.1</v>
      </c>
      <c r="I439" s="25">
        <v>1.1750972762645915</v>
      </c>
      <c r="J439" s="1">
        <v>2.0699999999999998</v>
      </c>
      <c r="K439" s="25">
        <v>0.56249999999999989</v>
      </c>
    </row>
    <row r="440" spans="1:11" ht="15.75">
      <c r="A440" s="1">
        <v>8906</v>
      </c>
      <c r="B440" s="1" t="s">
        <v>1593</v>
      </c>
      <c r="C440" s="1" t="s">
        <v>4334</v>
      </c>
      <c r="D440" s="23">
        <v>4</v>
      </c>
      <c r="E440" s="1">
        <v>100000</v>
      </c>
      <c r="F440" s="25">
        <v>22.82</v>
      </c>
      <c r="G440" s="25">
        <v>44.143333333333338</v>
      </c>
      <c r="H440" s="1">
        <v>43.69</v>
      </c>
      <c r="I440" s="25">
        <v>3.4</v>
      </c>
      <c r="J440" s="1">
        <v>4.3600000000000003</v>
      </c>
      <c r="K440" s="25">
        <v>1.1847826086956521</v>
      </c>
    </row>
    <row r="441" spans="1:11" ht="15.75">
      <c r="A441" s="1">
        <v>8664</v>
      </c>
      <c r="B441" s="1" t="s">
        <v>3351</v>
      </c>
      <c r="C441" s="1" t="s">
        <v>4286</v>
      </c>
      <c r="D441" s="23">
        <v>8</v>
      </c>
      <c r="E441" s="1">
        <v>50000</v>
      </c>
      <c r="F441" s="25">
        <v>7.8100000000000023</v>
      </c>
      <c r="G441" s="25">
        <v>34.416666666666664</v>
      </c>
      <c r="H441" s="1">
        <v>2.75</v>
      </c>
      <c r="I441" s="25">
        <v>0.40680473372781067</v>
      </c>
      <c r="J441" s="1">
        <v>2.48</v>
      </c>
      <c r="K441" s="25">
        <v>0.75840978593272168</v>
      </c>
    </row>
    <row r="442" spans="1:11" ht="15.75">
      <c r="A442" s="1">
        <v>9571</v>
      </c>
      <c r="B442" s="1" t="s">
        <v>566</v>
      </c>
      <c r="C442" s="1" t="s">
        <v>4350</v>
      </c>
      <c r="D442" s="23">
        <v>15</v>
      </c>
      <c r="E442" s="1">
        <v>50000</v>
      </c>
      <c r="F442" s="25">
        <v>17.919999999999995</v>
      </c>
      <c r="G442" s="25">
        <v>68.94</v>
      </c>
      <c r="H442" s="1">
        <v>10.32</v>
      </c>
      <c r="I442" s="25">
        <v>3.2971246006389778</v>
      </c>
      <c r="J442" s="1">
        <v>4.4000000000000004</v>
      </c>
      <c r="K442" s="25">
        <v>1.7254901960784317</v>
      </c>
    </row>
    <row r="443" spans="1:11" ht="15.75">
      <c r="A443" s="1">
        <v>9459</v>
      </c>
      <c r="B443" s="1" t="s">
        <v>3817</v>
      </c>
      <c r="C443" s="1" t="s">
        <v>4339</v>
      </c>
      <c r="D443" s="23">
        <v>6</v>
      </c>
      <c r="E443" s="1">
        <v>50000</v>
      </c>
      <c r="F443" s="25">
        <v>12.689999999999998</v>
      </c>
      <c r="G443" s="25">
        <v>64.259999999999991</v>
      </c>
      <c r="H443" s="1">
        <v>7.35</v>
      </c>
      <c r="I443" s="25">
        <v>1.9342105263157894</v>
      </c>
      <c r="J443" s="1">
        <v>2.4900000000000002</v>
      </c>
      <c r="K443" s="25">
        <v>1.0246913580246915</v>
      </c>
    </row>
    <row r="444" spans="1:11" ht="15.75">
      <c r="A444" s="1">
        <v>9471</v>
      </c>
      <c r="B444" s="1" t="s">
        <v>3928</v>
      </c>
      <c r="C444" s="1" t="s">
        <v>4334</v>
      </c>
      <c r="D444" s="23">
        <v>4</v>
      </c>
      <c r="E444" s="1">
        <v>50000</v>
      </c>
      <c r="F444" s="25">
        <v>0.39999999999999991</v>
      </c>
      <c r="G444" s="25">
        <v>-1.8066666666666666</v>
      </c>
      <c r="H444" s="1">
        <v>3.08</v>
      </c>
      <c r="I444" s="25">
        <v>0.2396887159533074</v>
      </c>
      <c r="J444" s="1">
        <v>2.0499999999999998</v>
      </c>
      <c r="K444" s="25">
        <v>0.55706521739130432</v>
      </c>
    </row>
    <row r="445" spans="1:11" ht="15.75">
      <c r="A445" s="1">
        <v>9612</v>
      </c>
      <c r="B445" s="1" t="s">
        <v>4019</v>
      </c>
      <c r="C445" s="1" t="s">
        <v>4334</v>
      </c>
      <c r="D445" s="23">
        <v>4</v>
      </c>
      <c r="E445" s="1">
        <v>50000</v>
      </c>
      <c r="F445" s="25">
        <v>1.54</v>
      </c>
      <c r="G445" s="25">
        <v>-1.62</v>
      </c>
      <c r="H445" s="1">
        <v>71.7</v>
      </c>
      <c r="I445" s="25">
        <v>5.5797665369649811</v>
      </c>
      <c r="J445" s="1">
        <v>3.42</v>
      </c>
      <c r="K445" s="25">
        <v>0.92934782608695643</v>
      </c>
    </row>
    <row r="446" spans="1:11" ht="15.75">
      <c r="A446" s="1">
        <v>9614</v>
      </c>
      <c r="B446" s="1" t="s">
        <v>4027</v>
      </c>
      <c r="C446" s="1" t="s">
        <v>4352</v>
      </c>
      <c r="D446" s="23">
        <v>14</v>
      </c>
      <c r="E446" s="1">
        <v>100000</v>
      </c>
      <c r="F446" s="25">
        <v>10.96</v>
      </c>
      <c r="G446" s="25">
        <v>17.790000000000003</v>
      </c>
      <c r="H446" s="1">
        <v>8.39</v>
      </c>
      <c r="I446" s="25">
        <v>1.044831880448319</v>
      </c>
      <c r="J446" s="1">
        <v>4.12</v>
      </c>
      <c r="K446" s="25">
        <v>1.1476323119777159</v>
      </c>
    </row>
    <row r="447" spans="1:11" ht="15.75">
      <c r="A447" s="1">
        <v>9477</v>
      </c>
      <c r="B447" s="1" t="s">
        <v>4038</v>
      </c>
      <c r="C447" s="1" t="s">
        <v>4334</v>
      </c>
      <c r="D447" s="23">
        <v>4</v>
      </c>
      <c r="E447" s="1">
        <v>49991.6</v>
      </c>
      <c r="F447" s="25">
        <v>0.13</v>
      </c>
      <c r="G447" s="25">
        <v>-0.76333333333333331</v>
      </c>
      <c r="H447" s="1">
        <v>3.57</v>
      </c>
      <c r="I447" s="25">
        <v>0.27782101167315176</v>
      </c>
      <c r="J447" s="1">
        <v>3.03</v>
      </c>
      <c r="K447" s="25">
        <v>0.82336956521739124</v>
      </c>
    </row>
    <row r="448" spans="1:11" ht="15.75">
      <c r="A448" s="1">
        <v>9616</v>
      </c>
      <c r="B448" s="1" t="s">
        <v>4062</v>
      </c>
      <c r="C448" s="1" t="s">
        <v>4286</v>
      </c>
      <c r="D448" s="23">
        <v>8</v>
      </c>
      <c r="E448" s="1">
        <v>100000</v>
      </c>
      <c r="F448" s="25">
        <v>4.99</v>
      </c>
      <c r="G448" s="25">
        <v>0.97666666666666657</v>
      </c>
      <c r="H448" s="1">
        <v>6.05</v>
      </c>
      <c r="I448" s="25">
        <v>0.8949704142011834</v>
      </c>
      <c r="J448" s="1">
        <v>3.03</v>
      </c>
      <c r="K448" s="25">
        <v>0.92660550458715585</v>
      </c>
    </row>
    <row r="449" spans="1:11" ht="15.75">
      <c r="A449" s="1">
        <v>8826</v>
      </c>
      <c r="B449" s="1" t="s">
        <v>1784</v>
      </c>
      <c r="C449" s="1" t="s">
        <v>4334</v>
      </c>
      <c r="D449" s="23">
        <v>4</v>
      </c>
      <c r="E449" s="1">
        <v>50000</v>
      </c>
      <c r="F449" s="25">
        <v>1.1099999999999994</v>
      </c>
      <c r="G449" s="25">
        <v>57.74</v>
      </c>
      <c r="H449" s="1">
        <v>4.21</v>
      </c>
      <c r="I449" s="25">
        <v>0.32762645914396887</v>
      </c>
      <c r="J449" s="1">
        <v>2.21</v>
      </c>
      <c r="K449" s="25">
        <v>0.60054347826086951</v>
      </c>
    </row>
    <row r="450" spans="1:11" ht="15.75">
      <c r="A450" s="1">
        <v>8783</v>
      </c>
      <c r="B450" s="1" t="s">
        <v>4094</v>
      </c>
      <c r="C450" s="1" t="s">
        <v>4332</v>
      </c>
      <c r="D450" s="23">
        <v>3</v>
      </c>
      <c r="E450" s="1">
        <v>50000</v>
      </c>
      <c r="F450" s="25">
        <v>2.2999999999999998</v>
      </c>
      <c r="G450" s="25">
        <v>-2.1233333333333335</v>
      </c>
      <c r="H450" s="1">
        <v>108.91</v>
      </c>
      <c r="I450" s="25">
        <v>24.148558758314856</v>
      </c>
      <c r="J450" s="1">
        <v>3.16</v>
      </c>
      <c r="K450" s="25">
        <v>1.210727969348659</v>
      </c>
    </row>
    <row r="451" spans="1:11" ht="15.75">
      <c r="A451" s="1">
        <v>9063</v>
      </c>
      <c r="B451" s="1" t="s">
        <v>1194</v>
      </c>
      <c r="C451" s="1" t="s">
        <v>4334</v>
      </c>
      <c r="D451" s="23">
        <v>4</v>
      </c>
      <c r="E451" s="1">
        <v>100000</v>
      </c>
      <c r="F451" s="25">
        <v>14.75</v>
      </c>
      <c r="G451" s="25">
        <v>35.47</v>
      </c>
      <c r="H451" s="1">
        <v>4.26</v>
      </c>
      <c r="I451" s="25">
        <v>0.33151750972762645</v>
      </c>
      <c r="J451" s="1">
        <v>2.25</v>
      </c>
      <c r="K451" s="25">
        <v>0.61141304347826086</v>
      </c>
    </row>
    <row r="452" spans="1:11" ht="15.75">
      <c r="A452" s="1">
        <v>9040</v>
      </c>
      <c r="B452" s="1" t="s">
        <v>317</v>
      </c>
      <c r="C452" s="1" t="s">
        <v>4334</v>
      </c>
      <c r="D452" s="23">
        <v>4</v>
      </c>
      <c r="E452" s="1">
        <v>50000</v>
      </c>
      <c r="F452" s="25">
        <v>5.9199999999999982</v>
      </c>
      <c r="G452" s="25">
        <v>24.643333333333331</v>
      </c>
      <c r="H452" s="1">
        <v>11.62</v>
      </c>
      <c r="I452" s="25">
        <v>0.90428015564202335</v>
      </c>
      <c r="J452" s="1">
        <v>4.3899999999999997</v>
      </c>
      <c r="K452" s="25">
        <v>1.1929347826086956</v>
      </c>
    </row>
    <row r="453" spans="1:11" ht="15.75">
      <c r="A453" s="1">
        <v>8652</v>
      </c>
      <c r="B453" s="1" t="s">
        <v>1486</v>
      </c>
      <c r="C453" s="1" t="s">
        <v>4334</v>
      </c>
      <c r="D453" s="23">
        <v>4</v>
      </c>
      <c r="E453" s="1">
        <v>50000</v>
      </c>
      <c r="F453" s="25">
        <v>2.8200000000000003</v>
      </c>
      <c r="G453" s="25">
        <v>64.27</v>
      </c>
      <c r="H453" s="1">
        <v>8.32</v>
      </c>
      <c r="I453" s="25">
        <v>0.6474708171206226</v>
      </c>
      <c r="J453" s="1">
        <v>3.19</v>
      </c>
      <c r="K453" s="25">
        <v>0.86684782608695643</v>
      </c>
    </row>
    <row r="454" spans="1:11" ht="15.75">
      <c r="A454" s="1">
        <v>9440</v>
      </c>
      <c r="B454" s="1" t="s">
        <v>3748</v>
      </c>
      <c r="C454" s="1" t="s">
        <v>4286</v>
      </c>
      <c r="D454" s="23">
        <v>8</v>
      </c>
      <c r="E454" s="1">
        <v>50000</v>
      </c>
      <c r="F454" s="25">
        <v>0.51</v>
      </c>
      <c r="G454" s="25">
        <v>0.17</v>
      </c>
      <c r="H454" s="1">
        <v>33.79</v>
      </c>
      <c r="I454" s="25">
        <v>4.9985207100591715</v>
      </c>
      <c r="J454" s="1">
        <v>1.63</v>
      </c>
      <c r="K454" s="25">
        <v>0.49847094801223241</v>
      </c>
    </row>
    <row r="455" spans="1:11" ht="15.75">
      <c r="A455" s="1">
        <v>9055</v>
      </c>
      <c r="B455" s="1" t="s">
        <v>1670</v>
      </c>
      <c r="C455" s="1" t="s">
        <v>4335</v>
      </c>
      <c r="D455" s="23">
        <v>5</v>
      </c>
      <c r="E455" s="1">
        <v>50000</v>
      </c>
      <c r="F455" s="25">
        <v>0.86</v>
      </c>
      <c r="G455" s="25">
        <v>-0.28666666666666668</v>
      </c>
      <c r="H455" s="1">
        <v>8.67</v>
      </c>
      <c r="I455" s="25">
        <v>2.2173913043478262</v>
      </c>
      <c r="J455" s="1">
        <v>2.4</v>
      </c>
      <c r="K455" s="25">
        <v>0.98360655737704916</v>
      </c>
    </row>
    <row r="456" spans="1:11" ht="15.75">
      <c r="A456" s="1">
        <v>9235</v>
      </c>
      <c r="B456" s="1" t="s">
        <v>3291</v>
      </c>
      <c r="C456" s="1" t="s">
        <v>4334</v>
      </c>
      <c r="D456" s="23">
        <v>4</v>
      </c>
      <c r="E456" s="1">
        <v>50000</v>
      </c>
      <c r="F456" s="25">
        <v>17.86</v>
      </c>
      <c r="G456" s="25">
        <v>13.296666666666667</v>
      </c>
      <c r="H456" s="1">
        <v>31.11</v>
      </c>
      <c r="I456" s="25">
        <v>2.4210116731517508</v>
      </c>
      <c r="J456" s="1">
        <v>2.66</v>
      </c>
      <c r="K456" s="25">
        <v>0.72282608695652173</v>
      </c>
    </row>
    <row r="457" spans="1:11" ht="15.75">
      <c r="A457" s="1">
        <v>8677</v>
      </c>
      <c r="B457" s="1" t="s">
        <v>3364</v>
      </c>
      <c r="C457" s="1" t="s">
        <v>4334</v>
      </c>
      <c r="D457" s="23">
        <v>4</v>
      </c>
      <c r="E457" s="1">
        <v>50000</v>
      </c>
      <c r="F457" s="25">
        <v>1.36</v>
      </c>
      <c r="G457" s="25">
        <v>-0.83333333333333337</v>
      </c>
      <c r="H457" s="1">
        <v>5.17</v>
      </c>
      <c r="I457" s="25">
        <v>0.40233463035019457</v>
      </c>
      <c r="J457" s="1">
        <v>2.78</v>
      </c>
      <c r="K457" s="25">
        <v>0.75543478260869557</v>
      </c>
    </row>
    <row r="458" spans="1:11" ht="15.75">
      <c r="A458" s="1">
        <v>8987</v>
      </c>
      <c r="B458" s="1" t="s">
        <v>1470</v>
      </c>
      <c r="C458" s="1" t="s">
        <v>4358</v>
      </c>
      <c r="D458" s="23">
        <v>1</v>
      </c>
      <c r="E458" s="1">
        <v>50000</v>
      </c>
      <c r="F458" s="25">
        <v>0.71</v>
      </c>
      <c r="G458" s="25">
        <v>-1.3833333333333335</v>
      </c>
      <c r="H458" s="1">
        <v>7.37</v>
      </c>
      <c r="I458" s="25">
        <v>1.8197530864197531</v>
      </c>
      <c r="J458" s="1">
        <v>4.92</v>
      </c>
      <c r="K458" s="25">
        <v>1.7571428571428573</v>
      </c>
    </row>
    <row r="459" spans="1:11" ht="15.75">
      <c r="A459" s="1">
        <v>9160</v>
      </c>
      <c r="B459" s="1" t="s">
        <v>1834</v>
      </c>
      <c r="C459" s="1" t="s">
        <v>4334</v>
      </c>
      <c r="D459" s="23">
        <v>4</v>
      </c>
      <c r="E459" s="1">
        <v>100000</v>
      </c>
      <c r="F459" s="25">
        <v>7.9400000000000048</v>
      </c>
      <c r="G459" s="25">
        <v>56.579999999999991</v>
      </c>
      <c r="H459" s="1">
        <v>16.14</v>
      </c>
      <c r="I459" s="25">
        <v>1.2560311284046692</v>
      </c>
      <c r="J459" s="1">
        <v>3.22</v>
      </c>
      <c r="K459" s="25">
        <v>0.875</v>
      </c>
    </row>
    <row r="460" spans="1:11" ht="15.75">
      <c r="A460" s="1">
        <v>8830</v>
      </c>
      <c r="B460" s="1" t="s">
        <v>1261</v>
      </c>
      <c r="C460" s="1" t="s">
        <v>4334</v>
      </c>
      <c r="D460" s="23">
        <v>4</v>
      </c>
      <c r="E460" s="1">
        <v>50000</v>
      </c>
      <c r="F460" s="25">
        <v>20.72</v>
      </c>
      <c r="G460" s="25">
        <v>42.330000000000005</v>
      </c>
      <c r="H460" s="1">
        <v>9.3800000000000008</v>
      </c>
      <c r="I460" s="25">
        <v>0.7299610894941635</v>
      </c>
      <c r="J460" s="1">
        <v>4.3600000000000003</v>
      </c>
      <c r="K460" s="25">
        <v>1.1847826086956521</v>
      </c>
    </row>
    <row r="461" spans="1:11" ht="15.75">
      <c r="A461" s="1">
        <v>8775</v>
      </c>
      <c r="B461" s="1" t="s">
        <v>287</v>
      </c>
      <c r="C461" s="1" t="s">
        <v>4334</v>
      </c>
      <c r="D461" s="23">
        <v>4</v>
      </c>
      <c r="E461" s="1">
        <v>50000</v>
      </c>
      <c r="F461" s="25">
        <v>5.5200000000000031</v>
      </c>
      <c r="G461" s="25">
        <v>23.483333333333334</v>
      </c>
      <c r="H461" s="1">
        <v>18.16</v>
      </c>
      <c r="I461" s="25">
        <v>1.4132295719844359</v>
      </c>
      <c r="J461" s="1">
        <v>3.65</v>
      </c>
      <c r="K461" s="25">
        <v>0.99184782608695643</v>
      </c>
    </row>
    <row r="462" spans="1:11" ht="15.75">
      <c r="A462" s="1">
        <v>8666</v>
      </c>
      <c r="B462" s="1" t="s">
        <v>3372</v>
      </c>
      <c r="C462" s="1" t="s">
        <v>4286</v>
      </c>
      <c r="D462" s="23">
        <v>8</v>
      </c>
      <c r="E462" s="1">
        <v>50000</v>
      </c>
      <c r="F462" s="25">
        <v>4.09</v>
      </c>
      <c r="G462" s="25">
        <v>11.64</v>
      </c>
      <c r="H462" s="1">
        <v>13.3</v>
      </c>
      <c r="I462" s="25">
        <v>1.9674556213017753</v>
      </c>
      <c r="J462" s="1">
        <v>2.4900000000000002</v>
      </c>
      <c r="K462" s="25">
        <v>0.76146788990825698</v>
      </c>
    </row>
    <row r="463" spans="1:11" ht="15.75">
      <c r="A463" s="1">
        <v>9187</v>
      </c>
      <c r="B463" s="1" t="s">
        <v>1873</v>
      </c>
      <c r="C463" s="1" t="s">
        <v>4334</v>
      </c>
      <c r="D463" s="23">
        <v>4</v>
      </c>
      <c r="E463" s="1">
        <v>50000</v>
      </c>
      <c r="F463" s="25">
        <v>2.5099999999999998</v>
      </c>
      <c r="G463" s="25">
        <v>-1.5466666666666666</v>
      </c>
      <c r="H463" s="1">
        <v>12.87</v>
      </c>
      <c r="I463" s="25">
        <v>1.001556420233463</v>
      </c>
      <c r="J463" s="1">
        <v>1.79</v>
      </c>
      <c r="K463" s="25">
        <v>0.48641304347826086</v>
      </c>
    </row>
    <row r="464" spans="1:11" ht="15.75">
      <c r="A464" s="1">
        <v>9091</v>
      </c>
      <c r="B464" s="1" t="s">
        <v>1070</v>
      </c>
      <c r="C464" s="1" t="s">
        <v>4332</v>
      </c>
      <c r="D464" s="23">
        <v>3</v>
      </c>
      <c r="E464" s="1">
        <v>50000</v>
      </c>
      <c r="F464" s="25">
        <v>24.989999999999995</v>
      </c>
      <c r="G464" s="25">
        <v>45.566666666666663</v>
      </c>
      <c r="H464" s="1">
        <v>11.67</v>
      </c>
      <c r="I464" s="25">
        <v>2.5875831485587586</v>
      </c>
      <c r="J464" s="1">
        <v>1.4</v>
      </c>
      <c r="K464" s="25">
        <v>0.53639846743295017</v>
      </c>
    </row>
    <row r="465" spans="1:11" ht="15.75">
      <c r="A465" s="1">
        <v>8633</v>
      </c>
      <c r="B465" s="1" t="s">
        <v>1476</v>
      </c>
      <c r="C465" s="1" t="s">
        <v>4334</v>
      </c>
      <c r="D465" s="23">
        <v>4</v>
      </c>
      <c r="E465" s="1">
        <v>50000</v>
      </c>
      <c r="F465" s="25">
        <v>13.55</v>
      </c>
      <c r="G465" s="25">
        <v>9.6266666666666669</v>
      </c>
      <c r="H465" s="1">
        <v>6.36</v>
      </c>
      <c r="I465" s="25">
        <v>0.49494163424124515</v>
      </c>
      <c r="J465" s="1">
        <v>2.4900000000000002</v>
      </c>
      <c r="K465" s="25">
        <v>0.67663043478260876</v>
      </c>
    </row>
    <row r="466" spans="1:11" ht="15.75">
      <c r="A466" s="1">
        <v>9044</v>
      </c>
      <c r="B466" s="1" t="s">
        <v>523</v>
      </c>
      <c r="C466" s="1" t="s">
        <v>4334</v>
      </c>
      <c r="D466" s="23">
        <v>4</v>
      </c>
      <c r="E466" s="1">
        <v>50000</v>
      </c>
      <c r="F466" s="25">
        <v>1.1099999999999994</v>
      </c>
      <c r="G466" s="25">
        <v>44.303333333333335</v>
      </c>
      <c r="H466" s="1">
        <v>7</v>
      </c>
      <c r="I466" s="25">
        <v>0.54474708171206232</v>
      </c>
      <c r="J466" s="1">
        <v>4.4800000000000004</v>
      </c>
      <c r="K466" s="25">
        <v>1.2173913043478262</v>
      </c>
    </row>
    <row r="467" spans="1:11" ht="15.75">
      <c r="A467" s="1">
        <v>8862</v>
      </c>
      <c r="B467" s="1" t="s">
        <v>1480</v>
      </c>
      <c r="C467" s="1" t="s">
        <v>4350</v>
      </c>
      <c r="D467" s="23">
        <v>15</v>
      </c>
      <c r="E467" s="1">
        <v>100000</v>
      </c>
      <c r="F467" s="25">
        <v>12.240000000000002</v>
      </c>
      <c r="G467" s="25">
        <v>53.51</v>
      </c>
      <c r="H467" s="1">
        <v>5.63</v>
      </c>
      <c r="I467" s="25">
        <v>1.7987220447284344</v>
      </c>
      <c r="J467" s="1">
        <v>1.47</v>
      </c>
      <c r="K467" s="25">
        <v>0.57647058823529418</v>
      </c>
    </row>
    <row r="468" spans="1:11" ht="15.75">
      <c r="A468" s="1">
        <v>9030</v>
      </c>
      <c r="B468" s="1" t="s">
        <v>1039</v>
      </c>
      <c r="C468" s="1" t="s">
        <v>4350</v>
      </c>
      <c r="D468" s="23">
        <v>15</v>
      </c>
      <c r="E468" s="1">
        <v>50000</v>
      </c>
      <c r="F468" s="25">
        <v>9.4699999999999989</v>
      </c>
      <c r="G468" s="25">
        <v>85.573333333333338</v>
      </c>
      <c r="H468" s="1">
        <v>1.98</v>
      </c>
      <c r="I468" s="25">
        <v>0.63258785942492013</v>
      </c>
      <c r="J468" s="1">
        <v>1.48</v>
      </c>
      <c r="K468" s="25">
        <v>0.58039215686274515</v>
      </c>
    </row>
    <row r="469" spans="1:11" ht="15.75">
      <c r="A469" s="1">
        <v>8749</v>
      </c>
      <c r="B469" s="1" t="s">
        <v>340</v>
      </c>
      <c r="C469" s="1" t="s">
        <v>4334</v>
      </c>
      <c r="D469" s="23">
        <v>4</v>
      </c>
      <c r="E469" s="1">
        <v>50000</v>
      </c>
      <c r="F469" s="25">
        <v>20.520000000000003</v>
      </c>
      <c r="G469" s="25">
        <v>25.87</v>
      </c>
      <c r="H469" s="1">
        <v>12.33</v>
      </c>
      <c r="I469" s="25">
        <v>0.95953307392996112</v>
      </c>
      <c r="J469" s="1">
        <v>3.45</v>
      </c>
      <c r="K469" s="25">
        <v>0.9375</v>
      </c>
    </row>
    <row r="470" spans="1:11" ht="15.75">
      <c r="A470" s="1">
        <v>8825</v>
      </c>
      <c r="B470" s="1" t="s">
        <v>4136</v>
      </c>
      <c r="C470" s="1" t="s">
        <v>4370</v>
      </c>
      <c r="D470" s="23">
        <v>11</v>
      </c>
      <c r="E470" s="1">
        <v>100000</v>
      </c>
      <c r="F470" s="25">
        <v>0</v>
      </c>
      <c r="G470" s="25">
        <v>0</v>
      </c>
      <c r="H470" s="1">
        <v>3.51</v>
      </c>
      <c r="I470" s="25">
        <v>1.0353982300884954</v>
      </c>
      <c r="J470" s="1">
        <v>0.01</v>
      </c>
      <c r="K470" s="25">
        <v>6.7567567567567571E-3</v>
      </c>
    </row>
    <row r="471" spans="1:11" ht="15.75">
      <c r="A471" s="1">
        <v>8889</v>
      </c>
      <c r="B471" s="1" t="s">
        <v>1982</v>
      </c>
      <c r="C471" s="1" t="s">
        <v>4334</v>
      </c>
      <c r="D471" s="23">
        <v>4</v>
      </c>
      <c r="E471" s="1">
        <v>100000</v>
      </c>
      <c r="F471" s="25">
        <v>17.629999999999995</v>
      </c>
      <c r="G471" s="25">
        <v>71.023333333333326</v>
      </c>
      <c r="H471" s="1">
        <v>20.76</v>
      </c>
      <c r="I471" s="25">
        <v>1.6155642023346306</v>
      </c>
      <c r="J471" s="1">
        <v>3.73</v>
      </c>
      <c r="K471" s="25">
        <v>1.013586956521739</v>
      </c>
    </row>
    <row r="472" spans="1:11" ht="15.75">
      <c r="A472" s="1">
        <v>8852</v>
      </c>
      <c r="B472" s="1" t="s">
        <v>1992</v>
      </c>
      <c r="C472" s="1" t="s">
        <v>4334</v>
      </c>
      <c r="D472" s="23">
        <v>4</v>
      </c>
      <c r="E472" s="1">
        <v>100000</v>
      </c>
      <c r="F472" s="25">
        <v>10.050000000000001</v>
      </c>
      <c r="G472" s="25">
        <v>3.5</v>
      </c>
      <c r="H472" s="1">
        <v>7.69</v>
      </c>
      <c r="I472" s="25">
        <v>0.59844357976653706</v>
      </c>
      <c r="J472" s="1">
        <v>4.25</v>
      </c>
      <c r="K472" s="25">
        <v>1.1548913043478259</v>
      </c>
    </row>
    <row r="473" spans="1:11" ht="15.75">
      <c r="A473" s="1">
        <v>8779</v>
      </c>
      <c r="B473" s="1" t="s">
        <v>1496</v>
      </c>
      <c r="C473" s="1" t="s">
        <v>4352</v>
      </c>
      <c r="D473" s="23">
        <v>14</v>
      </c>
      <c r="E473" s="1">
        <v>50000</v>
      </c>
      <c r="F473" s="25">
        <v>2.8499999999999979</v>
      </c>
      <c r="G473" s="25">
        <v>33.436666666666667</v>
      </c>
      <c r="H473" s="1">
        <v>3.29</v>
      </c>
      <c r="I473" s="25">
        <v>0.40971357409713577</v>
      </c>
      <c r="J473" s="1">
        <v>2.17</v>
      </c>
      <c r="K473" s="25">
        <v>0.6044568245125348</v>
      </c>
    </row>
    <row r="474" spans="1:11" ht="15.75">
      <c r="A474" s="1">
        <v>8857</v>
      </c>
      <c r="B474" s="1" t="s">
        <v>2038</v>
      </c>
      <c r="C474" s="1" t="s">
        <v>4339</v>
      </c>
      <c r="D474" s="23">
        <v>6</v>
      </c>
      <c r="E474" s="1">
        <v>50000</v>
      </c>
      <c r="F474" s="25">
        <v>4.730000000000004</v>
      </c>
      <c r="G474" s="25">
        <v>70.070000000000007</v>
      </c>
      <c r="H474" s="1">
        <v>4.3</v>
      </c>
      <c r="I474" s="25">
        <v>1.131578947368421</v>
      </c>
      <c r="J474" s="1">
        <v>1.33</v>
      </c>
      <c r="K474" s="25">
        <v>0.54732510288065839</v>
      </c>
    </row>
    <row r="475" spans="1:11" ht="15.75">
      <c r="A475" s="1">
        <v>9116</v>
      </c>
      <c r="B475" s="1" t="s">
        <v>2066</v>
      </c>
      <c r="C475" s="1" t="s">
        <v>4334</v>
      </c>
      <c r="D475" s="23">
        <v>4</v>
      </c>
      <c r="E475" s="1">
        <v>50000</v>
      </c>
      <c r="F475" s="25">
        <v>11.479999999999999</v>
      </c>
      <c r="G475" s="25">
        <v>17.413333333333334</v>
      </c>
      <c r="H475" s="1">
        <v>8.75</v>
      </c>
      <c r="I475" s="25">
        <v>0.68093385214007784</v>
      </c>
      <c r="J475" s="1">
        <v>2.13</v>
      </c>
      <c r="K475" s="25">
        <v>0.57880434782608692</v>
      </c>
    </row>
    <row r="476" spans="1:11" ht="15.75">
      <c r="A476" s="1">
        <v>9192</v>
      </c>
      <c r="B476" s="1" t="s">
        <v>2215</v>
      </c>
      <c r="C476" s="1" t="s">
        <v>4339</v>
      </c>
      <c r="D476" s="23">
        <v>6</v>
      </c>
      <c r="E476" s="1">
        <v>50000</v>
      </c>
      <c r="F476" s="25">
        <v>1.99</v>
      </c>
      <c r="G476" s="25">
        <v>0.66333333333333333</v>
      </c>
      <c r="H476" s="1">
        <v>2.35</v>
      </c>
      <c r="I476" s="25">
        <v>0.61842105263157898</v>
      </c>
      <c r="J476" s="1">
        <v>2.85</v>
      </c>
      <c r="K476" s="25">
        <v>1.1728395061728394</v>
      </c>
    </row>
    <row r="477" spans="1:11" ht="15.75">
      <c r="A477" s="1">
        <v>9365</v>
      </c>
      <c r="B477" s="1" t="s">
        <v>281</v>
      </c>
      <c r="C477" s="1" t="s">
        <v>4378</v>
      </c>
      <c r="D477" s="23">
        <v>7</v>
      </c>
      <c r="E477" s="1">
        <v>50000</v>
      </c>
      <c r="F477" s="25">
        <v>0</v>
      </c>
      <c r="G477" s="25">
        <v>0</v>
      </c>
      <c r="H477" s="1">
        <v>8.86</v>
      </c>
      <c r="I477" s="25">
        <v>2.1298076923076921</v>
      </c>
      <c r="J477" s="1">
        <v>0.97</v>
      </c>
      <c r="K477" s="25">
        <v>0.44907407407407401</v>
      </c>
    </row>
    <row r="478" spans="1:11" ht="15.75">
      <c r="A478" s="1">
        <v>9162</v>
      </c>
      <c r="B478" s="1" t="s">
        <v>2070</v>
      </c>
      <c r="C478" s="1" t="s">
        <v>4334</v>
      </c>
      <c r="D478" s="23">
        <v>4</v>
      </c>
      <c r="E478" s="1">
        <v>100000</v>
      </c>
      <c r="F478" s="25">
        <v>8.26</v>
      </c>
      <c r="G478" s="25">
        <v>2.7533333333333334</v>
      </c>
      <c r="H478" s="1">
        <v>15.14</v>
      </c>
      <c r="I478" s="25">
        <v>1.1782101167315175</v>
      </c>
      <c r="J478" s="1">
        <v>4.43</v>
      </c>
      <c r="K478" s="25">
        <v>1.2038043478260869</v>
      </c>
    </row>
    <row r="479" spans="1:11" ht="15.75">
      <c r="A479" s="1">
        <v>8908</v>
      </c>
      <c r="B479" s="1" t="s">
        <v>1605</v>
      </c>
      <c r="C479" s="1" t="s">
        <v>4332</v>
      </c>
      <c r="D479" s="23">
        <v>3</v>
      </c>
      <c r="E479" s="1">
        <v>100000</v>
      </c>
      <c r="F479" s="25">
        <v>1.04</v>
      </c>
      <c r="G479" s="25">
        <v>-1.32</v>
      </c>
      <c r="H479" s="1">
        <v>2.9</v>
      </c>
      <c r="I479" s="25">
        <v>0.6430155210643016</v>
      </c>
      <c r="J479" s="1">
        <v>1.82</v>
      </c>
      <c r="K479" s="25">
        <v>0.69731800766283536</v>
      </c>
    </row>
    <row r="480" spans="1:11" ht="15.75">
      <c r="A480" s="1">
        <v>8890</v>
      </c>
      <c r="B480" s="1" t="s">
        <v>1500</v>
      </c>
      <c r="C480" s="1" t="s">
        <v>4983</v>
      </c>
      <c r="D480" s="23">
        <v>2</v>
      </c>
      <c r="E480" s="1">
        <v>100000</v>
      </c>
      <c r="F480" s="25">
        <v>4.769999999999996</v>
      </c>
      <c r="G480" s="25">
        <v>48.56666666666667</v>
      </c>
      <c r="H480" s="1">
        <v>4.8600000000000003</v>
      </c>
      <c r="I480" s="25">
        <v>1.0776053215077606</v>
      </c>
      <c r="J480" s="1">
        <v>2.04</v>
      </c>
      <c r="K480" s="25">
        <v>0.7816091954022989</v>
      </c>
    </row>
    <row r="481" spans="1:11" ht="15.75">
      <c r="A481" s="1">
        <v>8851</v>
      </c>
      <c r="B481" s="1" t="s">
        <v>1987</v>
      </c>
      <c r="C481" s="1" t="s">
        <v>4370</v>
      </c>
      <c r="D481" s="23">
        <v>11</v>
      </c>
      <c r="E481" s="1">
        <v>150000</v>
      </c>
      <c r="F481" s="25">
        <v>6.0500000000000043</v>
      </c>
      <c r="G481" s="25">
        <v>45.043333333333329</v>
      </c>
      <c r="H481" s="1">
        <v>5.59</v>
      </c>
      <c r="I481" s="25">
        <v>1.6489675516224187</v>
      </c>
      <c r="J481" s="1">
        <v>1.04</v>
      </c>
      <c r="K481" s="25">
        <v>0.70270270270270274</v>
      </c>
    </row>
    <row r="482" spans="1:11" ht="15.75">
      <c r="A482" s="1">
        <v>9380</v>
      </c>
      <c r="B482" s="1" t="s">
        <v>81</v>
      </c>
      <c r="C482" s="1" t="s">
        <v>4358</v>
      </c>
      <c r="D482" s="23">
        <v>1</v>
      </c>
      <c r="E482" s="1">
        <v>100000</v>
      </c>
      <c r="F482" s="25">
        <v>19.77</v>
      </c>
      <c r="G482" s="25">
        <v>33.243333333333332</v>
      </c>
      <c r="H482" s="1">
        <v>23.14</v>
      </c>
      <c r="I482" s="25">
        <v>5.7135802469135806</v>
      </c>
      <c r="J482" s="1">
        <v>4.88</v>
      </c>
      <c r="K482" s="25">
        <v>1.7428571428571429</v>
      </c>
    </row>
    <row r="483" spans="1:11" ht="15.75">
      <c r="A483" s="1">
        <v>9077</v>
      </c>
      <c r="B483" s="1" t="s">
        <v>615</v>
      </c>
      <c r="C483" s="1" t="s">
        <v>4286</v>
      </c>
      <c r="D483" s="23">
        <v>8</v>
      </c>
      <c r="E483" s="1">
        <v>50000</v>
      </c>
      <c r="F483" s="25">
        <v>0.43000000000000005</v>
      </c>
      <c r="G483" s="25">
        <v>-0.90666666666666673</v>
      </c>
      <c r="H483" s="1">
        <v>11.77</v>
      </c>
      <c r="I483" s="25">
        <v>1.7411242603550297</v>
      </c>
      <c r="J483" s="1">
        <v>2.8</v>
      </c>
      <c r="K483" s="25">
        <v>0.85626911314984699</v>
      </c>
    </row>
    <row r="484" spans="1:11" ht="15.75">
      <c r="A484" s="1">
        <v>9078</v>
      </c>
      <c r="B484" s="1" t="s">
        <v>2013</v>
      </c>
      <c r="C484" s="1" t="s">
        <v>4352</v>
      </c>
      <c r="D484" s="23">
        <v>14</v>
      </c>
      <c r="E484" s="1">
        <v>100000</v>
      </c>
      <c r="F484" s="25">
        <v>10.189999999999998</v>
      </c>
      <c r="G484" s="25">
        <v>21.349999999999998</v>
      </c>
      <c r="H484" s="1">
        <v>11.22</v>
      </c>
      <c r="I484" s="25">
        <v>1.397260273972603</v>
      </c>
      <c r="J484" s="1">
        <v>4.1399999999999997</v>
      </c>
      <c r="K484" s="25">
        <v>1.1532033426183843</v>
      </c>
    </row>
    <row r="485" spans="1:11" ht="15.75">
      <c r="A485" s="1">
        <v>8916</v>
      </c>
      <c r="B485" s="1" t="s">
        <v>774</v>
      </c>
      <c r="C485" s="1" t="s">
        <v>4334</v>
      </c>
      <c r="D485" s="23">
        <v>4</v>
      </c>
      <c r="E485" s="1">
        <v>50000</v>
      </c>
      <c r="F485" s="25">
        <v>5.1499999999999986</v>
      </c>
      <c r="G485" s="25">
        <v>51.32</v>
      </c>
      <c r="H485" s="1">
        <v>13.13</v>
      </c>
      <c r="I485" s="25">
        <v>1.0217898832684826</v>
      </c>
      <c r="J485" s="1">
        <v>2.79</v>
      </c>
      <c r="K485" s="25">
        <v>0.75815217391304346</v>
      </c>
    </row>
    <row r="486" spans="1:11" ht="15.75">
      <c r="A486" s="1">
        <v>9093</v>
      </c>
      <c r="B486" s="1" t="s">
        <v>2880</v>
      </c>
      <c r="C486" s="1" t="s">
        <v>4332</v>
      </c>
      <c r="D486" s="23">
        <v>3</v>
      </c>
      <c r="E486" s="1">
        <v>50000</v>
      </c>
      <c r="F486" s="25">
        <v>14.95</v>
      </c>
      <c r="G486" s="25">
        <v>18.356666666666669</v>
      </c>
      <c r="H486" s="1">
        <v>8.2200000000000006</v>
      </c>
      <c r="I486" s="25">
        <v>1.8226164079822618</v>
      </c>
      <c r="J486" s="1">
        <v>3.64</v>
      </c>
      <c r="K486" s="25">
        <v>1.3946360153256707</v>
      </c>
    </row>
    <row r="487" spans="1:11" ht="15.75">
      <c r="A487" s="1">
        <v>9070</v>
      </c>
      <c r="B487" s="1" t="s">
        <v>549</v>
      </c>
      <c r="C487" s="1" t="s">
        <v>4414</v>
      </c>
      <c r="D487" s="23">
        <v>12</v>
      </c>
      <c r="E487" s="1">
        <v>100000</v>
      </c>
      <c r="F487" s="25">
        <v>5.47</v>
      </c>
      <c r="G487" s="25">
        <v>4.6399999999999997</v>
      </c>
      <c r="H487" s="1">
        <v>3.16</v>
      </c>
      <c r="I487" s="25">
        <v>0.54956521739130437</v>
      </c>
      <c r="J487" s="1">
        <v>1.4</v>
      </c>
      <c r="K487" s="25">
        <v>0.85889570552147243</v>
      </c>
    </row>
    <row r="488" spans="1:11" ht="15.75">
      <c r="A488" s="1">
        <v>8936</v>
      </c>
      <c r="B488" s="1" t="s">
        <v>2030</v>
      </c>
      <c r="C488" s="1" t="s">
        <v>4370</v>
      </c>
      <c r="D488" s="23">
        <v>11</v>
      </c>
      <c r="E488" s="1">
        <v>100000</v>
      </c>
      <c r="F488" s="25">
        <v>19.130000000000003</v>
      </c>
      <c r="G488" s="25">
        <v>15.993333333333334</v>
      </c>
      <c r="H488" s="1">
        <v>3.55</v>
      </c>
      <c r="I488" s="25">
        <v>1.0471976401179941</v>
      </c>
      <c r="J488" s="1">
        <v>1.52</v>
      </c>
      <c r="K488" s="25">
        <v>1.027027027027027</v>
      </c>
    </row>
    <row r="489" spans="1:11" ht="15.75">
      <c r="A489" s="1">
        <v>9119</v>
      </c>
      <c r="B489" s="1" t="s">
        <v>2965</v>
      </c>
      <c r="C489" s="1" t="s">
        <v>4334</v>
      </c>
      <c r="D489" s="23">
        <v>4</v>
      </c>
      <c r="E489" s="1">
        <v>50000</v>
      </c>
      <c r="F489" s="25">
        <v>6.6700000000000017</v>
      </c>
      <c r="G489" s="25">
        <v>40.126666666666665</v>
      </c>
      <c r="H489" s="1">
        <v>4.96</v>
      </c>
      <c r="I489" s="25">
        <v>0.3859922178988327</v>
      </c>
      <c r="J489" s="1">
        <v>4.0999999999999996</v>
      </c>
      <c r="K489" s="25">
        <v>1.1141304347826086</v>
      </c>
    </row>
    <row r="490" spans="1:11" ht="15.75">
      <c r="A490" s="1">
        <v>9398</v>
      </c>
      <c r="B490" s="1" t="s">
        <v>854</v>
      </c>
      <c r="C490" s="1" t="s">
        <v>4332</v>
      </c>
      <c r="D490" s="23">
        <v>3</v>
      </c>
      <c r="E490" s="1">
        <v>50000</v>
      </c>
      <c r="F490" s="25">
        <v>13.489999999999998</v>
      </c>
      <c r="G490" s="25">
        <v>29.09</v>
      </c>
      <c r="H490" s="1">
        <v>6.77</v>
      </c>
      <c r="I490" s="25">
        <v>1.5011086474501107</v>
      </c>
      <c r="J490" s="1">
        <v>3.93</v>
      </c>
      <c r="K490" s="25">
        <v>1.5057471264367817</v>
      </c>
    </row>
    <row r="491" spans="1:11" ht="15.75">
      <c r="A491" s="1">
        <v>9140</v>
      </c>
      <c r="B491" s="1" t="s">
        <v>2969</v>
      </c>
      <c r="C491" s="1" t="s">
        <v>4335</v>
      </c>
      <c r="D491" s="23">
        <v>5</v>
      </c>
      <c r="E491" s="1">
        <v>50000</v>
      </c>
      <c r="F491" s="25">
        <v>1.45</v>
      </c>
      <c r="G491" s="25">
        <v>-1.5099999999999998</v>
      </c>
      <c r="H491" s="1">
        <v>1.76</v>
      </c>
      <c r="I491" s="25">
        <v>0.45012787723785164</v>
      </c>
      <c r="J491" s="1">
        <v>2.42</v>
      </c>
      <c r="K491" s="25">
        <v>0.99180327868852458</v>
      </c>
    </row>
    <row r="492" spans="1:11" ht="15.75">
      <c r="A492" s="1">
        <v>9039</v>
      </c>
      <c r="B492" s="1" t="s">
        <v>2783</v>
      </c>
      <c r="C492" s="1" t="s">
        <v>4286</v>
      </c>
      <c r="D492" s="23">
        <v>8</v>
      </c>
      <c r="E492" s="1">
        <v>49943.6</v>
      </c>
      <c r="F492" s="25">
        <v>17.21</v>
      </c>
      <c r="G492" s="25">
        <v>11.166666666666666</v>
      </c>
      <c r="H492" s="1">
        <v>25.88</v>
      </c>
      <c r="I492" s="25">
        <v>3.8284023668639051</v>
      </c>
      <c r="J492" s="1">
        <v>4.97</v>
      </c>
      <c r="K492" s="25">
        <v>1.5198776758409784</v>
      </c>
    </row>
    <row r="493" spans="1:11" ht="15.75">
      <c r="A493" s="1">
        <v>9266</v>
      </c>
      <c r="B493" s="1" t="s">
        <v>889</v>
      </c>
      <c r="C493" s="1" t="s">
        <v>4334</v>
      </c>
      <c r="D493" s="23">
        <v>4</v>
      </c>
      <c r="E493" s="1">
        <v>50000</v>
      </c>
      <c r="F493" s="25">
        <v>0.40000000000000568</v>
      </c>
      <c r="G493" s="25">
        <v>69.25333333333333</v>
      </c>
      <c r="H493" s="1">
        <v>5.04</v>
      </c>
      <c r="I493" s="25">
        <v>0.39221789883268482</v>
      </c>
      <c r="J493" s="1">
        <v>3.31</v>
      </c>
      <c r="K493" s="25">
        <v>0.89945652173913038</v>
      </c>
    </row>
    <row r="494" spans="1:11" ht="15.75">
      <c r="A494" s="1">
        <v>9429</v>
      </c>
      <c r="B494" s="1" t="s">
        <v>92</v>
      </c>
      <c r="C494" s="1" t="s">
        <v>4334</v>
      </c>
      <c r="D494" s="23">
        <v>4</v>
      </c>
      <c r="E494" s="1">
        <v>50000</v>
      </c>
      <c r="F494" s="25">
        <v>10.839999999999996</v>
      </c>
      <c r="G494" s="25">
        <v>66.42</v>
      </c>
      <c r="H494" s="1">
        <v>24.63</v>
      </c>
      <c r="I494" s="25">
        <v>1.9167315175097277</v>
      </c>
      <c r="J494" s="1">
        <v>3.76</v>
      </c>
      <c r="K494" s="25">
        <v>1.0217391304347825</v>
      </c>
    </row>
    <row r="495" spans="1:11" ht="15.75">
      <c r="A495" s="1">
        <v>8539</v>
      </c>
      <c r="B495" s="1" t="s">
        <v>1001</v>
      </c>
      <c r="C495" s="1" t="s">
        <v>4334</v>
      </c>
      <c r="D495" s="23">
        <v>4</v>
      </c>
      <c r="E495" s="1">
        <v>50000</v>
      </c>
      <c r="F495" s="25">
        <v>14.36</v>
      </c>
      <c r="G495" s="25">
        <v>48.563333333333333</v>
      </c>
      <c r="H495" s="1">
        <v>3.52</v>
      </c>
      <c r="I495" s="25">
        <v>0.27392996108949419</v>
      </c>
      <c r="J495" s="1">
        <v>1.83</v>
      </c>
      <c r="K495" s="25">
        <v>0.49728260869565216</v>
      </c>
    </row>
    <row r="496" spans="1:11" ht="15.75">
      <c r="A496" s="1">
        <v>9079</v>
      </c>
      <c r="B496" s="1" t="s">
        <v>2830</v>
      </c>
      <c r="C496" s="1" t="s">
        <v>4358</v>
      </c>
      <c r="D496" s="23">
        <v>1</v>
      </c>
      <c r="E496" s="1">
        <v>100000</v>
      </c>
      <c r="F496" s="25">
        <v>1.86</v>
      </c>
      <c r="G496" s="25">
        <v>-1.1600000000000001</v>
      </c>
      <c r="H496" s="1">
        <v>2.35</v>
      </c>
      <c r="I496" s="25">
        <v>0.58024691358024694</v>
      </c>
      <c r="J496" s="1">
        <v>2.73</v>
      </c>
      <c r="K496" s="25">
        <v>0.97500000000000009</v>
      </c>
    </row>
    <row r="497" spans="1:11" ht="15.75">
      <c r="A497" s="1">
        <v>9430</v>
      </c>
      <c r="B497" s="1" t="s">
        <v>2997</v>
      </c>
      <c r="C497" s="1" t="s">
        <v>4286</v>
      </c>
      <c r="D497" s="23">
        <v>8</v>
      </c>
      <c r="E497" s="1">
        <v>100000</v>
      </c>
      <c r="F497" s="25">
        <v>0.29999999999999716</v>
      </c>
      <c r="G497" s="25">
        <v>62.073333333333331</v>
      </c>
      <c r="H497" s="1">
        <v>7.78</v>
      </c>
      <c r="I497" s="25">
        <v>1.150887573964497</v>
      </c>
      <c r="J497" s="1">
        <v>2.96</v>
      </c>
      <c r="K497" s="25">
        <v>0.90519877675840976</v>
      </c>
    </row>
    <row r="498" spans="1:11" ht="15.75">
      <c r="A498" s="1">
        <v>9444</v>
      </c>
      <c r="B498" s="1" t="s">
        <v>3028</v>
      </c>
      <c r="C498" s="1" t="s">
        <v>4334</v>
      </c>
      <c r="D498" s="23">
        <v>4</v>
      </c>
      <c r="E498" s="1">
        <v>50000</v>
      </c>
      <c r="F498" s="25">
        <v>3.2599999999999909</v>
      </c>
      <c r="G498" s="25">
        <v>76.850000000000009</v>
      </c>
      <c r="H498" s="1">
        <v>6.11</v>
      </c>
      <c r="I498" s="25">
        <v>0.47548638132295723</v>
      </c>
      <c r="J498" s="1">
        <v>3.39</v>
      </c>
      <c r="K498" s="25">
        <v>0.92119565217391308</v>
      </c>
    </row>
    <row r="499" spans="1:11" ht="15.75">
      <c r="A499" s="1">
        <v>9387</v>
      </c>
      <c r="B499" s="1" t="s">
        <v>862</v>
      </c>
      <c r="C499" s="1" t="s">
        <v>4983</v>
      </c>
      <c r="D499" s="23">
        <v>2</v>
      </c>
      <c r="E499" s="1">
        <v>100000</v>
      </c>
      <c r="F499" s="25">
        <v>29.110000000000007</v>
      </c>
      <c r="G499" s="25">
        <v>57.793333333333329</v>
      </c>
      <c r="H499" s="1">
        <v>1.06</v>
      </c>
      <c r="I499" s="25">
        <v>0.23503325942350334</v>
      </c>
      <c r="J499" s="1">
        <v>1.06</v>
      </c>
      <c r="K499" s="25">
        <v>0.40613026819923376</v>
      </c>
    </row>
    <row r="500" spans="1:11" ht="15.75">
      <c r="A500" s="1">
        <v>8584</v>
      </c>
      <c r="B500" s="1" t="s">
        <v>351</v>
      </c>
      <c r="C500" s="1" t="s">
        <v>4334</v>
      </c>
      <c r="D500" s="23">
        <v>4</v>
      </c>
      <c r="E500" s="1">
        <v>50000</v>
      </c>
      <c r="F500" s="25">
        <v>1.1100000000000001</v>
      </c>
      <c r="G500" s="25">
        <v>-2.29</v>
      </c>
      <c r="H500" s="1">
        <v>17.66</v>
      </c>
      <c r="I500" s="25">
        <v>1.3743190661478599</v>
      </c>
      <c r="J500" s="1">
        <v>3.13</v>
      </c>
      <c r="K500" s="25">
        <v>0.85054347826086951</v>
      </c>
    </row>
    <row r="501" spans="1:11" ht="15.75">
      <c r="A501" s="1">
        <v>9453</v>
      </c>
      <c r="B501" s="1" t="s">
        <v>1103</v>
      </c>
      <c r="C501" s="1" t="s">
        <v>4334</v>
      </c>
      <c r="D501" s="23">
        <v>4</v>
      </c>
      <c r="E501" s="1">
        <v>100000</v>
      </c>
      <c r="F501" s="25">
        <v>3.9800000000000004</v>
      </c>
      <c r="G501" s="25">
        <v>24.97</v>
      </c>
      <c r="H501" s="1">
        <v>5.6</v>
      </c>
      <c r="I501" s="25">
        <v>0.43579766536964981</v>
      </c>
      <c r="J501" s="1">
        <v>4.1100000000000003</v>
      </c>
      <c r="K501" s="25">
        <v>1.1168478260869565</v>
      </c>
    </row>
    <row r="502" spans="1:11" ht="15.75">
      <c r="A502" s="1">
        <v>9057</v>
      </c>
      <c r="B502" s="1" t="s">
        <v>2876</v>
      </c>
      <c r="C502" s="1" t="s">
        <v>4334</v>
      </c>
      <c r="D502" s="23">
        <v>4</v>
      </c>
      <c r="E502" s="1">
        <v>50000</v>
      </c>
      <c r="F502" s="25">
        <v>5.6</v>
      </c>
      <c r="G502" s="25">
        <v>1.8666666666666665</v>
      </c>
      <c r="H502" s="1">
        <v>18.75</v>
      </c>
      <c r="I502" s="25">
        <v>1.4591439688715955</v>
      </c>
      <c r="J502" s="1">
        <v>4.16</v>
      </c>
      <c r="K502" s="25">
        <v>1.1304347826086956</v>
      </c>
    </row>
    <row r="503" spans="1:11" ht="15.75">
      <c r="A503" s="1">
        <v>9402</v>
      </c>
      <c r="B503" s="1" t="s">
        <v>1182</v>
      </c>
      <c r="C503" s="1" t="s">
        <v>4334</v>
      </c>
      <c r="D503" s="23">
        <v>4</v>
      </c>
      <c r="E503" s="1">
        <v>50000</v>
      </c>
      <c r="F503" s="25">
        <v>2.7399999999999949</v>
      </c>
      <c r="G503" s="25">
        <v>50.02</v>
      </c>
      <c r="H503" s="1">
        <v>14.39</v>
      </c>
      <c r="I503" s="25">
        <v>1.1198443579766537</v>
      </c>
      <c r="J503" s="1">
        <v>3</v>
      </c>
      <c r="K503" s="25">
        <v>0.81521739130434778</v>
      </c>
    </row>
    <row r="504" spans="1:11" ht="15.75">
      <c r="A504" s="1">
        <v>9177</v>
      </c>
      <c r="B504" s="1" t="s">
        <v>61</v>
      </c>
      <c r="C504" s="1" t="s">
        <v>4370</v>
      </c>
      <c r="D504" s="23">
        <v>11</v>
      </c>
      <c r="E504" s="1">
        <v>50000</v>
      </c>
      <c r="F504" s="25">
        <v>27.94</v>
      </c>
      <c r="G504" s="25">
        <v>16.36</v>
      </c>
      <c r="H504" s="1">
        <v>5.43</v>
      </c>
      <c r="I504" s="25">
        <v>1.6017699115044246</v>
      </c>
      <c r="J504" s="1">
        <v>3.67</v>
      </c>
      <c r="K504" s="25">
        <v>2.4797297297297298</v>
      </c>
    </row>
    <row r="505" spans="1:11" ht="15.75">
      <c r="A505" s="1">
        <v>8569</v>
      </c>
      <c r="B505" s="1" t="s">
        <v>211</v>
      </c>
      <c r="C505" s="1" t="s">
        <v>4332</v>
      </c>
      <c r="D505" s="23">
        <v>3</v>
      </c>
      <c r="E505" s="1">
        <v>100000</v>
      </c>
      <c r="F505" s="25">
        <v>24.740000000000002</v>
      </c>
      <c r="G505" s="25">
        <v>21.563333333333333</v>
      </c>
      <c r="H505" s="1">
        <v>7.78</v>
      </c>
      <c r="I505" s="25">
        <v>1.7250554323725056</v>
      </c>
      <c r="J505" s="1">
        <v>1.98</v>
      </c>
      <c r="K505" s="25">
        <v>0.75862068965517249</v>
      </c>
    </row>
    <row r="506" spans="1:11" ht="15.75">
      <c r="A506" s="1">
        <v>8549</v>
      </c>
      <c r="B506" s="1" t="s">
        <v>1275</v>
      </c>
      <c r="C506" s="1" t="s">
        <v>4334</v>
      </c>
      <c r="D506" s="23">
        <v>4</v>
      </c>
      <c r="E506" s="1">
        <v>50000</v>
      </c>
      <c r="F506" s="25">
        <v>9.89</v>
      </c>
      <c r="G506" s="25">
        <v>10.71</v>
      </c>
      <c r="H506" s="1">
        <v>29.35</v>
      </c>
      <c r="I506" s="25">
        <v>2.2840466926070042</v>
      </c>
      <c r="J506" s="1">
        <v>3.2</v>
      </c>
      <c r="K506" s="25">
        <v>0.86956521739130432</v>
      </c>
    </row>
    <row r="507" spans="1:11" ht="15.75">
      <c r="A507" s="1">
        <v>9489</v>
      </c>
      <c r="B507" s="1" t="s">
        <v>3071</v>
      </c>
      <c r="C507" s="1" t="s">
        <v>8071</v>
      </c>
      <c r="D507" s="23">
        <v>10</v>
      </c>
      <c r="E507" s="1">
        <v>50000</v>
      </c>
      <c r="F507" s="25">
        <v>1.4899999999999998</v>
      </c>
      <c r="G507" s="25">
        <v>-1.5166666666666666</v>
      </c>
      <c r="H507" s="1">
        <v>3.97</v>
      </c>
      <c r="I507" s="25">
        <v>0.89013452914798208</v>
      </c>
      <c r="J507" s="1">
        <v>1.97</v>
      </c>
      <c r="K507" s="25">
        <v>1.132183908045977</v>
      </c>
    </row>
    <row r="508" spans="1:11" ht="15.75">
      <c r="A508" s="1">
        <v>8573</v>
      </c>
      <c r="B508" s="1" t="s">
        <v>89</v>
      </c>
      <c r="C508" s="1" t="s">
        <v>4339</v>
      </c>
      <c r="D508" s="23">
        <v>6</v>
      </c>
      <c r="E508" s="1">
        <v>50000</v>
      </c>
      <c r="F508" s="25">
        <v>12.090000000000002</v>
      </c>
      <c r="G508" s="25">
        <v>15.826666666666668</v>
      </c>
      <c r="H508" s="1">
        <v>7.08</v>
      </c>
      <c r="I508" s="25">
        <v>1.8631578947368421</v>
      </c>
      <c r="J508" s="1">
        <v>2.86</v>
      </c>
      <c r="K508" s="25">
        <v>1.176954732510288</v>
      </c>
    </row>
    <row r="509" spans="1:11" ht="15.75">
      <c r="A509" s="1">
        <v>8567</v>
      </c>
      <c r="B509" s="1" t="s">
        <v>712</v>
      </c>
      <c r="C509" s="1" t="s">
        <v>4339</v>
      </c>
      <c r="D509" s="23">
        <v>6</v>
      </c>
      <c r="E509" s="1">
        <v>50000</v>
      </c>
      <c r="F509" s="25">
        <v>0.45000000000000007</v>
      </c>
      <c r="G509" s="25">
        <v>-0.84333333333333338</v>
      </c>
      <c r="H509" s="1">
        <v>4.41</v>
      </c>
      <c r="I509" s="25">
        <v>1.1605263157894739</v>
      </c>
      <c r="J509" s="1">
        <v>4.43</v>
      </c>
      <c r="K509" s="25">
        <v>1.8230452674897117</v>
      </c>
    </row>
    <row r="510" spans="1:11" ht="15.75">
      <c r="A510" s="1">
        <v>9130</v>
      </c>
      <c r="B510" s="1" t="s">
        <v>1176</v>
      </c>
      <c r="C510" s="1" t="s">
        <v>4334</v>
      </c>
      <c r="D510" s="23">
        <v>4</v>
      </c>
      <c r="E510" s="1">
        <v>50000</v>
      </c>
      <c r="F510" s="25">
        <v>16.959999999999994</v>
      </c>
      <c r="G510" s="25">
        <v>51.813333333333333</v>
      </c>
      <c r="H510" s="1">
        <v>17.579999999999998</v>
      </c>
      <c r="I510" s="25">
        <v>1.3680933852140076</v>
      </c>
      <c r="J510" s="1">
        <v>2.91</v>
      </c>
      <c r="K510" s="25">
        <v>0.79076086956521741</v>
      </c>
    </row>
    <row r="511" spans="1:11" ht="15.75">
      <c r="A511" s="1">
        <v>9405</v>
      </c>
      <c r="B511" s="1" t="s">
        <v>2919</v>
      </c>
      <c r="C511" s="1" t="s">
        <v>4332</v>
      </c>
      <c r="D511" s="23">
        <v>3</v>
      </c>
      <c r="E511" s="1">
        <v>100000</v>
      </c>
      <c r="F511" s="25">
        <v>3.71</v>
      </c>
      <c r="G511" s="25">
        <v>-9.3333333333333338E-2</v>
      </c>
      <c r="H511" s="1">
        <v>2.4</v>
      </c>
      <c r="I511" s="25">
        <v>0.53215077605321504</v>
      </c>
      <c r="J511" s="1">
        <v>2.82</v>
      </c>
      <c r="K511" s="25">
        <v>1.0804597701149425</v>
      </c>
    </row>
    <row r="512" spans="1:11" ht="15.75">
      <c r="A512" s="1">
        <v>9496</v>
      </c>
      <c r="B512" s="1" t="s">
        <v>3117</v>
      </c>
      <c r="C512" s="1" t="s">
        <v>4334</v>
      </c>
      <c r="D512" s="23">
        <v>4</v>
      </c>
      <c r="E512" s="1">
        <v>50000</v>
      </c>
      <c r="F512" s="25">
        <v>19.309999999999999</v>
      </c>
      <c r="G512" s="25">
        <v>37.496666666666663</v>
      </c>
      <c r="H512" s="1">
        <v>69.510000000000005</v>
      </c>
      <c r="I512" s="25">
        <v>5.4093385214007785</v>
      </c>
      <c r="J512" s="1">
        <v>5.47</v>
      </c>
      <c r="K512" s="25">
        <v>1.4864130434782608</v>
      </c>
    </row>
    <row r="513" spans="1:11" ht="15.75">
      <c r="A513" s="1">
        <v>9507</v>
      </c>
      <c r="B513" s="1" t="s">
        <v>735</v>
      </c>
      <c r="C513" s="1" t="s">
        <v>4286</v>
      </c>
      <c r="D513" s="23">
        <v>8</v>
      </c>
      <c r="E513" s="1">
        <v>100000</v>
      </c>
      <c r="F513" s="25">
        <v>0.49</v>
      </c>
      <c r="G513" s="25">
        <v>-1.343333333333333</v>
      </c>
      <c r="H513" s="1">
        <v>2.67</v>
      </c>
      <c r="I513" s="25">
        <v>0.39497041420118345</v>
      </c>
      <c r="J513" s="1">
        <v>2.38</v>
      </c>
      <c r="K513" s="25">
        <v>0.72782874617737003</v>
      </c>
    </row>
    <row r="514" spans="1:11" ht="15.75">
      <c r="A514" s="1">
        <v>9146</v>
      </c>
      <c r="B514" s="1" t="s">
        <v>1249</v>
      </c>
      <c r="C514" s="1" t="s">
        <v>4334</v>
      </c>
      <c r="D514" s="23">
        <v>4</v>
      </c>
      <c r="E514" s="1">
        <v>50000</v>
      </c>
      <c r="F514" s="25">
        <v>3.52</v>
      </c>
      <c r="G514" s="25">
        <v>1.1733333333333333</v>
      </c>
      <c r="H514" s="1">
        <v>75.36</v>
      </c>
      <c r="I514" s="25">
        <v>5.8645914396887164</v>
      </c>
      <c r="J514" s="1">
        <v>1.62</v>
      </c>
      <c r="K514" s="25">
        <v>0.44021739130434784</v>
      </c>
    </row>
    <row r="515" spans="1:11" ht="15.75">
      <c r="A515" s="1">
        <v>9508</v>
      </c>
      <c r="B515" s="1" t="s">
        <v>399</v>
      </c>
      <c r="C515" s="1" t="s">
        <v>4286</v>
      </c>
      <c r="D515" s="23">
        <v>8</v>
      </c>
      <c r="E515" s="1">
        <v>50000</v>
      </c>
      <c r="F515" s="25">
        <v>10.039999999999999</v>
      </c>
      <c r="G515" s="25">
        <v>13.719999999999999</v>
      </c>
      <c r="H515" s="1">
        <v>2.4900000000000002</v>
      </c>
      <c r="I515" s="25">
        <v>0.36834319526627224</v>
      </c>
      <c r="J515" s="1">
        <v>1.9</v>
      </c>
      <c r="K515" s="25">
        <v>0.58103975535168195</v>
      </c>
    </row>
    <row r="516" spans="1:11" ht="15.75">
      <c r="A516" s="1">
        <v>9502</v>
      </c>
      <c r="B516" s="1" t="s">
        <v>3143</v>
      </c>
      <c r="C516" s="1" t="s">
        <v>4352</v>
      </c>
      <c r="D516" s="23">
        <v>14</v>
      </c>
      <c r="E516" s="1">
        <v>100000</v>
      </c>
      <c r="F516" s="25">
        <v>0.95</v>
      </c>
      <c r="G516" s="25">
        <v>-0.56999999999999995</v>
      </c>
      <c r="H516" s="1">
        <v>9.2100000000000009</v>
      </c>
      <c r="I516" s="25">
        <v>1.1469489414694896</v>
      </c>
      <c r="J516" s="1">
        <v>1.99</v>
      </c>
      <c r="K516" s="25">
        <v>0.55431754874651817</v>
      </c>
    </row>
    <row r="517" spans="1:11" ht="15.75">
      <c r="A517" s="1">
        <v>8574</v>
      </c>
      <c r="B517" s="1" t="s">
        <v>693</v>
      </c>
      <c r="C517" s="1" t="s">
        <v>4335</v>
      </c>
      <c r="D517" s="23">
        <v>5</v>
      </c>
      <c r="E517" s="1">
        <v>50000</v>
      </c>
      <c r="F517" s="25">
        <v>1.27</v>
      </c>
      <c r="G517" s="25">
        <v>-0.6333333333333333</v>
      </c>
      <c r="H517" s="1">
        <v>4.41</v>
      </c>
      <c r="I517" s="25">
        <v>1.1278772378516624</v>
      </c>
      <c r="J517" s="1">
        <v>1.7</v>
      </c>
      <c r="K517" s="25">
        <v>0.69672131147540983</v>
      </c>
    </row>
    <row r="518" spans="1:11" ht="15.75">
      <c r="A518" s="1">
        <v>8761</v>
      </c>
      <c r="B518" s="1" t="s">
        <v>809</v>
      </c>
      <c r="C518" s="1" t="s">
        <v>4334</v>
      </c>
      <c r="D518" s="23">
        <v>4</v>
      </c>
      <c r="E518" s="1">
        <v>50000</v>
      </c>
      <c r="F518" s="25">
        <v>0.40999999999999992</v>
      </c>
      <c r="G518" s="25">
        <v>-1.3666666666666665</v>
      </c>
      <c r="H518" s="1">
        <v>6.47</v>
      </c>
      <c r="I518" s="25">
        <v>0.50350194552529182</v>
      </c>
      <c r="J518" s="1">
        <v>4.16</v>
      </c>
      <c r="K518" s="25">
        <v>1.1304347826086956</v>
      </c>
    </row>
    <row r="519" spans="1:11" ht="15.75">
      <c r="A519" s="1">
        <v>9165</v>
      </c>
      <c r="B519" s="1" t="s">
        <v>563</v>
      </c>
      <c r="C519" s="1" t="s">
        <v>4332</v>
      </c>
      <c r="D519" s="23">
        <v>3</v>
      </c>
      <c r="E519" s="1">
        <v>100000</v>
      </c>
      <c r="F519" s="25">
        <v>17.09</v>
      </c>
      <c r="G519" s="25">
        <v>11.1</v>
      </c>
      <c r="H519" s="1">
        <v>6.93</v>
      </c>
      <c r="I519" s="25">
        <v>1.5365853658536586</v>
      </c>
      <c r="J519" s="1">
        <v>2.5</v>
      </c>
      <c r="K519" s="25">
        <v>0.95785440613026829</v>
      </c>
    </row>
    <row r="520" spans="1:11" ht="15.75">
      <c r="A520" s="1">
        <v>9500</v>
      </c>
      <c r="B520" s="1" t="s">
        <v>101</v>
      </c>
      <c r="C520" s="1" t="s">
        <v>4334</v>
      </c>
      <c r="D520" s="23">
        <v>4</v>
      </c>
      <c r="E520" s="1">
        <v>100000</v>
      </c>
      <c r="F520" s="25">
        <v>5.66</v>
      </c>
      <c r="G520" s="25">
        <v>27.623333333333335</v>
      </c>
      <c r="H520" s="1">
        <v>15.39</v>
      </c>
      <c r="I520" s="25">
        <v>1.1976653696498056</v>
      </c>
      <c r="J520" s="1">
        <v>3.37</v>
      </c>
      <c r="K520" s="25">
        <v>0.91576086956521741</v>
      </c>
    </row>
    <row r="521" spans="1:11" ht="15.75">
      <c r="A521" s="1">
        <v>8570</v>
      </c>
      <c r="B521" s="1" t="s">
        <v>621</v>
      </c>
      <c r="C521" s="1" t="s">
        <v>4334</v>
      </c>
      <c r="D521" s="23">
        <v>4</v>
      </c>
      <c r="E521" s="1">
        <v>50000</v>
      </c>
      <c r="F521" s="25">
        <v>1.7200000000000002</v>
      </c>
      <c r="G521" s="25">
        <v>-1.9633333333333336</v>
      </c>
      <c r="H521" s="1">
        <v>4.6900000000000004</v>
      </c>
      <c r="I521" s="25">
        <v>0.36498054474708175</v>
      </c>
      <c r="J521" s="1">
        <v>1.67</v>
      </c>
      <c r="K521" s="25">
        <v>0.45380434782608692</v>
      </c>
    </row>
    <row r="522" spans="1:11" ht="15.75">
      <c r="A522" s="1">
        <v>8605</v>
      </c>
      <c r="B522" s="1" t="s">
        <v>3209</v>
      </c>
      <c r="C522" s="1" t="s">
        <v>4286</v>
      </c>
      <c r="D522" s="23">
        <v>8</v>
      </c>
      <c r="E522" s="1">
        <v>50000</v>
      </c>
      <c r="F522" s="25">
        <v>0.62999999999999989</v>
      </c>
      <c r="G522" s="25">
        <v>-1.4233333333333331</v>
      </c>
      <c r="H522" s="1">
        <v>8.85</v>
      </c>
      <c r="I522" s="25">
        <v>1.3091715976331362</v>
      </c>
      <c r="J522" s="1">
        <v>2.86</v>
      </c>
      <c r="K522" s="25">
        <v>0.87461773700305812</v>
      </c>
    </row>
    <row r="523" spans="1:11" ht="15.75">
      <c r="A523" s="1">
        <v>8672</v>
      </c>
      <c r="B523" s="1" t="s">
        <v>104</v>
      </c>
      <c r="C523" s="1" t="s">
        <v>4339</v>
      </c>
      <c r="D523" s="23">
        <v>6</v>
      </c>
      <c r="E523" s="1">
        <v>100000</v>
      </c>
      <c r="F523" s="25">
        <v>0.15999999999999992</v>
      </c>
      <c r="G523" s="25">
        <v>-1.0566666666666666</v>
      </c>
      <c r="H523" s="1">
        <v>2.98</v>
      </c>
      <c r="I523" s="25">
        <v>0.78421052631578947</v>
      </c>
      <c r="J523" s="1">
        <v>2.17</v>
      </c>
      <c r="K523" s="25">
        <v>0.89300411522633738</v>
      </c>
    </row>
    <row r="524" spans="1:11" ht="15.75">
      <c r="A524" s="1">
        <v>8610</v>
      </c>
      <c r="B524" s="1" t="s">
        <v>912</v>
      </c>
      <c r="C524" s="1" t="s">
        <v>8071</v>
      </c>
      <c r="D524" s="23">
        <v>10</v>
      </c>
      <c r="E524" s="1">
        <v>100000</v>
      </c>
      <c r="F524" s="25">
        <v>14.13</v>
      </c>
      <c r="G524" s="25">
        <v>4.3433333333333328</v>
      </c>
      <c r="H524" s="1">
        <v>4.13</v>
      </c>
      <c r="I524" s="25">
        <v>0.92600896860986548</v>
      </c>
      <c r="J524" s="1">
        <v>2.0499999999999998</v>
      </c>
      <c r="K524" s="25">
        <v>1.1781609195402298</v>
      </c>
    </row>
    <row r="525" spans="1:11" ht="15.75">
      <c r="A525" s="1">
        <v>9218</v>
      </c>
      <c r="B525" s="1" t="s">
        <v>738</v>
      </c>
      <c r="C525" s="1" t="s">
        <v>4334</v>
      </c>
      <c r="D525" s="23">
        <v>4</v>
      </c>
      <c r="E525" s="1">
        <v>50000</v>
      </c>
      <c r="F525" s="25">
        <v>1.1200000000000006</v>
      </c>
      <c r="G525" s="25">
        <v>-4.16</v>
      </c>
      <c r="H525" s="1">
        <v>8.3699999999999992</v>
      </c>
      <c r="I525" s="25">
        <v>0.65136186770428006</v>
      </c>
      <c r="J525" s="1">
        <v>3.29</v>
      </c>
      <c r="K525" s="25">
        <v>0.8940217391304347</v>
      </c>
    </row>
    <row r="526" spans="1:11" ht="15.75">
      <c r="A526" s="1">
        <v>9523</v>
      </c>
      <c r="B526" s="1" t="s">
        <v>323</v>
      </c>
      <c r="C526" s="1" t="s">
        <v>4370</v>
      </c>
      <c r="D526" s="23">
        <v>11</v>
      </c>
      <c r="E526" s="1">
        <v>50000</v>
      </c>
      <c r="F526" s="25">
        <v>0.69</v>
      </c>
      <c r="G526" s="25">
        <v>-0.22999999999999998</v>
      </c>
      <c r="H526" s="1">
        <v>3.77</v>
      </c>
      <c r="I526" s="25">
        <v>1.112094395280236</v>
      </c>
      <c r="J526" s="1">
        <v>2.65</v>
      </c>
      <c r="K526" s="25">
        <v>1.7905405405405406</v>
      </c>
    </row>
    <row r="527" spans="1:11" ht="15.75">
      <c r="A527" s="1">
        <v>8560</v>
      </c>
      <c r="B527" s="1" t="s">
        <v>1238</v>
      </c>
      <c r="C527" s="1" t="s">
        <v>4334</v>
      </c>
      <c r="D527" s="23">
        <v>4</v>
      </c>
      <c r="E527" s="1">
        <v>50000</v>
      </c>
      <c r="F527" s="25">
        <v>5.43</v>
      </c>
      <c r="G527" s="25">
        <v>28.026666666666667</v>
      </c>
      <c r="H527" s="1">
        <v>23.99</v>
      </c>
      <c r="I527" s="25">
        <v>1.8669260700389105</v>
      </c>
      <c r="J527" s="1">
        <v>1.52</v>
      </c>
      <c r="K527" s="25">
        <v>0.41304347826086957</v>
      </c>
    </row>
    <row r="528" spans="1:11" ht="15.75">
      <c r="A528" s="1">
        <v>8579</v>
      </c>
      <c r="B528" s="1" t="s">
        <v>3102</v>
      </c>
      <c r="C528" s="1" t="s">
        <v>4337</v>
      </c>
      <c r="D528" s="23">
        <v>13</v>
      </c>
      <c r="E528" s="1">
        <v>50000</v>
      </c>
      <c r="F528" s="25">
        <v>6.98</v>
      </c>
      <c r="G528" s="25">
        <v>7.4866666666666672</v>
      </c>
      <c r="H528" s="1">
        <v>0.94</v>
      </c>
      <c r="I528" s="25">
        <v>0.19915254237288135</v>
      </c>
      <c r="J528" s="1">
        <v>2.34</v>
      </c>
      <c r="K528" s="25">
        <v>1.1818181818181817</v>
      </c>
    </row>
    <row r="529" spans="1:11" ht="15.75">
      <c r="A529" s="1">
        <v>8927</v>
      </c>
      <c r="B529" s="1" t="s">
        <v>1372</v>
      </c>
      <c r="C529" s="1" t="s">
        <v>4335</v>
      </c>
      <c r="D529" s="23">
        <v>5</v>
      </c>
      <c r="E529" s="1">
        <v>100000</v>
      </c>
      <c r="F529" s="25">
        <v>2.3500000000000014</v>
      </c>
      <c r="G529" s="25">
        <v>40.233333333333327</v>
      </c>
      <c r="H529" s="1">
        <v>2.81</v>
      </c>
      <c r="I529" s="25">
        <v>0.71867007672634264</v>
      </c>
      <c r="J529" s="1">
        <v>2.7</v>
      </c>
      <c r="K529" s="25">
        <v>1.1065573770491803</v>
      </c>
    </row>
    <row r="530" spans="1:11" ht="15.75">
      <c r="A530" s="1">
        <v>9530</v>
      </c>
      <c r="B530" s="1" t="s">
        <v>459</v>
      </c>
      <c r="C530" s="1" t="s">
        <v>4334</v>
      </c>
      <c r="D530" s="23">
        <v>4</v>
      </c>
      <c r="E530" s="1">
        <v>50000</v>
      </c>
      <c r="F530" s="25">
        <v>0.36999999999999988</v>
      </c>
      <c r="G530" s="25">
        <v>-1.9866666666666666</v>
      </c>
      <c r="H530" s="1">
        <v>23.09</v>
      </c>
      <c r="I530" s="25">
        <v>1.796887159533074</v>
      </c>
      <c r="J530" s="1">
        <v>2.23</v>
      </c>
      <c r="K530" s="25">
        <v>0.60597826086956519</v>
      </c>
    </row>
    <row r="531" spans="1:11" ht="15.75">
      <c r="A531" s="1">
        <v>9228</v>
      </c>
      <c r="B531" s="1" t="s">
        <v>3261</v>
      </c>
      <c r="C531" s="1" t="s">
        <v>4286</v>
      </c>
      <c r="D531" s="23">
        <v>8</v>
      </c>
      <c r="E531" s="1">
        <v>50000</v>
      </c>
      <c r="F531" s="25">
        <v>0.64999999999999991</v>
      </c>
      <c r="G531" s="25">
        <v>-1.4233333333333331</v>
      </c>
      <c r="H531" s="1">
        <v>4.3499999999999996</v>
      </c>
      <c r="I531" s="25">
        <v>0.64349112426035504</v>
      </c>
      <c r="J531" s="1">
        <v>2.29</v>
      </c>
      <c r="K531" s="25">
        <v>0.70030581039755357</v>
      </c>
    </row>
    <row r="532" spans="1:11" ht="15.75">
      <c r="A532" s="1">
        <v>8553</v>
      </c>
      <c r="B532" s="1" t="s">
        <v>685</v>
      </c>
      <c r="C532" s="1" t="s">
        <v>4286</v>
      </c>
      <c r="D532" s="23">
        <v>8</v>
      </c>
      <c r="E532" s="1">
        <v>50000</v>
      </c>
      <c r="F532" s="25">
        <v>15.440000000000001</v>
      </c>
      <c r="G532" s="25">
        <v>10.220000000000001</v>
      </c>
      <c r="H532" s="1">
        <v>1.52</v>
      </c>
      <c r="I532" s="25">
        <v>0.22485207100591717</v>
      </c>
      <c r="J532" s="1">
        <v>2.0699999999999998</v>
      </c>
      <c r="K532" s="25">
        <v>0.6330275229357798</v>
      </c>
    </row>
    <row r="533" spans="1:11" ht="15.75">
      <c r="A533" s="1">
        <v>8648</v>
      </c>
      <c r="B533" s="1" t="s">
        <v>50</v>
      </c>
      <c r="C533" s="1" t="s">
        <v>4339</v>
      </c>
      <c r="D533" s="23">
        <v>6</v>
      </c>
      <c r="E533" s="1">
        <v>50000</v>
      </c>
      <c r="F533" s="25">
        <v>1.1400000000000006</v>
      </c>
      <c r="G533" s="25">
        <v>85.27</v>
      </c>
      <c r="H533" s="1">
        <v>4.1100000000000003</v>
      </c>
      <c r="I533" s="25">
        <v>1.0815789473684212</v>
      </c>
      <c r="J533" s="1">
        <v>3.12</v>
      </c>
      <c r="K533" s="25">
        <v>1.2839506172839505</v>
      </c>
    </row>
    <row r="534" spans="1:11" ht="15.75">
      <c r="A534" s="1">
        <v>8638</v>
      </c>
      <c r="B534" s="1" t="s">
        <v>594</v>
      </c>
      <c r="C534" s="1" t="s">
        <v>4334</v>
      </c>
      <c r="D534" s="23">
        <v>4</v>
      </c>
      <c r="E534" s="1">
        <v>100000</v>
      </c>
      <c r="F534" s="25">
        <v>17.16</v>
      </c>
      <c r="G534" s="25">
        <v>15.536666666666667</v>
      </c>
      <c r="H534" s="1">
        <v>8.24</v>
      </c>
      <c r="I534" s="25">
        <v>0.64124513618677048</v>
      </c>
      <c r="J534" s="1">
        <v>1.8</v>
      </c>
      <c r="K534" s="25">
        <v>0.4891304347826087</v>
      </c>
    </row>
    <row r="535" spans="1:11" ht="15.75">
      <c r="A535" s="1">
        <v>9543</v>
      </c>
      <c r="B535" s="1" t="s">
        <v>393</v>
      </c>
      <c r="C535" s="1" t="s">
        <v>4286</v>
      </c>
      <c r="D535" s="23">
        <v>8</v>
      </c>
      <c r="E535" s="1">
        <v>150000</v>
      </c>
      <c r="F535" s="25">
        <v>2.6500000000000021</v>
      </c>
      <c r="G535" s="25">
        <v>18.196666666666669</v>
      </c>
      <c r="H535" s="1">
        <v>2.86</v>
      </c>
      <c r="I535" s="25">
        <v>0.42307692307692307</v>
      </c>
      <c r="J535" s="1">
        <v>2.25</v>
      </c>
      <c r="K535" s="25">
        <v>0.68807339449541283</v>
      </c>
    </row>
    <row r="536" spans="1:11" ht="15.75">
      <c r="A536" s="1">
        <v>8544</v>
      </c>
      <c r="B536" s="1" t="s">
        <v>1214</v>
      </c>
      <c r="C536" s="1" t="s">
        <v>4334</v>
      </c>
      <c r="D536" s="23">
        <v>4</v>
      </c>
      <c r="E536" s="1">
        <v>50000</v>
      </c>
      <c r="F536" s="25">
        <v>4.5899999999999963</v>
      </c>
      <c r="G536" s="25">
        <v>51.32</v>
      </c>
      <c r="H536" s="1">
        <v>3.67</v>
      </c>
      <c r="I536" s="25">
        <v>0.28560311284046691</v>
      </c>
      <c r="J536" s="1">
        <v>3.77</v>
      </c>
      <c r="K536" s="25">
        <v>1.0244565217391304</v>
      </c>
    </row>
    <row r="537" spans="1:11" ht="15.75">
      <c r="A537" s="1">
        <v>8611</v>
      </c>
      <c r="B537" s="1" t="s">
        <v>670</v>
      </c>
      <c r="C537" s="1" t="s">
        <v>4334</v>
      </c>
      <c r="D537" s="23">
        <v>4</v>
      </c>
      <c r="E537" s="1">
        <v>50000</v>
      </c>
      <c r="F537" s="25">
        <v>19.59</v>
      </c>
      <c r="G537" s="25">
        <v>7.69</v>
      </c>
      <c r="H537" s="1">
        <v>10.17</v>
      </c>
      <c r="I537" s="25">
        <v>0.79143968871595327</v>
      </c>
      <c r="J537" s="1">
        <v>3.48</v>
      </c>
      <c r="K537" s="25">
        <v>0.94565217391304346</v>
      </c>
    </row>
    <row r="538" spans="1:11" ht="15.75">
      <c r="A538" s="1">
        <v>8627</v>
      </c>
      <c r="B538" s="1" t="s">
        <v>467</v>
      </c>
      <c r="C538" s="1" t="s">
        <v>4334</v>
      </c>
      <c r="D538" s="23">
        <v>4</v>
      </c>
      <c r="E538" s="1">
        <v>100000</v>
      </c>
      <c r="F538" s="25">
        <v>6.56</v>
      </c>
      <c r="G538" s="25">
        <v>7.8133333333333326</v>
      </c>
      <c r="H538" s="1">
        <v>5.36</v>
      </c>
      <c r="I538" s="25">
        <v>0.4171206225680934</v>
      </c>
      <c r="J538" s="1">
        <v>2.48</v>
      </c>
      <c r="K538" s="25">
        <v>0.67391304347826086</v>
      </c>
    </row>
    <row r="539" spans="1:11" ht="15.75">
      <c r="A539" s="1">
        <v>9549</v>
      </c>
      <c r="B539" s="1" t="s">
        <v>199</v>
      </c>
      <c r="C539" s="1" t="s">
        <v>4339</v>
      </c>
      <c r="D539" s="23">
        <v>6</v>
      </c>
      <c r="E539" s="1">
        <v>50000</v>
      </c>
      <c r="F539" s="25">
        <v>0.5</v>
      </c>
      <c r="G539" s="25">
        <v>-1.5733333333333333</v>
      </c>
      <c r="H539" s="1">
        <v>3.16</v>
      </c>
      <c r="I539" s="25">
        <v>0.83157894736842108</v>
      </c>
      <c r="J539" s="1">
        <v>1.72</v>
      </c>
      <c r="K539" s="25">
        <v>0.70781893004115226</v>
      </c>
    </row>
    <row r="540" spans="1:11" ht="15.75">
      <c r="A540" s="1">
        <v>9566</v>
      </c>
      <c r="B540" s="1" t="s">
        <v>155</v>
      </c>
      <c r="C540" s="1" t="s">
        <v>4334</v>
      </c>
      <c r="D540" s="23">
        <v>4</v>
      </c>
      <c r="E540" s="1">
        <v>50000</v>
      </c>
      <c r="F540" s="25">
        <v>17.259999999999998</v>
      </c>
      <c r="G540" s="25">
        <v>10.53</v>
      </c>
      <c r="H540" s="1">
        <v>12.65</v>
      </c>
      <c r="I540" s="25">
        <v>0.98443579766536971</v>
      </c>
      <c r="J540" s="1">
        <v>3.52</v>
      </c>
      <c r="K540" s="25">
        <v>0.9565217391304347</v>
      </c>
    </row>
    <row r="541" spans="1:11" ht="15.75">
      <c r="A541" s="1">
        <v>9591</v>
      </c>
      <c r="B541" s="1" t="s">
        <v>208</v>
      </c>
      <c r="C541" s="1" t="s">
        <v>4339</v>
      </c>
      <c r="D541" s="23">
        <v>6</v>
      </c>
      <c r="E541" s="1">
        <v>50000</v>
      </c>
      <c r="F541" s="25">
        <v>3.8299999999999983</v>
      </c>
      <c r="G541" s="25">
        <v>25.433333333333334</v>
      </c>
      <c r="H541" s="1">
        <v>7.61</v>
      </c>
      <c r="I541" s="25">
        <v>2.0026315789473688</v>
      </c>
      <c r="J541" s="1">
        <v>2.2000000000000002</v>
      </c>
      <c r="K541" s="25">
        <v>0.90534979423868311</v>
      </c>
    </row>
    <row r="542" spans="1:11" ht="15.75">
      <c r="A542" s="1">
        <v>8632</v>
      </c>
      <c r="B542" s="1" t="s">
        <v>3324</v>
      </c>
      <c r="C542" s="1" t="s">
        <v>4286</v>
      </c>
      <c r="D542" s="23">
        <v>8</v>
      </c>
      <c r="E542" s="1">
        <v>100000</v>
      </c>
      <c r="F542" s="25">
        <v>1.1400000000000001</v>
      </c>
      <c r="G542" s="25">
        <v>-2.2200000000000002</v>
      </c>
      <c r="H542" s="1">
        <v>2.89</v>
      </c>
      <c r="I542" s="25">
        <v>0.4275147928994083</v>
      </c>
      <c r="J542" s="1">
        <v>3.1</v>
      </c>
      <c r="K542" s="25">
        <v>0.94801223241590216</v>
      </c>
    </row>
    <row r="543" spans="1:11" ht="15.75">
      <c r="A543" s="1">
        <v>8660</v>
      </c>
      <c r="B543" s="1" t="s">
        <v>1241</v>
      </c>
      <c r="C543" s="1" t="s">
        <v>4334</v>
      </c>
      <c r="D543" s="23">
        <v>4</v>
      </c>
      <c r="E543" s="1">
        <v>50000</v>
      </c>
      <c r="F543" s="25">
        <v>0.28000000000000025</v>
      </c>
      <c r="G543" s="25">
        <v>-1.9866666666666666</v>
      </c>
      <c r="H543" s="1">
        <v>10.71</v>
      </c>
      <c r="I543" s="25">
        <v>0.83346303501945529</v>
      </c>
      <c r="J543" s="1">
        <v>2.95</v>
      </c>
      <c r="K543" s="25">
        <v>0.80163043478260876</v>
      </c>
    </row>
    <row r="544" spans="1:11" ht="15.75">
      <c r="A544" s="1">
        <v>8650</v>
      </c>
      <c r="B544" s="1" t="s">
        <v>3338</v>
      </c>
      <c r="C544" s="1" t="s">
        <v>4334</v>
      </c>
      <c r="D544" s="23">
        <v>4</v>
      </c>
      <c r="E544" s="1">
        <v>50000</v>
      </c>
      <c r="F544" s="25">
        <v>3.7899999999999991</v>
      </c>
      <c r="G544" s="25">
        <v>44.016666666666673</v>
      </c>
      <c r="H544" s="1">
        <v>15.92</v>
      </c>
      <c r="I544" s="25">
        <v>1.2389105058365759</v>
      </c>
      <c r="J544" s="1">
        <v>4.1900000000000004</v>
      </c>
      <c r="K544" s="25">
        <v>1.1385869565217392</v>
      </c>
    </row>
    <row r="545" spans="1:11" ht="15.75">
      <c r="A545" s="1">
        <v>9300</v>
      </c>
      <c r="B545" s="1" t="s">
        <v>220</v>
      </c>
      <c r="C545" s="1" t="s">
        <v>4334</v>
      </c>
      <c r="D545" s="23">
        <v>4</v>
      </c>
      <c r="E545" s="1">
        <v>50000</v>
      </c>
      <c r="F545" s="25">
        <v>3.01</v>
      </c>
      <c r="G545" s="25">
        <v>1.86</v>
      </c>
      <c r="H545" s="1">
        <v>23.05</v>
      </c>
      <c r="I545" s="25">
        <v>1.7937743190661479</v>
      </c>
      <c r="J545" s="1">
        <v>3.05</v>
      </c>
      <c r="K545" s="25">
        <v>0.82880434782608692</v>
      </c>
    </row>
    <row r="546" spans="1:11" ht="15.75">
      <c r="A546" s="1">
        <v>9485</v>
      </c>
      <c r="B546" s="1" t="s">
        <v>4058</v>
      </c>
      <c r="C546" s="1" t="s">
        <v>4334</v>
      </c>
      <c r="D546" s="23">
        <v>4</v>
      </c>
      <c r="E546" s="1">
        <v>49990</v>
      </c>
      <c r="F546" s="25">
        <v>14.149999999999999</v>
      </c>
      <c r="G546" s="25">
        <v>55.463333333333331</v>
      </c>
      <c r="H546" s="1">
        <v>28.92</v>
      </c>
      <c r="I546" s="25">
        <v>2.2505836575875486</v>
      </c>
      <c r="J546" s="1">
        <v>2.58</v>
      </c>
      <c r="K546" s="25">
        <v>0.70108695652173914</v>
      </c>
    </row>
    <row r="547" spans="1:11" ht="15.75">
      <c r="A547" s="1">
        <v>8712</v>
      </c>
      <c r="B547" s="1" t="s">
        <v>3592</v>
      </c>
      <c r="C547" s="1" t="s">
        <v>4352</v>
      </c>
      <c r="D547" s="23">
        <v>14</v>
      </c>
      <c r="E547" s="1">
        <v>100000</v>
      </c>
      <c r="F547" s="25">
        <v>0.19999999999999996</v>
      </c>
      <c r="G547" s="25">
        <v>-1.5833333333333333</v>
      </c>
      <c r="H547" s="1">
        <v>23.73</v>
      </c>
      <c r="I547" s="25">
        <v>2.9551681195516815</v>
      </c>
      <c r="J547" s="1">
        <v>3.49</v>
      </c>
      <c r="K547" s="25">
        <v>0.97214484679665747</v>
      </c>
    </row>
    <row r="548" spans="1:11" ht="15.75">
      <c r="A548" s="1">
        <v>9356</v>
      </c>
      <c r="B548" s="1" t="s">
        <v>1264</v>
      </c>
      <c r="C548" s="1" t="s">
        <v>4334</v>
      </c>
      <c r="D548" s="23">
        <v>4</v>
      </c>
      <c r="E548" s="1">
        <v>50000</v>
      </c>
      <c r="F548" s="25">
        <v>0.43999999999999995</v>
      </c>
      <c r="G548" s="25">
        <v>-0.94999999999999984</v>
      </c>
      <c r="H548" s="1">
        <v>26.38</v>
      </c>
      <c r="I548" s="25">
        <v>2.052918287937743</v>
      </c>
      <c r="J548" s="1">
        <v>3.82</v>
      </c>
      <c r="K548" s="25">
        <v>1.0380434782608694</v>
      </c>
    </row>
    <row r="549" spans="1:11" ht="15.75">
      <c r="A549" s="1">
        <v>9355</v>
      </c>
      <c r="B549" s="1" t="s">
        <v>827</v>
      </c>
      <c r="C549" s="1" t="s">
        <v>4332</v>
      </c>
      <c r="D549" s="23">
        <v>3</v>
      </c>
      <c r="E549" s="1">
        <v>50000</v>
      </c>
      <c r="F549" s="25">
        <v>20.929999999999996</v>
      </c>
      <c r="G549" s="25">
        <v>31.353333333333335</v>
      </c>
      <c r="H549" s="1">
        <v>5.33</v>
      </c>
      <c r="I549" s="25">
        <v>1.1818181818181819</v>
      </c>
      <c r="J549" s="1">
        <v>4.63</v>
      </c>
      <c r="K549" s="25">
        <v>1.7739463601532568</v>
      </c>
    </row>
    <row r="550" spans="1:11" ht="15.75">
      <c r="A550" s="1">
        <v>8674</v>
      </c>
      <c r="B550" s="1" t="s">
        <v>3428</v>
      </c>
      <c r="C550" s="1" t="s">
        <v>4352</v>
      </c>
      <c r="D550" s="23">
        <v>14</v>
      </c>
      <c r="E550" s="1">
        <v>100000</v>
      </c>
      <c r="F550" s="25">
        <v>0</v>
      </c>
      <c r="G550" s="25">
        <v>0</v>
      </c>
      <c r="H550" s="1">
        <v>3.37</v>
      </c>
      <c r="I550" s="25">
        <v>0.41967621419676221</v>
      </c>
      <c r="J550" s="1">
        <v>2.42</v>
      </c>
      <c r="K550" s="25">
        <v>0.6740947075208914</v>
      </c>
    </row>
    <row r="551" spans="1:11" ht="15.75">
      <c r="A551" s="1">
        <v>9572</v>
      </c>
      <c r="B551" s="1" t="s">
        <v>259</v>
      </c>
      <c r="C551" s="1" t="s">
        <v>4335</v>
      </c>
      <c r="D551" s="23">
        <v>5</v>
      </c>
      <c r="E551" s="1">
        <v>50000</v>
      </c>
      <c r="F551" s="25">
        <v>5.3900000000000006</v>
      </c>
      <c r="G551" s="25">
        <v>55.116666666666667</v>
      </c>
      <c r="H551" s="1">
        <v>52.29</v>
      </c>
      <c r="I551" s="25">
        <v>13.373401534526854</v>
      </c>
      <c r="J551" s="1">
        <v>1.1399999999999999</v>
      </c>
      <c r="K551" s="25">
        <v>0.46721311475409832</v>
      </c>
    </row>
    <row r="552" spans="1:11" ht="15.75">
      <c r="A552" s="1">
        <v>9563</v>
      </c>
      <c r="B552" s="1" t="s">
        <v>161</v>
      </c>
      <c r="C552" s="1" t="s">
        <v>4339</v>
      </c>
      <c r="D552" s="23">
        <v>6</v>
      </c>
      <c r="E552" s="1">
        <v>50000</v>
      </c>
      <c r="F552" s="25">
        <v>21.239999999999995</v>
      </c>
      <c r="G552" s="25">
        <v>39.619999999999997</v>
      </c>
      <c r="H552" s="1">
        <v>7.15</v>
      </c>
      <c r="I552" s="25">
        <v>1.8815789473684212</v>
      </c>
      <c r="J552" s="1">
        <v>2.89</v>
      </c>
      <c r="K552" s="25">
        <v>1.1893004115226338</v>
      </c>
    </row>
    <row r="553" spans="1:11" ht="15.75">
      <c r="A553" s="1">
        <v>9560</v>
      </c>
      <c r="B553" s="1" t="s">
        <v>205</v>
      </c>
      <c r="C553" s="1" t="s">
        <v>4334</v>
      </c>
      <c r="D553" s="23">
        <v>4</v>
      </c>
      <c r="E553" s="1">
        <v>50000</v>
      </c>
      <c r="F553" s="25">
        <v>11.469999999999999</v>
      </c>
      <c r="G553" s="25">
        <v>44.743333333333339</v>
      </c>
      <c r="H553" s="1">
        <v>21.63</v>
      </c>
      <c r="I553" s="25">
        <v>1.6832684824902724</v>
      </c>
      <c r="J553" s="1">
        <v>2.39</v>
      </c>
      <c r="K553" s="25">
        <v>0.64945652173913049</v>
      </c>
    </row>
    <row r="554" spans="1:11" ht="15.75">
      <c r="A554" s="1">
        <v>8778</v>
      </c>
      <c r="B554" s="1" t="s">
        <v>812</v>
      </c>
      <c r="C554" s="1" t="s">
        <v>4286</v>
      </c>
      <c r="D554" s="23">
        <v>8</v>
      </c>
      <c r="E554" s="1">
        <v>50000</v>
      </c>
      <c r="F554" s="25">
        <v>3.4299999999999997</v>
      </c>
      <c r="G554" s="25">
        <v>8.5966666666666658</v>
      </c>
      <c r="H554" s="1">
        <v>15.09</v>
      </c>
      <c r="I554" s="25">
        <v>2.2322485207100593</v>
      </c>
      <c r="J554" s="1">
        <v>3.41</v>
      </c>
      <c r="K554" s="25">
        <v>1.0428134556574924</v>
      </c>
    </row>
    <row r="555" spans="1:11" ht="15.75">
      <c r="A555" s="1">
        <v>9007</v>
      </c>
      <c r="B555" s="1" t="s">
        <v>954</v>
      </c>
      <c r="C555" s="1" t="s">
        <v>4845</v>
      </c>
      <c r="D555" s="23">
        <v>9</v>
      </c>
      <c r="E555" s="1">
        <v>100000</v>
      </c>
      <c r="F555" s="25">
        <v>20.45</v>
      </c>
      <c r="G555" s="25">
        <v>9.1333333333333329</v>
      </c>
      <c r="H555" s="1">
        <v>4.47</v>
      </c>
      <c r="I555" s="25">
        <v>0.62869198312236285</v>
      </c>
      <c r="J555" s="1">
        <v>4.4800000000000004</v>
      </c>
      <c r="K555" s="25">
        <v>2.1538461538461542</v>
      </c>
    </row>
    <row r="556" spans="1:11" ht="15.75">
      <c r="A556" s="1">
        <v>9383</v>
      </c>
      <c r="B556" s="1" t="s">
        <v>2898</v>
      </c>
      <c r="C556" s="1" t="s">
        <v>4334</v>
      </c>
      <c r="D556" s="23">
        <v>4</v>
      </c>
      <c r="E556" s="1">
        <v>50000</v>
      </c>
      <c r="F556" s="25">
        <v>10.96</v>
      </c>
      <c r="G556" s="25">
        <v>31.83666666666667</v>
      </c>
      <c r="H556" s="1">
        <v>33.869999999999997</v>
      </c>
      <c r="I556" s="25">
        <v>2.6357976653696498</v>
      </c>
      <c r="J556" s="1">
        <v>2.4300000000000002</v>
      </c>
      <c r="K556" s="25">
        <v>0.66032608695652173</v>
      </c>
    </row>
    <row r="557" spans="1:11" ht="15.75">
      <c r="A557" s="1">
        <v>8759</v>
      </c>
      <c r="B557" s="1" t="s">
        <v>1298</v>
      </c>
      <c r="C557" s="1" t="s">
        <v>4334</v>
      </c>
      <c r="D557" s="23">
        <v>4</v>
      </c>
      <c r="E557" s="1">
        <v>50000</v>
      </c>
      <c r="F557" s="25">
        <v>13.28</v>
      </c>
      <c r="G557" s="25">
        <v>7.9433333333333325</v>
      </c>
      <c r="H557" s="1">
        <v>13.72</v>
      </c>
      <c r="I557" s="25">
        <v>1.067704280155642</v>
      </c>
      <c r="J557" s="1">
        <v>4.7</v>
      </c>
      <c r="K557" s="25">
        <v>1.2771739130434783</v>
      </c>
    </row>
    <row r="558" spans="1:11" ht="15.75">
      <c r="A558" s="1">
        <v>8972</v>
      </c>
      <c r="B558" s="1" t="s">
        <v>1346</v>
      </c>
      <c r="C558" s="1" t="s">
        <v>4334</v>
      </c>
      <c r="D558" s="23">
        <v>4</v>
      </c>
      <c r="E558" s="1">
        <v>50000</v>
      </c>
      <c r="F558" s="25">
        <v>2.25</v>
      </c>
      <c r="G558" s="25">
        <v>69.006666666666675</v>
      </c>
      <c r="H558" s="1">
        <v>11.62</v>
      </c>
      <c r="I558" s="25">
        <v>0.90428015564202335</v>
      </c>
      <c r="J558" s="1">
        <v>3.86</v>
      </c>
      <c r="K558" s="25">
        <v>1.0489130434782608</v>
      </c>
    </row>
    <row r="559" spans="1:11" ht="15.75">
      <c r="A559" s="1">
        <v>8690</v>
      </c>
      <c r="B559" s="1" t="s">
        <v>3740</v>
      </c>
      <c r="C559" s="1" t="s">
        <v>4334</v>
      </c>
      <c r="D559" s="23">
        <v>4</v>
      </c>
      <c r="E559" s="1">
        <v>50000</v>
      </c>
      <c r="F559" s="25">
        <v>10.07</v>
      </c>
      <c r="G559" s="25">
        <v>14.726666666666667</v>
      </c>
      <c r="H559" s="1">
        <v>28.99</v>
      </c>
      <c r="I559" s="25">
        <v>2.2560311284046692</v>
      </c>
      <c r="J559" s="1">
        <v>3.99</v>
      </c>
      <c r="K559" s="25">
        <v>1.0842391304347827</v>
      </c>
    </row>
    <row r="560" spans="1:11" ht="15.75">
      <c r="A560" s="1">
        <v>9593</v>
      </c>
      <c r="B560" s="1" t="s">
        <v>3767</v>
      </c>
      <c r="C560" s="1" t="s">
        <v>4332</v>
      </c>
      <c r="D560" s="23">
        <v>3</v>
      </c>
      <c r="E560" s="1">
        <v>50000</v>
      </c>
      <c r="F560" s="25">
        <v>14.479999999999999</v>
      </c>
      <c r="G560" s="25">
        <v>14.626666666666665</v>
      </c>
      <c r="H560" s="1">
        <v>6.19</v>
      </c>
      <c r="I560" s="25">
        <v>1.3725055432372506</v>
      </c>
      <c r="J560" s="1">
        <v>3.61</v>
      </c>
      <c r="K560" s="25">
        <v>1.3831417624521074</v>
      </c>
    </row>
    <row r="561" spans="1:11" ht="15.75">
      <c r="A561" s="1">
        <v>9006</v>
      </c>
      <c r="B561" s="1" t="s">
        <v>1407</v>
      </c>
      <c r="C561" s="1" t="s">
        <v>4370</v>
      </c>
      <c r="D561" s="23">
        <v>11</v>
      </c>
      <c r="E561" s="1">
        <v>50000</v>
      </c>
      <c r="F561" s="25">
        <v>0.27</v>
      </c>
      <c r="G561" s="25">
        <v>-0.75666666666666671</v>
      </c>
      <c r="H561" s="1">
        <v>3.95</v>
      </c>
      <c r="I561" s="25">
        <v>1.1651917404129795</v>
      </c>
      <c r="J561" s="1">
        <v>1.94</v>
      </c>
      <c r="K561" s="25">
        <v>1.3108108108108107</v>
      </c>
    </row>
    <row r="562" spans="1:11" ht="15.75">
      <c r="A562" s="1">
        <v>8990</v>
      </c>
      <c r="B562" s="1" t="s">
        <v>1118</v>
      </c>
      <c r="C562" s="1" t="s">
        <v>4286</v>
      </c>
      <c r="D562" s="23">
        <v>8</v>
      </c>
      <c r="E562" s="1">
        <v>50000</v>
      </c>
      <c r="F562" s="25">
        <v>7.3900000000000006</v>
      </c>
      <c r="G562" s="25">
        <v>14.676666666666668</v>
      </c>
      <c r="H562" s="1">
        <v>7.95</v>
      </c>
      <c r="I562" s="25">
        <v>1.1760355029585798</v>
      </c>
      <c r="J562" s="1">
        <v>3.27</v>
      </c>
      <c r="K562" s="25">
        <v>1</v>
      </c>
    </row>
    <row r="563" spans="1:11" ht="15.75">
      <c r="A563" s="1">
        <v>8894</v>
      </c>
      <c r="B563" s="1" t="s">
        <v>1437</v>
      </c>
      <c r="C563" s="1" t="s">
        <v>4334</v>
      </c>
      <c r="D563" s="23">
        <v>4</v>
      </c>
      <c r="E563" s="1">
        <v>50000</v>
      </c>
      <c r="F563" s="25">
        <v>5.3599999999999994</v>
      </c>
      <c r="G563" s="25">
        <v>46.866666666666674</v>
      </c>
      <c r="H563" s="1">
        <v>5.45</v>
      </c>
      <c r="I563" s="25">
        <v>0.42412451361867709</v>
      </c>
      <c r="J563" s="1">
        <v>5.54</v>
      </c>
      <c r="K563" s="25">
        <v>1.5054347826086956</v>
      </c>
    </row>
    <row r="564" spans="1:11" ht="15.75">
      <c r="A564" s="1">
        <v>8689</v>
      </c>
      <c r="B564" s="1" t="s">
        <v>1449</v>
      </c>
      <c r="C564" s="1" t="s">
        <v>4334</v>
      </c>
      <c r="D564" s="23">
        <v>4</v>
      </c>
      <c r="E564" s="1">
        <v>50000</v>
      </c>
      <c r="F564" s="25">
        <v>22.740000000000002</v>
      </c>
      <c r="G564" s="25">
        <v>17.496666666666666</v>
      </c>
      <c r="H564" s="1">
        <v>6.38</v>
      </c>
      <c r="I564" s="25">
        <v>0.49649805447470818</v>
      </c>
      <c r="J564" s="1">
        <v>2.78</v>
      </c>
      <c r="K564" s="25">
        <v>0.75543478260869557</v>
      </c>
    </row>
    <row r="565" spans="1:11" ht="15.75">
      <c r="A565" s="1">
        <v>8958</v>
      </c>
      <c r="B565" s="1" t="s">
        <v>526</v>
      </c>
      <c r="C565" s="1" t="s">
        <v>4370</v>
      </c>
      <c r="D565" s="23">
        <v>11</v>
      </c>
      <c r="E565" s="1">
        <v>100000</v>
      </c>
      <c r="F565" s="25">
        <v>16.11</v>
      </c>
      <c r="G565" s="25">
        <v>7.6533333333333333</v>
      </c>
      <c r="H565" s="1">
        <v>0.92</v>
      </c>
      <c r="I565" s="25">
        <v>0.27138643067846607</v>
      </c>
      <c r="J565" s="1">
        <v>0.34</v>
      </c>
      <c r="K565" s="25">
        <v>0.22972972972972974</v>
      </c>
    </row>
    <row r="566" spans="1:11" ht="15.75">
      <c r="A566" s="1">
        <v>8795</v>
      </c>
      <c r="B566" s="1" t="s">
        <v>1533</v>
      </c>
      <c r="C566" s="1" t="s">
        <v>4334</v>
      </c>
      <c r="D566" s="23">
        <v>4</v>
      </c>
      <c r="E566" s="1">
        <v>100000</v>
      </c>
      <c r="F566" s="25">
        <v>4.95</v>
      </c>
      <c r="G566" s="25">
        <v>2.5266666666666668</v>
      </c>
      <c r="H566" s="1">
        <v>4.8499999999999996</v>
      </c>
      <c r="I566" s="25">
        <v>0.37743190661478598</v>
      </c>
      <c r="J566" s="1">
        <v>4.99</v>
      </c>
      <c r="K566" s="25">
        <v>1.3559782608695652</v>
      </c>
    </row>
    <row r="567" spans="1:11" ht="15.75">
      <c r="A567" s="1">
        <v>8657</v>
      </c>
      <c r="B567" s="1" t="s">
        <v>3347</v>
      </c>
      <c r="C567" s="1" t="s">
        <v>4337</v>
      </c>
      <c r="D567" s="23">
        <v>13</v>
      </c>
      <c r="E567" s="1">
        <v>100000</v>
      </c>
      <c r="F567" s="25">
        <v>20.29</v>
      </c>
      <c r="G567" s="25">
        <v>20.373333333333335</v>
      </c>
      <c r="H567" s="1">
        <v>2.41</v>
      </c>
      <c r="I567" s="25">
        <v>0.51059322033898313</v>
      </c>
      <c r="J567" s="1">
        <v>1.68</v>
      </c>
      <c r="K567" s="25">
        <v>0.84848484848484851</v>
      </c>
    </row>
    <row r="568" spans="1:11" ht="15.75">
      <c r="A568" s="1">
        <v>8699</v>
      </c>
      <c r="B568" s="1" t="s">
        <v>3688</v>
      </c>
      <c r="C568" s="1" t="s">
        <v>4286</v>
      </c>
      <c r="D568" s="23">
        <v>8</v>
      </c>
      <c r="E568" s="1">
        <v>50000</v>
      </c>
      <c r="F568" s="25">
        <v>11.04</v>
      </c>
      <c r="G568" s="25">
        <v>22.046666666666667</v>
      </c>
      <c r="H568" s="1">
        <v>6.62</v>
      </c>
      <c r="I568" s="25">
        <v>0.97928994082840237</v>
      </c>
      <c r="J568" s="1">
        <v>3.28</v>
      </c>
      <c r="K568" s="25">
        <v>1.0030581039755351</v>
      </c>
    </row>
    <row r="569" spans="1:11" ht="15.75">
      <c r="A569" s="1">
        <v>9437</v>
      </c>
      <c r="B569" s="1" t="s">
        <v>3736</v>
      </c>
      <c r="C569" s="1" t="s">
        <v>4334</v>
      </c>
      <c r="D569" s="23">
        <v>4</v>
      </c>
      <c r="E569" s="1">
        <v>100000</v>
      </c>
      <c r="F569" s="25">
        <v>7.870000000000001</v>
      </c>
      <c r="G569" s="25">
        <v>29.006666666666664</v>
      </c>
      <c r="H569" s="1">
        <v>9.48</v>
      </c>
      <c r="I569" s="25">
        <v>0.73774319066147864</v>
      </c>
      <c r="J569" s="1">
        <v>4.3600000000000003</v>
      </c>
      <c r="K569" s="25">
        <v>1.1847826086956521</v>
      </c>
    </row>
    <row r="570" spans="1:11" ht="15.75">
      <c r="A570" s="1">
        <v>8824</v>
      </c>
      <c r="B570" s="1" t="s">
        <v>1385</v>
      </c>
      <c r="C570" s="1" t="s">
        <v>4334</v>
      </c>
      <c r="D570" s="23">
        <v>4</v>
      </c>
      <c r="E570" s="1">
        <v>100000</v>
      </c>
      <c r="F570" s="25">
        <v>11.849999999999998</v>
      </c>
      <c r="G570" s="25">
        <v>38.053333333333335</v>
      </c>
      <c r="H570" s="1">
        <v>15.69</v>
      </c>
      <c r="I570" s="25">
        <v>1.2210116731517511</v>
      </c>
      <c r="J570" s="1">
        <v>4.29</v>
      </c>
      <c r="K570" s="25">
        <v>1.1657608695652173</v>
      </c>
    </row>
    <row r="571" spans="1:11" ht="15.75">
      <c r="A571" s="1">
        <v>8981</v>
      </c>
      <c r="B571" s="1" t="s">
        <v>1154</v>
      </c>
      <c r="C571" s="1" t="s">
        <v>4334</v>
      </c>
      <c r="D571" s="23">
        <v>4</v>
      </c>
      <c r="E571" s="1">
        <v>50000</v>
      </c>
      <c r="F571" s="25">
        <v>5.1500000000000021</v>
      </c>
      <c r="G571" s="25">
        <v>27.573333333333334</v>
      </c>
      <c r="H571" s="1">
        <v>45.35</v>
      </c>
      <c r="I571" s="25">
        <v>3.5291828793774322</v>
      </c>
      <c r="J571" s="1">
        <v>4.45</v>
      </c>
      <c r="K571" s="25">
        <v>1.2092391304347827</v>
      </c>
    </row>
    <row r="572" spans="1:11" ht="15.75">
      <c r="A572" s="1">
        <v>9262</v>
      </c>
      <c r="B572" s="1" t="s">
        <v>1217</v>
      </c>
      <c r="C572" s="1" t="s">
        <v>4334</v>
      </c>
      <c r="D572" s="23">
        <v>4</v>
      </c>
      <c r="E572" s="1">
        <v>50000</v>
      </c>
      <c r="F572" s="25">
        <v>0.63000000000000012</v>
      </c>
      <c r="G572" s="25">
        <v>-1.0233333333333334</v>
      </c>
      <c r="H572" s="1">
        <v>5.73</v>
      </c>
      <c r="I572" s="25">
        <v>0.44591439688715956</v>
      </c>
      <c r="J572" s="1">
        <v>4.7</v>
      </c>
      <c r="K572" s="25">
        <v>1.2771739130434783</v>
      </c>
    </row>
    <row r="573" spans="1:11" ht="15.75">
      <c r="A573" s="1">
        <v>8721</v>
      </c>
      <c r="B573" s="1" t="s">
        <v>1327</v>
      </c>
      <c r="C573" s="1" t="s">
        <v>4334</v>
      </c>
      <c r="D573" s="23">
        <v>4</v>
      </c>
      <c r="E573" s="1">
        <v>50000</v>
      </c>
      <c r="F573" s="25">
        <v>24.959999999999997</v>
      </c>
      <c r="G573" s="25">
        <v>23.00333333333333</v>
      </c>
      <c r="H573" s="1">
        <v>72.55</v>
      </c>
      <c r="I573" s="25">
        <v>5.6459143968871599</v>
      </c>
      <c r="J573" s="1">
        <v>5.54</v>
      </c>
      <c r="K573" s="25">
        <v>1.5054347826086956</v>
      </c>
    </row>
    <row r="574" spans="1:11" ht="15.75">
      <c r="A574" s="1">
        <v>8572</v>
      </c>
      <c r="B574" s="1" t="s">
        <v>1441</v>
      </c>
      <c r="C574" s="1" t="s">
        <v>4335</v>
      </c>
      <c r="D574" s="23">
        <v>5</v>
      </c>
      <c r="E574" s="1">
        <v>100000</v>
      </c>
      <c r="F574" s="25">
        <v>5.01</v>
      </c>
      <c r="G574" s="25">
        <v>0.86333333333333329</v>
      </c>
      <c r="H574" s="1">
        <v>3.3</v>
      </c>
      <c r="I574" s="25">
        <v>0.84398976982097174</v>
      </c>
      <c r="J574" s="1">
        <v>0.34</v>
      </c>
      <c r="K574" s="25">
        <v>0.13934426229508198</v>
      </c>
    </row>
    <row r="575" spans="1:11" ht="15.75">
      <c r="A575" s="1">
        <v>9016</v>
      </c>
      <c r="B575" s="1" t="s">
        <v>1516</v>
      </c>
      <c r="C575" s="1" t="s">
        <v>4350</v>
      </c>
      <c r="D575" s="23">
        <v>15</v>
      </c>
      <c r="E575" s="1">
        <v>50000</v>
      </c>
      <c r="F575" s="25">
        <v>1.5499999999999972</v>
      </c>
      <c r="G575" s="25">
        <v>65.25333333333333</v>
      </c>
      <c r="H575" s="1">
        <v>2.83</v>
      </c>
      <c r="I575" s="25">
        <v>0.90415335463258795</v>
      </c>
      <c r="J575" s="1">
        <v>2.9</v>
      </c>
      <c r="K575" s="25">
        <v>1.1372549019607843</v>
      </c>
    </row>
    <row r="576" spans="1:11" ht="15.75">
      <c r="A576" s="1">
        <v>8829</v>
      </c>
      <c r="B576" s="1" t="s">
        <v>1843</v>
      </c>
      <c r="C576" s="1" t="s">
        <v>4358</v>
      </c>
      <c r="D576" s="23">
        <v>1</v>
      </c>
      <c r="E576" s="1">
        <v>50000</v>
      </c>
      <c r="F576" s="25">
        <v>4.57</v>
      </c>
      <c r="G576" s="25">
        <v>52.383333333333326</v>
      </c>
      <c r="H576" s="1">
        <v>11.4</v>
      </c>
      <c r="I576" s="25">
        <v>2.8148148148148149</v>
      </c>
      <c r="J576" s="1">
        <v>3.17</v>
      </c>
      <c r="K576" s="25">
        <v>1.1321428571428571</v>
      </c>
    </row>
    <row r="577" spans="1:11" ht="15.75">
      <c r="A577" s="1">
        <v>9178</v>
      </c>
      <c r="B577" s="1" t="s">
        <v>2191</v>
      </c>
      <c r="C577" s="1" t="s">
        <v>4334</v>
      </c>
      <c r="D577" s="23">
        <v>4</v>
      </c>
      <c r="E577" s="1">
        <v>50000</v>
      </c>
      <c r="F577" s="25">
        <v>5.6099999999999994</v>
      </c>
      <c r="G577" s="25">
        <v>44.366666666666674</v>
      </c>
      <c r="H577" s="1">
        <v>9.8800000000000008</v>
      </c>
      <c r="I577" s="25">
        <v>0.76887159533073934</v>
      </c>
      <c r="J577" s="1">
        <v>3.82</v>
      </c>
      <c r="K577" s="25">
        <v>1.0380434782608694</v>
      </c>
    </row>
    <row r="578" spans="1:11" ht="15.75">
      <c r="A578" s="1">
        <v>8886</v>
      </c>
      <c r="B578" s="1" t="s">
        <v>1912</v>
      </c>
      <c r="C578" s="1" t="s">
        <v>4334</v>
      </c>
      <c r="D578" s="23">
        <v>4</v>
      </c>
      <c r="E578" s="1">
        <v>50000</v>
      </c>
      <c r="F578" s="25">
        <v>9.3699999999999974</v>
      </c>
      <c r="G578" s="25">
        <v>48.676666666666669</v>
      </c>
      <c r="H578" s="1">
        <v>4.92</v>
      </c>
      <c r="I578" s="25">
        <v>0.38287937743190664</v>
      </c>
      <c r="J578" s="1">
        <v>2.72</v>
      </c>
      <c r="K578" s="25">
        <v>0.73913043478260876</v>
      </c>
    </row>
    <row r="579" spans="1:11" ht="15.75">
      <c r="A579" s="1">
        <v>8613</v>
      </c>
      <c r="B579" s="1" t="s">
        <v>1267</v>
      </c>
      <c r="C579" s="1" t="s">
        <v>4334</v>
      </c>
      <c r="D579" s="23">
        <v>4</v>
      </c>
      <c r="E579" s="1">
        <v>50000</v>
      </c>
      <c r="F579" s="25">
        <v>2.9400000000000048</v>
      </c>
      <c r="G579" s="25">
        <v>34.74</v>
      </c>
      <c r="H579" s="1">
        <v>10.09</v>
      </c>
      <c r="I579" s="25">
        <v>0.78521400778210115</v>
      </c>
      <c r="J579" s="1">
        <v>4.5999999999999996</v>
      </c>
      <c r="K579" s="25">
        <v>1.2499999999999998</v>
      </c>
    </row>
    <row r="580" spans="1:11" ht="15.75">
      <c r="A580" s="1">
        <v>9183</v>
      </c>
      <c r="B580" s="1" t="s">
        <v>928</v>
      </c>
      <c r="C580" s="1" t="s">
        <v>4350</v>
      </c>
      <c r="D580" s="23">
        <v>15</v>
      </c>
      <c r="E580" s="1">
        <v>50000</v>
      </c>
      <c r="F580" s="25">
        <v>5.3699999999999903</v>
      </c>
      <c r="G580" s="25">
        <v>67.2</v>
      </c>
      <c r="H580" s="1">
        <v>8.08</v>
      </c>
      <c r="I580" s="25">
        <v>2.5814696485623005</v>
      </c>
      <c r="J580" s="1">
        <v>2.87</v>
      </c>
      <c r="K580" s="25">
        <v>1.1254901960784316</v>
      </c>
    </row>
    <row r="581" spans="1:11" ht="15.75">
      <c r="A581" s="1">
        <v>8785</v>
      </c>
      <c r="B581" s="1" t="s">
        <v>152</v>
      </c>
      <c r="C581" s="1" t="s">
        <v>4334</v>
      </c>
      <c r="D581" s="23">
        <v>4</v>
      </c>
      <c r="E581" s="1">
        <v>50000</v>
      </c>
      <c r="F581" s="25">
        <v>4.9599999999999937</v>
      </c>
      <c r="G581" s="25">
        <v>77.943333333333328</v>
      </c>
      <c r="H581" s="1">
        <v>6.78</v>
      </c>
      <c r="I581" s="25">
        <v>0.52762645914396888</v>
      </c>
      <c r="J581" s="1">
        <v>2.39</v>
      </c>
      <c r="K581" s="25">
        <v>0.64945652173913049</v>
      </c>
    </row>
    <row r="582" spans="1:11" ht="15.75">
      <c r="A582" s="1">
        <v>8731</v>
      </c>
      <c r="B582" s="1" t="s">
        <v>837</v>
      </c>
      <c r="C582" s="1" t="s">
        <v>4334</v>
      </c>
      <c r="D582" s="23">
        <v>4</v>
      </c>
      <c r="E582" s="1">
        <v>50000</v>
      </c>
      <c r="F582" s="25">
        <v>4.0900000000000034</v>
      </c>
      <c r="G582" s="25">
        <v>72.993333333333339</v>
      </c>
      <c r="H582" s="1">
        <v>5.17</v>
      </c>
      <c r="I582" s="25">
        <v>0.40233463035019457</v>
      </c>
      <c r="J582" s="1">
        <v>2.21</v>
      </c>
      <c r="K582" s="25">
        <v>0.60054347826086951</v>
      </c>
    </row>
    <row r="583" spans="1:11" ht="15.75">
      <c r="A583" s="1">
        <v>9008</v>
      </c>
      <c r="B583" s="1" t="s">
        <v>1529</v>
      </c>
      <c r="C583" s="1" t="s">
        <v>4286</v>
      </c>
      <c r="D583" s="23">
        <v>8</v>
      </c>
      <c r="E583" s="1">
        <v>50000</v>
      </c>
      <c r="F583" s="25">
        <v>18.130000000000003</v>
      </c>
      <c r="G583" s="25">
        <v>46.946666666666665</v>
      </c>
      <c r="H583" s="1">
        <v>5.53</v>
      </c>
      <c r="I583" s="25">
        <v>0.81804733727810652</v>
      </c>
      <c r="J583" s="1">
        <v>1.73</v>
      </c>
      <c r="K583" s="25">
        <v>0.52905198776758411</v>
      </c>
    </row>
    <row r="584" spans="1:11" ht="15.75">
      <c r="A584" s="1">
        <v>9072</v>
      </c>
      <c r="B584" s="1" t="s">
        <v>1907</v>
      </c>
      <c r="C584" s="1" t="s">
        <v>4332</v>
      </c>
      <c r="D584" s="23">
        <v>3</v>
      </c>
      <c r="E584" s="1">
        <v>100000</v>
      </c>
      <c r="F584" s="25">
        <v>4.2100000000000009</v>
      </c>
      <c r="G584" s="25">
        <v>51.993333333333332</v>
      </c>
      <c r="H584" s="1">
        <v>3.75</v>
      </c>
      <c r="I584" s="25">
        <v>0.83148558758314861</v>
      </c>
      <c r="J584" s="1">
        <v>2.99</v>
      </c>
      <c r="K584" s="25">
        <v>1.1455938697318009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573"/>
  <sheetViews>
    <sheetView showGridLines="0" workbookViewId="0">
      <selection activeCell="E21" sqref="A20:E21"/>
    </sheetView>
  </sheetViews>
  <sheetFormatPr defaultRowHeight="13.5"/>
  <cols>
    <col min="1" max="1" width="15.25" style="40" customWidth="1"/>
    <col min="2" max="3" width="6.5" style="40" customWidth="1"/>
    <col min="4" max="16384" width="9" style="40"/>
  </cols>
  <sheetData>
    <row r="1" spans="1:15" ht="14.25">
      <c r="A1" s="40" t="s">
        <v>11003</v>
      </c>
      <c r="B1" s="40" t="s">
        <v>11578</v>
      </c>
      <c r="E1" s="40" t="s">
        <v>11003</v>
      </c>
      <c r="F1" s="40" t="s">
        <v>13542</v>
      </c>
      <c r="I1" s="30"/>
      <c r="J1" s="31" t="s">
        <v>10989</v>
      </c>
      <c r="K1" s="48" t="s">
        <v>10990</v>
      </c>
      <c r="L1" s="31" t="s">
        <v>10991</v>
      </c>
      <c r="M1" s="44" t="s">
        <v>10992</v>
      </c>
      <c r="N1" s="44" t="s">
        <v>10993</v>
      </c>
      <c r="O1" s="32" t="s">
        <v>10994</v>
      </c>
    </row>
    <row r="2" spans="1:15" ht="15" thickBot="1">
      <c r="A2" s="40" t="s">
        <v>4007</v>
      </c>
      <c r="B2" s="40">
        <v>2</v>
      </c>
      <c r="E2" s="40" t="s">
        <v>1642</v>
      </c>
      <c r="F2" s="40">
        <v>3</v>
      </c>
      <c r="I2" s="33" t="s">
        <v>11002</v>
      </c>
      <c r="J2" s="34">
        <v>0.51500000000000001</v>
      </c>
      <c r="K2" s="49">
        <v>0.34599999999999997</v>
      </c>
      <c r="L2" s="34">
        <v>8.2000000000000003E-2</v>
      </c>
      <c r="M2" s="45">
        <v>4.5999999999999999E-2</v>
      </c>
      <c r="N2" s="45">
        <v>6.0000000000000001E-3</v>
      </c>
      <c r="O2" s="35">
        <v>4.0000000000000001E-3</v>
      </c>
    </row>
    <row r="3" spans="1:15" ht="14.25">
      <c r="A3" s="40" t="s">
        <v>4015</v>
      </c>
      <c r="B3" s="40">
        <v>4</v>
      </c>
      <c r="E3" s="40" t="s">
        <v>1280</v>
      </c>
      <c r="F3" s="40">
        <v>1</v>
      </c>
      <c r="I3" s="30" t="s">
        <v>10995</v>
      </c>
      <c r="J3" s="31">
        <v>244</v>
      </c>
      <c r="K3" s="48">
        <v>164</v>
      </c>
      <c r="L3" s="31">
        <v>39</v>
      </c>
      <c r="M3" s="44">
        <v>22</v>
      </c>
      <c r="N3" s="44">
        <v>3</v>
      </c>
      <c r="O3" s="32">
        <v>2</v>
      </c>
    </row>
    <row r="4" spans="1:15" ht="14.25">
      <c r="A4" s="40" t="s">
        <v>4019</v>
      </c>
      <c r="B4" s="40">
        <v>2</v>
      </c>
      <c r="E4" s="40" t="s">
        <v>1584</v>
      </c>
      <c r="F4" s="40">
        <v>1</v>
      </c>
      <c r="I4" s="36" t="s">
        <v>10996</v>
      </c>
      <c r="J4" s="29">
        <v>416</v>
      </c>
      <c r="K4" s="50">
        <v>156</v>
      </c>
      <c r="L4" s="29">
        <v>283</v>
      </c>
      <c r="M4" s="46">
        <v>21</v>
      </c>
      <c r="N4" s="46">
        <v>25</v>
      </c>
      <c r="O4" s="37">
        <v>18975</v>
      </c>
    </row>
    <row r="5" spans="1:15" ht="14.25">
      <c r="A5" s="40" t="s">
        <v>4023</v>
      </c>
      <c r="B5" s="40">
        <v>1</v>
      </c>
      <c r="E5" s="40" t="s">
        <v>862</v>
      </c>
      <c r="F5" s="40">
        <v>4</v>
      </c>
      <c r="I5" s="36" t="s">
        <v>10997</v>
      </c>
      <c r="J5" s="29">
        <v>2061</v>
      </c>
      <c r="K5" s="50">
        <v>789</v>
      </c>
      <c r="L5" s="29">
        <v>1442</v>
      </c>
      <c r="M5" s="46">
        <v>154</v>
      </c>
      <c r="N5" s="46">
        <v>132</v>
      </c>
      <c r="O5" s="37">
        <v>90268</v>
      </c>
    </row>
    <row r="6" spans="1:15" ht="14.25">
      <c r="A6" s="40" t="s">
        <v>4031</v>
      </c>
      <c r="B6" s="40">
        <v>1</v>
      </c>
      <c r="E6" s="40" t="s">
        <v>11027</v>
      </c>
      <c r="F6" s="40">
        <v>3</v>
      </c>
      <c r="I6" s="36" t="s">
        <v>4278</v>
      </c>
      <c r="J6" s="29">
        <v>95.45</v>
      </c>
      <c r="K6" s="50">
        <v>96.37</v>
      </c>
      <c r="L6" s="29">
        <v>34.630000000000003</v>
      </c>
      <c r="M6" s="46">
        <v>93.86</v>
      </c>
      <c r="N6" s="46">
        <v>99.55</v>
      </c>
      <c r="O6" s="37">
        <v>86.37</v>
      </c>
    </row>
    <row r="7" spans="1:15" ht="14.25">
      <c r="A7" s="40" t="s">
        <v>3824</v>
      </c>
      <c r="B7" s="40">
        <v>4</v>
      </c>
      <c r="E7" s="40" t="s">
        <v>11028</v>
      </c>
      <c r="F7" s="40">
        <v>1</v>
      </c>
      <c r="I7" s="36" t="s">
        <v>4282</v>
      </c>
      <c r="J7" s="29">
        <v>11119</v>
      </c>
      <c r="K7" s="50">
        <v>4307</v>
      </c>
      <c r="L7" s="29">
        <v>7645</v>
      </c>
      <c r="M7" s="46">
        <v>3229</v>
      </c>
      <c r="N7" s="46">
        <v>1878</v>
      </c>
      <c r="O7" s="37">
        <v>464731</v>
      </c>
    </row>
    <row r="8" spans="1:15" ht="14.25">
      <c r="A8" s="40" t="s">
        <v>3828</v>
      </c>
      <c r="B8" s="40">
        <v>4</v>
      </c>
      <c r="E8" s="40" t="s">
        <v>167</v>
      </c>
      <c r="F8" s="40">
        <v>3</v>
      </c>
      <c r="I8" s="36" t="s">
        <v>10980</v>
      </c>
      <c r="J8" s="29">
        <v>12.88</v>
      </c>
      <c r="K8" s="50">
        <v>71.62</v>
      </c>
      <c r="L8" s="29">
        <v>42</v>
      </c>
      <c r="M8" s="46">
        <v>25.52</v>
      </c>
      <c r="N8" s="46">
        <v>41</v>
      </c>
      <c r="O8" s="37">
        <v>4.32</v>
      </c>
    </row>
    <row r="9" spans="1:15" ht="14.25">
      <c r="A9" s="40" t="s">
        <v>4035</v>
      </c>
      <c r="B9" s="40">
        <v>2</v>
      </c>
      <c r="E9" s="40" t="s">
        <v>1902</v>
      </c>
      <c r="F9" s="40">
        <v>4</v>
      </c>
      <c r="I9" s="36" t="s">
        <v>4254</v>
      </c>
      <c r="J9" s="29">
        <v>68450</v>
      </c>
      <c r="K9" s="50">
        <v>23109</v>
      </c>
      <c r="L9" s="29">
        <v>39923</v>
      </c>
      <c r="M9" s="46">
        <v>39727</v>
      </c>
      <c r="N9" s="46">
        <v>1660</v>
      </c>
      <c r="O9" s="37">
        <v>1249865</v>
      </c>
    </row>
    <row r="10" spans="1:15" ht="14.25">
      <c r="A10" s="40" t="s">
        <v>4042</v>
      </c>
      <c r="B10" s="40">
        <v>4</v>
      </c>
      <c r="E10" s="40" t="s">
        <v>11579</v>
      </c>
      <c r="F10" s="40">
        <v>1</v>
      </c>
      <c r="I10" s="36" t="s">
        <v>10983</v>
      </c>
      <c r="J10" s="29">
        <v>0.98</v>
      </c>
      <c r="K10" s="50">
        <v>0.91</v>
      </c>
      <c r="L10" s="29">
        <v>1.24</v>
      </c>
      <c r="M10" s="46">
        <v>1.56</v>
      </c>
      <c r="N10" s="46">
        <v>9.8800000000000008</v>
      </c>
      <c r="O10" s="37">
        <v>0.64</v>
      </c>
    </row>
    <row r="11" spans="1:15" ht="14.25">
      <c r="A11" s="40" t="s">
        <v>3832</v>
      </c>
      <c r="B11" s="40">
        <v>4</v>
      </c>
      <c r="E11" s="40" t="s">
        <v>2672</v>
      </c>
      <c r="F11" s="40">
        <v>1</v>
      </c>
      <c r="I11" s="36" t="s">
        <v>10998</v>
      </c>
      <c r="J11" s="29">
        <v>1</v>
      </c>
      <c r="K11" s="50">
        <v>1</v>
      </c>
      <c r="L11" s="29">
        <v>1</v>
      </c>
      <c r="M11" s="46">
        <v>0.92</v>
      </c>
      <c r="N11" s="46">
        <v>1</v>
      </c>
      <c r="O11" s="37">
        <v>0.99</v>
      </c>
    </row>
    <row r="12" spans="1:15" ht="14.25">
      <c r="A12" s="40" t="s">
        <v>4046</v>
      </c>
      <c r="B12" s="40">
        <v>4</v>
      </c>
      <c r="E12" s="40" t="s">
        <v>943</v>
      </c>
      <c r="F12" s="40">
        <v>1</v>
      </c>
      <c r="I12" s="36" t="s">
        <v>4269</v>
      </c>
      <c r="J12" s="29">
        <v>2.84</v>
      </c>
      <c r="K12" s="50">
        <v>2.79</v>
      </c>
      <c r="L12" s="29">
        <v>3.1</v>
      </c>
      <c r="M12" s="46">
        <v>5.07</v>
      </c>
      <c r="N12" s="46">
        <v>18.309999999999999</v>
      </c>
      <c r="O12" s="37">
        <v>1.37</v>
      </c>
    </row>
    <row r="13" spans="1:15" ht="14.25">
      <c r="A13" s="40" t="s">
        <v>4050</v>
      </c>
      <c r="B13" s="40">
        <v>2</v>
      </c>
      <c r="E13" s="40" t="s">
        <v>11580</v>
      </c>
      <c r="F13" s="40">
        <v>1</v>
      </c>
      <c r="I13" s="36" t="s">
        <v>10982</v>
      </c>
      <c r="J13" s="29">
        <v>1.1599999999999999</v>
      </c>
      <c r="K13" s="50">
        <v>0.83</v>
      </c>
      <c r="L13" s="29">
        <v>0.72</v>
      </c>
      <c r="M13" s="46">
        <v>4.79</v>
      </c>
      <c r="N13" s="46">
        <v>0.31</v>
      </c>
      <c r="O13" s="37">
        <v>0.59</v>
      </c>
    </row>
    <row r="14" spans="1:15" ht="14.25">
      <c r="A14" s="40" t="s">
        <v>4054</v>
      </c>
      <c r="B14" s="40">
        <v>1</v>
      </c>
      <c r="E14" s="40" t="s">
        <v>11581</v>
      </c>
      <c r="F14" s="40">
        <v>4</v>
      </c>
      <c r="I14" s="36" t="s">
        <v>10981</v>
      </c>
      <c r="J14" s="29">
        <v>9.33</v>
      </c>
      <c r="K14" s="50">
        <v>6.65</v>
      </c>
      <c r="L14" s="29">
        <v>3.41</v>
      </c>
      <c r="M14" s="46">
        <v>39.46</v>
      </c>
      <c r="N14" s="46">
        <v>2.99</v>
      </c>
      <c r="O14" s="37">
        <v>2.17</v>
      </c>
    </row>
    <row r="15" spans="1:15" ht="14.25">
      <c r="A15" s="40" t="s">
        <v>4062</v>
      </c>
      <c r="B15" s="40">
        <v>4</v>
      </c>
      <c r="E15" s="40" t="s">
        <v>11199</v>
      </c>
      <c r="F15" s="40">
        <v>1</v>
      </c>
      <c r="I15" s="36" t="s">
        <v>10999</v>
      </c>
      <c r="J15" s="29">
        <v>0.83</v>
      </c>
      <c r="K15" s="50">
        <v>0.72</v>
      </c>
      <c r="L15" s="29">
        <v>0.77</v>
      </c>
      <c r="M15" s="46">
        <v>0.09</v>
      </c>
      <c r="N15" s="46">
        <v>0.73</v>
      </c>
      <c r="O15" s="37">
        <v>0.9</v>
      </c>
    </row>
    <row r="16" spans="1:15" ht="14.25">
      <c r="A16" s="40" t="s">
        <v>4066</v>
      </c>
      <c r="B16" s="40">
        <v>2</v>
      </c>
      <c r="E16" s="40" t="s">
        <v>11582</v>
      </c>
      <c r="F16" s="40">
        <v>1</v>
      </c>
      <c r="I16" s="36" t="s">
        <v>11000</v>
      </c>
      <c r="J16" s="29">
        <v>1.06</v>
      </c>
      <c r="K16" s="50">
        <v>1.07</v>
      </c>
      <c r="L16" s="29">
        <v>1.0900000000000001</v>
      </c>
      <c r="M16" s="46">
        <v>0.43</v>
      </c>
      <c r="N16" s="46">
        <v>0.4</v>
      </c>
      <c r="O16" s="37">
        <v>1.19</v>
      </c>
    </row>
    <row r="17" spans="1:15" ht="14.25">
      <c r="A17" s="40" t="s">
        <v>3836</v>
      </c>
      <c r="B17" s="40">
        <v>2</v>
      </c>
      <c r="E17" s="40" t="s">
        <v>290</v>
      </c>
      <c r="F17" s="40">
        <v>1</v>
      </c>
      <c r="I17" s="36" t="s">
        <v>10979</v>
      </c>
      <c r="J17" s="29">
        <v>9.43</v>
      </c>
      <c r="K17" s="50">
        <v>7</v>
      </c>
      <c r="L17" s="29">
        <v>10.47</v>
      </c>
      <c r="M17" s="46">
        <v>11.55</v>
      </c>
      <c r="N17" s="46">
        <v>2.46</v>
      </c>
      <c r="O17" s="37">
        <v>5.31</v>
      </c>
    </row>
    <row r="18" spans="1:15" ht="14.25">
      <c r="A18" s="40" t="s">
        <v>3840</v>
      </c>
      <c r="B18" s="40">
        <v>4</v>
      </c>
      <c r="E18" s="40" t="s">
        <v>11065</v>
      </c>
      <c r="F18" s="40">
        <v>1</v>
      </c>
      <c r="I18" s="36" t="s">
        <v>4279</v>
      </c>
      <c r="J18" s="29">
        <v>98.83</v>
      </c>
      <c r="K18" s="50">
        <v>96.3</v>
      </c>
      <c r="L18" s="29">
        <v>99.16</v>
      </c>
      <c r="M18" s="46">
        <v>98.61</v>
      </c>
      <c r="N18" s="46">
        <v>98.17</v>
      </c>
      <c r="O18" s="37">
        <v>99.03</v>
      </c>
    </row>
    <row r="19" spans="1:15" ht="15" thickBot="1">
      <c r="A19" s="40" t="s">
        <v>3844</v>
      </c>
      <c r="B19" s="40">
        <v>4</v>
      </c>
      <c r="E19" s="40" t="s">
        <v>11345</v>
      </c>
      <c r="F19" s="40">
        <v>1</v>
      </c>
      <c r="I19" s="33" t="s">
        <v>11001</v>
      </c>
      <c r="J19" s="38">
        <v>3525.9</v>
      </c>
      <c r="K19" s="51">
        <v>2938.4</v>
      </c>
      <c r="L19" s="38">
        <v>3025.4</v>
      </c>
      <c r="M19" s="47">
        <v>1862.1</v>
      </c>
      <c r="N19" s="47">
        <v>1001.7</v>
      </c>
      <c r="O19" s="39">
        <v>3000</v>
      </c>
    </row>
    <row r="20" spans="1:15">
      <c r="A20" s="40" t="s">
        <v>3848</v>
      </c>
      <c r="B20" s="40">
        <v>1</v>
      </c>
      <c r="E20" s="40" t="s">
        <v>2580</v>
      </c>
      <c r="F20" s="40">
        <v>2</v>
      </c>
    </row>
    <row r="21" spans="1:15">
      <c r="A21" s="40" t="s">
        <v>4070</v>
      </c>
      <c r="B21" s="40">
        <v>4</v>
      </c>
      <c r="E21" s="40" t="s">
        <v>11583</v>
      </c>
      <c r="F21" s="40">
        <v>3</v>
      </c>
    </row>
    <row r="22" spans="1:15">
      <c r="A22" s="40" t="s">
        <v>4078</v>
      </c>
      <c r="B22" s="40">
        <v>4</v>
      </c>
      <c r="E22" s="40" t="s">
        <v>2691</v>
      </c>
      <c r="F22" s="40">
        <v>1</v>
      </c>
    </row>
    <row r="23" spans="1:15">
      <c r="A23" s="40" t="s">
        <v>4082</v>
      </c>
      <c r="B23" s="40">
        <v>4</v>
      </c>
      <c r="E23" s="40" t="s">
        <v>1731</v>
      </c>
      <c r="F23" s="40">
        <v>1</v>
      </c>
    </row>
    <row r="24" spans="1:15">
      <c r="A24" s="40" t="s">
        <v>4086</v>
      </c>
      <c r="B24" s="40">
        <v>1</v>
      </c>
      <c r="E24" s="40" t="s">
        <v>11584</v>
      </c>
      <c r="F24" s="40">
        <v>3</v>
      </c>
    </row>
    <row r="25" spans="1:15">
      <c r="A25" s="40" t="s">
        <v>4090</v>
      </c>
      <c r="B25" s="40">
        <v>1</v>
      </c>
      <c r="E25" s="40" t="s">
        <v>11115</v>
      </c>
      <c r="F25" s="40">
        <v>1</v>
      </c>
    </row>
    <row r="26" spans="1:15">
      <c r="A26" s="40" t="s">
        <v>3852</v>
      </c>
      <c r="B26" s="40">
        <v>1</v>
      </c>
      <c r="E26" s="40" t="s">
        <v>2567</v>
      </c>
      <c r="F26" s="40">
        <v>1</v>
      </c>
    </row>
    <row r="27" spans="1:15">
      <c r="A27" s="40" t="s">
        <v>4094</v>
      </c>
      <c r="B27" s="40">
        <v>1</v>
      </c>
      <c r="E27" s="40" t="s">
        <v>1407</v>
      </c>
      <c r="F27" s="40">
        <v>1</v>
      </c>
    </row>
    <row r="28" spans="1:15">
      <c r="A28" s="40" t="s">
        <v>3856</v>
      </c>
      <c r="B28" s="40">
        <v>4</v>
      </c>
      <c r="E28" s="40" t="s">
        <v>11348</v>
      </c>
      <c r="F28" s="40">
        <v>1</v>
      </c>
    </row>
    <row r="29" spans="1:15">
      <c r="A29" s="40" t="s">
        <v>4098</v>
      </c>
      <c r="B29" s="40">
        <v>1</v>
      </c>
      <c r="E29" s="40" t="s">
        <v>771</v>
      </c>
      <c r="F29" s="40">
        <v>1</v>
      </c>
    </row>
    <row r="30" spans="1:15">
      <c r="A30" s="40" t="s">
        <v>3860</v>
      </c>
      <c r="B30" s="40">
        <v>4</v>
      </c>
      <c r="E30" s="40" t="s">
        <v>11585</v>
      </c>
      <c r="F30" s="40">
        <v>4</v>
      </c>
    </row>
    <row r="31" spans="1:15">
      <c r="A31" s="40" t="s">
        <v>3864</v>
      </c>
      <c r="B31" s="40">
        <v>1</v>
      </c>
      <c r="E31" s="40" t="s">
        <v>11586</v>
      </c>
      <c r="F31" s="40">
        <v>4</v>
      </c>
    </row>
    <row r="32" spans="1:15">
      <c r="A32" s="40" t="s">
        <v>4102</v>
      </c>
      <c r="B32" s="40">
        <v>1</v>
      </c>
      <c r="E32" s="40" t="s">
        <v>11587</v>
      </c>
      <c r="F32" s="40">
        <v>3</v>
      </c>
    </row>
    <row r="33" spans="1:6">
      <c r="A33" s="40" t="s">
        <v>4105</v>
      </c>
      <c r="B33" s="40">
        <v>3</v>
      </c>
      <c r="E33" s="40" t="s">
        <v>1261</v>
      </c>
      <c r="F33" s="40">
        <v>1</v>
      </c>
    </row>
    <row r="34" spans="1:6">
      <c r="A34" s="40" t="s">
        <v>4109</v>
      </c>
      <c r="B34" s="40">
        <v>1</v>
      </c>
      <c r="E34" s="40" t="s">
        <v>11588</v>
      </c>
      <c r="F34" s="40">
        <v>3</v>
      </c>
    </row>
    <row r="35" spans="1:6">
      <c r="A35" s="40" t="s">
        <v>3868</v>
      </c>
      <c r="B35" s="40">
        <v>2</v>
      </c>
      <c r="E35" s="40" t="s">
        <v>2004</v>
      </c>
      <c r="F35" s="40">
        <v>3</v>
      </c>
    </row>
    <row r="36" spans="1:6">
      <c r="A36" s="40" t="s">
        <v>3872</v>
      </c>
      <c r="B36" s="40">
        <v>4</v>
      </c>
      <c r="E36" s="40" t="s">
        <v>11589</v>
      </c>
      <c r="F36" s="40">
        <v>1</v>
      </c>
    </row>
    <row r="37" spans="1:6">
      <c r="A37" s="40" t="s">
        <v>4113</v>
      </c>
      <c r="B37" s="40">
        <v>4</v>
      </c>
      <c r="E37" s="40" t="s">
        <v>11590</v>
      </c>
      <c r="F37" s="40">
        <v>1</v>
      </c>
    </row>
    <row r="38" spans="1:6">
      <c r="A38" s="40" t="s">
        <v>4117</v>
      </c>
      <c r="B38" s="40">
        <v>1</v>
      </c>
      <c r="E38" s="40" t="s">
        <v>2389</v>
      </c>
      <c r="F38" s="40">
        <v>1</v>
      </c>
    </row>
    <row r="39" spans="1:6">
      <c r="A39" s="40" t="s">
        <v>4121</v>
      </c>
      <c r="B39" s="40">
        <v>2</v>
      </c>
      <c r="E39" s="40" t="s">
        <v>2147</v>
      </c>
      <c r="F39" s="40">
        <v>4</v>
      </c>
    </row>
    <row r="40" spans="1:6">
      <c r="A40" s="40" t="s">
        <v>4125</v>
      </c>
      <c r="B40" s="40">
        <v>4</v>
      </c>
      <c r="E40" s="40" t="s">
        <v>11011</v>
      </c>
      <c r="F40" s="40">
        <v>1</v>
      </c>
    </row>
    <row r="41" spans="1:6">
      <c r="A41" s="40" t="s">
        <v>3054</v>
      </c>
      <c r="B41" s="40">
        <v>1</v>
      </c>
      <c r="E41" s="40" t="s">
        <v>11066</v>
      </c>
      <c r="F41" s="40">
        <v>3</v>
      </c>
    </row>
    <row r="42" spans="1:6">
      <c r="A42" s="40" t="s">
        <v>3876</v>
      </c>
      <c r="B42" s="40">
        <v>1</v>
      </c>
      <c r="E42" s="40" t="s">
        <v>11591</v>
      </c>
      <c r="F42" s="40">
        <v>3</v>
      </c>
    </row>
    <row r="43" spans="1:6">
      <c r="A43" s="40" t="s">
        <v>3880</v>
      </c>
      <c r="B43" s="40">
        <v>4</v>
      </c>
      <c r="E43" s="40" t="s">
        <v>2344</v>
      </c>
      <c r="F43" s="40">
        <v>1</v>
      </c>
    </row>
    <row r="44" spans="1:6">
      <c r="A44" s="40" t="s">
        <v>4128</v>
      </c>
      <c r="B44" s="40">
        <v>2</v>
      </c>
      <c r="E44" s="40" t="s">
        <v>11592</v>
      </c>
      <c r="F44" s="40">
        <v>3</v>
      </c>
    </row>
    <row r="45" spans="1:6">
      <c r="A45" s="40" t="s">
        <v>4132</v>
      </c>
      <c r="B45" s="40">
        <v>4</v>
      </c>
      <c r="E45" s="40" t="s">
        <v>1867</v>
      </c>
      <c r="F45" s="40">
        <v>1</v>
      </c>
    </row>
    <row r="46" spans="1:6">
      <c r="A46" s="40" t="s">
        <v>3975</v>
      </c>
      <c r="B46" s="40">
        <v>2</v>
      </c>
      <c r="E46" s="40" t="s">
        <v>11593</v>
      </c>
      <c r="F46" s="40">
        <v>4</v>
      </c>
    </row>
    <row r="47" spans="1:6">
      <c r="A47" s="40" t="s">
        <v>3884</v>
      </c>
      <c r="B47" s="40">
        <v>4</v>
      </c>
      <c r="E47" s="40" t="s">
        <v>2129</v>
      </c>
      <c r="F47" s="40">
        <v>1</v>
      </c>
    </row>
    <row r="48" spans="1:6">
      <c r="A48" s="40" t="s">
        <v>3888</v>
      </c>
      <c r="B48" s="40">
        <v>1</v>
      </c>
      <c r="E48" s="40" t="s">
        <v>376</v>
      </c>
      <c r="F48" s="40">
        <v>3</v>
      </c>
    </row>
    <row r="49" spans="1:6">
      <c r="A49" s="40" t="s">
        <v>4136</v>
      </c>
      <c r="B49" s="40">
        <v>2</v>
      </c>
      <c r="E49" s="40" t="s">
        <v>379</v>
      </c>
      <c r="F49" s="40">
        <v>3</v>
      </c>
    </row>
    <row r="50" spans="1:6">
      <c r="A50" s="40" t="s">
        <v>3979</v>
      </c>
      <c r="B50" s="40">
        <v>1</v>
      </c>
      <c r="E50" s="40" t="s">
        <v>2099</v>
      </c>
      <c r="F50" s="40">
        <v>2</v>
      </c>
    </row>
    <row r="51" spans="1:6">
      <c r="A51" s="40" t="s">
        <v>4140</v>
      </c>
      <c r="B51" s="40">
        <v>4</v>
      </c>
      <c r="E51" s="40" t="s">
        <v>2796</v>
      </c>
      <c r="F51" s="40">
        <v>1</v>
      </c>
    </row>
    <row r="52" spans="1:6">
      <c r="A52" s="40" t="s">
        <v>4144</v>
      </c>
      <c r="B52" s="40">
        <v>1</v>
      </c>
      <c r="E52" s="40" t="s">
        <v>2103</v>
      </c>
      <c r="F52" s="40">
        <v>3</v>
      </c>
    </row>
    <row r="53" spans="1:6">
      <c r="A53" s="40" t="s">
        <v>4148</v>
      </c>
      <c r="B53" s="40">
        <v>4</v>
      </c>
      <c r="E53" s="40" t="s">
        <v>2610</v>
      </c>
      <c r="F53" s="40">
        <v>4</v>
      </c>
    </row>
    <row r="54" spans="1:6">
      <c r="A54" s="40" t="s">
        <v>3983</v>
      </c>
      <c r="B54" s="40">
        <v>1</v>
      </c>
      <c r="E54" s="40" t="s">
        <v>11349</v>
      </c>
      <c r="F54" s="40">
        <v>1</v>
      </c>
    </row>
    <row r="55" spans="1:6">
      <c r="A55" s="40" t="s">
        <v>3379</v>
      </c>
      <c r="B55" s="40">
        <v>4</v>
      </c>
      <c r="E55" s="40" t="s">
        <v>2331</v>
      </c>
      <c r="F55" s="40">
        <v>1</v>
      </c>
    </row>
    <row r="56" spans="1:6">
      <c r="A56" s="40" t="s">
        <v>4152</v>
      </c>
      <c r="B56" s="40">
        <v>2</v>
      </c>
      <c r="E56" s="40" t="s">
        <v>3017</v>
      </c>
      <c r="F56" s="40">
        <v>4</v>
      </c>
    </row>
    <row r="57" spans="1:6">
      <c r="A57" s="40" t="s">
        <v>3987</v>
      </c>
      <c r="B57" s="40">
        <v>1</v>
      </c>
      <c r="E57" s="40" t="s">
        <v>11594</v>
      </c>
      <c r="F57" s="40">
        <v>4</v>
      </c>
    </row>
    <row r="58" spans="1:6">
      <c r="A58" s="40" t="s">
        <v>3892</v>
      </c>
      <c r="B58" s="40">
        <v>4</v>
      </c>
      <c r="E58" s="40" t="s">
        <v>2571</v>
      </c>
      <c r="F58" s="40">
        <v>4</v>
      </c>
    </row>
    <row r="59" spans="1:6">
      <c r="A59" s="40" t="s">
        <v>3896</v>
      </c>
      <c r="B59" s="40">
        <v>1</v>
      </c>
      <c r="E59" s="40" t="s">
        <v>11029</v>
      </c>
      <c r="F59" s="40">
        <v>1</v>
      </c>
    </row>
    <row r="60" spans="1:6">
      <c r="A60" s="40" t="s">
        <v>4156</v>
      </c>
      <c r="B60" s="40">
        <v>4</v>
      </c>
      <c r="E60" s="40" t="s">
        <v>1719</v>
      </c>
      <c r="F60" s="40">
        <v>1</v>
      </c>
    </row>
    <row r="61" spans="1:6">
      <c r="A61" s="40" t="s">
        <v>4160</v>
      </c>
      <c r="B61" s="40">
        <v>3</v>
      </c>
      <c r="E61" s="40" t="s">
        <v>11595</v>
      </c>
      <c r="F61" s="40">
        <v>1</v>
      </c>
    </row>
    <row r="62" spans="1:6">
      <c r="A62" s="40" t="s">
        <v>3991</v>
      </c>
      <c r="B62" s="40">
        <v>1</v>
      </c>
      <c r="E62" s="40" t="s">
        <v>11596</v>
      </c>
      <c r="F62" s="40">
        <v>1</v>
      </c>
    </row>
    <row r="63" spans="1:6">
      <c r="A63" s="40" t="s">
        <v>3900</v>
      </c>
      <c r="B63" s="40">
        <v>2</v>
      </c>
      <c r="E63" s="40" t="s">
        <v>1814</v>
      </c>
      <c r="F63" s="40">
        <v>1</v>
      </c>
    </row>
    <row r="64" spans="1:6">
      <c r="A64" s="40" t="s">
        <v>3904</v>
      </c>
      <c r="B64" s="40">
        <v>2</v>
      </c>
      <c r="E64" s="40" t="s">
        <v>2686</v>
      </c>
      <c r="F64" s="40">
        <v>4</v>
      </c>
    </row>
    <row r="65" spans="1:6">
      <c r="A65" s="40" t="s">
        <v>3908</v>
      </c>
      <c r="B65" s="40">
        <v>4</v>
      </c>
      <c r="E65" s="40" t="s">
        <v>2000</v>
      </c>
      <c r="F65" s="40">
        <v>4</v>
      </c>
    </row>
    <row r="66" spans="1:6">
      <c r="A66" s="40" t="s">
        <v>3912</v>
      </c>
      <c r="B66" s="40">
        <v>1</v>
      </c>
      <c r="E66" s="40" t="s">
        <v>804</v>
      </c>
      <c r="F66" s="40">
        <v>1</v>
      </c>
    </row>
    <row r="67" spans="1:6">
      <c r="A67" s="40" t="s">
        <v>4164</v>
      </c>
      <c r="B67" s="40">
        <v>2</v>
      </c>
      <c r="E67" s="40" t="s">
        <v>11597</v>
      </c>
      <c r="F67" s="40">
        <v>1</v>
      </c>
    </row>
    <row r="68" spans="1:6">
      <c r="A68" s="40" t="s">
        <v>4167</v>
      </c>
      <c r="B68" s="40">
        <v>1</v>
      </c>
      <c r="E68" s="40" t="s">
        <v>170</v>
      </c>
      <c r="F68" s="40">
        <v>1</v>
      </c>
    </row>
    <row r="69" spans="1:6">
      <c r="A69" s="40" t="s">
        <v>3995</v>
      </c>
      <c r="B69" s="40">
        <v>4</v>
      </c>
      <c r="E69" s="40" t="s">
        <v>11598</v>
      </c>
      <c r="F69" s="40">
        <v>1</v>
      </c>
    </row>
    <row r="70" spans="1:6">
      <c r="A70" s="40" t="s">
        <v>3916</v>
      </c>
      <c r="B70" s="40">
        <v>2</v>
      </c>
      <c r="E70" s="40" t="s">
        <v>1129</v>
      </c>
      <c r="F70" s="40">
        <v>1</v>
      </c>
    </row>
    <row r="71" spans="1:6">
      <c r="A71" s="40" t="s">
        <v>3920</v>
      </c>
      <c r="B71" s="40">
        <v>1</v>
      </c>
      <c r="E71" s="40" t="s">
        <v>2493</v>
      </c>
      <c r="F71" s="40">
        <v>1</v>
      </c>
    </row>
    <row r="72" spans="1:6">
      <c r="A72" s="40" t="s">
        <v>3924</v>
      </c>
      <c r="B72" s="40">
        <v>1</v>
      </c>
      <c r="E72" s="40" t="s">
        <v>1954</v>
      </c>
      <c r="F72" s="40">
        <v>1</v>
      </c>
    </row>
    <row r="73" spans="1:6">
      <c r="A73" s="40" t="s">
        <v>3928</v>
      </c>
      <c r="B73" s="40">
        <v>3</v>
      </c>
      <c r="E73" s="40" t="s">
        <v>11599</v>
      </c>
      <c r="F73" s="40">
        <v>1</v>
      </c>
    </row>
    <row r="74" spans="1:6">
      <c r="A74" s="40" t="s">
        <v>3932</v>
      </c>
      <c r="B74" s="40">
        <v>3</v>
      </c>
      <c r="E74" s="40" t="s">
        <v>2160</v>
      </c>
      <c r="F74" s="40">
        <v>4</v>
      </c>
    </row>
    <row r="75" spans="1:6">
      <c r="A75" s="40" t="s">
        <v>3936</v>
      </c>
      <c r="B75" s="40">
        <v>4</v>
      </c>
      <c r="E75" s="40" t="s">
        <v>11204</v>
      </c>
      <c r="F75" s="40">
        <v>1</v>
      </c>
    </row>
    <row r="76" spans="1:6">
      <c r="A76" s="40" t="s">
        <v>3940</v>
      </c>
      <c r="B76" s="40">
        <v>1</v>
      </c>
      <c r="E76" s="40" t="s">
        <v>2090</v>
      </c>
      <c r="F76" s="40">
        <v>4</v>
      </c>
    </row>
    <row r="77" spans="1:6">
      <c r="A77" s="40" t="s">
        <v>4171</v>
      </c>
      <c r="B77" s="40">
        <v>4</v>
      </c>
      <c r="E77" s="40" t="s">
        <v>11067</v>
      </c>
      <c r="F77" s="40">
        <v>3</v>
      </c>
    </row>
    <row r="78" spans="1:6">
      <c r="A78" s="40" t="s">
        <v>4175</v>
      </c>
      <c r="B78" s="40">
        <v>4</v>
      </c>
      <c r="E78" s="40" t="s">
        <v>11600</v>
      </c>
      <c r="F78" s="40">
        <v>3</v>
      </c>
    </row>
    <row r="79" spans="1:6">
      <c r="A79" s="40" t="s">
        <v>4179</v>
      </c>
      <c r="B79" s="40">
        <v>4</v>
      </c>
      <c r="E79" s="40" t="s">
        <v>2164</v>
      </c>
      <c r="F79" s="40">
        <v>4</v>
      </c>
    </row>
    <row r="80" spans="1:6">
      <c r="A80" s="40" t="s">
        <v>3999</v>
      </c>
      <c r="B80" s="40">
        <v>4</v>
      </c>
      <c r="E80" s="40" t="s">
        <v>4144</v>
      </c>
      <c r="F80" s="40">
        <v>1</v>
      </c>
    </row>
    <row r="81" spans="1:6">
      <c r="A81" s="40" t="s">
        <v>4003</v>
      </c>
      <c r="B81" s="40">
        <v>4</v>
      </c>
      <c r="E81" s="40" t="s">
        <v>11068</v>
      </c>
      <c r="F81" s="40">
        <v>1</v>
      </c>
    </row>
    <row r="82" spans="1:6">
      <c r="A82" s="40" t="s">
        <v>4183</v>
      </c>
      <c r="B82" s="40">
        <v>1</v>
      </c>
      <c r="E82" s="40" t="s">
        <v>293</v>
      </c>
      <c r="F82" s="40">
        <v>3</v>
      </c>
    </row>
    <row r="83" spans="1:6">
      <c r="A83" s="40" t="s">
        <v>4187</v>
      </c>
      <c r="B83" s="40">
        <v>2</v>
      </c>
      <c r="E83" s="40" t="s">
        <v>2728</v>
      </c>
      <c r="F83" s="40">
        <v>1</v>
      </c>
    </row>
    <row r="84" spans="1:6">
      <c r="A84" s="40" t="s">
        <v>4191</v>
      </c>
      <c r="B84" s="40">
        <v>4</v>
      </c>
      <c r="E84" s="40" t="s">
        <v>2018</v>
      </c>
      <c r="F84" s="40">
        <v>4</v>
      </c>
    </row>
    <row r="85" spans="1:6">
      <c r="A85" s="40" t="s">
        <v>3944</v>
      </c>
      <c r="B85" s="40">
        <v>4</v>
      </c>
      <c r="E85" s="40" t="s">
        <v>11601</v>
      </c>
      <c r="F85" s="40">
        <v>1</v>
      </c>
    </row>
    <row r="86" spans="1:6">
      <c r="A86" s="40" t="s">
        <v>4195</v>
      </c>
      <c r="B86" s="40">
        <v>1</v>
      </c>
      <c r="E86" s="40" t="s">
        <v>1157</v>
      </c>
      <c r="F86" s="40">
        <v>1</v>
      </c>
    </row>
    <row r="87" spans="1:6">
      <c r="A87" s="40" t="s">
        <v>4011</v>
      </c>
      <c r="B87" s="40">
        <v>4</v>
      </c>
      <c r="E87" s="40" t="s">
        <v>11602</v>
      </c>
      <c r="F87" s="40">
        <v>1</v>
      </c>
    </row>
    <row r="88" spans="1:6">
      <c r="A88" s="40" t="s">
        <v>3948</v>
      </c>
      <c r="B88" s="40">
        <v>1</v>
      </c>
      <c r="E88" s="40" t="s">
        <v>11120</v>
      </c>
      <c r="F88" s="40">
        <v>1</v>
      </c>
    </row>
    <row r="89" spans="1:6">
      <c r="A89" s="40" t="s">
        <v>4199</v>
      </c>
      <c r="B89" s="40">
        <v>4</v>
      </c>
      <c r="E89" s="40" t="s">
        <v>2353</v>
      </c>
      <c r="F89" s="40">
        <v>4</v>
      </c>
    </row>
    <row r="90" spans="1:6">
      <c r="A90" s="40" t="s">
        <v>4203</v>
      </c>
      <c r="B90" s="40">
        <v>2</v>
      </c>
      <c r="E90" s="40" t="s">
        <v>1140</v>
      </c>
      <c r="F90" s="40">
        <v>3</v>
      </c>
    </row>
    <row r="91" spans="1:6">
      <c r="A91" s="40" t="s">
        <v>4207</v>
      </c>
      <c r="B91" s="40">
        <v>2</v>
      </c>
      <c r="E91" s="40" t="s">
        <v>2200</v>
      </c>
      <c r="F91" s="40">
        <v>4</v>
      </c>
    </row>
    <row r="92" spans="1:6">
      <c r="A92" s="40" t="s">
        <v>11004</v>
      </c>
      <c r="B92" s="40">
        <v>4</v>
      </c>
      <c r="E92" s="40" t="s">
        <v>11603</v>
      </c>
      <c r="F92" s="40">
        <v>4</v>
      </c>
    </row>
    <row r="93" spans="1:6">
      <c r="A93" s="40" t="s">
        <v>4211</v>
      </c>
      <c r="B93" s="40">
        <v>4</v>
      </c>
      <c r="E93" s="40" t="s">
        <v>11604</v>
      </c>
      <c r="F93" s="40">
        <v>4</v>
      </c>
    </row>
    <row r="94" spans="1:6">
      <c r="A94" s="40" t="s">
        <v>3956</v>
      </c>
      <c r="B94" s="40">
        <v>2</v>
      </c>
      <c r="E94" s="40" t="s">
        <v>2013</v>
      </c>
      <c r="F94" s="40">
        <v>1</v>
      </c>
    </row>
    <row r="95" spans="1:6">
      <c r="A95" s="40" t="s">
        <v>4027</v>
      </c>
      <c r="B95" s="40">
        <v>2</v>
      </c>
      <c r="E95" s="40" t="s">
        <v>11605</v>
      </c>
      <c r="F95" s="40">
        <v>3</v>
      </c>
    </row>
    <row r="96" spans="1:6">
      <c r="A96" s="40" t="s">
        <v>3959</v>
      </c>
      <c r="B96" s="40">
        <v>4</v>
      </c>
      <c r="E96" s="40" t="s">
        <v>11606</v>
      </c>
      <c r="F96" s="40">
        <v>3</v>
      </c>
    </row>
    <row r="97" spans="1:6">
      <c r="A97" s="40" t="s">
        <v>3963</v>
      </c>
      <c r="B97" s="40">
        <v>2</v>
      </c>
      <c r="E97" s="40" t="s">
        <v>11607</v>
      </c>
      <c r="F97" s="40">
        <v>4</v>
      </c>
    </row>
    <row r="98" spans="1:6">
      <c r="A98" s="40" t="s">
        <v>4038</v>
      </c>
      <c r="B98" s="40">
        <v>4</v>
      </c>
      <c r="E98" s="40" t="s">
        <v>11121</v>
      </c>
      <c r="F98" s="40">
        <v>3</v>
      </c>
    </row>
    <row r="99" spans="1:6">
      <c r="A99" s="40" t="s">
        <v>3967</v>
      </c>
      <c r="B99" s="40">
        <v>2</v>
      </c>
      <c r="E99" s="40" t="s">
        <v>2880</v>
      </c>
      <c r="F99" s="40">
        <v>1</v>
      </c>
    </row>
    <row r="100" spans="1:6">
      <c r="A100" s="40" t="s">
        <v>4058</v>
      </c>
      <c r="B100" s="40">
        <v>4</v>
      </c>
      <c r="E100" s="40" t="s">
        <v>1877</v>
      </c>
      <c r="F100" s="40">
        <v>1</v>
      </c>
    </row>
    <row r="101" spans="1:6">
      <c r="A101" s="40" t="s">
        <v>4074</v>
      </c>
      <c r="B101" s="40">
        <v>1</v>
      </c>
      <c r="E101" s="40" t="s">
        <v>11608</v>
      </c>
      <c r="F101" s="40">
        <v>4</v>
      </c>
    </row>
    <row r="102" spans="1:6">
      <c r="A102" s="40" t="s">
        <v>4215</v>
      </c>
      <c r="B102" s="40">
        <v>4</v>
      </c>
      <c r="E102" s="40" t="s">
        <v>2559</v>
      </c>
      <c r="F102" s="40">
        <v>1</v>
      </c>
    </row>
    <row r="103" spans="1:6">
      <c r="A103" s="40" t="s">
        <v>3971</v>
      </c>
      <c r="B103" s="40">
        <v>4</v>
      </c>
      <c r="E103" s="40" t="s">
        <v>11609</v>
      </c>
      <c r="F103" s="40">
        <v>4</v>
      </c>
    </row>
    <row r="104" spans="1:6">
      <c r="A104" s="40" t="s">
        <v>11005</v>
      </c>
      <c r="B104" s="40">
        <v>3</v>
      </c>
      <c r="E104" s="40" t="s">
        <v>11610</v>
      </c>
      <c r="F104" s="40">
        <v>1</v>
      </c>
    </row>
    <row r="105" spans="1:6">
      <c r="A105" s="40" t="s">
        <v>11006</v>
      </c>
      <c r="B105" s="40">
        <v>2</v>
      </c>
      <c r="E105" s="40" t="s">
        <v>870</v>
      </c>
      <c r="F105" s="40">
        <v>3</v>
      </c>
    </row>
    <row r="106" spans="1:6">
      <c r="A106" s="40" t="s">
        <v>11007</v>
      </c>
      <c r="B106" s="40">
        <v>3</v>
      </c>
      <c r="E106" s="40" t="s">
        <v>2661</v>
      </c>
      <c r="F106" s="40">
        <v>4</v>
      </c>
    </row>
    <row r="107" spans="1:6">
      <c r="A107" s="40" t="s">
        <v>1272</v>
      </c>
      <c r="B107" s="40">
        <v>1</v>
      </c>
      <c r="E107" s="40" t="s">
        <v>11611</v>
      </c>
      <c r="F107" s="40">
        <v>1</v>
      </c>
    </row>
    <row r="108" spans="1:6">
      <c r="A108" s="40" t="s">
        <v>11008</v>
      </c>
      <c r="B108" s="40">
        <v>1</v>
      </c>
      <c r="E108" s="40" t="s">
        <v>11612</v>
      </c>
      <c r="F108" s="40">
        <v>1</v>
      </c>
    </row>
    <row r="109" spans="1:6">
      <c r="A109" s="40" t="s">
        <v>11009</v>
      </c>
      <c r="B109" s="40">
        <v>1</v>
      </c>
      <c r="E109" s="40" t="s">
        <v>4031</v>
      </c>
      <c r="F109" s="40">
        <v>1</v>
      </c>
    </row>
    <row r="110" spans="1:6">
      <c r="A110" s="40" t="s">
        <v>11010</v>
      </c>
      <c r="B110" s="40">
        <v>3</v>
      </c>
      <c r="E110" s="40" t="s">
        <v>11613</v>
      </c>
      <c r="F110" s="40">
        <v>2</v>
      </c>
    </row>
    <row r="111" spans="1:6">
      <c r="A111" s="40" t="s">
        <v>11011</v>
      </c>
      <c r="B111" s="40">
        <v>1</v>
      </c>
      <c r="E111" s="40" t="s">
        <v>236</v>
      </c>
      <c r="F111" s="40">
        <v>3</v>
      </c>
    </row>
    <row r="112" spans="1:6">
      <c r="A112" s="40" t="s">
        <v>11012</v>
      </c>
      <c r="B112" s="40">
        <v>1</v>
      </c>
      <c r="E112" s="40" t="s">
        <v>2459</v>
      </c>
      <c r="F112" s="40">
        <v>3</v>
      </c>
    </row>
    <row r="113" spans="1:6">
      <c r="A113" s="40" t="s">
        <v>11013</v>
      </c>
      <c r="B113" s="40">
        <v>1</v>
      </c>
      <c r="E113" s="40" t="s">
        <v>11614</v>
      </c>
      <c r="F113" s="40">
        <v>3</v>
      </c>
    </row>
    <row r="114" spans="1:6">
      <c r="A114" s="40" t="s">
        <v>11014</v>
      </c>
      <c r="B114" s="40">
        <v>1</v>
      </c>
      <c r="E114" s="40" t="s">
        <v>11615</v>
      </c>
      <c r="F114" s="40">
        <v>4</v>
      </c>
    </row>
    <row r="115" spans="1:6">
      <c r="A115" s="40" t="s">
        <v>11015</v>
      </c>
      <c r="B115" s="40">
        <v>3</v>
      </c>
      <c r="E115" s="40" t="s">
        <v>176</v>
      </c>
      <c r="F115" s="40">
        <v>1</v>
      </c>
    </row>
    <row r="116" spans="1:6">
      <c r="A116" s="40" t="s">
        <v>11016</v>
      </c>
      <c r="B116" s="40">
        <v>1</v>
      </c>
      <c r="E116" s="40" t="s">
        <v>1780</v>
      </c>
      <c r="F116" s="40">
        <v>3</v>
      </c>
    </row>
    <row r="117" spans="1:6">
      <c r="A117" s="40" t="s">
        <v>11017</v>
      </c>
      <c r="B117" s="40">
        <v>3</v>
      </c>
      <c r="E117" s="40" t="s">
        <v>895</v>
      </c>
      <c r="F117" s="40">
        <v>3</v>
      </c>
    </row>
    <row r="118" spans="1:6">
      <c r="A118" s="40" t="s">
        <v>11018</v>
      </c>
      <c r="B118" s="40">
        <v>1</v>
      </c>
      <c r="E118" s="40" t="s">
        <v>898</v>
      </c>
      <c r="F118" s="40">
        <v>1</v>
      </c>
    </row>
    <row r="119" spans="1:6">
      <c r="A119" s="40" t="s">
        <v>1275</v>
      </c>
      <c r="B119" s="40">
        <v>1</v>
      </c>
      <c r="E119" s="40" t="s">
        <v>2898</v>
      </c>
      <c r="F119" s="40">
        <v>1</v>
      </c>
    </row>
    <row r="120" spans="1:6">
      <c r="A120" s="40" t="s">
        <v>11019</v>
      </c>
      <c r="B120" s="40">
        <v>1</v>
      </c>
      <c r="E120" s="40" t="s">
        <v>11123</v>
      </c>
      <c r="F120" s="40">
        <v>3</v>
      </c>
    </row>
    <row r="121" spans="1:6">
      <c r="A121" s="40" t="s">
        <v>11020</v>
      </c>
      <c r="B121" s="40">
        <v>1</v>
      </c>
      <c r="E121" s="40" t="s">
        <v>2095</v>
      </c>
      <c r="F121" s="40">
        <v>3</v>
      </c>
    </row>
    <row r="122" spans="1:6">
      <c r="A122" s="40" t="s">
        <v>11021</v>
      </c>
      <c r="B122" s="40">
        <v>1</v>
      </c>
      <c r="E122" s="40" t="s">
        <v>11616</v>
      </c>
      <c r="F122" s="40">
        <v>1</v>
      </c>
    </row>
    <row r="123" spans="1:6">
      <c r="A123" s="40" t="s">
        <v>1221</v>
      </c>
      <c r="B123" s="40">
        <v>3</v>
      </c>
      <c r="E123" s="40" t="s">
        <v>11124</v>
      </c>
      <c r="F123" s="40">
        <v>3</v>
      </c>
    </row>
    <row r="124" spans="1:6">
      <c r="A124" s="40" t="s">
        <v>11022</v>
      </c>
      <c r="B124" s="40">
        <v>1</v>
      </c>
      <c r="E124" s="40" t="s">
        <v>11207</v>
      </c>
      <c r="F124" s="40">
        <v>1</v>
      </c>
    </row>
    <row r="125" spans="1:6">
      <c r="A125" s="40" t="s">
        <v>11023</v>
      </c>
      <c r="B125" s="40">
        <v>1</v>
      </c>
      <c r="E125" s="40" t="s">
        <v>11352</v>
      </c>
      <c r="F125" s="40">
        <v>1</v>
      </c>
    </row>
    <row r="126" spans="1:6">
      <c r="A126" s="40" t="s">
        <v>11024</v>
      </c>
      <c r="B126" s="40">
        <v>2</v>
      </c>
      <c r="E126" s="40" t="s">
        <v>3983</v>
      </c>
      <c r="F126" s="40">
        <v>1</v>
      </c>
    </row>
    <row r="127" spans="1:6">
      <c r="A127" s="40" t="s">
        <v>11025</v>
      </c>
      <c r="B127" s="40">
        <v>1</v>
      </c>
      <c r="E127" s="40" t="s">
        <v>11617</v>
      </c>
      <c r="F127" s="40">
        <v>1</v>
      </c>
    </row>
    <row r="128" spans="1:6">
      <c r="A128" s="40" t="s">
        <v>11026</v>
      </c>
      <c r="B128" s="40">
        <v>1</v>
      </c>
      <c r="E128" s="40" t="s">
        <v>11618</v>
      </c>
      <c r="F128" s="40">
        <v>1</v>
      </c>
    </row>
    <row r="129" spans="1:6">
      <c r="A129" s="40" t="s">
        <v>11027</v>
      </c>
      <c r="B129" s="40">
        <v>3</v>
      </c>
      <c r="E129" s="40" t="s">
        <v>2555</v>
      </c>
      <c r="F129" s="40">
        <v>4</v>
      </c>
    </row>
    <row r="130" spans="1:6">
      <c r="A130" s="40" t="s">
        <v>11028</v>
      </c>
      <c r="B130" s="40">
        <v>1</v>
      </c>
      <c r="E130" s="40" t="s">
        <v>1694</v>
      </c>
      <c r="F130" s="40">
        <v>3</v>
      </c>
    </row>
    <row r="131" spans="1:6">
      <c r="A131" s="40" t="s">
        <v>11029</v>
      </c>
      <c r="B131" s="40">
        <v>1</v>
      </c>
      <c r="E131" s="40" t="s">
        <v>11619</v>
      </c>
      <c r="F131" s="40">
        <v>1</v>
      </c>
    </row>
    <row r="132" spans="1:6">
      <c r="A132" s="40" t="s">
        <v>11030</v>
      </c>
      <c r="B132" s="40">
        <v>1</v>
      </c>
      <c r="E132" s="40" t="s">
        <v>11126</v>
      </c>
      <c r="F132" s="40">
        <v>3</v>
      </c>
    </row>
    <row r="133" spans="1:6">
      <c r="A133" s="40" t="s">
        <v>11031</v>
      </c>
      <c r="B133" s="40">
        <v>3</v>
      </c>
      <c r="E133" s="40" t="s">
        <v>2399</v>
      </c>
      <c r="F133" s="40">
        <v>3</v>
      </c>
    </row>
    <row r="134" spans="1:6">
      <c r="A134" s="40" t="s">
        <v>1211</v>
      </c>
      <c r="B134" s="40">
        <v>3</v>
      </c>
      <c r="E134" s="40" t="s">
        <v>1056</v>
      </c>
      <c r="F134" s="40">
        <v>4</v>
      </c>
    </row>
    <row r="135" spans="1:6">
      <c r="A135" s="40" t="s">
        <v>11032</v>
      </c>
      <c r="B135" s="40">
        <v>1</v>
      </c>
      <c r="E135" s="40" t="s">
        <v>11620</v>
      </c>
      <c r="F135" s="40">
        <v>1</v>
      </c>
    </row>
    <row r="136" spans="1:6">
      <c r="A136" s="40" t="s">
        <v>1202</v>
      </c>
      <c r="B136" s="40">
        <v>1</v>
      </c>
      <c r="E136" s="40" t="s">
        <v>11621</v>
      </c>
      <c r="F136" s="40">
        <v>1</v>
      </c>
    </row>
    <row r="137" spans="1:6">
      <c r="A137" s="40" t="s">
        <v>11033</v>
      </c>
      <c r="B137" s="40">
        <v>1</v>
      </c>
      <c r="E137" s="40" t="s">
        <v>1360</v>
      </c>
      <c r="F137" s="40">
        <v>1</v>
      </c>
    </row>
    <row r="138" spans="1:6">
      <c r="A138" s="40" t="s">
        <v>11034</v>
      </c>
      <c r="B138" s="40">
        <v>3</v>
      </c>
      <c r="E138" s="40" t="s">
        <v>2336</v>
      </c>
      <c r="F138" s="40">
        <v>4</v>
      </c>
    </row>
    <row r="139" spans="1:6">
      <c r="A139" s="40" t="s">
        <v>11035</v>
      </c>
      <c r="B139" s="40">
        <v>1</v>
      </c>
      <c r="E139" s="40" t="s">
        <v>11622</v>
      </c>
      <c r="F139" s="40">
        <v>1</v>
      </c>
    </row>
    <row r="140" spans="1:6">
      <c r="A140" s="40" t="s">
        <v>11036</v>
      </c>
      <c r="B140" s="40">
        <v>1</v>
      </c>
      <c r="E140" s="40" t="s">
        <v>11623</v>
      </c>
      <c r="F140" s="40">
        <v>1</v>
      </c>
    </row>
    <row r="141" spans="1:6">
      <c r="A141" s="40" t="s">
        <v>11037</v>
      </c>
      <c r="B141" s="40">
        <v>1</v>
      </c>
      <c r="E141" s="40" t="s">
        <v>1992</v>
      </c>
      <c r="F141" s="40">
        <v>4</v>
      </c>
    </row>
    <row r="142" spans="1:6">
      <c r="A142" s="40" t="s">
        <v>11038</v>
      </c>
      <c r="B142" s="40">
        <v>3</v>
      </c>
      <c r="E142" s="40" t="s">
        <v>1788</v>
      </c>
      <c r="F142" s="40">
        <v>1</v>
      </c>
    </row>
    <row r="143" spans="1:6">
      <c r="A143" s="40" t="s">
        <v>11039</v>
      </c>
      <c r="B143" s="40">
        <v>3</v>
      </c>
      <c r="E143" s="40" t="s">
        <v>1714</v>
      </c>
      <c r="F143" s="40">
        <v>4</v>
      </c>
    </row>
    <row r="144" spans="1:6">
      <c r="A144" s="40" t="s">
        <v>11040</v>
      </c>
      <c r="B144" s="40">
        <v>1</v>
      </c>
      <c r="E144" s="40" t="s">
        <v>11624</v>
      </c>
      <c r="F144" s="40">
        <v>1</v>
      </c>
    </row>
    <row r="145" spans="1:6">
      <c r="A145" s="40" t="s">
        <v>1205</v>
      </c>
      <c r="B145" s="40">
        <v>3</v>
      </c>
      <c r="E145" s="40" t="s">
        <v>11625</v>
      </c>
      <c r="F145" s="40">
        <v>3</v>
      </c>
    </row>
    <row r="146" spans="1:6">
      <c r="A146" s="40" t="s">
        <v>11041</v>
      </c>
      <c r="B146" s="40">
        <v>1</v>
      </c>
      <c r="E146" s="40" t="s">
        <v>2077</v>
      </c>
      <c r="F146" s="40">
        <v>3</v>
      </c>
    </row>
    <row r="147" spans="1:6">
      <c r="A147" s="40" t="s">
        <v>11042</v>
      </c>
      <c r="B147" s="40">
        <v>1</v>
      </c>
      <c r="E147" s="40" t="s">
        <v>11626</v>
      </c>
      <c r="F147" s="40">
        <v>3</v>
      </c>
    </row>
    <row r="148" spans="1:6">
      <c r="A148" s="40" t="s">
        <v>11043</v>
      </c>
      <c r="B148" s="40">
        <v>1</v>
      </c>
      <c r="E148" s="40" t="s">
        <v>11627</v>
      </c>
      <c r="F148" s="40">
        <v>3</v>
      </c>
    </row>
    <row r="149" spans="1:6">
      <c r="A149" s="40" t="s">
        <v>11044</v>
      </c>
      <c r="B149" s="40">
        <v>1</v>
      </c>
      <c r="E149" s="40" t="s">
        <v>11128</v>
      </c>
      <c r="F149" s="40">
        <v>3</v>
      </c>
    </row>
    <row r="150" spans="1:6">
      <c r="A150" s="40" t="s">
        <v>11045</v>
      </c>
      <c r="B150" s="40">
        <v>3</v>
      </c>
      <c r="E150" s="40" t="s">
        <v>11209</v>
      </c>
      <c r="F150" s="40">
        <v>1</v>
      </c>
    </row>
    <row r="151" spans="1:6">
      <c r="A151" s="40" t="s">
        <v>11046</v>
      </c>
      <c r="B151" s="40">
        <v>1</v>
      </c>
      <c r="E151" s="40" t="s">
        <v>11628</v>
      </c>
      <c r="F151" s="40">
        <v>3</v>
      </c>
    </row>
    <row r="152" spans="1:6">
      <c r="A152" s="40" t="s">
        <v>1214</v>
      </c>
      <c r="B152" s="40">
        <v>3</v>
      </c>
      <c r="E152" s="40" t="s">
        <v>1372</v>
      </c>
      <c r="F152" s="40">
        <v>1</v>
      </c>
    </row>
    <row r="153" spans="1:6">
      <c r="A153" s="40" t="s">
        <v>11047</v>
      </c>
      <c r="B153" s="40">
        <v>1</v>
      </c>
      <c r="E153" s="40" t="s">
        <v>11285</v>
      </c>
      <c r="F153" s="40">
        <v>1</v>
      </c>
    </row>
    <row r="154" spans="1:6">
      <c r="A154" s="40" t="s">
        <v>11048</v>
      </c>
      <c r="B154" s="40">
        <v>1</v>
      </c>
      <c r="E154" s="40" t="s">
        <v>11030</v>
      </c>
      <c r="F154" s="40">
        <v>1</v>
      </c>
    </row>
    <row r="155" spans="1:6">
      <c r="A155" s="40" t="s">
        <v>1199</v>
      </c>
      <c r="B155" s="40">
        <v>1</v>
      </c>
      <c r="E155" s="40" t="s">
        <v>11286</v>
      </c>
      <c r="F155" s="40">
        <v>1</v>
      </c>
    </row>
    <row r="156" spans="1:6">
      <c r="A156" s="40" t="s">
        <v>11049</v>
      </c>
      <c r="B156" s="40">
        <v>1</v>
      </c>
      <c r="E156" s="40" t="s">
        <v>824</v>
      </c>
      <c r="F156" s="40">
        <v>1</v>
      </c>
    </row>
    <row r="157" spans="1:6">
      <c r="A157" s="40" t="s">
        <v>11050</v>
      </c>
      <c r="B157" s="40">
        <v>1</v>
      </c>
      <c r="E157" s="40" t="s">
        <v>11629</v>
      </c>
      <c r="F157" s="40">
        <v>1</v>
      </c>
    </row>
    <row r="158" spans="1:6">
      <c r="A158" s="40" t="s">
        <v>11051</v>
      </c>
      <c r="B158" s="40">
        <v>3</v>
      </c>
      <c r="E158" s="40" t="s">
        <v>2277</v>
      </c>
      <c r="F158" s="40">
        <v>1</v>
      </c>
    </row>
    <row r="159" spans="1:6">
      <c r="A159" s="40" t="s">
        <v>1217</v>
      </c>
      <c r="B159" s="40">
        <v>3</v>
      </c>
      <c r="E159" s="40" t="s">
        <v>2403</v>
      </c>
      <c r="F159" s="40">
        <v>1</v>
      </c>
    </row>
    <row r="160" spans="1:6">
      <c r="A160" s="40" t="s">
        <v>11052</v>
      </c>
      <c r="B160" s="40">
        <v>1</v>
      </c>
      <c r="E160" s="40" t="s">
        <v>11630</v>
      </c>
      <c r="F160" s="40">
        <v>1</v>
      </c>
    </row>
    <row r="161" spans="1:6">
      <c r="A161" s="40" t="s">
        <v>11053</v>
      </c>
      <c r="B161" s="40">
        <v>3</v>
      </c>
      <c r="E161" s="40" t="s">
        <v>11631</v>
      </c>
      <c r="F161" s="40">
        <v>1</v>
      </c>
    </row>
    <row r="162" spans="1:6">
      <c r="A162" s="40" t="s">
        <v>11054</v>
      </c>
      <c r="B162" s="40">
        <v>3</v>
      </c>
      <c r="E162" s="40" t="s">
        <v>11632</v>
      </c>
      <c r="F162" s="40">
        <v>1</v>
      </c>
    </row>
    <row r="163" spans="1:6">
      <c r="A163" s="40" t="s">
        <v>11055</v>
      </c>
      <c r="B163" s="40">
        <v>1</v>
      </c>
      <c r="E163" s="40" t="s">
        <v>11633</v>
      </c>
      <c r="F163" s="40">
        <v>4</v>
      </c>
    </row>
    <row r="164" spans="1:6">
      <c r="A164" s="40" t="s">
        <v>11056</v>
      </c>
      <c r="B164" s="40">
        <v>1</v>
      </c>
      <c r="E164" s="40" t="s">
        <v>1160</v>
      </c>
      <c r="F164" s="40">
        <v>1</v>
      </c>
    </row>
    <row r="165" spans="1:6">
      <c r="A165" s="40" t="s">
        <v>11057</v>
      </c>
      <c r="B165" s="40">
        <v>3</v>
      </c>
      <c r="E165" s="40" t="s">
        <v>1118</v>
      </c>
      <c r="F165" s="40">
        <v>1</v>
      </c>
    </row>
    <row r="166" spans="1:6">
      <c r="A166" s="40" t="s">
        <v>11058</v>
      </c>
      <c r="B166" s="40">
        <v>1</v>
      </c>
      <c r="E166" s="40" t="s">
        <v>1653</v>
      </c>
      <c r="F166" s="40">
        <v>4</v>
      </c>
    </row>
    <row r="167" spans="1:6">
      <c r="A167" s="40" t="s">
        <v>11059</v>
      </c>
      <c r="B167" s="40">
        <v>1</v>
      </c>
      <c r="E167" s="40" t="s">
        <v>2627</v>
      </c>
      <c r="F167" s="40">
        <v>4</v>
      </c>
    </row>
    <row r="168" spans="1:6">
      <c r="A168" s="40" t="s">
        <v>11060</v>
      </c>
      <c r="B168" s="40">
        <v>1</v>
      </c>
      <c r="E168" s="40" t="s">
        <v>11634</v>
      </c>
      <c r="F168" s="40">
        <v>1</v>
      </c>
    </row>
    <row r="169" spans="1:6">
      <c r="A169" s="40" t="s">
        <v>11061</v>
      </c>
      <c r="B169" s="40">
        <v>1</v>
      </c>
      <c r="E169" s="40" t="s">
        <v>1921</v>
      </c>
      <c r="F169" s="40">
        <v>4</v>
      </c>
    </row>
    <row r="170" spans="1:6">
      <c r="A170" s="40" t="s">
        <v>11062</v>
      </c>
      <c r="B170" s="40">
        <v>1</v>
      </c>
      <c r="E170" s="40" t="s">
        <v>11356</v>
      </c>
      <c r="F170" s="40">
        <v>1</v>
      </c>
    </row>
    <row r="171" spans="1:6">
      <c r="A171" s="40" t="s">
        <v>11063</v>
      </c>
      <c r="B171" s="40">
        <v>1</v>
      </c>
      <c r="E171" s="40" t="s">
        <v>11635</v>
      </c>
      <c r="F171" s="40">
        <v>1</v>
      </c>
    </row>
    <row r="172" spans="1:6">
      <c r="A172" s="40" t="s">
        <v>11064</v>
      </c>
      <c r="B172" s="40">
        <v>3</v>
      </c>
      <c r="E172" s="40" t="s">
        <v>503</v>
      </c>
      <c r="F172" s="40">
        <v>3</v>
      </c>
    </row>
    <row r="173" spans="1:6">
      <c r="A173" s="40" t="s">
        <v>11065</v>
      </c>
      <c r="B173" s="40">
        <v>1</v>
      </c>
      <c r="E173" s="40" t="s">
        <v>1801</v>
      </c>
      <c r="F173" s="40">
        <v>4</v>
      </c>
    </row>
    <row r="174" spans="1:6">
      <c r="A174" s="40" t="s">
        <v>11066</v>
      </c>
      <c r="B174" s="40">
        <v>3</v>
      </c>
      <c r="E174" s="40" t="s">
        <v>119</v>
      </c>
      <c r="F174" s="40">
        <v>1</v>
      </c>
    </row>
    <row r="175" spans="1:6">
      <c r="A175" s="40" t="s">
        <v>11067</v>
      </c>
      <c r="B175" s="40">
        <v>3</v>
      </c>
      <c r="E175" s="40" t="s">
        <v>11357</v>
      </c>
      <c r="F175" s="40">
        <v>3</v>
      </c>
    </row>
    <row r="176" spans="1:6">
      <c r="A176" s="40" t="s">
        <v>11068</v>
      </c>
      <c r="B176" s="40">
        <v>1</v>
      </c>
      <c r="E176" s="40" t="s">
        <v>1966</v>
      </c>
      <c r="F176" s="40">
        <v>4</v>
      </c>
    </row>
    <row r="177" spans="1:6">
      <c r="A177" s="40" t="s">
        <v>11069</v>
      </c>
      <c r="B177" s="40">
        <v>1</v>
      </c>
      <c r="E177" s="40" t="s">
        <v>2423</v>
      </c>
      <c r="F177" s="40">
        <v>2</v>
      </c>
    </row>
    <row r="178" spans="1:6">
      <c r="A178" s="40" t="s">
        <v>11070</v>
      </c>
      <c r="B178" s="40">
        <v>3</v>
      </c>
      <c r="E178" s="40" t="s">
        <v>802</v>
      </c>
      <c r="F178" s="40">
        <v>1</v>
      </c>
    </row>
    <row r="179" spans="1:6">
      <c r="A179" s="40" t="s">
        <v>11071</v>
      </c>
      <c r="B179" s="40">
        <v>1</v>
      </c>
      <c r="E179" s="40" t="s">
        <v>11287</v>
      </c>
      <c r="F179" s="40">
        <v>1</v>
      </c>
    </row>
    <row r="180" spans="1:6">
      <c r="A180" s="40" t="s">
        <v>11072</v>
      </c>
      <c r="B180" s="40">
        <v>1</v>
      </c>
      <c r="E180" s="40" t="s">
        <v>11358</v>
      </c>
      <c r="F180" s="40">
        <v>1</v>
      </c>
    </row>
    <row r="181" spans="1:6">
      <c r="A181" s="40" t="s">
        <v>11073</v>
      </c>
      <c r="B181" s="40">
        <v>3</v>
      </c>
      <c r="E181" s="40" t="s">
        <v>11131</v>
      </c>
      <c r="F181" s="40">
        <v>3</v>
      </c>
    </row>
    <row r="182" spans="1:6">
      <c r="A182" s="40" t="s">
        <v>11074</v>
      </c>
      <c r="B182" s="40">
        <v>1</v>
      </c>
      <c r="E182" s="40" t="s">
        <v>960</v>
      </c>
      <c r="F182" s="40">
        <v>3</v>
      </c>
    </row>
    <row r="183" spans="1:6">
      <c r="A183" s="40" t="s">
        <v>11075</v>
      </c>
      <c r="B183" s="40">
        <v>1</v>
      </c>
      <c r="E183" s="40" t="s">
        <v>11132</v>
      </c>
      <c r="F183" s="40">
        <v>3</v>
      </c>
    </row>
    <row r="184" spans="1:6">
      <c r="A184" s="40" t="s">
        <v>11076</v>
      </c>
      <c r="B184" s="40">
        <v>3</v>
      </c>
      <c r="E184" s="40" t="s">
        <v>1925</v>
      </c>
      <c r="F184" s="40">
        <v>1</v>
      </c>
    </row>
    <row r="185" spans="1:6">
      <c r="A185" s="40" t="s">
        <v>11077</v>
      </c>
      <c r="B185" s="40">
        <v>1</v>
      </c>
      <c r="E185" s="40" t="s">
        <v>11636</v>
      </c>
      <c r="F185" s="40">
        <v>4</v>
      </c>
    </row>
    <row r="186" spans="1:6">
      <c r="A186" s="40" t="s">
        <v>11078</v>
      </c>
      <c r="B186" s="40">
        <v>1</v>
      </c>
      <c r="E186" s="40" t="s">
        <v>3987</v>
      </c>
      <c r="F186" s="40">
        <v>1</v>
      </c>
    </row>
    <row r="187" spans="1:6">
      <c r="A187" s="40" t="s">
        <v>11079</v>
      </c>
      <c r="B187" s="40">
        <v>1</v>
      </c>
      <c r="E187" s="40" t="s">
        <v>11637</v>
      </c>
      <c r="F187" s="40">
        <v>4</v>
      </c>
    </row>
    <row r="188" spans="1:6">
      <c r="A188" s="40" t="s">
        <v>11080</v>
      </c>
      <c r="B188" s="40">
        <v>3</v>
      </c>
      <c r="E188" s="40" t="s">
        <v>11069</v>
      </c>
      <c r="F188" s="40">
        <v>1</v>
      </c>
    </row>
    <row r="189" spans="1:6">
      <c r="A189" s="40" t="s">
        <v>11081</v>
      </c>
      <c r="B189" s="40">
        <v>3</v>
      </c>
      <c r="E189" s="40" t="s">
        <v>11214</v>
      </c>
      <c r="F189" s="40">
        <v>1</v>
      </c>
    </row>
    <row r="190" spans="1:6">
      <c r="A190" s="40" t="s">
        <v>11082</v>
      </c>
      <c r="B190" s="40">
        <v>1</v>
      </c>
      <c r="E190" s="40" t="s">
        <v>2256</v>
      </c>
      <c r="F190" s="40">
        <v>1</v>
      </c>
    </row>
    <row r="191" spans="1:6">
      <c r="A191" s="40" t="s">
        <v>11083</v>
      </c>
      <c r="B191" s="40">
        <v>1</v>
      </c>
      <c r="E191" s="40" t="s">
        <v>11217</v>
      </c>
      <c r="F191" s="40">
        <v>3</v>
      </c>
    </row>
    <row r="192" spans="1:6">
      <c r="A192" s="40" t="s">
        <v>11084</v>
      </c>
      <c r="B192" s="40">
        <v>1</v>
      </c>
      <c r="E192" s="40" t="s">
        <v>11134</v>
      </c>
      <c r="F192" s="40">
        <v>1</v>
      </c>
    </row>
    <row r="193" spans="1:6">
      <c r="A193" s="40" t="s">
        <v>11085</v>
      </c>
      <c r="B193" s="40">
        <v>1</v>
      </c>
      <c r="E193" s="40" t="s">
        <v>3828</v>
      </c>
      <c r="F193" s="40">
        <v>4</v>
      </c>
    </row>
    <row r="194" spans="1:6">
      <c r="A194" s="40" t="s">
        <v>11086</v>
      </c>
      <c r="B194" s="40">
        <v>1</v>
      </c>
      <c r="E194" s="40" t="s">
        <v>11638</v>
      </c>
      <c r="F194" s="40">
        <v>1</v>
      </c>
    </row>
    <row r="195" spans="1:6">
      <c r="A195" s="40" t="s">
        <v>1208</v>
      </c>
      <c r="B195" s="40">
        <v>1</v>
      </c>
      <c r="E195" s="40" t="s">
        <v>1661</v>
      </c>
      <c r="F195" s="40">
        <v>1</v>
      </c>
    </row>
    <row r="196" spans="1:6">
      <c r="A196" s="40" t="s">
        <v>11087</v>
      </c>
      <c r="B196" s="40">
        <v>1</v>
      </c>
      <c r="E196" s="40" t="s">
        <v>11639</v>
      </c>
      <c r="F196" s="40">
        <v>1</v>
      </c>
    </row>
    <row r="197" spans="1:6">
      <c r="A197" s="40" t="s">
        <v>11088</v>
      </c>
      <c r="B197" s="40">
        <v>3</v>
      </c>
      <c r="E197" s="40" t="s">
        <v>1574</v>
      </c>
      <c r="F197" s="40">
        <v>1</v>
      </c>
    </row>
    <row r="198" spans="1:6">
      <c r="A198" s="40" t="s">
        <v>11089</v>
      </c>
      <c r="B198" s="40">
        <v>3</v>
      </c>
      <c r="E198" s="40" t="s">
        <v>11640</v>
      </c>
      <c r="F198" s="40">
        <v>3</v>
      </c>
    </row>
    <row r="199" spans="1:6">
      <c r="A199" s="40" t="s">
        <v>11090</v>
      </c>
      <c r="B199" s="40">
        <v>1</v>
      </c>
      <c r="E199" s="40" t="s">
        <v>11641</v>
      </c>
      <c r="F199" s="40">
        <v>1</v>
      </c>
    </row>
    <row r="200" spans="1:6">
      <c r="A200" s="40" t="s">
        <v>11091</v>
      </c>
      <c r="B200" s="40">
        <v>1</v>
      </c>
      <c r="E200" s="40" t="s">
        <v>2435</v>
      </c>
      <c r="F200" s="40">
        <v>1</v>
      </c>
    </row>
    <row r="201" spans="1:6">
      <c r="A201" s="40" t="s">
        <v>11092</v>
      </c>
      <c r="B201" s="40">
        <v>1</v>
      </c>
      <c r="E201" s="40" t="s">
        <v>2844</v>
      </c>
      <c r="F201" s="40">
        <v>1</v>
      </c>
    </row>
    <row r="202" spans="1:6">
      <c r="A202" s="40" t="s">
        <v>11093</v>
      </c>
      <c r="B202" s="40">
        <v>1</v>
      </c>
      <c r="E202" s="40" t="s">
        <v>505</v>
      </c>
      <c r="F202" s="40">
        <v>1</v>
      </c>
    </row>
    <row r="203" spans="1:6">
      <c r="A203" s="40" t="s">
        <v>11094</v>
      </c>
      <c r="B203" s="40">
        <v>1</v>
      </c>
      <c r="E203" s="40" t="s">
        <v>11642</v>
      </c>
      <c r="F203" s="40">
        <v>4</v>
      </c>
    </row>
    <row r="204" spans="1:6">
      <c r="A204" s="40" t="s">
        <v>11095</v>
      </c>
      <c r="B204" s="40">
        <v>1</v>
      </c>
      <c r="E204" s="40" t="s">
        <v>1211</v>
      </c>
      <c r="F204" s="40">
        <v>3</v>
      </c>
    </row>
    <row r="205" spans="1:6">
      <c r="A205" s="40" t="s">
        <v>11096</v>
      </c>
      <c r="B205" s="40">
        <v>2</v>
      </c>
      <c r="E205" s="40" t="s">
        <v>1634</v>
      </c>
      <c r="F205" s="40">
        <v>4</v>
      </c>
    </row>
    <row r="206" spans="1:6">
      <c r="A206" s="40" t="s">
        <v>11097</v>
      </c>
      <c r="B206" s="40">
        <v>3</v>
      </c>
      <c r="E206" s="40" t="s">
        <v>11643</v>
      </c>
      <c r="F206" s="40">
        <v>1</v>
      </c>
    </row>
    <row r="207" spans="1:6">
      <c r="A207" s="40" t="s">
        <v>11098</v>
      </c>
      <c r="B207" s="40">
        <v>1</v>
      </c>
      <c r="E207" s="40" t="s">
        <v>568</v>
      </c>
      <c r="F207" s="40">
        <v>3</v>
      </c>
    </row>
    <row r="208" spans="1:6">
      <c r="A208" s="40" t="s">
        <v>11099</v>
      </c>
      <c r="B208" s="40">
        <v>1</v>
      </c>
      <c r="E208" s="40" t="s">
        <v>11644</v>
      </c>
      <c r="F208" s="40">
        <v>1</v>
      </c>
    </row>
    <row r="209" spans="1:6">
      <c r="A209" s="40" t="s">
        <v>11100</v>
      </c>
      <c r="B209" s="40">
        <v>2</v>
      </c>
      <c r="E209" s="40" t="s">
        <v>573</v>
      </c>
      <c r="F209" s="40">
        <v>3</v>
      </c>
    </row>
    <row r="210" spans="1:6">
      <c r="A210" s="40" t="s">
        <v>11101</v>
      </c>
      <c r="B210" s="40">
        <v>1</v>
      </c>
      <c r="E210" s="40" t="s">
        <v>1703</v>
      </c>
      <c r="F210" s="40">
        <v>4</v>
      </c>
    </row>
    <row r="211" spans="1:6">
      <c r="A211" s="40" t="s">
        <v>11102</v>
      </c>
      <c r="B211" s="40">
        <v>1</v>
      </c>
      <c r="E211" s="40" t="s">
        <v>1505</v>
      </c>
      <c r="F211" s="40">
        <v>4</v>
      </c>
    </row>
    <row r="212" spans="1:6">
      <c r="A212" s="40" t="s">
        <v>11103</v>
      </c>
      <c r="B212" s="40">
        <v>1</v>
      </c>
      <c r="E212" s="40" t="s">
        <v>875</v>
      </c>
      <c r="F212" s="40">
        <v>3</v>
      </c>
    </row>
    <row r="213" spans="1:6">
      <c r="A213" s="40" t="s">
        <v>11104</v>
      </c>
      <c r="B213" s="40">
        <v>1</v>
      </c>
      <c r="E213" s="40" t="s">
        <v>11645</v>
      </c>
      <c r="F213" s="40">
        <v>1</v>
      </c>
    </row>
    <row r="214" spans="1:6">
      <c r="A214" s="40" t="s">
        <v>11105</v>
      </c>
      <c r="B214" s="40">
        <v>1</v>
      </c>
      <c r="E214" s="40" t="s">
        <v>1470</v>
      </c>
      <c r="F214" s="40">
        <v>4</v>
      </c>
    </row>
    <row r="215" spans="1:6">
      <c r="A215" s="40" t="s">
        <v>11106</v>
      </c>
      <c r="B215" s="40">
        <v>1</v>
      </c>
      <c r="E215" s="40" t="s">
        <v>1307</v>
      </c>
      <c r="F215" s="40">
        <v>3</v>
      </c>
    </row>
    <row r="216" spans="1:6">
      <c r="A216" s="40" t="s">
        <v>11107</v>
      </c>
      <c r="B216" s="40">
        <v>3</v>
      </c>
      <c r="E216" s="40" t="s">
        <v>2767</v>
      </c>
      <c r="F216" s="40">
        <v>2</v>
      </c>
    </row>
    <row r="217" spans="1:6">
      <c r="A217" s="40" t="s">
        <v>11108</v>
      </c>
      <c r="B217" s="40">
        <v>1</v>
      </c>
      <c r="E217" s="40" t="s">
        <v>11136</v>
      </c>
      <c r="F217" s="40">
        <v>1</v>
      </c>
    </row>
    <row r="218" spans="1:6">
      <c r="A218" s="40" t="s">
        <v>11109</v>
      </c>
      <c r="B218" s="40">
        <v>1</v>
      </c>
      <c r="E218" s="40" t="s">
        <v>2051</v>
      </c>
      <c r="F218" s="40">
        <v>1</v>
      </c>
    </row>
    <row r="219" spans="1:6">
      <c r="A219" s="40" t="s">
        <v>11110</v>
      </c>
      <c r="B219" s="40">
        <v>1</v>
      </c>
      <c r="E219" s="40" t="s">
        <v>11646</v>
      </c>
      <c r="F219" s="40">
        <v>1</v>
      </c>
    </row>
    <row r="220" spans="1:6">
      <c r="A220" s="40" t="s">
        <v>11111</v>
      </c>
      <c r="B220" s="40">
        <v>1</v>
      </c>
      <c r="E220" s="40" t="s">
        <v>357</v>
      </c>
      <c r="F220" s="40">
        <v>3</v>
      </c>
    </row>
    <row r="221" spans="1:6">
      <c r="A221" s="40" t="s">
        <v>1219</v>
      </c>
      <c r="B221" s="40">
        <v>1</v>
      </c>
      <c r="E221" s="40" t="s">
        <v>1601</v>
      </c>
      <c r="F221" s="40">
        <v>4</v>
      </c>
    </row>
    <row r="222" spans="1:6">
      <c r="A222" s="40" t="s">
        <v>11112</v>
      </c>
      <c r="B222" s="40">
        <v>1</v>
      </c>
      <c r="E222" s="40" t="s">
        <v>11647</v>
      </c>
      <c r="F222" s="40">
        <v>2</v>
      </c>
    </row>
    <row r="223" spans="1:6">
      <c r="A223" s="40" t="s">
        <v>11113</v>
      </c>
      <c r="B223" s="40">
        <v>3</v>
      </c>
      <c r="E223" s="40" t="s">
        <v>11648</v>
      </c>
      <c r="F223" s="40">
        <v>1</v>
      </c>
    </row>
    <row r="224" spans="1:6">
      <c r="A224" s="40" t="s">
        <v>1224</v>
      </c>
      <c r="B224" s="40">
        <v>3</v>
      </c>
      <c r="E224" s="40" t="s">
        <v>3006</v>
      </c>
      <c r="F224" s="40">
        <v>4</v>
      </c>
    </row>
    <row r="225" spans="1:6">
      <c r="A225" s="40" t="s">
        <v>11114</v>
      </c>
      <c r="B225" s="40">
        <v>3</v>
      </c>
      <c r="E225" s="40" t="s">
        <v>986</v>
      </c>
      <c r="F225" s="40">
        <v>4</v>
      </c>
    </row>
    <row r="226" spans="1:6">
      <c r="A226" s="40" t="s">
        <v>95</v>
      </c>
      <c r="B226" s="40">
        <v>3</v>
      </c>
      <c r="E226" s="40" t="s">
        <v>1173</v>
      </c>
      <c r="F226" s="40">
        <v>1</v>
      </c>
    </row>
    <row r="227" spans="1:6">
      <c r="A227" s="40" t="s">
        <v>98</v>
      </c>
      <c r="B227" s="40">
        <v>1</v>
      </c>
      <c r="E227" s="40" t="s">
        <v>1855</v>
      </c>
      <c r="F227" s="40">
        <v>1</v>
      </c>
    </row>
    <row r="228" spans="1:6">
      <c r="A228" s="40" t="s">
        <v>104</v>
      </c>
      <c r="B228" s="40">
        <v>3</v>
      </c>
      <c r="E228" s="40" t="s">
        <v>3832</v>
      </c>
      <c r="F228" s="40">
        <v>4</v>
      </c>
    </row>
    <row r="229" spans="1:6">
      <c r="A229" s="40" t="s">
        <v>36</v>
      </c>
      <c r="B229" s="40">
        <v>1</v>
      </c>
      <c r="E229" s="40" t="s">
        <v>2576</v>
      </c>
      <c r="F229" s="40">
        <v>1</v>
      </c>
    </row>
    <row r="230" spans="1:6">
      <c r="A230" s="40" t="s">
        <v>39</v>
      </c>
      <c r="B230" s="40">
        <v>1</v>
      </c>
      <c r="E230" s="40" t="s">
        <v>2946</v>
      </c>
      <c r="F230" s="40">
        <v>4</v>
      </c>
    </row>
    <row r="231" spans="1:6">
      <c r="A231" s="40" t="s">
        <v>107</v>
      </c>
      <c r="B231" s="40">
        <v>3</v>
      </c>
      <c r="E231" s="40" t="s">
        <v>1264</v>
      </c>
      <c r="F231" s="40">
        <v>3</v>
      </c>
    </row>
    <row r="232" spans="1:6">
      <c r="A232" s="40" t="s">
        <v>119</v>
      </c>
      <c r="B232" s="40">
        <v>1</v>
      </c>
      <c r="E232" s="40" t="s">
        <v>774</v>
      </c>
      <c r="F232" s="40">
        <v>1</v>
      </c>
    </row>
    <row r="233" spans="1:6">
      <c r="A233" s="40" t="s">
        <v>41</v>
      </c>
      <c r="B233" s="40">
        <v>3</v>
      </c>
      <c r="E233" s="40" t="s">
        <v>1457</v>
      </c>
      <c r="F233" s="40">
        <v>1</v>
      </c>
    </row>
    <row r="234" spans="1:6">
      <c r="A234" s="40" t="s">
        <v>1241</v>
      </c>
      <c r="B234" s="40">
        <v>3</v>
      </c>
      <c r="E234" s="40" t="s">
        <v>508</v>
      </c>
      <c r="F234" s="40">
        <v>3</v>
      </c>
    </row>
    <row r="235" spans="1:6">
      <c r="A235" s="40" t="s">
        <v>125</v>
      </c>
      <c r="B235" s="40">
        <v>3</v>
      </c>
      <c r="E235" s="40" t="s">
        <v>2367</v>
      </c>
      <c r="F235" s="40">
        <v>1</v>
      </c>
    </row>
    <row r="236" spans="1:6">
      <c r="A236" s="40" t="s">
        <v>128</v>
      </c>
      <c r="B236" s="40">
        <v>1</v>
      </c>
      <c r="E236" s="40" t="s">
        <v>11070</v>
      </c>
      <c r="F236" s="40">
        <v>3</v>
      </c>
    </row>
    <row r="237" spans="1:6">
      <c r="A237" s="40" t="s">
        <v>131</v>
      </c>
      <c r="B237" s="40">
        <v>3</v>
      </c>
      <c r="E237" s="40" t="s">
        <v>2324</v>
      </c>
      <c r="F237" s="40">
        <v>1</v>
      </c>
    </row>
    <row r="238" spans="1:6">
      <c r="A238" s="40" t="s">
        <v>44</v>
      </c>
      <c r="B238" s="40">
        <v>1</v>
      </c>
      <c r="E238" s="40" t="s">
        <v>11649</v>
      </c>
      <c r="F238" s="40">
        <v>1</v>
      </c>
    </row>
    <row r="239" spans="1:6">
      <c r="A239" s="40" t="s">
        <v>47</v>
      </c>
      <c r="B239" s="40">
        <v>1</v>
      </c>
      <c r="E239" s="40" t="s">
        <v>1403</v>
      </c>
      <c r="F239" s="40">
        <v>4</v>
      </c>
    </row>
    <row r="240" spans="1:6">
      <c r="A240" s="40" t="s">
        <v>101</v>
      </c>
      <c r="B240" s="40">
        <v>1</v>
      </c>
      <c r="E240" s="40" t="s">
        <v>3824</v>
      </c>
      <c r="F240" s="40">
        <v>4</v>
      </c>
    </row>
    <row r="241" spans="1:6">
      <c r="A241" s="40" t="s">
        <v>110</v>
      </c>
      <c r="B241" s="40">
        <v>1</v>
      </c>
      <c r="E241" s="40" t="s">
        <v>2908</v>
      </c>
      <c r="F241" s="40">
        <v>4</v>
      </c>
    </row>
    <row r="242" spans="1:6">
      <c r="A242" s="40" t="s">
        <v>1246</v>
      </c>
      <c r="B242" s="40">
        <v>1</v>
      </c>
      <c r="E242" s="40" t="s">
        <v>11650</v>
      </c>
      <c r="F242" s="40">
        <v>1</v>
      </c>
    </row>
    <row r="243" spans="1:6">
      <c r="A243" s="40" t="s">
        <v>834</v>
      </c>
      <c r="B243" s="40">
        <v>1</v>
      </c>
      <c r="E243" s="40" t="s">
        <v>11651</v>
      </c>
      <c r="F243" s="40">
        <v>3</v>
      </c>
    </row>
    <row r="244" spans="1:6">
      <c r="A244" s="40" t="s">
        <v>113</v>
      </c>
      <c r="B244" s="40">
        <v>3</v>
      </c>
      <c r="E244" s="40" t="s">
        <v>362</v>
      </c>
      <c r="F244" s="40">
        <v>3</v>
      </c>
    </row>
    <row r="245" spans="1:6">
      <c r="A245" s="40" t="s">
        <v>134</v>
      </c>
      <c r="B245" s="40">
        <v>3</v>
      </c>
      <c r="E245" s="40" t="s">
        <v>11221</v>
      </c>
      <c r="F245" s="40">
        <v>1</v>
      </c>
    </row>
    <row r="246" spans="1:6">
      <c r="A246" s="40" t="s">
        <v>50</v>
      </c>
      <c r="B246" s="40">
        <v>1</v>
      </c>
      <c r="E246" s="40" t="s">
        <v>2756</v>
      </c>
      <c r="F246" s="40">
        <v>1</v>
      </c>
    </row>
    <row r="247" spans="1:6">
      <c r="A247" s="40" t="s">
        <v>940</v>
      </c>
      <c r="B247" s="40">
        <v>3</v>
      </c>
      <c r="E247" s="40" t="s">
        <v>11032</v>
      </c>
      <c r="F247" s="40">
        <v>1</v>
      </c>
    </row>
    <row r="248" spans="1:6">
      <c r="A248" s="40" t="s">
        <v>137</v>
      </c>
      <c r="B248" s="40">
        <v>3</v>
      </c>
      <c r="E248" s="40" t="s">
        <v>11652</v>
      </c>
      <c r="F248" s="40">
        <v>1</v>
      </c>
    </row>
    <row r="249" spans="1:6">
      <c r="A249" s="40" t="s">
        <v>140</v>
      </c>
      <c r="B249" s="40">
        <v>1</v>
      </c>
      <c r="E249" s="40" t="s">
        <v>2260</v>
      </c>
      <c r="F249" s="40">
        <v>4</v>
      </c>
    </row>
    <row r="250" spans="1:6">
      <c r="A250" s="40" t="s">
        <v>143</v>
      </c>
      <c r="B250" s="40">
        <v>1</v>
      </c>
      <c r="E250" s="40" t="s">
        <v>2473</v>
      </c>
      <c r="F250" s="40">
        <v>1</v>
      </c>
    </row>
    <row r="251" spans="1:6">
      <c r="A251" s="40" t="s">
        <v>53</v>
      </c>
      <c r="B251" s="40">
        <v>3</v>
      </c>
      <c r="E251" s="40" t="s">
        <v>1059</v>
      </c>
      <c r="F251" s="40">
        <v>4</v>
      </c>
    </row>
    <row r="252" spans="1:6">
      <c r="A252" s="40" t="s">
        <v>1044</v>
      </c>
      <c r="B252" s="40">
        <v>1</v>
      </c>
      <c r="E252" s="40" t="s">
        <v>1765</v>
      </c>
      <c r="F252" s="40">
        <v>4</v>
      </c>
    </row>
    <row r="253" spans="1:6">
      <c r="A253" s="40" t="s">
        <v>164</v>
      </c>
      <c r="B253" s="40">
        <v>3</v>
      </c>
      <c r="E253" s="40" t="s">
        <v>1202</v>
      </c>
      <c r="F253" s="40">
        <v>1</v>
      </c>
    </row>
    <row r="254" spans="1:6">
      <c r="A254" s="40" t="s">
        <v>116</v>
      </c>
      <c r="B254" s="40">
        <v>3</v>
      </c>
      <c r="E254" s="40" t="s">
        <v>2933</v>
      </c>
      <c r="F254" s="40">
        <v>1</v>
      </c>
    </row>
    <row r="255" spans="1:6">
      <c r="A255" s="40" t="s">
        <v>55</v>
      </c>
      <c r="B255" s="40">
        <v>1</v>
      </c>
      <c r="E255" s="40" t="s">
        <v>2208</v>
      </c>
      <c r="F255" s="40">
        <v>1</v>
      </c>
    </row>
    <row r="256" spans="1:6">
      <c r="A256" s="40" t="s">
        <v>167</v>
      </c>
      <c r="B256" s="40">
        <v>3</v>
      </c>
      <c r="E256" s="40" t="s">
        <v>1087</v>
      </c>
      <c r="F256" s="40">
        <v>4</v>
      </c>
    </row>
    <row r="257" spans="1:6">
      <c r="A257" s="40" t="s">
        <v>170</v>
      </c>
      <c r="B257" s="40">
        <v>1</v>
      </c>
      <c r="E257" s="40" t="s">
        <v>2299</v>
      </c>
      <c r="F257" s="40">
        <v>1</v>
      </c>
    </row>
    <row r="258" spans="1:6">
      <c r="A258" s="40" t="s">
        <v>122</v>
      </c>
      <c r="B258" s="40">
        <v>3</v>
      </c>
      <c r="E258" s="40" t="s">
        <v>1820</v>
      </c>
      <c r="F258" s="40">
        <v>3</v>
      </c>
    </row>
    <row r="259" spans="1:6">
      <c r="A259" s="40" t="s">
        <v>173</v>
      </c>
      <c r="B259" s="40">
        <v>1</v>
      </c>
      <c r="E259" s="40" t="s">
        <v>2137</v>
      </c>
      <c r="F259" s="40">
        <v>3</v>
      </c>
    </row>
    <row r="260" spans="1:6">
      <c r="A260" s="40" t="s">
        <v>58</v>
      </c>
      <c r="B260" s="40">
        <v>1</v>
      </c>
      <c r="E260" s="40" t="s">
        <v>11653</v>
      </c>
      <c r="F260" s="40">
        <v>3</v>
      </c>
    </row>
    <row r="261" spans="1:6">
      <c r="A261" s="40" t="s">
        <v>176</v>
      </c>
      <c r="B261" s="40">
        <v>1</v>
      </c>
      <c r="E261" s="40" t="s">
        <v>877</v>
      </c>
      <c r="F261" s="40">
        <v>3</v>
      </c>
    </row>
    <row r="262" spans="1:6">
      <c r="A262" s="40" t="s">
        <v>61</v>
      </c>
      <c r="B262" s="40">
        <v>1</v>
      </c>
      <c r="E262" s="40" t="s">
        <v>11071</v>
      </c>
      <c r="F262" s="40">
        <v>1</v>
      </c>
    </row>
    <row r="263" spans="1:6">
      <c r="A263" s="40" t="s">
        <v>179</v>
      </c>
      <c r="B263" s="40">
        <v>1</v>
      </c>
      <c r="E263" s="40" t="s">
        <v>11654</v>
      </c>
      <c r="F263" s="40">
        <v>1</v>
      </c>
    </row>
    <row r="264" spans="1:6">
      <c r="A264" s="40" t="s">
        <v>181</v>
      </c>
      <c r="B264" s="40">
        <v>4</v>
      </c>
      <c r="E264" s="40" t="s">
        <v>11655</v>
      </c>
      <c r="F264" s="40">
        <v>1</v>
      </c>
    </row>
    <row r="265" spans="1:6">
      <c r="A265" s="40" t="s">
        <v>64</v>
      </c>
      <c r="B265" s="40">
        <v>1</v>
      </c>
      <c r="E265" s="40" t="s">
        <v>11072</v>
      </c>
      <c r="F265" s="40">
        <v>1</v>
      </c>
    </row>
    <row r="266" spans="1:6">
      <c r="A266" s="40" t="s">
        <v>843</v>
      </c>
      <c r="B266" s="40">
        <v>1</v>
      </c>
      <c r="E266" s="40" t="s">
        <v>11360</v>
      </c>
      <c r="F266" s="40">
        <v>1</v>
      </c>
    </row>
    <row r="267" spans="1:6">
      <c r="A267" s="40" t="s">
        <v>66</v>
      </c>
      <c r="B267" s="40">
        <v>1</v>
      </c>
      <c r="E267" s="40" t="s">
        <v>11033</v>
      </c>
      <c r="F267" s="40">
        <v>1</v>
      </c>
    </row>
    <row r="268" spans="1:6">
      <c r="A268" s="40" t="s">
        <v>184</v>
      </c>
      <c r="B268" s="40">
        <v>1</v>
      </c>
      <c r="E268" s="40" t="s">
        <v>11656</v>
      </c>
      <c r="F268" s="40">
        <v>4</v>
      </c>
    </row>
    <row r="269" spans="1:6">
      <c r="A269" s="40" t="s">
        <v>187</v>
      </c>
      <c r="B269" s="40">
        <v>2</v>
      </c>
      <c r="E269" s="40" t="s">
        <v>11657</v>
      </c>
      <c r="F269" s="40">
        <v>4</v>
      </c>
    </row>
    <row r="270" spans="1:6">
      <c r="A270" s="40" t="s">
        <v>146</v>
      </c>
      <c r="B270" s="40">
        <v>3</v>
      </c>
      <c r="E270" s="40" t="s">
        <v>688</v>
      </c>
      <c r="F270" s="40">
        <v>1</v>
      </c>
    </row>
    <row r="271" spans="1:6">
      <c r="A271" s="40" t="s">
        <v>190</v>
      </c>
      <c r="B271" s="40">
        <v>1</v>
      </c>
      <c r="E271" s="40" t="s">
        <v>732</v>
      </c>
      <c r="F271" s="40">
        <v>4</v>
      </c>
    </row>
    <row r="272" spans="1:6">
      <c r="A272" s="40" t="s">
        <v>69</v>
      </c>
      <c r="B272" s="40">
        <v>1</v>
      </c>
      <c r="E272" s="40" t="s">
        <v>11073</v>
      </c>
      <c r="F272" s="40">
        <v>3</v>
      </c>
    </row>
    <row r="273" spans="1:6">
      <c r="A273" s="40" t="s">
        <v>149</v>
      </c>
      <c r="B273" s="40">
        <v>3</v>
      </c>
      <c r="E273" s="40" t="s">
        <v>11658</v>
      </c>
      <c r="F273" s="40">
        <v>1</v>
      </c>
    </row>
    <row r="274" spans="1:6">
      <c r="A274" s="40" t="s">
        <v>193</v>
      </c>
      <c r="B274" s="40">
        <v>1</v>
      </c>
      <c r="E274" s="40" t="s">
        <v>11034</v>
      </c>
      <c r="F274" s="40">
        <v>3</v>
      </c>
    </row>
    <row r="275" spans="1:6">
      <c r="A275" s="40" t="s">
        <v>72</v>
      </c>
      <c r="B275" s="40">
        <v>3</v>
      </c>
      <c r="E275" s="40" t="s">
        <v>11659</v>
      </c>
      <c r="F275" s="40">
        <v>4</v>
      </c>
    </row>
    <row r="276" spans="1:6">
      <c r="A276" s="40" t="s">
        <v>75</v>
      </c>
      <c r="B276" s="40">
        <v>1</v>
      </c>
      <c r="E276" s="40" t="s">
        <v>1891</v>
      </c>
      <c r="F276" s="40">
        <v>4</v>
      </c>
    </row>
    <row r="277" spans="1:6">
      <c r="A277" s="40" t="s">
        <v>196</v>
      </c>
      <c r="B277" s="40">
        <v>3</v>
      </c>
      <c r="E277" s="40" t="s">
        <v>11660</v>
      </c>
      <c r="F277" s="40">
        <v>3</v>
      </c>
    </row>
    <row r="278" spans="1:6">
      <c r="A278" s="40" t="s">
        <v>78</v>
      </c>
      <c r="B278" s="40">
        <v>1</v>
      </c>
      <c r="E278" s="40" t="s">
        <v>11074</v>
      </c>
      <c r="F278" s="40">
        <v>1</v>
      </c>
    </row>
    <row r="279" spans="1:6">
      <c r="A279" s="40" t="s">
        <v>152</v>
      </c>
      <c r="B279" s="40">
        <v>1</v>
      </c>
      <c r="E279" s="40" t="s">
        <v>11661</v>
      </c>
      <c r="F279" s="40">
        <v>1</v>
      </c>
    </row>
    <row r="280" spans="1:6">
      <c r="A280" s="40" t="s">
        <v>199</v>
      </c>
      <c r="B280" s="40">
        <v>3</v>
      </c>
      <c r="E280" s="40" t="s">
        <v>827</v>
      </c>
      <c r="F280" s="40">
        <v>1</v>
      </c>
    </row>
    <row r="281" spans="1:6">
      <c r="A281" s="40" t="s">
        <v>1238</v>
      </c>
      <c r="B281" s="40">
        <v>1</v>
      </c>
      <c r="E281" s="40" t="s">
        <v>4050</v>
      </c>
      <c r="F281" s="40">
        <v>4</v>
      </c>
    </row>
    <row r="282" spans="1:6">
      <c r="A282" s="40" t="s">
        <v>81</v>
      </c>
      <c r="B282" s="40">
        <v>3</v>
      </c>
      <c r="E282" s="40" t="s">
        <v>11662</v>
      </c>
      <c r="F282" s="40">
        <v>1</v>
      </c>
    </row>
    <row r="283" spans="1:6">
      <c r="A283" s="40" t="s">
        <v>155</v>
      </c>
      <c r="B283" s="40">
        <v>1</v>
      </c>
      <c r="E283" s="40" t="s">
        <v>11075</v>
      </c>
      <c r="F283" s="40">
        <v>1</v>
      </c>
    </row>
    <row r="284" spans="1:6">
      <c r="A284" s="40" t="s">
        <v>84</v>
      </c>
      <c r="B284" s="40">
        <v>3</v>
      </c>
      <c r="E284" s="40" t="s">
        <v>11222</v>
      </c>
      <c r="F284" s="40">
        <v>1</v>
      </c>
    </row>
    <row r="285" spans="1:6">
      <c r="A285" s="40" t="s">
        <v>87</v>
      </c>
      <c r="B285" s="40">
        <v>1</v>
      </c>
      <c r="E285" s="40" t="s">
        <v>11663</v>
      </c>
      <c r="F285" s="40">
        <v>1</v>
      </c>
    </row>
    <row r="286" spans="1:6">
      <c r="A286" s="40" t="s">
        <v>202</v>
      </c>
      <c r="B286" s="40">
        <v>1</v>
      </c>
      <c r="E286" s="40" t="s">
        <v>1512</v>
      </c>
      <c r="F286" s="40">
        <v>1</v>
      </c>
    </row>
    <row r="287" spans="1:6">
      <c r="A287" s="40" t="s">
        <v>205</v>
      </c>
      <c r="B287" s="40">
        <v>1</v>
      </c>
      <c r="E287" s="40" t="s">
        <v>11664</v>
      </c>
      <c r="F287" s="40">
        <v>4</v>
      </c>
    </row>
    <row r="288" spans="1:6">
      <c r="A288" s="40" t="s">
        <v>208</v>
      </c>
      <c r="B288" s="40">
        <v>1</v>
      </c>
      <c r="E288" s="40" t="s">
        <v>1145</v>
      </c>
      <c r="F288" s="40">
        <v>1</v>
      </c>
    </row>
    <row r="289" spans="1:6">
      <c r="A289" s="40" t="s">
        <v>89</v>
      </c>
      <c r="B289" s="40">
        <v>1</v>
      </c>
      <c r="E289" s="40" t="s">
        <v>1542</v>
      </c>
      <c r="F289" s="40">
        <v>4</v>
      </c>
    </row>
    <row r="290" spans="1:6">
      <c r="A290" s="40" t="s">
        <v>158</v>
      </c>
      <c r="B290" s="40">
        <v>1</v>
      </c>
      <c r="E290" s="40" t="s">
        <v>11665</v>
      </c>
      <c r="F290" s="40">
        <v>1</v>
      </c>
    </row>
    <row r="291" spans="1:6">
      <c r="A291" s="40" t="s">
        <v>211</v>
      </c>
      <c r="B291" s="40">
        <v>2</v>
      </c>
      <c r="E291" s="40" t="s">
        <v>1321</v>
      </c>
      <c r="F291" s="40">
        <v>3</v>
      </c>
    </row>
    <row r="292" spans="1:6">
      <c r="A292" s="40" t="s">
        <v>92</v>
      </c>
      <c r="B292" s="40">
        <v>3</v>
      </c>
      <c r="E292" s="40" t="s">
        <v>695</v>
      </c>
      <c r="F292" s="40">
        <v>1</v>
      </c>
    </row>
    <row r="293" spans="1:6">
      <c r="A293" s="40" t="s">
        <v>214</v>
      </c>
      <c r="B293" s="40">
        <v>1</v>
      </c>
      <c r="E293" s="40" t="s">
        <v>1154</v>
      </c>
      <c r="F293" s="40">
        <v>3</v>
      </c>
    </row>
    <row r="294" spans="1:6">
      <c r="A294" s="40" t="s">
        <v>161</v>
      </c>
      <c r="B294" s="40">
        <v>1</v>
      </c>
      <c r="E294" s="40" t="s">
        <v>11223</v>
      </c>
      <c r="F294" s="40">
        <v>1</v>
      </c>
    </row>
    <row r="295" spans="1:6">
      <c r="A295" s="40" t="s">
        <v>217</v>
      </c>
      <c r="B295" s="40">
        <v>1</v>
      </c>
      <c r="E295" s="40" t="s">
        <v>523</v>
      </c>
      <c r="F295" s="40">
        <v>2</v>
      </c>
    </row>
    <row r="296" spans="1:6">
      <c r="A296" s="40" t="s">
        <v>220</v>
      </c>
      <c r="B296" s="40">
        <v>1</v>
      </c>
      <c r="E296" s="40" t="s">
        <v>3892</v>
      </c>
      <c r="F296" s="40">
        <v>4</v>
      </c>
    </row>
    <row r="297" spans="1:6">
      <c r="A297" s="40" t="s">
        <v>11115</v>
      </c>
      <c r="B297" s="40">
        <v>1</v>
      </c>
      <c r="E297" s="40" t="s">
        <v>11666</v>
      </c>
      <c r="F297" s="40">
        <v>4</v>
      </c>
    </row>
    <row r="298" spans="1:6">
      <c r="A298" s="40" t="s">
        <v>11116</v>
      </c>
      <c r="B298" s="40">
        <v>3</v>
      </c>
      <c r="E298" s="40" t="s">
        <v>1437</v>
      </c>
      <c r="F298" s="40">
        <v>3</v>
      </c>
    </row>
    <row r="299" spans="1:6">
      <c r="A299" s="40" t="s">
        <v>11117</v>
      </c>
      <c r="B299" s="40">
        <v>1</v>
      </c>
      <c r="E299" s="40" t="s">
        <v>11667</v>
      </c>
      <c r="F299" s="40">
        <v>2</v>
      </c>
    </row>
    <row r="300" spans="1:6">
      <c r="A300" s="40" t="s">
        <v>11118</v>
      </c>
      <c r="B300" s="40">
        <v>3</v>
      </c>
      <c r="E300" s="40" t="s">
        <v>11668</v>
      </c>
      <c r="F300" s="40">
        <v>3</v>
      </c>
    </row>
    <row r="301" spans="1:6">
      <c r="A301" s="40" t="s">
        <v>11119</v>
      </c>
      <c r="B301" s="40">
        <v>1</v>
      </c>
      <c r="E301" s="40" t="s">
        <v>11669</v>
      </c>
      <c r="F301" s="40">
        <v>4</v>
      </c>
    </row>
    <row r="302" spans="1:6">
      <c r="A302" s="40" t="s">
        <v>11120</v>
      </c>
      <c r="B302" s="40">
        <v>1</v>
      </c>
      <c r="E302" s="40" t="s">
        <v>4156</v>
      </c>
      <c r="F302" s="40">
        <v>4</v>
      </c>
    </row>
    <row r="303" spans="1:6">
      <c r="A303" s="40" t="s">
        <v>11121</v>
      </c>
      <c r="B303" s="40">
        <v>3</v>
      </c>
      <c r="E303" s="40" t="s">
        <v>11670</v>
      </c>
      <c r="F303" s="40">
        <v>1</v>
      </c>
    </row>
    <row r="304" spans="1:6">
      <c r="A304" s="40" t="s">
        <v>11122</v>
      </c>
      <c r="B304" s="40">
        <v>1</v>
      </c>
      <c r="E304" s="40" t="s">
        <v>11671</v>
      </c>
      <c r="F304" s="40">
        <v>4</v>
      </c>
    </row>
    <row r="305" spans="1:6">
      <c r="A305" s="40" t="s">
        <v>11123</v>
      </c>
      <c r="B305" s="40">
        <v>3</v>
      </c>
      <c r="E305" s="40" t="s">
        <v>11224</v>
      </c>
      <c r="F305" s="40">
        <v>3</v>
      </c>
    </row>
    <row r="306" spans="1:6">
      <c r="A306" s="40" t="s">
        <v>11124</v>
      </c>
      <c r="B306" s="40">
        <v>3</v>
      </c>
      <c r="E306" s="40" t="s">
        <v>11672</v>
      </c>
      <c r="F306" s="40">
        <v>1</v>
      </c>
    </row>
    <row r="307" spans="1:6">
      <c r="A307" s="40" t="s">
        <v>11125</v>
      </c>
      <c r="B307" s="40">
        <v>3</v>
      </c>
      <c r="E307" s="40" t="s">
        <v>11673</v>
      </c>
      <c r="F307" s="40">
        <v>3</v>
      </c>
    </row>
    <row r="308" spans="1:6">
      <c r="A308" s="40" t="s">
        <v>11126</v>
      </c>
      <c r="B308" s="40">
        <v>3</v>
      </c>
      <c r="E308" s="40" t="s">
        <v>11225</v>
      </c>
      <c r="F308" s="40">
        <v>3</v>
      </c>
    </row>
    <row r="309" spans="1:6">
      <c r="A309" s="40" t="s">
        <v>11127</v>
      </c>
      <c r="B309" s="40">
        <v>3</v>
      </c>
      <c r="E309" s="40" t="s">
        <v>11412</v>
      </c>
      <c r="F309" s="40">
        <v>4</v>
      </c>
    </row>
    <row r="310" spans="1:6">
      <c r="A310" s="40" t="s">
        <v>11128</v>
      </c>
      <c r="B310" s="40">
        <v>3</v>
      </c>
      <c r="E310" s="40" t="s">
        <v>1740</v>
      </c>
      <c r="F310" s="40">
        <v>1</v>
      </c>
    </row>
    <row r="311" spans="1:6">
      <c r="A311" s="40" t="s">
        <v>11129</v>
      </c>
      <c r="B311" s="40">
        <v>1</v>
      </c>
      <c r="E311" s="40" t="s">
        <v>11674</v>
      </c>
      <c r="F311" s="40">
        <v>4</v>
      </c>
    </row>
    <row r="312" spans="1:6">
      <c r="A312" s="40" t="s">
        <v>11130</v>
      </c>
      <c r="B312" s="40">
        <v>1</v>
      </c>
      <c r="E312" s="40" t="s">
        <v>11675</v>
      </c>
      <c r="F312" s="40">
        <v>1</v>
      </c>
    </row>
    <row r="313" spans="1:6">
      <c r="A313" s="40" t="s">
        <v>11131</v>
      </c>
      <c r="B313" s="40">
        <v>3</v>
      </c>
      <c r="E313" s="40" t="s">
        <v>1449</v>
      </c>
      <c r="F313" s="40">
        <v>3</v>
      </c>
    </row>
    <row r="314" spans="1:6">
      <c r="A314" s="40" t="s">
        <v>11132</v>
      </c>
      <c r="B314" s="40">
        <v>1</v>
      </c>
      <c r="E314" s="40" t="s">
        <v>11676</v>
      </c>
      <c r="F314" s="40">
        <v>1</v>
      </c>
    </row>
    <row r="315" spans="1:6">
      <c r="A315" s="40" t="s">
        <v>11133</v>
      </c>
      <c r="B315" s="40">
        <v>1</v>
      </c>
      <c r="E315" s="40" t="s">
        <v>11677</v>
      </c>
      <c r="F315" s="40">
        <v>3</v>
      </c>
    </row>
    <row r="316" spans="1:6">
      <c r="A316" s="40" t="s">
        <v>11134</v>
      </c>
      <c r="B316" s="40">
        <v>1</v>
      </c>
      <c r="E316" s="40" t="s">
        <v>11678</v>
      </c>
      <c r="F316" s="40">
        <v>4</v>
      </c>
    </row>
    <row r="317" spans="1:6">
      <c r="A317" s="40" t="s">
        <v>11135</v>
      </c>
      <c r="B317" s="40">
        <v>3</v>
      </c>
      <c r="E317" s="40" t="s">
        <v>11679</v>
      </c>
      <c r="F317" s="40">
        <v>3</v>
      </c>
    </row>
    <row r="318" spans="1:6">
      <c r="A318" s="40" t="s">
        <v>11136</v>
      </c>
      <c r="B318" s="40">
        <v>1</v>
      </c>
      <c r="E318" s="40" t="s">
        <v>1551</v>
      </c>
      <c r="F318" s="40">
        <v>1</v>
      </c>
    </row>
    <row r="319" spans="1:6">
      <c r="A319" s="40" t="s">
        <v>11137</v>
      </c>
      <c r="B319" s="40">
        <v>1</v>
      </c>
      <c r="E319" s="40" t="s">
        <v>1516</v>
      </c>
      <c r="F319" s="40">
        <v>2</v>
      </c>
    </row>
    <row r="320" spans="1:6">
      <c r="A320" s="40" t="s">
        <v>11138</v>
      </c>
      <c r="B320" s="40">
        <v>1</v>
      </c>
      <c r="E320" s="40" t="s">
        <v>11292</v>
      </c>
      <c r="F320" s="40">
        <v>3</v>
      </c>
    </row>
    <row r="321" spans="1:6">
      <c r="A321" s="40" t="s">
        <v>11139</v>
      </c>
      <c r="B321" s="40">
        <v>3</v>
      </c>
      <c r="E321" s="40" t="s">
        <v>11362</v>
      </c>
      <c r="F321" s="40">
        <v>1</v>
      </c>
    </row>
    <row r="322" spans="1:6">
      <c r="A322" s="40" t="s">
        <v>11140</v>
      </c>
      <c r="B322" s="40">
        <v>3</v>
      </c>
      <c r="E322" s="40" t="s">
        <v>11363</v>
      </c>
      <c r="F322" s="40">
        <v>1</v>
      </c>
    </row>
    <row r="323" spans="1:6">
      <c r="A323" s="40" t="s">
        <v>11141</v>
      </c>
      <c r="B323" s="40">
        <v>1</v>
      </c>
      <c r="E323" s="40" t="s">
        <v>923</v>
      </c>
      <c r="F323" s="40">
        <v>3</v>
      </c>
    </row>
    <row r="324" spans="1:6">
      <c r="A324" s="40" t="s">
        <v>11142</v>
      </c>
      <c r="B324" s="40">
        <v>1</v>
      </c>
      <c r="E324" s="40" t="s">
        <v>11680</v>
      </c>
      <c r="F324" s="40">
        <v>3</v>
      </c>
    </row>
    <row r="325" spans="1:6">
      <c r="A325" s="40" t="s">
        <v>11143</v>
      </c>
      <c r="B325" s="40">
        <v>1</v>
      </c>
      <c r="E325" s="40" t="s">
        <v>954</v>
      </c>
      <c r="F325" s="40">
        <v>1</v>
      </c>
    </row>
    <row r="326" spans="1:6">
      <c r="A326" s="40" t="s">
        <v>11144</v>
      </c>
      <c r="B326" s="40">
        <v>1</v>
      </c>
      <c r="E326" s="40" t="s">
        <v>11681</v>
      </c>
      <c r="F326" s="40">
        <v>3</v>
      </c>
    </row>
    <row r="327" spans="1:6">
      <c r="A327" s="40" t="s">
        <v>11145</v>
      </c>
      <c r="B327" s="40">
        <v>1</v>
      </c>
      <c r="E327" s="40" t="s">
        <v>11076</v>
      </c>
      <c r="F327" s="40">
        <v>3</v>
      </c>
    </row>
    <row r="328" spans="1:6">
      <c r="A328" s="40" t="s">
        <v>11146</v>
      </c>
      <c r="B328" s="40">
        <v>1</v>
      </c>
      <c r="E328" s="40" t="s">
        <v>11036</v>
      </c>
      <c r="F328" s="40">
        <v>1</v>
      </c>
    </row>
    <row r="329" spans="1:6">
      <c r="A329" s="40" t="s">
        <v>11147</v>
      </c>
      <c r="B329" s="40">
        <v>1</v>
      </c>
      <c r="E329" s="40" t="s">
        <v>11682</v>
      </c>
      <c r="F329" s="40">
        <v>3</v>
      </c>
    </row>
    <row r="330" spans="1:6">
      <c r="A330" s="40" t="s">
        <v>11148</v>
      </c>
      <c r="B330" s="40">
        <v>3</v>
      </c>
      <c r="E330" s="40" t="s">
        <v>2477</v>
      </c>
      <c r="F330" s="40">
        <v>3</v>
      </c>
    </row>
    <row r="331" spans="1:6">
      <c r="A331" s="40" t="s">
        <v>11149</v>
      </c>
      <c r="B331" s="40">
        <v>1</v>
      </c>
      <c r="E331" s="40" t="s">
        <v>1191</v>
      </c>
      <c r="F331" s="40">
        <v>1</v>
      </c>
    </row>
    <row r="332" spans="1:6">
      <c r="A332" s="40" t="s">
        <v>11150</v>
      </c>
      <c r="B332" s="40">
        <v>1</v>
      </c>
      <c r="E332" s="40" t="s">
        <v>1761</v>
      </c>
      <c r="F332" s="40">
        <v>1</v>
      </c>
    </row>
    <row r="333" spans="1:6">
      <c r="A333" s="40" t="s">
        <v>11151</v>
      </c>
      <c r="B333" s="40">
        <v>1</v>
      </c>
      <c r="E333" s="40" t="s">
        <v>2133</v>
      </c>
      <c r="F333" s="40">
        <v>4</v>
      </c>
    </row>
    <row r="334" spans="1:6">
      <c r="A334" s="40" t="s">
        <v>11152</v>
      </c>
      <c r="B334" s="40">
        <v>1</v>
      </c>
      <c r="E334" s="40" t="s">
        <v>11683</v>
      </c>
      <c r="F334" s="40">
        <v>4</v>
      </c>
    </row>
    <row r="335" spans="1:6">
      <c r="A335" s="40" t="s">
        <v>1243</v>
      </c>
      <c r="B335" s="40">
        <v>1</v>
      </c>
      <c r="E335" s="40" t="s">
        <v>11684</v>
      </c>
      <c r="F335" s="40">
        <v>3</v>
      </c>
    </row>
    <row r="336" spans="1:6">
      <c r="A336" s="40" t="s">
        <v>11153</v>
      </c>
      <c r="B336" s="40">
        <v>1</v>
      </c>
      <c r="E336" s="40" t="s">
        <v>1176</v>
      </c>
      <c r="F336" s="40">
        <v>3</v>
      </c>
    </row>
    <row r="337" spans="1:6">
      <c r="A337" s="40" t="s">
        <v>11154</v>
      </c>
      <c r="B337" s="40">
        <v>1</v>
      </c>
      <c r="E337" s="40" t="s">
        <v>11685</v>
      </c>
      <c r="F337" s="40">
        <v>3</v>
      </c>
    </row>
    <row r="338" spans="1:6">
      <c r="A338" s="40" t="s">
        <v>11155</v>
      </c>
      <c r="B338" s="40">
        <v>3</v>
      </c>
      <c r="E338" s="40" t="s">
        <v>11686</v>
      </c>
      <c r="F338" s="40">
        <v>1</v>
      </c>
    </row>
    <row r="339" spans="1:6">
      <c r="A339" s="40" t="s">
        <v>11156</v>
      </c>
      <c r="B339" s="40">
        <v>3</v>
      </c>
      <c r="E339" s="40" t="s">
        <v>846</v>
      </c>
      <c r="F339" s="40">
        <v>1</v>
      </c>
    </row>
    <row r="340" spans="1:6">
      <c r="A340" s="40" t="s">
        <v>11157</v>
      </c>
      <c r="B340" s="40">
        <v>1</v>
      </c>
      <c r="E340" s="40" t="s">
        <v>11687</v>
      </c>
      <c r="F340" s="40">
        <v>3</v>
      </c>
    </row>
    <row r="341" spans="1:6">
      <c r="A341" s="40" t="s">
        <v>11158</v>
      </c>
      <c r="B341" s="40">
        <v>1</v>
      </c>
      <c r="E341" s="40" t="s">
        <v>1616</v>
      </c>
      <c r="F341" s="40">
        <v>1</v>
      </c>
    </row>
    <row r="342" spans="1:6">
      <c r="A342" s="40" t="s">
        <v>11159</v>
      </c>
      <c r="B342" s="40">
        <v>3</v>
      </c>
      <c r="E342" s="40" t="s">
        <v>11688</v>
      </c>
      <c r="F342" s="40">
        <v>3</v>
      </c>
    </row>
    <row r="343" spans="1:6">
      <c r="A343" s="40" t="s">
        <v>11160</v>
      </c>
      <c r="B343" s="40">
        <v>3</v>
      </c>
      <c r="E343" s="40" t="s">
        <v>880</v>
      </c>
      <c r="F343" s="40">
        <v>1</v>
      </c>
    </row>
    <row r="344" spans="1:6">
      <c r="A344" s="40" t="s">
        <v>11161</v>
      </c>
      <c r="B344" s="40">
        <v>3</v>
      </c>
      <c r="E344" s="40" t="s">
        <v>11294</v>
      </c>
      <c r="F344" s="40">
        <v>1</v>
      </c>
    </row>
    <row r="345" spans="1:6">
      <c r="A345" s="40" t="s">
        <v>11162</v>
      </c>
      <c r="B345" s="40">
        <v>1</v>
      </c>
      <c r="E345" s="40" t="s">
        <v>11689</v>
      </c>
      <c r="F345" s="40">
        <v>1</v>
      </c>
    </row>
    <row r="346" spans="1:6">
      <c r="A346" s="40" t="s">
        <v>11163</v>
      </c>
      <c r="B346" s="40">
        <v>1</v>
      </c>
      <c r="E346" s="40" t="s">
        <v>11690</v>
      </c>
      <c r="F346" s="40">
        <v>4</v>
      </c>
    </row>
    <row r="347" spans="1:6">
      <c r="A347" s="40" t="s">
        <v>11164</v>
      </c>
      <c r="B347" s="40">
        <v>1</v>
      </c>
      <c r="E347" s="40" t="s">
        <v>2393</v>
      </c>
      <c r="F347" s="40">
        <v>3</v>
      </c>
    </row>
    <row r="348" spans="1:6">
      <c r="A348" s="40" t="s">
        <v>11165</v>
      </c>
      <c r="B348" s="40">
        <v>3</v>
      </c>
      <c r="E348" s="40" t="s">
        <v>11691</v>
      </c>
      <c r="F348" s="40">
        <v>4</v>
      </c>
    </row>
    <row r="349" spans="1:6">
      <c r="A349" s="40" t="s">
        <v>11166</v>
      </c>
      <c r="B349" s="40">
        <v>3</v>
      </c>
      <c r="E349" s="40" t="s">
        <v>591</v>
      </c>
      <c r="F349" s="40">
        <v>1</v>
      </c>
    </row>
    <row r="350" spans="1:6">
      <c r="A350" s="40" t="s">
        <v>11167</v>
      </c>
      <c r="B350" s="40">
        <v>3</v>
      </c>
      <c r="E350" s="40" t="s">
        <v>2732</v>
      </c>
      <c r="F350" s="40">
        <v>1</v>
      </c>
    </row>
    <row r="351" spans="1:6">
      <c r="A351" s="40" t="s">
        <v>11168</v>
      </c>
      <c r="B351" s="40">
        <v>1</v>
      </c>
      <c r="E351" s="40" t="s">
        <v>11692</v>
      </c>
      <c r="F351" s="40">
        <v>1</v>
      </c>
    </row>
    <row r="352" spans="1:6">
      <c r="A352" s="40" t="s">
        <v>11169</v>
      </c>
      <c r="B352" s="40">
        <v>3</v>
      </c>
      <c r="E352" s="40" t="s">
        <v>2107</v>
      </c>
      <c r="F352" s="40">
        <v>3</v>
      </c>
    </row>
    <row r="353" spans="1:6">
      <c r="A353" s="40" t="s">
        <v>11170</v>
      </c>
      <c r="B353" s="40">
        <v>1</v>
      </c>
      <c r="E353" s="40" t="s">
        <v>2451</v>
      </c>
      <c r="F353" s="40">
        <v>1</v>
      </c>
    </row>
    <row r="354" spans="1:6">
      <c r="A354" s="40" t="s">
        <v>11171</v>
      </c>
      <c r="B354" s="40">
        <v>3</v>
      </c>
      <c r="E354" s="40" t="s">
        <v>11693</v>
      </c>
      <c r="F354" s="40">
        <v>4</v>
      </c>
    </row>
    <row r="355" spans="1:6">
      <c r="A355" s="40" t="s">
        <v>11172</v>
      </c>
      <c r="B355" s="40">
        <v>3</v>
      </c>
      <c r="E355" s="40" t="s">
        <v>2866</v>
      </c>
      <c r="F355" s="40">
        <v>1</v>
      </c>
    </row>
    <row r="356" spans="1:6">
      <c r="A356" s="40" t="s">
        <v>11173</v>
      </c>
      <c r="B356" s="40">
        <v>1</v>
      </c>
      <c r="E356" s="40" t="s">
        <v>1445</v>
      </c>
      <c r="F356" s="40">
        <v>3</v>
      </c>
    </row>
    <row r="357" spans="1:6">
      <c r="A357" s="40" t="s">
        <v>11174</v>
      </c>
      <c r="B357" s="40">
        <v>3</v>
      </c>
      <c r="E357" s="40" t="s">
        <v>11037</v>
      </c>
      <c r="F357" s="40">
        <v>1</v>
      </c>
    </row>
    <row r="358" spans="1:6">
      <c r="A358" s="40" t="s">
        <v>1249</v>
      </c>
      <c r="B358" s="40">
        <v>3</v>
      </c>
      <c r="E358" s="40" t="s">
        <v>306</v>
      </c>
      <c r="F358" s="40">
        <v>3</v>
      </c>
    </row>
    <row r="359" spans="1:6">
      <c r="A359" s="40" t="s">
        <v>11175</v>
      </c>
      <c r="B359" s="40">
        <v>1</v>
      </c>
      <c r="E359" s="40" t="s">
        <v>2812</v>
      </c>
      <c r="F359" s="40">
        <v>1</v>
      </c>
    </row>
    <row r="360" spans="1:6">
      <c r="A360" s="40" t="s">
        <v>11176</v>
      </c>
      <c r="B360" s="40">
        <v>1</v>
      </c>
      <c r="E360" s="40" t="s">
        <v>11228</v>
      </c>
      <c r="F360" s="40">
        <v>3</v>
      </c>
    </row>
    <row r="361" spans="1:6">
      <c r="A361" s="40" t="s">
        <v>11177</v>
      </c>
      <c r="B361" s="40">
        <v>3</v>
      </c>
      <c r="E361" s="40" t="s">
        <v>11694</v>
      </c>
      <c r="F361" s="40">
        <v>4</v>
      </c>
    </row>
    <row r="362" spans="1:6">
      <c r="A362" s="40" t="s">
        <v>11178</v>
      </c>
      <c r="B362" s="40">
        <v>3</v>
      </c>
      <c r="E362" s="40" t="s">
        <v>600</v>
      </c>
      <c r="F362" s="40">
        <v>3</v>
      </c>
    </row>
    <row r="363" spans="1:6">
      <c r="A363" s="40" t="s">
        <v>11179</v>
      </c>
      <c r="B363" s="40">
        <v>1</v>
      </c>
      <c r="E363" s="40" t="s">
        <v>1863</v>
      </c>
      <c r="F363" s="40">
        <v>1</v>
      </c>
    </row>
    <row r="364" spans="1:6">
      <c r="A364" s="40" t="s">
        <v>11180</v>
      </c>
      <c r="B364" s="40">
        <v>1</v>
      </c>
      <c r="E364" s="40" t="s">
        <v>1567</v>
      </c>
      <c r="F364" s="40">
        <v>1</v>
      </c>
    </row>
    <row r="365" spans="1:6">
      <c r="A365" s="40" t="s">
        <v>11181</v>
      </c>
      <c r="B365" s="40">
        <v>1</v>
      </c>
      <c r="E365" s="40" t="s">
        <v>11695</v>
      </c>
      <c r="F365" s="40">
        <v>1</v>
      </c>
    </row>
    <row r="366" spans="1:6">
      <c r="A366" s="40" t="s">
        <v>11182</v>
      </c>
      <c r="B366" s="40">
        <v>1</v>
      </c>
      <c r="E366" s="40" t="s">
        <v>11229</v>
      </c>
      <c r="F366" s="40">
        <v>3</v>
      </c>
    </row>
    <row r="367" spans="1:6">
      <c r="A367" s="40" t="s">
        <v>11183</v>
      </c>
      <c r="B367" s="40">
        <v>3</v>
      </c>
      <c r="E367" s="40" t="s">
        <v>11696</v>
      </c>
      <c r="F367" s="40">
        <v>1</v>
      </c>
    </row>
    <row r="368" spans="1:6">
      <c r="A368" s="40" t="s">
        <v>11184</v>
      </c>
      <c r="B368" s="40">
        <v>1</v>
      </c>
      <c r="E368" s="40" t="s">
        <v>11697</v>
      </c>
      <c r="F368" s="40">
        <v>3</v>
      </c>
    </row>
    <row r="369" spans="1:6">
      <c r="A369" s="40" t="s">
        <v>11185</v>
      </c>
      <c r="B369" s="40">
        <v>1</v>
      </c>
      <c r="E369" s="40" t="s">
        <v>2047</v>
      </c>
      <c r="F369" s="40">
        <v>4</v>
      </c>
    </row>
    <row r="370" spans="1:6">
      <c r="A370" s="40" t="s">
        <v>11186</v>
      </c>
      <c r="B370" s="40">
        <v>3</v>
      </c>
      <c r="E370" s="40" t="s">
        <v>11143</v>
      </c>
      <c r="F370" s="40">
        <v>1</v>
      </c>
    </row>
    <row r="371" spans="1:6">
      <c r="A371" s="40" t="s">
        <v>11187</v>
      </c>
      <c r="B371" s="40">
        <v>1</v>
      </c>
      <c r="E371" s="40" t="s">
        <v>11698</v>
      </c>
      <c r="F371" s="40">
        <v>1</v>
      </c>
    </row>
    <row r="372" spans="1:6">
      <c r="A372" s="40" t="s">
        <v>11188</v>
      </c>
      <c r="B372" s="40">
        <v>1</v>
      </c>
      <c r="E372" s="40" t="s">
        <v>11078</v>
      </c>
      <c r="F372" s="40">
        <v>1</v>
      </c>
    </row>
    <row r="373" spans="1:6">
      <c r="A373" s="40" t="s">
        <v>11189</v>
      </c>
      <c r="B373" s="40">
        <v>1</v>
      </c>
      <c r="E373" s="40" t="s">
        <v>11296</v>
      </c>
      <c r="F373" s="40">
        <v>1</v>
      </c>
    </row>
    <row r="374" spans="1:6">
      <c r="A374" s="40" t="s">
        <v>11190</v>
      </c>
      <c r="B374" s="40">
        <v>1</v>
      </c>
      <c r="E374" s="40" t="s">
        <v>11079</v>
      </c>
      <c r="F374" s="40">
        <v>1</v>
      </c>
    </row>
    <row r="375" spans="1:6">
      <c r="A375" s="40" t="s">
        <v>11191</v>
      </c>
      <c r="B375" s="40">
        <v>3</v>
      </c>
      <c r="E375" s="40" t="s">
        <v>187</v>
      </c>
      <c r="F375" s="40">
        <v>2</v>
      </c>
    </row>
    <row r="376" spans="1:6">
      <c r="A376" s="40" t="s">
        <v>11192</v>
      </c>
      <c r="B376" s="40">
        <v>1</v>
      </c>
      <c r="E376" s="40" t="s">
        <v>3900</v>
      </c>
      <c r="F376" s="40">
        <v>4</v>
      </c>
    </row>
    <row r="377" spans="1:6">
      <c r="A377" s="40" t="s">
        <v>11193</v>
      </c>
      <c r="B377" s="40">
        <v>1</v>
      </c>
      <c r="E377" s="40" t="s">
        <v>11699</v>
      </c>
      <c r="F377" s="40">
        <v>4</v>
      </c>
    </row>
    <row r="378" spans="1:6">
      <c r="A378" s="40" t="s">
        <v>11194</v>
      </c>
      <c r="B378" s="40">
        <v>3</v>
      </c>
      <c r="E378" s="40" t="s">
        <v>11700</v>
      </c>
      <c r="F378" s="40">
        <v>1</v>
      </c>
    </row>
    <row r="379" spans="1:6">
      <c r="A379" s="40" t="s">
        <v>11195</v>
      </c>
      <c r="B379" s="40">
        <v>1</v>
      </c>
      <c r="E379" s="40" t="s">
        <v>11299</v>
      </c>
      <c r="F379" s="40">
        <v>1</v>
      </c>
    </row>
    <row r="380" spans="1:6">
      <c r="A380" s="40" t="s">
        <v>11196</v>
      </c>
      <c r="B380" s="40">
        <v>3</v>
      </c>
      <c r="E380" s="40" t="s">
        <v>1570</v>
      </c>
      <c r="F380" s="40">
        <v>3</v>
      </c>
    </row>
    <row r="381" spans="1:6">
      <c r="A381" s="40" t="s">
        <v>11197</v>
      </c>
      <c r="B381" s="40">
        <v>1</v>
      </c>
      <c r="E381" s="40" t="s">
        <v>451</v>
      </c>
      <c r="F381" s="40">
        <v>3</v>
      </c>
    </row>
    <row r="382" spans="1:6">
      <c r="A382" s="40" t="s">
        <v>11198</v>
      </c>
      <c r="B382" s="40">
        <v>1</v>
      </c>
      <c r="E382" s="40" t="s">
        <v>1859</v>
      </c>
      <c r="F382" s="40">
        <v>4</v>
      </c>
    </row>
    <row r="383" spans="1:6">
      <c r="A383" s="40" t="s">
        <v>11199</v>
      </c>
      <c r="B383" s="40">
        <v>1</v>
      </c>
      <c r="E383" s="40" t="s">
        <v>534</v>
      </c>
      <c r="F383" s="40">
        <v>1</v>
      </c>
    </row>
    <row r="384" spans="1:6">
      <c r="A384" s="40" t="s">
        <v>11200</v>
      </c>
      <c r="B384" s="40">
        <v>3</v>
      </c>
      <c r="E384" s="40" t="s">
        <v>963</v>
      </c>
      <c r="F384" s="40">
        <v>1</v>
      </c>
    </row>
    <row r="385" spans="1:6">
      <c r="A385" s="40" t="s">
        <v>11201</v>
      </c>
      <c r="B385" s="40">
        <v>3</v>
      </c>
      <c r="E385" s="40" t="s">
        <v>11701</v>
      </c>
      <c r="F385" s="40">
        <v>1</v>
      </c>
    </row>
    <row r="386" spans="1:6">
      <c r="A386" s="40" t="s">
        <v>11202</v>
      </c>
      <c r="B386" s="40">
        <v>1</v>
      </c>
      <c r="E386" s="40" t="s">
        <v>2377</v>
      </c>
      <c r="F386" s="40">
        <v>4</v>
      </c>
    </row>
    <row r="387" spans="1:6">
      <c r="A387" s="40" t="s">
        <v>11203</v>
      </c>
      <c r="B387" s="40">
        <v>1</v>
      </c>
      <c r="E387" s="40" t="s">
        <v>1394</v>
      </c>
      <c r="F387" s="40">
        <v>1</v>
      </c>
    </row>
    <row r="388" spans="1:6">
      <c r="A388" s="40" t="s">
        <v>11204</v>
      </c>
      <c r="B388" s="40">
        <v>1</v>
      </c>
      <c r="E388" s="40" t="s">
        <v>821</v>
      </c>
      <c r="F388" s="40">
        <v>1</v>
      </c>
    </row>
    <row r="389" spans="1:6">
      <c r="A389" s="40" t="s">
        <v>11205</v>
      </c>
      <c r="B389" s="40">
        <v>1</v>
      </c>
      <c r="E389" s="40" t="s">
        <v>11231</v>
      </c>
      <c r="F389" s="40">
        <v>3</v>
      </c>
    </row>
    <row r="390" spans="1:6">
      <c r="A390" s="40" t="s">
        <v>11206</v>
      </c>
      <c r="B390" s="40">
        <v>1</v>
      </c>
      <c r="E390" s="40" t="s">
        <v>4062</v>
      </c>
      <c r="F390" s="40">
        <v>4</v>
      </c>
    </row>
    <row r="391" spans="1:6">
      <c r="A391" s="40" t="s">
        <v>11207</v>
      </c>
      <c r="B391" s="40">
        <v>1</v>
      </c>
      <c r="E391" s="40" t="s">
        <v>11702</v>
      </c>
      <c r="F391" s="40">
        <v>3</v>
      </c>
    </row>
    <row r="392" spans="1:6">
      <c r="A392" s="40" t="s">
        <v>11208</v>
      </c>
      <c r="B392" s="40">
        <v>3</v>
      </c>
      <c r="E392" s="40" t="s">
        <v>1588</v>
      </c>
      <c r="F392" s="40">
        <v>1</v>
      </c>
    </row>
    <row r="393" spans="1:6">
      <c r="A393" s="40" t="s">
        <v>11209</v>
      </c>
      <c r="B393" s="40">
        <v>1</v>
      </c>
      <c r="E393" s="40" t="s">
        <v>11703</v>
      </c>
      <c r="F393" s="40">
        <v>3</v>
      </c>
    </row>
    <row r="394" spans="1:6">
      <c r="A394" s="40" t="s">
        <v>11210</v>
      </c>
      <c r="B394" s="40">
        <v>3</v>
      </c>
      <c r="E394" s="40" t="s">
        <v>1302</v>
      </c>
      <c r="F394" s="40">
        <v>1</v>
      </c>
    </row>
    <row r="395" spans="1:6">
      <c r="A395" s="40" t="s">
        <v>11211</v>
      </c>
      <c r="B395" s="40">
        <v>1</v>
      </c>
      <c r="E395" s="40" t="s">
        <v>11080</v>
      </c>
      <c r="F395" s="40">
        <v>3</v>
      </c>
    </row>
    <row r="396" spans="1:6">
      <c r="A396" s="40" t="s">
        <v>11212</v>
      </c>
      <c r="B396" s="40">
        <v>1</v>
      </c>
      <c r="E396" s="40" t="s">
        <v>11704</v>
      </c>
      <c r="F396" s="40">
        <v>1</v>
      </c>
    </row>
    <row r="397" spans="1:6">
      <c r="A397" s="40" t="s">
        <v>11213</v>
      </c>
      <c r="B397" s="40">
        <v>1</v>
      </c>
      <c r="E397" s="40" t="s">
        <v>11366</v>
      </c>
      <c r="F397" s="40">
        <v>1</v>
      </c>
    </row>
    <row r="398" spans="1:6">
      <c r="A398" s="40" t="s">
        <v>11214</v>
      </c>
      <c r="B398" s="40">
        <v>1</v>
      </c>
      <c r="E398" s="40" t="s">
        <v>2807</v>
      </c>
      <c r="F398" s="40">
        <v>1</v>
      </c>
    </row>
    <row r="399" spans="1:6">
      <c r="A399" s="40" t="s">
        <v>11215</v>
      </c>
      <c r="B399" s="40">
        <v>3</v>
      </c>
      <c r="E399" s="40" t="s">
        <v>11705</v>
      </c>
      <c r="F399" s="40">
        <v>1</v>
      </c>
    </row>
    <row r="400" spans="1:6">
      <c r="A400" s="40" t="s">
        <v>11216</v>
      </c>
      <c r="B400" s="40">
        <v>1</v>
      </c>
      <c r="E400" s="40" t="s">
        <v>11706</v>
      </c>
      <c r="F400" s="40">
        <v>4</v>
      </c>
    </row>
    <row r="401" spans="1:6">
      <c r="A401" s="40" t="s">
        <v>11217</v>
      </c>
      <c r="B401" s="40">
        <v>3</v>
      </c>
      <c r="E401" s="40" t="s">
        <v>11707</v>
      </c>
      <c r="F401" s="40">
        <v>1</v>
      </c>
    </row>
    <row r="402" spans="1:6">
      <c r="A402" s="40" t="s">
        <v>11218</v>
      </c>
      <c r="B402" s="40">
        <v>1</v>
      </c>
      <c r="E402" s="40" t="s">
        <v>4164</v>
      </c>
      <c r="F402" s="40">
        <v>3</v>
      </c>
    </row>
    <row r="403" spans="1:6">
      <c r="A403" s="40" t="s">
        <v>11219</v>
      </c>
      <c r="B403" s="40">
        <v>1</v>
      </c>
      <c r="E403" s="40" t="s">
        <v>11708</v>
      </c>
      <c r="F403" s="40">
        <v>4</v>
      </c>
    </row>
    <row r="404" spans="1:6">
      <c r="A404" s="40" t="s">
        <v>11220</v>
      </c>
      <c r="B404" s="40">
        <v>1</v>
      </c>
      <c r="E404" s="40" t="s">
        <v>2269</v>
      </c>
      <c r="F404" s="40">
        <v>3</v>
      </c>
    </row>
    <row r="405" spans="1:6">
      <c r="A405" s="40" t="s">
        <v>11221</v>
      </c>
      <c r="B405" s="40">
        <v>1</v>
      </c>
      <c r="E405" s="40" t="s">
        <v>11232</v>
      </c>
      <c r="F405" s="40">
        <v>3</v>
      </c>
    </row>
    <row r="406" spans="1:6">
      <c r="A406" s="40" t="s">
        <v>11222</v>
      </c>
      <c r="B406" s="40">
        <v>1</v>
      </c>
      <c r="E406" s="40" t="s">
        <v>1416</v>
      </c>
      <c r="F406" s="40">
        <v>1</v>
      </c>
    </row>
    <row r="407" spans="1:6">
      <c r="A407" s="40" t="s">
        <v>11223</v>
      </c>
      <c r="B407" s="40">
        <v>1</v>
      </c>
      <c r="E407" s="40" t="s">
        <v>11709</v>
      </c>
      <c r="F407" s="40">
        <v>1</v>
      </c>
    </row>
    <row r="408" spans="1:6">
      <c r="A408" s="40" t="s">
        <v>11224</v>
      </c>
      <c r="B408" s="40">
        <v>3</v>
      </c>
      <c r="E408" s="40" t="s">
        <v>11039</v>
      </c>
      <c r="F408" s="40">
        <v>3</v>
      </c>
    </row>
    <row r="409" spans="1:6">
      <c r="A409" s="40" t="s">
        <v>11225</v>
      </c>
      <c r="B409" s="40">
        <v>3</v>
      </c>
      <c r="E409" s="40" t="s">
        <v>2500</v>
      </c>
      <c r="F409" s="40">
        <v>1</v>
      </c>
    </row>
    <row r="410" spans="1:6">
      <c r="A410" s="40" t="s">
        <v>11226</v>
      </c>
      <c r="B410" s="40">
        <v>1</v>
      </c>
      <c r="E410" s="40" t="s">
        <v>11710</v>
      </c>
      <c r="F410" s="40">
        <v>1</v>
      </c>
    </row>
    <row r="411" spans="1:6">
      <c r="A411" s="40" t="s">
        <v>11227</v>
      </c>
      <c r="B411" s="40">
        <v>1</v>
      </c>
      <c r="E411" s="40" t="s">
        <v>1284</v>
      </c>
      <c r="F411" s="40">
        <v>1</v>
      </c>
    </row>
    <row r="412" spans="1:6">
      <c r="A412" s="40" t="s">
        <v>11228</v>
      </c>
      <c r="B412" s="40">
        <v>3</v>
      </c>
      <c r="E412" s="40" t="s">
        <v>11711</v>
      </c>
      <c r="F412" s="40">
        <v>1</v>
      </c>
    </row>
    <row r="413" spans="1:6">
      <c r="A413" s="40" t="s">
        <v>11229</v>
      </c>
      <c r="B413" s="40">
        <v>3</v>
      </c>
      <c r="E413" s="40" t="s">
        <v>11712</v>
      </c>
      <c r="F413" s="40">
        <v>1</v>
      </c>
    </row>
    <row r="414" spans="1:6">
      <c r="A414" s="40" t="s">
        <v>11230</v>
      </c>
      <c r="B414" s="40">
        <v>1</v>
      </c>
      <c r="E414" s="40" t="s">
        <v>1937</v>
      </c>
      <c r="F414" s="40">
        <v>4</v>
      </c>
    </row>
    <row r="415" spans="1:6">
      <c r="A415" s="40" t="s">
        <v>11231</v>
      </c>
      <c r="B415" s="40">
        <v>3</v>
      </c>
      <c r="E415" s="40" t="s">
        <v>995</v>
      </c>
      <c r="F415" s="40">
        <v>4</v>
      </c>
    </row>
    <row r="416" spans="1:6">
      <c r="A416" s="40" t="s">
        <v>11232</v>
      </c>
      <c r="B416" s="40">
        <v>3</v>
      </c>
      <c r="E416" s="40" t="s">
        <v>308</v>
      </c>
      <c r="F416" s="40">
        <v>3</v>
      </c>
    </row>
    <row r="417" spans="1:6">
      <c r="A417" s="40" t="s">
        <v>11233</v>
      </c>
      <c r="B417" s="40">
        <v>3</v>
      </c>
      <c r="E417" s="40" t="s">
        <v>11713</v>
      </c>
      <c r="F417" s="40">
        <v>1</v>
      </c>
    </row>
    <row r="418" spans="1:6">
      <c r="A418" s="40" t="s">
        <v>11234</v>
      </c>
      <c r="B418" s="40">
        <v>3</v>
      </c>
      <c r="E418" s="40" t="s">
        <v>11714</v>
      </c>
      <c r="F418" s="40">
        <v>1</v>
      </c>
    </row>
    <row r="419" spans="1:6">
      <c r="A419" s="40" t="s">
        <v>11235</v>
      </c>
      <c r="B419" s="40">
        <v>3</v>
      </c>
      <c r="E419" s="40" t="s">
        <v>11715</v>
      </c>
      <c r="F419" s="40">
        <v>3</v>
      </c>
    </row>
    <row r="420" spans="1:6">
      <c r="A420" s="40" t="s">
        <v>11236</v>
      </c>
      <c r="B420" s="40">
        <v>1</v>
      </c>
      <c r="E420" s="40" t="s">
        <v>11716</v>
      </c>
      <c r="F420" s="40">
        <v>1</v>
      </c>
    </row>
    <row r="421" spans="1:6">
      <c r="A421" s="40" t="s">
        <v>11237</v>
      </c>
      <c r="B421" s="40">
        <v>3</v>
      </c>
      <c r="E421" s="40" t="s">
        <v>190</v>
      </c>
      <c r="F421" s="40">
        <v>1</v>
      </c>
    </row>
    <row r="422" spans="1:6">
      <c r="A422" s="40" t="s">
        <v>11238</v>
      </c>
      <c r="B422" s="40">
        <v>3</v>
      </c>
      <c r="E422" s="40" t="s">
        <v>125</v>
      </c>
      <c r="F422" s="40">
        <v>3</v>
      </c>
    </row>
    <row r="423" spans="1:6">
      <c r="A423" s="40" t="s">
        <v>11239</v>
      </c>
      <c r="B423" s="40">
        <v>1</v>
      </c>
      <c r="E423" s="40" t="s">
        <v>1095</v>
      </c>
      <c r="F423" s="40">
        <v>4</v>
      </c>
    </row>
    <row r="424" spans="1:6">
      <c r="A424" s="40" t="s">
        <v>11240</v>
      </c>
      <c r="B424" s="40">
        <v>3</v>
      </c>
      <c r="E424" s="40" t="s">
        <v>2511</v>
      </c>
      <c r="F424" s="40">
        <v>1</v>
      </c>
    </row>
    <row r="425" spans="1:6">
      <c r="A425" s="40" t="s">
        <v>11241</v>
      </c>
      <c r="B425" s="40">
        <v>1</v>
      </c>
      <c r="E425" s="40" t="s">
        <v>311</v>
      </c>
      <c r="F425" s="40">
        <v>3</v>
      </c>
    </row>
    <row r="426" spans="1:6">
      <c r="A426" s="40" t="s">
        <v>11242</v>
      </c>
      <c r="B426" s="40">
        <v>1</v>
      </c>
      <c r="E426" s="40" t="s">
        <v>11717</v>
      </c>
      <c r="F426" s="40">
        <v>2</v>
      </c>
    </row>
    <row r="427" spans="1:6">
      <c r="A427" s="40" t="s">
        <v>11243</v>
      </c>
      <c r="B427" s="40">
        <v>1</v>
      </c>
      <c r="E427" s="40" t="s">
        <v>2285</v>
      </c>
      <c r="F427" s="40">
        <v>1</v>
      </c>
    </row>
    <row r="428" spans="1:6">
      <c r="A428" s="40" t="s">
        <v>11244</v>
      </c>
      <c r="B428" s="40">
        <v>1</v>
      </c>
      <c r="E428" s="40" t="s">
        <v>11369</v>
      </c>
      <c r="F428" s="40">
        <v>1</v>
      </c>
    </row>
    <row r="429" spans="1:6">
      <c r="A429" s="40" t="s">
        <v>11245</v>
      </c>
      <c r="B429" s="40">
        <v>3</v>
      </c>
      <c r="E429" s="40" t="s">
        <v>11302</v>
      </c>
      <c r="F429" s="40">
        <v>3</v>
      </c>
    </row>
    <row r="430" spans="1:6">
      <c r="A430" s="40" t="s">
        <v>11246</v>
      </c>
      <c r="B430" s="40">
        <v>1</v>
      </c>
      <c r="E430" s="40" t="s">
        <v>11370</v>
      </c>
      <c r="F430" s="40">
        <v>1</v>
      </c>
    </row>
    <row r="431" spans="1:6">
      <c r="A431" s="40" t="s">
        <v>11247</v>
      </c>
      <c r="B431" s="40">
        <v>1</v>
      </c>
      <c r="E431" s="40" t="s">
        <v>11082</v>
      </c>
      <c r="F431" s="40">
        <v>1</v>
      </c>
    </row>
    <row r="432" spans="1:6">
      <c r="A432" s="40" t="s">
        <v>11248</v>
      </c>
      <c r="B432" s="40">
        <v>1</v>
      </c>
      <c r="E432" s="40" t="s">
        <v>1476</v>
      </c>
      <c r="F432" s="40">
        <v>3</v>
      </c>
    </row>
    <row r="433" spans="1:6">
      <c r="A433" s="40" t="s">
        <v>11249</v>
      </c>
      <c r="B433" s="40">
        <v>1</v>
      </c>
      <c r="E433" s="40" t="s">
        <v>2319</v>
      </c>
      <c r="F433" s="40">
        <v>1</v>
      </c>
    </row>
    <row r="434" spans="1:6">
      <c r="A434" s="40" t="s">
        <v>11250</v>
      </c>
      <c r="B434" s="40">
        <v>3</v>
      </c>
      <c r="E434" s="40" t="s">
        <v>11718</v>
      </c>
      <c r="F434" s="40">
        <v>3</v>
      </c>
    </row>
    <row r="435" spans="1:6">
      <c r="A435" s="40" t="s">
        <v>11251</v>
      </c>
      <c r="B435" s="40">
        <v>3</v>
      </c>
      <c r="E435" s="40" t="s">
        <v>11719</v>
      </c>
      <c r="F435" s="40">
        <v>1</v>
      </c>
    </row>
    <row r="436" spans="1:6">
      <c r="A436" s="40" t="s">
        <v>11252</v>
      </c>
      <c r="B436" s="40">
        <v>1</v>
      </c>
      <c r="E436" s="40" t="s">
        <v>11720</v>
      </c>
      <c r="F436" s="40">
        <v>1</v>
      </c>
    </row>
    <row r="437" spans="1:6">
      <c r="A437" s="40" t="s">
        <v>11253</v>
      </c>
      <c r="B437" s="40">
        <v>1</v>
      </c>
      <c r="E437" s="40" t="s">
        <v>390</v>
      </c>
      <c r="F437" s="40">
        <v>1</v>
      </c>
    </row>
    <row r="438" spans="1:6">
      <c r="A438" s="40" t="s">
        <v>11254</v>
      </c>
      <c r="B438" s="40">
        <v>1</v>
      </c>
      <c r="E438" s="40" t="s">
        <v>2613</v>
      </c>
      <c r="F438" s="40">
        <v>1</v>
      </c>
    </row>
    <row r="439" spans="1:6">
      <c r="A439" s="40" t="s">
        <v>11255</v>
      </c>
      <c r="B439" s="40">
        <v>1</v>
      </c>
      <c r="E439" s="40" t="s">
        <v>3840</v>
      </c>
      <c r="F439" s="40">
        <v>1</v>
      </c>
    </row>
    <row r="440" spans="1:6">
      <c r="A440" s="40" t="s">
        <v>11256</v>
      </c>
      <c r="B440" s="40">
        <v>1</v>
      </c>
      <c r="E440" s="40" t="s">
        <v>2929</v>
      </c>
      <c r="F440" s="40">
        <v>1</v>
      </c>
    </row>
    <row r="441" spans="1:6">
      <c r="A441" s="40" t="s">
        <v>11257</v>
      </c>
      <c r="B441" s="40">
        <v>1</v>
      </c>
      <c r="E441" s="40" t="s">
        <v>3844</v>
      </c>
      <c r="F441" s="40">
        <v>1</v>
      </c>
    </row>
    <row r="442" spans="1:6">
      <c r="A442" s="40" t="s">
        <v>11258</v>
      </c>
      <c r="B442" s="40">
        <v>1</v>
      </c>
      <c r="E442" s="40" t="s">
        <v>1194</v>
      </c>
      <c r="F442" s="40">
        <v>3</v>
      </c>
    </row>
    <row r="443" spans="1:6">
      <c r="A443" s="40" t="s">
        <v>11259</v>
      </c>
      <c r="B443" s="40">
        <v>3</v>
      </c>
      <c r="E443" s="40" t="s">
        <v>11721</v>
      </c>
      <c r="F443" s="40">
        <v>4</v>
      </c>
    </row>
    <row r="444" spans="1:6">
      <c r="A444" s="40" t="s">
        <v>11260</v>
      </c>
      <c r="B444" s="40">
        <v>1</v>
      </c>
      <c r="E444" s="40" t="s">
        <v>1205</v>
      </c>
      <c r="F444" s="40">
        <v>3</v>
      </c>
    </row>
    <row r="445" spans="1:6">
      <c r="A445" s="40" t="s">
        <v>11261</v>
      </c>
      <c r="B445" s="40">
        <v>1</v>
      </c>
      <c r="E445" s="40" t="s">
        <v>2125</v>
      </c>
      <c r="F445" s="40">
        <v>4</v>
      </c>
    </row>
    <row r="446" spans="1:6">
      <c r="A446" s="40" t="s">
        <v>11262</v>
      </c>
      <c r="B446" s="40">
        <v>1</v>
      </c>
      <c r="E446" s="40" t="s">
        <v>11040</v>
      </c>
      <c r="F446" s="40">
        <v>1</v>
      </c>
    </row>
    <row r="447" spans="1:6">
      <c r="A447" s="40" t="s">
        <v>11263</v>
      </c>
      <c r="B447" s="40">
        <v>1</v>
      </c>
      <c r="E447" s="40" t="s">
        <v>2521</v>
      </c>
      <c r="F447" s="40">
        <v>1</v>
      </c>
    </row>
    <row r="448" spans="1:6">
      <c r="A448" s="40" t="s">
        <v>11264</v>
      </c>
      <c r="B448" s="40">
        <v>1</v>
      </c>
      <c r="E448" s="40" t="s">
        <v>2585</v>
      </c>
      <c r="F448" s="40">
        <v>1</v>
      </c>
    </row>
    <row r="449" spans="1:6">
      <c r="A449" s="40" t="s">
        <v>11265</v>
      </c>
      <c r="B449" s="40">
        <v>3</v>
      </c>
      <c r="E449" s="40" t="s">
        <v>11722</v>
      </c>
      <c r="F449" s="40">
        <v>1</v>
      </c>
    </row>
    <row r="450" spans="1:6">
      <c r="A450" s="40" t="s">
        <v>11266</v>
      </c>
      <c r="B450" s="40">
        <v>1</v>
      </c>
      <c r="E450" s="40" t="s">
        <v>11303</v>
      </c>
      <c r="F450" s="40">
        <v>1</v>
      </c>
    </row>
    <row r="451" spans="1:6">
      <c r="A451" s="40" t="s">
        <v>11267</v>
      </c>
      <c r="B451" s="40">
        <v>1</v>
      </c>
      <c r="E451" s="40" t="s">
        <v>11723</v>
      </c>
      <c r="F451" s="40">
        <v>3</v>
      </c>
    </row>
    <row r="452" spans="1:6">
      <c r="A452" s="40" t="s">
        <v>11268</v>
      </c>
      <c r="B452" s="40">
        <v>3</v>
      </c>
      <c r="E452" s="40" t="s">
        <v>11083</v>
      </c>
      <c r="F452" s="40">
        <v>1</v>
      </c>
    </row>
    <row r="453" spans="1:6">
      <c r="A453" s="40" t="s">
        <v>11269</v>
      </c>
      <c r="B453" s="40">
        <v>1</v>
      </c>
      <c r="E453" s="40" t="s">
        <v>11304</v>
      </c>
      <c r="F453" s="40">
        <v>1</v>
      </c>
    </row>
    <row r="454" spans="1:6">
      <c r="A454" s="40" t="s">
        <v>1252</v>
      </c>
      <c r="B454" s="40">
        <v>3</v>
      </c>
      <c r="E454" s="40" t="s">
        <v>1538</v>
      </c>
      <c r="F454" s="40">
        <v>3</v>
      </c>
    </row>
    <row r="455" spans="1:6">
      <c r="A455" s="40" t="s">
        <v>11270</v>
      </c>
      <c r="B455" s="40">
        <v>2</v>
      </c>
      <c r="E455" s="40" t="s">
        <v>11724</v>
      </c>
      <c r="F455" s="40">
        <v>1</v>
      </c>
    </row>
    <row r="456" spans="1:6">
      <c r="A456" s="40" t="s">
        <v>11271</v>
      </c>
      <c r="B456" s="40">
        <v>1</v>
      </c>
      <c r="E456" s="40" t="s">
        <v>11725</v>
      </c>
      <c r="F456" s="40">
        <v>1</v>
      </c>
    </row>
    <row r="457" spans="1:6">
      <c r="A457" s="40" t="s">
        <v>11272</v>
      </c>
      <c r="B457" s="40">
        <v>1</v>
      </c>
      <c r="E457" s="40" t="s">
        <v>11084</v>
      </c>
      <c r="F457" s="40">
        <v>1</v>
      </c>
    </row>
    <row r="458" spans="1:6">
      <c r="A458" s="40" t="s">
        <v>11273</v>
      </c>
      <c r="B458" s="40">
        <v>1</v>
      </c>
      <c r="E458" s="40" t="s">
        <v>11726</v>
      </c>
      <c r="F458" s="40">
        <v>1</v>
      </c>
    </row>
    <row r="459" spans="1:6">
      <c r="A459" s="40" t="s">
        <v>11274</v>
      </c>
      <c r="B459" s="40">
        <v>1</v>
      </c>
      <c r="E459" s="40" t="s">
        <v>11020</v>
      </c>
      <c r="F459" s="40">
        <v>1</v>
      </c>
    </row>
    <row r="460" spans="1:6">
      <c r="A460" s="40" t="s">
        <v>11275</v>
      </c>
      <c r="B460" s="40">
        <v>1</v>
      </c>
      <c r="E460" s="40" t="s">
        <v>11727</v>
      </c>
      <c r="F460" s="40">
        <v>1</v>
      </c>
    </row>
    <row r="461" spans="1:6">
      <c r="A461" s="40" t="s">
        <v>11276</v>
      </c>
      <c r="B461" s="40">
        <v>1</v>
      </c>
      <c r="E461" s="40" t="s">
        <v>11728</v>
      </c>
      <c r="F461" s="40">
        <v>4</v>
      </c>
    </row>
    <row r="462" spans="1:6">
      <c r="A462" s="40" t="s">
        <v>11277</v>
      </c>
      <c r="B462" s="40">
        <v>1</v>
      </c>
      <c r="E462" s="40" t="s">
        <v>806</v>
      </c>
      <c r="F462" s="40">
        <v>3</v>
      </c>
    </row>
    <row r="463" spans="1:6">
      <c r="A463" s="40" t="s">
        <v>11278</v>
      </c>
      <c r="B463" s="40">
        <v>1</v>
      </c>
      <c r="E463" s="40" t="s">
        <v>11729</v>
      </c>
      <c r="F463" s="40">
        <v>1</v>
      </c>
    </row>
    <row r="464" spans="1:6">
      <c r="A464" s="40" t="s">
        <v>1261</v>
      </c>
      <c r="B464" s="40">
        <v>1</v>
      </c>
      <c r="E464" s="40" t="s">
        <v>11085</v>
      </c>
      <c r="F464" s="40">
        <v>1</v>
      </c>
    </row>
    <row r="465" spans="1:6">
      <c r="A465" s="40" t="s">
        <v>11279</v>
      </c>
      <c r="B465" s="40">
        <v>1</v>
      </c>
      <c r="E465" s="40" t="s">
        <v>11041</v>
      </c>
      <c r="F465" s="40">
        <v>1</v>
      </c>
    </row>
    <row r="466" spans="1:6">
      <c r="A466" s="40" t="s">
        <v>11280</v>
      </c>
      <c r="B466" s="40">
        <v>1</v>
      </c>
      <c r="E466" s="40" t="s">
        <v>903</v>
      </c>
      <c r="F466" s="40">
        <v>3</v>
      </c>
    </row>
    <row r="467" spans="1:6">
      <c r="A467" s="40" t="s">
        <v>11281</v>
      </c>
      <c r="B467" s="40">
        <v>1</v>
      </c>
      <c r="E467" s="40" t="s">
        <v>11730</v>
      </c>
      <c r="F467" s="40">
        <v>1</v>
      </c>
    </row>
    <row r="468" spans="1:6">
      <c r="A468" s="40" t="s">
        <v>11282</v>
      </c>
      <c r="B468" s="40">
        <v>1</v>
      </c>
      <c r="E468" s="40" t="s">
        <v>2204</v>
      </c>
      <c r="F468" s="40">
        <v>4</v>
      </c>
    </row>
    <row r="469" spans="1:6">
      <c r="A469" s="40" t="s">
        <v>11283</v>
      </c>
      <c r="B469" s="40">
        <v>1</v>
      </c>
      <c r="E469" s="40" t="s">
        <v>11086</v>
      </c>
      <c r="F469" s="40">
        <v>1</v>
      </c>
    </row>
    <row r="470" spans="1:6">
      <c r="A470" s="40" t="s">
        <v>11284</v>
      </c>
      <c r="B470" s="40">
        <v>1</v>
      </c>
      <c r="E470" s="40" t="s">
        <v>11305</v>
      </c>
      <c r="F470" s="40">
        <v>1</v>
      </c>
    </row>
    <row r="471" spans="1:6">
      <c r="A471" s="40" t="s">
        <v>11285</v>
      </c>
      <c r="B471" s="40">
        <v>1</v>
      </c>
      <c r="E471" s="40" t="s">
        <v>2021</v>
      </c>
      <c r="F471" s="40">
        <v>4</v>
      </c>
    </row>
    <row r="472" spans="1:6">
      <c r="A472" s="40" t="s">
        <v>11286</v>
      </c>
      <c r="B472" s="40">
        <v>1</v>
      </c>
      <c r="E472" s="40" t="s">
        <v>4070</v>
      </c>
      <c r="F472" s="40">
        <v>4</v>
      </c>
    </row>
    <row r="473" spans="1:6">
      <c r="A473" s="40" t="s">
        <v>11287</v>
      </c>
      <c r="B473" s="40">
        <v>1</v>
      </c>
      <c r="E473" s="40" t="s">
        <v>1996</v>
      </c>
      <c r="F473" s="40">
        <v>4</v>
      </c>
    </row>
    <row r="474" spans="1:6">
      <c r="A474" s="40" t="s">
        <v>11288</v>
      </c>
      <c r="B474" s="40">
        <v>3</v>
      </c>
      <c r="E474" s="40" t="s">
        <v>2179</v>
      </c>
      <c r="F474" s="40">
        <v>1</v>
      </c>
    </row>
    <row r="475" spans="1:6">
      <c r="A475" s="40" t="s">
        <v>11289</v>
      </c>
      <c r="B475" s="40">
        <v>1</v>
      </c>
      <c r="E475" s="40" t="s">
        <v>11731</v>
      </c>
      <c r="F475" s="40">
        <v>1</v>
      </c>
    </row>
    <row r="476" spans="1:6">
      <c r="A476" s="40" t="s">
        <v>11290</v>
      </c>
      <c r="B476" s="40">
        <v>1</v>
      </c>
      <c r="E476" s="40" t="s">
        <v>1389</v>
      </c>
      <c r="F476" s="40">
        <v>3</v>
      </c>
    </row>
    <row r="477" spans="1:6">
      <c r="A477" s="40" t="s">
        <v>11291</v>
      </c>
      <c r="B477" s="40">
        <v>1</v>
      </c>
      <c r="E477" s="40" t="s">
        <v>1030</v>
      </c>
      <c r="F477" s="40">
        <v>4</v>
      </c>
    </row>
    <row r="478" spans="1:6">
      <c r="A478" s="40" t="s">
        <v>11292</v>
      </c>
      <c r="B478" s="40">
        <v>3</v>
      </c>
      <c r="E478" s="40" t="s">
        <v>11732</v>
      </c>
      <c r="F478" s="40">
        <v>3</v>
      </c>
    </row>
    <row r="479" spans="1:6">
      <c r="A479" s="40" t="s">
        <v>11293</v>
      </c>
      <c r="B479" s="40">
        <v>1</v>
      </c>
      <c r="E479" s="40" t="s">
        <v>11306</v>
      </c>
      <c r="F479" s="40">
        <v>3</v>
      </c>
    </row>
    <row r="480" spans="1:6">
      <c r="A480" s="40" t="s">
        <v>11294</v>
      </c>
      <c r="B480" s="40">
        <v>1</v>
      </c>
      <c r="E480" s="40" t="s">
        <v>2233</v>
      </c>
      <c r="F480" s="40">
        <v>1</v>
      </c>
    </row>
    <row r="481" spans="1:6">
      <c r="A481" s="40" t="s">
        <v>11295</v>
      </c>
      <c r="B481" s="40">
        <v>1</v>
      </c>
      <c r="E481" s="40" t="s">
        <v>11733</v>
      </c>
      <c r="F481" s="40">
        <v>1</v>
      </c>
    </row>
    <row r="482" spans="1:6">
      <c r="A482" s="40" t="s">
        <v>11296</v>
      </c>
      <c r="B482" s="40">
        <v>1</v>
      </c>
      <c r="E482" s="40" t="s">
        <v>1033</v>
      </c>
      <c r="F482" s="40">
        <v>4</v>
      </c>
    </row>
    <row r="483" spans="1:6">
      <c r="A483" s="40" t="s">
        <v>11297</v>
      </c>
      <c r="B483" s="40">
        <v>1</v>
      </c>
      <c r="E483" s="40" t="s">
        <v>4078</v>
      </c>
      <c r="F483" s="40">
        <v>4</v>
      </c>
    </row>
    <row r="484" spans="1:6">
      <c r="A484" s="40" t="s">
        <v>11298</v>
      </c>
      <c r="B484" s="40">
        <v>3</v>
      </c>
      <c r="E484" s="40" t="s">
        <v>11734</v>
      </c>
      <c r="F484" s="40">
        <v>3</v>
      </c>
    </row>
    <row r="485" spans="1:6">
      <c r="A485" s="40" t="s">
        <v>11299</v>
      </c>
      <c r="B485" s="40">
        <v>1</v>
      </c>
      <c r="E485" s="40" t="s">
        <v>11735</v>
      </c>
      <c r="F485" s="40">
        <v>1</v>
      </c>
    </row>
    <row r="486" spans="1:6">
      <c r="A486" s="40" t="s">
        <v>11300</v>
      </c>
      <c r="B486" s="40">
        <v>1</v>
      </c>
      <c r="E486" s="40" t="s">
        <v>2034</v>
      </c>
      <c r="F486" s="40">
        <v>3</v>
      </c>
    </row>
    <row r="487" spans="1:6">
      <c r="A487" s="40" t="s">
        <v>11301</v>
      </c>
      <c r="B487" s="40">
        <v>1</v>
      </c>
      <c r="E487" s="40" t="s">
        <v>11736</v>
      </c>
      <c r="F487" s="40">
        <v>4</v>
      </c>
    </row>
    <row r="488" spans="1:6">
      <c r="A488" s="40" t="s">
        <v>11302</v>
      </c>
      <c r="B488" s="40">
        <v>3</v>
      </c>
      <c r="E488" s="40" t="s">
        <v>11737</v>
      </c>
      <c r="F488" s="40">
        <v>2</v>
      </c>
    </row>
    <row r="489" spans="1:6">
      <c r="A489" s="40" t="s">
        <v>11303</v>
      </c>
      <c r="B489" s="40">
        <v>1</v>
      </c>
      <c r="E489" s="40" t="s">
        <v>11042</v>
      </c>
      <c r="F489" s="40">
        <v>1</v>
      </c>
    </row>
    <row r="490" spans="1:6">
      <c r="A490" s="40" t="s">
        <v>11304</v>
      </c>
      <c r="B490" s="40">
        <v>1</v>
      </c>
      <c r="E490" s="40" t="s">
        <v>2783</v>
      </c>
      <c r="F490" s="40">
        <v>1</v>
      </c>
    </row>
    <row r="491" spans="1:6">
      <c r="A491" s="40" t="s">
        <v>11305</v>
      </c>
      <c r="B491" s="40">
        <v>1</v>
      </c>
      <c r="E491" s="40" t="s">
        <v>11738</v>
      </c>
      <c r="F491" s="40">
        <v>1</v>
      </c>
    </row>
    <row r="492" spans="1:6">
      <c r="A492" s="40" t="s">
        <v>1267</v>
      </c>
      <c r="B492" s="40">
        <v>1</v>
      </c>
      <c r="E492" s="40" t="s">
        <v>11739</v>
      </c>
      <c r="F492" s="40">
        <v>1</v>
      </c>
    </row>
    <row r="493" spans="1:6">
      <c r="A493" s="40" t="s">
        <v>11306</v>
      </c>
      <c r="B493" s="40">
        <v>3</v>
      </c>
      <c r="E493" s="40" t="s">
        <v>11740</v>
      </c>
      <c r="F493" s="40">
        <v>1</v>
      </c>
    </row>
    <row r="494" spans="1:6">
      <c r="A494" s="40" t="s">
        <v>11307</v>
      </c>
      <c r="B494" s="40">
        <v>2</v>
      </c>
      <c r="E494" s="40" t="s">
        <v>2121</v>
      </c>
      <c r="F494" s="40">
        <v>1</v>
      </c>
    </row>
    <row r="495" spans="1:6">
      <c r="A495" s="40" t="s">
        <v>11308</v>
      </c>
      <c r="B495" s="40">
        <v>1</v>
      </c>
      <c r="E495" s="40" t="s">
        <v>2447</v>
      </c>
      <c r="F495" s="40">
        <v>1</v>
      </c>
    </row>
    <row r="496" spans="1:6">
      <c r="A496" s="40" t="s">
        <v>11309</v>
      </c>
      <c r="B496" s="40">
        <v>1</v>
      </c>
      <c r="E496" s="40" t="s">
        <v>11741</v>
      </c>
      <c r="F496" s="40">
        <v>2</v>
      </c>
    </row>
    <row r="497" spans="1:6">
      <c r="A497" s="40" t="s">
        <v>11310</v>
      </c>
      <c r="B497" s="40">
        <v>1</v>
      </c>
      <c r="E497" s="40" t="s">
        <v>11087</v>
      </c>
      <c r="F497" s="40">
        <v>1</v>
      </c>
    </row>
    <row r="498" spans="1:6">
      <c r="A498" s="40" t="s">
        <v>11311</v>
      </c>
      <c r="B498" s="40">
        <v>1</v>
      </c>
      <c r="E498" s="40" t="s">
        <v>11149</v>
      </c>
      <c r="F498" s="40">
        <v>1</v>
      </c>
    </row>
    <row r="499" spans="1:6">
      <c r="A499" s="40" t="s">
        <v>11312</v>
      </c>
      <c r="B499" s="40">
        <v>1</v>
      </c>
      <c r="E499" s="40" t="s">
        <v>630</v>
      </c>
      <c r="F499" s="40">
        <v>1</v>
      </c>
    </row>
    <row r="500" spans="1:6">
      <c r="A500" s="40" t="s">
        <v>11313</v>
      </c>
      <c r="B500" s="40">
        <v>1</v>
      </c>
      <c r="E500" s="40" t="s">
        <v>11742</v>
      </c>
      <c r="F500" s="40">
        <v>4</v>
      </c>
    </row>
    <row r="501" spans="1:6">
      <c r="A501" s="40" t="s">
        <v>11314</v>
      </c>
      <c r="B501" s="40">
        <v>1</v>
      </c>
      <c r="E501" s="40" t="s">
        <v>1430</v>
      </c>
      <c r="F501" s="40">
        <v>4</v>
      </c>
    </row>
    <row r="502" spans="1:6">
      <c r="A502" s="40" t="s">
        <v>11315</v>
      </c>
      <c r="B502" s="40">
        <v>1</v>
      </c>
      <c r="E502" s="40" t="s">
        <v>11088</v>
      </c>
      <c r="F502" s="40">
        <v>3</v>
      </c>
    </row>
    <row r="503" spans="1:6">
      <c r="A503" s="40" t="s">
        <v>11316</v>
      </c>
      <c r="B503" s="40">
        <v>1</v>
      </c>
      <c r="E503" s="40" t="s">
        <v>11743</v>
      </c>
      <c r="F503" s="40">
        <v>4</v>
      </c>
    </row>
    <row r="504" spans="1:6">
      <c r="A504" s="40" t="s">
        <v>11317</v>
      </c>
      <c r="B504" s="40">
        <v>3</v>
      </c>
      <c r="E504" s="40" t="s">
        <v>11744</v>
      </c>
      <c r="F504" s="40">
        <v>3</v>
      </c>
    </row>
    <row r="505" spans="1:6">
      <c r="A505" s="40" t="s">
        <v>11318</v>
      </c>
      <c r="B505" s="40">
        <v>1</v>
      </c>
      <c r="E505" s="40" t="s">
        <v>11745</v>
      </c>
      <c r="F505" s="40">
        <v>3</v>
      </c>
    </row>
    <row r="506" spans="1:6">
      <c r="A506" s="40" t="s">
        <v>11319</v>
      </c>
      <c r="B506" s="40">
        <v>1</v>
      </c>
      <c r="E506" s="40" t="s">
        <v>1950</v>
      </c>
      <c r="F506" s="40">
        <v>1</v>
      </c>
    </row>
    <row r="507" spans="1:6">
      <c r="A507" s="40" t="s">
        <v>11320</v>
      </c>
      <c r="B507" s="40">
        <v>3</v>
      </c>
      <c r="E507" s="40" t="s">
        <v>11746</v>
      </c>
      <c r="F507" s="40">
        <v>1</v>
      </c>
    </row>
    <row r="508" spans="1:6">
      <c r="A508" s="40" t="s">
        <v>11321</v>
      </c>
      <c r="B508" s="40">
        <v>3</v>
      </c>
      <c r="E508" s="40" t="s">
        <v>1807</v>
      </c>
      <c r="F508" s="40">
        <v>4</v>
      </c>
    </row>
    <row r="509" spans="1:6">
      <c r="A509" s="40" t="s">
        <v>11322</v>
      </c>
      <c r="B509" s="40">
        <v>1</v>
      </c>
      <c r="E509" s="40" t="s">
        <v>11307</v>
      </c>
      <c r="F509" s="40">
        <v>2</v>
      </c>
    </row>
    <row r="510" spans="1:6">
      <c r="A510" s="40" t="s">
        <v>11323</v>
      </c>
      <c r="B510" s="40">
        <v>1</v>
      </c>
      <c r="E510" s="40" t="s">
        <v>1873</v>
      </c>
      <c r="F510" s="40">
        <v>1</v>
      </c>
    </row>
    <row r="511" spans="1:6">
      <c r="A511" s="40" t="s">
        <v>11324</v>
      </c>
      <c r="B511" s="40">
        <v>1</v>
      </c>
      <c r="E511" s="40" t="s">
        <v>11747</v>
      </c>
      <c r="F511" s="40">
        <v>4</v>
      </c>
    </row>
    <row r="512" spans="1:6">
      <c r="A512" s="40" t="s">
        <v>11325</v>
      </c>
      <c r="B512" s="40">
        <v>3</v>
      </c>
      <c r="E512" s="40" t="s">
        <v>11748</v>
      </c>
      <c r="F512" s="40">
        <v>1</v>
      </c>
    </row>
    <row r="513" spans="1:6">
      <c r="A513" s="40" t="s">
        <v>11326</v>
      </c>
      <c r="B513" s="40">
        <v>1</v>
      </c>
      <c r="E513" s="40" t="s">
        <v>11308</v>
      </c>
      <c r="F513" s="40">
        <v>1</v>
      </c>
    </row>
    <row r="514" spans="1:6">
      <c r="A514" s="40" t="s">
        <v>11327</v>
      </c>
      <c r="B514" s="40">
        <v>3</v>
      </c>
      <c r="E514" s="40" t="s">
        <v>1899</v>
      </c>
      <c r="F514" s="40">
        <v>4</v>
      </c>
    </row>
    <row r="515" spans="1:6">
      <c r="A515" s="40" t="s">
        <v>11328</v>
      </c>
      <c r="B515" s="40">
        <v>1</v>
      </c>
      <c r="E515" s="40" t="s">
        <v>11749</v>
      </c>
      <c r="F515" s="40">
        <v>1</v>
      </c>
    </row>
    <row r="516" spans="1:6">
      <c r="A516" s="40" t="s">
        <v>11329</v>
      </c>
      <c r="B516" s="40">
        <v>1</v>
      </c>
      <c r="E516" s="40" t="s">
        <v>11373</v>
      </c>
      <c r="F516" s="40">
        <v>1</v>
      </c>
    </row>
    <row r="517" spans="1:6">
      <c r="A517" s="40" t="s">
        <v>11330</v>
      </c>
      <c r="B517" s="40">
        <v>1</v>
      </c>
      <c r="E517" s="40" t="s">
        <v>11150</v>
      </c>
      <c r="F517" s="40">
        <v>1</v>
      </c>
    </row>
    <row r="518" spans="1:6">
      <c r="A518" s="40" t="s">
        <v>11331</v>
      </c>
      <c r="B518" s="40">
        <v>1</v>
      </c>
      <c r="E518" s="40" t="s">
        <v>3920</v>
      </c>
      <c r="F518" s="40">
        <v>1</v>
      </c>
    </row>
    <row r="519" spans="1:6">
      <c r="A519" s="40" t="s">
        <v>11332</v>
      </c>
      <c r="B519" s="40">
        <v>1</v>
      </c>
      <c r="E519" s="40" t="s">
        <v>11750</v>
      </c>
      <c r="F519" s="40">
        <v>4</v>
      </c>
    </row>
    <row r="520" spans="1:6">
      <c r="A520" s="40" t="s">
        <v>11333</v>
      </c>
      <c r="B520" s="40">
        <v>3</v>
      </c>
      <c r="E520" s="40" t="s">
        <v>998</v>
      </c>
      <c r="F520" s="40">
        <v>4</v>
      </c>
    </row>
    <row r="521" spans="1:6">
      <c r="A521" s="40" t="s">
        <v>11334</v>
      </c>
      <c r="B521" s="40">
        <v>1</v>
      </c>
      <c r="E521" s="40" t="s">
        <v>2602</v>
      </c>
      <c r="F521" s="40">
        <v>4</v>
      </c>
    </row>
    <row r="522" spans="1:6">
      <c r="A522" s="40" t="s">
        <v>11335</v>
      </c>
      <c r="B522" s="40">
        <v>1</v>
      </c>
      <c r="E522" s="40" t="s">
        <v>11751</v>
      </c>
      <c r="F522" s="40">
        <v>1</v>
      </c>
    </row>
    <row r="523" spans="1:6">
      <c r="A523" s="40" t="s">
        <v>11336</v>
      </c>
      <c r="B523" s="40">
        <v>1</v>
      </c>
      <c r="E523" s="40" t="s">
        <v>11752</v>
      </c>
      <c r="F523" s="40">
        <v>1</v>
      </c>
    </row>
    <row r="524" spans="1:6">
      <c r="A524" s="40" t="s">
        <v>11337</v>
      </c>
      <c r="B524" s="40">
        <v>1</v>
      </c>
      <c r="E524" s="40" t="s">
        <v>1317</v>
      </c>
      <c r="F524" s="40">
        <v>1</v>
      </c>
    </row>
    <row r="525" spans="1:6">
      <c r="A525" s="40" t="s">
        <v>11338</v>
      </c>
      <c r="B525" s="40">
        <v>3</v>
      </c>
      <c r="E525" s="40" t="s">
        <v>11753</v>
      </c>
      <c r="F525" s="40">
        <v>4</v>
      </c>
    </row>
    <row r="526" spans="1:6">
      <c r="A526" s="40" t="s">
        <v>11339</v>
      </c>
      <c r="B526" s="40">
        <v>1</v>
      </c>
      <c r="E526" s="40" t="s">
        <v>11754</v>
      </c>
      <c r="F526" s="40">
        <v>1</v>
      </c>
    </row>
    <row r="527" spans="1:6">
      <c r="A527" s="40" t="s">
        <v>11340</v>
      </c>
      <c r="B527" s="40">
        <v>1</v>
      </c>
      <c r="E527" s="40" t="s">
        <v>1367</v>
      </c>
      <c r="F527" s="40">
        <v>1</v>
      </c>
    </row>
    <row r="528" spans="1:6">
      <c r="A528" s="40" t="s">
        <v>11341</v>
      </c>
      <c r="B528" s="40">
        <v>3</v>
      </c>
      <c r="E528" s="40" t="s">
        <v>549</v>
      </c>
      <c r="F528" s="40">
        <v>1</v>
      </c>
    </row>
    <row r="529" spans="1:6">
      <c r="A529" s="40" t="s">
        <v>11342</v>
      </c>
      <c r="B529" s="40">
        <v>1</v>
      </c>
      <c r="E529" s="40" t="s">
        <v>11755</v>
      </c>
      <c r="F529" s="40">
        <v>4</v>
      </c>
    </row>
    <row r="530" spans="1:6">
      <c r="A530" s="40" t="s">
        <v>11343</v>
      </c>
      <c r="B530" s="40">
        <v>1</v>
      </c>
      <c r="E530" s="40" t="s">
        <v>72</v>
      </c>
      <c r="F530" s="40">
        <v>3</v>
      </c>
    </row>
    <row r="531" spans="1:6">
      <c r="A531" s="40" t="s">
        <v>11344</v>
      </c>
      <c r="B531" s="40">
        <v>1</v>
      </c>
      <c r="E531" s="40" t="s">
        <v>11756</v>
      </c>
      <c r="F531" s="40">
        <v>1</v>
      </c>
    </row>
    <row r="532" spans="1:6">
      <c r="A532" s="40" t="s">
        <v>11345</v>
      </c>
      <c r="B532" s="40">
        <v>1</v>
      </c>
      <c r="E532" s="40" t="s">
        <v>1526</v>
      </c>
      <c r="F532" s="40">
        <v>4</v>
      </c>
    </row>
    <row r="533" spans="1:6">
      <c r="A533" s="40" t="s">
        <v>11346</v>
      </c>
      <c r="B533" s="40">
        <v>2</v>
      </c>
      <c r="E533" s="40" t="s">
        <v>2857</v>
      </c>
      <c r="F533" s="40">
        <v>1</v>
      </c>
    </row>
    <row r="534" spans="1:6">
      <c r="A534" s="40" t="s">
        <v>11347</v>
      </c>
      <c r="B534" s="40">
        <v>3</v>
      </c>
      <c r="E534" s="40" t="s">
        <v>2751</v>
      </c>
      <c r="F534" s="40">
        <v>4</v>
      </c>
    </row>
    <row r="535" spans="1:6">
      <c r="A535" s="40" t="s">
        <v>11348</v>
      </c>
      <c r="B535" s="40">
        <v>1</v>
      </c>
      <c r="E535" s="40" t="s">
        <v>11757</v>
      </c>
      <c r="F535" s="40">
        <v>1</v>
      </c>
    </row>
    <row r="536" spans="1:6">
      <c r="A536" s="40" t="s">
        <v>11349</v>
      </c>
      <c r="B536" s="40">
        <v>1</v>
      </c>
      <c r="E536" s="40" t="s">
        <v>11043</v>
      </c>
      <c r="F536" s="40">
        <v>1</v>
      </c>
    </row>
    <row r="537" spans="1:6">
      <c r="A537" s="40" t="s">
        <v>11350</v>
      </c>
      <c r="B537" s="40">
        <v>1</v>
      </c>
      <c r="E537" s="40" t="s">
        <v>11758</v>
      </c>
      <c r="F537" s="40">
        <v>1</v>
      </c>
    </row>
    <row r="538" spans="1:6">
      <c r="A538" s="40" t="s">
        <v>11351</v>
      </c>
      <c r="B538" s="40">
        <v>1</v>
      </c>
      <c r="E538" s="40" t="s">
        <v>11759</v>
      </c>
      <c r="F538" s="40">
        <v>1</v>
      </c>
    </row>
    <row r="539" spans="1:6">
      <c r="A539" s="40" t="s">
        <v>11352</v>
      </c>
      <c r="B539" s="40">
        <v>1</v>
      </c>
      <c r="E539" s="40" t="s">
        <v>11760</v>
      </c>
      <c r="F539" s="40">
        <v>3</v>
      </c>
    </row>
    <row r="540" spans="1:6">
      <c r="A540" s="40" t="s">
        <v>11353</v>
      </c>
      <c r="B540" s="40">
        <v>1</v>
      </c>
      <c r="E540" s="40" t="s">
        <v>1426</v>
      </c>
      <c r="F540" s="40">
        <v>1</v>
      </c>
    </row>
    <row r="541" spans="1:6">
      <c r="A541" s="40" t="s">
        <v>11354</v>
      </c>
      <c r="B541" s="40">
        <v>1</v>
      </c>
      <c r="E541" s="40" t="s">
        <v>2469</v>
      </c>
      <c r="F541" s="40">
        <v>1</v>
      </c>
    </row>
    <row r="542" spans="1:6">
      <c r="A542" s="40" t="s">
        <v>11355</v>
      </c>
      <c r="B542" s="40">
        <v>1</v>
      </c>
      <c r="E542" s="40" t="s">
        <v>11761</v>
      </c>
      <c r="F542" s="40">
        <v>1</v>
      </c>
    </row>
    <row r="543" spans="1:6">
      <c r="A543" s="40" t="s">
        <v>11356</v>
      </c>
      <c r="B543" s="40">
        <v>3</v>
      </c>
      <c r="E543" s="40" t="s">
        <v>11762</v>
      </c>
      <c r="F543" s="40">
        <v>3</v>
      </c>
    </row>
    <row r="544" spans="1:6">
      <c r="A544" s="40" t="s">
        <v>11357</v>
      </c>
      <c r="B544" s="40">
        <v>3</v>
      </c>
      <c r="E544" s="40" t="s">
        <v>11763</v>
      </c>
      <c r="F544" s="40">
        <v>4</v>
      </c>
    </row>
    <row r="545" spans="1:6">
      <c r="A545" s="40" t="s">
        <v>11358</v>
      </c>
      <c r="B545" s="40">
        <v>1</v>
      </c>
      <c r="E545" s="40" t="s">
        <v>11089</v>
      </c>
      <c r="F545" s="40">
        <v>3</v>
      </c>
    </row>
    <row r="546" spans="1:6">
      <c r="A546" s="40" t="s">
        <v>1255</v>
      </c>
      <c r="B546" s="40">
        <v>1</v>
      </c>
      <c r="E546" s="40" t="s">
        <v>11764</v>
      </c>
      <c r="F546" s="40">
        <v>1</v>
      </c>
    </row>
    <row r="547" spans="1:6">
      <c r="A547" s="40" t="s">
        <v>1264</v>
      </c>
      <c r="B547" s="40">
        <v>3</v>
      </c>
      <c r="E547" s="40" t="s">
        <v>11765</v>
      </c>
      <c r="F547" s="40">
        <v>4</v>
      </c>
    </row>
    <row r="548" spans="1:6">
      <c r="A548" s="40" t="s">
        <v>11359</v>
      </c>
      <c r="B548" s="40">
        <v>1</v>
      </c>
      <c r="E548" s="40" t="s">
        <v>2281</v>
      </c>
      <c r="F548" s="40">
        <v>3</v>
      </c>
    </row>
    <row r="549" spans="1:6">
      <c r="A549" s="40" t="s">
        <v>11360</v>
      </c>
      <c r="B549" s="40">
        <v>1</v>
      </c>
      <c r="E549" s="40" t="s">
        <v>11766</v>
      </c>
      <c r="F549" s="40">
        <v>1</v>
      </c>
    </row>
    <row r="550" spans="1:6">
      <c r="A550" s="40" t="s">
        <v>11361</v>
      </c>
      <c r="B550" s="40">
        <v>3</v>
      </c>
      <c r="E550" s="40" t="s">
        <v>2081</v>
      </c>
      <c r="F550" s="40">
        <v>3</v>
      </c>
    </row>
    <row r="551" spans="1:6">
      <c r="A551" s="40" t="s">
        <v>11362</v>
      </c>
      <c r="B551" s="40">
        <v>1</v>
      </c>
      <c r="E551" s="40" t="s">
        <v>11090</v>
      </c>
      <c r="F551" s="40">
        <v>1</v>
      </c>
    </row>
    <row r="552" spans="1:6">
      <c r="A552" s="40" t="s">
        <v>11363</v>
      </c>
      <c r="B552" s="40">
        <v>1</v>
      </c>
      <c r="E552" s="40" t="s">
        <v>11767</v>
      </c>
      <c r="F552" s="40">
        <v>1</v>
      </c>
    </row>
    <row r="553" spans="1:6">
      <c r="A553" s="40" t="s">
        <v>11364</v>
      </c>
      <c r="B553" s="40">
        <v>1</v>
      </c>
      <c r="E553" s="40" t="s">
        <v>2112</v>
      </c>
      <c r="F553" s="40">
        <v>3</v>
      </c>
    </row>
    <row r="554" spans="1:6">
      <c r="A554" s="40" t="s">
        <v>11365</v>
      </c>
      <c r="B554" s="40">
        <v>3</v>
      </c>
      <c r="E554" s="40" t="s">
        <v>1380</v>
      </c>
      <c r="F554" s="40">
        <v>3</v>
      </c>
    </row>
    <row r="555" spans="1:6">
      <c r="A555" s="40" t="s">
        <v>11366</v>
      </c>
      <c r="B555" s="40">
        <v>1</v>
      </c>
      <c r="E555" s="40" t="s">
        <v>2195</v>
      </c>
      <c r="F555" s="40">
        <v>2</v>
      </c>
    </row>
    <row r="556" spans="1:6">
      <c r="A556" s="40" t="s">
        <v>11367</v>
      </c>
      <c r="B556" s="40">
        <v>1</v>
      </c>
      <c r="E556" s="40" t="s">
        <v>11768</v>
      </c>
      <c r="F556" s="40">
        <v>4</v>
      </c>
    </row>
    <row r="557" spans="1:6">
      <c r="A557" s="40" t="s">
        <v>11368</v>
      </c>
      <c r="B557" s="40">
        <v>1</v>
      </c>
      <c r="E557" s="40" t="s">
        <v>11375</v>
      </c>
      <c r="F557" s="40">
        <v>1</v>
      </c>
    </row>
    <row r="558" spans="1:6">
      <c r="A558" s="40" t="s">
        <v>11369</v>
      </c>
      <c r="B558" s="40">
        <v>1</v>
      </c>
      <c r="E558" s="40" t="s">
        <v>2788</v>
      </c>
      <c r="F558" s="40">
        <v>1</v>
      </c>
    </row>
    <row r="559" spans="1:6">
      <c r="A559" s="40" t="s">
        <v>11370</v>
      </c>
      <c r="B559" s="40">
        <v>1</v>
      </c>
      <c r="E559" s="40" t="s">
        <v>11769</v>
      </c>
      <c r="F559" s="40">
        <v>1</v>
      </c>
    </row>
    <row r="560" spans="1:6">
      <c r="A560" s="40" t="s">
        <v>11371</v>
      </c>
      <c r="B560" s="40">
        <v>1</v>
      </c>
      <c r="E560" s="40" t="s">
        <v>11151</v>
      </c>
      <c r="F560" s="40">
        <v>1</v>
      </c>
    </row>
    <row r="561" spans="1:6">
      <c r="A561" s="40" t="s">
        <v>11372</v>
      </c>
      <c r="B561" s="40">
        <v>1</v>
      </c>
      <c r="E561" s="40" t="s">
        <v>2606</v>
      </c>
      <c r="F561" s="40">
        <v>4</v>
      </c>
    </row>
    <row r="562" spans="1:6">
      <c r="A562" s="40" t="s">
        <v>11373</v>
      </c>
      <c r="B562" s="40">
        <v>1</v>
      </c>
      <c r="E562" s="40" t="s">
        <v>131</v>
      </c>
      <c r="F562" s="40">
        <v>3</v>
      </c>
    </row>
    <row r="563" spans="1:6">
      <c r="A563" s="40" t="s">
        <v>11374</v>
      </c>
      <c r="B563" s="40">
        <v>1</v>
      </c>
      <c r="E563" s="40" t="s">
        <v>11770</v>
      </c>
      <c r="F563" s="40">
        <v>2</v>
      </c>
    </row>
    <row r="564" spans="1:6">
      <c r="A564" s="40" t="s">
        <v>11375</v>
      </c>
      <c r="B564" s="40">
        <v>1</v>
      </c>
      <c r="E564" s="40" t="s">
        <v>786</v>
      </c>
      <c r="F564" s="40">
        <v>1</v>
      </c>
    </row>
    <row r="565" spans="1:6">
      <c r="A565" s="40" t="s">
        <v>11376</v>
      </c>
      <c r="B565" s="40">
        <v>1</v>
      </c>
      <c r="E565" s="40" t="s">
        <v>1975</v>
      </c>
      <c r="F565" s="40">
        <v>3</v>
      </c>
    </row>
    <row r="566" spans="1:6">
      <c r="A566" s="40" t="s">
        <v>11377</v>
      </c>
      <c r="B566" s="40">
        <v>1</v>
      </c>
      <c r="E566" s="40" t="s">
        <v>2737</v>
      </c>
      <c r="F566" s="40">
        <v>1</v>
      </c>
    </row>
    <row r="567" spans="1:6">
      <c r="A567" s="40" t="s">
        <v>11378</v>
      </c>
      <c r="B567" s="40">
        <v>2</v>
      </c>
      <c r="E567" s="40" t="s">
        <v>11771</v>
      </c>
      <c r="F567" s="40">
        <v>1</v>
      </c>
    </row>
    <row r="568" spans="1:6">
      <c r="A568" s="40" t="s">
        <v>11379</v>
      </c>
      <c r="B568" s="40">
        <v>3</v>
      </c>
      <c r="E568" s="40" t="s">
        <v>11772</v>
      </c>
      <c r="F568" s="40">
        <v>1</v>
      </c>
    </row>
    <row r="569" spans="1:6">
      <c r="A569" s="40" t="s">
        <v>11380</v>
      </c>
      <c r="B569" s="40">
        <v>1</v>
      </c>
      <c r="E569" s="40" t="s">
        <v>11044</v>
      </c>
      <c r="F569" s="40">
        <v>1</v>
      </c>
    </row>
    <row r="570" spans="1:6">
      <c r="A570" s="40" t="s">
        <v>11381</v>
      </c>
      <c r="B570" s="40">
        <v>1</v>
      </c>
      <c r="E570" s="40" t="s">
        <v>11773</v>
      </c>
      <c r="F570" s="40">
        <v>1</v>
      </c>
    </row>
    <row r="571" spans="1:6">
      <c r="A571" s="40" t="s">
        <v>11382</v>
      </c>
      <c r="B571" s="40">
        <v>2</v>
      </c>
      <c r="E571" s="40" t="s">
        <v>11377</v>
      </c>
      <c r="F571" s="40">
        <v>1</v>
      </c>
    </row>
    <row r="572" spans="1:6">
      <c r="A572" s="40" t="s">
        <v>11383</v>
      </c>
      <c r="B572" s="40">
        <v>1</v>
      </c>
      <c r="E572" s="40" t="s">
        <v>11774</v>
      </c>
      <c r="F572" s="40">
        <v>3</v>
      </c>
    </row>
    <row r="573" spans="1:6">
      <c r="A573" s="40" t="s">
        <v>11384</v>
      </c>
      <c r="B573" s="40">
        <v>3</v>
      </c>
      <c r="E573" s="40" t="s">
        <v>11775</v>
      </c>
      <c r="F573" s="40">
        <v>1</v>
      </c>
    </row>
    <row r="574" spans="1:6">
      <c r="A574" s="40" t="s">
        <v>11385</v>
      </c>
      <c r="B574" s="40">
        <v>1</v>
      </c>
      <c r="E574" s="40" t="s">
        <v>4082</v>
      </c>
      <c r="F574" s="40">
        <v>4</v>
      </c>
    </row>
    <row r="575" spans="1:6">
      <c r="A575" s="40" t="s">
        <v>11386</v>
      </c>
      <c r="B575" s="40">
        <v>2</v>
      </c>
      <c r="E575" s="40" t="s">
        <v>1364</v>
      </c>
      <c r="F575" s="40">
        <v>4</v>
      </c>
    </row>
    <row r="576" spans="1:6">
      <c r="A576" s="40" t="s">
        <v>11387</v>
      </c>
      <c r="B576" s="40">
        <v>3</v>
      </c>
      <c r="E576" s="40" t="s">
        <v>2455</v>
      </c>
      <c r="F576" s="40">
        <v>4</v>
      </c>
    </row>
    <row r="577" spans="1:6">
      <c r="A577" s="40" t="s">
        <v>11388</v>
      </c>
      <c r="B577" s="40">
        <v>1</v>
      </c>
      <c r="E577" s="40" t="s">
        <v>1796</v>
      </c>
      <c r="F577" s="40">
        <v>1</v>
      </c>
    </row>
    <row r="578" spans="1:6">
      <c r="A578" s="40" t="s">
        <v>11389</v>
      </c>
      <c r="B578" s="40">
        <v>3</v>
      </c>
      <c r="E578" s="40" t="s">
        <v>44</v>
      </c>
      <c r="F578" s="40">
        <v>1</v>
      </c>
    </row>
    <row r="579" spans="1:6">
      <c r="A579" s="40" t="s">
        <v>11390</v>
      </c>
      <c r="B579" s="40">
        <v>3</v>
      </c>
      <c r="E579" s="40" t="s">
        <v>11312</v>
      </c>
      <c r="F579" s="40">
        <v>1</v>
      </c>
    </row>
    <row r="580" spans="1:6">
      <c r="A580" s="40" t="s">
        <v>11391</v>
      </c>
      <c r="B580" s="40">
        <v>3</v>
      </c>
      <c r="E580" s="40" t="s">
        <v>11776</v>
      </c>
      <c r="F580" s="40">
        <v>1</v>
      </c>
    </row>
    <row r="581" spans="1:6">
      <c r="A581" s="40" t="s">
        <v>11392</v>
      </c>
      <c r="B581" s="40">
        <v>1</v>
      </c>
      <c r="E581" s="40" t="s">
        <v>11777</v>
      </c>
      <c r="F581" s="40">
        <v>1</v>
      </c>
    </row>
    <row r="582" spans="1:6">
      <c r="A582" s="40" t="s">
        <v>11393</v>
      </c>
      <c r="B582" s="40">
        <v>2</v>
      </c>
      <c r="E582" s="40" t="s">
        <v>1605</v>
      </c>
      <c r="F582" s="40">
        <v>1</v>
      </c>
    </row>
    <row r="583" spans="1:6">
      <c r="A583" s="40" t="s">
        <v>11394</v>
      </c>
      <c r="B583" s="40">
        <v>1</v>
      </c>
      <c r="E583" s="40" t="s">
        <v>11313</v>
      </c>
      <c r="F583" s="40">
        <v>1</v>
      </c>
    </row>
    <row r="584" spans="1:6">
      <c r="A584" s="40" t="s">
        <v>11395</v>
      </c>
      <c r="B584" s="40">
        <v>1</v>
      </c>
      <c r="E584" s="40" t="s">
        <v>2714</v>
      </c>
      <c r="F584" s="40">
        <v>4</v>
      </c>
    </row>
    <row r="585" spans="1:6">
      <c r="A585" s="40" t="s">
        <v>11396</v>
      </c>
      <c r="B585" s="40">
        <v>1</v>
      </c>
      <c r="E585" s="40" t="s">
        <v>2993</v>
      </c>
      <c r="F585" s="40">
        <v>1</v>
      </c>
    </row>
    <row r="586" spans="1:6">
      <c r="A586" s="40" t="s">
        <v>11397</v>
      </c>
      <c r="B586" s="40">
        <v>3</v>
      </c>
      <c r="E586" s="40" t="s">
        <v>2306</v>
      </c>
      <c r="F586" s="40">
        <v>1</v>
      </c>
    </row>
    <row r="587" spans="1:6">
      <c r="A587" s="40" t="s">
        <v>11398</v>
      </c>
      <c r="B587" s="40">
        <v>1</v>
      </c>
      <c r="E587" s="40" t="s">
        <v>2074</v>
      </c>
      <c r="F587" s="40">
        <v>3</v>
      </c>
    </row>
    <row r="588" spans="1:6">
      <c r="A588" s="40" t="s">
        <v>11399</v>
      </c>
      <c r="B588" s="40">
        <v>1</v>
      </c>
      <c r="E588" s="40" t="s">
        <v>2380</v>
      </c>
      <c r="F588" s="40">
        <v>1</v>
      </c>
    </row>
    <row r="589" spans="1:6">
      <c r="A589" s="40" t="s">
        <v>11400</v>
      </c>
      <c r="B589" s="40">
        <v>3</v>
      </c>
      <c r="E589" s="40" t="s">
        <v>11778</v>
      </c>
      <c r="F589" s="40">
        <v>1</v>
      </c>
    </row>
    <row r="590" spans="1:6">
      <c r="A590" s="40" t="s">
        <v>11401</v>
      </c>
      <c r="B590" s="40">
        <v>3</v>
      </c>
      <c r="E590" s="40" t="s">
        <v>1287</v>
      </c>
      <c r="F590" s="40">
        <v>1</v>
      </c>
    </row>
    <row r="591" spans="1:6">
      <c r="A591" s="40" t="s">
        <v>1258</v>
      </c>
      <c r="B591" s="40">
        <v>3</v>
      </c>
      <c r="E591" s="40" t="s">
        <v>11092</v>
      </c>
      <c r="F591" s="40">
        <v>1</v>
      </c>
    </row>
    <row r="592" spans="1:6">
      <c r="A592" s="40" t="s">
        <v>11402</v>
      </c>
      <c r="B592" s="40">
        <v>1</v>
      </c>
      <c r="E592" s="40" t="s">
        <v>4090</v>
      </c>
      <c r="F592" s="40">
        <v>1</v>
      </c>
    </row>
    <row r="593" spans="1:6">
      <c r="A593" s="40" t="s">
        <v>11403</v>
      </c>
      <c r="B593" s="40">
        <v>1</v>
      </c>
      <c r="E593" s="40" t="s">
        <v>788</v>
      </c>
      <c r="F593" s="40">
        <v>1</v>
      </c>
    </row>
    <row r="594" spans="1:6">
      <c r="A594" s="40" t="s">
        <v>11404</v>
      </c>
      <c r="B594" s="40">
        <v>1</v>
      </c>
      <c r="E594" s="40" t="s">
        <v>11779</v>
      </c>
      <c r="F594" s="40">
        <v>4</v>
      </c>
    </row>
    <row r="595" spans="1:6">
      <c r="A595" s="40" t="s">
        <v>11405</v>
      </c>
      <c r="B595" s="40">
        <v>3</v>
      </c>
      <c r="E595" s="40" t="s">
        <v>11780</v>
      </c>
      <c r="F595" s="40">
        <v>1</v>
      </c>
    </row>
    <row r="596" spans="1:6">
      <c r="A596" s="40" t="s">
        <v>11406</v>
      </c>
      <c r="B596" s="40">
        <v>1</v>
      </c>
      <c r="E596" s="40" t="s">
        <v>3002</v>
      </c>
      <c r="F596" s="40">
        <v>1</v>
      </c>
    </row>
    <row r="597" spans="1:6">
      <c r="A597" s="40" t="s">
        <v>11407</v>
      </c>
      <c r="B597" s="40">
        <v>1</v>
      </c>
      <c r="E597" s="40" t="s">
        <v>11314</v>
      </c>
      <c r="F597" s="40">
        <v>1</v>
      </c>
    </row>
    <row r="598" spans="1:6">
      <c r="A598" s="40" t="s">
        <v>11408</v>
      </c>
      <c r="B598" s="40">
        <v>1</v>
      </c>
      <c r="E598" s="40" t="s">
        <v>11781</v>
      </c>
      <c r="F598" s="40">
        <v>3</v>
      </c>
    </row>
    <row r="599" spans="1:6">
      <c r="A599" s="40" t="s">
        <v>11409</v>
      </c>
      <c r="B599" s="40">
        <v>1</v>
      </c>
      <c r="E599" s="40" t="s">
        <v>978</v>
      </c>
      <c r="F599" s="40">
        <v>3</v>
      </c>
    </row>
    <row r="600" spans="1:6">
      <c r="A600" s="40" t="s">
        <v>11410</v>
      </c>
      <c r="B600" s="40">
        <v>1</v>
      </c>
      <c r="E600" s="40" t="s">
        <v>11782</v>
      </c>
      <c r="F600" s="40">
        <v>3</v>
      </c>
    </row>
    <row r="601" spans="1:6">
      <c r="A601" s="40" t="s">
        <v>3181</v>
      </c>
      <c r="B601" s="40">
        <v>1</v>
      </c>
      <c r="E601" s="40" t="s">
        <v>11315</v>
      </c>
      <c r="F601" s="40">
        <v>1</v>
      </c>
    </row>
    <row r="602" spans="1:6">
      <c r="A602" s="40" t="s">
        <v>348</v>
      </c>
      <c r="B602" s="40">
        <v>3</v>
      </c>
      <c r="E602" s="40" t="s">
        <v>2656</v>
      </c>
      <c r="F602" s="40">
        <v>3</v>
      </c>
    </row>
    <row r="603" spans="1:6">
      <c r="A603" s="40" t="s">
        <v>867</v>
      </c>
      <c r="B603" s="40">
        <v>1</v>
      </c>
      <c r="E603" s="40" t="s">
        <v>1529</v>
      </c>
      <c r="F603" s="40">
        <v>1</v>
      </c>
    </row>
    <row r="604" spans="1:6">
      <c r="A604" s="40" t="s">
        <v>351</v>
      </c>
      <c r="B604" s="40">
        <v>3</v>
      </c>
      <c r="E604" s="40" t="s">
        <v>3924</v>
      </c>
      <c r="F604" s="40">
        <v>1</v>
      </c>
    </row>
    <row r="605" spans="1:6">
      <c r="A605" s="40" t="s">
        <v>222</v>
      </c>
      <c r="B605" s="40">
        <v>1</v>
      </c>
      <c r="E605" s="40" t="s">
        <v>11783</v>
      </c>
      <c r="F605" s="40">
        <v>1</v>
      </c>
    </row>
    <row r="606" spans="1:6">
      <c r="A606" s="40" t="s">
        <v>225</v>
      </c>
      <c r="B606" s="40">
        <v>1</v>
      </c>
      <c r="E606" s="40" t="s">
        <v>926</v>
      </c>
      <c r="F606" s="40">
        <v>1</v>
      </c>
    </row>
    <row r="607" spans="1:6">
      <c r="A607" s="40" t="s">
        <v>228</v>
      </c>
      <c r="B607" s="40">
        <v>1</v>
      </c>
      <c r="E607" s="40" t="s">
        <v>11093</v>
      </c>
      <c r="F607" s="40">
        <v>1</v>
      </c>
    </row>
    <row r="608" spans="1:6">
      <c r="A608" s="40" t="s">
        <v>231</v>
      </c>
      <c r="B608" s="40">
        <v>3</v>
      </c>
      <c r="E608" s="40" t="s">
        <v>11784</v>
      </c>
      <c r="F608" s="40">
        <v>1</v>
      </c>
    </row>
    <row r="609" spans="1:6">
      <c r="A609" s="40" t="s">
        <v>373</v>
      </c>
      <c r="B609" s="40">
        <v>1</v>
      </c>
      <c r="E609" s="40" t="s">
        <v>1784</v>
      </c>
      <c r="F609" s="40">
        <v>3</v>
      </c>
    </row>
    <row r="610" spans="1:6">
      <c r="A610" s="40" t="s">
        <v>376</v>
      </c>
      <c r="B610" s="40">
        <v>3</v>
      </c>
      <c r="E610" s="40" t="s">
        <v>966</v>
      </c>
      <c r="F610" s="40">
        <v>1</v>
      </c>
    </row>
    <row r="611" spans="1:6">
      <c r="A611" s="40" t="s">
        <v>379</v>
      </c>
      <c r="B611" s="40">
        <v>3</v>
      </c>
      <c r="E611" s="40" t="s">
        <v>2973</v>
      </c>
      <c r="F611" s="40">
        <v>1</v>
      </c>
    </row>
    <row r="612" spans="1:6">
      <c r="A612" s="40" t="s">
        <v>759</v>
      </c>
      <c r="B612" s="40">
        <v>1</v>
      </c>
      <c r="E612" s="40" t="s">
        <v>2290</v>
      </c>
      <c r="F612" s="40">
        <v>4</v>
      </c>
    </row>
    <row r="613" spans="1:6">
      <c r="A613" s="40" t="s">
        <v>354</v>
      </c>
      <c r="B613" s="40">
        <v>3</v>
      </c>
      <c r="E613" s="40" t="s">
        <v>644</v>
      </c>
      <c r="F613" s="40">
        <v>1</v>
      </c>
    </row>
    <row r="614" spans="1:6">
      <c r="A614" s="40" t="s">
        <v>234</v>
      </c>
      <c r="B614" s="40">
        <v>3</v>
      </c>
      <c r="E614" s="40" t="s">
        <v>11785</v>
      </c>
      <c r="F614" s="40">
        <v>4</v>
      </c>
    </row>
    <row r="615" spans="1:6">
      <c r="A615" s="40" t="s">
        <v>236</v>
      </c>
      <c r="B615" s="40">
        <v>3</v>
      </c>
      <c r="E615" s="40" t="s">
        <v>1559</v>
      </c>
      <c r="F615" s="40">
        <v>1</v>
      </c>
    </row>
    <row r="616" spans="1:6">
      <c r="A616" s="40" t="s">
        <v>239</v>
      </c>
      <c r="B616" s="40">
        <v>1</v>
      </c>
      <c r="E616" s="40" t="s">
        <v>11786</v>
      </c>
      <c r="F616" s="40">
        <v>1</v>
      </c>
    </row>
    <row r="617" spans="1:6">
      <c r="A617" s="40" t="s">
        <v>872</v>
      </c>
      <c r="B617" s="40">
        <v>1</v>
      </c>
      <c r="E617" s="40" t="s">
        <v>11787</v>
      </c>
      <c r="F617" s="40">
        <v>2</v>
      </c>
    </row>
    <row r="618" spans="1:6">
      <c r="A618" s="40" t="s">
        <v>242</v>
      </c>
      <c r="B618" s="40">
        <v>3</v>
      </c>
      <c r="E618" s="40" t="s">
        <v>1580</v>
      </c>
      <c r="F618" s="40">
        <v>1</v>
      </c>
    </row>
    <row r="619" spans="1:6">
      <c r="A619" s="40" t="s">
        <v>382</v>
      </c>
      <c r="B619" s="40">
        <v>1</v>
      </c>
      <c r="E619" s="40" t="s">
        <v>11788</v>
      </c>
      <c r="F619" s="40">
        <v>1</v>
      </c>
    </row>
    <row r="620" spans="1:6">
      <c r="A620" s="40" t="s">
        <v>357</v>
      </c>
      <c r="B620" s="40">
        <v>3</v>
      </c>
      <c r="E620" s="40" t="s">
        <v>11094</v>
      </c>
      <c r="F620" s="40">
        <v>1</v>
      </c>
    </row>
    <row r="621" spans="1:6">
      <c r="A621" s="40" t="s">
        <v>360</v>
      </c>
      <c r="B621" s="40">
        <v>3</v>
      </c>
      <c r="E621" s="40" t="s">
        <v>4094</v>
      </c>
      <c r="F621" s="40">
        <v>1</v>
      </c>
    </row>
    <row r="622" spans="1:6">
      <c r="A622" s="40" t="s">
        <v>362</v>
      </c>
      <c r="B622" s="40">
        <v>3</v>
      </c>
      <c r="E622" s="40" t="s">
        <v>11789</v>
      </c>
      <c r="F622" s="40">
        <v>3</v>
      </c>
    </row>
    <row r="623" spans="1:6">
      <c r="A623" s="40" t="s">
        <v>245</v>
      </c>
      <c r="B623" s="40">
        <v>1</v>
      </c>
      <c r="E623" s="40" t="s">
        <v>11156</v>
      </c>
      <c r="F623" s="40">
        <v>3</v>
      </c>
    </row>
    <row r="624" spans="1:6">
      <c r="A624" s="40" t="s">
        <v>448</v>
      </c>
      <c r="B624" s="40">
        <v>3</v>
      </c>
      <c r="E624" s="40" t="s">
        <v>11790</v>
      </c>
      <c r="F624" s="40">
        <v>4</v>
      </c>
    </row>
    <row r="625" spans="1:6">
      <c r="A625" s="40" t="s">
        <v>248</v>
      </c>
      <c r="B625" s="40">
        <v>3</v>
      </c>
      <c r="E625" s="40" t="s">
        <v>1298</v>
      </c>
      <c r="F625" s="40">
        <v>4</v>
      </c>
    </row>
    <row r="626" spans="1:6">
      <c r="A626" s="40" t="s">
        <v>365</v>
      </c>
      <c r="B626" s="40">
        <v>1</v>
      </c>
      <c r="E626" s="40" t="s">
        <v>906</v>
      </c>
      <c r="F626" s="40">
        <v>3</v>
      </c>
    </row>
    <row r="627" spans="1:6">
      <c r="A627" s="40" t="s">
        <v>251</v>
      </c>
      <c r="B627" s="40">
        <v>3</v>
      </c>
      <c r="E627" s="40" t="s">
        <v>2950</v>
      </c>
      <c r="F627" s="40">
        <v>4</v>
      </c>
    </row>
    <row r="628" spans="1:6">
      <c r="A628" s="40" t="s">
        <v>368</v>
      </c>
      <c r="B628" s="40">
        <v>1</v>
      </c>
      <c r="E628" s="40" t="s">
        <v>11791</v>
      </c>
      <c r="F628" s="40">
        <v>1</v>
      </c>
    </row>
    <row r="629" spans="1:6">
      <c r="A629" s="40" t="s">
        <v>370</v>
      </c>
      <c r="B629" s="40">
        <v>1</v>
      </c>
      <c r="E629" s="40" t="s">
        <v>11318</v>
      </c>
      <c r="F629" s="40">
        <v>1</v>
      </c>
    </row>
    <row r="630" spans="1:6">
      <c r="A630" s="40" t="s">
        <v>451</v>
      </c>
      <c r="B630" s="40">
        <v>1</v>
      </c>
      <c r="E630" s="40" t="s">
        <v>11317</v>
      </c>
      <c r="F630" s="40">
        <v>3</v>
      </c>
    </row>
    <row r="631" spans="1:6">
      <c r="A631" s="40" t="s">
        <v>453</v>
      </c>
      <c r="B631" s="40">
        <v>1</v>
      </c>
      <c r="E631" s="40" t="s">
        <v>1422</v>
      </c>
      <c r="F631" s="40">
        <v>4</v>
      </c>
    </row>
    <row r="632" spans="1:6">
      <c r="A632" s="40" t="s">
        <v>385</v>
      </c>
      <c r="B632" s="40">
        <v>3</v>
      </c>
      <c r="E632" s="40" t="s">
        <v>11792</v>
      </c>
      <c r="F632" s="40">
        <v>3</v>
      </c>
    </row>
    <row r="633" spans="1:6">
      <c r="A633" s="40" t="s">
        <v>387</v>
      </c>
      <c r="B633" s="40">
        <v>1</v>
      </c>
      <c r="E633" s="40" t="s">
        <v>11380</v>
      </c>
      <c r="F633" s="40">
        <v>1</v>
      </c>
    </row>
    <row r="634" spans="1:6">
      <c r="A634" s="40" t="s">
        <v>390</v>
      </c>
      <c r="B634" s="40">
        <v>1</v>
      </c>
      <c r="E634" s="40" t="s">
        <v>11240</v>
      </c>
      <c r="F634" s="40">
        <v>3</v>
      </c>
    </row>
    <row r="635" spans="1:6">
      <c r="A635" s="40" t="s">
        <v>456</v>
      </c>
      <c r="B635" s="40">
        <v>3</v>
      </c>
      <c r="E635" s="40" t="s">
        <v>11793</v>
      </c>
      <c r="F635" s="40">
        <v>1</v>
      </c>
    </row>
    <row r="636" spans="1:6">
      <c r="A636" s="40" t="s">
        <v>459</v>
      </c>
      <c r="B636" s="40">
        <v>3</v>
      </c>
      <c r="E636" s="40" t="s">
        <v>809</v>
      </c>
      <c r="F636" s="40">
        <v>3</v>
      </c>
    </row>
    <row r="637" spans="1:6">
      <c r="A637" s="40" t="s">
        <v>253</v>
      </c>
      <c r="B637" s="40">
        <v>3</v>
      </c>
      <c r="E637" s="40" t="s">
        <v>11095</v>
      </c>
      <c r="F637" s="40">
        <v>1</v>
      </c>
    </row>
    <row r="638" spans="1:6">
      <c r="A638" s="40" t="s">
        <v>461</v>
      </c>
      <c r="B638" s="40">
        <v>1</v>
      </c>
      <c r="E638" s="40" t="s">
        <v>11241</v>
      </c>
      <c r="F638" s="40">
        <v>1</v>
      </c>
    </row>
    <row r="639" spans="1:6">
      <c r="A639" s="40" t="s">
        <v>464</v>
      </c>
      <c r="B639" s="40">
        <v>3</v>
      </c>
      <c r="E639" s="40" t="s">
        <v>1620</v>
      </c>
      <c r="F639" s="40">
        <v>1</v>
      </c>
    </row>
    <row r="640" spans="1:6">
      <c r="A640" s="40" t="s">
        <v>467</v>
      </c>
      <c r="B640" s="40">
        <v>1</v>
      </c>
      <c r="E640" s="40" t="s">
        <v>11794</v>
      </c>
      <c r="F640" s="40">
        <v>1</v>
      </c>
    </row>
    <row r="641" spans="1:6">
      <c r="A641" s="40" t="s">
        <v>393</v>
      </c>
      <c r="B641" s="40">
        <v>1</v>
      </c>
      <c r="E641" s="40" t="s">
        <v>11795</v>
      </c>
      <c r="F641" s="40">
        <v>1</v>
      </c>
    </row>
    <row r="642" spans="1:6">
      <c r="A642" s="40" t="s">
        <v>998</v>
      </c>
      <c r="B642" s="40">
        <v>1</v>
      </c>
      <c r="E642" s="40" t="s">
        <v>11796</v>
      </c>
      <c r="F642" s="40">
        <v>1</v>
      </c>
    </row>
    <row r="643" spans="1:6">
      <c r="A643" s="40" t="s">
        <v>256</v>
      </c>
      <c r="B643" s="40">
        <v>1</v>
      </c>
      <c r="E643" s="40" t="s">
        <v>812</v>
      </c>
      <c r="F643" s="40">
        <v>1</v>
      </c>
    </row>
    <row r="644" spans="1:6">
      <c r="A644" s="40" t="s">
        <v>259</v>
      </c>
      <c r="B644" s="40">
        <v>1</v>
      </c>
      <c r="E644" s="40" t="s">
        <v>3856</v>
      </c>
      <c r="F644" s="40">
        <v>4</v>
      </c>
    </row>
    <row r="645" spans="1:6">
      <c r="A645" s="40" t="s">
        <v>396</v>
      </c>
      <c r="B645" s="40">
        <v>1</v>
      </c>
      <c r="E645" s="40" t="s">
        <v>11157</v>
      </c>
      <c r="F645" s="40">
        <v>1</v>
      </c>
    </row>
    <row r="646" spans="1:6">
      <c r="A646" s="40" t="s">
        <v>399</v>
      </c>
      <c r="B646" s="40">
        <v>1</v>
      </c>
      <c r="E646" s="40" t="s">
        <v>11096</v>
      </c>
      <c r="F646" s="40">
        <v>2</v>
      </c>
    </row>
    <row r="647" spans="1:6">
      <c r="A647" s="40" t="s">
        <v>401</v>
      </c>
      <c r="B647" s="40">
        <v>1</v>
      </c>
      <c r="E647" s="40" t="s">
        <v>320</v>
      </c>
      <c r="F647" s="40">
        <v>3</v>
      </c>
    </row>
    <row r="648" spans="1:6">
      <c r="A648" s="40" t="s">
        <v>469</v>
      </c>
      <c r="B648" s="40">
        <v>1</v>
      </c>
      <c r="E648" s="40" t="s">
        <v>969</v>
      </c>
      <c r="F648" s="40">
        <v>1</v>
      </c>
    </row>
    <row r="649" spans="1:6">
      <c r="A649" s="40" t="s">
        <v>262</v>
      </c>
      <c r="B649" s="40">
        <v>3</v>
      </c>
      <c r="E649" s="40" t="s">
        <v>2362</v>
      </c>
      <c r="F649" s="40">
        <v>4</v>
      </c>
    </row>
    <row r="650" spans="1:6">
      <c r="A650" s="40" t="s">
        <v>403</v>
      </c>
      <c r="B650" s="40">
        <v>3</v>
      </c>
      <c r="E650" s="40" t="s">
        <v>11382</v>
      </c>
      <c r="F650" s="40">
        <v>2</v>
      </c>
    </row>
    <row r="651" spans="1:6">
      <c r="A651" s="40" t="s">
        <v>406</v>
      </c>
      <c r="B651" s="40">
        <v>1</v>
      </c>
      <c r="E651" s="40" t="s">
        <v>11797</v>
      </c>
      <c r="F651" s="40">
        <v>1</v>
      </c>
    </row>
    <row r="652" spans="1:6">
      <c r="A652" s="40" t="s">
        <v>409</v>
      </c>
      <c r="B652" s="40">
        <v>3</v>
      </c>
      <c r="E652" s="40" t="s">
        <v>1895</v>
      </c>
      <c r="F652" s="40">
        <v>3</v>
      </c>
    </row>
    <row r="653" spans="1:6">
      <c r="A653" s="40" t="s">
        <v>472</v>
      </c>
      <c r="B653" s="40">
        <v>1</v>
      </c>
      <c r="E653" s="40" t="s">
        <v>2358</v>
      </c>
      <c r="F653" s="40">
        <v>1</v>
      </c>
    </row>
    <row r="654" spans="1:6">
      <c r="A654" s="40" t="s">
        <v>475</v>
      </c>
      <c r="B654" s="40">
        <v>3</v>
      </c>
      <c r="E654" s="40" t="s">
        <v>403</v>
      </c>
      <c r="F654" s="40">
        <v>3</v>
      </c>
    </row>
    <row r="655" spans="1:6">
      <c r="A655" s="40" t="s">
        <v>477</v>
      </c>
      <c r="B655" s="40">
        <v>1</v>
      </c>
      <c r="E655" s="40" t="s">
        <v>11798</v>
      </c>
      <c r="F655" s="40">
        <v>3</v>
      </c>
    </row>
    <row r="656" spans="1:6">
      <c r="A656" s="40" t="s">
        <v>264</v>
      </c>
      <c r="B656" s="40">
        <v>2</v>
      </c>
      <c r="E656" s="40" t="s">
        <v>11799</v>
      </c>
      <c r="F656" s="40">
        <v>1</v>
      </c>
    </row>
    <row r="657" spans="1:6">
      <c r="A657" s="40" t="s">
        <v>480</v>
      </c>
      <c r="B657" s="40">
        <v>3</v>
      </c>
      <c r="E657" s="40" t="s">
        <v>406</v>
      </c>
      <c r="F657" s="40">
        <v>1</v>
      </c>
    </row>
    <row r="658" spans="1:6">
      <c r="A658" s="40" t="s">
        <v>483</v>
      </c>
      <c r="B658" s="40">
        <v>1</v>
      </c>
      <c r="E658" s="40" t="s">
        <v>11800</v>
      </c>
      <c r="F658" s="40">
        <v>4</v>
      </c>
    </row>
    <row r="659" spans="1:6">
      <c r="A659" s="40" t="s">
        <v>765</v>
      </c>
      <c r="B659" s="40">
        <v>1</v>
      </c>
      <c r="E659" s="40" t="s">
        <v>11801</v>
      </c>
      <c r="F659" s="40">
        <v>1</v>
      </c>
    </row>
    <row r="660" spans="1:6">
      <c r="A660" s="40" t="s">
        <v>267</v>
      </c>
      <c r="B660" s="40">
        <v>3</v>
      </c>
      <c r="E660" s="40" t="s">
        <v>2538</v>
      </c>
      <c r="F660" s="40">
        <v>1</v>
      </c>
    </row>
    <row r="661" spans="1:6">
      <c r="A661" s="40" t="s">
        <v>500</v>
      </c>
      <c r="B661" s="40">
        <v>3</v>
      </c>
      <c r="E661" s="40" t="s">
        <v>2760</v>
      </c>
      <c r="F661" s="40">
        <v>1</v>
      </c>
    </row>
    <row r="662" spans="1:6">
      <c r="A662" s="40" t="s">
        <v>412</v>
      </c>
      <c r="B662" s="40">
        <v>1</v>
      </c>
      <c r="E662" s="40" t="s">
        <v>11321</v>
      </c>
      <c r="F662" s="40">
        <v>3</v>
      </c>
    </row>
    <row r="663" spans="1:6">
      <c r="A663" s="40" t="s">
        <v>415</v>
      </c>
      <c r="B663" s="40">
        <v>1</v>
      </c>
      <c r="E663" s="40" t="s">
        <v>11097</v>
      </c>
      <c r="F663" s="40">
        <v>3</v>
      </c>
    </row>
    <row r="664" spans="1:6">
      <c r="A664" s="40" t="s">
        <v>270</v>
      </c>
      <c r="B664" s="40">
        <v>3</v>
      </c>
      <c r="E664" s="40" t="s">
        <v>1665</v>
      </c>
      <c r="F664" s="40">
        <v>1</v>
      </c>
    </row>
    <row r="665" spans="1:6">
      <c r="A665" s="40" t="s">
        <v>273</v>
      </c>
      <c r="B665" s="40">
        <v>1</v>
      </c>
      <c r="E665" s="40" t="s">
        <v>11802</v>
      </c>
      <c r="F665" s="40">
        <v>1</v>
      </c>
    </row>
    <row r="666" spans="1:6">
      <c r="A666" s="40" t="s">
        <v>417</v>
      </c>
      <c r="B666" s="40">
        <v>1</v>
      </c>
      <c r="E666" s="40" t="s">
        <v>1825</v>
      </c>
      <c r="F666" s="40">
        <v>4</v>
      </c>
    </row>
    <row r="667" spans="1:6">
      <c r="A667" s="40" t="s">
        <v>420</v>
      </c>
      <c r="B667" s="40">
        <v>1</v>
      </c>
      <c r="E667" s="40" t="s">
        <v>2439</v>
      </c>
      <c r="F667" s="40">
        <v>1</v>
      </c>
    </row>
    <row r="668" spans="1:6">
      <c r="A668" s="40" t="s">
        <v>511</v>
      </c>
      <c r="B668" s="40">
        <v>1</v>
      </c>
      <c r="E668" s="40" t="s">
        <v>11803</v>
      </c>
      <c r="F668" s="40">
        <v>1</v>
      </c>
    </row>
    <row r="669" spans="1:6">
      <c r="A669" s="40" t="s">
        <v>423</v>
      </c>
      <c r="B669" s="40">
        <v>3</v>
      </c>
      <c r="E669" s="40" t="s">
        <v>1132</v>
      </c>
      <c r="F669" s="40">
        <v>1</v>
      </c>
    </row>
    <row r="670" spans="1:6">
      <c r="A670" s="40" t="s">
        <v>514</v>
      </c>
      <c r="B670" s="40">
        <v>1</v>
      </c>
      <c r="E670" s="40" t="s">
        <v>1834</v>
      </c>
      <c r="F670" s="40">
        <v>1</v>
      </c>
    </row>
    <row r="671" spans="1:6">
      <c r="A671" s="40" t="s">
        <v>426</v>
      </c>
      <c r="B671" s="40">
        <v>3</v>
      </c>
      <c r="E671" s="40" t="s">
        <v>1710</v>
      </c>
      <c r="F671" s="40">
        <v>3</v>
      </c>
    </row>
    <row r="672" spans="1:6">
      <c r="A672" s="40" t="s">
        <v>275</v>
      </c>
      <c r="B672" s="40">
        <v>3</v>
      </c>
      <c r="E672" s="40" t="s">
        <v>2679</v>
      </c>
      <c r="F672" s="40">
        <v>1</v>
      </c>
    </row>
    <row r="673" spans="1:6">
      <c r="A673" s="40" t="s">
        <v>429</v>
      </c>
      <c r="B673" s="40">
        <v>1</v>
      </c>
      <c r="E673" s="40" t="s">
        <v>11804</v>
      </c>
      <c r="F673" s="40">
        <v>3</v>
      </c>
    </row>
    <row r="674" spans="1:6">
      <c r="A674" s="40" t="s">
        <v>278</v>
      </c>
      <c r="B674" s="40">
        <v>3</v>
      </c>
      <c r="E674" s="40" t="s">
        <v>1441</v>
      </c>
      <c r="F674" s="40">
        <v>4</v>
      </c>
    </row>
    <row r="675" spans="1:6">
      <c r="A675" s="40" t="s">
        <v>526</v>
      </c>
      <c r="B675" s="40">
        <v>1</v>
      </c>
      <c r="E675" s="40" t="s">
        <v>2315</v>
      </c>
      <c r="F675" s="40">
        <v>4</v>
      </c>
    </row>
    <row r="676" spans="1:6">
      <c r="A676" s="40" t="s">
        <v>529</v>
      </c>
      <c r="B676" s="40">
        <v>3</v>
      </c>
      <c r="E676" s="40" t="s">
        <v>4098</v>
      </c>
      <c r="F676" s="40">
        <v>1</v>
      </c>
    </row>
    <row r="677" spans="1:6">
      <c r="A677" s="40" t="s">
        <v>431</v>
      </c>
      <c r="B677" s="40">
        <v>3</v>
      </c>
      <c r="E677" s="40" t="s">
        <v>1433</v>
      </c>
      <c r="F677" s="40">
        <v>1</v>
      </c>
    </row>
    <row r="678" spans="1:6">
      <c r="A678" s="40" t="s">
        <v>434</v>
      </c>
      <c r="B678" s="40">
        <v>1</v>
      </c>
      <c r="E678" s="40" t="s">
        <v>2408</v>
      </c>
      <c r="F678" s="40">
        <v>1</v>
      </c>
    </row>
    <row r="679" spans="1:6">
      <c r="A679" s="40" t="s">
        <v>281</v>
      </c>
      <c r="B679" s="40">
        <v>1</v>
      </c>
      <c r="E679" s="40" t="s">
        <v>11805</v>
      </c>
      <c r="F679" s="40">
        <v>4</v>
      </c>
    </row>
    <row r="680" spans="1:6">
      <c r="A680" s="40" t="s">
        <v>284</v>
      </c>
      <c r="B680" s="40">
        <v>3</v>
      </c>
      <c r="E680" s="40" t="s">
        <v>2465</v>
      </c>
      <c r="F680" s="40">
        <v>1</v>
      </c>
    </row>
    <row r="681" spans="1:6">
      <c r="A681" s="40" t="s">
        <v>532</v>
      </c>
      <c r="B681" s="40">
        <v>1</v>
      </c>
      <c r="E681" s="40" t="s">
        <v>11806</v>
      </c>
      <c r="F681" s="40">
        <v>1</v>
      </c>
    </row>
    <row r="682" spans="1:6">
      <c r="A682" s="40" t="s">
        <v>437</v>
      </c>
      <c r="B682" s="40">
        <v>3</v>
      </c>
      <c r="E682" s="40" t="s">
        <v>11807</v>
      </c>
      <c r="F682" s="40">
        <v>1</v>
      </c>
    </row>
    <row r="683" spans="1:6">
      <c r="A683" s="40" t="s">
        <v>440</v>
      </c>
      <c r="B683" s="40">
        <v>1</v>
      </c>
      <c r="E683" s="40" t="s">
        <v>11808</v>
      </c>
      <c r="F683" s="40">
        <v>1</v>
      </c>
    </row>
    <row r="684" spans="1:6">
      <c r="A684" s="40" t="s">
        <v>540</v>
      </c>
      <c r="B684" s="40">
        <v>1</v>
      </c>
      <c r="E684" s="40" t="s">
        <v>11809</v>
      </c>
      <c r="F684" s="40">
        <v>1</v>
      </c>
    </row>
    <row r="685" spans="1:6">
      <c r="A685" s="40" t="s">
        <v>442</v>
      </c>
      <c r="B685" s="40">
        <v>1</v>
      </c>
      <c r="E685" s="40" t="s">
        <v>11323</v>
      </c>
      <c r="F685" s="40">
        <v>1</v>
      </c>
    </row>
    <row r="686" spans="1:6">
      <c r="A686" s="40" t="s">
        <v>287</v>
      </c>
      <c r="B686" s="40">
        <v>3</v>
      </c>
      <c r="E686" s="40" t="s">
        <v>11810</v>
      </c>
      <c r="F686" s="40">
        <v>4</v>
      </c>
    </row>
    <row r="687" spans="1:6">
      <c r="A687" s="40" t="s">
        <v>546</v>
      </c>
      <c r="B687" s="40">
        <v>1</v>
      </c>
      <c r="E687" s="40" t="s">
        <v>11811</v>
      </c>
      <c r="F687" s="40">
        <v>4</v>
      </c>
    </row>
    <row r="688" spans="1:6">
      <c r="A688" s="40" t="s">
        <v>445</v>
      </c>
      <c r="B688" s="40">
        <v>3</v>
      </c>
      <c r="E688" s="40" t="s">
        <v>1336</v>
      </c>
      <c r="F688" s="40">
        <v>3</v>
      </c>
    </row>
    <row r="689" spans="1:6">
      <c r="A689" s="40" t="s">
        <v>486</v>
      </c>
      <c r="B689" s="40">
        <v>3</v>
      </c>
      <c r="E689" s="40" t="s">
        <v>11812</v>
      </c>
      <c r="F689" s="40">
        <v>1</v>
      </c>
    </row>
    <row r="690" spans="1:6">
      <c r="A690" s="40" t="s">
        <v>290</v>
      </c>
      <c r="B690" s="40">
        <v>1</v>
      </c>
      <c r="E690" s="40" t="s">
        <v>3860</v>
      </c>
      <c r="F690" s="40">
        <v>4</v>
      </c>
    </row>
    <row r="691" spans="1:6">
      <c r="A691" s="40" t="s">
        <v>2147</v>
      </c>
      <c r="B691" s="40">
        <v>4</v>
      </c>
      <c r="E691" s="40" t="s">
        <v>11413</v>
      </c>
      <c r="F691" s="40">
        <v>4</v>
      </c>
    </row>
    <row r="692" spans="1:6">
      <c r="A692" s="40" t="s">
        <v>557</v>
      </c>
      <c r="B692" s="40">
        <v>3</v>
      </c>
      <c r="E692" s="40" t="s">
        <v>11813</v>
      </c>
      <c r="F692" s="40">
        <v>1</v>
      </c>
    </row>
    <row r="693" spans="1:6">
      <c r="A693" s="40" t="s">
        <v>489</v>
      </c>
      <c r="B693" s="40">
        <v>1</v>
      </c>
      <c r="E693" s="40" t="s">
        <v>2792</v>
      </c>
      <c r="F693" s="40">
        <v>1</v>
      </c>
    </row>
    <row r="694" spans="1:6">
      <c r="A694" s="40" t="s">
        <v>293</v>
      </c>
      <c r="B694" s="40">
        <v>3</v>
      </c>
      <c r="E694" s="40" t="s">
        <v>2594</v>
      </c>
      <c r="F694" s="40">
        <v>1</v>
      </c>
    </row>
    <row r="695" spans="1:6">
      <c r="A695" s="40" t="s">
        <v>793</v>
      </c>
      <c r="B695" s="40">
        <v>1</v>
      </c>
      <c r="E695" s="40" t="s">
        <v>2834</v>
      </c>
      <c r="F695" s="40">
        <v>3</v>
      </c>
    </row>
    <row r="696" spans="1:6">
      <c r="A696" s="40" t="s">
        <v>296</v>
      </c>
      <c r="B696" s="40">
        <v>3</v>
      </c>
      <c r="E696" s="40" t="s">
        <v>11814</v>
      </c>
      <c r="F696" s="40">
        <v>4</v>
      </c>
    </row>
    <row r="697" spans="1:6">
      <c r="A697" s="40" t="s">
        <v>492</v>
      </c>
      <c r="B697" s="40">
        <v>3</v>
      </c>
      <c r="E697" s="40" t="s">
        <v>2651</v>
      </c>
      <c r="F697" s="40">
        <v>1</v>
      </c>
    </row>
    <row r="698" spans="1:6">
      <c r="A698" s="40" t="s">
        <v>494</v>
      </c>
      <c r="B698" s="40">
        <v>3</v>
      </c>
      <c r="E698" s="40" t="s">
        <v>848</v>
      </c>
      <c r="F698" s="40">
        <v>1</v>
      </c>
    </row>
    <row r="699" spans="1:6">
      <c r="A699" s="40" t="s">
        <v>563</v>
      </c>
      <c r="B699" s="40">
        <v>1</v>
      </c>
      <c r="E699" s="40" t="s">
        <v>11046</v>
      </c>
      <c r="F699" s="40">
        <v>1</v>
      </c>
    </row>
    <row r="700" spans="1:6">
      <c r="A700" s="40" t="s">
        <v>497</v>
      </c>
      <c r="B700" s="40">
        <v>1</v>
      </c>
      <c r="E700" s="40" t="s">
        <v>560</v>
      </c>
      <c r="F700" s="40">
        <v>3</v>
      </c>
    </row>
    <row r="701" spans="1:6">
      <c r="A701" s="40" t="s">
        <v>503</v>
      </c>
      <c r="B701" s="40">
        <v>3</v>
      </c>
      <c r="E701" s="40" t="s">
        <v>2776</v>
      </c>
      <c r="F701" s="40">
        <v>3</v>
      </c>
    </row>
    <row r="702" spans="1:6">
      <c r="A702" s="40" t="s">
        <v>505</v>
      </c>
      <c r="B702" s="40">
        <v>1</v>
      </c>
      <c r="E702" s="40" t="s">
        <v>2428</v>
      </c>
      <c r="F702" s="40">
        <v>4</v>
      </c>
    </row>
    <row r="703" spans="1:6">
      <c r="A703" s="40" t="s">
        <v>568</v>
      </c>
      <c r="B703" s="40">
        <v>3</v>
      </c>
      <c r="E703" s="40" t="s">
        <v>11384</v>
      </c>
      <c r="F703" s="40">
        <v>3</v>
      </c>
    </row>
    <row r="704" spans="1:6">
      <c r="A704" s="40" t="s">
        <v>573</v>
      </c>
      <c r="B704" s="40">
        <v>3</v>
      </c>
      <c r="E704" s="40" t="s">
        <v>2062</v>
      </c>
      <c r="F704" s="40">
        <v>4</v>
      </c>
    </row>
    <row r="705" spans="1:6">
      <c r="A705" s="40" t="s">
        <v>508</v>
      </c>
      <c r="B705" s="40">
        <v>3</v>
      </c>
      <c r="E705" s="40" t="s">
        <v>2229</v>
      </c>
      <c r="F705" s="40">
        <v>3</v>
      </c>
    </row>
    <row r="706" spans="1:6">
      <c r="A706" s="40" t="s">
        <v>517</v>
      </c>
      <c r="B706" s="40">
        <v>1</v>
      </c>
      <c r="E706" s="40" t="s">
        <v>11815</v>
      </c>
      <c r="F706" s="40">
        <v>3</v>
      </c>
    </row>
    <row r="707" spans="1:6">
      <c r="A707" s="40" t="s">
        <v>520</v>
      </c>
      <c r="B707" s="40">
        <v>1</v>
      </c>
      <c r="E707" s="40" t="s">
        <v>854</v>
      </c>
      <c r="F707" s="40">
        <v>1</v>
      </c>
    </row>
    <row r="708" spans="1:6">
      <c r="A708" s="40" t="s">
        <v>523</v>
      </c>
      <c r="B708" s="40">
        <v>2</v>
      </c>
      <c r="E708" s="40" t="s">
        <v>11245</v>
      </c>
      <c r="F708" s="40">
        <v>3</v>
      </c>
    </row>
    <row r="709" spans="1:6">
      <c r="A709" s="40" t="s">
        <v>582</v>
      </c>
      <c r="B709" s="40">
        <v>3</v>
      </c>
      <c r="E709" s="40" t="s">
        <v>11816</v>
      </c>
      <c r="F709" s="40">
        <v>4</v>
      </c>
    </row>
    <row r="710" spans="1:6">
      <c r="A710" s="40" t="s">
        <v>299</v>
      </c>
      <c r="B710" s="40">
        <v>3</v>
      </c>
      <c r="E710" s="40" t="s">
        <v>11817</v>
      </c>
      <c r="F710" s="40">
        <v>1</v>
      </c>
    </row>
    <row r="711" spans="1:6">
      <c r="A711" s="40" t="s">
        <v>591</v>
      </c>
      <c r="B711" s="40">
        <v>1</v>
      </c>
      <c r="E711" s="40" t="s">
        <v>11163</v>
      </c>
      <c r="F711" s="40">
        <v>1</v>
      </c>
    </row>
    <row r="712" spans="1:6">
      <c r="A712" s="40" t="s">
        <v>302</v>
      </c>
      <c r="B712" s="40">
        <v>1</v>
      </c>
      <c r="E712" s="40" t="s">
        <v>2938</v>
      </c>
      <c r="F712" s="40">
        <v>4</v>
      </c>
    </row>
    <row r="713" spans="1:6">
      <c r="A713" s="40" t="s">
        <v>304</v>
      </c>
      <c r="B713" s="40">
        <v>1</v>
      </c>
      <c r="E713" s="40" t="s">
        <v>1638</v>
      </c>
      <c r="F713" s="40">
        <v>3</v>
      </c>
    </row>
    <row r="714" spans="1:6">
      <c r="A714" s="40" t="s">
        <v>306</v>
      </c>
      <c r="B714" s="40">
        <v>1</v>
      </c>
      <c r="E714" s="40" t="s">
        <v>11386</v>
      </c>
      <c r="F714" s="40">
        <v>2</v>
      </c>
    </row>
    <row r="715" spans="1:6">
      <c r="A715" s="40" t="s">
        <v>597</v>
      </c>
      <c r="B715" s="40">
        <v>1</v>
      </c>
      <c r="E715" s="40" t="s">
        <v>11818</v>
      </c>
      <c r="F715" s="40">
        <v>2</v>
      </c>
    </row>
    <row r="716" spans="1:6">
      <c r="A716" s="40" t="s">
        <v>600</v>
      </c>
      <c r="B716" s="40">
        <v>3</v>
      </c>
      <c r="E716" s="40" t="s">
        <v>2070</v>
      </c>
      <c r="F716" s="40">
        <v>4</v>
      </c>
    </row>
    <row r="717" spans="1:6">
      <c r="A717" s="40" t="s">
        <v>534</v>
      </c>
      <c r="B717" s="40">
        <v>1</v>
      </c>
      <c r="E717" s="40" t="s">
        <v>2170</v>
      </c>
      <c r="F717" s="40">
        <v>1</v>
      </c>
    </row>
    <row r="718" spans="1:6">
      <c r="A718" s="40" t="s">
        <v>606</v>
      </c>
      <c r="B718" s="40">
        <v>3</v>
      </c>
      <c r="E718" s="40" t="s">
        <v>11414</v>
      </c>
      <c r="F718" s="40">
        <v>4</v>
      </c>
    </row>
    <row r="719" spans="1:6">
      <c r="A719" s="40" t="s">
        <v>537</v>
      </c>
      <c r="B719" s="40">
        <v>1</v>
      </c>
      <c r="E719" s="40" t="s">
        <v>11819</v>
      </c>
      <c r="F719" s="40">
        <v>3</v>
      </c>
    </row>
    <row r="720" spans="1:6">
      <c r="A720" s="40" t="s">
        <v>308</v>
      </c>
      <c r="B720" s="40">
        <v>3</v>
      </c>
      <c r="E720" s="40" t="s">
        <v>11820</v>
      </c>
      <c r="F720" s="40">
        <v>1</v>
      </c>
    </row>
    <row r="721" spans="1:6">
      <c r="A721" s="40" t="s">
        <v>311</v>
      </c>
      <c r="B721" s="40">
        <v>3</v>
      </c>
      <c r="E721" s="40" t="s">
        <v>4109</v>
      </c>
      <c r="F721" s="40">
        <v>1</v>
      </c>
    </row>
    <row r="722" spans="1:6">
      <c r="A722" s="40" t="s">
        <v>543</v>
      </c>
      <c r="B722" s="40">
        <v>2</v>
      </c>
      <c r="E722" s="40" t="s">
        <v>2827</v>
      </c>
      <c r="F722" s="40">
        <v>3</v>
      </c>
    </row>
    <row r="723" spans="1:6">
      <c r="A723" s="40" t="s">
        <v>314</v>
      </c>
      <c r="B723" s="40">
        <v>1</v>
      </c>
      <c r="E723" s="40" t="s">
        <v>11821</v>
      </c>
      <c r="F723" s="40">
        <v>3</v>
      </c>
    </row>
    <row r="724" spans="1:6">
      <c r="A724" s="40" t="s">
        <v>612</v>
      </c>
      <c r="B724" s="40">
        <v>1</v>
      </c>
      <c r="E724" s="40" t="s">
        <v>4179</v>
      </c>
      <c r="F724" s="40">
        <v>4</v>
      </c>
    </row>
    <row r="725" spans="1:6">
      <c r="A725" s="40" t="s">
        <v>615</v>
      </c>
      <c r="B725" s="40">
        <v>3</v>
      </c>
      <c r="E725" s="40" t="s">
        <v>762</v>
      </c>
      <c r="F725" s="40">
        <v>1</v>
      </c>
    </row>
    <row r="726" spans="1:6">
      <c r="A726" s="40" t="s">
        <v>618</v>
      </c>
      <c r="B726" s="40">
        <v>2</v>
      </c>
      <c r="E726" s="40" t="s">
        <v>4175</v>
      </c>
      <c r="F726" s="40">
        <v>4</v>
      </c>
    </row>
    <row r="727" spans="1:6">
      <c r="A727" s="40" t="s">
        <v>627</v>
      </c>
      <c r="B727" s="40">
        <v>1</v>
      </c>
      <c r="E727" s="40" t="s">
        <v>857</v>
      </c>
      <c r="F727" s="40">
        <v>1</v>
      </c>
    </row>
    <row r="728" spans="1:6">
      <c r="A728" s="40" t="s">
        <v>630</v>
      </c>
      <c r="B728" s="40">
        <v>1</v>
      </c>
      <c r="E728" s="40" t="s">
        <v>11822</v>
      </c>
      <c r="F728" s="40">
        <v>1</v>
      </c>
    </row>
    <row r="729" spans="1:6">
      <c r="A729" s="40" t="s">
        <v>317</v>
      </c>
      <c r="B729" s="40">
        <v>1</v>
      </c>
      <c r="E729" s="40" t="s">
        <v>2589</v>
      </c>
      <c r="F729" s="40">
        <v>3</v>
      </c>
    </row>
    <row r="730" spans="1:6">
      <c r="A730" s="40" t="s">
        <v>549</v>
      </c>
      <c r="B730" s="40">
        <v>1</v>
      </c>
      <c r="E730" s="40" t="s">
        <v>11823</v>
      </c>
      <c r="F730" s="40">
        <v>1</v>
      </c>
    </row>
    <row r="731" spans="1:6">
      <c r="A731" s="40" t="s">
        <v>638</v>
      </c>
      <c r="B731" s="40">
        <v>3</v>
      </c>
      <c r="E731" s="40" t="s">
        <v>11824</v>
      </c>
      <c r="F731" s="40">
        <v>3</v>
      </c>
    </row>
    <row r="732" spans="1:6">
      <c r="A732" s="40" t="s">
        <v>551</v>
      </c>
      <c r="B732" s="40">
        <v>1</v>
      </c>
      <c r="E732" s="40" t="s">
        <v>11825</v>
      </c>
      <c r="F732" s="40">
        <v>2</v>
      </c>
    </row>
    <row r="733" spans="1:6">
      <c r="A733" s="40" t="s">
        <v>644</v>
      </c>
      <c r="B733" s="40">
        <v>1</v>
      </c>
      <c r="E733" s="40" t="s">
        <v>11326</v>
      </c>
      <c r="F733" s="40">
        <v>1</v>
      </c>
    </row>
    <row r="734" spans="1:6">
      <c r="A734" s="40" t="s">
        <v>320</v>
      </c>
      <c r="B734" s="40">
        <v>3</v>
      </c>
      <c r="E734" s="40" t="s">
        <v>11826</v>
      </c>
      <c r="F734" s="40">
        <v>2</v>
      </c>
    </row>
    <row r="735" spans="1:6">
      <c r="A735" s="40" t="s">
        <v>554</v>
      </c>
      <c r="B735" s="40">
        <v>2</v>
      </c>
      <c r="E735" s="40" t="s">
        <v>2643</v>
      </c>
      <c r="F735" s="40">
        <v>1</v>
      </c>
    </row>
    <row r="736" spans="1:6">
      <c r="A736" s="40" t="s">
        <v>323</v>
      </c>
      <c r="B736" s="40">
        <v>1</v>
      </c>
      <c r="E736" s="40" t="s">
        <v>1148</v>
      </c>
      <c r="F736" s="40">
        <v>1</v>
      </c>
    </row>
    <row r="737" spans="1:6">
      <c r="A737" s="40" t="s">
        <v>326</v>
      </c>
      <c r="B737" s="40">
        <v>1</v>
      </c>
      <c r="E737" s="40" t="s">
        <v>2884</v>
      </c>
      <c r="F737" s="40">
        <v>4</v>
      </c>
    </row>
    <row r="738" spans="1:6">
      <c r="A738" s="40" t="s">
        <v>560</v>
      </c>
      <c r="B738" s="40">
        <v>3</v>
      </c>
      <c r="E738" s="40" t="s">
        <v>11827</v>
      </c>
      <c r="F738" s="40">
        <v>3</v>
      </c>
    </row>
    <row r="739" spans="1:6">
      <c r="A739" s="40" t="s">
        <v>566</v>
      </c>
      <c r="B739" s="40">
        <v>1</v>
      </c>
      <c r="E739" s="40" t="s">
        <v>1221</v>
      </c>
      <c r="F739" s="40">
        <v>3</v>
      </c>
    </row>
    <row r="740" spans="1:6">
      <c r="A740" s="40" t="s">
        <v>570</v>
      </c>
      <c r="B740" s="40">
        <v>1</v>
      </c>
      <c r="E740" s="40" t="s">
        <v>11828</v>
      </c>
      <c r="F740" s="40">
        <v>1</v>
      </c>
    </row>
    <row r="741" spans="1:6">
      <c r="A741" s="40" t="s">
        <v>650</v>
      </c>
      <c r="B741" s="40">
        <v>1</v>
      </c>
      <c r="E741" s="40" t="s">
        <v>11829</v>
      </c>
      <c r="F741" s="40">
        <v>3</v>
      </c>
    </row>
    <row r="742" spans="1:6">
      <c r="A742" s="40" t="s">
        <v>652</v>
      </c>
      <c r="B742" s="40">
        <v>3</v>
      </c>
      <c r="E742" s="40" t="s">
        <v>830</v>
      </c>
      <c r="F742" s="40">
        <v>1</v>
      </c>
    </row>
    <row r="743" spans="1:6">
      <c r="A743" s="40" t="s">
        <v>655</v>
      </c>
      <c r="B743" s="40">
        <v>1</v>
      </c>
      <c r="E743" s="40" t="s">
        <v>3028</v>
      </c>
      <c r="F743" s="40">
        <v>4</v>
      </c>
    </row>
    <row r="744" spans="1:6">
      <c r="A744" s="40" t="s">
        <v>720</v>
      </c>
      <c r="B744" s="40">
        <v>3</v>
      </c>
      <c r="E744" s="40" t="s">
        <v>11098</v>
      </c>
      <c r="F744" s="40">
        <v>1</v>
      </c>
    </row>
    <row r="745" spans="1:6">
      <c r="A745" s="40" t="s">
        <v>658</v>
      </c>
      <c r="B745" s="40">
        <v>3</v>
      </c>
      <c r="E745" s="40" t="s">
        <v>11830</v>
      </c>
      <c r="F745" s="40">
        <v>3</v>
      </c>
    </row>
    <row r="746" spans="1:6">
      <c r="A746" s="40" t="s">
        <v>661</v>
      </c>
      <c r="B746" s="40">
        <v>1</v>
      </c>
      <c r="E746" s="40" t="s">
        <v>11099</v>
      </c>
      <c r="F746" s="40">
        <v>1</v>
      </c>
    </row>
    <row r="747" spans="1:6">
      <c r="A747" s="40" t="s">
        <v>576</v>
      </c>
      <c r="B747" s="40">
        <v>3</v>
      </c>
      <c r="E747" s="40" t="s">
        <v>11831</v>
      </c>
      <c r="F747" s="40">
        <v>4</v>
      </c>
    </row>
    <row r="748" spans="1:6">
      <c r="A748" s="40" t="s">
        <v>579</v>
      </c>
      <c r="B748" s="40">
        <v>3</v>
      </c>
      <c r="E748" s="40" t="s">
        <v>11832</v>
      </c>
      <c r="F748" s="40">
        <v>4</v>
      </c>
    </row>
    <row r="749" spans="1:6">
      <c r="A749" s="40" t="s">
        <v>329</v>
      </c>
      <c r="B749" s="40">
        <v>1</v>
      </c>
      <c r="E749" s="40" t="s">
        <v>3999</v>
      </c>
      <c r="F749" s="40">
        <v>4</v>
      </c>
    </row>
    <row r="750" spans="1:6">
      <c r="A750" s="40" t="s">
        <v>332</v>
      </c>
      <c r="B750" s="40">
        <v>1</v>
      </c>
      <c r="E750" s="40" t="s">
        <v>2175</v>
      </c>
      <c r="F750" s="40">
        <v>4</v>
      </c>
    </row>
    <row r="751" spans="1:6">
      <c r="A751" s="40" t="s">
        <v>585</v>
      </c>
      <c r="B751" s="40">
        <v>1</v>
      </c>
      <c r="E751" s="40" t="s">
        <v>11833</v>
      </c>
      <c r="F751" s="40">
        <v>1</v>
      </c>
    </row>
    <row r="752" spans="1:6">
      <c r="A752" s="40" t="s">
        <v>588</v>
      </c>
      <c r="B752" s="40">
        <v>3</v>
      </c>
      <c r="E752" s="40" t="s">
        <v>4003</v>
      </c>
      <c r="F752" s="40">
        <v>4</v>
      </c>
    </row>
    <row r="753" spans="1:6">
      <c r="A753" s="40" t="s">
        <v>594</v>
      </c>
      <c r="B753" s="40">
        <v>1</v>
      </c>
      <c r="E753" s="40" t="s">
        <v>1135</v>
      </c>
      <c r="F753" s="40">
        <v>1</v>
      </c>
    </row>
    <row r="754" spans="1:6">
      <c r="A754" s="40" t="s">
        <v>679</v>
      </c>
      <c r="B754" s="40">
        <v>1</v>
      </c>
      <c r="E754" s="40" t="s">
        <v>11834</v>
      </c>
      <c r="F754" s="40">
        <v>3</v>
      </c>
    </row>
    <row r="755" spans="1:6">
      <c r="A755" s="40" t="s">
        <v>682</v>
      </c>
      <c r="B755" s="40">
        <v>3</v>
      </c>
      <c r="E755" s="40" t="s">
        <v>1039</v>
      </c>
      <c r="F755" s="40">
        <v>4</v>
      </c>
    </row>
    <row r="756" spans="1:6">
      <c r="A756" s="40" t="s">
        <v>715</v>
      </c>
      <c r="B756" s="40">
        <v>2</v>
      </c>
      <c r="E756" s="40" t="s">
        <v>11835</v>
      </c>
      <c r="F756" s="40">
        <v>1</v>
      </c>
    </row>
    <row r="757" spans="1:6">
      <c r="A757" s="40" t="s">
        <v>685</v>
      </c>
      <c r="B757" s="40">
        <v>2</v>
      </c>
      <c r="E757" s="40" t="s">
        <v>11250</v>
      </c>
      <c r="F757" s="40">
        <v>3</v>
      </c>
    </row>
    <row r="758" spans="1:6">
      <c r="A758" s="40" t="s">
        <v>688</v>
      </c>
      <c r="B758" s="40">
        <v>1</v>
      </c>
      <c r="E758" s="40" t="s">
        <v>284</v>
      </c>
      <c r="F758" s="40">
        <v>4</v>
      </c>
    </row>
    <row r="759" spans="1:6">
      <c r="A759" s="40" t="s">
        <v>690</v>
      </c>
      <c r="B759" s="40">
        <v>3</v>
      </c>
      <c r="E759" s="40" t="s">
        <v>2348</v>
      </c>
      <c r="F759" s="40">
        <v>1</v>
      </c>
    </row>
    <row r="760" spans="1:6">
      <c r="A760" s="40" t="s">
        <v>704</v>
      </c>
      <c r="B760" s="40">
        <v>3</v>
      </c>
      <c r="E760" s="40" t="s">
        <v>2704</v>
      </c>
      <c r="F760" s="40">
        <v>1</v>
      </c>
    </row>
    <row r="761" spans="1:6">
      <c r="A761" s="40" t="s">
        <v>718</v>
      </c>
      <c r="B761" s="40">
        <v>3</v>
      </c>
      <c r="E761" s="40" t="s">
        <v>11100</v>
      </c>
      <c r="F761" s="40">
        <v>2</v>
      </c>
    </row>
    <row r="762" spans="1:6">
      <c r="A762" s="40" t="s">
        <v>707</v>
      </c>
      <c r="B762" s="40">
        <v>1</v>
      </c>
      <c r="E762" s="40" t="s">
        <v>11251</v>
      </c>
      <c r="F762" s="40">
        <v>3</v>
      </c>
    </row>
    <row r="763" spans="1:6">
      <c r="A763" s="40" t="s">
        <v>693</v>
      </c>
      <c r="B763" s="40">
        <v>3</v>
      </c>
      <c r="E763" s="40" t="s">
        <v>2870</v>
      </c>
      <c r="F763" s="40">
        <v>3</v>
      </c>
    </row>
    <row r="764" spans="1:6">
      <c r="A764" s="40" t="s">
        <v>722</v>
      </c>
      <c r="B764" s="40">
        <v>1</v>
      </c>
      <c r="E764" s="40" t="s">
        <v>972</v>
      </c>
      <c r="F764" s="40">
        <v>1</v>
      </c>
    </row>
    <row r="765" spans="1:6">
      <c r="A765" s="40" t="s">
        <v>725</v>
      </c>
      <c r="B765" s="40">
        <v>3</v>
      </c>
      <c r="E765" s="40" t="s">
        <v>2720</v>
      </c>
      <c r="F765" s="40">
        <v>3</v>
      </c>
    </row>
    <row r="766" spans="1:6">
      <c r="A766" s="40" t="s">
        <v>727</v>
      </c>
      <c r="B766" s="40">
        <v>3</v>
      </c>
      <c r="E766" s="40" t="s">
        <v>2238</v>
      </c>
      <c r="F766" s="40">
        <v>3</v>
      </c>
    </row>
    <row r="767" spans="1:6">
      <c r="A767" s="40" t="s">
        <v>730</v>
      </c>
      <c r="B767" s="40">
        <v>3</v>
      </c>
      <c r="E767" s="40" t="s">
        <v>11836</v>
      </c>
      <c r="F767" s="40">
        <v>4</v>
      </c>
    </row>
    <row r="768" spans="1:6">
      <c r="A768" s="40" t="s">
        <v>732</v>
      </c>
      <c r="B768" s="40">
        <v>4</v>
      </c>
      <c r="E768" s="40" t="s">
        <v>11837</v>
      </c>
      <c r="F768" s="40">
        <v>1</v>
      </c>
    </row>
    <row r="769" spans="1:6">
      <c r="A769" s="40" t="s">
        <v>695</v>
      </c>
      <c r="B769" s="40">
        <v>1</v>
      </c>
      <c r="E769" s="40" t="s">
        <v>11838</v>
      </c>
      <c r="F769" s="40">
        <v>3</v>
      </c>
    </row>
    <row r="770" spans="1:6">
      <c r="A770" s="40" t="s">
        <v>709</v>
      </c>
      <c r="B770" s="40">
        <v>3</v>
      </c>
      <c r="E770" s="40" t="s">
        <v>11839</v>
      </c>
      <c r="F770" s="40">
        <v>1</v>
      </c>
    </row>
    <row r="771" spans="1:6">
      <c r="A771" s="40" t="s">
        <v>698</v>
      </c>
      <c r="B771" s="40">
        <v>3</v>
      </c>
      <c r="E771" s="40" t="s">
        <v>2942</v>
      </c>
      <c r="F771" s="40">
        <v>4</v>
      </c>
    </row>
    <row r="772" spans="1:6">
      <c r="A772" s="40" t="s">
        <v>701</v>
      </c>
      <c r="B772" s="40">
        <v>1</v>
      </c>
      <c r="E772" s="40" t="s">
        <v>1723</v>
      </c>
      <c r="F772" s="40">
        <v>1</v>
      </c>
    </row>
    <row r="773" spans="1:6">
      <c r="A773" s="40" t="s">
        <v>735</v>
      </c>
      <c r="B773" s="40">
        <v>3</v>
      </c>
      <c r="E773" s="40" t="s">
        <v>11840</v>
      </c>
      <c r="F773" s="40">
        <v>1</v>
      </c>
    </row>
    <row r="774" spans="1:6">
      <c r="A774" s="40" t="s">
        <v>712</v>
      </c>
      <c r="B774" s="40">
        <v>3</v>
      </c>
      <c r="E774" s="40" t="s">
        <v>11102</v>
      </c>
      <c r="F774" s="40">
        <v>1</v>
      </c>
    </row>
    <row r="775" spans="1:6">
      <c r="A775" s="40" t="s">
        <v>738</v>
      </c>
      <c r="B775" s="40">
        <v>3</v>
      </c>
      <c r="E775" s="40" t="s">
        <v>11047</v>
      </c>
      <c r="F775" s="40">
        <v>1</v>
      </c>
    </row>
    <row r="776" spans="1:6">
      <c r="A776" s="40" t="s">
        <v>741</v>
      </c>
      <c r="B776" s="40">
        <v>3</v>
      </c>
      <c r="E776" s="40" t="s">
        <v>2709</v>
      </c>
      <c r="F776" s="40">
        <v>3</v>
      </c>
    </row>
    <row r="777" spans="1:6">
      <c r="A777" s="40" t="s">
        <v>744</v>
      </c>
      <c r="B777" s="40">
        <v>1</v>
      </c>
      <c r="E777" s="40" t="s">
        <v>11841</v>
      </c>
      <c r="F777" s="40">
        <v>3</v>
      </c>
    </row>
    <row r="778" spans="1:6">
      <c r="A778" s="40" t="s">
        <v>747</v>
      </c>
      <c r="B778" s="40">
        <v>3</v>
      </c>
      <c r="E778" s="40" t="s">
        <v>1533</v>
      </c>
      <c r="F778" s="40">
        <v>3</v>
      </c>
    </row>
    <row r="779" spans="1:6">
      <c r="A779" s="40" t="s">
        <v>750</v>
      </c>
      <c r="B779" s="40">
        <v>3</v>
      </c>
      <c r="E779" s="40" t="s">
        <v>11842</v>
      </c>
      <c r="F779" s="40">
        <v>1</v>
      </c>
    </row>
    <row r="780" spans="1:6">
      <c r="A780" s="40" t="s">
        <v>753</v>
      </c>
      <c r="B780" s="40">
        <v>3</v>
      </c>
      <c r="E780" s="40" t="s">
        <v>11389</v>
      </c>
      <c r="F780" s="40">
        <v>3</v>
      </c>
    </row>
    <row r="781" spans="1:6">
      <c r="A781" s="40" t="s">
        <v>756</v>
      </c>
      <c r="B781" s="40">
        <v>1</v>
      </c>
      <c r="E781" s="40" t="s">
        <v>11843</v>
      </c>
      <c r="F781" s="40">
        <v>1</v>
      </c>
    </row>
    <row r="782" spans="1:6">
      <c r="A782" s="40" t="s">
        <v>986</v>
      </c>
      <c r="B782" s="40">
        <v>3</v>
      </c>
      <c r="E782" s="40" t="s">
        <v>11329</v>
      </c>
      <c r="F782" s="40">
        <v>1</v>
      </c>
    </row>
    <row r="783" spans="1:6">
      <c r="A783" s="40" t="s">
        <v>1061</v>
      </c>
      <c r="B783" s="40">
        <v>1</v>
      </c>
      <c r="E783" s="40" t="s">
        <v>1461</v>
      </c>
      <c r="F783" s="40">
        <v>4</v>
      </c>
    </row>
    <row r="784" spans="1:6">
      <c r="A784" s="40" t="s">
        <v>1082</v>
      </c>
      <c r="B784" s="40">
        <v>1</v>
      </c>
      <c r="E784" s="40" t="s">
        <v>11844</v>
      </c>
      <c r="F784" s="40">
        <v>1</v>
      </c>
    </row>
    <row r="785" spans="1:6">
      <c r="A785" s="40" t="s">
        <v>1731</v>
      </c>
      <c r="B785" s="40">
        <v>1</v>
      </c>
      <c r="E785" s="40" t="s">
        <v>832</v>
      </c>
      <c r="F785" s="40">
        <v>1</v>
      </c>
    </row>
    <row r="786" spans="1:6">
      <c r="A786" s="40" t="s">
        <v>2004</v>
      </c>
      <c r="B786" s="40">
        <v>1</v>
      </c>
      <c r="E786" s="40" t="s">
        <v>11845</v>
      </c>
      <c r="F786" s="40">
        <v>1</v>
      </c>
    </row>
    <row r="787" spans="1:6">
      <c r="A787" s="40" t="s">
        <v>2103</v>
      </c>
      <c r="B787" s="40">
        <v>1</v>
      </c>
      <c r="E787" s="40" t="s">
        <v>2695</v>
      </c>
      <c r="F787" s="40">
        <v>4</v>
      </c>
    </row>
    <row r="788" spans="1:6">
      <c r="A788" s="40" t="s">
        <v>1814</v>
      </c>
      <c r="B788" s="40">
        <v>1</v>
      </c>
      <c r="E788" s="40" t="s">
        <v>11846</v>
      </c>
      <c r="F788" s="40">
        <v>1</v>
      </c>
    </row>
    <row r="789" spans="1:6">
      <c r="A789" s="40" t="s">
        <v>1129</v>
      </c>
      <c r="B789" s="40">
        <v>1</v>
      </c>
      <c r="E789" s="40" t="s">
        <v>11847</v>
      </c>
      <c r="F789" s="40">
        <v>1</v>
      </c>
    </row>
    <row r="790" spans="1:6">
      <c r="A790" s="40" t="s">
        <v>1954</v>
      </c>
      <c r="B790" s="40">
        <v>1</v>
      </c>
      <c r="E790" s="40" t="s">
        <v>11848</v>
      </c>
      <c r="F790" s="40">
        <v>1</v>
      </c>
    </row>
    <row r="791" spans="1:6">
      <c r="A791" s="40" t="s">
        <v>3531</v>
      </c>
      <c r="B791" s="40">
        <v>2</v>
      </c>
      <c r="E791" s="40" t="s">
        <v>777</v>
      </c>
      <c r="F791" s="40">
        <v>3</v>
      </c>
    </row>
    <row r="792" spans="1:6">
      <c r="A792" s="40" t="s">
        <v>2013</v>
      </c>
      <c r="B792" s="40">
        <v>2</v>
      </c>
      <c r="E792" s="40" t="s">
        <v>11849</v>
      </c>
      <c r="F792" s="40">
        <v>4</v>
      </c>
    </row>
    <row r="793" spans="1:6">
      <c r="A793" s="40" t="s">
        <v>2459</v>
      </c>
      <c r="B793" s="40">
        <v>1</v>
      </c>
      <c r="E793" s="40" t="s">
        <v>11048</v>
      </c>
      <c r="F793" s="40">
        <v>1</v>
      </c>
    </row>
    <row r="794" spans="1:6">
      <c r="A794" s="40" t="s">
        <v>1780</v>
      </c>
      <c r="B794" s="40">
        <v>3</v>
      </c>
      <c r="E794" s="40" t="s">
        <v>11390</v>
      </c>
      <c r="F794" s="40">
        <v>3</v>
      </c>
    </row>
    <row r="795" spans="1:6">
      <c r="A795" s="40" t="s">
        <v>3173</v>
      </c>
      <c r="B795" s="40">
        <v>2</v>
      </c>
      <c r="E795" s="40" t="s">
        <v>2030</v>
      </c>
      <c r="F795" s="40">
        <v>1</v>
      </c>
    </row>
    <row r="796" spans="1:6">
      <c r="A796" s="40" t="s">
        <v>824</v>
      </c>
      <c r="B796" s="40">
        <v>1</v>
      </c>
      <c r="E796" s="40" t="s">
        <v>2242</v>
      </c>
      <c r="F796" s="40">
        <v>1</v>
      </c>
    </row>
    <row r="797" spans="1:6">
      <c r="A797" s="40" t="s">
        <v>1118</v>
      </c>
      <c r="B797" s="40">
        <v>1</v>
      </c>
      <c r="E797" s="40" t="s">
        <v>2191</v>
      </c>
      <c r="F797" s="40">
        <v>1</v>
      </c>
    </row>
    <row r="798" spans="1:6">
      <c r="A798" s="40" t="s">
        <v>3505</v>
      </c>
      <c r="B798" s="40">
        <v>4</v>
      </c>
      <c r="E798" s="40" t="s">
        <v>1817</v>
      </c>
      <c r="F798" s="40">
        <v>1</v>
      </c>
    </row>
    <row r="799" spans="1:6">
      <c r="A799" s="40" t="s">
        <v>2844</v>
      </c>
      <c r="B799" s="40">
        <v>1</v>
      </c>
      <c r="E799" s="40" t="s">
        <v>1199</v>
      </c>
      <c r="F799" s="40">
        <v>1</v>
      </c>
    </row>
    <row r="800" spans="1:6">
      <c r="A800" s="40" t="s">
        <v>2767</v>
      </c>
      <c r="B800" s="40">
        <v>2</v>
      </c>
      <c r="E800" s="40" t="s">
        <v>11850</v>
      </c>
      <c r="F800" s="40">
        <v>4</v>
      </c>
    </row>
    <row r="801" spans="1:6">
      <c r="A801" s="40" t="s">
        <v>2525</v>
      </c>
      <c r="B801" s="40">
        <v>1</v>
      </c>
      <c r="E801" s="40" t="s">
        <v>1546</v>
      </c>
      <c r="F801" s="40">
        <v>1</v>
      </c>
    </row>
    <row r="802" spans="1:6">
      <c r="A802" s="40" t="s">
        <v>1753</v>
      </c>
      <c r="B802" s="40">
        <v>1</v>
      </c>
      <c r="E802" s="40" t="s">
        <v>11391</v>
      </c>
      <c r="F802" s="40">
        <v>3</v>
      </c>
    </row>
    <row r="803" spans="1:6">
      <c r="A803" s="40" t="s">
        <v>2324</v>
      </c>
      <c r="B803" s="40">
        <v>1</v>
      </c>
      <c r="E803" s="40" t="s">
        <v>11851</v>
      </c>
      <c r="F803" s="40">
        <v>3</v>
      </c>
    </row>
    <row r="804" spans="1:6">
      <c r="A804" s="40" t="s">
        <v>1670</v>
      </c>
      <c r="B804" s="40">
        <v>3</v>
      </c>
      <c r="E804" s="40" t="s">
        <v>500</v>
      </c>
      <c r="F804" s="40">
        <v>3</v>
      </c>
    </row>
    <row r="805" spans="1:6">
      <c r="A805" s="40" t="s">
        <v>2756</v>
      </c>
      <c r="B805" s="40">
        <v>1</v>
      </c>
      <c r="E805" s="40" t="s">
        <v>1100</v>
      </c>
      <c r="F805" s="40">
        <v>4</v>
      </c>
    </row>
    <row r="806" spans="1:6">
      <c r="A806" s="40" t="s">
        <v>2208</v>
      </c>
      <c r="B806" s="40">
        <v>3</v>
      </c>
      <c r="E806" s="40" t="s">
        <v>2059</v>
      </c>
      <c r="F806" s="40">
        <v>3</v>
      </c>
    </row>
    <row r="807" spans="1:6">
      <c r="A807" s="40" t="s">
        <v>827</v>
      </c>
      <c r="B807" s="40">
        <v>1</v>
      </c>
      <c r="E807" s="40" t="s">
        <v>2746</v>
      </c>
      <c r="F807" s="40">
        <v>1</v>
      </c>
    </row>
    <row r="808" spans="1:6">
      <c r="A808" s="40" t="s">
        <v>1480</v>
      </c>
      <c r="B808" s="40">
        <v>1</v>
      </c>
      <c r="E808" s="40" t="s">
        <v>11104</v>
      </c>
      <c r="F808" s="40">
        <v>1</v>
      </c>
    </row>
    <row r="809" spans="1:6">
      <c r="A809" s="40" t="s">
        <v>1740</v>
      </c>
      <c r="B809" s="40">
        <v>2</v>
      </c>
      <c r="E809" s="40" t="s">
        <v>11852</v>
      </c>
      <c r="F809" s="40">
        <v>3</v>
      </c>
    </row>
    <row r="810" spans="1:6">
      <c r="A810" s="40" t="s">
        <v>2107</v>
      </c>
      <c r="B810" s="40">
        <v>3</v>
      </c>
      <c r="E810" s="40" t="s">
        <v>3944</v>
      </c>
      <c r="F810" s="40">
        <v>4</v>
      </c>
    </row>
    <row r="811" spans="1:6">
      <c r="A811" s="40" t="s">
        <v>2866</v>
      </c>
      <c r="B811" s="40">
        <v>1</v>
      </c>
      <c r="E811" s="40" t="s">
        <v>11105</v>
      </c>
      <c r="F811" s="40">
        <v>1</v>
      </c>
    </row>
    <row r="812" spans="1:6">
      <c r="A812" s="40" t="s">
        <v>2269</v>
      </c>
      <c r="B812" s="40">
        <v>1</v>
      </c>
      <c r="E812" s="40" t="s">
        <v>1982</v>
      </c>
      <c r="F812" s="40">
        <v>2</v>
      </c>
    </row>
    <row r="813" spans="1:6">
      <c r="A813" s="40" t="s">
        <v>2585</v>
      </c>
      <c r="B813" s="40">
        <v>1</v>
      </c>
      <c r="E813" s="40" t="s">
        <v>11853</v>
      </c>
      <c r="F813" s="40">
        <v>3</v>
      </c>
    </row>
    <row r="814" spans="1:6">
      <c r="A814" s="40" t="s">
        <v>2783</v>
      </c>
      <c r="B814" s="40">
        <v>1</v>
      </c>
      <c r="E814" s="40" t="s">
        <v>11171</v>
      </c>
      <c r="F814" s="40">
        <v>3</v>
      </c>
    </row>
    <row r="815" spans="1:6">
      <c r="A815" s="40" t="s">
        <v>2447</v>
      </c>
      <c r="B815" s="40">
        <v>1</v>
      </c>
      <c r="E815" s="40" t="s">
        <v>4195</v>
      </c>
      <c r="F815" s="40">
        <v>1</v>
      </c>
    </row>
    <row r="816" spans="1:6">
      <c r="A816" s="40" t="s">
        <v>2857</v>
      </c>
      <c r="B816" s="40">
        <v>2</v>
      </c>
      <c r="E816" s="40" t="s">
        <v>652</v>
      </c>
      <c r="F816" s="40">
        <v>3</v>
      </c>
    </row>
    <row r="817" spans="1:6">
      <c r="A817" s="40" t="s">
        <v>786</v>
      </c>
      <c r="B817" s="40">
        <v>1</v>
      </c>
      <c r="E817" s="40" t="s">
        <v>4117</v>
      </c>
      <c r="F817" s="40">
        <v>1</v>
      </c>
    </row>
    <row r="818" spans="1:6">
      <c r="A818" s="40" t="s">
        <v>2737</v>
      </c>
      <c r="B818" s="40">
        <v>2</v>
      </c>
      <c r="E818" s="40" t="s">
        <v>11254</v>
      </c>
      <c r="F818" s="40">
        <v>1</v>
      </c>
    </row>
    <row r="819" spans="1:6">
      <c r="A819" s="40" t="s">
        <v>2306</v>
      </c>
      <c r="B819" s="40">
        <v>1</v>
      </c>
      <c r="E819" s="40" t="s">
        <v>11854</v>
      </c>
      <c r="F819" s="40">
        <v>1</v>
      </c>
    </row>
    <row r="820" spans="1:6">
      <c r="A820" s="40" t="s">
        <v>2380</v>
      </c>
      <c r="B820" s="40">
        <v>1</v>
      </c>
      <c r="E820" s="40" t="s">
        <v>152</v>
      </c>
      <c r="F820" s="40">
        <v>1</v>
      </c>
    </row>
    <row r="821" spans="1:6">
      <c r="A821" s="40" t="s">
        <v>788</v>
      </c>
      <c r="B821" s="40">
        <v>1</v>
      </c>
      <c r="E821" s="40" t="s">
        <v>11106</v>
      </c>
      <c r="F821" s="40">
        <v>1</v>
      </c>
    </row>
    <row r="822" spans="1:6">
      <c r="A822" s="40" t="s">
        <v>3002</v>
      </c>
      <c r="B822" s="40">
        <v>1</v>
      </c>
      <c r="E822" s="40" t="s">
        <v>2676</v>
      </c>
      <c r="F822" s="40">
        <v>1</v>
      </c>
    </row>
    <row r="823" spans="1:6">
      <c r="A823" s="40" t="s">
        <v>1559</v>
      </c>
      <c r="B823" s="40">
        <v>1</v>
      </c>
      <c r="E823" s="40" t="s">
        <v>11018</v>
      </c>
      <c r="F823" s="40">
        <v>1</v>
      </c>
    </row>
    <row r="824" spans="1:6">
      <c r="A824" s="40" t="s">
        <v>1620</v>
      </c>
      <c r="B824" s="40">
        <v>1</v>
      </c>
      <c r="E824" s="40" t="s">
        <v>11049</v>
      </c>
      <c r="F824" s="40">
        <v>1</v>
      </c>
    </row>
    <row r="825" spans="1:6">
      <c r="A825" s="40" t="s">
        <v>2515</v>
      </c>
      <c r="B825" s="40">
        <v>2</v>
      </c>
      <c r="E825" s="40" t="s">
        <v>11855</v>
      </c>
      <c r="F825" s="40">
        <v>1</v>
      </c>
    </row>
    <row r="826" spans="1:6">
      <c r="A826" s="40" t="s">
        <v>815</v>
      </c>
      <c r="B826" s="40">
        <v>1</v>
      </c>
      <c r="E826" s="40" t="s">
        <v>11172</v>
      </c>
      <c r="F826" s="40">
        <v>3</v>
      </c>
    </row>
    <row r="827" spans="1:6">
      <c r="A827" s="40" t="s">
        <v>1132</v>
      </c>
      <c r="B827" s="40">
        <v>1</v>
      </c>
      <c r="E827" s="40" t="s">
        <v>11856</v>
      </c>
      <c r="F827" s="40">
        <v>1</v>
      </c>
    </row>
    <row r="828" spans="1:6">
      <c r="A828" s="40" t="s">
        <v>2953</v>
      </c>
      <c r="B828" s="40">
        <v>2</v>
      </c>
      <c r="E828" s="40" t="s">
        <v>11173</v>
      </c>
      <c r="F828" s="40">
        <v>1</v>
      </c>
    </row>
    <row r="829" spans="1:6">
      <c r="A829" s="40" t="s">
        <v>1336</v>
      </c>
      <c r="B829" s="40">
        <v>3</v>
      </c>
      <c r="E829" s="40" t="s">
        <v>11393</v>
      </c>
      <c r="F829" s="40">
        <v>2</v>
      </c>
    </row>
    <row r="830" spans="1:6">
      <c r="A830" s="40" t="s">
        <v>1727</v>
      </c>
      <c r="B830" s="40">
        <v>3</v>
      </c>
      <c r="E830" s="40" t="s">
        <v>11394</v>
      </c>
      <c r="F830" s="40">
        <v>1</v>
      </c>
    </row>
    <row r="831" spans="1:6">
      <c r="A831" s="40" t="s">
        <v>2651</v>
      </c>
      <c r="B831" s="40">
        <v>1</v>
      </c>
      <c r="E831" s="40" t="s">
        <v>11857</v>
      </c>
      <c r="F831" s="40">
        <v>3</v>
      </c>
    </row>
    <row r="832" spans="1:6">
      <c r="A832" s="40" t="s">
        <v>2594</v>
      </c>
      <c r="B832" s="40">
        <v>1</v>
      </c>
      <c r="E832" s="40" t="s">
        <v>11858</v>
      </c>
      <c r="F832" s="40">
        <v>1</v>
      </c>
    </row>
    <row r="833" spans="1:6">
      <c r="A833" s="40" t="s">
        <v>2776</v>
      </c>
      <c r="B833" s="40">
        <v>3</v>
      </c>
      <c r="E833" s="40" t="s">
        <v>415</v>
      </c>
      <c r="F833" s="40">
        <v>1</v>
      </c>
    </row>
    <row r="834" spans="1:6">
      <c r="A834" s="40" t="s">
        <v>1941</v>
      </c>
      <c r="B834" s="40">
        <v>3</v>
      </c>
      <c r="E834" s="40" t="s">
        <v>11859</v>
      </c>
      <c r="F834" s="40">
        <v>1</v>
      </c>
    </row>
    <row r="835" spans="1:6">
      <c r="A835" s="40" t="s">
        <v>2170</v>
      </c>
      <c r="B835" s="40">
        <v>1</v>
      </c>
      <c r="E835" s="40" t="s">
        <v>4125</v>
      </c>
      <c r="F835" s="40">
        <v>4</v>
      </c>
    </row>
    <row r="836" spans="1:6">
      <c r="A836" s="40" t="s">
        <v>762</v>
      </c>
      <c r="B836" s="40">
        <v>1</v>
      </c>
      <c r="E836" s="40" t="s">
        <v>11415</v>
      </c>
      <c r="F836" s="40">
        <v>4</v>
      </c>
    </row>
    <row r="837" spans="1:6">
      <c r="A837" s="40" t="s">
        <v>2589</v>
      </c>
      <c r="B837" s="40">
        <v>3</v>
      </c>
      <c r="E837" s="40" t="s">
        <v>1064</v>
      </c>
      <c r="F837" s="40">
        <v>4</v>
      </c>
    </row>
    <row r="838" spans="1:6">
      <c r="A838" s="40" t="s">
        <v>1979</v>
      </c>
      <c r="B838" s="40">
        <v>3</v>
      </c>
      <c r="E838" s="40" t="s">
        <v>11022</v>
      </c>
      <c r="F838" s="40">
        <v>1</v>
      </c>
    </row>
    <row r="839" spans="1:6">
      <c r="A839" s="40" t="s">
        <v>2643</v>
      </c>
      <c r="B839" s="40">
        <v>1</v>
      </c>
      <c r="E839" s="40" t="s">
        <v>11860</v>
      </c>
      <c r="F839" s="40">
        <v>1</v>
      </c>
    </row>
    <row r="840" spans="1:6">
      <c r="A840" s="40" t="s">
        <v>830</v>
      </c>
      <c r="B840" s="40">
        <v>1</v>
      </c>
      <c r="E840" s="40" t="s">
        <v>1912</v>
      </c>
      <c r="F840" s="40">
        <v>3</v>
      </c>
    </row>
    <row r="841" spans="1:6">
      <c r="A841" s="40" t="s">
        <v>1135</v>
      </c>
      <c r="B841" s="40">
        <v>1</v>
      </c>
      <c r="E841" s="40" t="s">
        <v>11861</v>
      </c>
      <c r="F841" s="40">
        <v>3</v>
      </c>
    </row>
    <row r="842" spans="1:6">
      <c r="A842" s="40" t="s">
        <v>2348</v>
      </c>
      <c r="B842" s="40">
        <v>1</v>
      </c>
      <c r="E842" s="40" t="s">
        <v>11050</v>
      </c>
      <c r="F842" s="40">
        <v>1</v>
      </c>
    </row>
    <row r="843" spans="1:6">
      <c r="A843" s="40" t="s">
        <v>1533</v>
      </c>
      <c r="B843" s="40">
        <v>3</v>
      </c>
      <c r="E843" s="40" t="s">
        <v>1015</v>
      </c>
      <c r="F843" s="40">
        <v>4</v>
      </c>
    </row>
    <row r="844" spans="1:6">
      <c r="A844" s="40" t="s">
        <v>832</v>
      </c>
      <c r="B844" s="40">
        <v>1</v>
      </c>
      <c r="E844" s="40" t="s">
        <v>11862</v>
      </c>
      <c r="F844" s="40">
        <v>1</v>
      </c>
    </row>
    <row r="845" spans="1:6">
      <c r="A845" s="40" t="s">
        <v>2030</v>
      </c>
      <c r="B845" s="40">
        <v>1</v>
      </c>
      <c r="E845" s="40" t="s">
        <v>11863</v>
      </c>
      <c r="F845" s="40">
        <v>3</v>
      </c>
    </row>
    <row r="846" spans="1:6">
      <c r="A846" s="40" t="s">
        <v>2676</v>
      </c>
      <c r="B846" s="40">
        <v>2</v>
      </c>
      <c r="E846" s="40" t="s">
        <v>11864</v>
      </c>
      <c r="F846" s="40">
        <v>1</v>
      </c>
    </row>
    <row r="847" spans="1:6">
      <c r="A847" s="40" t="s">
        <v>1500</v>
      </c>
      <c r="B847" s="40">
        <v>1</v>
      </c>
      <c r="E847" s="40" t="s">
        <v>576</v>
      </c>
      <c r="F847" s="40">
        <v>3</v>
      </c>
    </row>
    <row r="848" spans="1:6">
      <c r="A848" s="40" t="s">
        <v>790</v>
      </c>
      <c r="B848" s="40">
        <v>1</v>
      </c>
      <c r="E848" s="40" t="s">
        <v>11331</v>
      </c>
      <c r="F848" s="40">
        <v>1</v>
      </c>
    </row>
    <row r="849" spans="1:6">
      <c r="A849" s="40" t="s">
        <v>1970</v>
      </c>
      <c r="B849" s="40">
        <v>2</v>
      </c>
      <c r="E849" s="40" t="s">
        <v>11051</v>
      </c>
      <c r="F849" s="40">
        <v>3</v>
      </c>
    </row>
    <row r="850" spans="1:6">
      <c r="A850" s="40" t="s">
        <v>3257</v>
      </c>
      <c r="B850" s="40">
        <v>2</v>
      </c>
      <c r="E850" s="40" t="s">
        <v>2251</v>
      </c>
      <c r="F850" s="40">
        <v>3</v>
      </c>
    </row>
    <row r="851" spans="1:6">
      <c r="A851" s="40" t="s">
        <v>2187</v>
      </c>
      <c r="B851" s="40">
        <v>1</v>
      </c>
      <c r="E851" s="40" t="s">
        <v>11865</v>
      </c>
      <c r="F851" s="40">
        <v>4</v>
      </c>
    </row>
    <row r="852" spans="1:6">
      <c r="A852" s="40" t="s">
        <v>1609</v>
      </c>
      <c r="B852" s="40">
        <v>3</v>
      </c>
      <c r="E852" s="40" t="s">
        <v>1217</v>
      </c>
      <c r="F852" s="40">
        <v>3</v>
      </c>
    </row>
    <row r="853" spans="1:6">
      <c r="A853" s="40" t="s">
        <v>2008</v>
      </c>
      <c r="B853" s="40">
        <v>3</v>
      </c>
      <c r="E853" s="40" t="s">
        <v>1500</v>
      </c>
      <c r="F853" s="40">
        <v>1</v>
      </c>
    </row>
    <row r="854" spans="1:6">
      <c r="A854" s="40" t="s">
        <v>2894</v>
      </c>
      <c r="B854" s="40">
        <v>2</v>
      </c>
      <c r="E854" s="40" t="s">
        <v>11866</v>
      </c>
      <c r="F854" s="40">
        <v>4</v>
      </c>
    </row>
    <row r="855" spans="1:6">
      <c r="A855" s="40" t="s">
        <v>2742</v>
      </c>
      <c r="B855" s="40">
        <v>1</v>
      </c>
      <c r="E855" s="40" t="s">
        <v>981</v>
      </c>
      <c r="F855" s="40">
        <v>3</v>
      </c>
    </row>
    <row r="856" spans="1:6">
      <c r="A856" s="40" t="s">
        <v>2639</v>
      </c>
      <c r="B856" s="40">
        <v>2</v>
      </c>
      <c r="E856" s="40" t="s">
        <v>11396</v>
      </c>
      <c r="F856" s="40">
        <v>1</v>
      </c>
    </row>
    <row r="857" spans="1:6">
      <c r="A857" s="40" t="s">
        <v>818</v>
      </c>
      <c r="B857" s="40">
        <v>1</v>
      </c>
      <c r="E857" s="40" t="s">
        <v>11867</v>
      </c>
      <c r="F857" s="40">
        <v>1</v>
      </c>
    </row>
    <row r="858" spans="1:6">
      <c r="A858" s="40" t="s">
        <v>768</v>
      </c>
      <c r="B858" s="40">
        <v>3</v>
      </c>
      <c r="E858" s="40" t="s">
        <v>1907</v>
      </c>
      <c r="F858" s="40">
        <v>3</v>
      </c>
    </row>
    <row r="859" spans="1:6">
      <c r="A859" s="40" t="s">
        <v>1385</v>
      </c>
      <c r="B859" s="40">
        <v>1</v>
      </c>
      <c r="E859" s="40" t="s">
        <v>1340</v>
      </c>
      <c r="F859" s="40">
        <v>4</v>
      </c>
    </row>
    <row r="860" spans="1:6">
      <c r="A860" s="40" t="s">
        <v>1486</v>
      </c>
      <c r="B860" s="40">
        <v>2</v>
      </c>
      <c r="E860" s="40" t="s">
        <v>1970</v>
      </c>
      <c r="F860" s="40">
        <v>1</v>
      </c>
    </row>
    <row r="861" spans="1:6">
      <c r="A861" s="40" t="s">
        <v>1657</v>
      </c>
      <c r="B861" s="40">
        <v>1</v>
      </c>
      <c r="E861" s="40" t="s">
        <v>790</v>
      </c>
      <c r="F861" s="40">
        <v>1</v>
      </c>
    </row>
    <row r="862" spans="1:6">
      <c r="A862" s="40" t="s">
        <v>1884</v>
      </c>
      <c r="B862" s="40">
        <v>1</v>
      </c>
      <c r="E862" s="40" t="s">
        <v>11411</v>
      </c>
      <c r="F862" s="40">
        <v>1</v>
      </c>
    </row>
    <row r="863" spans="1:6">
      <c r="A863" s="40" t="s">
        <v>1121</v>
      </c>
      <c r="B863" s="40">
        <v>1</v>
      </c>
      <c r="E863" s="40" t="s">
        <v>1076</v>
      </c>
      <c r="F863" s="40">
        <v>4</v>
      </c>
    </row>
    <row r="864" spans="1:6">
      <c r="A864" s="40" t="s">
        <v>796</v>
      </c>
      <c r="B864" s="40">
        <v>1</v>
      </c>
      <c r="E864" s="40" t="s">
        <v>1346</v>
      </c>
      <c r="F864" s="40">
        <v>1</v>
      </c>
    </row>
    <row r="865" spans="1:6">
      <c r="A865" s="40" t="s">
        <v>1496</v>
      </c>
      <c r="B865" s="40">
        <v>3</v>
      </c>
      <c r="E865" s="40" t="s">
        <v>2247</v>
      </c>
      <c r="F865" s="40">
        <v>3</v>
      </c>
    </row>
    <row r="866" spans="1:6">
      <c r="A866" s="40" t="s">
        <v>1138</v>
      </c>
      <c r="B866" s="40">
        <v>1</v>
      </c>
      <c r="E866" s="40" t="s">
        <v>11052</v>
      </c>
      <c r="F866" s="40">
        <v>1</v>
      </c>
    </row>
    <row r="867" spans="1:6">
      <c r="A867" s="40" t="s">
        <v>1124</v>
      </c>
      <c r="B867" s="40">
        <v>1</v>
      </c>
      <c r="E867" s="40" t="s">
        <v>4199</v>
      </c>
      <c r="F867" s="40">
        <v>4</v>
      </c>
    </row>
    <row r="868" spans="1:6">
      <c r="A868" s="40" t="s">
        <v>2265</v>
      </c>
      <c r="B868" s="40">
        <v>1</v>
      </c>
      <c r="E868" s="40" t="s">
        <v>11868</v>
      </c>
      <c r="F868" s="40">
        <v>1</v>
      </c>
    </row>
    <row r="869" spans="1:6">
      <c r="A869" s="40" t="s">
        <v>799</v>
      </c>
      <c r="B869" s="40">
        <v>3</v>
      </c>
      <c r="E869" s="40" t="s">
        <v>11397</v>
      </c>
      <c r="F869" s="40">
        <v>3</v>
      </c>
    </row>
    <row r="870" spans="1:6">
      <c r="A870" s="40" t="s">
        <v>2547</v>
      </c>
      <c r="B870" s="40">
        <v>4</v>
      </c>
      <c r="E870" s="40" t="s">
        <v>1249</v>
      </c>
      <c r="F870" s="40">
        <v>3</v>
      </c>
    </row>
    <row r="871" spans="1:6">
      <c r="A871" s="40" t="s">
        <v>840</v>
      </c>
      <c r="B871" s="40">
        <v>1</v>
      </c>
      <c r="E871" s="40" t="s">
        <v>11053</v>
      </c>
      <c r="F871" s="40">
        <v>3</v>
      </c>
    </row>
    <row r="872" spans="1:6">
      <c r="A872" s="40" t="s">
        <v>837</v>
      </c>
      <c r="B872" s="40">
        <v>1</v>
      </c>
      <c r="E872" s="40" t="s">
        <v>11869</v>
      </c>
      <c r="F872" s="40">
        <v>1</v>
      </c>
    </row>
    <row r="873" spans="1:6">
      <c r="A873" s="40" t="s">
        <v>1810</v>
      </c>
      <c r="B873" s="40">
        <v>1</v>
      </c>
      <c r="E873" s="40" t="s">
        <v>11175</v>
      </c>
      <c r="F873" s="40">
        <v>1</v>
      </c>
    </row>
    <row r="874" spans="1:6">
      <c r="A874" s="40" t="s">
        <v>2682</v>
      </c>
      <c r="B874" s="40">
        <v>1</v>
      </c>
      <c r="E874" s="40" t="s">
        <v>11870</v>
      </c>
      <c r="F874" s="40">
        <v>3</v>
      </c>
    </row>
    <row r="875" spans="1:6">
      <c r="A875" s="40" t="s">
        <v>1744</v>
      </c>
      <c r="B875" s="40">
        <v>1</v>
      </c>
      <c r="E875" s="40" t="s">
        <v>2183</v>
      </c>
      <c r="F875" s="40">
        <v>3</v>
      </c>
    </row>
    <row r="876" spans="1:6">
      <c r="A876" s="40" t="s">
        <v>1642</v>
      </c>
      <c r="B876" s="40">
        <v>2</v>
      </c>
      <c r="E876" s="40" t="s">
        <v>11398</v>
      </c>
      <c r="F876" s="40">
        <v>1</v>
      </c>
    </row>
    <row r="877" spans="1:6">
      <c r="A877" s="40" t="s">
        <v>1280</v>
      </c>
      <c r="B877" s="40">
        <v>2</v>
      </c>
      <c r="E877" s="40" t="s">
        <v>11871</v>
      </c>
      <c r="F877" s="40">
        <v>4</v>
      </c>
    </row>
    <row r="878" spans="1:6">
      <c r="A878" s="40" t="s">
        <v>1584</v>
      </c>
      <c r="B878" s="40">
        <v>1</v>
      </c>
      <c r="E878" s="40" t="s">
        <v>11332</v>
      </c>
      <c r="F878" s="40">
        <v>1</v>
      </c>
    </row>
    <row r="879" spans="1:6">
      <c r="A879" s="40" t="s">
        <v>2580</v>
      </c>
      <c r="B879" s="40">
        <v>1</v>
      </c>
      <c r="E879" s="40" t="s">
        <v>588</v>
      </c>
      <c r="F879" s="40">
        <v>3</v>
      </c>
    </row>
    <row r="880" spans="1:6">
      <c r="A880" s="40" t="s">
        <v>2567</v>
      </c>
      <c r="B880" s="40">
        <v>4</v>
      </c>
      <c r="E880" s="40" t="s">
        <v>2965</v>
      </c>
      <c r="F880" s="40">
        <v>1</v>
      </c>
    </row>
    <row r="881" spans="1:6">
      <c r="A881" s="40" t="s">
        <v>771</v>
      </c>
      <c r="B881" s="40">
        <v>1</v>
      </c>
      <c r="E881" s="40" t="s">
        <v>420</v>
      </c>
      <c r="F881" s="40">
        <v>3</v>
      </c>
    </row>
    <row r="882" spans="1:6">
      <c r="A882" s="40" t="s">
        <v>2389</v>
      </c>
      <c r="B882" s="40">
        <v>1</v>
      </c>
      <c r="E882" s="40" t="s">
        <v>11107</v>
      </c>
      <c r="F882" s="40">
        <v>3</v>
      </c>
    </row>
    <row r="883" spans="1:6">
      <c r="A883" s="40" t="s">
        <v>2344</v>
      </c>
      <c r="B883" s="40">
        <v>3</v>
      </c>
      <c r="E883" s="40" t="s">
        <v>11872</v>
      </c>
      <c r="F883" s="40">
        <v>1</v>
      </c>
    </row>
    <row r="884" spans="1:6">
      <c r="A884" s="40" t="s">
        <v>2099</v>
      </c>
      <c r="B884" s="40">
        <v>2</v>
      </c>
      <c r="E884" s="40" t="s">
        <v>11258</v>
      </c>
      <c r="F884" s="40">
        <v>1</v>
      </c>
    </row>
    <row r="885" spans="1:6">
      <c r="A885" s="40" t="s">
        <v>2796</v>
      </c>
      <c r="B885" s="40">
        <v>1</v>
      </c>
      <c r="E885" s="40" t="s">
        <v>11259</v>
      </c>
      <c r="F885" s="40">
        <v>3</v>
      </c>
    </row>
    <row r="886" spans="1:6">
      <c r="A886" s="40" t="s">
        <v>804</v>
      </c>
      <c r="B886" s="40">
        <v>1</v>
      </c>
      <c r="E886" s="40" t="s">
        <v>1018</v>
      </c>
      <c r="F886" s="40">
        <v>4</v>
      </c>
    </row>
    <row r="887" spans="1:6">
      <c r="A887" s="40" t="s">
        <v>1140</v>
      </c>
      <c r="B887" s="40">
        <v>3</v>
      </c>
      <c r="E887" s="40" t="s">
        <v>2187</v>
      </c>
      <c r="F887" s="40">
        <v>1</v>
      </c>
    </row>
    <row r="888" spans="1:6">
      <c r="A888" s="40" t="s">
        <v>1877</v>
      </c>
      <c r="B888" s="40">
        <v>2</v>
      </c>
      <c r="E888" s="40" t="s">
        <v>11055</v>
      </c>
      <c r="F888" s="40">
        <v>1</v>
      </c>
    </row>
    <row r="889" spans="1:6">
      <c r="A889" s="40" t="s">
        <v>2898</v>
      </c>
      <c r="B889" s="40">
        <v>1</v>
      </c>
      <c r="E889" s="40" t="s">
        <v>2840</v>
      </c>
      <c r="F889" s="40">
        <v>4</v>
      </c>
    </row>
    <row r="890" spans="1:6">
      <c r="A890" s="40" t="s">
        <v>1694</v>
      </c>
      <c r="B890" s="40">
        <v>3</v>
      </c>
      <c r="E890" s="40" t="s">
        <v>11873</v>
      </c>
      <c r="F890" s="40">
        <v>1</v>
      </c>
    </row>
    <row r="891" spans="1:6">
      <c r="A891" s="40" t="s">
        <v>1360</v>
      </c>
      <c r="B891" s="40">
        <v>1</v>
      </c>
      <c r="E891" s="40" t="s">
        <v>81</v>
      </c>
      <c r="F891" s="40">
        <v>3</v>
      </c>
    </row>
    <row r="892" spans="1:6">
      <c r="A892" s="40" t="s">
        <v>3546</v>
      </c>
      <c r="B892" s="40">
        <v>4</v>
      </c>
      <c r="E892" s="40" t="s">
        <v>1609</v>
      </c>
      <c r="F892" s="40">
        <v>3</v>
      </c>
    </row>
    <row r="893" spans="1:6">
      <c r="A893" s="40" t="s">
        <v>802</v>
      </c>
      <c r="B893" s="40">
        <v>3</v>
      </c>
      <c r="E893" s="40" t="s">
        <v>11874</v>
      </c>
      <c r="F893" s="40">
        <v>3</v>
      </c>
    </row>
    <row r="894" spans="1:6">
      <c r="A894" s="40" t="s">
        <v>1661</v>
      </c>
      <c r="B894" s="40">
        <v>3</v>
      </c>
      <c r="E894" s="40" t="s">
        <v>11875</v>
      </c>
      <c r="F894" s="40">
        <v>1</v>
      </c>
    </row>
    <row r="895" spans="1:6">
      <c r="A895" s="40" t="s">
        <v>1574</v>
      </c>
      <c r="B895" s="40">
        <v>4</v>
      </c>
      <c r="E895" s="40" t="s">
        <v>11876</v>
      </c>
      <c r="F895" s="40">
        <v>1</v>
      </c>
    </row>
    <row r="896" spans="1:6">
      <c r="A896" s="40" t="s">
        <v>2435</v>
      </c>
      <c r="B896" s="40">
        <v>1</v>
      </c>
      <c r="E896" s="40" t="s">
        <v>11399</v>
      </c>
      <c r="F896" s="40">
        <v>1</v>
      </c>
    </row>
    <row r="897" spans="1:6">
      <c r="A897" s="40" t="s">
        <v>1142</v>
      </c>
      <c r="B897" s="40">
        <v>3</v>
      </c>
      <c r="E897" s="40" t="s">
        <v>2008</v>
      </c>
      <c r="F897" s="40">
        <v>3</v>
      </c>
    </row>
    <row r="898" spans="1:6">
      <c r="A898" s="40" t="s">
        <v>1855</v>
      </c>
      <c r="B898" s="40">
        <v>1</v>
      </c>
      <c r="E898" s="40" t="s">
        <v>4211</v>
      </c>
      <c r="F898" s="40">
        <v>4</v>
      </c>
    </row>
    <row r="899" spans="1:6">
      <c r="A899" s="40" t="s">
        <v>774</v>
      </c>
      <c r="B899" s="40">
        <v>1</v>
      </c>
      <c r="E899" s="40" t="s">
        <v>11056</v>
      </c>
      <c r="F899" s="40">
        <v>1</v>
      </c>
    </row>
    <row r="900" spans="1:6">
      <c r="A900" s="40" t="s">
        <v>1457</v>
      </c>
      <c r="B900" s="40">
        <v>4</v>
      </c>
      <c r="E900" s="40" t="s">
        <v>11877</v>
      </c>
      <c r="F900" s="40">
        <v>1</v>
      </c>
    </row>
    <row r="901" spans="1:6">
      <c r="A901" s="40" t="s">
        <v>2367</v>
      </c>
      <c r="B901" s="40">
        <v>1</v>
      </c>
      <c r="E901" s="40" t="s">
        <v>11878</v>
      </c>
      <c r="F901" s="40">
        <v>3</v>
      </c>
    </row>
    <row r="902" spans="1:6">
      <c r="A902" s="40" t="s">
        <v>1126</v>
      </c>
      <c r="B902" s="40">
        <v>3</v>
      </c>
      <c r="E902" s="40" t="s">
        <v>1958</v>
      </c>
      <c r="F902" s="40">
        <v>1</v>
      </c>
    </row>
    <row r="903" spans="1:6">
      <c r="A903" s="40" t="s">
        <v>2473</v>
      </c>
      <c r="B903" s="40">
        <v>1</v>
      </c>
      <c r="E903" s="40" t="s">
        <v>11178</v>
      </c>
      <c r="F903" s="40">
        <v>3</v>
      </c>
    </row>
    <row r="904" spans="1:6">
      <c r="A904" s="40" t="s">
        <v>2933</v>
      </c>
      <c r="B904" s="40">
        <v>2</v>
      </c>
      <c r="E904" s="40" t="s">
        <v>11879</v>
      </c>
      <c r="F904" s="40">
        <v>3</v>
      </c>
    </row>
    <row r="905" spans="1:6">
      <c r="A905" s="40" t="s">
        <v>3364</v>
      </c>
      <c r="B905" s="40">
        <v>1</v>
      </c>
      <c r="E905" s="40" t="s">
        <v>11880</v>
      </c>
      <c r="F905" s="40">
        <v>1</v>
      </c>
    </row>
    <row r="906" spans="1:6">
      <c r="A906" s="40" t="s">
        <v>1512</v>
      </c>
      <c r="B906" s="40">
        <v>3</v>
      </c>
      <c r="E906" s="40" t="s">
        <v>11881</v>
      </c>
      <c r="F906" s="40">
        <v>1</v>
      </c>
    </row>
    <row r="907" spans="1:6">
      <c r="A907" s="40" t="s">
        <v>1145</v>
      </c>
      <c r="B907" s="40">
        <v>1</v>
      </c>
      <c r="E907" s="40" t="s">
        <v>11882</v>
      </c>
      <c r="F907" s="40">
        <v>4</v>
      </c>
    </row>
    <row r="908" spans="1:6">
      <c r="A908" s="40" t="s">
        <v>1321</v>
      </c>
      <c r="B908" s="40">
        <v>2</v>
      </c>
      <c r="E908" s="40" t="s">
        <v>11058</v>
      </c>
      <c r="F908" s="40">
        <v>1</v>
      </c>
    </row>
    <row r="909" spans="1:6">
      <c r="A909" s="40" t="s">
        <v>1437</v>
      </c>
      <c r="B909" s="40">
        <v>3</v>
      </c>
      <c r="E909" s="40" t="s">
        <v>747</v>
      </c>
      <c r="F909" s="40">
        <v>3</v>
      </c>
    </row>
    <row r="910" spans="1:6">
      <c r="A910" s="40" t="s">
        <v>2477</v>
      </c>
      <c r="B910" s="40">
        <v>1</v>
      </c>
      <c r="E910" s="40" t="s">
        <v>945</v>
      </c>
      <c r="F910" s="40">
        <v>3</v>
      </c>
    </row>
    <row r="911" spans="1:6">
      <c r="A911" s="40" t="s">
        <v>1761</v>
      </c>
      <c r="B911" s="40">
        <v>1</v>
      </c>
      <c r="E911" s="40" t="s">
        <v>11883</v>
      </c>
      <c r="F911" s="40">
        <v>1</v>
      </c>
    </row>
    <row r="912" spans="1:6">
      <c r="A912" s="40" t="s">
        <v>846</v>
      </c>
      <c r="B912" s="40">
        <v>3</v>
      </c>
      <c r="E912" s="40" t="s">
        <v>11884</v>
      </c>
      <c r="F912" s="40">
        <v>4</v>
      </c>
    </row>
    <row r="913" spans="1:6">
      <c r="A913" s="40" t="s">
        <v>2393</v>
      </c>
      <c r="B913" s="40">
        <v>1</v>
      </c>
      <c r="E913" s="40" t="s">
        <v>11417</v>
      </c>
      <c r="F913" s="40">
        <v>4</v>
      </c>
    </row>
    <row r="914" spans="1:6">
      <c r="A914" s="40" t="s">
        <v>1962</v>
      </c>
      <c r="B914" s="40">
        <v>1</v>
      </c>
      <c r="E914" s="40" t="s">
        <v>11885</v>
      </c>
      <c r="F914" s="40">
        <v>4</v>
      </c>
    </row>
    <row r="915" spans="1:6">
      <c r="A915" s="40" t="s">
        <v>1445</v>
      </c>
      <c r="B915" s="40">
        <v>3</v>
      </c>
      <c r="E915" s="40" t="s">
        <v>11023</v>
      </c>
      <c r="F915" s="40">
        <v>1</v>
      </c>
    </row>
    <row r="916" spans="1:6">
      <c r="A916" s="40" t="s">
        <v>2987</v>
      </c>
      <c r="B916" s="40">
        <v>2</v>
      </c>
      <c r="E916" s="40" t="s">
        <v>1165</v>
      </c>
      <c r="F916" s="40">
        <v>1</v>
      </c>
    </row>
    <row r="917" spans="1:6">
      <c r="A917" s="40" t="s">
        <v>1570</v>
      </c>
      <c r="B917" s="40">
        <v>3</v>
      </c>
      <c r="E917" s="40" t="s">
        <v>2853</v>
      </c>
      <c r="F917" s="40">
        <v>1</v>
      </c>
    </row>
    <row r="918" spans="1:6">
      <c r="A918" s="40" t="s">
        <v>2377</v>
      </c>
      <c r="B918" s="40">
        <v>2</v>
      </c>
      <c r="E918" s="40" t="s">
        <v>2631</v>
      </c>
      <c r="F918" s="40">
        <v>1</v>
      </c>
    </row>
    <row r="919" spans="1:6">
      <c r="A919" s="40" t="s">
        <v>1394</v>
      </c>
      <c r="B919" s="40">
        <v>3</v>
      </c>
      <c r="E919" s="40" t="s">
        <v>11886</v>
      </c>
      <c r="F919" s="40">
        <v>1</v>
      </c>
    </row>
    <row r="920" spans="1:6">
      <c r="A920" s="40" t="s">
        <v>821</v>
      </c>
      <c r="B920" s="40">
        <v>3</v>
      </c>
      <c r="E920" s="40" t="s">
        <v>11887</v>
      </c>
      <c r="F920" s="40">
        <v>1</v>
      </c>
    </row>
    <row r="921" spans="1:6">
      <c r="A921" s="40" t="s">
        <v>2500</v>
      </c>
      <c r="B921" s="40">
        <v>1</v>
      </c>
      <c r="E921" s="40" t="s">
        <v>2295</v>
      </c>
      <c r="F921" s="40">
        <v>4</v>
      </c>
    </row>
    <row r="922" spans="1:6">
      <c r="A922" s="40" t="s">
        <v>2929</v>
      </c>
      <c r="B922" s="40">
        <v>2</v>
      </c>
      <c r="E922" s="40" t="s">
        <v>11888</v>
      </c>
      <c r="F922" s="40">
        <v>1</v>
      </c>
    </row>
    <row r="923" spans="1:6">
      <c r="A923" s="40" t="s">
        <v>1538</v>
      </c>
      <c r="B923" s="40">
        <v>3</v>
      </c>
      <c r="E923" s="40" t="s">
        <v>2667</v>
      </c>
      <c r="F923" s="40">
        <v>3</v>
      </c>
    </row>
    <row r="924" spans="1:6">
      <c r="A924" s="40" t="s">
        <v>806</v>
      </c>
      <c r="B924" s="40">
        <v>1</v>
      </c>
      <c r="E924" s="40" t="s">
        <v>1628</v>
      </c>
      <c r="F924" s="40">
        <v>1</v>
      </c>
    </row>
    <row r="925" spans="1:6">
      <c r="A925" s="40" t="s">
        <v>2034</v>
      </c>
      <c r="B925" s="40">
        <v>3</v>
      </c>
      <c r="E925" s="40" t="s">
        <v>11108</v>
      </c>
      <c r="F925" s="40">
        <v>1</v>
      </c>
    </row>
    <row r="926" spans="1:6">
      <c r="A926" s="40" t="s">
        <v>1367</v>
      </c>
      <c r="B926" s="40">
        <v>1</v>
      </c>
      <c r="E926" s="40" t="s">
        <v>11889</v>
      </c>
      <c r="F926" s="40">
        <v>3</v>
      </c>
    </row>
    <row r="927" spans="1:6">
      <c r="A927" s="40" t="s">
        <v>2281</v>
      </c>
      <c r="B927" s="40">
        <v>2</v>
      </c>
      <c r="E927" s="40" t="s">
        <v>2894</v>
      </c>
      <c r="F927" s="40">
        <v>3</v>
      </c>
    </row>
    <row r="928" spans="1:6">
      <c r="A928" s="40" t="s">
        <v>2195</v>
      </c>
      <c r="B928" s="40">
        <v>1</v>
      </c>
      <c r="E928" s="40" t="s">
        <v>914</v>
      </c>
      <c r="F928" s="40">
        <v>1</v>
      </c>
    </row>
    <row r="929" spans="1:6">
      <c r="A929" s="40" t="s">
        <v>2788</v>
      </c>
      <c r="B929" s="40">
        <v>1</v>
      </c>
      <c r="E929" s="40" t="s">
        <v>931</v>
      </c>
      <c r="F929" s="40">
        <v>3</v>
      </c>
    </row>
    <row r="930" spans="1:6">
      <c r="A930" s="40" t="s">
        <v>1975</v>
      </c>
      <c r="B930" s="40">
        <v>1</v>
      </c>
      <c r="E930" s="40" t="s">
        <v>2919</v>
      </c>
      <c r="F930" s="40">
        <v>1</v>
      </c>
    </row>
    <row r="931" spans="1:6">
      <c r="A931" s="40" t="s">
        <v>2993</v>
      </c>
      <c r="B931" s="40">
        <v>1</v>
      </c>
      <c r="E931" s="40" t="s">
        <v>11261</v>
      </c>
      <c r="F931" s="40">
        <v>1</v>
      </c>
    </row>
    <row r="932" spans="1:6">
      <c r="A932" s="40" t="s">
        <v>1287</v>
      </c>
      <c r="B932" s="40">
        <v>1</v>
      </c>
      <c r="E932" s="40" t="s">
        <v>11890</v>
      </c>
      <c r="F932" s="40">
        <v>4</v>
      </c>
    </row>
    <row r="933" spans="1:6">
      <c r="A933" s="40" t="s">
        <v>1784</v>
      </c>
      <c r="B933" s="40">
        <v>1</v>
      </c>
      <c r="E933" s="40" t="s">
        <v>340</v>
      </c>
      <c r="F933" s="40">
        <v>4</v>
      </c>
    </row>
    <row r="934" spans="1:6">
      <c r="A934" s="40" t="s">
        <v>809</v>
      </c>
      <c r="B934" s="40">
        <v>3</v>
      </c>
      <c r="E934" s="40" t="s">
        <v>11335</v>
      </c>
      <c r="F934" s="40">
        <v>1</v>
      </c>
    </row>
    <row r="935" spans="1:6">
      <c r="A935" s="40" t="s">
        <v>812</v>
      </c>
      <c r="B935" s="40">
        <v>1</v>
      </c>
      <c r="E935" s="40" t="s">
        <v>11059</v>
      </c>
      <c r="F935" s="40">
        <v>1</v>
      </c>
    </row>
    <row r="936" spans="1:6">
      <c r="A936" s="40" t="s">
        <v>2760</v>
      </c>
      <c r="B936" s="40">
        <v>1</v>
      </c>
      <c r="E936" s="40" t="s">
        <v>2639</v>
      </c>
      <c r="F936" s="40">
        <v>2</v>
      </c>
    </row>
    <row r="937" spans="1:6">
      <c r="A937" s="40" t="s">
        <v>1710</v>
      </c>
      <c r="B937" s="40">
        <v>1</v>
      </c>
      <c r="E937" s="40" t="s">
        <v>11891</v>
      </c>
      <c r="F937" s="40">
        <v>4</v>
      </c>
    </row>
    <row r="938" spans="1:6">
      <c r="A938" s="40" t="s">
        <v>1834</v>
      </c>
      <c r="B938" s="40">
        <v>1</v>
      </c>
      <c r="E938" s="40" t="s">
        <v>780</v>
      </c>
      <c r="F938" s="40">
        <v>1</v>
      </c>
    </row>
    <row r="939" spans="1:6">
      <c r="A939" s="40" t="s">
        <v>1433</v>
      </c>
      <c r="B939" s="40">
        <v>1</v>
      </c>
      <c r="E939" s="40" t="s">
        <v>2273</v>
      </c>
      <c r="F939" s="40">
        <v>1</v>
      </c>
    </row>
    <row r="940" spans="1:6">
      <c r="A940" s="40" t="s">
        <v>848</v>
      </c>
      <c r="B940" s="40">
        <v>1</v>
      </c>
      <c r="E940" s="40" t="s">
        <v>11262</v>
      </c>
      <c r="F940" s="40">
        <v>1</v>
      </c>
    </row>
    <row r="941" spans="1:6">
      <c r="A941" s="40" t="s">
        <v>854</v>
      </c>
      <c r="B941" s="40">
        <v>1</v>
      </c>
      <c r="E941" s="40" t="s">
        <v>1258</v>
      </c>
      <c r="F941" s="40">
        <v>3</v>
      </c>
    </row>
    <row r="942" spans="1:6">
      <c r="A942" s="40" t="s">
        <v>857</v>
      </c>
      <c r="B942" s="40">
        <v>1</v>
      </c>
      <c r="E942" s="40" t="s">
        <v>426</v>
      </c>
      <c r="F942" s="40">
        <v>3</v>
      </c>
    </row>
    <row r="943" spans="1:6">
      <c r="A943" s="40" t="s">
        <v>1148</v>
      </c>
      <c r="B943" s="40">
        <v>1</v>
      </c>
      <c r="E943" s="40" t="s">
        <v>11892</v>
      </c>
      <c r="F943" s="40">
        <v>1</v>
      </c>
    </row>
    <row r="944" spans="1:6">
      <c r="A944" s="40" t="s">
        <v>1723</v>
      </c>
      <c r="B944" s="40">
        <v>1</v>
      </c>
      <c r="E944" s="40" t="s">
        <v>2066</v>
      </c>
      <c r="F944" s="40">
        <v>4</v>
      </c>
    </row>
    <row r="945" spans="1:6">
      <c r="A945" s="40" t="s">
        <v>777</v>
      </c>
      <c r="B945" s="40">
        <v>3</v>
      </c>
      <c r="E945" s="40" t="s">
        <v>818</v>
      </c>
      <c r="F945" s="40">
        <v>1</v>
      </c>
    </row>
    <row r="946" spans="1:6">
      <c r="A946" s="40" t="s">
        <v>2191</v>
      </c>
      <c r="B946" s="40">
        <v>1</v>
      </c>
      <c r="E946" s="40" t="s">
        <v>1398</v>
      </c>
      <c r="F946" s="40">
        <v>4</v>
      </c>
    </row>
    <row r="947" spans="1:6">
      <c r="A947" s="40" t="s">
        <v>1546</v>
      </c>
      <c r="B947" s="40">
        <v>1</v>
      </c>
      <c r="E947" s="40" t="s">
        <v>11893</v>
      </c>
      <c r="F947" s="40">
        <v>1</v>
      </c>
    </row>
    <row r="948" spans="1:6">
      <c r="A948" s="40" t="s">
        <v>1686</v>
      </c>
      <c r="B948" s="40">
        <v>3</v>
      </c>
      <c r="E948" s="40" t="s">
        <v>1182</v>
      </c>
      <c r="F948" s="40">
        <v>1</v>
      </c>
    </row>
    <row r="949" spans="1:6">
      <c r="A949" s="40" t="s">
        <v>2746</v>
      </c>
      <c r="B949" s="40">
        <v>1</v>
      </c>
      <c r="E949" s="40" t="s">
        <v>768</v>
      </c>
      <c r="F949" s="40">
        <v>3</v>
      </c>
    </row>
    <row r="950" spans="1:6">
      <c r="A950" s="40" t="s">
        <v>2484</v>
      </c>
      <c r="B950" s="40">
        <v>2</v>
      </c>
      <c r="E950" s="40" t="s">
        <v>3956</v>
      </c>
      <c r="F950" s="40">
        <v>3</v>
      </c>
    </row>
    <row r="951" spans="1:6">
      <c r="A951" s="40" t="s">
        <v>1912</v>
      </c>
      <c r="B951" s="40">
        <v>2</v>
      </c>
      <c r="E951" s="40" t="s">
        <v>1678</v>
      </c>
      <c r="F951" s="40">
        <v>1</v>
      </c>
    </row>
    <row r="952" spans="1:6">
      <c r="A952" s="40" t="s">
        <v>2247</v>
      </c>
      <c r="B952" s="40">
        <v>3</v>
      </c>
      <c r="E952" s="40" t="s">
        <v>11894</v>
      </c>
      <c r="F952" s="40">
        <v>1</v>
      </c>
    </row>
    <row r="953" spans="1:6">
      <c r="A953" s="40" t="s">
        <v>2183</v>
      </c>
      <c r="B953" s="40">
        <v>2</v>
      </c>
      <c r="E953" s="40" t="s">
        <v>11181</v>
      </c>
      <c r="F953" s="40">
        <v>1</v>
      </c>
    </row>
    <row r="954" spans="1:6">
      <c r="A954" s="40" t="s">
        <v>851</v>
      </c>
      <c r="B954" s="40">
        <v>1</v>
      </c>
      <c r="E954" s="40" t="s">
        <v>1350</v>
      </c>
      <c r="F954" s="40">
        <v>4</v>
      </c>
    </row>
    <row r="955" spans="1:6">
      <c r="A955" s="40" t="s">
        <v>1165</v>
      </c>
      <c r="B955" s="40">
        <v>1</v>
      </c>
      <c r="E955" s="40" t="s">
        <v>11895</v>
      </c>
      <c r="F955" s="40">
        <v>3</v>
      </c>
    </row>
    <row r="956" spans="1:6">
      <c r="A956" s="40" t="s">
        <v>2631</v>
      </c>
      <c r="B956" s="40">
        <v>1</v>
      </c>
      <c r="E956" s="40" t="s">
        <v>1109</v>
      </c>
      <c r="F956" s="40">
        <v>4</v>
      </c>
    </row>
    <row r="957" spans="1:6">
      <c r="A957" s="40" t="s">
        <v>2919</v>
      </c>
      <c r="B957" s="40">
        <v>1</v>
      </c>
      <c r="E957" s="40" t="s">
        <v>2699</v>
      </c>
      <c r="F957" s="40">
        <v>4</v>
      </c>
    </row>
    <row r="958" spans="1:6">
      <c r="A958" s="40" t="s">
        <v>780</v>
      </c>
      <c r="B958" s="40">
        <v>1</v>
      </c>
      <c r="E958" s="40" t="s">
        <v>11896</v>
      </c>
      <c r="F958" s="40">
        <v>1</v>
      </c>
    </row>
    <row r="959" spans="1:6">
      <c r="A959" s="40" t="s">
        <v>2647</v>
      </c>
      <c r="B959" s="40">
        <v>1</v>
      </c>
      <c r="E959" s="40" t="s">
        <v>2647</v>
      </c>
      <c r="F959" s="40">
        <v>1</v>
      </c>
    </row>
    <row r="960" spans="1:6">
      <c r="A960" s="40" t="s">
        <v>1987</v>
      </c>
      <c r="B960" s="40">
        <v>2</v>
      </c>
      <c r="E960" s="40" t="s">
        <v>1987</v>
      </c>
      <c r="F960" s="40">
        <v>1</v>
      </c>
    </row>
    <row r="961" spans="1:6">
      <c r="A961" s="40" t="s">
        <v>1356</v>
      </c>
      <c r="B961" s="40">
        <v>1</v>
      </c>
      <c r="E961" s="40" t="s">
        <v>11184</v>
      </c>
      <c r="F961" s="40">
        <v>1</v>
      </c>
    </row>
    <row r="962" spans="1:6">
      <c r="A962" s="40" t="s">
        <v>3551</v>
      </c>
      <c r="B962" s="40">
        <v>4</v>
      </c>
      <c r="E962" s="40" t="s">
        <v>1356</v>
      </c>
      <c r="F962" s="40">
        <v>1</v>
      </c>
    </row>
    <row r="963" spans="1:6">
      <c r="A963" s="40" t="s">
        <v>2215</v>
      </c>
      <c r="B963" s="40">
        <v>2</v>
      </c>
      <c r="E963" s="40" t="s">
        <v>11897</v>
      </c>
      <c r="F963" s="40">
        <v>4</v>
      </c>
    </row>
    <row r="964" spans="1:6">
      <c r="A964" s="40" t="s">
        <v>2156</v>
      </c>
      <c r="B964" s="40">
        <v>1</v>
      </c>
      <c r="E964" s="40" t="s">
        <v>11898</v>
      </c>
      <c r="F964" s="40">
        <v>4</v>
      </c>
    </row>
    <row r="965" spans="1:6">
      <c r="A965" s="40" t="s">
        <v>859</v>
      </c>
      <c r="B965" s="40">
        <v>1</v>
      </c>
      <c r="E965" s="40" t="s">
        <v>11110</v>
      </c>
      <c r="F965" s="40">
        <v>1</v>
      </c>
    </row>
    <row r="966" spans="1:6">
      <c r="A966" s="40" t="s">
        <v>1151</v>
      </c>
      <c r="B966" s="40">
        <v>1</v>
      </c>
      <c r="E966" s="40" t="s">
        <v>1004</v>
      </c>
      <c r="F966" s="40">
        <v>4</v>
      </c>
    </row>
    <row r="967" spans="1:6">
      <c r="A967" s="40" t="s">
        <v>783</v>
      </c>
      <c r="B967" s="40">
        <v>3</v>
      </c>
      <c r="E967" s="40" t="s">
        <v>11899</v>
      </c>
      <c r="F967" s="40">
        <v>1</v>
      </c>
    </row>
    <row r="968" spans="1:6">
      <c r="A968" s="40" t="s">
        <v>1674</v>
      </c>
      <c r="B968" s="40">
        <v>2</v>
      </c>
      <c r="E968" s="40" t="s">
        <v>11900</v>
      </c>
      <c r="F968" s="40">
        <v>4</v>
      </c>
    </row>
    <row r="969" spans="1:6">
      <c r="A969" s="40" t="s">
        <v>1466</v>
      </c>
      <c r="B969" s="40">
        <v>2</v>
      </c>
      <c r="E969" s="40" t="s">
        <v>11901</v>
      </c>
      <c r="F969" s="40">
        <v>3</v>
      </c>
    </row>
    <row r="970" spans="1:6">
      <c r="A970" s="40" t="s">
        <v>1563</v>
      </c>
      <c r="B970" s="40">
        <v>3</v>
      </c>
      <c r="E970" s="40" t="s">
        <v>4027</v>
      </c>
      <c r="F970" s="40">
        <v>3</v>
      </c>
    </row>
    <row r="971" spans="1:6">
      <c r="A971" s="40" t="s">
        <v>1293</v>
      </c>
      <c r="B971" s="40">
        <v>2</v>
      </c>
      <c r="E971" s="40" t="s">
        <v>11902</v>
      </c>
      <c r="F971" s="40">
        <v>1</v>
      </c>
    </row>
    <row r="972" spans="1:6">
      <c r="A972" s="40" t="s">
        <v>2116</v>
      </c>
      <c r="B972" s="40">
        <v>1</v>
      </c>
      <c r="E972" s="40" t="s">
        <v>11903</v>
      </c>
      <c r="F972" s="40">
        <v>1</v>
      </c>
    </row>
    <row r="973" spans="1:6">
      <c r="A973" s="40" t="s">
        <v>1707</v>
      </c>
      <c r="B973" s="40">
        <v>1</v>
      </c>
      <c r="E973" s="40" t="s">
        <v>934</v>
      </c>
      <c r="F973" s="40">
        <v>1</v>
      </c>
    </row>
    <row r="974" spans="1:6">
      <c r="A974" s="40" t="s">
        <v>1453</v>
      </c>
      <c r="B974" s="40">
        <v>1</v>
      </c>
      <c r="E974" s="40" t="s">
        <v>1078</v>
      </c>
      <c r="F974" s="40">
        <v>4</v>
      </c>
    </row>
    <row r="975" spans="1:6">
      <c r="A975" s="40" t="s">
        <v>1699</v>
      </c>
      <c r="B975" s="40">
        <v>3</v>
      </c>
      <c r="E975" s="40" t="s">
        <v>11904</v>
      </c>
      <c r="F975" s="40">
        <v>1</v>
      </c>
    </row>
    <row r="976" spans="1:6">
      <c r="A976" s="40" t="s">
        <v>862</v>
      </c>
      <c r="B976" s="40">
        <v>1</v>
      </c>
      <c r="E976" s="40" t="s">
        <v>2311</v>
      </c>
      <c r="F976" s="40">
        <v>3</v>
      </c>
    </row>
    <row r="977" spans="1:6">
      <c r="A977" s="40" t="s">
        <v>865</v>
      </c>
      <c r="B977" s="40">
        <v>1</v>
      </c>
      <c r="E977" s="40" t="s">
        <v>11905</v>
      </c>
      <c r="F977" s="40">
        <v>1</v>
      </c>
    </row>
    <row r="978" spans="1:6">
      <c r="A978" s="40" t="s">
        <v>2672</v>
      </c>
      <c r="B978" s="40">
        <v>2</v>
      </c>
      <c r="E978" s="40" t="s">
        <v>1385</v>
      </c>
      <c r="F978" s="40">
        <v>3</v>
      </c>
    </row>
    <row r="979" spans="1:6">
      <c r="A979" s="40" t="s">
        <v>2691</v>
      </c>
      <c r="B979" s="40">
        <v>1</v>
      </c>
      <c r="E979" s="40" t="s">
        <v>11061</v>
      </c>
      <c r="F979" s="40">
        <v>1</v>
      </c>
    </row>
    <row r="980" spans="1:6">
      <c r="A980" s="40" t="s">
        <v>1407</v>
      </c>
      <c r="B980" s="40">
        <v>2</v>
      </c>
      <c r="E980" s="40" t="s">
        <v>1486</v>
      </c>
      <c r="F980" s="40">
        <v>3</v>
      </c>
    </row>
    <row r="981" spans="1:6">
      <c r="A981" s="40" t="s">
        <v>1167</v>
      </c>
      <c r="B981" s="40">
        <v>3</v>
      </c>
      <c r="E981" s="40" t="s">
        <v>11026</v>
      </c>
      <c r="F981" s="40">
        <v>1</v>
      </c>
    </row>
    <row r="982" spans="1:6">
      <c r="A982" s="40" t="s">
        <v>1867</v>
      </c>
      <c r="B982" s="40">
        <v>1</v>
      </c>
      <c r="E982" s="40" t="s">
        <v>11906</v>
      </c>
      <c r="F982" s="40">
        <v>1</v>
      </c>
    </row>
    <row r="983" spans="1:6">
      <c r="A983" s="40" t="s">
        <v>2331</v>
      </c>
      <c r="B983" s="40">
        <v>1</v>
      </c>
      <c r="E983" s="40" t="s">
        <v>278</v>
      </c>
      <c r="F983" s="40">
        <v>3</v>
      </c>
    </row>
    <row r="984" spans="1:6">
      <c r="A984" s="40" t="s">
        <v>1719</v>
      </c>
      <c r="B984" s="40">
        <v>1</v>
      </c>
      <c r="E984" s="40" t="s">
        <v>11907</v>
      </c>
      <c r="F984" s="40">
        <v>4</v>
      </c>
    </row>
    <row r="985" spans="1:6">
      <c r="A985" s="40" t="s">
        <v>3473</v>
      </c>
      <c r="B985" s="40">
        <v>4</v>
      </c>
      <c r="E985" s="40" t="s">
        <v>2086</v>
      </c>
      <c r="F985" s="40">
        <v>3</v>
      </c>
    </row>
    <row r="986" spans="1:6">
      <c r="A986" s="40" t="s">
        <v>2728</v>
      </c>
      <c r="B986" s="40">
        <v>4</v>
      </c>
      <c r="E986" s="40" t="s">
        <v>1793</v>
      </c>
      <c r="F986" s="40">
        <v>4</v>
      </c>
    </row>
    <row r="987" spans="1:6">
      <c r="A987" s="40" t="s">
        <v>870</v>
      </c>
      <c r="B987" s="40">
        <v>3</v>
      </c>
      <c r="E987" s="40" t="s">
        <v>2889</v>
      </c>
      <c r="F987" s="40">
        <v>1</v>
      </c>
    </row>
    <row r="988" spans="1:6">
      <c r="A988" s="40" t="s">
        <v>2403</v>
      </c>
      <c r="B988" s="40">
        <v>1</v>
      </c>
      <c r="E988" s="40" t="s">
        <v>917</v>
      </c>
      <c r="F988" s="40">
        <v>1</v>
      </c>
    </row>
    <row r="989" spans="1:6">
      <c r="A989" s="40" t="s">
        <v>2423</v>
      </c>
      <c r="B989" s="40">
        <v>1</v>
      </c>
      <c r="E989" s="40" t="s">
        <v>11908</v>
      </c>
      <c r="F989" s="40">
        <v>1</v>
      </c>
    </row>
    <row r="990" spans="1:6">
      <c r="A990" s="40" t="s">
        <v>1170</v>
      </c>
      <c r="B990" s="40">
        <v>1</v>
      </c>
      <c r="E990" s="40" t="s">
        <v>11909</v>
      </c>
      <c r="F990" s="40">
        <v>2</v>
      </c>
    </row>
    <row r="991" spans="1:6">
      <c r="A991" s="40" t="s">
        <v>875</v>
      </c>
      <c r="B991" s="40">
        <v>3</v>
      </c>
      <c r="E991" s="40" t="s">
        <v>11910</v>
      </c>
      <c r="F991" s="40">
        <v>1</v>
      </c>
    </row>
    <row r="992" spans="1:6">
      <c r="A992" s="40" t="s">
        <v>2051</v>
      </c>
      <c r="B992" s="40">
        <v>3</v>
      </c>
      <c r="E992" s="40" t="s">
        <v>2372</v>
      </c>
      <c r="F992" s="40">
        <v>4</v>
      </c>
    </row>
    <row r="993" spans="1:6">
      <c r="A993" s="40" t="s">
        <v>1173</v>
      </c>
      <c r="B993" s="40">
        <v>3</v>
      </c>
      <c r="E993" s="40" t="s">
        <v>11416</v>
      </c>
      <c r="F993" s="40">
        <v>4</v>
      </c>
    </row>
    <row r="994" spans="1:6">
      <c r="A994" s="40" t="s">
        <v>877</v>
      </c>
      <c r="B994" s="40">
        <v>2</v>
      </c>
      <c r="E994" s="40" t="s">
        <v>11911</v>
      </c>
      <c r="F994" s="40">
        <v>3</v>
      </c>
    </row>
    <row r="995" spans="1:6">
      <c r="A995" s="40" t="s">
        <v>1154</v>
      </c>
      <c r="B995" s="40">
        <v>4</v>
      </c>
      <c r="E995" s="40" t="s">
        <v>722</v>
      </c>
      <c r="F995" s="40">
        <v>1</v>
      </c>
    </row>
    <row r="996" spans="1:6">
      <c r="A996" s="40" t="s">
        <v>1449</v>
      </c>
      <c r="B996" s="40">
        <v>2</v>
      </c>
      <c r="E996" s="40" t="s">
        <v>1657</v>
      </c>
      <c r="F996" s="40">
        <v>1</v>
      </c>
    </row>
    <row r="997" spans="1:6">
      <c r="A997" s="40" t="s">
        <v>1516</v>
      </c>
      <c r="B997" s="40">
        <v>1</v>
      </c>
      <c r="E997" s="40" t="s">
        <v>2598</v>
      </c>
      <c r="F997" s="40">
        <v>1</v>
      </c>
    </row>
    <row r="998" spans="1:6">
      <c r="A998" s="40" t="s">
        <v>923</v>
      </c>
      <c r="B998" s="40">
        <v>3</v>
      </c>
      <c r="E998" s="40" t="s">
        <v>11338</v>
      </c>
      <c r="F998" s="40">
        <v>3</v>
      </c>
    </row>
    <row r="999" spans="1:6">
      <c r="A999" s="40" t="s">
        <v>1176</v>
      </c>
      <c r="B999" s="40">
        <v>3</v>
      </c>
      <c r="E999" s="40" t="s">
        <v>11188</v>
      </c>
      <c r="F999" s="40">
        <v>1</v>
      </c>
    </row>
    <row r="1000" spans="1:6">
      <c r="A1000" s="40" t="s">
        <v>880</v>
      </c>
      <c r="B1000" s="40">
        <v>1</v>
      </c>
      <c r="E1000" s="40" t="s">
        <v>1219</v>
      </c>
      <c r="F1000" s="40">
        <v>1</v>
      </c>
    </row>
    <row r="1001" spans="1:6">
      <c r="A1001" s="40" t="s">
        <v>2732</v>
      </c>
      <c r="B1001" s="40">
        <v>1</v>
      </c>
      <c r="E1001" s="40" t="s">
        <v>11187</v>
      </c>
      <c r="F1001" s="40">
        <v>1</v>
      </c>
    </row>
    <row r="1002" spans="1:6">
      <c r="A1002" s="40" t="s">
        <v>2451</v>
      </c>
      <c r="B1002" s="40">
        <v>2</v>
      </c>
      <c r="E1002" s="40" t="s">
        <v>11912</v>
      </c>
      <c r="F1002" s="40">
        <v>3</v>
      </c>
    </row>
    <row r="1003" spans="1:6">
      <c r="A1003" s="40" t="s">
        <v>1567</v>
      </c>
      <c r="B1003" s="40">
        <v>1</v>
      </c>
      <c r="E1003" s="40" t="s">
        <v>11407</v>
      </c>
      <c r="F1003" s="40">
        <v>1</v>
      </c>
    </row>
    <row r="1004" spans="1:6">
      <c r="A1004" s="40" t="s">
        <v>928</v>
      </c>
      <c r="B1004" s="40">
        <v>1</v>
      </c>
      <c r="E1004" s="40" t="s">
        <v>11913</v>
      </c>
      <c r="F1004" s="40">
        <v>1</v>
      </c>
    </row>
    <row r="1005" spans="1:6">
      <c r="A1005" s="40" t="s">
        <v>2140</v>
      </c>
      <c r="B1005" s="40">
        <v>2</v>
      </c>
      <c r="E1005" s="40" t="s">
        <v>1327</v>
      </c>
      <c r="F1005" s="40">
        <v>4</v>
      </c>
    </row>
    <row r="1006" spans="1:6">
      <c r="A1006" s="40" t="s">
        <v>3537</v>
      </c>
      <c r="B1006" s="40">
        <v>4</v>
      </c>
      <c r="E1006" s="40" t="s">
        <v>1332</v>
      </c>
      <c r="F1006" s="40">
        <v>4</v>
      </c>
    </row>
    <row r="1007" spans="1:6">
      <c r="A1007" s="40" t="s">
        <v>2807</v>
      </c>
      <c r="B1007" s="40">
        <v>1</v>
      </c>
      <c r="E1007" s="40" t="s">
        <v>431</v>
      </c>
      <c r="F1007" s="40">
        <v>3</v>
      </c>
    </row>
    <row r="1008" spans="1:6">
      <c r="A1008" s="40" t="s">
        <v>1284</v>
      </c>
      <c r="B1008" s="40">
        <v>1</v>
      </c>
      <c r="E1008" s="40" t="s">
        <v>2563</v>
      </c>
      <c r="F1008" s="40">
        <v>1</v>
      </c>
    </row>
    <row r="1009" spans="1:6">
      <c r="A1009" s="40" t="s">
        <v>2511</v>
      </c>
      <c r="B1009" s="40">
        <v>3</v>
      </c>
      <c r="E1009" s="40" t="s">
        <v>2038</v>
      </c>
      <c r="F1009" s="40">
        <v>1</v>
      </c>
    </row>
    <row r="1010" spans="1:6">
      <c r="A1010" s="40" t="s">
        <v>2285</v>
      </c>
      <c r="B1010" s="40">
        <v>2</v>
      </c>
      <c r="E1010" s="40" t="s">
        <v>11408</v>
      </c>
      <c r="F1010" s="40">
        <v>1</v>
      </c>
    </row>
    <row r="1011" spans="1:6">
      <c r="A1011" s="40" t="s">
        <v>2613</v>
      </c>
      <c r="B1011" s="40">
        <v>1</v>
      </c>
      <c r="E1011" s="40" t="s">
        <v>11914</v>
      </c>
      <c r="F1011" s="40">
        <v>1</v>
      </c>
    </row>
    <row r="1012" spans="1:6">
      <c r="A1012" s="40" t="s">
        <v>1839</v>
      </c>
      <c r="B1012" s="40">
        <v>1</v>
      </c>
      <c r="E1012" s="40" t="s">
        <v>11915</v>
      </c>
      <c r="F1012" s="40">
        <v>1</v>
      </c>
    </row>
    <row r="1013" spans="1:6">
      <c r="A1013" s="40" t="s">
        <v>1389</v>
      </c>
      <c r="B1013" s="40">
        <v>1</v>
      </c>
      <c r="E1013" s="40" t="s">
        <v>11916</v>
      </c>
      <c r="F1013" s="40">
        <v>3</v>
      </c>
    </row>
    <row r="1014" spans="1:6">
      <c r="A1014" s="40" t="s">
        <v>2233</v>
      </c>
      <c r="B1014" s="40">
        <v>1</v>
      </c>
      <c r="E1014" s="40" t="s">
        <v>4128</v>
      </c>
      <c r="F1014" s="40">
        <v>4</v>
      </c>
    </row>
    <row r="1015" spans="1:6">
      <c r="A1015" s="40" t="s">
        <v>1950</v>
      </c>
      <c r="B1015" s="40">
        <v>1</v>
      </c>
      <c r="E1015" s="40" t="s">
        <v>2215</v>
      </c>
      <c r="F1015" s="40">
        <v>1</v>
      </c>
    </row>
    <row r="1016" spans="1:6">
      <c r="A1016" s="40" t="s">
        <v>2469</v>
      </c>
      <c r="B1016" s="40">
        <v>1</v>
      </c>
      <c r="E1016" s="40" t="s">
        <v>11917</v>
      </c>
      <c r="F1016" s="40">
        <v>4</v>
      </c>
    </row>
    <row r="1017" spans="1:6">
      <c r="A1017" s="40" t="s">
        <v>1605</v>
      </c>
      <c r="B1017" s="40">
        <v>2</v>
      </c>
      <c r="E1017" s="40" t="s">
        <v>11339</v>
      </c>
      <c r="F1017" s="40">
        <v>1</v>
      </c>
    </row>
    <row r="1018" spans="1:6">
      <c r="A1018" s="40" t="s">
        <v>926</v>
      </c>
      <c r="B1018" s="40">
        <v>1</v>
      </c>
      <c r="E1018" s="40" t="s">
        <v>4132</v>
      </c>
      <c r="F1018" s="40">
        <v>4</v>
      </c>
    </row>
    <row r="1019" spans="1:6">
      <c r="A1019" s="40" t="s">
        <v>2973</v>
      </c>
      <c r="B1019" s="40">
        <v>2</v>
      </c>
      <c r="E1019" s="40" t="s">
        <v>11918</v>
      </c>
      <c r="F1019" s="40">
        <v>4</v>
      </c>
    </row>
    <row r="1020" spans="1:6">
      <c r="A1020" s="40" t="s">
        <v>883</v>
      </c>
      <c r="B1020" s="40">
        <v>1</v>
      </c>
      <c r="E1020" s="40" t="s">
        <v>859</v>
      </c>
      <c r="F1020" s="40">
        <v>1</v>
      </c>
    </row>
    <row r="1021" spans="1:6">
      <c r="A1021" s="40" t="s">
        <v>1179</v>
      </c>
      <c r="B1021" s="40">
        <v>3</v>
      </c>
      <c r="E1021" s="40" t="s">
        <v>2223</v>
      </c>
      <c r="F1021" s="40">
        <v>4</v>
      </c>
    </row>
    <row r="1022" spans="1:6">
      <c r="A1022" s="40" t="s">
        <v>3387</v>
      </c>
      <c r="B1022" s="40">
        <v>4</v>
      </c>
      <c r="E1022" s="40" t="s">
        <v>1884</v>
      </c>
      <c r="F1022" s="40">
        <v>1</v>
      </c>
    </row>
    <row r="1023" spans="1:6">
      <c r="A1023" s="40" t="s">
        <v>2358</v>
      </c>
      <c r="B1023" s="40">
        <v>1</v>
      </c>
      <c r="E1023" s="40" t="s">
        <v>2156</v>
      </c>
      <c r="F1023" s="40">
        <v>1</v>
      </c>
    </row>
    <row r="1024" spans="1:6">
      <c r="A1024" s="40" t="s">
        <v>1665</v>
      </c>
      <c r="B1024" s="40">
        <v>1</v>
      </c>
      <c r="E1024" s="40" t="s">
        <v>2635</v>
      </c>
      <c r="F1024" s="40">
        <v>2</v>
      </c>
    </row>
    <row r="1025" spans="1:6">
      <c r="A1025" s="40" t="s">
        <v>2027</v>
      </c>
      <c r="B1025" s="40">
        <v>3</v>
      </c>
      <c r="E1025" s="40" t="s">
        <v>1229</v>
      </c>
      <c r="F1025" s="40">
        <v>1</v>
      </c>
    </row>
    <row r="1026" spans="1:6">
      <c r="A1026" s="40" t="s">
        <v>2439</v>
      </c>
      <c r="B1026" s="40">
        <v>2</v>
      </c>
      <c r="E1026" s="40" t="s">
        <v>11919</v>
      </c>
      <c r="F1026" s="40">
        <v>3</v>
      </c>
    </row>
    <row r="1027" spans="1:6">
      <c r="A1027" s="40" t="s">
        <v>2679</v>
      </c>
      <c r="B1027" s="40">
        <v>1</v>
      </c>
      <c r="E1027" s="40" t="s">
        <v>11920</v>
      </c>
      <c r="F1027" s="40">
        <v>1</v>
      </c>
    </row>
    <row r="1028" spans="1:6">
      <c r="A1028" s="40" t="s">
        <v>2465</v>
      </c>
      <c r="B1028" s="40">
        <v>1</v>
      </c>
      <c r="E1028" s="40" t="s">
        <v>624</v>
      </c>
      <c r="F1028" s="40">
        <v>4</v>
      </c>
    </row>
    <row r="1029" spans="1:6">
      <c r="A1029" s="40" t="s">
        <v>2884</v>
      </c>
      <c r="B1029" s="40">
        <v>4</v>
      </c>
      <c r="E1029" s="40" t="s">
        <v>1121</v>
      </c>
      <c r="F1029" s="40">
        <v>1</v>
      </c>
    </row>
    <row r="1030" spans="1:6">
      <c r="A1030" s="40" t="s">
        <v>2704</v>
      </c>
      <c r="B1030" s="40">
        <v>1</v>
      </c>
      <c r="E1030" s="40" t="s">
        <v>2144</v>
      </c>
      <c r="F1030" s="40">
        <v>4</v>
      </c>
    </row>
    <row r="1031" spans="1:6">
      <c r="A1031" s="40" t="s">
        <v>2238</v>
      </c>
      <c r="B1031" s="40">
        <v>2</v>
      </c>
      <c r="E1031" s="40" t="s">
        <v>1916</v>
      </c>
      <c r="F1031" s="40">
        <v>1</v>
      </c>
    </row>
    <row r="1032" spans="1:6">
      <c r="A1032" s="40" t="s">
        <v>2709</v>
      </c>
      <c r="B1032" s="40">
        <v>4</v>
      </c>
      <c r="E1032" s="40" t="s">
        <v>3975</v>
      </c>
      <c r="F1032" s="40">
        <v>3</v>
      </c>
    </row>
    <row r="1033" spans="1:6">
      <c r="A1033" s="40" t="s">
        <v>2695</v>
      </c>
      <c r="B1033" s="40">
        <v>2</v>
      </c>
      <c r="E1033" s="40" t="s">
        <v>11921</v>
      </c>
      <c r="F1033" s="40">
        <v>4</v>
      </c>
    </row>
    <row r="1034" spans="1:6">
      <c r="A1034" s="40" t="s">
        <v>1817</v>
      </c>
      <c r="B1034" s="40">
        <v>1</v>
      </c>
      <c r="E1034" s="40" t="s">
        <v>1252</v>
      </c>
      <c r="F1034" s="40">
        <v>3</v>
      </c>
    </row>
    <row r="1035" spans="1:6">
      <c r="A1035" s="40" t="s">
        <v>2059</v>
      </c>
      <c r="B1035" s="40">
        <v>1</v>
      </c>
      <c r="E1035" s="40" t="s">
        <v>796</v>
      </c>
      <c r="F1035" s="40">
        <v>1</v>
      </c>
    </row>
    <row r="1036" spans="1:6">
      <c r="A1036" s="40" t="s">
        <v>1982</v>
      </c>
      <c r="B1036" s="40">
        <v>1</v>
      </c>
      <c r="E1036" s="40" t="s">
        <v>3963</v>
      </c>
      <c r="F1036" s="40">
        <v>2</v>
      </c>
    </row>
    <row r="1037" spans="1:6">
      <c r="A1037" s="40" t="s">
        <v>3414</v>
      </c>
      <c r="B1037" s="40">
        <v>4</v>
      </c>
      <c r="E1037" s="40" t="s">
        <v>2385</v>
      </c>
      <c r="F1037" s="40">
        <v>1</v>
      </c>
    </row>
    <row r="1038" spans="1:6">
      <c r="A1038" s="40" t="s">
        <v>1907</v>
      </c>
      <c r="B1038" s="40">
        <v>1</v>
      </c>
      <c r="E1038" s="40" t="s">
        <v>2861</v>
      </c>
      <c r="F1038" s="40">
        <v>4</v>
      </c>
    </row>
    <row r="1039" spans="1:6">
      <c r="A1039" s="40" t="s">
        <v>11411</v>
      </c>
      <c r="B1039" s="40">
        <v>1</v>
      </c>
      <c r="E1039" s="40" t="s">
        <v>11922</v>
      </c>
      <c r="F1039" s="40">
        <v>1</v>
      </c>
    </row>
    <row r="1040" spans="1:6">
      <c r="A1040" s="40" t="s">
        <v>1346</v>
      </c>
      <c r="B1040" s="40">
        <v>2</v>
      </c>
      <c r="E1040" s="40" t="s">
        <v>1151</v>
      </c>
      <c r="F1040" s="40">
        <v>1</v>
      </c>
    </row>
    <row r="1041" spans="1:6">
      <c r="A1041" s="40" t="s">
        <v>2965</v>
      </c>
      <c r="B1041" s="40">
        <v>2</v>
      </c>
      <c r="E1041" s="40" t="s">
        <v>3884</v>
      </c>
      <c r="F1041" s="40">
        <v>4</v>
      </c>
    </row>
    <row r="1042" spans="1:6">
      <c r="A1042" s="40" t="s">
        <v>2840</v>
      </c>
      <c r="B1042" s="40">
        <v>4</v>
      </c>
      <c r="E1042" s="40" t="s">
        <v>1021</v>
      </c>
      <c r="F1042" s="40">
        <v>4</v>
      </c>
    </row>
    <row r="1043" spans="1:6">
      <c r="A1043" s="40" t="s">
        <v>1958</v>
      </c>
      <c r="B1043" s="40">
        <v>3</v>
      </c>
      <c r="E1043" s="40" t="s">
        <v>2055</v>
      </c>
      <c r="F1043" s="40">
        <v>4</v>
      </c>
    </row>
    <row r="1044" spans="1:6">
      <c r="A1044" s="40" t="s">
        <v>945</v>
      </c>
      <c r="B1044" s="40">
        <v>3</v>
      </c>
      <c r="E1044" s="40" t="s">
        <v>1931</v>
      </c>
      <c r="F1044" s="40">
        <v>1</v>
      </c>
    </row>
    <row r="1045" spans="1:6">
      <c r="A1045" s="40" t="s">
        <v>1843</v>
      </c>
      <c r="B1045" s="40">
        <v>1</v>
      </c>
      <c r="E1045" s="40" t="s">
        <v>11923</v>
      </c>
      <c r="F1045" s="40">
        <v>4</v>
      </c>
    </row>
    <row r="1046" spans="1:6">
      <c r="A1046" s="40" t="s">
        <v>1628</v>
      </c>
      <c r="B1046" s="40">
        <v>1</v>
      </c>
      <c r="E1046" s="40" t="s">
        <v>11924</v>
      </c>
      <c r="F1046" s="40">
        <v>4</v>
      </c>
    </row>
    <row r="1047" spans="1:6">
      <c r="A1047" s="40" t="s">
        <v>931</v>
      </c>
      <c r="B1047" s="40">
        <v>3</v>
      </c>
      <c r="E1047" s="40" t="s">
        <v>937</v>
      </c>
      <c r="F1047" s="40">
        <v>1</v>
      </c>
    </row>
    <row r="1048" spans="1:6">
      <c r="A1048" s="40" t="s">
        <v>1182</v>
      </c>
      <c r="B1048" s="40">
        <v>1</v>
      </c>
      <c r="E1048" s="40" t="s">
        <v>11925</v>
      </c>
      <c r="F1048" s="40">
        <v>1</v>
      </c>
    </row>
    <row r="1049" spans="1:6">
      <c r="A1049" s="40" t="s">
        <v>886</v>
      </c>
      <c r="B1049" s="40">
        <v>1</v>
      </c>
      <c r="E1049" s="40" t="s">
        <v>11409</v>
      </c>
      <c r="F1049" s="40">
        <v>1</v>
      </c>
    </row>
    <row r="1050" spans="1:6">
      <c r="A1050" s="40" t="s">
        <v>934</v>
      </c>
      <c r="B1050" s="40">
        <v>1</v>
      </c>
      <c r="E1050" s="40" t="s">
        <v>1496</v>
      </c>
      <c r="F1050" s="40">
        <v>3</v>
      </c>
    </row>
    <row r="1051" spans="1:6">
      <c r="A1051" s="40" t="s">
        <v>2311</v>
      </c>
      <c r="B1051" s="40">
        <v>2</v>
      </c>
      <c r="E1051" s="40" t="s">
        <v>11926</v>
      </c>
      <c r="F1051" s="40">
        <v>4</v>
      </c>
    </row>
    <row r="1052" spans="1:6">
      <c r="A1052" s="40" t="s">
        <v>2889</v>
      </c>
      <c r="B1052" s="40">
        <v>2</v>
      </c>
      <c r="E1052" s="40" t="s">
        <v>1080</v>
      </c>
      <c r="F1052" s="40">
        <v>4</v>
      </c>
    </row>
    <row r="1053" spans="1:6">
      <c r="A1053" s="40" t="s">
        <v>2086</v>
      </c>
      <c r="B1053" s="40">
        <v>4</v>
      </c>
      <c r="E1053" s="40" t="s">
        <v>11927</v>
      </c>
      <c r="F1053" s="40">
        <v>1</v>
      </c>
    </row>
    <row r="1054" spans="1:6">
      <c r="A1054" s="40" t="s">
        <v>2372</v>
      </c>
      <c r="B1054" s="40">
        <v>3</v>
      </c>
      <c r="E1054" s="40" t="s">
        <v>11928</v>
      </c>
      <c r="F1054" s="40">
        <v>3</v>
      </c>
    </row>
    <row r="1055" spans="1:6">
      <c r="A1055" s="40" t="s">
        <v>2038</v>
      </c>
      <c r="B1055" s="40">
        <v>1</v>
      </c>
      <c r="E1055" s="40" t="s">
        <v>11929</v>
      </c>
      <c r="F1055" s="40">
        <v>1</v>
      </c>
    </row>
    <row r="1056" spans="1:6">
      <c r="A1056" s="40" t="s">
        <v>2635</v>
      </c>
      <c r="B1056" s="40">
        <v>1</v>
      </c>
      <c r="E1056" s="40" t="s">
        <v>1024</v>
      </c>
      <c r="F1056" s="40">
        <v>4</v>
      </c>
    </row>
    <row r="1057" spans="1:6">
      <c r="A1057" s="40" t="s">
        <v>1916</v>
      </c>
      <c r="B1057" s="40">
        <v>3</v>
      </c>
      <c r="E1057" s="40" t="s">
        <v>11930</v>
      </c>
      <c r="F1057" s="40">
        <v>1</v>
      </c>
    </row>
    <row r="1058" spans="1:6">
      <c r="A1058" s="40" t="s">
        <v>1931</v>
      </c>
      <c r="B1058" s="40">
        <v>1</v>
      </c>
      <c r="E1058" s="40" t="s">
        <v>11931</v>
      </c>
      <c r="F1058" s="40">
        <v>1</v>
      </c>
    </row>
    <row r="1059" spans="1:6">
      <c r="A1059" s="40" t="s">
        <v>937</v>
      </c>
      <c r="B1059" s="40">
        <v>1</v>
      </c>
      <c r="E1059" s="40" t="s">
        <v>11932</v>
      </c>
      <c r="F1059" s="40">
        <v>1</v>
      </c>
    </row>
    <row r="1060" spans="1:6">
      <c r="A1060" s="40" t="s">
        <v>2418</v>
      </c>
      <c r="B1060" s="40">
        <v>3</v>
      </c>
      <c r="E1060" s="40" t="s">
        <v>11340</v>
      </c>
      <c r="F1060" s="40">
        <v>1</v>
      </c>
    </row>
    <row r="1061" spans="1:6">
      <c r="A1061" s="40" t="s">
        <v>1748</v>
      </c>
      <c r="B1061" s="40">
        <v>1</v>
      </c>
      <c r="E1061" s="40" t="s">
        <v>1112</v>
      </c>
      <c r="F1061" s="40">
        <v>4</v>
      </c>
    </row>
    <row r="1062" spans="1:6">
      <c r="A1062" s="40" t="s">
        <v>1520</v>
      </c>
      <c r="B1062" s="40">
        <v>1</v>
      </c>
      <c r="E1062" s="40" t="s">
        <v>11019</v>
      </c>
      <c r="F1062" s="40">
        <v>1</v>
      </c>
    </row>
    <row r="1063" spans="1:6">
      <c r="A1063" s="40" t="s">
        <v>1376</v>
      </c>
      <c r="B1063" s="40">
        <v>1</v>
      </c>
      <c r="E1063" s="40" t="s">
        <v>11933</v>
      </c>
      <c r="F1063" s="40">
        <v>1</v>
      </c>
    </row>
    <row r="1064" spans="1:6">
      <c r="A1064" s="40" t="s">
        <v>2802</v>
      </c>
      <c r="B1064" s="40">
        <v>3</v>
      </c>
      <c r="E1064" s="40" t="s">
        <v>11934</v>
      </c>
      <c r="F1064" s="40">
        <v>1</v>
      </c>
    </row>
    <row r="1065" spans="1:6">
      <c r="A1065" s="40" t="s">
        <v>889</v>
      </c>
      <c r="B1065" s="40">
        <v>2</v>
      </c>
      <c r="E1065" s="40" t="s">
        <v>11935</v>
      </c>
      <c r="F1065" s="40">
        <v>3</v>
      </c>
    </row>
    <row r="1066" spans="1:6">
      <c r="A1066" s="40" t="s">
        <v>892</v>
      </c>
      <c r="B1066" s="40">
        <v>3</v>
      </c>
      <c r="E1066" s="40" t="s">
        <v>3888</v>
      </c>
      <c r="F1066" s="40">
        <v>1</v>
      </c>
    </row>
    <row r="1067" spans="1:6">
      <c r="A1067" s="40" t="s">
        <v>2534</v>
      </c>
      <c r="B1067" s="40">
        <v>1</v>
      </c>
      <c r="E1067" s="40" t="s">
        <v>1138</v>
      </c>
      <c r="F1067" s="40">
        <v>1</v>
      </c>
    </row>
    <row r="1068" spans="1:6">
      <c r="A1068" s="40" t="s">
        <v>2771</v>
      </c>
      <c r="B1068" s="40">
        <v>4</v>
      </c>
      <c r="E1068" s="40" t="s">
        <v>1044</v>
      </c>
      <c r="F1068" s="40">
        <v>4</v>
      </c>
    </row>
    <row r="1069" spans="1:6">
      <c r="A1069" s="40" t="s">
        <v>1412</v>
      </c>
      <c r="B1069" s="40">
        <v>1</v>
      </c>
      <c r="E1069" s="40" t="s">
        <v>11936</v>
      </c>
      <c r="F1069" s="40">
        <v>1</v>
      </c>
    </row>
    <row r="1070" spans="1:6">
      <c r="A1070" s="40" t="s">
        <v>1185</v>
      </c>
      <c r="B1070" s="40">
        <v>3</v>
      </c>
      <c r="E1070" s="40" t="s">
        <v>11937</v>
      </c>
      <c r="F1070" s="40">
        <v>1</v>
      </c>
    </row>
    <row r="1071" spans="1:6">
      <c r="A1071" s="40" t="s">
        <v>948</v>
      </c>
      <c r="B1071" s="40">
        <v>3</v>
      </c>
      <c r="E1071" s="40" t="s">
        <v>11938</v>
      </c>
      <c r="F1071" s="40">
        <v>1</v>
      </c>
    </row>
    <row r="1072" spans="1:6">
      <c r="A1072" s="40" t="s">
        <v>1773</v>
      </c>
      <c r="B1072" s="40">
        <v>2</v>
      </c>
      <c r="E1072" s="40" t="s">
        <v>2418</v>
      </c>
      <c r="F1072" s="40">
        <v>3</v>
      </c>
    </row>
    <row r="1073" spans="1:6">
      <c r="A1073" s="40" t="s">
        <v>2816</v>
      </c>
      <c r="B1073" s="40">
        <v>1</v>
      </c>
      <c r="E1073" s="40" t="s">
        <v>437</v>
      </c>
      <c r="F1073" s="40">
        <v>3</v>
      </c>
    </row>
    <row r="1074" spans="1:6">
      <c r="A1074" s="40" t="s">
        <v>943</v>
      </c>
      <c r="B1074" s="40">
        <v>1</v>
      </c>
      <c r="E1074" s="40" t="s">
        <v>11939</v>
      </c>
      <c r="F1074" s="40">
        <v>1</v>
      </c>
    </row>
    <row r="1075" spans="1:6">
      <c r="A1075" s="40" t="s">
        <v>2493</v>
      </c>
      <c r="B1075" s="40">
        <v>2</v>
      </c>
      <c r="E1075" s="40" t="s">
        <v>4038</v>
      </c>
      <c r="F1075" s="40">
        <v>4</v>
      </c>
    </row>
    <row r="1076" spans="1:6">
      <c r="A1076" s="40" t="s">
        <v>1157</v>
      </c>
      <c r="B1076" s="40">
        <v>3</v>
      </c>
      <c r="E1076" s="40" t="s">
        <v>2830</v>
      </c>
      <c r="F1076" s="40">
        <v>3</v>
      </c>
    </row>
    <row r="1077" spans="1:6">
      <c r="A1077" s="40" t="s">
        <v>2200</v>
      </c>
      <c r="B1077" s="40">
        <v>4</v>
      </c>
      <c r="E1077" s="40" t="s">
        <v>2481</v>
      </c>
      <c r="F1077" s="40">
        <v>4</v>
      </c>
    </row>
    <row r="1078" spans="1:6">
      <c r="A1078" s="40" t="s">
        <v>2880</v>
      </c>
      <c r="B1078" s="40">
        <v>1</v>
      </c>
      <c r="E1078" s="40" t="s">
        <v>1466</v>
      </c>
      <c r="F1078" s="40">
        <v>1</v>
      </c>
    </row>
    <row r="1079" spans="1:6">
      <c r="A1079" s="40" t="s">
        <v>2559</v>
      </c>
      <c r="B1079" s="40">
        <v>1</v>
      </c>
      <c r="E1079" s="40" t="s">
        <v>540</v>
      </c>
      <c r="F1079" s="40">
        <v>1</v>
      </c>
    </row>
    <row r="1080" spans="1:6">
      <c r="A1080" s="40" t="s">
        <v>895</v>
      </c>
      <c r="B1080" s="40">
        <v>3</v>
      </c>
      <c r="E1080" s="40" t="s">
        <v>11940</v>
      </c>
      <c r="F1080" s="40">
        <v>1</v>
      </c>
    </row>
    <row r="1081" spans="1:6">
      <c r="A1081" s="40" t="s">
        <v>898</v>
      </c>
      <c r="B1081" s="40">
        <v>1</v>
      </c>
      <c r="E1081" s="40" t="s">
        <v>11941</v>
      </c>
      <c r="F1081" s="40">
        <v>2</v>
      </c>
    </row>
    <row r="1082" spans="1:6">
      <c r="A1082" s="40" t="s">
        <v>2095</v>
      </c>
      <c r="B1082" s="40">
        <v>1</v>
      </c>
      <c r="E1082" s="40" t="s">
        <v>1769</v>
      </c>
      <c r="F1082" s="40">
        <v>1</v>
      </c>
    </row>
    <row r="1083" spans="1:6">
      <c r="A1083" s="40" t="s">
        <v>2399</v>
      </c>
      <c r="B1083" s="40">
        <v>1</v>
      </c>
      <c r="E1083" s="40" t="s">
        <v>1748</v>
      </c>
      <c r="F1083" s="40">
        <v>1</v>
      </c>
    </row>
    <row r="1084" spans="1:6">
      <c r="A1084" s="40" t="s">
        <v>1788</v>
      </c>
      <c r="B1084" s="40">
        <v>1</v>
      </c>
      <c r="E1084" s="40" t="s">
        <v>11024</v>
      </c>
      <c r="F1084" s="40">
        <v>2</v>
      </c>
    </row>
    <row r="1085" spans="1:6">
      <c r="A1085" s="40" t="s">
        <v>2077</v>
      </c>
      <c r="B1085" s="40">
        <v>2</v>
      </c>
      <c r="E1085" s="40" t="s">
        <v>11190</v>
      </c>
      <c r="F1085" s="40">
        <v>1</v>
      </c>
    </row>
    <row r="1086" spans="1:6">
      <c r="A1086" s="40" t="s">
        <v>2277</v>
      </c>
      <c r="B1086" s="40">
        <v>2</v>
      </c>
      <c r="E1086" s="40" t="s">
        <v>2923</v>
      </c>
      <c r="F1086" s="40">
        <v>4</v>
      </c>
    </row>
    <row r="1087" spans="1:6">
      <c r="A1087" s="40" t="s">
        <v>1372</v>
      </c>
      <c r="B1087" s="40">
        <v>2</v>
      </c>
      <c r="E1087" s="40" t="s">
        <v>1563</v>
      </c>
      <c r="F1087" s="40">
        <v>3</v>
      </c>
    </row>
    <row r="1088" spans="1:6">
      <c r="A1088" s="40" t="s">
        <v>1160</v>
      </c>
      <c r="B1088" s="40">
        <v>1</v>
      </c>
      <c r="E1088" s="40" t="s">
        <v>1293</v>
      </c>
      <c r="F1088" s="40">
        <v>3</v>
      </c>
    </row>
    <row r="1089" spans="1:6">
      <c r="A1089" s="40" t="s">
        <v>960</v>
      </c>
      <c r="B1089" s="40">
        <v>1</v>
      </c>
      <c r="E1089" s="40" t="s">
        <v>11942</v>
      </c>
      <c r="F1089" s="40">
        <v>3</v>
      </c>
    </row>
    <row r="1090" spans="1:6">
      <c r="A1090" s="40" t="s">
        <v>1925</v>
      </c>
      <c r="B1090" s="40">
        <v>1</v>
      </c>
      <c r="E1090" s="40" t="s">
        <v>1196</v>
      </c>
      <c r="F1090" s="40">
        <v>3</v>
      </c>
    </row>
    <row r="1091" spans="1:6">
      <c r="A1091" s="40" t="s">
        <v>2256</v>
      </c>
      <c r="B1091" s="40">
        <v>1</v>
      </c>
      <c r="E1091" s="40" t="s">
        <v>11943</v>
      </c>
      <c r="F1091" s="40">
        <v>1</v>
      </c>
    </row>
    <row r="1092" spans="1:6">
      <c r="A1092" s="40" t="s">
        <v>1188</v>
      </c>
      <c r="B1092" s="40">
        <v>1</v>
      </c>
      <c r="E1092" s="40" t="s">
        <v>1520</v>
      </c>
      <c r="F1092" s="40">
        <v>3</v>
      </c>
    </row>
    <row r="1093" spans="1:6">
      <c r="A1093" s="40" t="s">
        <v>1736</v>
      </c>
      <c r="B1093" s="40">
        <v>1</v>
      </c>
      <c r="E1093" s="40" t="s">
        <v>1027</v>
      </c>
      <c r="F1093" s="40">
        <v>4</v>
      </c>
    </row>
    <row r="1094" spans="1:6">
      <c r="A1094" s="40" t="s">
        <v>1307</v>
      </c>
      <c r="B1094" s="40">
        <v>3</v>
      </c>
      <c r="E1094" s="40" t="s">
        <v>2876</v>
      </c>
      <c r="F1094" s="40">
        <v>4</v>
      </c>
    </row>
    <row r="1095" spans="1:6">
      <c r="A1095" s="40" t="s">
        <v>2576</v>
      </c>
      <c r="B1095" s="40">
        <v>1</v>
      </c>
      <c r="E1095" s="40" t="s">
        <v>2265</v>
      </c>
      <c r="F1095" s="40">
        <v>1</v>
      </c>
    </row>
    <row r="1096" spans="1:6">
      <c r="A1096" s="40" t="s">
        <v>2542</v>
      </c>
      <c r="B1096" s="40">
        <v>2</v>
      </c>
      <c r="E1096" s="40" t="s">
        <v>2914</v>
      </c>
      <c r="F1096" s="40">
        <v>4</v>
      </c>
    </row>
    <row r="1097" spans="1:6">
      <c r="A1097" s="40" t="s">
        <v>1820</v>
      </c>
      <c r="B1097" s="40">
        <v>3</v>
      </c>
      <c r="E1097" s="40" t="s">
        <v>11944</v>
      </c>
      <c r="F1097" s="40">
        <v>1</v>
      </c>
    </row>
    <row r="1098" spans="1:6">
      <c r="A1098" s="40" t="s">
        <v>951</v>
      </c>
      <c r="B1098" s="40">
        <v>3</v>
      </c>
      <c r="E1098" s="40" t="s">
        <v>3967</v>
      </c>
      <c r="F1098" s="40">
        <v>2</v>
      </c>
    </row>
    <row r="1099" spans="1:6">
      <c r="A1099" s="40" t="s">
        <v>900</v>
      </c>
      <c r="B1099" s="40">
        <v>1</v>
      </c>
      <c r="E1099" s="40" t="s">
        <v>2443</v>
      </c>
      <c r="F1099" s="40">
        <v>1</v>
      </c>
    </row>
    <row r="1100" spans="1:6">
      <c r="A1100" s="40" t="s">
        <v>1690</v>
      </c>
      <c r="B1100" s="40">
        <v>3</v>
      </c>
      <c r="E1100" s="40" t="s">
        <v>11945</v>
      </c>
      <c r="F1100" s="40">
        <v>1</v>
      </c>
    </row>
    <row r="1101" spans="1:6">
      <c r="A1101" s="40" t="s">
        <v>1551</v>
      </c>
      <c r="B1101" s="40">
        <v>1</v>
      </c>
      <c r="E1101" s="40" t="s">
        <v>4136</v>
      </c>
      <c r="F1101" s="40">
        <v>3</v>
      </c>
    </row>
    <row r="1102" spans="1:6">
      <c r="A1102" s="40" t="s">
        <v>954</v>
      </c>
      <c r="B1102" s="40">
        <v>1</v>
      </c>
      <c r="E1102" s="40" t="s">
        <v>11192</v>
      </c>
      <c r="F1102" s="40">
        <v>1</v>
      </c>
    </row>
    <row r="1103" spans="1:6">
      <c r="A1103" s="40" t="s">
        <v>1191</v>
      </c>
      <c r="B1103" s="40">
        <v>1</v>
      </c>
      <c r="E1103" s="40" t="s">
        <v>11946</v>
      </c>
      <c r="F1103" s="40">
        <v>4</v>
      </c>
    </row>
    <row r="1104" spans="1:6">
      <c r="A1104" s="40" t="s">
        <v>957</v>
      </c>
      <c r="B1104" s="40">
        <v>1</v>
      </c>
      <c r="E1104" s="40" t="s">
        <v>11947</v>
      </c>
      <c r="F1104" s="40">
        <v>4</v>
      </c>
    </row>
    <row r="1105" spans="1:6">
      <c r="A1105" s="40" t="s">
        <v>1616</v>
      </c>
      <c r="B1105" s="40">
        <v>4</v>
      </c>
      <c r="E1105" s="40" t="s">
        <v>2116</v>
      </c>
      <c r="F1105" s="40">
        <v>1</v>
      </c>
    </row>
    <row r="1106" spans="1:6">
      <c r="A1106" s="40" t="s">
        <v>2848</v>
      </c>
      <c r="B1106" s="40">
        <v>1</v>
      </c>
      <c r="E1106" s="40" t="s">
        <v>1376</v>
      </c>
      <c r="F1106" s="40">
        <v>1</v>
      </c>
    </row>
    <row r="1107" spans="1:6">
      <c r="A1107" s="40" t="s">
        <v>1863</v>
      </c>
      <c r="B1107" s="40">
        <v>1</v>
      </c>
      <c r="E1107" s="40" t="s">
        <v>2802</v>
      </c>
      <c r="F1107" s="40">
        <v>3</v>
      </c>
    </row>
    <row r="1108" spans="1:6">
      <c r="A1108" s="40" t="s">
        <v>963</v>
      </c>
      <c r="B1108" s="40">
        <v>1</v>
      </c>
      <c r="E1108" s="40" t="s">
        <v>2303</v>
      </c>
      <c r="F1108" s="40">
        <v>4</v>
      </c>
    </row>
    <row r="1109" spans="1:6">
      <c r="A1109" s="40" t="s">
        <v>1588</v>
      </c>
      <c r="B1109" s="40">
        <v>1</v>
      </c>
      <c r="E1109" s="40" t="s">
        <v>1313</v>
      </c>
      <c r="F1109" s="40">
        <v>4</v>
      </c>
    </row>
    <row r="1110" spans="1:6">
      <c r="A1110" s="40" t="s">
        <v>1302</v>
      </c>
      <c r="B1110" s="40">
        <v>1</v>
      </c>
      <c r="E1110" s="40" t="s">
        <v>11113</v>
      </c>
      <c r="F1110" s="40">
        <v>3</v>
      </c>
    </row>
    <row r="1111" spans="1:6">
      <c r="A1111" s="40" t="s">
        <v>1416</v>
      </c>
      <c r="B1111" s="40">
        <v>1</v>
      </c>
      <c r="E1111" s="40" t="s">
        <v>11948</v>
      </c>
      <c r="F1111" s="40">
        <v>4</v>
      </c>
    </row>
    <row r="1112" spans="1:6">
      <c r="A1112" s="40" t="s">
        <v>1476</v>
      </c>
      <c r="B1112" s="40">
        <v>2</v>
      </c>
      <c r="E1112" s="40" t="s">
        <v>892</v>
      </c>
      <c r="F1112" s="40">
        <v>3</v>
      </c>
    </row>
    <row r="1113" spans="1:6">
      <c r="A1113" s="40" t="s">
        <v>2319</v>
      </c>
      <c r="B1113" s="40">
        <v>1</v>
      </c>
      <c r="E1113" s="40" t="s">
        <v>2534</v>
      </c>
      <c r="F1113" s="40">
        <v>1</v>
      </c>
    </row>
    <row r="1114" spans="1:6">
      <c r="A1114" s="40" t="s">
        <v>1194</v>
      </c>
      <c r="B1114" s="40">
        <v>3</v>
      </c>
      <c r="E1114" s="40" t="s">
        <v>11949</v>
      </c>
      <c r="F1114" s="40">
        <v>3</v>
      </c>
    </row>
    <row r="1115" spans="1:6">
      <c r="A1115" s="40" t="s">
        <v>2521</v>
      </c>
      <c r="B1115" s="40">
        <v>1</v>
      </c>
      <c r="E1115" s="40" t="s">
        <v>799</v>
      </c>
      <c r="F1115" s="40">
        <v>3</v>
      </c>
    </row>
    <row r="1116" spans="1:6">
      <c r="A1116" s="40" t="s">
        <v>903</v>
      </c>
      <c r="B1116" s="40">
        <v>1</v>
      </c>
      <c r="E1116" s="40" t="s">
        <v>11950</v>
      </c>
      <c r="F1116" s="40">
        <v>3</v>
      </c>
    </row>
    <row r="1117" spans="1:6">
      <c r="A1117" s="40" t="s">
        <v>2179</v>
      </c>
      <c r="B1117" s="40">
        <v>1</v>
      </c>
      <c r="E1117" s="40" t="s">
        <v>11341</v>
      </c>
      <c r="F1117" s="40">
        <v>3</v>
      </c>
    </row>
    <row r="1118" spans="1:6">
      <c r="A1118" s="40" t="s">
        <v>2121</v>
      </c>
      <c r="B1118" s="40">
        <v>3</v>
      </c>
      <c r="E1118" s="40" t="s">
        <v>1491</v>
      </c>
      <c r="F1118" s="40">
        <v>4</v>
      </c>
    </row>
    <row r="1119" spans="1:6">
      <c r="A1119" s="40" t="s">
        <v>1873</v>
      </c>
      <c r="B1119" s="40">
        <v>1</v>
      </c>
      <c r="E1119" s="40" t="s">
        <v>1934</v>
      </c>
      <c r="F1119" s="40">
        <v>1</v>
      </c>
    </row>
    <row r="1120" spans="1:6">
      <c r="A1120" s="40" t="s">
        <v>1317</v>
      </c>
      <c r="B1120" s="40">
        <v>1</v>
      </c>
      <c r="E1120" s="40" t="s">
        <v>11951</v>
      </c>
      <c r="F1120" s="40">
        <v>1</v>
      </c>
    </row>
    <row r="1121" spans="1:6">
      <c r="A1121" s="40" t="s">
        <v>1163</v>
      </c>
      <c r="B1121" s="40">
        <v>3</v>
      </c>
      <c r="E1121" s="40" t="s">
        <v>11342</v>
      </c>
      <c r="F1121" s="40">
        <v>1</v>
      </c>
    </row>
    <row r="1122" spans="1:6">
      <c r="A1122" s="40" t="s">
        <v>1426</v>
      </c>
      <c r="B1122" s="40">
        <v>1</v>
      </c>
      <c r="E1122" s="40" t="s">
        <v>11025</v>
      </c>
      <c r="F1122" s="40">
        <v>1</v>
      </c>
    </row>
    <row r="1123" spans="1:6">
      <c r="A1123" s="40" t="s">
        <v>2081</v>
      </c>
      <c r="B1123" s="40">
        <v>1</v>
      </c>
      <c r="E1123" s="40" t="s">
        <v>11194</v>
      </c>
      <c r="F1123" s="40">
        <v>3</v>
      </c>
    </row>
    <row r="1124" spans="1:6">
      <c r="A1124" s="40" t="s">
        <v>2112</v>
      </c>
      <c r="B1124" s="40">
        <v>2</v>
      </c>
      <c r="E1124" s="40" t="s">
        <v>11952</v>
      </c>
      <c r="F1124" s="40">
        <v>1</v>
      </c>
    </row>
    <row r="1125" spans="1:6">
      <c r="A1125" s="40" t="s">
        <v>1380</v>
      </c>
      <c r="B1125" s="40">
        <v>1</v>
      </c>
      <c r="E1125" s="40" t="s">
        <v>2771</v>
      </c>
      <c r="F1125" s="40">
        <v>4</v>
      </c>
    </row>
    <row r="1126" spans="1:6">
      <c r="A1126" s="40" t="s">
        <v>1796</v>
      </c>
      <c r="B1126" s="40">
        <v>1</v>
      </c>
      <c r="E1126" s="40" t="s">
        <v>1851</v>
      </c>
      <c r="F1126" s="40">
        <v>4</v>
      </c>
    </row>
    <row r="1127" spans="1:6">
      <c r="A1127" s="40" t="s">
        <v>2074</v>
      </c>
      <c r="B1127" s="40">
        <v>1</v>
      </c>
      <c r="E1127" s="40" t="s">
        <v>11953</v>
      </c>
      <c r="F1127" s="40">
        <v>1</v>
      </c>
    </row>
    <row r="1128" spans="1:6">
      <c r="A1128" s="40" t="s">
        <v>3117</v>
      </c>
      <c r="B1128" s="40">
        <v>2</v>
      </c>
      <c r="E1128" s="40" t="s">
        <v>11954</v>
      </c>
      <c r="F1128" s="40">
        <v>1</v>
      </c>
    </row>
    <row r="1129" spans="1:6">
      <c r="A1129" s="40" t="s">
        <v>978</v>
      </c>
      <c r="B1129" s="40">
        <v>1</v>
      </c>
      <c r="E1129" s="40" t="s">
        <v>1412</v>
      </c>
      <c r="F1129" s="40">
        <v>3</v>
      </c>
    </row>
    <row r="1130" spans="1:6">
      <c r="A1130" s="40" t="s">
        <v>2656</v>
      </c>
      <c r="B1130" s="40">
        <v>3</v>
      </c>
      <c r="E1130" s="40" t="s">
        <v>840</v>
      </c>
      <c r="F1130" s="40">
        <v>1</v>
      </c>
    </row>
    <row r="1131" spans="1:6">
      <c r="A1131" s="40" t="s">
        <v>1529</v>
      </c>
      <c r="B1131" s="40">
        <v>1</v>
      </c>
      <c r="E1131" s="40" t="s">
        <v>11955</v>
      </c>
      <c r="F1131" s="40">
        <v>1</v>
      </c>
    </row>
    <row r="1132" spans="1:6">
      <c r="A1132" s="40" t="s">
        <v>966</v>
      </c>
      <c r="B1132" s="40">
        <v>1</v>
      </c>
      <c r="E1132" s="40" t="s">
        <v>11956</v>
      </c>
      <c r="F1132" s="40">
        <v>1</v>
      </c>
    </row>
    <row r="1133" spans="1:6">
      <c r="A1133" s="40" t="s">
        <v>1580</v>
      </c>
      <c r="B1133" s="40">
        <v>3</v>
      </c>
      <c r="E1133" s="40" t="s">
        <v>1232</v>
      </c>
      <c r="F1133" s="40">
        <v>3</v>
      </c>
    </row>
    <row r="1134" spans="1:6">
      <c r="A1134" s="40" t="s">
        <v>906</v>
      </c>
      <c r="B1134" s="40">
        <v>1</v>
      </c>
      <c r="E1134" s="40" t="s">
        <v>546</v>
      </c>
      <c r="F1134" s="40">
        <v>1</v>
      </c>
    </row>
    <row r="1135" spans="1:6">
      <c r="A1135" s="40" t="s">
        <v>909</v>
      </c>
      <c r="B1135" s="40">
        <v>1</v>
      </c>
      <c r="E1135" s="40" t="s">
        <v>11195</v>
      </c>
      <c r="F1135" s="40">
        <v>1</v>
      </c>
    </row>
    <row r="1136" spans="1:6">
      <c r="A1136" s="40" t="s">
        <v>969</v>
      </c>
      <c r="B1136" s="40">
        <v>1</v>
      </c>
      <c r="E1136" s="40" t="s">
        <v>11062</v>
      </c>
      <c r="F1136" s="40">
        <v>1</v>
      </c>
    </row>
    <row r="1137" spans="1:6">
      <c r="A1137" s="40" t="s">
        <v>1895</v>
      </c>
      <c r="B1137" s="40">
        <v>2</v>
      </c>
      <c r="E1137" s="40" t="s">
        <v>1235</v>
      </c>
      <c r="F1137" s="40">
        <v>1</v>
      </c>
    </row>
    <row r="1138" spans="1:6">
      <c r="A1138" s="40" t="s">
        <v>2538</v>
      </c>
      <c r="B1138" s="40">
        <v>2</v>
      </c>
      <c r="E1138" s="40" t="s">
        <v>948</v>
      </c>
      <c r="F1138" s="40">
        <v>3</v>
      </c>
    </row>
    <row r="1139" spans="1:6">
      <c r="A1139" s="40" t="s">
        <v>2621</v>
      </c>
      <c r="B1139" s="40">
        <v>1</v>
      </c>
      <c r="E1139" s="40" t="s">
        <v>11957</v>
      </c>
      <c r="F1139" s="40">
        <v>1</v>
      </c>
    </row>
    <row r="1140" spans="1:6">
      <c r="A1140" s="40" t="s">
        <v>2408</v>
      </c>
      <c r="B1140" s="40">
        <v>2</v>
      </c>
      <c r="E1140" s="40" t="s">
        <v>4074</v>
      </c>
      <c r="F1140" s="40">
        <v>1</v>
      </c>
    </row>
    <row r="1141" spans="1:6">
      <c r="A1141" s="40" t="s">
        <v>912</v>
      </c>
      <c r="B1141" s="40">
        <v>1</v>
      </c>
      <c r="E1141" s="40" t="s">
        <v>2997</v>
      </c>
      <c r="F1141" s="40">
        <v>1</v>
      </c>
    </row>
    <row r="1142" spans="1:6">
      <c r="A1142" s="40" t="s">
        <v>2792</v>
      </c>
      <c r="B1142" s="40">
        <v>4</v>
      </c>
      <c r="E1142" s="40" t="s">
        <v>837</v>
      </c>
      <c r="F1142" s="40">
        <v>1</v>
      </c>
    </row>
    <row r="1143" spans="1:6">
      <c r="A1143" s="40" t="s">
        <v>2834</v>
      </c>
      <c r="B1143" s="40">
        <v>3</v>
      </c>
      <c r="E1143" s="40" t="s">
        <v>11958</v>
      </c>
      <c r="F1143" s="40">
        <v>1</v>
      </c>
    </row>
    <row r="1144" spans="1:6">
      <c r="A1144" s="40" t="s">
        <v>2229</v>
      </c>
      <c r="B1144" s="40">
        <v>3</v>
      </c>
      <c r="E1144" s="40" t="s">
        <v>11959</v>
      </c>
      <c r="F1144" s="40">
        <v>3</v>
      </c>
    </row>
    <row r="1145" spans="1:6">
      <c r="A1145" s="40" t="s">
        <v>1638</v>
      </c>
      <c r="B1145" s="40">
        <v>1</v>
      </c>
      <c r="E1145" s="40" t="s">
        <v>1773</v>
      </c>
      <c r="F1145" s="40">
        <v>1</v>
      </c>
    </row>
    <row r="1146" spans="1:6">
      <c r="A1146" s="40" t="s">
        <v>2827</v>
      </c>
      <c r="B1146" s="40">
        <v>3</v>
      </c>
      <c r="E1146" s="40" t="s">
        <v>11960</v>
      </c>
      <c r="F1146" s="40">
        <v>1</v>
      </c>
    </row>
    <row r="1147" spans="1:6">
      <c r="A1147" s="40" t="s">
        <v>2870</v>
      </c>
      <c r="B1147" s="40">
        <v>3</v>
      </c>
      <c r="E1147" s="40" t="s">
        <v>11961</v>
      </c>
      <c r="F1147" s="40">
        <v>2</v>
      </c>
    </row>
    <row r="1148" spans="1:6">
      <c r="A1148" s="40" t="s">
        <v>972</v>
      </c>
      <c r="B1148" s="40">
        <v>1</v>
      </c>
      <c r="E1148" s="40" t="s">
        <v>1648</v>
      </c>
      <c r="F1148" s="40">
        <v>3</v>
      </c>
    </row>
    <row r="1149" spans="1:6">
      <c r="A1149" s="40" t="s">
        <v>2720</v>
      </c>
      <c r="B1149" s="40">
        <v>4</v>
      </c>
      <c r="E1149" s="40" t="s">
        <v>1224</v>
      </c>
      <c r="F1149" s="40">
        <v>3</v>
      </c>
    </row>
    <row r="1150" spans="1:6">
      <c r="A1150" s="40" t="s">
        <v>2242</v>
      </c>
      <c r="B1150" s="40">
        <v>1</v>
      </c>
      <c r="E1150" s="40" t="s">
        <v>11343</v>
      </c>
      <c r="F1150" s="40">
        <v>1</v>
      </c>
    </row>
    <row r="1151" spans="1:6">
      <c r="A1151" s="40" t="s">
        <v>2251</v>
      </c>
      <c r="B1151" s="40">
        <v>4</v>
      </c>
      <c r="E1151" s="40" t="s">
        <v>2340</v>
      </c>
      <c r="F1151" s="40">
        <v>1</v>
      </c>
    </row>
    <row r="1152" spans="1:6">
      <c r="A1152" s="40" t="s">
        <v>981</v>
      </c>
      <c r="B1152" s="40">
        <v>3</v>
      </c>
      <c r="E1152" s="40" t="s">
        <v>11962</v>
      </c>
      <c r="F1152" s="40">
        <v>1</v>
      </c>
    </row>
    <row r="1153" spans="1:6">
      <c r="A1153" s="40" t="s">
        <v>3299</v>
      </c>
      <c r="B1153" s="40">
        <v>2</v>
      </c>
      <c r="E1153" s="40" t="s">
        <v>11963</v>
      </c>
      <c r="F1153" s="40">
        <v>4</v>
      </c>
    </row>
    <row r="1154" spans="1:6">
      <c r="A1154" s="40" t="s">
        <v>975</v>
      </c>
      <c r="B1154" s="40">
        <v>1</v>
      </c>
      <c r="E1154" s="40" t="s">
        <v>920</v>
      </c>
      <c r="F1154" s="40">
        <v>1</v>
      </c>
    </row>
    <row r="1155" spans="1:6">
      <c r="A1155" s="40" t="s">
        <v>2853</v>
      </c>
      <c r="B1155" s="40">
        <v>2</v>
      </c>
      <c r="E1155" s="40" t="s">
        <v>11964</v>
      </c>
      <c r="F1155" s="40">
        <v>3</v>
      </c>
    </row>
    <row r="1156" spans="1:6">
      <c r="A1156" s="40" t="s">
        <v>2667</v>
      </c>
      <c r="B1156" s="40">
        <v>4</v>
      </c>
      <c r="E1156" s="40" t="s">
        <v>11965</v>
      </c>
      <c r="F1156" s="40">
        <v>4</v>
      </c>
    </row>
    <row r="1157" spans="1:6">
      <c r="A1157" s="40" t="s">
        <v>914</v>
      </c>
      <c r="B1157" s="40">
        <v>1</v>
      </c>
      <c r="E1157" s="40" t="s">
        <v>11114</v>
      </c>
      <c r="F1157" s="40">
        <v>3</v>
      </c>
    </row>
    <row r="1158" spans="1:6">
      <c r="A1158" s="40" t="s">
        <v>1678</v>
      </c>
      <c r="B1158" s="40">
        <v>1</v>
      </c>
      <c r="E1158" s="40" t="s">
        <v>1707</v>
      </c>
      <c r="F1158" s="40">
        <v>1</v>
      </c>
    </row>
    <row r="1159" spans="1:6">
      <c r="A1159" s="40" t="s">
        <v>1597</v>
      </c>
      <c r="B1159" s="40">
        <v>1</v>
      </c>
      <c r="E1159" s="40" t="s">
        <v>4215</v>
      </c>
      <c r="F1159" s="40">
        <v>4</v>
      </c>
    </row>
    <row r="1160" spans="1:6">
      <c r="A1160" s="40" t="s">
        <v>917</v>
      </c>
      <c r="B1160" s="40">
        <v>1</v>
      </c>
      <c r="E1160" s="40" t="s">
        <v>2488</v>
      </c>
      <c r="F1160" s="40">
        <v>4</v>
      </c>
    </row>
    <row r="1161" spans="1:6">
      <c r="A1161" s="40" t="s">
        <v>2598</v>
      </c>
      <c r="B1161" s="40">
        <v>1</v>
      </c>
      <c r="E1161" s="40" t="s">
        <v>1810</v>
      </c>
      <c r="F1161" s="40">
        <v>1</v>
      </c>
    </row>
    <row r="1162" spans="1:6">
      <c r="A1162" s="40" t="s">
        <v>984</v>
      </c>
      <c r="B1162" s="40">
        <v>1</v>
      </c>
      <c r="E1162" s="40" t="s">
        <v>1830</v>
      </c>
      <c r="F1162" s="40">
        <v>4</v>
      </c>
    </row>
    <row r="1163" spans="1:6">
      <c r="A1163" s="40" t="s">
        <v>2563</v>
      </c>
      <c r="B1163" s="40">
        <v>1</v>
      </c>
      <c r="E1163" s="40" t="s">
        <v>11966</v>
      </c>
      <c r="F1163" s="40">
        <v>1</v>
      </c>
    </row>
    <row r="1164" spans="1:6">
      <c r="A1164" s="40" t="s">
        <v>2144</v>
      </c>
      <c r="B1164" s="40">
        <v>4</v>
      </c>
      <c r="E1164" s="40" t="s">
        <v>664</v>
      </c>
      <c r="F1164" s="40">
        <v>4</v>
      </c>
    </row>
    <row r="1165" spans="1:6">
      <c r="A1165" s="40" t="s">
        <v>2385</v>
      </c>
      <c r="B1165" s="40">
        <v>2</v>
      </c>
      <c r="E1165" s="40" t="s">
        <v>1453</v>
      </c>
      <c r="F1165" s="40">
        <v>1</v>
      </c>
    </row>
    <row r="1166" spans="1:6">
      <c r="A1166" s="40" t="s">
        <v>2861</v>
      </c>
      <c r="B1166" s="40">
        <v>4</v>
      </c>
      <c r="E1166" s="40" t="s">
        <v>11197</v>
      </c>
      <c r="F1166" s="40">
        <v>1</v>
      </c>
    </row>
    <row r="1167" spans="1:6">
      <c r="A1167" s="40" t="s">
        <v>3483</v>
      </c>
      <c r="B1167" s="40">
        <v>4</v>
      </c>
      <c r="E1167" s="40" t="s">
        <v>11967</v>
      </c>
      <c r="F1167" s="40">
        <v>2</v>
      </c>
    </row>
    <row r="1168" spans="1:6">
      <c r="A1168" s="40" t="s">
        <v>2830</v>
      </c>
      <c r="B1168" s="40">
        <v>3</v>
      </c>
      <c r="E1168" s="40" t="s">
        <v>11968</v>
      </c>
      <c r="F1168" s="40">
        <v>3</v>
      </c>
    </row>
    <row r="1169" spans="1:6">
      <c r="A1169" s="40" t="s">
        <v>1769</v>
      </c>
      <c r="B1169" s="40">
        <v>1</v>
      </c>
      <c r="E1169" s="40" t="s">
        <v>11969</v>
      </c>
      <c r="F1169" s="40">
        <v>1</v>
      </c>
    </row>
    <row r="1170" spans="1:6">
      <c r="A1170" s="40" t="s">
        <v>1196</v>
      </c>
      <c r="B1170" s="40">
        <v>3</v>
      </c>
      <c r="E1170" s="40" t="s">
        <v>1699</v>
      </c>
      <c r="F1170" s="40">
        <v>3</v>
      </c>
    </row>
    <row r="1171" spans="1:6">
      <c r="A1171" s="40" t="s">
        <v>2443</v>
      </c>
      <c r="B1171" s="40">
        <v>1</v>
      </c>
      <c r="E1171" s="40" t="s">
        <v>11970</v>
      </c>
      <c r="F1171" s="40">
        <v>3</v>
      </c>
    </row>
    <row r="1172" spans="1:6">
      <c r="A1172" s="40" t="s">
        <v>2303</v>
      </c>
      <c r="B1172" s="40">
        <v>1</v>
      </c>
      <c r="E1172" s="40" t="s">
        <v>11971</v>
      </c>
      <c r="F1172" s="40">
        <v>3</v>
      </c>
    </row>
    <row r="1173" spans="1:6">
      <c r="A1173" s="40" t="s">
        <v>1934</v>
      </c>
      <c r="B1173" s="40">
        <v>1</v>
      </c>
      <c r="E1173" s="40" t="s">
        <v>2529</v>
      </c>
      <c r="F1173" s="40">
        <v>1</v>
      </c>
    </row>
    <row r="1174" spans="1:6">
      <c r="A1174" s="40" t="s">
        <v>1593</v>
      </c>
      <c r="B1174" s="40">
        <v>2</v>
      </c>
      <c r="E1174" s="40" t="s">
        <v>11972</v>
      </c>
      <c r="F1174" s="40">
        <v>4</v>
      </c>
    </row>
    <row r="1175" spans="1:6">
      <c r="A1175" s="40" t="s">
        <v>2997</v>
      </c>
      <c r="B1175" s="40">
        <v>2</v>
      </c>
      <c r="E1175" s="40" t="s">
        <v>2682</v>
      </c>
      <c r="F1175" s="40">
        <v>1</v>
      </c>
    </row>
    <row r="1176" spans="1:6">
      <c r="A1176" s="40" t="s">
        <v>1648</v>
      </c>
      <c r="B1176" s="40">
        <v>2</v>
      </c>
      <c r="E1176" s="40" t="s">
        <v>2816</v>
      </c>
      <c r="F1176" s="40">
        <v>1</v>
      </c>
    </row>
    <row r="1177" spans="1:6">
      <c r="A1177" s="40" t="s">
        <v>2340</v>
      </c>
      <c r="B1177" s="40">
        <v>3</v>
      </c>
      <c r="E1177" s="40" t="s">
        <v>1744</v>
      </c>
      <c r="F1177" s="40">
        <v>1</v>
      </c>
    </row>
    <row r="1178" spans="1:6">
      <c r="A1178" s="40" t="s">
        <v>920</v>
      </c>
      <c r="B1178" s="40">
        <v>1</v>
      </c>
      <c r="E1178" s="40" t="s">
        <v>11973</v>
      </c>
      <c r="F1178" s="40">
        <v>4</v>
      </c>
    </row>
    <row r="1179" spans="1:6">
      <c r="A1179" s="40" t="s">
        <v>3491</v>
      </c>
      <c r="B1179" s="40">
        <v>4</v>
      </c>
      <c r="E1179" s="40" t="s">
        <v>11974</v>
      </c>
      <c r="F1179" s="40">
        <v>4</v>
      </c>
    </row>
    <row r="1180" spans="1:6">
      <c r="A1180" s="40" t="s">
        <v>2529</v>
      </c>
      <c r="B1180" s="40">
        <v>2</v>
      </c>
      <c r="E1180" s="40" t="s">
        <v>11975</v>
      </c>
      <c r="F1180" s="40">
        <v>4</v>
      </c>
    </row>
    <row r="1181" spans="1:6">
      <c r="A1181" s="40" t="s">
        <v>2686</v>
      </c>
      <c r="B1181" s="40">
        <v>2</v>
      </c>
      <c r="E1181" s="40" t="s">
        <v>11976</v>
      </c>
      <c r="F1181" s="40">
        <v>4</v>
      </c>
    </row>
    <row r="1182" spans="1:6">
      <c r="A1182" s="40" t="s">
        <v>2160</v>
      </c>
      <c r="B1182" s="40">
        <v>3</v>
      </c>
      <c r="E1182" s="40" t="s">
        <v>11064</v>
      </c>
      <c r="F1182" s="40">
        <v>3</v>
      </c>
    </row>
    <row r="1183" spans="1:6">
      <c r="A1183" s="40" t="s">
        <v>3295</v>
      </c>
      <c r="B1183" s="40">
        <v>1</v>
      </c>
      <c r="E1183" s="40" t="s">
        <v>348</v>
      </c>
      <c r="F1183" s="40">
        <v>3</v>
      </c>
    </row>
    <row r="1184" spans="1:6">
      <c r="A1184" s="40" t="s">
        <v>1714</v>
      </c>
      <c r="B1184" s="40">
        <v>1</v>
      </c>
      <c r="E1184" s="40" t="s">
        <v>11116</v>
      </c>
      <c r="F1184" s="40">
        <v>3</v>
      </c>
    </row>
    <row r="1185" spans="1:6">
      <c r="A1185" s="40" t="s">
        <v>2627</v>
      </c>
      <c r="B1185" s="40">
        <v>1</v>
      </c>
      <c r="E1185" s="40" t="s">
        <v>228</v>
      </c>
      <c r="F1185" s="40">
        <v>1</v>
      </c>
    </row>
    <row r="1186" spans="1:6">
      <c r="A1186" s="40" t="s">
        <v>3424</v>
      </c>
      <c r="B1186" s="40">
        <v>1</v>
      </c>
      <c r="E1186" s="40" t="s">
        <v>11977</v>
      </c>
      <c r="F1186" s="40">
        <v>1</v>
      </c>
    </row>
    <row r="1187" spans="1:6">
      <c r="A1187" s="40" t="s">
        <v>1703</v>
      </c>
      <c r="B1187" s="40">
        <v>2</v>
      </c>
      <c r="E1187" s="40" t="s">
        <v>727</v>
      </c>
      <c r="F1187" s="40">
        <v>3</v>
      </c>
    </row>
    <row r="1188" spans="1:6">
      <c r="A1188" s="40" t="s">
        <v>1505</v>
      </c>
      <c r="B1188" s="40">
        <v>4</v>
      </c>
      <c r="E1188" s="40" t="s">
        <v>11978</v>
      </c>
      <c r="F1188" s="40">
        <v>1</v>
      </c>
    </row>
    <row r="1189" spans="1:6">
      <c r="A1189" s="40" t="s">
        <v>1059</v>
      </c>
      <c r="B1189" s="40">
        <v>2</v>
      </c>
      <c r="E1189" s="40" t="s">
        <v>557</v>
      </c>
      <c r="F1189" s="40">
        <v>3</v>
      </c>
    </row>
    <row r="1190" spans="1:6">
      <c r="A1190" s="40" t="s">
        <v>1542</v>
      </c>
      <c r="B1190" s="40">
        <v>4</v>
      </c>
      <c r="E1190" s="40" t="s">
        <v>11203</v>
      </c>
      <c r="F1190" s="40">
        <v>1</v>
      </c>
    </row>
    <row r="1191" spans="1:6">
      <c r="A1191" s="40" t="s">
        <v>11412</v>
      </c>
      <c r="B1191" s="40">
        <v>2</v>
      </c>
      <c r="E1191" s="40" t="s">
        <v>11979</v>
      </c>
      <c r="F1191" s="40">
        <v>4</v>
      </c>
    </row>
    <row r="1192" spans="1:6">
      <c r="A1192" s="40" t="s">
        <v>3020</v>
      </c>
      <c r="B1192" s="40">
        <v>2</v>
      </c>
      <c r="E1192" s="40" t="s">
        <v>4148</v>
      </c>
      <c r="F1192" s="40">
        <v>4</v>
      </c>
    </row>
    <row r="1193" spans="1:6">
      <c r="A1193" s="40" t="s">
        <v>2204</v>
      </c>
      <c r="B1193" s="40">
        <v>1</v>
      </c>
      <c r="E1193" s="40" t="s">
        <v>494</v>
      </c>
      <c r="F1193" s="40">
        <v>3</v>
      </c>
    </row>
    <row r="1194" spans="1:6">
      <c r="A1194" s="40" t="s">
        <v>1996</v>
      </c>
      <c r="B1194" s="40">
        <v>2</v>
      </c>
      <c r="E1194" s="40" t="s">
        <v>1084</v>
      </c>
      <c r="F1194" s="40">
        <v>4</v>
      </c>
    </row>
    <row r="1195" spans="1:6">
      <c r="A1195" s="40" t="s">
        <v>2362</v>
      </c>
      <c r="B1195" s="40">
        <v>4</v>
      </c>
      <c r="E1195" s="40" t="s">
        <v>61</v>
      </c>
      <c r="F1195" s="40">
        <v>1</v>
      </c>
    </row>
    <row r="1196" spans="1:6">
      <c r="A1196" s="40" t="s">
        <v>1441</v>
      </c>
      <c r="B1196" s="40">
        <v>2</v>
      </c>
      <c r="E1196" s="40" t="s">
        <v>715</v>
      </c>
      <c r="F1196" s="40">
        <v>3</v>
      </c>
    </row>
    <row r="1197" spans="1:6">
      <c r="A1197" s="40" t="s">
        <v>11413</v>
      </c>
      <c r="B1197" s="40">
        <v>4</v>
      </c>
      <c r="E1197" s="40" t="s">
        <v>1053</v>
      </c>
      <c r="F1197" s="40">
        <v>4</v>
      </c>
    </row>
    <row r="1198" spans="1:6">
      <c r="A1198" s="40" t="s">
        <v>2428</v>
      </c>
      <c r="B1198" s="40">
        <v>2</v>
      </c>
      <c r="E1198" s="40" t="s">
        <v>685</v>
      </c>
      <c r="F1198" s="40">
        <v>2</v>
      </c>
    </row>
    <row r="1199" spans="1:6">
      <c r="A1199" s="40" t="s">
        <v>11414</v>
      </c>
      <c r="B1199" s="40">
        <v>4</v>
      </c>
      <c r="E1199" s="40" t="s">
        <v>382</v>
      </c>
      <c r="F1199" s="40">
        <v>1</v>
      </c>
    </row>
    <row r="1200" spans="1:6">
      <c r="A1200" s="40" t="s">
        <v>3028</v>
      </c>
      <c r="B1200" s="40">
        <v>2</v>
      </c>
      <c r="E1200" s="40" t="s">
        <v>3097</v>
      </c>
      <c r="F1200" s="40">
        <v>4</v>
      </c>
    </row>
    <row r="1201" spans="1:6">
      <c r="A1201" s="40" t="s">
        <v>3085</v>
      </c>
      <c r="B1201" s="40">
        <v>2</v>
      </c>
      <c r="E1201" s="40" t="s">
        <v>1736</v>
      </c>
      <c r="F1201" s="40">
        <v>1</v>
      </c>
    </row>
    <row r="1202" spans="1:6">
      <c r="A1202" s="40" t="s">
        <v>3264</v>
      </c>
      <c r="B1202" s="40">
        <v>4</v>
      </c>
      <c r="E1202" s="40" t="s">
        <v>11980</v>
      </c>
      <c r="F1202" s="40">
        <v>4</v>
      </c>
    </row>
    <row r="1203" spans="1:6">
      <c r="A1203" s="40" t="s">
        <v>11415</v>
      </c>
      <c r="B1203" s="40">
        <v>2</v>
      </c>
      <c r="E1203" s="40" t="s">
        <v>4042</v>
      </c>
      <c r="F1203" s="40">
        <v>4</v>
      </c>
    </row>
    <row r="1204" spans="1:6">
      <c r="A1204" s="40" t="s">
        <v>3398</v>
      </c>
      <c r="B1204" s="40">
        <v>2</v>
      </c>
      <c r="E1204" s="40" t="s">
        <v>360</v>
      </c>
      <c r="F1204" s="40">
        <v>3</v>
      </c>
    </row>
    <row r="1205" spans="1:6">
      <c r="A1205" s="40" t="s">
        <v>3148</v>
      </c>
      <c r="B1205" s="40">
        <v>1</v>
      </c>
      <c r="E1205" s="40" t="s">
        <v>2525</v>
      </c>
      <c r="F1205" s="40">
        <v>1</v>
      </c>
    </row>
    <row r="1206" spans="1:6">
      <c r="A1206" s="40" t="s">
        <v>2961</v>
      </c>
      <c r="B1206" s="40">
        <v>2</v>
      </c>
      <c r="E1206" s="40" t="s">
        <v>11981</v>
      </c>
      <c r="F1206" s="40">
        <v>1</v>
      </c>
    </row>
    <row r="1207" spans="1:6">
      <c r="A1207" s="40" t="s">
        <v>11416</v>
      </c>
      <c r="B1207" s="40">
        <v>4</v>
      </c>
      <c r="E1207" s="40" t="s">
        <v>900</v>
      </c>
      <c r="F1207" s="40">
        <v>4</v>
      </c>
    </row>
    <row r="1208" spans="1:6">
      <c r="A1208" s="40" t="s">
        <v>2223</v>
      </c>
      <c r="B1208" s="40">
        <v>4</v>
      </c>
      <c r="E1208" s="40" t="s">
        <v>1480</v>
      </c>
      <c r="F1208" s="40">
        <v>1</v>
      </c>
    </row>
    <row r="1209" spans="1:6">
      <c r="A1209" s="40" t="s">
        <v>3239</v>
      </c>
      <c r="B1209" s="40">
        <v>2</v>
      </c>
      <c r="E1209" s="40" t="s">
        <v>1690</v>
      </c>
      <c r="F1209" s="40">
        <v>3</v>
      </c>
    </row>
    <row r="1210" spans="1:6">
      <c r="A1210" s="40" t="s">
        <v>2488</v>
      </c>
      <c r="B1210" s="40">
        <v>2</v>
      </c>
      <c r="E1210" s="40" t="s">
        <v>11982</v>
      </c>
      <c r="F1210" s="40">
        <v>1</v>
      </c>
    </row>
    <row r="1211" spans="1:6">
      <c r="A1211" s="40" t="s">
        <v>1830</v>
      </c>
      <c r="B1211" s="40">
        <v>1</v>
      </c>
      <c r="E1211" s="40" t="s">
        <v>690</v>
      </c>
      <c r="F1211" s="40">
        <v>3</v>
      </c>
    </row>
    <row r="1212" spans="1:6">
      <c r="A1212" s="40" t="s">
        <v>2969</v>
      </c>
      <c r="B1212" s="40">
        <v>1</v>
      </c>
      <c r="E1212" s="40" t="s">
        <v>11035</v>
      </c>
      <c r="F1212" s="40">
        <v>1</v>
      </c>
    </row>
    <row r="1213" spans="1:6">
      <c r="A1213" s="40" t="s">
        <v>1902</v>
      </c>
      <c r="B1213" s="40">
        <v>1</v>
      </c>
      <c r="E1213" s="40" t="s">
        <v>11983</v>
      </c>
      <c r="F1213" s="40">
        <v>3</v>
      </c>
    </row>
    <row r="1214" spans="1:6">
      <c r="A1214" s="40" t="s">
        <v>2336</v>
      </c>
      <c r="B1214" s="40">
        <v>1</v>
      </c>
      <c r="E1214" s="40" t="s">
        <v>2848</v>
      </c>
      <c r="F1214" s="40">
        <v>1</v>
      </c>
    </row>
    <row r="1215" spans="1:6">
      <c r="A1215" s="40" t="s">
        <v>3383</v>
      </c>
      <c r="B1215" s="40">
        <v>1</v>
      </c>
      <c r="E1215" s="40" t="s">
        <v>11295</v>
      </c>
      <c r="F1215" s="40">
        <v>1</v>
      </c>
    </row>
    <row r="1216" spans="1:6">
      <c r="A1216" s="40" t="s">
        <v>3442</v>
      </c>
      <c r="B1216" s="40">
        <v>4</v>
      </c>
      <c r="E1216" s="40" t="s">
        <v>1092</v>
      </c>
      <c r="F1216" s="40">
        <v>4</v>
      </c>
    </row>
    <row r="1217" spans="1:6">
      <c r="A1217" s="40" t="s">
        <v>3006</v>
      </c>
      <c r="B1217" s="40">
        <v>4</v>
      </c>
      <c r="E1217" s="40" t="s">
        <v>11984</v>
      </c>
      <c r="F1217" s="40">
        <v>1</v>
      </c>
    </row>
    <row r="1218" spans="1:6">
      <c r="A1218" s="40" t="s">
        <v>3012</v>
      </c>
      <c r="B1218" s="40">
        <v>2</v>
      </c>
      <c r="E1218" s="40" t="s">
        <v>3912</v>
      </c>
      <c r="F1218" s="40">
        <v>1</v>
      </c>
    </row>
    <row r="1219" spans="1:6">
      <c r="A1219" s="40" t="s">
        <v>3372</v>
      </c>
      <c r="B1219" s="40">
        <v>1</v>
      </c>
      <c r="E1219" s="40" t="s">
        <v>11985</v>
      </c>
      <c r="F1219" s="40">
        <v>4</v>
      </c>
    </row>
    <row r="1220" spans="1:6">
      <c r="A1220" s="40" t="s">
        <v>2133</v>
      </c>
      <c r="B1220" s="40">
        <v>2</v>
      </c>
      <c r="E1220" s="40" t="s">
        <v>11986</v>
      </c>
      <c r="F1220" s="40">
        <v>1</v>
      </c>
    </row>
    <row r="1221" spans="1:6">
      <c r="A1221" s="40" t="s">
        <v>2021</v>
      </c>
      <c r="B1221" s="40">
        <v>2</v>
      </c>
      <c r="E1221" s="40" t="s">
        <v>11987</v>
      </c>
      <c r="F1221" s="40">
        <v>4</v>
      </c>
    </row>
    <row r="1222" spans="1:6">
      <c r="A1222" s="40" t="s">
        <v>1807</v>
      </c>
      <c r="B1222" s="40">
        <v>2</v>
      </c>
      <c r="E1222" s="40" t="s">
        <v>11988</v>
      </c>
      <c r="F1222" s="40">
        <v>1</v>
      </c>
    </row>
    <row r="1223" spans="1:6">
      <c r="A1223" s="40" t="s">
        <v>2751</v>
      </c>
      <c r="B1223" s="40">
        <v>4</v>
      </c>
      <c r="E1223" s="40" t="s">
        <v>11989</v>
      </c>
      <c r="F1223" s="40">
        <v>3</v>
      </c>
    </row>
    <row r="1224" spans="1:6">
      <c r="A1224" s="40" t="s">
        <v>2714</v>
      </c>
      <c r="B1224" s="40">
        <v>1</v>
      </c>
      <c r="E1224" s="40" t="s">
        <v>11990</v>
      </c>
      <c r="F1224" s="40">
        <v>3</v>
      </c>
    </row>
    <row r="1225" spans="1:6">
      <c r="A1225" s="40" t="s">
        <v>2290</v>
      </c>
      <c r="B1225" s="40">
        <v>4</v>
      </c>
      <c r="E1225" s="40" t="s">
        <v>11991</v>
      </c>
      <c r="F1225" s="40">
        <v>4</v>
      </c>
    </row>
    <row r="1226" spans="1:6">
      <c r="A1226" s="40" t="s">
        <v>1298</v>
      </c>
      <c r="B1226" s="40">
        <v>1</v>
      </c>
      <c r="E1226" s="40" t="s">
        <v>456</v>
      </c>
      <c r="F1226" s="40">
        <v>3</v>
      </c>
    </row>
    <row r="1227" spans="1:6">
      <c r="A1227" s="40" t="s">
        <v>3368</v>
      </c>
      <c r="B1227" s="40">
        <v>4</v>
      </c>
      <c r="E1227" s="40" t="s">
        <v>11992</v>
      </c>
      <c r="F1227" s="40">
        <v>3</v>
      </c>
    </row>
    <row r="1228" spans="1:6">
      <c r="A1228" s="40" t="s">
        <v>11417</v>
      </c>
      <c r="B1228" s="40">
        <v>2</v>
      </c>
      <c r="E1228" s="40" t="s">
        <v>11148</v>
      </c>
      <c r="F1228" s="40">
        <v>3</v>
      </c>
    </row>
    <row r="1229" spans="1:6">
      <c r="A1229" s="40" t="s">
        <v>2066</v>
      </c>
      <c r="B1229" s="40">
        <v>2</v>
      </c>
      <c r="E1229" s="40" t="s">
        <v>11993</v>
      </c>
      <c r="F1229" s="40">
        <v>1</v>
      </c>
    </row>
    <row r="1230" spans="1:6">
      <c r="A1230" s="40" t="s">
        <v>3217</v>
      </c>
      <c r="B1230" s="40">
        <v>2</v>
      </c>
      <c r="E1230" s="40" t="s">
        <v>11994</v>
      </c>
      <c r="F1230" s="40">
        <v>1</v>
      </c>
    </row>
    <row r="1231" spans="1:6">
      <c r="A1231" s="40" t="s">
        <v>1327</v>
      </c>
      <c r="B1231" s="40">
        <v>4</v>
      </c>
      <c r="E1231" s="40" t="s">
        <v>627</v>
      </c>
      <c r="F1231" s="40">
        <v>1</v>
      </c>
    </row>
    <row r="1232" spans="1:6">
      <c r="A1232" s="40" t="s">
        <v>1332</v>
      </c>
      <c r="B1232" s="40">
        <v>4</v>
      </c>
      <c r="E1232" s="40" t="s">
        <v>701</v>
      </c>
      <c r="F1232" s="40">
        <v>1</v>
      </c>
    </row>
    <row r="1233" spans="1:6">
      <c r="A1233" s="40" t="s">
        <v>2876</v>
      </c>
      <c r="B1233" s="40">
        <v>4</v>
      </c>
      <c r="E1233" s="40" t="s">
        <v>11995</v>
      </c>
      <c r="F1233" s="40">
        <v>4</v>
      </c>
    </row>
    <row r="1234" spans="1:6">
      <c r="A1234" s="40" t="s">
        <v>1491</v>
      </c>
      <c r="B1234" s="40">
        <v>4</v>
      </c>
      <c r="E1234" s="40" t="s">
        <v>11996</v>
      </c>
      <c r="F1234" s="40">
        <v>3</v>
      </c>
    </row>
    <row r="1235" spans="1:6">
      <c r="A1235" s="40" t="s">
        <v>1047</v>
      </c>
      <c r="B1235" s="40">
        <v>3</v>
      </c>
      <c r="E1235" s="40" t="s">
        <v>11378</v>
      </c>
      <c r="F1235" s="40">
        <v>2</v>
      </c>
    </row>
    <row r="1236" spans="1:6">
      <c r="A1236" s="40" t="s">
        <v>2610</v>
      </c>
      <c r="B1236" s="40">
        <v>2</v>
      </c>
      <c r="E1236" s="40" t="s">
        <v>11154</v>
      </c>
      <c r="F1236" s="40">
        <v>1</v>
      </c>
    </row>
    <row r="1237" spans="1:6">
      <c r="A1237" s="40" t="s">
        <v>3017</v>
      </c>
      <c r="B1237" s="40">
        <v>4</v>
      </c>
      <c r="E1237" s="40" t="s">
        <v>11997</v>
      </c>
      <c r="F1237" s="40">
        <v>3</v>
      </c>
    </row>
    <row r="1238" spans="1:6">
      <c r="A1238" s="40" t="s">
        <v>2571</v>
      </c>
      <c r="B1238" s="40">
        <v>4</v>
      </c>
      <c r="E1238" s="40" t="s">
        <v>3065</v>
      </c>
      <c r="F1238" s="40">
        <v>4</v>
      </c>
    </row>
    <row r="1239" spans="1:6">
      <c r="A1239" s="40" t="s">
        <v>2000</v>
      </c>
      <c r="B1239" s="40">
        <v>4</v>
      </c>
      <c r="E1239" s="40" t="s">
        <v>11998</v>
      </c>
      <c r="F1239" s="40">
        <v>1</v>
      </c>
    </row>
    <row r="1240" spans="1:6">
      <c r="A1240" s="40" t="s">
        <v>2090</v>
      </c>
      <c r="B1240" s="40">
        <v>3</v>
      </c>
      <c r="E1240" s="40" t="s">
        <v>11155</v>
      </c>
      <c r="F1240" s="40">
        <v>3</v>
      </c>
    </row>
    <row r="1241" spans="1:6">
      <c r="A1241" s="40" t="s">
        <v>2353</v>
      </c>
      <c r="B1241" s="40">
        <v>3</v>
      </c>
      <c r="E1241" s="40" t="s">
        <v>11999</v>
      </c>
      <c r="F1241" s="40">
        <v>1</v>
      </c>
    </row>
    <row r="1242" spans="1:6">
      <c r="A1242" s="40" t="s">
        <v>2661</v>
      </c>
      <c r="B1242" s="40">
        <v>4</v>
      </c>
      <c r="E1242" s="40" t="s">
        <v>1098</v>
      </c>
      <c r="F1242" s="40">
        <v>4</v>
      </c>
    </row>
    <row r="1243" spans="1:6">
      <c r="A1243" s="40" t="s">
        <v>2555</v>
      </c>
      <c r="B1243" s="40">
        <v>3</v>
      </c>
      <c r="E1243" s="40" t="s">
        <v>2515</v>
      </c>
      <c r="F1243" s="40">
        <v>1</v>
      </c>
    </row>
    <row r="1244" spans="1:6">
      <c r="A1244" s="40" t="s">
        <v>1992</v>
      </c>
      <c r="B1244" s="40">
        <v>4</v>
      </c>
      <c r="E1244" s="40" t="s">
        <v>554</v>
      </c>
      <c r="F1244" s="40">
        <v>2</v>
      </c>
    </row>
    <row r="1245" spans="1:6">
      <c r="A1245" s="40" t="s">
        <v>1653</v>
      </c>
      <c r="B1245" s="40">
        <v>4</v>
      </c>
      <c r="E1245" s="40" t="s">
        <v>2027</v>
      </c>
      <c r="F1245" s="40">
        <v>1</v>
      </c>
    </row>
    <row r="1246" spans="1:6">
      <c r="A1246" s="40" t="s">
        <v>1921</v>
      </c>
      <c r="B1246" s="40">
        <v>4</v>
      </c>
      <c r="E1246" s="40" t="s">
        <v>2621</v>
      </c>
      <c r="F1246" s="40">
        <v>1</v>
      </c>
    </row>
    <row r="1247" spans="1:6">
      <c r="A1247" s="40" t="s">
        <v>1966</v>
      </c>
      <c r="B1247" s="40">
        <v>4</v>
      </c>
      <c r="E1247" s="40" t="s">
        <v>1727</v>
      </c>
      <c r="F1247" s="40">
        <v>3</v>
      </c>
    </row>
    <row r="1248" spans="1:6">
      <c r="A1248" s="40" t="s">
        <v>1053</v>
      </c>
      <c r="B1248" s="40">
        <v>3</v>
      </c>
      <c r="E1248" s="40" t="s">
        <v>3090</v>
      </c>
      <c r="F1248" s="40">
        <v>4</v>
      </c>
    </row>
    <row r="1249" spans="1:6">
      <c r="A1249" s="40" t="s">
        <v>3097</v>
      </c>
      <c r="B1249" s="40">
        <v>1</v>
      </c>
      <c r="E1249" s="40" t="s">
        <v>1214</v>
      </c>
      <c r="F1249" s="40">
        <v>1</v>
      </c>
    </row>
    <row r="1250" spans="1:6">
      <c r="A1250" s="40" t="s">
        <v>1470</v>
      </c>
      <c r="B1250" s="40">
        <v>2</v>
      </c>
      <c r="E1250" s="40" t="s">
        <v>1979</v>
      </c>
      <c r="F1250" s="40">
        <v>3</v>
      </c>
    </row>
    <row r="1251" spans="1:6">
      <c r="A1251" s="40" t="s">
        <v>1601</v>
      </c>
      <c r="B1251" s="40">
        <v>2</v>
      </c>
      <c r="E1251" s="40" t="s">
        <v>1523</v>
      </c>
      <c r="F1251" s="40">
        <v>4</v>
      </c>
    </row>
    <row r="1252" spans="1:6">
      <c r="A1252" s="40" t="s">
        <v>2260</v>
      </c>
      <c r="B1252" s="40">
        <v>1</v>
      </c>
      <c r="E1252" s="40" t="s">
        <v>3085</v>
      </c>
      <c r="F1252" s="40">
        <v>4</v>
      </c>
    </row>
    <row r="1253" spans="1:6">
      <c r="A1253" s="40" t="s">
        <v>989</v>
      </c>
      <c r="B1253" s="40">
        <v>3</v>
      </c>
      <c r="E1253" s="40" t="s">
        <v>3108</v>
      </c>
      <c r="F1253" s="40">
        <v>4</v>
      </c>
    </row>
    <row r="1254" spans="1:6">
      <c r="A1254" s="40" t="s">
        <v>1891</v>
      </c>
      <c r="B1254" s="40">
        <v>4</v>
      </c>
      <c r="E1254" s="40" t="s">
        <v>12000</v>
      </c>
      <c r="F1254" s="40">
        <v>1</v>
      </c>
    </row>
    <row r="1255" spans="1:6">
      <c r="A1255" s="40" t="s">
        <v>992</v>
      </c>
      <c r="B1255" s="40">
        <v>3</v>
      </c>
      <c r="E1255" s="40" t="s">
        <v>11103</v>
      </c>
      <c r="F1255" s="40">
        <v>1</v>
      </c>
    </row>
    <row r="1256" spans="1:6">
      <c r="A1256" s="40" t="s">
        <v>2413</v>
      </c>
      <c r="B1256" s="40">
        <v>1</v>
      </c>
      <c r="E1256" s="40" t="s">
        <v>12001</v>
      </c>
      <c r="F1256" s="40">
        <v>4</v>
      </c>
    </row>
    <row r="1257" spans="1:6">
      <c r="A1257" s="40" t="s">
        <v>3235</v>
      </c>
      <c r="B1257" s="40">
        <v>4</v>
      </c>
      <c r="E1257" s="40" t="s">
        <v>2484</v>
      </c>
      <c r="F1257" s="40">
        <v>1</v>
      </c>
    </row>
    <row r="1258" spans="1:6">
      <c r="A1258" s="40" t="s">
        <v>3188</v>
      </c>
      <c r="B1258" s="40">
        <v>3</v>
      </c>
      <c r="E1258" s="40" t="s">
        <v>1001</v>
      </c>
      <c r="F1258" s="40">
        <v>4</v>
      </c>
    </row>
    <row r="1259" spans="1:6">
      <c r="A1259" s="40" t="s">
        <v>995</v>
      </c>
      <c r="B1259" s="40">
        <v>3</v>
      </c>
      <c r="E1259" s="40" t="s">
        <v>3948</v>
      </c>
      <c r="F1259" s="40">
        <v>1</v>
      </c>
    </row>
    <row r="1260" spans="1:6">
      <c r="A1260" s="40" t="s">
        <v>3143</v>
      </c>
      <c r="B1260" s="40">
        <v>2</v>
      </c>
      <c r="E1260" s="40" t="s">
        <v>1238</v>
      </c>
      <c r="F1260" s="40">
        <v>1</v>
      </c>
    </row>
    <row r="1261" spans="1:6">
      <c r="A1261" s="40" t="s">
        <v>1030</v>
      </c>
      <c r="B1261" s="40">
        <v>3</v>
      </c>
      <c r="E1261" s="40" t="s">
        <v>11054</v>
      </c>
      <c r="F1261" s="40">
        <v>3</v>
      </c>
    </row>
    <row r="1262" spans="1:6">
      <c r="A1262" s="40" t="s">
        <v>2821</v>
      </c>
      <c r="B1262" s="40">
        <v>2</v>
      </c>
      <c r="E1262" s="40" t="s">
        <v>134</v>
      </c>
      <c r="F1262" s="40">
        <v>3</v>
      </c>
    </row>
    <row r="1263" spans="1:6">
      <c r="A1263" s="40" t="s">
        <v>1033</v>
      </c>
      <c r="B1263" s="40">
        <v>3</v>
      </c>
      <c r="E1263" s="40" t="s">
        <v>11333</v>
      </c>
      <c r="F1263" s="40">
        <v>3</v>
      </c>
    </row>
    <row r="1264" spans="1:6">
      <c r="A1264" s="40" t="s">
        <v>3409</v>
      </c>
      <c r="B1264" s="40">
        <v>2</v>
      </c>
      <c r="E1264" s="40" t="s">
        <v>673</v>
      </c>
      <c r="F1264" s="40">
        <v>4</v>
      </c>
    </row>
    <row r="1265" spans="1:6">
      <c r="A1265" s="40" t="s">
        <v>2606</v>
      </c>
      <c r="B1265" s="40">
        <v>4</v>
      </c>
      <c r="E1265" s="40" t="s">
        <v>511</v>
      </c>
      <c r="F1265" s="40">
        <v>1</v>
      </c>
    </row>
    <row r="1266" spans="1:6">
      <c r="A1266" s="40" t="s">
        <v>1364</v>
      </c>
      <c r="B1266" s="40">
        <v>4</v>
      </c>
      <c r="E1266" s="40" t="s">
        <v>12002</v>
      </c>
      <c r="F1266" s="40">
        <v>4</v>
      </c>
    </row>
    <row r="1267" spans="1:6">
      <c r="A1267" s="40" t="s">
        <v>3231</v>
      </c>
      <c r="B1267" s="40">
        <v>2</v>
      </c>
      <c r="E1267" s="40" t="s">
        <v>12003</v>
      </c>
      <c r="F1267" s="40">
        <v>4</v>
      </c>
    </row>
    <row r="1268" spans="1:6">
      <c r="A1268" s="40" t="s">
        <v>1422</v>
      </c>
      <c r="B1268" s="40">
        <v>2</v>
      </c>
      <c r="E1268" s="40" t="s">
        <v>12004</v>
      </c>
      <c r="F1268" s="40">
        <v>4</v>
      </c>
    </row>
    <row r="1269" spans="1:6">
      <c r="A1269" s="40" t="s">
        <v>1036</v>
      </c>
      <c r="B1269" s="40">
        <v>3</v>
      </c>
      <c r="E1269" s="40" t="s">
        <v>3054</v>
      </c>
      <c r="F1269" s="40">
        <v>1</v>
      </c>
    </row>
    <row r="1270" spans="1:6">
      <c r="A1270" s="40" t="s">
        <v>2938</v>
      </c>
      <c r="B1270" s="40">
        <v>2</v>
      </c>
      <c r="E1270" s="40" t="s">
        <v>2742</v>
      </c>
      <c r="F1270" s="40">
        <v>1</v>
      </c>
    </row>
    <row r="1271" spans="1:6">
      <c r="A1271" s="40" t="s">
        <v>3071</v>
      </c>
      <c r="B1271" s="40">
        <v>2</v>
      </c>
      <c r="E1271" s="40" t="s">
        <v>12005</v>
      </c>
      <c r="F1271" s="40">
        <v>4</v>
      </c>
    </row>
    <row r="1272" spans="1:6">
      <c r="A1272" s="40" t="s">
        <v>1523</v>
      </c>
      <c r="B1272" s="40">
        <v>2</v>
      </c>
      <c r="E1272" s="40" t="s">
        <v>12006</v>
      </c>
      <c r="F1272" s="40">
        <v>4</v>
      </c>
    </row>
    <row r="1273" spans="1:6">
      <c r="A1273" s="40" t="s">
        <v>2175</v>
      </c>
      <c r="B1273" s="40">
        <v>4</v>
      </c>
      <c r="E1273" s="40" t="s">
        <v>12007</v>
      </c>
      <c r="F1273" s="40">
        <v>4</v>
      </c>
    </row>
    <row r="1274" spans="1:6">
      <c r="A1274" s="40" t="s">
        <v>1039</v>
      </c>
      <c r="B1274" s="40">
        <v>3</v>
      </c>
      <c r="E1274" s="40" t="s">
        <v>12008</v>
      </c>
      <c r="F1274" s="40">
        <v>1</v>
      </c>
    </row>
    <row r="1275" spans="1:6">
      <c r="A1275" s="40" t="s">
        <v>1042</v>
      </c>
      <c r="B1275" s="40">
        <v>3</v>
      </c>
      <c r="E1275" s="40" t="s">
        <v>11268</v>
      </c>
      <c r="F1275" s="40">
        <v>3</v>
      </c>
    </row>
    <row r="1276" spans="1:6">
      <c r="A1276" s="40" t="s">
        <v>3108</v>
      </c>
      <c r="B1276" s="40">
        <v>4</v>
      </c>
      <c r="E1276" s="40" t="s">
        <v>984</v>
      </c>
      <c r="F1276" s="40">
        <v>4</v>
      </c>
    </row>
    <row r="1277" spans="1:6">
      <c r="A1277" s="40" t="s">
        <v>2942</v>
      </c>
      <c r="B1277" s="40">
        <v>2</v>
      </c>
      <c r="E1277" s="40" t="s">
        <v>725</v>
      </c>
      <c r="F1277" s="40">
        <v>3</v>
      </c>
    </row>
    <row r="1278" spans="1:6">
      <c r="A1278" s="40" t="s">
        <v>3310</v>
      </c>
      <c r="B1278" s="40">
        <v>2</v>
      </c>
      <c r="E1278" s="40" t="s">
        <v>621</v>
      </c>
      <c r="F1278" s="40">
        <v>4</v>
      </c>
    </row>
    <row r="1279" spans="1:6">
      <c r="A1279" s="40" t="s">
        <v>3243</v>
      </c>
      <c r="B1279" s="40">
        <v>4</v>
      </c>
      <c r="E1279" s="40" t="s">
        <v>12009</v>
      </c>
      <c r="F1279" s="40">
        <v>4</v>
      </c>
    </row>
    <row r="1280" spans="1:6">
      <c r="A1280" s="40" t="s">
        <v>3178</v>
      </c>
      <c r="B1280" s="40">
        <v>4</v>
      </c>
      <c r="E1280" s="40" t="s">
        <v>158</v>
      </c>
      <c r="F1280" s="40">
        <v>1</v>
      </c>
    </row>
    <row r="1281" spans="1:6">
      <c r="A1281" s="40" t="s">
        <v>1001</v>
      </c>
      <c r="B1281" s="40">
        <v>3</v>
      </c>
      <c r="E1281" s="40" t="s">
        <v>676</v>
      </c>
      <c r="F1281" s="40">
        <v>4</v>
      </c>
    </row>
    <row r="1282" spans="1:6">
      <c r="A1282" s="40" t="s">
        <v>1076</v>
      </c>
      <c r="B1282" s="40">
        <v>3</v>
      </c>
      <c r="E1282" s="40" t="s">
        <v>12010</v>
      </c>
      <c r="F1282" s="40">
        <v>4</v>
      </c>
    </row>
    <row r="1283" spans="1:6">
      <c r="A1283" s="40" t="s">
        <v>1350</v>
      </c>
      <c r="B1283" s="40">
        <v>2</v>
      </c>
      <c r="E1283" s="40" t="s">
        <v>1275</v>
      </c>
      <c r="F1283" s="40">
        <v>1</v>
      </c>
    </row>
    <row r="1284" spans="1:6">
      <c r="A1284" s="40" t="s">
        <v>2699</v>
      </c>
      <c r="B1284" s="40">
        <v>3</v>
      </c>
      <c r="E1284" s="40" t="s">
        <v>753</v>
      </c>
      <c r="F1284" s="40">
        <v>3</v>
      </c>
    </row>
    <row r="1285" spans="1:6">
      <c r="A1285" s="40" t="s">
        <v>1004</v>
      </c>
      <c r="B1285" s="40">
        <v>3</v>
      </c>
      <c r="E1285" s="40" t="s">
        <v>1124</v>
      </c>
      <c r="F1285" s="40">
        <v>1</v>
      </c>
    </row>
    <row r="1286" spans="1:6">
      <c r="A1286" s="40" t="s">
        <v>1078</v>
      </c>
      <c r="B1286" s="40">
        <v>3</v>
      </c>
      <c r="E1286" s="40" t="s">
        <v>11191</v>
      </c>
      <c r="F1286" s="40">
        <v>3</v>
      </c>
    </row>
    <row r="1287" spans="1:6">
      <c r="A1287" s="40" t="s">
        <v>1793</v>
      </c>
      <c r="B1287" s="40">
        <v>2</v>
      </c>
      <c r="E1287" s="40" t="s">
        <v>211</v>
      </c>
      <c r="F1287" s="40">
        <v>2</v>
      </c>
    </row>
    <row r="1288" spans="1:6">
      <c r="A1288" s="40" t="s">
        <v>1007</v>
      </c>
      <c r="B1288" s="40">
        <v>3</v>
      </c>
      <c r="E1288" s="40" t="s">
        <v>12011</v>
      </c>
      <c r="F1288" s="40">
        <v>3</v>
      </c>
    </row>
    <row r="1289" spans="1:6">
      <c r="A1289" s="40" t="s">
        <v>1080</v>
      </c>
      <c r="B1289" s="40">
        <v>3</v>
      </c>
      <c r="E1289" s="40" t="s">
        <v>636</v>
      </c>
      <c r="F1289" s="40">
        <v>4</v>
      </c>
    </row>
    <row r="1290" spans="1:6">
      <c r="A1290" s="40" t="s">
        <v>2481</v>
      </c>
      <c r="B1290" s="40">
        <v>4</v>
      </c>
      <c r="E1290" s="40" t="s">
        <v>3979</v>
      </c>
      <c r="F1290" s="40">
        <v>1</v>
      </c>
    </row>
    <row r="1291" spans="1:6">
      <c r="A1291" s="40" t="s">
        <v>2914</v>
      </c>
      <c r="B1291" s="40">
        <v>4</v>
      </c>
      <c r="E1291" s="40" t="s">
        <v>12012</v>
      </c>
      <c r="F1291" s="40">
        <v>3</v>
      </c>
    </row>
    <row r="1292" spans="1:6">
      <c r="A1292" s="40" t="s">
        <v>1313</v>
      </c>
      <c r="B1292" s="40">
        <v>4</v>
      </c>
      <c r="E1292" s="40" t="s">
        <v>486</v>
      </c>
      <c r="F1292" s="40">
        <v>3</v>
      </c>
    </row>
    <row r="1293" spans="1:6">
      <c r="A1293" s="40" t="s">
        <v>1851</v>
      </c>
      <c r="B1293" s="40">
        <v>1</v>
      </c>
      <c r="E1293" s="40" t="s">
        <v>351</v>
      </c>
      <c r="F1293" s="40">
        <v>3</v>
      </c>
    </row>
    <row r="1294" spans="1:6">
      <c r="A1294" s="40" t="s">
        <v>3261</v>
      </c>
      <c r="B1294" s="40">
        <v>2</v>
      </c>
      <c r="E1294" s="40" t="s">
        <v>12013</v>
      </c>
      <c r="F1294" s="40">
        <v>4</v>
      </c>
    </row>
    <row r="1295" spans="1:6">
      <c r="A1295" s="40" t="s">
        <v>3039</v>
      </c>
      <c r="B1295" s="40">
        <v>1</v>
      </c>
      <c r="E1295" s="40" t="s">
        <v>1050</v>
      </c>
      <c r="F1295" s="40">
        <v>4</v>
      </c>
    </row>
    <row r="1296" spans="1:6">
      <c r="A1296" s="40" t="s">
        <v>1050</v>
      </c>
      <c r="B1296" s="40">
        <v>3</v>
      </c>
      <c r="E1296" s="40" t="s">
        <v>239</v>
      </c>
      <c r="F1296" s="40">
        <v>1</v>
      </c>
    </row>
    <row r="1297" spans="1:6">
      <c r="A1297" s="40" t="s">
        <v>2164</v>
      </c>
      <c r="B1297" s="40">
        <v>4</v>
      </c>
      <c r="E1297" s="40" t="s">
        <v>12014</v>
      </c>
      <c r="F1297" s="40">
        <v>3</v>
      </c>
    </row>
    <row r="1298" spans="1:6">
      <c r="A1298" s="40" t="s">
        <v>2018</v>
      </c>
      <c r="B1298" s="40">
        <v>2</v>
      </c>
      <c r="E1298" s="40" t="s">
        <v>12015</v>
      </c>
      <c r="F1298" s="40">
        <v>4</v>
      </c>
    </row>
    <row r="1299" spans="1:6">
      <c r="A1299" s="40" t="s">
        <v>1084</v>
      </c>
      <c r="B1299" s="40">
        <v>3</v>
      </c>
      <c r="E1299" s="40" t="s">
        <v>11284</v>
      </c>
      <c r="F1299" s="40">
        <v>1</v>
      </c>
    </row>
    <row r="1300" spans="1:6">
      <c r="A1300" s="40" t="s">
        <v>1056</v>
      </c>
      <c r="B1300" s="40">
        <v>3</v>
      </c>
      <c r="E1300" s="40" t="s">
        <v>3173</v>
      </c>
      <c r="F1300" s="40">
        <v>4</v>
      </c>
    </row>
    <row r="1301" spans="1:6">
      <c r="A1301" s="40" t="s">
        <v>1624</v>
      </c>
      <c r="B1301" s="40">
        <v>2</v>
      </c>
      <c r="E1301" s="40" t="s">
        <v>12016</v>
      </c>
      <c r="F1301" s="40">
        <v>4</v>
      </c>
    </row>
    <row r="1302" spans="1:6">
      <c r="A1302" s="40" t="s">
        <v>1945</v>
      </c>
      <c r="B1302" s="40">
        <v>1</v>
      </c>
      <c r="E1302" s="40" t="s">
        <v>11211</v>
      </c>
      <c r="F1302" s="40">
        <v>1</v>
      </c>
    </row>
    <row r="1303" spans="1:6">
      <c r="A1303" s="40" t="s">
        <v>1801</v>
      </c>
      <c r="B1303" s="40">
        <v>4</v>
      </c>
      <c r="E1303" s="40" t="s">
        <v>11212</v>
      </c>
      <c r="F1303" s="40">
        <v>1</v>
      </c>
    </row>
    <row r="1304" spans="1:6">
      <c r="A1304" s="40" t="s">
        <v>1555</v>
      </c>
      <c r="B1304" s="40">
        <v>4</v>
      </c>
      <c r="E1304" s="40" t="s">
        <v>1555</v>
      </c>
      <c r="F1304" s="40">
        <v>4</v>
      </c>
    </row>
    <row r="1305" spans="1:6">
      <c r="A1305" s="40" t="s">
        <v>1010</v>
      </c>
      <c r="B1305" s="40">
        <v>3</v>
      </c>
      <c r="E1305" s="40" t="s">
        <v>11133</v>
      </c>
      <c r="F1305" s="40">
        <v>1</v>
      </c>
    </row>
    <row r="1306" spans="1:6">
      <c r="A1306" s="40" t="s">
        <v>1634</v>
      </c>
      <c r="B1306" s="40">
        <v>2</v>
      </c>
      <c r="E1306" s="40" t="s">
        <v>1188</v>
      </c>
      <c r="F1306" s="40">
        <v>1</v>
      </c>
    </row>
    <row r="1307" spans="1:6">
      <c r="A1307" s="40" t="s">
        <v>2946</v>
      </c>
      <c r="B1307" s="40">
        <v>4</v>
      </c>
      <c r="E1307" s="40" t="s">
        <v>11289</v>
      </c>
      <c r="F1307" s="40">
        <v>1</v>
      </c>
    </row>
    <row r="1308" spans="1:6">
      <c r="A1308" s="40" t="s">
        <v>1403</v>
      </c>
      <c r="B1308" s="40">
        <v>4</v>
      </c>
      <c r="E1308" s="40" t="s">
        <v>39</v>
      </c>
      <c r="F1308" s="40">
        <v>4</v>
      </c>
    </row>
    <row r="1309" spans="1:6">
      <c r="A1309" s="40" t="s">
        <v>2908</v>
      </c>
      <c r="B1309" s="40">
        <v>2</v>
      </c>
      <c r="E1309" s="40" t="s">
        <v>1753</v>
      </c>
      <c r="F1309" s="40">
        <v>1</v>
      </c>
    </row>
    <row r="1310" spans="1:6">
      <c r="A1310" s="40" t="s">
        <v>1765</v>
      </c>
      <c r="B1310" s="40">
        <v>2</v>
      </c>
      <c r="E1310" s="40" t="s">
        <v>1670</v>
      </c>
      <c r="F1310" s="40">
        <v>3</v>
      </c>
    </row>
    <row r="1311" spans="1:6">
      <c r="A1311" s="40" t="s">
        <v>1087</v>
      </c>
      <c r="B1311" s="40">
        <v>3</v>
      </c>
      <c r="E1311" s="40" t="s">
        <v>12017</v>
      </c>
      <c r="F1311" s="40">
        <v>4</v>
      </c>
    </row>
    <row r="1312" spans="1:6">
      <c r="A1312" s="40" t="s">
        <v>1090</v>
      </c>
      <c r="B1312" s="40">
        <v>3</v>
      </c>
      <c r="E1312" s="40" t="s">
        <v>11007</v>
      </c>
      <c r="F1312" s="40">
        <v>3</v>
      </c>
    </row>
    <row r="1313" spans="1:6">
      <c r="A1313" s="40" t="s">
        <v>3157</v>
      </c>
      <c r="B1313" s="40">
        <v>2</v>
      </c>
      <c r="E1313" s="40" t="s">
        <v>12018</v>
      </c>
      <c r="F1313" s="40">
        <v>1</v>
      </c>
    </row>
    <row r="1314" spans="1:6">
      <c r="A1314" s="40" t="s">
        <v>1777</v>
      </c>
      <c r="B1314" s="40">
        <v>4</v>
      </c>
      <c r="E1314" s="40" t="s">
        <v>365</v>
      </c>
      <c r="F1314" s="40">
        <v>3</v>
      </c>
    </row>
    <row r="1315" spans="1:6">
      <c r="A1315" s="40" t="s">
        <v>1092</v>
      </c>
      <c r="B1315" s="40">
        <v>3</v>
      </c>
      <c r="E1315" s="40" t="s">
        <v>2413</v>
      </c>
      <c r="F1315" s="40">
        <v>4</v>
      </c>
    </row>
    <row r="1316" spans="1:6">
      <c r="A1316" s="40" t="s">
        <v>2047</v>
      </c>
      <c r="B1316" s="40">
        <v>1</v>
      </c>
      <c r="E1316" s="40" t="s">
        <v>3157</v>
      </c>
      <c r="F1316" s="40">
        <v>4</v>
      </c>
    </row>
    <row r="1317" spans="1:6">
      <c r="A1317" s="40" t="s">
        <v>1859</v>
      </c>
      <c r="B1317" s="40">
        <v>1</v>
      </c>
      <c r="E1317" s="40" t="s">
        <v>12019</v>
      </c>
      <c r="F1317" s="40">
        <v>3</v>
      </c>
    </row>
    <row r="1318" spans="1:6">
      <c r="A1318" s="40" t="s">
        <v>3499</v>
      </c>
      <c r="B1318" s="40">
        <v>1</v>
      </c>
      <c r="E1318" s="40" t="s">
        <v>251</v>
      </c>
      <c r="F1318" s="40">
        <v>3</v>
      </c>
    </row>
    <row r="1319" spans="1:6">
      <c r="A1319" s="40" t="s">
        <v>1937</v>
      </c>
      <c r="B1319" s="40">
        <v>2</v>
      </c>
      <c r="E1319" s="40" t="s">
        <v>1962</v>
      </c>
      <c r="F1319" s="40">
        <v>3</v>
      </c>
    </row>
    <row r="1320" spans="1:6">
      <c r="A1320" s="40" t="s">
        <v>1095</v>
      </c>
      <c r="B1320" s="40">
        <v>3</v>
      </c>
      <c r="E1320" s="40" t="s">
        <v>597</v>
      </c>
      <c r="F1320" s="40">
        <v>1</v>
      </c>
    </row>
    <row r="1321" spans="1:6">
      <c r="A1321" s="40" t="s">
        <v>3428</v>
      </c>
      <c r="B1321" s="40">
        <v>2</v>
      </c>
      <c r="E1321" s="40" t="s">
        <v>12020</v>
      </c>
      <c r="F1321" s="40">
        <v>3</v>
      </c>
    </row>
    <row r="1322" spans="1:6">
      <c r="A1322" s="40" t="s">
        <v>3127</v>
      </c>
      <c r="B1322" s="40">
        <v>2</v>
      </c>
      <c r="E1322" s="40" t="s">
        <v>928</v>
      </c>
      <c r="F1322" s="40">
        <v>4</v>
      </c>
    </row>
    <row r="1323" spans="1:6">
      <c r="A1323" s="40" t="s">
        <v>1430</v>
      </c>
      <c r="B1323" s="40">
        <v>1</v>
      </c>
      <c r="E1323" s="40" t="s">
        <v>3904</v>
      </c>
      <c r="F1323" s="40">
        <v>3</v>
      </c>
    </row>
    <row r="1324" spans="1:6">
      <c r="A1324" s="40" t="s">
        <v>2982</v>
      </c>
      <c r="B1324" s="40">
        <v>2</v>
      </c>
      <c r="E1324" s="40" t="s">
        <v>2987</v>
      </c>
      <c r="F1324" s="40">
        <v>3</v>
      </c>
    </row>
    <row r="1325" spans="1:6">
      <c r="A1325" s="40" t="s">
        <v>1899</v>
      </c>
      <c r="B1325" s="40">
        <v>4</v>
      </c>
      <c r="E1325" s="40" t="s">
        <v>12021</v>
      </c>
      <c r="F1325" s="40">
        <v>4</v>
      </c>
    </row>
    <row r="1326" spans="1:6">
      <c r="A1326" s="40" t="s">
        <v>2602</v>
      </c>
      <c r="B1326" s="40">
        <v>2</v>
      </c>
      <c r="E1326" s="40" t="s">
        <v>12022</v>
      </c>
      <c r="F1326" s="40">
        <v>2</v>
      </c>
    </row>
    <row r="1327" spans="1:6">
      <c r="A1327" s="40" t="s">
        <v>1013</v>
      </c>
      <c r="B1327" s="40">
        <v>3</v>
      </c>
      <c r="E1327" s="40" t="s">
        <v>11081</v>
      </c>
      <c r="F1327" s="40">
        <v>3</v>
      </c>
    </row>
    <row r="1328" spans="1:6">
      <c r="A1328" s="40" t="s">
        <v>1526</v>
      </c>
      <c r="B1328" s="40">
        <v>2</v>
      </c>
      <c r="E1328" s="40" t="s">
        <v>11367</v>
      </c>
      <c r="F1328" s="40">
        <v>1</v>
      </c>
    </row>
    <row r="1329" spans="1:6">
      <c r="A1329" s="40" t="s">
        <v>2455</v>
      </c>
      <c r="B1329" s="40">
        <v>2</v>
      </c>
      <c r="E1329" s="40" t="s">
        <v>12023</v>
      </c>
      <c r="F1329" s="40">
        <v>4</v>
      </c>
    </row>
    <row r="1330" spans="1:6">
      <c r="A1330" s="40" t="s">
        <v>3065</v>
      </c>
      <c r="B1330" s="40">
        <v>4</v>
      </c>
      <c r="E1330" s="40" t="s">
        <v>3143</v>
      </c>
      <c r="F1330" s="40">
        <v>4</v>
      </c>
    </row>
    <row r="1331" spans="1:6">
      <c r="A1331" s="40" t="s">
        <v>1098</v>
      </c>
      <c r="B1331" s="40">
        <v>3</v>
      </c>
      <c r="E1331" s="40" t="s">
        <v>387</v>
      </c>
      <c r="F1331" s="40">
        <v>1</v>
      </c>
    </row>
    <row r="1332" spans="1:6">
      <c r="A1332" s="40" t="s">
        <v>2950</v>
      </c>
      <c r="B1332" s="40">
        <v>1</v>
      </c>
      <c r="E1332" s="40" t="s">
        <v>543</v>
      </c>
      <c r="F1332" s="40">
        <v>2</v>
      </c>
    </row>
    <row r="1333" spans="1:6">
      <c r="A1333" s="40" t="s">
        <v>1825</v>
      </c>
      <c r="B1333" s="40">
        <v>2</v>
      </c>
      <c r="E1333" s="40" t="s">
        <v>1839</v>
      </c>
      <c r="F1333" s="40">
        <v>1</v>
      </c>
    </row>
    <row r="1334" spans="1:6">
      <c r="A1334" s="40" t="s">
        <v>2315</v>
      </c>
      <c r="B1334" s="40">
        <v>2</v>
      </c>
      <c r="E1334" s="40" t="s">
        <v>698</v>
      </c>
      <c r="F1334" s="40">
        <v>3</v>
      </c>
    </row>
    <row r="1335" spans="1:6">
      <c r="A1335" s="40" t="s">
        <v>3209</v>
      </c>
      <c r="B1335" s="40">
        <v>2</v>
      </c>
      <c r="E1335" s="40" t="s">
        <v>3995</v>
      </c>
      <c r="F1335" s="40">
        <v>4</v>
      </c>
    </row>
    <row r="1336" spans="1:6">
      <c r="A1336" s="40" t="s">
        <v>2062</v>
      </c>
      <c r="B1336" s="40">
        <v>4</v>
      </c>
      <c r="E1336" s="40" t="s">
        <v>11021</v>
      </c>
      <c r="F1336" s="40">
        <v>1</v>
      </c>
    </row>
    <row r="1337" spans="1:6">
      <c r="A1337" s="40" t="s">
        <v>2070</v>
      </c>
      <c r="B1337" s="40">
        <v>2</v>
      </c>
      <c r="E1337" s="40" t="s">
        <v>12024</v>
      </c>
      <c r="F1337" s="40">
        <v>1</v>
      </c>
    </row>
    <row r="1338" spans="1:6">
      <c r="A1338" s="40" t="s">
        <v>3090</v>
      </c>
      <c r="B1338" s="40">
        <v>4</v>
      </c>
      <c r="E1338" s="40" t="s">
        <v>12025</v>
      </c>
      <c r="F1338" s="40">
        <v>1</v>
      </c>
    </row>
    <row r="1339" spans="1:6">
      <c r="A1339" s="40" t="s">
        <v>1461</v>
      </c>
      <c r="B1339" s="40">
        <v>4</v>
      </c>
      <c r="E1339" s="40" t="s">
        <v>704</v>
      </c>
      <c r="F1339" s="40">
        <v>3</v>
      </c>
    </row>
    <row r="1340" spans="1:6">
      <c r="A1340" s="40" t="s">
        <v>1100</v>
      </c>
      <c r="B1340" s="40">
        <v>3</v>
      </c>
      <c r="E1340" s="40" t="s">
        <v>12026</v>
      </c>
      <c r="F1340" s="40">
        <v>4</v>
      </c>
    </row>
    <row r="1341" spans="1:6">
      <c r="A1341" s="40" t="s">
        <v>1064</v>
      </c>
      <c r="B1341" s="40">
        <v>3</v>
      </c>
      <c r="E1341" s="40" t="s">
        <v>11237</v>
      </c>
      <c r="F1341" s="40">
        <v>3</v>
      </c>
    </row>
    <row r="1342" spans="1:6">
      <c r="A1342" s="40" t="s">
        <v>1015</v>
      </c>
      <c r="B1342" s="40">
        <v>3</v>
      </c>
      <c r="E1342" s="40" t="s">
        <v>399</v>
      </c>
      <c r="F1342" s="40">
        <v>1</v>
      </c>
    </row>
    <row r="1343" spans="1:6">
      <c r="A1343" s="40" t="s">
        <v>1340</v>
      </c>
      <c r="B1343" s="40">
        <v>2</v>
      </c>
      <c r="E1343" s="40" t="s">
        <v>3117</v>
      </c>
      <c r="F1343" s="40">
        <v>4</v>
      </c>
    </row>
    <row r="1344" spans="1:6">
      <c r="A1344" s="40" t="s">
        <v>1103</v>
      </c>
      <c r="B1344" s="40">
        <v>3</v>
      </c>
      <c r="E1344" s="40" t="s">
        <v>11238</v>
      </c>
      <c r="F1344" s="40">
        <v>3</v>
      </c>
    </row>
    <row r="1345" spans="1:6">
      <c r="A1345" s="40" t="s">
        <v>1018</v>
      </c>
      <c r="B1345" s="40">
        <v>3</v>
      </c>
      <c r="E1345" s="40" t="s">
        <v>12027</v>
      </c>
      <c r="F1345" s="40">
        <v>4</v>
      </c>
    </row>
    <row r="1346" spans="1:6">
      <c r="A1346" s="40" t="s">
        <v>1106</v>
      </c>
      <c r="B1346" s="40">
        <v>3</v>
      </c>
      <c r="E1346" s="40" t="s">
        <v>735</v>
      </c>
      <c r="F1346" s="40">
        <v>3</v>
      </c>
    </row>
    <row r="1347" spans="1:6">
      <c r="A1347" s="40" t="s">
        <v>1067</v>
      </c>
      <c r="B1347" s="40">
        <v>3</v>
      </c>
      <c r="E1347" s="40" t="s">
        <v>712</v>
      </c>
      <c r="F1347" s="40">
        <v>3</v>
      </c>
    </row>
    <row r="1348" spans="1:6">
      <c r="A1348" s="40" t="s">
        <v>1398</v>
      </c>
      <c r="B1348" s="40">
        <v>2</v>
      </c>
      <c r="E1348" s="40" t="s">
        <v>2953</v>
      </c>
      <c r="F1348" s="40">
        <v>3</v>
      </c>
    </row>
    <row r="1349" spans="1:6">
      <c r="A1349" s="40" t="s">
        <v>1109</v>
      </c>
      <c r="B1349" s="40">
        <v>3</v>
      </c>
      <c r="E1349" s="40" t="s">
        <v>3864</v>
      </c>
      <c r="F1349" s="40">
        <v>1</v>
      </c>
    </row>
    <row r="1350" spans="1:6">
      <c r="A1350" s="40" t="s">
        <v>3228</v>
      </c>
      <c r="B1350" s="40">
        <v>2</v>
      </c>
      <c r="E1350" s="40" t="s">
        <v>101</v>
      </c>
      <c r="F1350" s="40">
        <v>1</v>
      </c>
    </row>
    <row r="1351" spans="1:6">
      <c r="A1351" s="40" t="s">
        <v>3436</v>
      </c>
      <c r="B1351" s="40">
        <v>2</v>
      </c>
      <c r="E1351" s="40" t="s">
        <v>480</v>
      </c>
      <c r="F1351" s="40">
        <v>3</v>
      </c>
    </row>
    <row r="1352" spans="1:6">
      <c r="A1352" s="40" t="s">
        <v>1070</v>
      </c>
      <c r="B1352" s="40">
        <v>3</v>
      </c>
      <c r="E1352" s="40" t="s">
        <v>12028</v>
      </c>
      <c r="F1352" s="40">
        <v>4</v>
      </c>
    </row>
    <row r="1353" spans="1:6">
      <c r="A1353" s="40" t="s">
        <v>1021</v>
      </c>
      <c r="B1353" s="40">
        <v>3</v>
      </c>
      <c r="E1353" s="40" t="s">
        <v>12029</v>
      </c>
      <c r="F1353" s="40">
        <v>4</v>
      </c>
    </row>
    <row r="1354" spans="1:6">
      <c r="A1354" s="40" t="s">
        <v>2055</v>
      </c>
      <c r="B1354" s="40">
        <v>2</v>
      </c>
      <c r="E1354" s="40" t="s">
        <v>12030</v>
      </c>
      <c r="F1354" s="40">
        <v>4</v>
      </c>
    </row>
    <row r="1355" spans="1:6">
      <c r="A1355" s="40" t="s">
        <v>3200</v>
      </c>
      <c r="B1355" s="40">
        <v>4</v>
      </c>
      <c r="E1355" s="40" t="s">
        <v>12031</v>
      </c>
      <c r="F1355" s="40">
        <v>4</v>
      </c>
    </row>
    <row r="1356" spans="1:6">
      <c r="A1356" s="40" t="s">
        <v>3169</v>
      </c>
      <c r="B1356" s="40">
        <v>2</v>
      </c>
      <c r="E1356" s="40" t="s">
        <v>11166</v>
      </c>
      <c r="F1356" s="40">
        <v>3</v>
      </c>
    </row>
    <row r="1357" spans="1:6">
      <c r="A1357" s="40" t="s">
        <v>1024</v>
      </c>
      <c r="B1357" s="40">
        <v>3</v>
      </c>
      <c r="E1357" s="40" t="s">
        <v>11167</v>
      </c>
      <c r="F1357" s="40">
        <v>3</v>
      </c>
    </row>
    <row r="1358" spans="1:6">
      <c r="A1358" s="40" t="s">
        <v>1112</v>
      </c>
      <c r="B1358" s="40">
        <v>3</v>
      </c>
      <c r="E1358" s="40" t="s">
        <v>11327</v>
      </c>
      <c r="F1358" s="40">
        <v>3</v>
      </c>
    </row>
    <row r="1359" spans="1:6">
      <c r="A1359" s="40" t="s">
        <v>1115</v>
      </c>
      <c r="B1359" s="40">
        <v>3</v>
      </c>
      <c r="E1359" s="40" t="s">
        <v>267</v>
      </c>
      <c r="F1359" s="40">
        <v>3</v>
      </c>
    </row>
    <row r="1360" spans="1:6">
      <c r="A1360" s="40" t="s">
        <v>2923</v>
      </c>
      <c r="B1360" s="40">
        <v>4</v>
      </c>
      <c r="E1360" s="40" t="s">
        <v>1686</v>
      </c>
      <c r="F1360" s="40">
        <v>3</v>
      </c>
    </row>
    <row r="1361" spans="1:6">
      <c r="A1361" s="40" t="s">
        <v>1027</v>
      </c>
      <c r="B1361" s="40">
        <v>3</v>
      </c>
      <c r="E1361" s="40" t="s">
        <v>3178</v>
      </c>
      <c r="F1361" s="40">
        <v>4</v>
      </c>
    </row>
    <row r="1362" spans="1:6">
      <c r="A1362" s="40" t="s">
        <v>2551</v>
      </c>
      <c r="B1362" s="40">
        <v>4</v>
      </c>
      <c r="E1362" s="40" t="s">
        <v>4121</v>
      </c>
      <c r="F1362" s="40">
        <v>3</v>
      </c>
    </row>
    <row r="1363" spans="1:6">
      <c r="A1363" s="40" t="s">
        <v>1073</v>
      </c>
      <c r="B1363" s="40">
        <v>3</v>
      </c>
      <c r="E1363" s="40" t="s">
        <v>579</v>
      </c>
      <c r="F1363" s="40">
        <v>3</v>
      </c>
    </row>
    <row r="1364" spans="1:6">
      <c r="A1364" s="40" t="s">
        <v>1757</v>
      </c>
      <c r="B1364" s="40">
        <v>4</v>
      </c>
      <c r="E1364" s="40" t="s">
        <v>332</v>
      </c>
      <c r="F1364" s="40">
        <v>1</v>
      </c>
    </row>
    <row r="1365" spans="1:6">
      <c r="A1365" s="40" t="s">
        <v>11418</v>
      </c>
      <c r="B1365" s="40">
        <v>1</v>
      </c>
      <c r="E1365" s="40" t="s">
        <v>329</v>
      </c>
      <c r="F1365" s="40">
        <v>1</v>
      </c>
    </row>
    <row r="1366" spans="1:6">
      <c r="A1366" s="40" t="s">
        <v>11419</v>
      </c>
      <c r="B1366" s="40">
        <v>3</v>
      </c>
      <c r="E1366" s="40" t="s">
        <v>1103</v>
      </c>
      <c r="F1366" s="40">
        <v>4</v>
      </c>
    </row>
    <row r="1367" spans="1:6">
      <c r="A1367" s="40" t="s">
        <v>11420</v>
      </c>
      <c r="B1367" s="40">
        <v>1</v>
      </c>
      <c r="E1367" s="40" t="s">
        <v>12032</v>
      </c>
      <c r="F1367" s="40">
        <v>2</v>
      </c>
    </row>
    <row r="1368" spans="1:6">
      <c r="A1368" s="40" t="s">
        <v>11421</v>
      </c>
      <c r="B1368" s="40">
        <v>1</v>
      </c>
      <c r="E1368" s="40" t="s">
        <v>12033</v>
      </c>
      <c r="F1368" s="40">
        <v>4</v>
      </c>
    </row>
    <row r="1369" spans="1:6">
      <c r="A1369" s="40" t="s">
        <v>3554</v>
      </c>
      <c r="B1369" s="40">
        <v>1</v>
      </c>
      <c r="E1369" s="40" t="s">
        <v>3491</v>
      </c>
      <c r="F1369" s="40">
        <v>4</v>
      </c>
    </row>
    <row r="1370" spans="1:6">
      <c r="A1370" s="40" t="s">
        <v>11422</v>
      </c>
      <c r="B1370" s="40">
        <v>3</v>
      </c>
      <c r="E1370" s="40" t="s">
        <v>1843</v>
      </c>
      <c r="F1370" s="40">
        <v>1</v>
      </c>
    </row>
    <row r="1371" spans="1:6">
      <c r="A1371" s="40" t="s">
        <v>11423</v>
      </c>
      <c r="B1371" s="40">
        <v>1</v>
      </c>
      <c r="E1371" s="40" t="s">
        <v>335</v>
      </c>
      <c r="F1371" s="40">
        <v>4</v>
      </c>
    </row>
    <row r="1372" spans="1:6">
      <c r="A1372" s="40" t="s">
        <v>3520</v>
      </c>
      <c r="B1372" s="40">
        <v>1</v>
      </c>
      <c r="E1372" s="40" t="s">
        <v>11109</v>
      </c>
      <c r="F1372" s="40">
        <v>1</v>
      </c>
    </row>
    <row r="1373" spans="1:6">
      <c r="A1373" s="40" t="s">
        <v>11424</v>
      </c>
      <c r="B1373" s="40">
        <v>1</v>
      </c>
      <c r="E1373" s="40" t="s">
        <v>12034</v>
      </c>
      <c r="F1373" s="40">
        <v>1</v>
      </c>
    </row>
    <row r="1374" spans="1:6">
      <c r="A1374" s="40" t="s">
        <v>11425</v>
      </c>
      <c r="B1374" s="40">
        <v>1</v>
      </c>
      <c r="E1374" s="40" t="s">
        <v>11402</v>
      </c>
      <c r="F1374" s="40">
        <v>1</v>
      </c>
    </row>
    <row r="1375" spans="1:6">
      <c r="A1375" s="40" t="s">
        <v>11426</v>
      </c>
      <c r="B1375" s="40">
        <v>1</v>
      </c>
      <c r="E1375" s="40" t="s">
        <v>1597</v>
      </c>
      <c r="F1375" s="40">
        <v>1</v>
      </c>
    </row>
    <row r="1376" spans="1:6">
      <c r="A1376" s="40" t="s">
        <v>11427</v>
      </c>
      <c r="B1376" s="40">
        <v>3</v>
      </c>
      <c r="E1376" s="40" t="s">
        <v>11182</v>
      </c>
      <c r="F1376" s="40">
        <v>1</v>
      </c>
    </row>
    <row r="1377" spans="1:6">
      <c r="A1377" s="40" t="s">
        <v>11428</v>
      </c>
      <c r="B1377" s="40">
        <v>3</v>
      </c>
      <c r="E1377" s="40" t="s">
        <v>11060</v>
      </c>
      <c r="F1377" s="40">
        <v>1</v>
      </c>
    </row>
    <row r="1378" spans="1:6">
      <c r="A1378" s="40" t="s">
        <v>11429</v>
      </c>
      <c r="B1378" s="40">
        <v>1</v>
      </c>
      <c r="E1378" s="40" t="s">
        <v>3148</v>
      </c>
      <c r="F1378" s="40">
        <v>4</v>
      </c>
    </row>
    <row r="1379" spans="1:6">
      <c r="A1379" s="40" t="s">
        <v>11430</v>
      </c>
      <c r="B1379" s="40">
        <v>1</v>
      </c>
      <c r="E1379" s="40" t="s">
        <v>693</v>
      </c>
      <c r="F1379" s="40">
        <v>3</v>
      </c>
    </row>
    <row r="1380" spans="1:6">
      <c r="A1380" s="40" t="s">
        <v>11431</v>
      </c>
      <c r="B1380" s="40">
        <v>1</v>
      </c>
      <c r="E1380" s="40" t="s">
        <v>12035</v>
      </c>
      <c r="F1380" s="40">
        <v>1</v>
      </c>
    </row>
    <row r="1381" spans="1:6">
      <c r="A1381" s="40" t="s">
        <v>11432</v>
      </c>
      <c r="B1381" s="40">
        <v>1</v>
      </c>
      <c r="E1381" s="40" t="s">
        <v>12036</v>
      </c>
      <c r="F1381" s="40">
        <v>4</v>
      </c>
    </row>
    <row r="1382" spans="1:6">
      <c r="A1382" s="40" t="s">
        <v>11433</v>
      </c>
      <c r="B1382" s="40">
        <v>3</v>
      </c>
      <c r="E1382" s="40" t="s">
        <v>12037</v>
      </c>
      <c r="F1382" s="40">
        <v>4</v>
      </c>
    </row>
    <row r="1383" spans="1:6">
      <c r="A1383" s="40" t="s">
        <v>11434</v>
      </c>
      <c r="B1383" s="40">
        <v>3</v>
      </c>
      <c r="E1383" s="40" t="s">
        <v>609</v>
      </c>
      <c r="F1383" s="40">
        <v>1</v>
      </c>
    </row>
    <row r="1384" spans="1:6">
      <c r="A1384" s="40" t="s">
        <v>11435</v>
      </c>
      <c r="B1384" s="40">
        <v>1</v>
      </c>
      <c r="E1384" s="40" t="s">
        <v>89</v>
      </c>
      <c r="F1384" s="40">
        <v>1</v>
      </c>
    </row>
    <row r="1385" spans="1:6">
      <c r="A1385" s="40" t="s">
        <v>11436</v>
      </c>
      <c r="B1385" s="40">
        <v>1</v>
      </c>
      <c r="E1385" s="40" t="s">
        <v>12038</v>
      </c>
      <c r="F1385" s="40">
        <v>4</v>
      </c>
    </row>
    <row r="1386" spans="1:6">
      <c r="A1386" s="40" t="s">
        <v>11437</v>
      </c>
      <c r="B1386" s="40">
        <v>1</v>
      </c>
      <c r="E1386" s="40" t="s">
        <v>1674</v>
      </c>
      <c r="F1386" s="40">
        <v>3</v>
      </c>
    </row>
    <row r="1387" spans="1:6">
      <c r="A1387" s="40" t="s">
        <v>11438</v>
      </c>
      <c r="B1387" s="40">
        <v>3</v>
      </c>
      <c r="E1387" s="40" t="s">
        <v>12039</v>
      </c>
      <c r="F1387" s="40">
        <v>4</v>
      </c>
    </row>
    <row r="1388" spans="1:6">
      <c r="A1388" s="40" t="s">
        <v>11439</v>
      </c>
      <c r="B1388" s="40">
        <v>1</v>
      </c>
      <c r="E1388" s="40" t="s">
        <v>1115</v>
      </c>
      <c r="F1388" s="40">
        <v>4</v>
      </c>
    </row>
    <row r="1389" spans="1:6">
      <c r="A1389" s="40" t="s">
        <v>11440</v>
      </c>
      <c r="B1389" s="40">
        <v>1</v>
      </c>
      <c r="E1389" s="40" t="s">
        <v>633</v>
      </c>
      <c r="F1389" s="40">
        <v>4</v>
      </c>
    </row>
    <row r="1390" spans="1:6">
      <c r="A1390" s="40" t="s">
        <v>11441</v>
      </c>
      <c r="B1390" s="40">
        <v>1</v>
      </c>
      <c r="E1390" s="40" t="s">
        <v>2551</v>
      </c>
      <c r="F1390" s="40">
        <v>4</v>
      </c>
    </row>
    <row r="1391" spans="1:6">
      <c r="A1391" s="40" t="s">
        <v>11442</v>
      </c>
      <c r="B1391" s="40">
        <v>3</v>
      </c>
      <c r="E1391" s="40" t="s">
        <v>12040</v>
      </c>
      <c r="F1391" s="40">
        <v>3</v>
      </c>
    </row>
    <row r="1392" spans="1:6">
      <c r="A1392" s="40" t="s">
        <v>3726</v>
      </c>
      <c r="B1392" s="40">
        <v>1</v>
      </c>
      <c r="E1392" s="40" t="s">
        <v>1593</v>
      </c>
      <c r="F1392" s="40">
        <v>2</v>
      </c>
    </row>
    <row r="1393" spans="1:6">
      <c r="A1393" s="40" t="s">
        <v>11443</v>
      </c>
      <c r="B1393" s="40">
        <v>1</v>
      </c>
      <c r="E1393" s="40" t="s">
        <v>164</v>
      </c>
      <c r="F1393" s="40">
        <v>3</v>
      </c>
    </row>
    <row r="1394" spans="1:6">
      <c r="A1394" s="40" t="s">
        <v>11444</v>
      </c>
      <c r="B1394" s="40">
        <v>1</v>
      </c>
      <c r="E1394" s="40" t="s">
        <v>4058</v>
      </c>
      <c r="F1394" s="40">
        <v>4</v>
      </c>
    </row>
    <row r="1395" spans="1:6">
      <c r="A1395" s="40" t="s">
        <v>3767</v>
      </c>
      <c r="B1395" s="40">
        <v>1</v>
      </c>
      <c r="E1395" s="40" t="s">
        <v>11063</v>
      </c>
      <c r="F1395" s="40">
        <v>1</v>
      </c>
    </row>
    <row r="1396" spans="1:6">
      <c r="A1396" s="40" t="s">
        <v>11445</v>
      </c>
      <c r="B1396" s="40">
        <v>1</v>
      </c>
      <c r="E1396" s="40" t="s">
        <v>116</v>
      </c>
      <c r="F1396" s="40">
        <v>3</v>
      </c>
    </row>
    <row r="1397" spans="1:6">
      <c r="A1397" s="40" t="s">
        <v>11446</v>
      </c>
      <c r="B1397" s="40">
        <v>3</v>
      </c>
      <c r="E1397" s="40" t="s">
        <v>12041</v>
      </c>
      <c r="F1397" s="40">
        <v>1</v>
      </c>
    </row>
    <row r="1398" spans="1:6">
      <c r="A1398" s="40" t="s">
        <v>11447</v>
      </c>
      <c r="B1398" s="40">
        <v>1</v>
      </c>
      <c r="E1398" s="40" t="s">
        <v>3181</v>
      </c>
      <c r="F1398" s="40">
        <v>1</v>
      </c>
    </row>
    <row r="1399" spans="1:6">
      <c r="A1399" s="40" t="s">
        <v>11448</v>
      </c>
      <c r="B1399" s="40">
        <v>1</v>
      </c>
      <c r="E1399" s="40" t="s">
        <v>12042</v>
      </c>
      <c r="F1399" s="40">
        <v>4</v>
      </c>
    </row>
    <row r="1400" spans="1:6">
      <c r="A1400" s="40" t="s">
        <v>11449</v>
      </c>
      <c r="B1400" s="40">
        <v>3</v>
      </c>
      <c r="E1400" s="40" t="s">
        <v>11201</v>
      </c>
      <c r="F1400" s="40">
        <v>3</v>
      </c>
    </row>
    <row r="1401" spans="1:6">
      <c r="A1401" s="40" t="s">
        <v>11450</v>
      </c>
      <c r="B1401" s="40">
        <v>1</v>
      </c>
      <c r="E1401" s="40" t="s">
        <v>12043</v>
      </c>
      <c r="F1401" s="40">
        <v>1</v>
      </c>
    </row>
    <row r="1402" spans="1:6">
      <c r="A1402" s="40" t="s">
        <v>11451</v>
      </c>
      <c r="B1402" s="40">
        <v>4</v>
      </c>
      <c r="E1402" s="40" t="s">
        <v>12044</v>
      </c>
      <c r="F1402" s="40">
        <v>4</v>
      </c>
    </row>
    <row r="1403" spans="1:6">
      <c r="A1403" s="40" t="s">
        <v>11452</v>
      </c>
      <c r="B1403" s="40">
        <v>1</v>
      </c>
      <c r="E1403" s="40" t="s">
        <v>373</v>
      </c>
      <c r="F1403" s="40">
        <v>1</v>
      </c>
    </row>
    <row r="1404" spans="1:6">
      <c r="A1404" s="40" t="s">
        <v>11453</v>
      </c>
      <c r="B1404" s="40">
        <v>1</v>
      </c>
      <c r="E1404" s="40" t="s">
        <v>12045</v>
      </c>
      <c r="F1404" s="40">
        <v>4</v>
      </c>
    </row>
    <row r="1405" spans="1:6">
      <c r="A1405" s="40" t="s">
        <v>3565</v>
      </c>
      <c r="B1405" s="40">
        <v>3</v>
      </c>
      <c r="E1405" s="40" t="s">
        <v>679</v>
      </c>
      <c r="F1405" s="40">
        <v>1</v>
      </c>
    </row>
    <row r="1406" spans="1:6">
      <c r="A1406" s="40" t="s">
        <v>11454</v>
      </c>
      <c r="B1406" s="40">
        <v>1</v>
      </c>
      <c r="E1406" s="40" t="s">
        <v>12046</v>
      </c>
      <c r="F1406" s="40">
        <v>4</v>
      </c>
    </row>
    <row r="1407" spans="1:6">
      <c r="A1407" s="40" t="s">
        <v>11455</v>
      </c>
      <c r="B1407" s="40">
        <v>1</v>
      </c>
      <c r="E1407" s="40" t="s">
        <v>563</v>
      </c>
      <c r="F1407" s="40">
        <v>1</v>
      </c>
    </row>
    <row r="1408" spans="1:6">
      <c r="A1408" s="40" t="s">
        <v>11456</v>
      </c>
      <c r="B1408" s="40">
        <v>3</v>
      </c>
      <c r="E1408" s="40" t="s">
        <v>12047</v>
      </c>
      <c r="F1408" s="40">
        <v>4</v>
      </c>
    </row>
    <row r="1409" spans="1:6">
      <c r="A1409" s="40" t="s">
        <v>11457</v>
      </c>
      <c r="B1409" s="40">
        <v>1</v>
      </c>
      <c r="E1409" s="40" t="s">
        <v>11127</v>
      </c>
      <c r="F1409" s="40">
        <v>3</v>
      </c>
    </row>
    <row r="1410" spans="1:6">
      <c r="A1410" s="40" t="s">
        <v>3558</v>
      </c>
      <c r="B1410" s="40">
        <v>1</v>
      </c>
      <c r="E1410" s="40" t="s">
        <v>12048</v>
      </c>
      <c r="F1410" s="40">
        <v>2</v>
      </c>
    </row>
    <row r="1411" spans="1:6">
      <c r="A1411" s="40" t="s">
        <v>3568</v>
      </c>
      <c r="B1411" s="40">
        <v>2</v>
      </c>
      <c r="E1411" s="40" t="s">
        <v>12049</v>
      </c>
      <c r="F1411" s="40">
        <v>1</v>
      </c>
    </row>
    <row r="1412" spans="1:6">
      <c r="A1412" s="40" t="s">
        <v>3688</v>
      </c>
      <c r="B1412" s="40">
        <v>1</v>
      </c>
      <c r="E1412" s="40" t="s">
        <v>242</v>
      </c>
      <c r="F1412" s="40">
        <v>3</v>
      </c>
    </row>
    <row r="1413" spans="1:6">
      <c r="A1413" s="40" t="s">
        <v>11458</v>
      </c>
      <c r="B1413" s="40">
        <v>4</v>
      </c>
      <c r="E1413" s="40" t="s">
        <v>12050</v>
      </c>
      <c r="F1413" s="40">
        <v>1</v>
      </c>
    </row>
    <row r="1414" spans="1:6">
      <c r="A1414" s="40" t="s">
        <v>3650</v>
      </c>
      <c r="B1414" s="40">
        <v>1</v>
      </c>
      <c r="E1414" s="40" t="s">
        <v>1170</v>
      </c>
      <c r="F1414" s="40">
        <v>3</v>
      </c>
    </row>
    <row r="1415" spans="1:6">
      <c r="A1415" s="40" t="s">
        <v>11459</v>
      </c>
      <c r="B1415" s="40">
        <v>1</v>
      </c>
      <c r="E1415" s="40" t="s">
        <v>179</v>
      </c>
      <c r="F1415" s="40">
        <v>1</v>
      </c>
    </row>
    <row r="1416" spans="1:6">
      <c r="A1416" s="40" t="s">
        <v>11460</v>
      </c>
      <c r="B1416" s="40">
        <v>3</v>
      </c>
      <c r="E1416" s="40" t="s">
        <v>12051</v>
      </c>
      <c r="F1416" s="40">
        <v>4</v>
      </c>
    </row>
    <row r="1417" spans="1:6">
      <c r="A1417" s="40" t="s">
        <v>11461</v>
      </c>
      <c r="B1417" s="40">
        <v>1</v>
      </c>
      <c r="E1417" s="40" t="s">
        <v>12052</v>
      </c>
      <c r="F1417" s="40">
        <v>1</v>
      </c>
    </row>
    <row r="1418" spans="1:6">
      <c r="A1418" s="40" t="s">
        <v>11462</v>
      </c>
      <c r="B1418" s="40">
        <v>3</v>
      </c>
      <c r="E1418" s="40" t="s">
        <v>11359</v>
      </c>
      <c r="F1418" s="40">
        <v>1</v>
      </c>
    </row>
    <row r="1419" spans="1:6">
      <c r="A1419" s="40" t="s">
        <v>11463</v>
      </c>
      <c r="B1419" s="40">
        <v>1</v>
      </c>
      <c r="E1419" s="40" t="s">
        <v>4046</v>
      </c>
      <c r="F1419" s="40">
        <v>4</v>
      </c>
    </row>
    <row r="1420" spans="1:6">
      <c r="A1420" s="40" t="s">
        <v>11464</v>
      </c>
      <c r="B1420" s="40">
        <v>3</v>
      </c>
      <c r="E1420" s="40" t="s">
        <v>989</v>
      </c>
      <c r="F1420" s="40">
        <v>4</v>
      </c>
    </row>
    <row r="1421" spans="1:6">
      <c r="A1421" s="40" t="s">
        <v>3662</v>
      </c>
      <c r="B1421" s="40">
        <v>1</v>
      </c>
      <c r="E1421" s="40" t="s">
        <v>12053</v>
      </c>
      <c r="F1421" s="40">
        <v>4</v>
      </c>
    </row>
    <row r="1422" spans="1:6">
      <c r="A1422" s="40" t="s">
        <v>11465</v>
      </c>
      <c r="B1422" s="40">
        <v>1</v>
      </c>
      <c r="E1422" s="40" t="s">
        <v>4054</v>
      </c>
      <c r="F1422" s="40">
        <v>1</v>
      </c>
    </row>
    <row r="1423" spans="1:6">
      <c r="A1423" s="40" t="s">
        <v>11466</v>
      </c>
      <c r="B1423" s="40">
        <v>3</v>
      </c>
      <c r="E1423" s="40" t="s">
        <v>517</v>
      </c>
      <c r="F1423" s="40">
        <v>1</v>
      </c>
    </row>
    <row r="1424" spans="1:6">
      <c r="A1424" s="40" t="s">
        <v>11467</v>
      </c>
      <c r="B1424" s="40">
        <v>1</v>
      </c>
      <c r="E1424" s="40" t="s">
        <v>12054</v>
      </c>
      <c r="F1424" s="40">
        <v>4</v>
      </c>
    </row>
    <row r="1425" spans="1:6">
      <c r="A1425" s="40" t="s">
        <v>11468</v>
      </c>
      <c r="B1425" s="40">
        <v>1</v>
      </c>
      <c r="E1425" s="40" t="s">
        <v>1777</v>
      </c>
      <c r="F1425" s="40">
        <v>4</v>
      </c>
    </row>
    <row r="1426" spans="1:6">
      <c r="A1426" s="40" t="s">
        <v>3771</v>
      </c>
      <c r="B1426" s="40">
        <v>3</v>
      </c>
      <c r="E1426" s="40" t="s">
        <v>12055</v>
      </c>
      <c r="F1426" s="40">
        <v>4</v>
      </c>
    </row>
    <row r="1427" spans="1:6">
      <c r="A1427" s="40" t="s">
        <v>3632</v>
      </c>
      <c r="B1427" s="40">
        <v>1</v>
      </c>
      <c r="E1427" s="40" t="s">
        <v>12056</v>
      </c>
      <c r="F1427" s="40">
        <v>4</v>
      </c>
    </row>
    <row r="1428" spans="1:6">
      <c r="A1428" s="40" t="s">
        <v>11469</v>
      </c>
      <c r="B1428" s="40">
        <v>3</v>
      </c>
      <c r="E1428" s="40" t="s">
        <v>12057</v>
      </c>
      <c r="F1428" s="40">
        <v>4</v>
      </c>
    </row>
    <row r="1429" spans="1:6">
      <c r="A1429" s="40" t="s">
        <v>11470</v>
      </c>
      <c r="B1429" s="40">
        <v>1</v>
      </c>
      <c r="E1429" s="40" t="s">
        <v>2821</v>
      </c>
      <c r="F1429" s="40">
        <v>4</v>
      </c>
    </row>
    <row r="1430" spans="1:6">
      <c r="A1430" s="40" t="s">
        <v>11471</v>
      </c>
      <c r="B1430" s="40">
        <v>1</v>
      </c>
      <c r="E1430" s="40" t="s">
        <v>612</v>
      </c>
      <c r="F1430" s="40">
        <v>1</v>
      </c>
    </row>
    <row r="1431" spans="1:6">
      <c r="A1431" s="40" t="s">
        <v>11472</v>
      </c>
      <c r="B1431" s="40">
        <v>1</v>
      </c>
      <c r="E1431" s="40" t="s">
        <v>317</v>
      </c>
      <c r="F1431" s="40">
        <v>1</v>
      </c>
    </row>
    <row r="1432" spans="1:6">
      <c r="A1432" s="40" t="s">
        <v>11473</v>
      </c>
      <c r="B1432" s="40">
        <v>1</v>
      </c>
      <c r="E1432" s="40" t="s">
        <v>12058</v>
      </c>
      <c r="F1432" s="40">
        <v>4</v>
      </c>
    </row>
    <row r="1433" spans="1:6">
      <c r="A1433" s="40" t="s">
        <v>3760</v>
      </c>
      <c r="B1433" s="40">
        <v>3</v>
      </c>
      <c r="E1433" s="40" t="s">
        <v>1013</v>
      </c>
      <c r="F1433" s="40">
        <v>4</v>
      </c>
    </row>
    <row r="1434" spans="1:6">
      <c r="A1434" s="40" t="s">
        <v>3740</v>
      </c>
      <c r="B1434" s="40">
        <v>1</v>
      </c>
      <c r="E1434" s="40" t="s">
        <v>12059</v>
      </c>
      <c r="F1434" s="40">
        <v>4</v>
      </c>
    </row>
    <row r="1435" spans="1:6">
      <c r="A1435" s="40" t="s">
        <v>11474</v>
      </c>
      <c r="B1435" s="40">
        <v>1</v>
      </c>
      <c r="E1435" s="40" t="s">
        <v>469</v>
      </c>
      <c r="F1435" s="40">
        <v>1</v>
      </c>
    </row>
    <row r="1436" spans="1:6">
      <c r="A1436" s="40" t="s">
        <v>11475</v>
      </c>
      <c r="B1436" s="40">
        <v>1</v>
      </c>
      <c r="E1436" s="40" t="s">
        <v>12060</v>
      </c>
      <c r="F1436" s="40">
        <v>1</v>
      </c>
    </row>
    <row r="1437" spans="1:6">
      <c r="A1437" s="40" t="s">
        <v>3722</v>
      </c>
      <c r="B1437" s="40">
        <v>1</v>
      </c>
      <c r="E1437" s="40" t="s">
        <v>12061</v>
      </c>
      <c r="F1437" s="40">
        <v>3</v>
      </c>
    </row>
    <row r="1438" spans="1:6">
      <c r="A1438" s="40" t="s">
        <v>11476</v>
      </c>
      <c r="B1438" s="40">
        <v>1</v>
      </c>
      <c r="E1438" s="40" t="s">
        <v>12062</v>
      </c>
      <c r="F1438" s="40">
        <v>1</v>
      </c>
    </row>
    <row r="1439" spans="1:6">
      <c r="A1439" s="40" t="s">
        <v>3600</v>
      </c>
      <c r="B1439" s="40">
        <v>1</v>
      </c>
      <c r="E1439" s="40" t="s">
        <v>12063</v>
      </c>
      <c r="F1439" s="40">
        <v>1</v>
      </c>
    </row>
    <row r="1440" spans="1:6">
      <c r="A1440" s="40" t="s">
        <v>11477</v>
      </c>
      <c r="B1440" s="40">
        <v>1</v>
      </c>
      <c r="E1440" s="40" t="s">
        <v>12064</v>
      </c>
      <c r="F1440" s="40">
        <v>4</v>
      </c>
    </row>
    <row r="1441" spans="1:6">
      <c r="A1441" s="40" t="s">
        <v>11478</v>
      </c>
      <c r="B1441" s="40">
        <v>3</v>
      </c>
      <c r="E1441" s="40" t="s">
        <v>12065</v>
      </c>
      <c r="F1441" s="40">
        <v>3</v>
      </c>
    </row>
    <row r="1442" spans="1:6">
      <c r="A1442" s="40" t="s">
        <v>11479</v>
      </c>
      <c r="B1442" s="40">
        <v>1</v>
      </c>
      <c r="E1442" s="40" t="s">
        <v>4102</v>
      </c>
      <c r="F1442" s="40">
        <v>1</v>
      </c>
    </row>
    <row r="1443" spans="1:6">
      <c r="A1443" s="40" t="s">
        <v>3806</v>
      </c>
      <c r="B1443" s="40">
        <v>1</v>
      </c>
      <c r="E1443" s="40" t="s">
        <v>3071</v>
      </c>
      <c r="F1443" s="40">
        <v>4</v>
      </c>
    </row>
    <row r="1444" spans="1:6">
      <c r="A1444" s="40" t="s">
        <v>11480</v>
      </c>
      <c r="B1444" s="40">
        <v>4</v>
      </c>
      <c r="E1444" s="40" t="s">
        <v>11387</v>
      </c>
      <c r="F1444" s="40">
        <v>3</v>
      </c>
    </row>
    <row r="1445" spans="1:6">
      <c r="A1445" s="40" t="s">
        <v>11481</v>
      </c>
      <c r="B1445" s="40">
        <v>3</v>
      </c>
      <c r="E1445" s="40" t="s">
        <v>12066</v>
      </c>
      <c r="F1445" s="40">
        <v>1</v>
      </c>
    </row>
    <row r="1446" spans="1:6">
      <c r="A1446" s="40" t="s">
        <v>11482</v>
      </c>
      <c r="B1446" s="40">
        <v>1</v>
      </c>
      <c r="E1446" s="40" t="s">
        <v>12067</v>
      </c>
      <c r="F1446" s="40">
        <v>4</v>
      </c>
    </row>
    <row r="1447" spans="1:6">
      <c r="A1447" s="40" t="s">
        <v>11483</v>
      </c>
      <c r="B1447" s="40">
        <v>1</v>
      </c>
      <c r="E1447" s="40" t="s">
        <v>412</v>
      </c>
      <c r="F1447" s="40">
        <v>1</v>
      </c>
    </row>
    <row r="1448" spans="1:6">
      <c r="A1448" s="40" t="s">
        <v>3646</v>
      </c>
      <c r="B1448" s="40">
        <v>1</v>
      </c>
      <c r="E1448" s="40" t="s">
        <v>720</v>
      </c>
      <c r="F1448" s="40">
        <v>1</v>
      </c>
    </row>
    <row r="1449" spans="1:6">
      <c r="A1449" s="40" t="s">
        <v>11484</v>
      </c>
      <c r="B1449" s="40">
        <v>2</v>
      </c>
      <c r="E1449" s="40" t="s">
        <v>738</v>
      </c>
      <c r="F1449" s="40">
        <v>3</v>
      </c>
    </row>
    <row r="1450" spans="1:6">
      <c r="A1450" s="40" t="s">
        <v>11485</v>
      </c>
      <c r="B1450" s="40">
        <v>3</v>
      </c>
      <c r="E1450" s="40" t="s">
        <v>741</v>
      </c>
      <c r="F1450" s="40">
        <v>3</v>
      </c>
    </row>
    <row r="1451" spans="1:6">
      <c r="A1451" s="40" t="s">
        <v>11486</v>
      </c>
      <c r="B1451" s="40">
        <v>1</v>
      </c>
      <c r="E1451" s="40" t="s">
        <v>11395</v>
      </c>
      <c r="F1451" s="40">
        <v>1</v>
      </c>
    </row>
    <row r="1452" spans="1:6">
      <c r="A1452" s="40" t="s">
        <v>3736</v>
      </c>
      <c r="B1452" s="40">
        <v>1</v>
      </c>
      <c r="E1452" s="40" t="s">
        <v>12068</v>
      </c>
      <c r="F1452" s="40">
        <v>4</v>
      </c>
    </row>
    <row r="1453" spans="1:6">
      <c r="A1453" s="40" t="s">
        <v>11487</v>
      </c>
      <c r="B1453" s="40">
        <v>1</v>
      </c>
      <c r="E1453" s="40" t="s">
        <v>12069</v>
      </c>
      <c r="F1453" s="40">
        <v>4</v>
      </c>
    </row>
    <row r="1454" spans="1:6">
      <c r="A1454" s="40" t="s">
        <v>11488</v>
      </c>
      <c r="B1454" s="40">
        <v>3</v>
      </c>
      <c r="E1454" s="40" t="s">
        <v>12070</v>
      </c>
      <c r="F1454" s="40">
        <v>3</v>
      </c>
    </row>
    <row r="1455" spans="1:6">
      <c r="A1455" s="40" t="s">
        <v>11489</v>
      </c>
      <c r="B1455" s="40">
        <v>1</v>
      </c>
      <c r="E1455" s="40" t="s">
        <v>4203</v>
      </c>
      <c r="F1455" s="40">
        <v>4</v>
      </c>
    </row>
    <row r="1456" spans="1:6">
      <c r="A1456" s="40" t="s">
        <v>3795</v>
      </c>
      <c r="B1456" s="40">
        <v>1</v>
      </c>
      <c r="E1456" s="40" t="s">
        <v>12071</v>
      </c>
      <c r="F1456" s="40">
        <v>4</v>
      </c>
    </row>
    <row r="1457" spans="1:6">
      <c r="A1457" s="40" t="s">
        <v>11490</v>
      </c>
      <c r="B1457" s="40">
        <v>1</v>
      </c>
      <c r="E1457" s="40" t="s">
        <v>1106</v>
      </c>
      <c r="F1457" s="40">
        <v>4</v>
      </c>
    </row>
    <row r="1458" spans="1:6">
      <c r="A1458" s="40" t="s">
        <v>11491</v>
      </c>
      <c r="B1458" s="40">
        <v>4</v>
      </c>
      <c r="E1458" s="40" t="s">
        <v>12072</v>
      </c>
      <c r="F1458" s="40">
        <v>1</v>
      </c>
    </row>
    <row r="1459" spans="1:6">
      <c r="A1459" s="40" t="s">
        <v>11492</v>
      </c>
      <c r="B1459" s="40">
        <v>3</v>
      </c>
      <c r="E1459" s="40" t="s">
        <v>744</v>
      </c>
      <c r="F1459" s="40">
        <v>1</v>
      </c>
    </row>
    <row r="1460" spans="1:6">
      <c r="A1460" s="40" t="s">
        <v>11493</v>
      </c>
      <c r="B1460" s="40">
        <v>1</v>
      </c>
      <c r="E1460" s="40" t="s">
        <v>851</v>
      </c>
      <c r="F1460" s="40">
        <v>4</v>
      </c>
    </row>
    <row r="1461" spans="1:6">
      <c r="A1461" s="40" t="s">
        <v>11494</v>
      </c>
      <c r="B1461" s="40">
        <v>1</v>
      </c>
      <c r="E1461" s="40" t="s">
        <v>12073</v>
      </c>
      <c r="F1461" s="40">
        <v>1</v>
      </c>
    </row>
    <row r="1462" spans="1:6">
      <c r="A1462" s="40" t="s">
        <v>3592</v>
      </c>
      <c r="B1462" s="40">
        <v>3</v>
      </c>
      <c r="E1462" s="40" t="s">
        <v>514</v>
      </c>
      <c r="F1462" s="40">
        <v>3</v>
      </c>
    </row>
    <row r="1463" spans="1:6">
      <c r="A1463" s="40" t="s">
        <v>3703</v>
      </c>
      <c r="B1463" s="40">
        <v>4</v>
      </c>
      <c r="E1463" s="40" t="s">
        <v>11401</v>
      </c>
      <c r="F1463" s="40">
        <v>3</v>
      </c>
    </row>
    <row r="1464" spans="1:6">
      <c r="A1464" s="40" t="s">
        <v>11495</v>
      </c>
      <c r="B1464" s="40">
        <v>3</v>
      </c>
      <c r="E1464" s="40" t="s">
        <v>1067</v>
      </c>
      <c r="F1464" s="40">
        <v>4</v>
      </c>
    </row>
    <row r="1465" spans="1:6">
      <c r="A1465" s="40" t="s">
        <v>11496</v>
      </c>
      <c r="B1465" s="40">
        <v>1</v>
      </c>
      <c r="E1465" s="40" t="s">
        <v>707</v>
      </c>
      <c r="F1465" s="40">
        <v>1</v>
      </c>
    </row>
    <row r="1466" spans="1:6">
      <c r="A1466" s="40" t="s">
        <v>11497</v>
      </c>
      <c r="B1466" s="40">
        <v>2</v>
      </c>
      <c r="E1466" s="40" t="s">
        <v>12074</v>
      </c>
      <c r="F1466" s="40">
        <v>4</v>
      </c>
    </row>
    <row r="1467" spans="1:6">
      <c r="A1467" s="40" t="s">
        <v>3706</v>
      </c>
      <c r="B1467" s="40">
        <v>1</v>
      </c>
      <c r="E1467" s="40" t="s">
        <v>3880</v>
      </c>
      <c r="F1467" s="40">
        <v>4</v>
      </c>
    </row>
    <row r="1468" spans="1:6">
      <c r="A1468" s="40" t="s">
        <v>11498</v>
      </c>
      <c r="B1468" s="40">
        <v>4</v>
      </c>
      <c r="E1468" s="40" t="s">
        <v>12075</v>
      </c>
      <c r="F1468" s="40">
        <v>4</v>
      </c>
    </row>
    <row r="1469" spans="1:6">
      <c r="A1469" s="40" t="s">
        <v>3752</v>
      </c>
      <c r="B1469" s="40">
        <v>3</v>
      </c>
      <c r="E1469" s="40" t="s">
        <v>1070</v>
      </c>
      <c r="F1469" s="40">
        <v>4</v>
      </c>
    </row>
    <row r="1470" spans="1:6">
      <c r="A1470" s="40" t="s">
        <v>11499</v>
      </c>
      <c r="B1470" s="40">
        <v>1</v>
      </c>
      <c r="E1470" s="40" t="s">
        <v>281</v>
      </c>
      <c r="F1470" s="40">
        <v>1</v>
      </c>
    </row>
    <row r="1471" spans="1:6">
      <c r="A1471" s="40" t="s">
        <v>11500</v>
      </c>
      <c r="B1471" s="40">
        <v>1</v>
      </c>
      <c r="E1471" s="40" t="s">
        <v>12076</v>
      </c>
      <c r="F1471" s="40">
        <v>1</v>
      </c>
    </row>
    <row r="1472" spans="1:6">
      <c r="A1472" s="40" t="s">
        <v>11501</v>
      </c>
      <c r="B1472" s="40">
        <v>1</v>
      </c>
      <c r="E1472" s="40" t="s">
        <v>11272</v>
      </c>
      <c r="F1472" s="40">
        <v>1</v>
      </c>
    </row>
    <row r="1473" spans="1:6">
      <c r="A1473" s="40" t="s">
        <v>11502</v>
      </c>
      <c r="B1473" s="40">
        <v>1</v>
      </c>
      <c r="E1473" s="40" t="s">
        <v>12077</v>
      </c>
      <c r="F1473" s="40">
        <v>4</v>
      </c>
    </row>
    <row r="1474" spans="1:6">
      <c r="A1474" s="40" t="s">
        <v>11503</v>
      </c>
      <c r="B1474" s="40">
        <v>1</v>
      </c>
      <c r="E1474" s="40" t="s">
        <v>889</v>
      </c>
      <c r="F1474" s="40">
        <v>1</v>
      </c>
    </row>
    <row r="1475" spans="1:6">
      <c r="A1475" s="40" t="s">
        <v>3803</v>
      </c>
      <c r="B1475" s="40">
        <v>1</v>
      </c>
      <c r="E1475" s="40" t="s">
        <v>12078</v>
      </c>
      <c r="F1475" s="40">
        <v>3</v>
      </c>
    </row>
    <row r="1476" spans="1:6">
      <c r="A1476" s="40" t="s">
        <v>3744</v>
      </c>
      <c r="B1476" s="40">
        <v>1</v>
      </c>
      <c r="E1476" s="40" t="s">
        <v>12079</v>
      </c>
      <c r="F1476" s="40">
        <v>1</v>
      </c>
    </row>
    <row r="1477" spans="1:6">
      <c r="A1477" s="40" t="s">
        <v>11504</v>
      </c>
      <c r="B1477" s="40">
        <v>1</v>
      </c>
      <c r="E1477" s="40" t="s">
        <v>647</v>
      </c>
      <c r="F1477" s="40">
        <v>4</v>
      </c>
    </row>
    <row r="1478" spans="1:6">
      <c r="A1478" s="40" t="s">
        <v>11505</v>
      </c>
      <c r="B1478" s="40">
        <v>3</v>
      </c>
      <c r="E1478" s="40" t="s">
        <v>12080</v>
      </c>
      <c r="F1478" s="40">
        <v>4</v>
      </c>
    </row>
    <row r="1479" spans="1:6">
      <c r="A1479" s="40" t="s">
        <v>11506</v>
      </c>
      <c r="B1479" s="40">
        <v>4</v>
      </c>
      <c r="E1479" s="40" t="s">
        <v>1757</v>
      </c>
      <c r="F1479" s="40">
        <v>4</v>
      </c>
    </row>
    <row r="1480" spans="1:6">
      <c r="A1480" s="40" t="s">
        <v>11507</v>
      </c>
      <c r="B1480" s="40">
        <v>1</v>
      </c>
      <c r="E1480" s="40" t="s">
        <v>12081</v>
      </c>
      <c r="F1480" s="40">
        <v>1</v>
      </c>
    </row>
    <row r="1481" spans="1:6">
      <c r="A1481" s="40" t="s">
        <v>3596</v>
      </c>
      <c r="B1481" s="40">
        <v>1</v>
      </c>
      <c r="E1481" s="40" t="s">
        <v>11437</v>
      </c>
      <c r="F1481" s="40">
        <v>1</v>
      </c>
    </row>
    <row r="1482" spans="1:6">
      <c r="A1482" s="40" t="s">
        <v>11508</v>
      </c>
      <c r="B1482" s="40">
        <v>1</v>
      </c>
      <c r="E1482" s="40" t="s">
        <v>12082</v>
      </c>
      <c r="F1482" s="40">
        <v>1</v>
      </c>
    </row>
    <row r="1483" spans="1:6">
      <c r="A1483" s="40" t="s">
        <v>11509</v>
      </c>
      <c r="B1483" s="40">
        <v>1</v>
      </c>
      <c r="E1483" s="40" t="s">
        <v>12083</v>
      </c>
      <c r="F1483" s="40">
        <v>1</v>
      </c>
    </row>
    <row r="1484" spans="1:6">
      <c r="A1484" s="40" t="s">
        <v>11510</v>
      </c>
      <c r="B1484" s="40">
        <v>3</v>
      </c>
      <c r="E1484" s="40" t="s">
        <v>11230</v>
      </c>
      <c r="F1484" s="40">
        <v>1</v>
      </c>
    </row>
    <row r="1485" spans="1:6">
      <c r="A1485" s="40" t="s">
        <v>11511</v>
      </c>
      <c r="B1485" s="40">
        <v>3</v>
      </c>
      <c r="E1485" s="40" t="s">
        <v>12084</v>
      </c>
      <c r="F1485" s="40">
        <v>1</v>
      </c>
    </row>
    <row r="1486" spans="1:6">
      <c r="A1486" s="40" t="s">
        <v>3756</v>
      </c>
      <c r="B1486" s="40">
        <v>1</v>
      </c>
      <c r="E1486" s="40" t="s">
        <v>12085</v>
      </c>
      <c r="F1486" s="40">
        <v>1</v>
      </c>
    </row>
    <row r="1487" spans="1:6">
      <c r="A1487" s="40" t="s">
        <v>3733</v>
      </c>
      <c r="B1487" s="40">
        <v>1</v>
      </c>
      <c r="E1487" s="40" t="s">
        <v>12086</v>
      </c>
      <c r="F1487" s="40">
        <v>1</v>
      </c>
    </row>
    <row r="1488" spans="1:6">
      <c r="A1488" s="40" t="s">
        <v>11512</v>
      </c>
      <c r="B1488" s="40">
        <v>1</v>
      </c>
      <c r="E1488" s="40" t="s">
        <v>12087</v>
      </c>
      <c r="F1488" s="40">
        <v>1</v>
      </c>
    </row>
    <row r="1489" spans="1:6">
      <c r="A1489" s="40" t="s">
        <v>11513</v>
      </c>
      <c r="B1489" s="40">
        <v>1</v>
      </c>
      <c r="E1489" s="40" t="s">
        <v>12088</v>
      </c>
      <c r="F1489" s="40">
        <v>1</v>
      </c>
    </row>
    <row r="1490" spans="1:6">
      <c r="A1490" s="40" t="s">
        <v>11514</v>
      </c>
      <c r="B1490" s="40">
        <v>3</v>
      </c>
      <c r="E1490" s="40" t="s">
        <v>12089</v>
      </c>
      <c r="F1490" s="40">
        <v>1</v>
      </c>
    </row>
    <row r="1491" spans="1:6">
      <c r="A1491" s="40" t="s">
        <v>3576</v>
      </c>
      <c r="B1491" s="40">
        <v>1</v>
      </c>
      <c r="E1491" s="40" t="s">
        <v>12090</v>
      </c>
      <c r="F1491" s="40">
        <v>1</v>
      </c>
    </row>
    <row r="1492" spans="1:6">
      <c r="A1492" s="40" t="s">
        <v>11515</v>
      </c>
      <c r="B1492" s="40">
        <v>1</v>
      </c>
      <c r="E1492" s="40" t="s">
        <v>140</v>
      </c>
      <c r="F1492" s="40">
        <v>2</v>
      </c>
    </row>
    <row r="1493" spans="1:6">
      <c r="A1493" s="40" t="s">
        <v>11516</v>
      </c>
      <c r="B1493" s="40">
        <v>1</v>
      </c>
      <c r="E1493" s="40" t="s">
        <v>11519</v>
      </c>
      <c r="F1493" s="40">
        <v>1</v>
      </c>
    </row>
    <row r="1494" spans="1:6">
      <c r="A1494" s="40" t="s">
        <v>11517</v>
      </c>
      <c r="B1494" s="40">
        <v>4</v>
      </c>
      <c r="E1494" s="40" t="s">
        <v>12091</v>
      </c>
      <c r="F1494" s="40">
        <v>1</v>
      </c>
    </row>
    <row r="1495" spans="1:6">
      <c r="A1495" s="40" t="s">
        <v>11518</v>
      </c>
      <c r="B1495" s="40">
        <v>1</v>
      </c>
      <c r="E1495" s="40" t="s">
        <v>12092</v>
      </c>
      <c r="F1495" s="40">
        <v>1</v>
      </c>
    </row>
    <row r="1496" spans="1:6">
      <c r="A1496" s="40" t="s">
        <v>11519</v>
      </c>
      <c r="B1496" s="40">
        <v>1</v>
      </c>
      <c r="E1496" s="40" t="s">
        <v>12093</v>
      </c>
      <c r="F1496" s="40">
        <v>1</v>
      </c>
    </row>
    <row r="1497" spans="1:6">
      <c r="A1497" s="40" t="s">
        <v>11520</v>
      </c>
      <c r="B1497" s="40">
        <v>3</v>
      </c>
      <c r="E1497" s="40" t="s">
        <v>12094</v>
      </c>
      <c r="F1497" s="40">
        <v>1</v>
      </c>
    </row>
    <row r="1498" spans="1:6">
      <c r="A1498" s="40" t="s">
        <v>3791</v>
      </c>
      <c r="B1498" s="40">
        <v>3</v>
      </c>
      <c r="E1498" s="40" t="s">
        <v>12095</v>
      </c>
      <c r="F1498" s="40">
        <v>1</v>
      </c>
    </row>
    <row r="1499" spans="1:6">
      <c r="A1499" s="40" t="s">
        <v>11521</v>
      </c>
      <c r="B1499" s="40">
        <v>2</v>
      </c>
      <c r="E1499" s="40" t="s">
        <v>12096</v>
      </c>
      <c r="F1499" s="40">
        <v>1</v>
      </c>
    </row>
    <row r="1500" spans="1:6">
      <c r="A1500" s="40" t="s">
        <v>11522</v>
      </c>
      <c r="B1500" s="40">
        <v>3</v>
      </c>
      <c r="E1500" s="40" t="s">
        <v>12097</v>
      </c>
      <c r="F1500" s="40">
        <v>1</v>
      </c>
    </row>
    <row r="1501" spans="1:6">
      <c r="A1501" s="40" t="s">
        <v>11523</v>
      </c>
      <c r="B1501" s="40">
        <v>3</v>
      </c>
      <c r="E1501" s="40" t="s">
        <v>12098</v>
      </c>
      <c r="F1501" s="40">
        <v>1</v>
      </c>
    </row>
    <row r="1502" spans="1:6">
      <c r="A1502" s="40" t="s">
        <v>11524</v>
      </c>
      <c r="B1502" s="40">
        <v>3</v>
      </c>
      <c r="E1502" s="40" t="s">
        <v>12099</v>
      </c>
      <c r="F1502" s="40">
        <v>1</v>
      </c>
    </row>
    <row r="1503" spans="1:6">
      <c r="A1503" s="40" t="s">
        <v>11525</v>
      </c>
      <c r="B1503" s="40">
        <v>3</v>
      </c>
      <c r="E1503" s="40" t="s">
        <v>12100</v>
      </c>
      <c r="F1503" s="40">
        <v>1</v>
      </c>
    </row>
    <row r="1504" spans="1:6">
      <c r="A1504" s="40" t="s">
        <v>11526</v>
      </c>
      <c r="B1504" s="40">
        <v>1</v>
      </c>
      <c r="E1504" s="40" t="s">
        <v>12101</v>
      </c>
      <c r="F1504" s="40">
        <v>1</v>
      </c>
    </row>
    <row r="1505" spans="1:6">
      <c r="A1505" s="40" t="s">
        <v>11527</v>
      </c>
      <c r="B1505" s="40">
        <v>1</v>
      </c>
      <c r="E1505" s="40" t="s">
        <v>12102</v>
      </c>
      <c r="F1505" s="40">
        <v>1</v>
      </c>
    </row>
    <row r="1506" spans="1:6">
      <c r="A1506" s="40" t="s">
        <v>3654</v>
      </c>
      <c r="B1506" s="40">
        <v>3</v>
      </c>
      <c r="E1506" s="40" t="s">
        <v>11567</v>
      </c>
      <c r="F1506" s="40">
        <v>1</v>
      </c>
    </row>
    <row r="1507" spans="1:6">
      <c r="A1507" s="40" t="s">
        <v>11528</v>
      </c>
      <c r="B1507" s="40">
        <v>4</v>
      </c>
      <c r="E1507" s="40" t="s">
        <v>12103</v>
      </c>
      <c r="F1507" s="40">
        <v>1</v>
      </c>
    </row>
    <row r="1508" spans="1:6">
      <c r="A1508" s="40" t="s">
        <v>11529</v>
      </c>
      <c r="B1508" s="40">
        <v>1</v>
      </c>
      <c r="E1508" s="40" t="s">
        <v>12104</v>
      </c>
      <c r="F1508" s="40">
        <v>1</v>
      </c>
    </row>
    <row r="1509" spans="1:6">
      <c r="A1509" s="40" t="s">
        <v>11530</v>
      </c>
      <c r="B1509" s="40">
        <v>3</v>
      </c>
      <c r="E1509" s="40" t="s">
        <v>12105</v>
      </c>
      <c r="F1509" s="40">
        <v>1</v>
      </c>
    </row>
    <row r="1510" spans="1:6">
      <c r="A1510" s="40" t="s">
        <v>11531</v>
      </c>
      <c r="B1510" s="40">
        <v>1</v>
      </c>
      <c r="E1510" s="40" t="s">
        <v>12106</v>
      </c>
      <c r="F1510" s="40">
        <v>1</v>
      </c>
    </row>
    <row r="1511" spans="1:6">
      <c r="A1511" s="40" t="s">
        <v>11532</v>
      </c>
      <c r="B1511" s="40">
        <v>1</v>
      </c>
      <c r="E1511" s="40" t="s">
        <v>12107</v>
      </c>
      <c r="F1511" s="40">
        <v>1</v>
      </c>
    </row>
    <row r="1512" spans="1:6">
      <c r="A1512" s="40" t="s">
        <v>3809</v>
      </c>
      <c r="B1512" s="40">
        <v>3</v>
      </c>
      <c r="E1512" s="40" t="s">
        <v>12108</v>
      </c>
      <c r="F1512" s="40">
        <v>1</v>
      </c>
    </row>
    <row r="1513" spans="1:6">
      <c r="A1513" s="40" t="s">
        <v>11533</v>
      </c>
      <c r="B1513" s="40">
        <v>4</v>
      </c>
      <c r="E1513" s="40" t="s">
        <v>12109</v>
      </c>
      <c r="F1513" s="40">
        <v>1</v>
      </c>
    </row>
    <row r="1514" spans="1:6">
      <c r="A1514" s="40" t="s">
        <v>3658</v>
      </c>
      <c r="B1514" s="40">
        <v>1</v>
      </c>
      <c r="E1514" s="40" t="s">
        <v>12110</v>
      </c>
      <c r="F1514" s="40">
        <v>1</v>
      </c>
    </row>
    <row r="1515" spans="1:6">
      <c r="A1515" s="40" t="s">
        <v>11534</v>
      </c>
      <c r="B1515" s="40">
        <v>1</v>
      </c>
      <c r="E1515" s="40" t="s">
        <v>12111</v>
      </c>
      <c r="F1515" s="40">
        <v>1</v>
      </c>
    </row>
    <row r="1516" spans="1:6">
      <c r="A1516" s="40" t="s">
        <v>11535</v>
      </c>
      <c r="B1516" s="40">
        <v>1</v>
      </c>
      <c r="E1516" s="40" t="s">
        <v>12112</v>
      </c>
      <c r="F1516" s="40">
        <v>1</v>
      </c>
    </row>
    <row r="1517" spans="1:6">
      <c r="A1517" s="40" t="s">
        <v>11536</v>
      </c>
      <c r="B1517" s="40">
        <v>1</v>
      </c>
      <c r="E1517" s="40" t="s">
        <v>12113</v>
      </c>
      <c r="F1517" s="40">
        <v>1</v>
      </c>
    </row>
    <row r="1518" spans="1:6">
      <c r="A1518" s="40" t="s">
        <v>11537</v>
      </c>
      <c r="B1518" s="40">
        <v>3</v>
      </c>
      <c r="E1518" s="40" t="s">
        <v>11403</v>
      </c>
      <c r="F1518" s="40">
        <v>1</v>
      </c>
    </row>
    <row r="1519" spans="1:6">
      <c r="A1519" s="40" t="s">
        <v>11538</v>
      </c>
      <c r="B1519" s="40">
        <v>2</v>
      </c>
      <c r="E1519" s="40" t="s">
        <v>12114</v>
      </c>
      <c r="F1519" s="40">
        <v>1</v>
      </c>
    </row>
    <row r="1520" spans="1:6">
      <c r="A1520" s="40" t="s">
        <v>11539</v>
      </c>
      <c r="B1520" s="40">
        <v>2</v>
      </c>
      <c r="E1520" s="40" t="s">
        <v>12115</v>
      </c>
      <c r="F1520" s="40">
        <v>1</v>
      </c>
    </row>
    <row r="1521" spans="1:6">
      <c r="A1521" s="40" t="s">
        <v>3817</v>
      </c>
      <c r="B1521" s="40">
        <v>1</v>
      </c>
      <c r="E1521" s="40" t="s">
        <v>12116</v>
      </c>
      <c r="F1521" s="40">
        <v>1</v>
      </c>
    </row>
    <row r="1522" spans="1:6">
      <c r="A1522" s="40" t="s">
        <v>11540</v>
      </c>
      <c r="B1522" s="40">
        <v>3</v>
      </c>
      <c r="E1522" s="40" t="s">
        <v>12117</v>
      </c>
      <c r="F1522" s="40">
        <v>1</v>
      </c>
    </row>
    <row r="1523" spans="1:6">
      <c r="A1523" s="40" t="s">
        <v>3643</v>
      </c>
      <c r="B1523" s="40">
        <v>2</v>
      </c>
      <c r="E1523" s="40" t="s">
        <v>12118</v>
      </c>
      <c r="F1523" s="40">
        <v>1</v>
      </c>
    </row>
    <row r="1524" spans="1:6">
      <c r="A1524" s="40" t="s">
        <v>11541</v>
      </c>
      <c r="B1524" s="40">
        <v>1</v>
      </c>
      <c r="E1524" s="40" t="s">
        <v>12119</v>
      </c>
      <c r="F1524" s="40">
        <v>1</v>
      </c>
    </row>
    <row r="1525" spans="1:6">
      <c r="A1525" s="40" t="s">
        <v>11542</v>
      </c>
      <c r="B1525" s="40">
        <v>1</v>
      </c>
      <c r="E1525" s="40" t="s">
        <v>12120</v>
      </c>
      <c r="F1525" s="40">
        <v>1</v>
      </c>
    </row>
    <row r="1526" spans="1:6">
      <c r="A1526" s="40" t="s">
        <v>11543</v>
      </c>
      <c r="B1526" s="40">
        <v>1</v>
      </c>
      <c r="E1526" s="40" t="s">
        <v>11569</v>
      </c>
      <c r="F1526" s="40">
        <v>1</v>
      </c>
    </row>
    <row r="1527" spans="1:6">
      <c r="A1527" s="40" t="s">
        <v>3666</v>
      </c>
      <c r="B1527" s="40">
        <v>3</v>
      </c>
      <c r="E1527" s="40" t="s">
        <v>146</v>
      </c>
      <c r="F1527" s="40">
        <v>3</v>
      </c>
    </row>
    <row r="1528" spans="1:6">
      <c r="A1528" s="40" t="s">
        <v>11544</v>
      </c>
      <c r="B1528" s="40">
        <v>1</v>
      </c>
      <c r="E1528" s="40" t="s">
        <v>12121</v>
      </c>
      <c r="F1528" s="40">
        <v>1</v>
      </c>
    </row>
    <row r="1529" spans="1:6">
      <c r="A1529" s="40" t="s">
        <v>11545</v>
      </c>
      <c r="B1529" s="40">
        <v>4</v>
      </c>
      <c r="E1529" s="40" t="s">
        <v>12122</v>
      </c>
      <c r="F1529" s="40">
        <v>1</v>
      </c>
    </row>
    <row r="1530" spans="1:6">
      <c r="A1530" s="40" t="s">
        <v>3692</v>
      </c>
      <c r="B1530" s="40">
        <v>1</v>
      </c>
      <c r="E1530" s="40" t="s">
        <v>12123</v>
      </c>
      <c r="F1530" s="40">
        <v>1</v>
      </c>
    </row>
    <row r="1531" spans="1:6">
      <c r="A1531" s="40" t="s">
        <v>11546</v>
      </c>
      <c r="B1531" s="40">
        <v>1</v>
      </c>
      <c r="E1531" s="40" t="s">
        <v>12124</v>
      </c>
      <c r="F1531" s="40">
        <v>1</v>
      </c>
    </row>
    <row r="1532" spans="1:6">
      <c r="A1532" s="40" t="s">
        <v>11547</v>
      </c>
      <c r="B1532" s="40">
        <v>4</v>
      </c>
      <c r="E1532" s="40" t="s">
        <v>3646</v>
      </c>
      <c r="F1532" s="40">
        <v>1</v>
      </c>
    </row>
    <row r="1533" spans="1:6">
      <c r="A1533" s="40" t="s">
        <v>3604</v>
      </c>
      <c r="B1533" s="40">
        <v>1</v>
      </c>
      <c r="E1533" s="40" t="s">
        <v>11300</v>
      </c>
      <c r="F1533" s="40">
        <v>1</v>
      </c>
    </row>
    <row r="1534" spans="1:6">
      <c r="A1534" s="40" t="s">
        <v>11548</v>
      </c>
      <c r="B1534" s="40">
        <v>3</v>
      </c>
      <c r="E1534" s="40" t="s">
        <v>11336</v>
      </c>
      <c r="F1534" s="40">
        <v>1</v>
      </c>
    </row>
    <row r="1535" spans="1:6">
      <c r="A1535" s="40" t="s">
        <v>11549</v>
      </c>
      <c r="B1535" s="40">
        <v>1</v>
      </c>
      <c r="E1535" s="40" t="s">
        <v>11546</v>
      </c>
      <c r="F1535" s="40">
        <v>1</v>
      </c>
    </row>
    <row r="1536" spans="1:6">
      <c r="A1536" s="40" t="s">
        <v>11550</v>
      </c>
      <c r="B1536" s="40">
        <v>2</v>
      </c>
      <c r="E1536" s="40" t="s">
        <v>12125</v>
      </c>
      <c r="F1536" s="40">
        <v>1</v>
      </c>
    </row>
    <row r="1537" spans="1:6">
      <c r="A1537" s="40" t="s">
        <v>11551</v>
      </c>
      <c r="B1537" s="40">
        <v>1</v>
      </c>
      <c r="E1537" s="40" t="s">
        <v>12126</v>
      </c>
      <c r="F1537" s="40">
        <v>1</v>
      </c>
    </row>
    <row r="1538" spans="1:6">
      <c r="A1538" s="40" t="s">
        <v>11552</v>
      </c>
      <c r="B1538" s="40">
        <v>3</v>
      </c>
      <c r="E1538" s="40" t="s">
        <v>12127</v>
      </c>
      <c r="F1538" s="40">
        <v>1</v>
      </c>
    </row>
    <row r="1539" spans="1:6">
      <c r="A1539" s="40" t="s">
        <v>11553</v>
      </c>
      <c r="B1539" s="40">
        <v>4</v>
      </c>
      <c r="E1539" s="40" t="s">
        <v>12128</v>
      </c>
      <c r="F1539" s="40">
        <v>1</v>
      </c>
    </row>
    <row r="1540" spans="1:6">
      <c r="A1540" s="40" t="s">
        <v>11554</v>
      </c>
      <c r="B1540" s="40">
        <v>1</v>
      </c>
      <c r="E1540" s="40" t="s">
        <v>12129</v>
      </c>
      <c r="F1540" s="40">
        <v>1</v>
      </c>
    </row>
    <row r="1541" spans="1:6">
      <c r="A1541" s="40" t="s">
        <v>11555</v>
      </c>
      <c r="B1541" s="40">
        <v>1</v>
      </c>
      <c r="E1541" s="40" t="s">
        <v>12130</v>
      </c>
      <c r="F1541" s="40">
        <v>1</v>
      </c>
    </row>
    <row r="1542" spans="1:6">
      <c r="A1542" s="40" t="s">
        <v>11556</v>
      </c>
      <c r="B1542" s="40">
        <v>4</v>
      </c>
      <c r="E1542" s="40" t="s">
        <v>12131</v>
      </c>
      <c r="F1542" s="40">
        <v>1</v>
      </c>
    </row>
    <row r="1543" spans="1:6">
      <c r="A1543" s="40" t="s">
        <v>11557</v>
      </c>
      <c r="B1543" s="40">
        <v>1</v>
      </c>
      <c r="E1543" s="40" t="s">
        <v>11404</v>
      </c>
      <c r="F1543" s="40">
        <v>1</v>
      </c>
    </row>
    <row r="1544" spans="1:6">
      <c r="A1544" s="40" t="s">
        <v>3813</v>
      </c>
      <c r="B1544" s="40">
        <v>3</v>
      </c>
      <c r="E1544" s="40" t="s">
        <v>12132</v>
      </c>
      <c r="F1544" s="40">
        <v>1</v>
      </c>
    </row>
    <row r="1545" spans="1:6">
      <c r="A1545" s="40" t="s">
        <v>3673</v>
      </c>
      <c r="B1545" s="40">
        <v>4</v>
      </c>
      <c r="E1545" s="40" t="s">
        <v>11264</v>
      </c>
      <c r="F1545" s="40">
        <v>1</v>
      </c>
    </row>
    <row r="1546" spans="1:6">
      <c r="A1546" s="40" t="s">
        <v>3685</v>
      </c>
      <c r="B1546" s="40">
        <v>3</v>
      </c>
      <c r="E1546" s="40" t="s">
        <v>12133</v>
      </c>
      <c r="F1546" s="40">
        <v>1</v>
      </c>
    </row>
    <row r="1547" spans="1:6">
      <c r="A1547" s="40" t="s">
        <v>3580</v>
      </c>
      <c r="B1547" s="40">
        <v>3</v>
      </c>
      <c r="E1547" s="40" t="s">
        <v>537</v>
      </c>
      <c r="F1547" s="40">
        <v>1</v>
      </c>
    </row>
    <row r="1548" spans="1:6">
      <c r="A1548" s="40" t="s">
        <v>3730</v>
      </c>
      <c r="B1548" s="40">
        <v>3</v>
      </c>
      <c r="E1548" s="40" t="s">
        <v>12134</v>
      </c>
      <c r="F1548" s="40">
        <v>1</v>
      </c>
    </row>
    <row r="1549" spans="1:6">
      <c r="A1549" s="40" t="s">
        <v>3710</v>
      </c>
      <c r="B1549" s="40">
        <v>3</v>
      </c>
      <c r="E1549" s="40" t="s">
        <v>12135</v>
      </c>
      <c r="F1549" s="40">
        <v>1</v>
      </c>
    </row>
    <row r="1550" spans="1:6">
      <c r="A1550" s="40" t="s">
        <v>11558</v>
      </c>
      <c r="B1550" s="40">
        <v>4</v>
      </c>
      <c r="E1550" s="40" t="s">
        <v>12136</v>
      </c>
      <c r="F1550" s="40">
        <v>1</v>
      </c>
    </row>
    <row r="1551" spans="1:6">
      <c r="A1551" s="40" t="s">
        <v>3572</v>
      </c>
      <c r="B1551" s="40">
        <v>1</v>
      </c>
      <c r="E1551" s="40" t="s">
        <v>12137</v>
      </c>
      <c r="F1551" s="40">
        <v>1</v>
      </c>
    </row>
    <row r="1552" spans="1:6">
      <c r="A1552" s="40" t="s">
        <v>11559</v>
      </c>
      <c r="B1552" s="40">
        <v>3</v>
      </c>
      <c r="E1552" s="40" t="s">
        <v>1067</v>
      </c>
      <c r="F1552" s="40">
        <v>1</v>
      </c>
    </row>
    <row r="1553" spans="1:6">
      <c r="A1553" s="40" t="s">
        <v>3584</v>
      </c>
      <c r="B1553" s="40">
        <v>3</v>
      </c>
      <c r="E1553" s="40" t="s">
        <v>11233</v>
      </c>
      <c r="F1553" s="40">
        <v>3</v>
      </c>
    </row>
    <row r="1554" spans="1:6">
      <c r="A1554" s="40" t="s">
        <v>11560</v>
      </c>
      <c r="B1554" s="40">
        <v>3</v>
      </c>
      <c r="E1554" s="40" t="s">
        <v>11301</v>
      </c>
      <c r="F1554" s="40">
        <v>1</v>
      </c>
    </row>
    <row r="1555" spans="1:6">
      <c r="A1555" s="40" t="s">
        <v>3748</v>
      </c>
      <c r="B1555" s="40">
        <v>3</v>
      </c>
      <c r="E1555" s="40" t="s">
        <v>12138</v>
      </c>
      <c r="F1555" s="40">
        <v>1</v>
      </c>
    </row>
    <row r="1556" spans="1:6">
      <c r="A1556" s="40" t="s">
        <v>11561</v>
      </c>
      <c r="B1556" s="40">
        <v>3</v>
      </c>
      <c r="E1556" s="40" t="s">
        <v>11147</v>
      </c>
      <c r="F1556" s="40">
        <v>1</v>
      </c>
    </row>
    <row r="1557" spans="1:6">
      <c r="A1557" s="40" t="s">
        <v>11562</v>
      </c>
      <c r="B1557" s="40">
        <v>4</v>
      </c>
      <c r="E1557" s="40" t="s">
        <v>12139</v>
      </c>
      <c r="F1557" s="40">
        <v>1</v>
      </c>
    </row>
    <row r="1558" spans="1:6">
      <c r="A1558" s="40" t="s">
        <v>11563</v>
      </c>
      <c r="B1558" s="40">
        <v>3</v>
      </c>
      <c r="E1558" s="40" t="s">
        <v>12140</v>
      </c>
      <c r="F1558" s="40">
        <v>1</v>
      </c>
    </row>
    <row r="1559" spans="1:6">
      <c r="A1559" s="40" t="s">
        <v>11564</v>
      </c>
      <c r="B1559" s="40">
        <v>1</v>
      </c>
      <c r="E1559" s="40" t="s">
        <v>12141</v>
      </c>
      <c r="F1559" s="40">
        <v>1</v>
      </c>
    </row>
    <row r="1560" spans="1:6">
      <c r="A1560" s="40" t="s">
        <v>3612</v>
      </c>
      <c r="B1560" s="40">
        <v>1</v>
      </c>
      <c r="E1560" s="40" t="s">
        <v>12142</v>
      </c>
      <c r="F1560" s="40">
        <v>1</v>
      </c>
    </row>
    <row r="1561" spans="1:6">
      <c r="A1561" s="40" t="s">
        <v>11565</v>
      </c>
      <c r="B1561" s="40">
        <v>1</v>
      </c>
      <c r="E1561" s="40" t="s">
        <v>12143</v>
      </c>
      <c r="F1561" s="40">
        <v>1</v>
      </c>
    </row>
    <row r="1562" spans="1:6">
      <c r="A1562" s="40" t="s">
        <v>3588</v>
      </c>
      <c r="B1562" s="40">
        <v>3</v>
      </c>
      <c r="E1562" s="40" t="s">
        <v>12144</v>
      </c>
      <c r="F1562" s="40">
        <v>1</v>
      </c>
    </row>
    <row r="1563" spans="1:6">
      <c r="A1563" s="40" t="s">
        <v>3714</v>
      </c>
      <c r="B1563" s="40">
        <v>3</v>
      </c>
      <c r="E1563" s="40" t="s">
        <v>12145</v>
      </c>
      <c r="F1563" s="40">
        <v>1</v>
      </c>
    </row>
    <row r="1564" spans="1:6">
      <c r="A1564" s="40" t="s">
        <v>3718</v>
      </c>
      <c r="B1564" s="40">
        <v>2</v>
      </c>
      <c r="E1564" s="40" t="s">
        <v>12146</v>
      </c>
      <c r="F1564" s="40">
        <v>1</v>
      </c>
    </row>
    <row r="1565" spans="1:6">
      <c r="A1565" s="40" t="s">
        <v>3681</v>
      </c>
      <c r="B1565" s="40">
        <v>2</v>
      </c>
      <c r="E1565" s="40" t="s">
        <v>12147</v>
      </c>
      <c r="F1565" s="40">
        <v>1</v>
      </c>
    </row>
    <row r="1566" spans="1:6">
      <c r="A1566" s="40" t="s">
        <v>11566</v>
      </c>
      <c r="B1566" s="40">
        <v>1</v>
      </c>
      <c r="E1566" s="40" t="s">
        <v>12148</v>
      </c>
      <c r="F1566" s="40">
        <v>1</v>
      </c>
    </row>
    <row r="1567" spans="1:6">
      <c r="A1567" s="40" t="s">
        <v>3700</v>
      </c>
      <c r="B1567" s="40">
        <v>3</v>
      </c>
      <c r="E1567" s="40" t="s">
        <v>12149</v>
      </c>
      <c r="F1567" s="40">
        <v>1</v>
      </c>
    </row>
    <row r="1568" spans="1:6">
      <c r="A1568" s="40" t="s">
        <v>11567</v>
      </c>
      <c r="B1568" s="40">
        <v>1</v>
      </c>
      <c r="E1568" s="40" t="s">
        <v>11185</v>
      </c>
      <c r="F1568" s="40">
        <v>1</v>
      </c>
    </row>
    <row r="1569" spans="1:6">
      <c r="A1569" s="40" t="s">
        <v>11568</v>
      </c>
      <c r="B1569" s="40">
        <v>1</v>
      </c>
      <c r="E1569" s="40" t="s">
        <v>12150</v>
      </c>
      <c r="F1569" s="40">
        <v>1</v>
      </c>
    </row>
    <row r="1570" spans="1:6">
      <c r="A1570" s="40" t="s">
        <v>3624</v>
      </c>
      <c r="B1570" s="40">
        <v>1</v>
      </c>
      <c r="E1570" s="40" t="s">
        <v>11337</v>
      </c>
      <c r="F1570" s="40">
        <v>1</v>
      </c>
    </row>
    <row r="1571" spans="1:6">
      <c r="A1571" s="40" t="s">
        <v>11569</v>
      </c>
      <c r="B1571" s="40">
        <v>1</v>
      </c>
      <c r="E1571" s="40" t="s">
        <v>12151</v>
      </c>
      <c r="F1571" s="40">
        <v>1</v>
      </c>
    </row>
    <row r="1572" spans="1:6">
      <c r="A1572" s="40" t="s">
        <v>11570</v>
      </c>
      <c r="B1572" s="40">
        <v>1</v>
      </c>
      <c r="E1572" s="40" t="s">
        <v>12152</v>
      </c>
      <c r="F1572" s="40">
        <v>1</v>
      </c>
    </row>
    <row r="1573" spans="1:6">
      <c r="A1573" s="40" t="s">
        <v>11571</v>
      </c>
      <c r="B1573" s="40">
        <v>1</v>
      </c>
      <c r="E1573" s="40" t="s">
        <v>12153</v>
      </c>
      <c r="F1573" s="40">
        <v>1</v>
      </c>
    </row>
    <row r="1574" spans="1:6">
      <c r="A1574" s="40" t="s">
        <v>3608</v>
      </c>
      <c r="B1574" s="40">
        <v>3</v>
      </c>
      <c r="E1574" s="40" t="s">
        <v>11266</v>
      </c>
      <c r="F1574" s="40">
        <v>1</v>
      </c>
    </row>
    <row r="1575" spans="1:6">
      <c r="A1575" s="40" t="s">
        <v>3775</v>
      </c>
      <c r="B1575" s="40">
        <v>1</v>
      </c>
      <c r="E1575" s="40" t="s">
        <v>12154</v>
      </c>
      <c r="F1575" s="40">
        <v>1</v>
      </c>
    </row>
    <row r="1576" spans="1:6">
      <c r="A1576" s="40" t="s">
        <v>3541</v>
      </c>
      <c r="B1576" s="40">
        <v>1</v>
      </c>
      <c r="E1576" s="40" t="s">
        <v>12155</v>
      </c>
      <c r="F1576" s="40">
        <v>1</v>
      </c>
    </row>
    <row r="1577" spans="1:6">
      <c r="A1577" s="40" t="s">
        <v>3527</v>
      </c>
      <c r="B1577" s="40">
        <v>3</v>
      </c>
      <c r="E1577" s="40" t="s">
        <v>12156</v>
      </c>
      <c r="F1577" s="40">
        <v>1</v>
      </c>
    </row>
    <row r="1578" spans="1:6">
      <c r="A1578" s="40" t="s">
        <v>3620</v>
      </c>
      <c r="B1578" s="40">
        <v>3</v>
      </c>
      <c r="E1578" s="40" t="s">
        <v>12157</v>
      </c>
      <c r="F1578" s="40">
        <v>1</v>
      </c>
    </row>
    <row r="1579" spans="1:6">
      <c r="A1579" s="40" t="s">
        <v>11572</v>
      </c>
      <c r="B1579" s="40">
        <v>4</v>
      </c>
      <c r="E1579" s="40" t="s">
        <v>12158</v>
      </c>
      <c r="F1579" s="40">
        <v>1</v>
      </c>
    </row>
    <row r="1580" spans="1:6">
      <c r="A1580" s="40" t="s">
        <v>3669</v>
      </c>
      <c r="B1580" s="40">
        <v>1</v>
      </c>
      <c r="E1580" s="40" t="s">
        <v>12159</v>
      </c>
      <c r="F1580" s="40">
        <v>1</v>
      </c>
    </row>
    <row r="1581" spans="1:6">
      <c r="A1581" s="40" t="s">
        <v>11573</v>
      </c>
      <c r="B1581" s="40">
        <v>2</v>
      </c>
      <c r="E1581" s="40" t="s">
        <v>12160</v>
      </c>
      <c r="F1581" s="40">
        <v>1</v>
      </c>
    </row>
    <row r="1582" spans="1:6">
      <c r="A1582" s="40" t="s">
        <v>3799</v>
      </c>
      <c r="B1582" s="40">
        <v>3</v>
      </c>
      <c r="E1582" s="40" t="s">
        <v>12161</v>
      </c>
      <c r="F1582" s="40">
        <v>1</v>
      </c>
    </row>
    <row r="1583" spans="1:6">
      <c r="A1583" s="40" t="s">
        <v>3561</v>
      </c>
      <c r="B1583" s="40">
        <v>1</v>
      </c>
      <c r="E1583" s="40" t="s">
        <v>12162</v>
      </c>
      <c r="F1583" s="40">
        <v>1</v>
      </c>
    </row>
    <row r="1584" spans="1:6">
      <c r="A1584" s="40" t="s">
        <v>3628</v>
      </c>
      <c r="B1584" s="40">
        <v>1</v>
      </c>
      <c r="E1584" s="40" t="s">
        <v>12163</v>
      </c>
      <c r="F1584" s="40">
        <v>1</v>
      </c>
    </row>
    <row r="1585" spans="1:6">
      <c r="A1585" s="40" t="s">
        <v>3696</v>
      </c>
      <c r="B1585" s="40">
        <v>1</v>
      </c>
      <c r="E1585" s="40" t="s">
        <v>11548</v>
      </c>
      <c r="F1585" s="40">
        <v>1</v>
      </c>
    </row>
    <row r="1586" spans="1:6">
      <c r="A1586" s="40" t="s">
        <v>11574</v>
      </c>
      <c r="B1586" s="40">
        <v>2</v>
      </c>
      <c r="E1586" s="40" t="s">
        <v>12164</v>
      </c>
      <c r="F1586" s="40">
        <v>1</v>
      </c>
    </row>
    <row r="1587" spans="1:6">
      <c r="A1587" s="40" t="s">
        <v>11575</v>
      </c>
      <c r="B1587" s="40">
        <v>1</v>
      </c>
      <c r="E1587" s="40" t="s">
        <v>12165</v>
      </c>
      <c r="F1587" s="40">
        <v>1</v>
      </c>
    </row>
    <row r="1588" spans="1:6">
      <c r="A1588" s="40" t="s">
        <v>11576</v>
      </c>
      <c r="B1588" s="40">
        <v>1</v>
      </c>
      <c r="E1588" s="40" t="s">
        <v>12166</v>
      </c>
      <c r="F1588" s="40">
        <v>1</v>
      </c>
    </row>
    <row r="1589" spans="1:6">
      <c r="A1589" s="40" t="s">
        <v>3639</v>
      </c>
      <c r="B1589" s="40">
        <v>2</v>
      </c>
      <c r="E1589" s="40" t="s">
        <v>12167</v>
      </c>
      <c r="F1589" s="40">
        <v>1</v>
      </c>
    </row>
    <row r="1590" spans="1:6">
      <c r="A1590" s="40" t="s">
        <v>11577</v>
      </c>
      <c r="B1590" s="40">
        <v>2</v>
      </c>
      <c r="E1590" s="40" t="s">
        <v>12168</v>
      </c>
      <c r="F1590" s="40">
        <v>1</v>
      </c>
    </row>
    <row r="1591" spans="1:6">
      <c r="E1591" s="40" t="s">
        <v>12169</v>
      </c>
      <c r="F1591" s="40">
        <v>1</v>
      </c>
    </row>
    <row r="1592" spans="1:6">
      <c r="E1592" s="40" t="s">
        <v>11186</v>
      </c>
      <c r="F1592" s="40">
        <v>3</v>
      </c>
    </row>
    <row r="1593" spans="1:6">
      <c r="E1593" s="40" t="s">
        <v>11520</v>
      </c>
      <c r="F1593" s="40">
        <v>1</v>
      </c>
    </row>
    <row r="1594" spans="1:6">
      <c r="E1594" s="40" t="s">
        <v>12170</v>
      </c>
      <c r="F1594" s="40">
        <v>1</v>
      </c>
    </row>
    <row r="1595" spans="1:6">
      <c r="E1595" s="40" t="s">
        <v>12171</v>
      </c>
      <c r="F1595" s="40">
        <v>1</v>
      </c>
    </row>
    <row r="1596" spans="1:6">
      <c r="E1596" s="40" t="s">
        <v>12172</v>
      </c>
      <c r="F1596" s="40">
        <v>1</v>
      </c>
    </row>
    <row r="1597" spans="1:6">
      <c r="E1597" s="40" t="s">
        <v>69</v>
      </c>
      <c r="F1597" s="40">
        <v>1</v>
      </c>
    </row>
    <row r="1598" spans="1:6">
      <c r="E1598" s="40" t="s">
        <v>128</v>
      </c>
      <c r="F1598" s="40">
        <v>1</v>
      </c>
    </row>
    <row r="1599" spans="1:6">
      <c r="E1599" s="40" t="s">
        <v>12173</v>
      </c>
      <c r="F1599" s="40">
        <v>1</v>
      </c>
    </row>
    <row r="1600" spans="1:6">
      <c r="E1600" s="40" t="s">
        <v>12174</v>
      </c>
      <c r="F1600" s="40">
        <v>1</v>
      </c>
    </row>
    <row r="1601" spans="5:6">
      <c r="E1601" s="40" t="s">
        <v>11486</v>
      </c>
      <c r="F1601" s="40">
        <v>1</v>
      </c>
    </row>
    <row r="1602" spans="5:6">
      <c r="E1602" s="40" t="s">
        <v>11570</v>
      </c>
      <c r="F1602" s="40">
        <v>1</v>
      </c>
    </row>
    <row r="1603" spans="5:6">
      <c r="E1603" s="40" t="s">
        <v>342</v>
      </c>
      <c r="F1603" s="40">
        <v>1</v>
      </c>
    </row>
    <row r="1604" spans="5:6">
      <c r="E1604" s="40" t="s">
        <v>12175</v>
      </c>
      <c r="F1604" s="40">
        <v>1</v>
      </c>
    </row>
    <row r="1605" spans="5:6">
      <c r="E1605" s="40" t="s">
        <v>3836</v>
      </c>
      <c r="F1605" s="40">
        <v>3</v>
      </c>
    </row>
    <row r="1606" spans="5:6">
      <c r="E1606" s="40" t="s">
        <v>12176</v>
      </c>
      <c r="F1606" s="40">
        <v>1</v>
      </c>
    </row>
    <row r="1607" spans="5:6">
      <c r="E1607" s="40" t="s">
        <v>3551</v>
      </c>
      <c r="F1607" s="40">
        <v>1</v>
      </c>
    </row>
    <row r="1608" spans="5:6">
      <c r="E1608" s="40" t="s">
        <v>3736</v>
      </c>
      <c r="F1608" s="40">
        <v>1</v>
      </c>
    </row>
    <row r="1609" spans="5:6">
      <c r="E1609" s="40" t="s">
        <v>12177</v>
      </c>
      <c r="F1609" s="40">
        <v>1</v>
      </c>
    </row>
    <row r="1610" spans="5:6">
      <c r="E1610" s="40" t="s">
        <v>12178</v>
      </c>
      <c r="F1610" s="40">
        <v>1</v>
      </c>
    </row>
    <row r="1611" spans="5:6">
      <c r="E1611" s="40" t="s">
        <v>11111</v>
      </c>
      <c r="F1611" s="40">
        <v>1</v>
      </c>
    </row>
    <row r="1612" spans="5:6">
      <c r="E1612" s="40" t="s">
        <v>12179</v>
      </c>
      <c r="F1612" s="40">
        <v>1</v>
      </c>
    </row>
    <row r="1613" spans="5:6">
      <c r="E1613" s="40" t="s">
        <v>12180</v>
      </c>
      <c r="F1613" s="40">
        <v>1</v>
      </c>
    </row>
    <row r="1614" spans="5:6">
      <c r="E1614" s="40" t="s">
        <v>12181</v>
      </c>
      <c r="F1614" s="40">
        <v>1</v>
      </c>
    </row>
    <row r="1615" spans="5:6">
      <c r="E1615" s="40" t="s">
        <v>12182</v>
      </c>
      <c r="F1615" s="40">
        <v>1</v>
      </c>
    </row>
    <row r="1616" spans="5:6">
      <c r="E1616" s="40" t="s">
        <v>12183</v>
      </c>
      <c r="F1616" s="40">
        <v>1</v>
      </c>
    </row>
    <row r="1617" spans="5:6">
      <c r="E1617" s="40" t="s">
        <v>143</v>
      </c>
      <c r="F1617" s="40">
        <v>1</v>
      </c>
    </row>
    <row r="1618" spans="5:6">
      <c r="E1618" s="40" t="s">
        <v>12184</v>
      </c>
      <c r="F1618" s="40">
        <v>1</v>
      </c>
    </row>
    <row r="1619" spans="5:6">
      <c r="E1619" s="40" t="s">
        <v>12185</v>
      </c>
      <c r="F1619" s="40">
        <v>1</v>
      </c>
    </row>
    <row r="1620" spans="5:6">
      <c r="E1620" s="40" t="s">
        <v>12186</v>
      </c>
      <c r="F1620" s="40">
        <v>1</v>
      </c>
    </row>
    <row r="1621" spans="5:6">
      <c r="E1621" s="40" t="s">
        <v>12187</v>
      </c>
      <c r="F1621" s="40">
        <v>1</v>
      </c>
    </row>
    <row r="1622" spans="5:6">
      <c r="E1622" s="40" t="s">
        <v>12188</v>
      </c>
      <c r="F1622" s="40">
        <v>1</v>
      </c>
    </row>
    <row r="1623" spans="5:6">
      <c r="E1623" s="40" t="s">
        <v>12189</v>
      </c>
      <c r="F1623" s="40">
        <v>1</v>
      </c>
    </row>
    <row r="1624" spans="5:6">
      <c r="E1624" s="40" t="s">
        <v>11406</v>
      </c>
      <c r="F1624" s="40">
        <v>1</v>
      </c>
    </row>
    <row r="1625" spans="5:6">
      <c r="E1625" s="40" t="s">
        <v>11439</v>
      </c>
      <c r="F1625" s="40">
        <v>1</v>
      </c>
    </row>
    <row r="1626" spans="5:6">
      <c r="E1626" s="40" t="s">
        <v>12190</v>
      </c>
      <c r="F1626" s="40">
        <v>1</v>
      </c>
    </row>
    <row r="1627" spans="5:6">
      <c r="E1627" s="40" t="s">
        <v>12191</v>
      </c>
      <c r="F1627" s="40">
        <v>1</v>
      </c>
    </row>
    <row r="1628" spans="5:6">
      <c r="E1628" s="40" t="s">
        <v>12192</v>
      </c>
      <c r="F1628" s="40">
        <v>1</v>
      </c>
    </row>
    <row r="1629" spans="5:6">
      <c r="E1629" s="40" t="s">
        <v>3791</v>
      </c>
      <c r="F1629" s="40">
        <v>1</v>
      </c>
    </row>
    <row r="1630" spans="5:6">
      <c r="E1630" s="40" t="s">
        <v>12193</v>
      </c>
      <c r="F1630" s="40">
        <v>1</v>
      </c>
    </row>
    <row r="1631" spans="5:6">
      <c r="E1631" s="40" t="s">
        <v>11429</v>
      </c>
      <c r="F1631" s="40">
        <v>1</v>
      </c>
    </row>
    <row r="1632" spans="5:6">
      <c r="E1632" s="40" t="s">
        <v>12194</v>
      </c>
      <c r="F1632" s="40">
        <v>1</v>
      </c>
    </row>
    <row r="1633" spans="5:6">
      <c r="E1633" s="40" t="s">
        <v>12195</v>
      </c>
      <c r="F1633" s="40">
        <v>1</v>
      </c>
    </row>
    <row r="1634" spans="5:6">
      <c r="E1634" s="40" t="s">
        <v>12196</v>
      </c>
      <c r="F1634" s="40">
        <v>1</v>
      </c>
    </row>
    <row r="1635" spans="5:6">
      <c r="E1635" s="40" t="s">
        <v>12197</v>
      </c>
      <c r="F1635" s="40">
        <v>1</v>
      </c>
    </row>
    <row r="1636" spans="5:6">
      <c r="E1636" s="40" t="s">
        <v>12198</v>
      </c>
      <c r="F1636" s="40">
        <v>1</v>
      </c>
    </row>
    <row r="1637" spans="5:6">
      <c r="E1637" s="40" t="s">
        <v>12199</v>
      </c>
      <c r="F1637" s="40">
        <v>1</v>
      </c>
    </row>
    <row r="1638" spans="5:6">
      <c r="E1638" s="40" t="s">
        <v>12200</v>
      </c>
      <c r="F1638" s="40">
        <v>1</v>
      </c>
    </row>
    <row r="1639" spans="5:6">
      <c r="E1639" s="40" t="s">
        <v>12201</v>
      </c>
      <c r="F1639" s="40">
        <v>1</v>
      </c>
    </row>
    <row r="1640" spans="5:6">
      <c r="E1640" s="40" t="s">
        <v>12202</v>
      </c>
      <c r="F1640" s="40">
        <v>1</v>
      </c>
    </row>
    <row r="1641" spans="5:6">
      <c r="E1641" s="40" t="s">
        <v>3608</v>
      </c>
      <c r="F1641" s="40">
        <v>1</v>
      </c>
    </row>
    <row r="1642" spans="5:6">
      <c r="E1642" s="40" t="s">
        <v>12203</v>
      </c>
      <c r="F1642" s="40">
        <v>1</v>
      </c>
    </row>
    <row r="1643" spans="5:6">
      <c r="E1643" s="40" t="s">
        <v>12204</v>
      </c>
      <c r="F1643" s="40">
        <v>1</v>
      </c>
    </row>
    <row r="1644" spans="5:6">
      <c r="E1644" s="40" t="s">
        <v>12205</v>
      </c>
      <c r="F1644" s="40">
        <v>1</v>
      </c>
    </row>
    <row r="1645" spans="5:6">
      <c r="E1645" s="40" t="s">
        <v>3848</v>
      </c>
      <c r="F1645" s="40">
        <v>1</v>
      </c>
    </row>
    <row r="1646" spans="5:6">
      <c r="E1646" s="40" t="s">
        <v>12206</v>
      </c>
      <c r="F1646" s="40">
        <v>1</v>
      </c>
    </row>
    <row r="1647" spans="5:6">
      <c r="E1647" s="40" t="s">
        <v>12207</v>
      </c>
      <c r="F1647" s="40">
        <v>1</v>
      </c>
    </row>
    <row r="1648" spans="5:6">
      <c r="E1648" s="40" t="s">
        <v>12208</v>
      </c>
      <c r="F1648" s="40">
        <v>1</v>
      </c>
    </row>
    <row r="1649" spans="5:6">
      <c r="E1649" s="40" t="s">
        <v>12209</v>
      </c>
      <c r="F1649" s="40">
        <v>1</v>
      </c>
    </row>
    <row r="1650" spans="5:6">
      <c r="E1650" s="40" t="s">
        <v>3775</v>
      </c>
      <c r="F1650" s="40">
        <v>1</v>
      </c>
    </row>
    <row r="1651" spans="5:6">
      <c r="E1651" s="40" t="s">
        <v>11456</v>
      </c>
      <c r="F1651" s="40">
        <v>1</v>
      </c>
    </row>
    <row r="1652" spans="5:6">
      <c r="E1652" s="40" t="s">
        <v>12210</v>
      </c>
      <c r="F1652" s="40">
        <v>1</v>
      </c>
    </row>
    <row r="1653" spans="5:6">
      <c r="E1653" s="40" t="s">
        <v>12211</v>
      </c>
      <c r="F1653" s="40">
        <v>1</v>
      </c>
    </row>
    <row r="1654" spans="5:6">
      <c r="E1654" s="40" t="s">
        <v>12212</v>
      </c>
      <c r="F1654" s="40">
        <v>1</v>
      </c>
    </row>
    <row r="1655" spans="5:6">
      <c r="E1655" s="40" t="s">
        <v>12213</v>
      </c>
      <c r="F1655" s="40">
        <v>1</v>
      </c>
    </row>
    <row r="1656" spans="5:6">
      <c r="E1656" s="40" t="s">
        <v>12214</v>
      </c>
      <c r="F1656" s="40">
        <v>1</v>
      </c>
    </row>
    <row r="1657" spans="5:6">
      <c r="E1657" s="40" t="s">
        <v>12215</v>
      </c>
      <c r="F1657" s="40">
        <v>1</v>
      </c>
    </row>
    <row r="1658" spans="5:6">
      <c r="E1658" s="40" t="s">
        <v>11487</v>
      </c>
      <c r="F1658" s="40">
        <v>1</v>
      </c>
    </row>
    <row r="1659" spans="5:6">
      <c r="E1659" s="40" t="s">
        <v>12216</v>
      </c>
      <c r="F1659" s="40">
        <v>1</v>
      </c>
    </row>
    <row r="1660" spans="5:6">
      <c r="E1660" s="40" t="s">
        <v>11522</v>
      </c>
      <c r="F1660" s="40">
        <v>1</v>
      </c>
    </row>
    <row r="1661" spans="5:6">
      <c r="E1661" s="40" t="s">
        <v>11550</v>
      </c>
      <c r="F1661" s="40">
        <v>1</v>
      </c>
    </row>
    <row r="1662" spans="5:6">
      <c r="E1662" s="40" t="s">
        <v>11269</v>
      </c>
      <c r="F1662" s="40">
        <v>1</v>
      </c>
    </row>
    <row r="1663" spans="5:6">
      <c r="E1663" s="40" t="s">
        <v>12217</v>
      </c>
      <c r="F1663" s="40">
        <v>1</v>
      </c>
    </row>
    <row r="1664" spans="5:6">
      <c r="E1664" s="40" t="s">
        <v>12218</v>
      </c>
      <c r="F1664" s="40">
        <v>1</v>
      </c>
    </row>
    <row r="1665" spans="5:6">
      <c r="E1665" s="40" t="s">
        <v>314</v>
      </c>
      <c r="F1665" s="40">
        <v>1</v>
      </c>
    </row>
    <row r="1666" spans="5:6">
      <c r="E1666" s="40" t="s">
        <v>149</v>
      </c>
      <c r="F1666" s="40">
        <v>3</v>
      </c>
    </row>
    <row r="1667" spans="5:6">
      <c r="E1667" s="40" t="s">
        <v>12219</v>
      </c>
      <c r="F1667" s="40">
        <v>1</v>
      </c>
    </row>
    <row r="1668" spans="5:6">
      <c r="E1668" s="40" t="s">
        <v>12220</v>
      </c>
      <c r="F1668" s="40">
        <v>1</v>
      </c>
    </row>
    <row r="1669" spans="5:6">
      <c r="E1669" s="40" t="s">
        <v>12221</v>
      </c>
      <c r="F1669" s="40">
        <v>1</v>
      </c>
    </row>
    <row r="1670" spans="5:6">
      <c r="E1670" s="40" t="s">
        <v>12222</v>
      </c>
      <c r="F1670" s="40">
        <v>1</v>
      </c>
    </row>
    <row r="1671" spans="5:6">
      <c r="E1671" s="40" t="s">
        <v>12223</v>
      </c>
      <c r="F1671" s="40">
        <v>1</v>
      </c>
    </row>
    <row r="1672" spans="5:6">
      <c r="E1672" s="40" t="s">
        <v>12224</v>
      </c>
      <c r="F1672" s="40">
        <v>1</v>
      </c>
    </row>
    <row r="1673" spans="5:6">
      <c r="E1673" s="40" t="s">
        <v>12225</v>
      </c>
      <c r="F1673" s="40">
        <v>1</v>
      </c>
    </row>
    <row r="1674" spans="5:6">
      <c r="E1674" s="40" t="s">
        <v>12226</v>
      </c>
      <c r="F1674" s="40">
        <v>1</v>
      </c>
    </row>
    <row r="1675" spans="5:6">
      <c r="E1675" s="40" t="s">
        <v>12227</v>
      </c>
      <c r="F1675" s="40">
        <v>1</v>
      </c>
    </row>
    <row r="1676" spans="5:6">
      <c r="E1676" s="40" t="s">
        <v>12228</v>
      </c>
      <c r="F1676" s="40">
        <v>1</v>
      </c>
    </row>
    <row r="1677" spans="5:6">
      <c r="E1677" s="40" t="s">
        <v>12229</v>
      </c>
      <c r="F1677" s="40">
        <v>1</v>
      </c>
    </row>
    <row r="1678" spans="5:6">
      <c r="E1678" s="40" t="s">
        <v>12230</v>
      </c>
      <c r="F1678" s="40">
        <v>1</v>
      </c>
    </row>
    <row r="1679" spans="5:6">
      <c r="E1679" s="40" t="s">
        <v>12231</v>
      </c>
      <c r="F1679" s="40">
        <v>1</v>
      </c>
    </row>
    <row r="1680" spans="5:6">
      <c r="E1680" s="40" t="s">
        <v>12232</v>
      </c>
      <c r="F1680" s="40">
        <v>1</v>
      </c>
    </row>
    <row r="1681" spans="5:6">
      <c r="E1681" s="40" t="s">
        <v>11523</v>
      </c>
      <c r="F1681" s="40">
        <v>1</v>
      </c>
    </row>
    <row r="1682" spans="5:6">
      <c r="E1682" s="40" t="s">
        <v>3541</v>
      </c>
      <c r="F1682" s="40">
        <v>1</v>
      </c>
    </row>
    <row r="1683" spans="5:6">
      <c r="E1683" s="40" t="s">
        <v>11448</v>
      </c>
      <c r="F1683" s="40">
        <v>1</v>
      </c>
    </row>
    <row r="1684" spans="5:6">
      <c r="E1684" s="40" t="s">
        <v>12233</v>
      </c>
      <c r="F1684" s="40">
        <v>1</v>
      </c>
    </row>
    <row r="1685" spans="5:6">
      <c r="E1685" s="40" t="s">
        <v>12234</v>
      </c>
      <c r="F1685" s="40">
        <v>1</v>
      </c>
    </row>
    <row r="1686" spans="5:6">
      <c r="E1686" s="40" t="s">
        <v>12235</v>
      </c>
      <c r="F1686" s="40">
        <v>1</v>
      </c>
    </row>
    <row r="1687" spans="5:6">
      <c r="E1687" s="40" t="s">
        <v>3428</v>
      </c>
      <c r="F1687" s="40">
        <v>4</v>
      </c>
    </row>
    <row r="1688" spans="5:6">
      <c r="E1688" s="40" t="s">
        <v>11488</v>
      </c>
      <c r="F1688" s="40">
        <v>1</v>
      </c>
    </row>
    <row r="1689" spans="5:6">
      <c r="E1689" s="40" t="s">
        <v>12236</v>
      </c>
      <c r="F1689" s="40">
        <v>1</v>
      </c>
    </row>
    <row r="1690" spans="5:6">
      <c r="E1690" s="40" t="s">
        <v>11457</v>
      </c>
      <c r="F1690" s="40">
        <v>1</v>
      </c>
    </row>
    <row r="1691" spans="5:6">
      <c r="E1691" s="40" t="s">
        <v>11189</v>
      </c>
      <c r="F1691" s="40">
        <v>1</v>
      </c>
    </row>
    <row r="1692" spans="5:6">
      <c r="E1692" s="40" t="s">
        <v>12237</v>
      </c>
      <c r="F1692" s="40">
        <v>1</v>
      </c>
    </row>
    <row r="1693" spans="5:6">
      <c r="E1693" s="40" t="s">
        <v>12238</v>
      </c>
      <c r="F1693" s="40">
        <v>1</v>
      </c>
    </row>
    <row r="1694" spans="5:6">
      <c r="E1694" s="40" t="s">
        <v>12239</v>
      </c>
      <c r="F1694" s="40">
        <v>1</v>
      </c>
    </row>
    <row r="1695" spans="5:6">
      <c r="E1695" s="40" t="s">
        <v>12240</v>
      </c>
      <c r="F1695" s="40">
        <v>1</v>
      </c>
    </row>
    <row r="1696" spans="5:6">
      <c r="E1696" s="40" t="s">
        <v>12241</v>
      </c>
      <c r="F1696" s="40">
        <v>1</v>
      </c>
    </row>
    <row r="1697" spans="5:6">
      <c r="E1697" s="40" t="s">
        <v>11524</v>
      </c>
      <c r="F1697" s="40">
        <v>1</v>
      </c>
    </row>
    <row r="1698" spans="5:6">
      <c r="E1698" s="40" t="s">
        <v>12242</v>
      </c>
      <c r="F1698" s="40">
        <v>1</v>
      </c>
    </row>
    <row r="1699" spans="5:6">
      <c r="E1699" s="40" t="s">
        <v>12243</v>
      </c>
      <c r="F1699" s="40">
        <v>1</v>
      </c>
    </row>
    <row r="1700" spans="5:6">
      <c r="E1700" s="40" t="s">
        <v>12244</v>
      </c>
      <c r="F1700" s="40">
        <v>1</v>
      </c>
    </row>
    <row r="1701" spans="5:6">
      <c r="E1701" s="40" t="s">
        <v>12245</v>
      </c>
      <c r="F1701" s="40">
        <v>1</v>
      </c>
    </row>
    <row r="1702" spans="5:6">
      <c r="E1702" s="40" t="s">
        <v>12246</v>
      </c>
      <c r="F1702" s="40">
        <v>1</v>
      </c>
    </row>
    <row r="1703" spans="5:6">
      <c r="E1703" s="40" t="s">
        <v>12247</v>
      </c>
      <c r="F1703" s="40">
        <v>1</v>
      </c>
    </row>
    <row r="1704" spans="5:6">
      <c r="E1704" s="40" t="s">
        <v>12248</v>
      </c>
      <c r="F1704" s="40">
        <v>1</v>
      </c>
    </row>
    <row r="1705" spans="5:6">
      <c r="E1705" s="40" t="s">
        <v>12249</v>
      </c>
      <c r="F1705" s="40">
        <v>1</v>
      </c>
    </row>
    <row r="1706" spans="5:6">
      <c r="E1706" s="40" t="s">
        <v>3527</v>
      </c>
      <c r="F1706" s="40">
        <v>1</v>
      </c>
    </row>
    <row r="1707" spans="5:6">
      <c r="E1707" s="40" t="s">
        <v>12250</v>
      </c>
      <c r="F1707" s="40">
        <v>1</v>
      </c>
    </row>
    <row r="1708" spans="5:6">
      <c r="E1708" s="40" t="s">
        <v>11372</v>
      </c>
      <c r="F1708" s="40">
        <v>1</v>
      </c>
    </row>
    <row r="1709" spans="5:6">
      <c r="E1709" s="40" t="s">
        <v>12251</v>
      </c>
      <c r="F1709" s="40">
        <v>1</v>
      </c>
    </row>
    <row r="1710" spans="5:6">
      <c r="E1710" s="40" t="s">
        <v>12252</v>
      </c>
      <c r="F1710" s="40">
        <v>1</v>
      </c>
    </row>
    <row r="1711" spans="5:6">
      <c r="E1711" s="40" t="s">
        <v>12253</v>
      </c>
      <c r="F1711" s="40">
        <v>1</v>
      </c>
    </row>
    <row r="1712" spans="5:6">
      <c r="E1712" s="40" t="s">
        <v>12254</v>
      </c>
      <c r="F1712" s="40">
        <v>1</v>
      </c>
    </row>
    <row r="1713" spans="5:6">
      <c r="E1713" s="40" t="s">
        <v>12255</v>
      </c>
      <c r="F1713" s="40">
        <v>1</v>
      </c>
    </row>
    <row r="1714" spans="5:6">
      <c r="E1714" s="40" t="s">
        <v>12256</v>
      </c>
      <c r="F1714" s="40">
        <v>1</v>
      </c>
    </row>
    <row r="1715" spans="5:6">
      <c r="E1715" s="40" t="s">
        <v>12257</v>
      </c>
      <c r="F1715" s="40">
        <v>1</v>
      </c>
    </row>
    <row r="1716" spans="5:6">
      <c r="E1716" s="40" t="s">
        <v>12258</v>
      </c>
      <c r="F1716" s="40">
        <v>1</v>
      </c>
    </row>
    <row r="1717" spans="5:6">
      <c r="E1717" s="40" t="s">
        <v>12259</v>
      </c>
      <c r="F1717" s="40">
        <v>1</v>
      </c>
    </row>
    <row r="1718" spans="5:6">
      <c r="E1718" s="40" t="s">
        <v>393</v>
      </c>
      <c r="F1718" s="40">
        <v>1</v>
      </c>
    </row>
    <row r="1719" spans="5:6">
      <c r="E1719" s="40" t="s">
        <v>3558</v>
      </c>
      <c r="F1719" s="40">
        <v>1</v>
      </c>
    </row>
    <row r="1720" spans="5:6">
      <c r="E1720" s="40" t="s">
        <v>12260</v>
      </c>
      <c r="F1720" s="40">
        <v>1</v>
      </c>
    </row>
    <row r="1721" spans="5:6">
      <c r="E1721" s="40" t="s">
        <v>12261</v>
      </c>
      <c r="F1721" s="40">
        <v>1</v>
      </c>
    </row>
    <row r="1722" spans="5:6">
      <c r="E1722" s="40" t="s">
        <v>12262</v>
      </c>
      <c r="F1722" s="40">
        <v>1</v>
      </c>
    </row>
    <row r="1723" spans="5:6">
      <c r="E1723" s="40" t="s">
        <v>11552</v>
      </c>
      <c r="F1723" s="40">
        <v>1</v>
      </c>
    </row>
    <row r="1724" spans="5:6">
      <c r="E1724" s="40" t="s">
        <v>3795</v>
      </c>
      <c r="F1724" s="40">
        <v>1</v>
      </c>
    </row>
    <row r="1725" spans="5:6">
      <c r="E1725" s="40" t="s">
        <v>12263</v>
      </c>
      <c r="F1725" s="40">
        <v>1</v>
      </c>
    </row>
    <row r="1726" spans="5:6">
      <c r="E1726" s="40" t="s">
        <v>12264</v>
      </c>
      <c r="F1726" s="40">
        <v>1</v>
      </c>
    </row>
    <row r="1727" spans="5:6">
      <c r="E1727" s="40" t="s">
        <v>11273</v>
      </c>
      <c r="F1727" s="40">
        <v>1</v>
      </c>
    </row>
    <row r="1728" spans="5:6">
      <c r="E1728" s="40" t="s">
        <v>12265</v>
      </c>
      <c r="F1728" s="40">
        <v>1</v>
      </c>
    </row>
    <row r="1729" spans="5:6">
      <c r="E1729" s="40" t="s">
        <v>11553</v>
      </c>
      <c r="F1729" s="40">
        <v>1</v>
      </c>
    </row>
    <row r="1730" spans="5:6">
      <c r="E1730" s="40" t="s">
        <v>12266</v>
      </c>
      <c r="F1730" s="40">
        <v>1</v>
      </c>
    </row>
    <row r="1731" spans="5:6">
      <c r="E1731" s="40" t="s">
        <v>11309</v>
      </c>
      <c r="F1731" s="40">
        <v>1</v>
      </c>
    </row>
    <row r="1732" spans="5:6">
      <c r="E1732" s="40" t="s">
        <v>12267</v>
      </c>
      <c r="F1732" s="40">
        <v>1</v>
      </c>
    </row>
    <row r="1733" spans="5:6">
      <c r="E1733" s="40" t="s">
        <v>12268</v>
      </c>
      <c r="F1733" s="40">
        <v>1</v>
      </c>
    </row>
    <row r="1734" spans="5:6">
      <c r="E1734" s="40" t="s">
        <v>12269</v>
      </c>
      <c r="F1734" s="40">
        <v>1</v>
      </c>
    </row>
    <row r="1735" spans="5:6">
      <c r="E1735" s="40" t="s">
        <v>11274</v>
      </c>
      <c r="F1735" s="40">
        <v>1</v>
      </c>
    </row>
    <row r="1736" spans="5:6">
      <c r="E1736" s="40" t="s">
        <v>12270</v>
      </c>
      <c r="F1736" s="40">
        <v>1</v>
      </c>
    </row>
    <row r="1737" spans="5:6">
      <c r="E1737" s="40" t="s">
        <v>12271</v>
      </c>
      <c r="F1737" s="40">
        <v>1</v>
      </c>
    </row>
    <row r="1738" spans="5:6">
      <c r="E1738" s="40" t="s">
        <v>12272</v>
      </c>
      <c r="F1738" s="40">
        <v>1</v>
      </c>
    </row>
    <row r="1739" spans="5:6">
      <c r="E1739" s="40" t="s">
        <v>11526</v>
      </c>
      <c r="F1739" s="40">
        <v>1</v>
      </c>
    </row>
    <row r="1740" spans="5:6">
      <c r="E1740" s="40" t="s">
        <v>12273</v>
      </c>
      <c r="F1740" s="40">
        <v>1</v>
      </c>
    </row>
    <row r="1741" spans="5:6">
      <c r="E1741" s="40" t="s">
        <v>12274</v>
      </c>
      <c r="F1741" s="40">
        <v>1</v>
      </c>
    </row>
    <row r="1742" spans="5:6">
      <c r="E1742" s="40" t="s">
        <v>12275</v>
      </c>
      <c r="F1742" s="40">
        <v>1</v>
      </c>
    </row>
    <row r="1743" spans="5:6">
      <c r="E1743" s="40" t="s">
        <v>12276</v>
      </c>
      <c r="F1743" s="40">
        <v>1</v>
      </c>
    </row>
    <row r="1744" spans="5:6">
      <c r="E1744" s="40" t="s">
        <v>11555</v>
      </c>
      <c r="F1744" s="40">
        <v>1</v>
      </c>
    </row>
    <row r="1745" spans="5:6">
      <c r="E1745" s="40" t="s">
        <v>12277</v>
      </c>
      <c r="F1745" s="40">
        <v>1</v>
      </c>
    </row>
    <row r="1746" spans="5:6">
      <c r="E1746" s="40" t="s">
        <v>12278</v>
      </c>
      <c r="F1746" s="40">
        <v>1</v>
      </c>
    </row>
    <row r="1747" spans="5:6">
      <c r="E1747" s="40" t="s">
        <v>12279</v>
      </c>
      <c r="F1747" s="40">
        <v>1</v>
      </c>
    </row>
    <row r="1748" spans="5:6">
      <c r="E1748" s="40" t="s">
        <v>11491</v>
      </c>
      <c r="F1748" s="40">
        <v>1</v>
      </c>
    </row>
    <row r="1749" spans="5:6">
      <c r="E1749" s="40" t="s">
        <v>12280</v>
      </c>
      <c r="F1749" s="40">
        <v>1</v>
      </c>
    </row>
    <row r="1750" spans="5:6">
      <c r="E1750" s="40" t="s">
        <v>11440</v>
      </c>
      <c r="F1750" s="40">
        <v>1</v>
      </c>
    </row>
    <row r="1751" spans="5:6">
      <c r="E1751" s="40" t="s">
        <v>12281</v>
      </c>
      <c r="F1751" s="40">
        <v>1</v>
      </c>
    </row>
    <row r="1752" spans="5:6">
      <c r="E1752" s="40" t="s">
        <v>12282</v>
      </c>
      <c r="F1752" s="40">
        <v>1</v>
      </c>
    </row>
    <row r="1753" spans="5:6">
      <c r="E1753" s="40" t="s">
        <v>12283</v>
      </c>
      <c r="F1753" s="40">
        <v>1</v>
      </c>
    </row>
    <row r="1754" spans="5:6">
      <c r="E1754" s="40" t="s">
        <v>12284</v>
      </c>
      <c r="F1754" s="40">
        <v>1</v>
      </c>
    </row>
    <row r="1755" spans="5:6">
      <c r="E1755" s="40" t="s">
        <v>11557</v>
      </c>
      <c r="F1755" s="40">
        <v>1</v>
      </c>
    </row>
    <row r="1756" spans="5:6">
      <c r="E1756" s="40" t="s">
        <v>3813</v>
      </c>
      <c r="F1756" s="40">
        <v>1</v>
      </c>
    </row>
    <row r="1757" spans="5:6">
      <c r="E1757" s="40" t="s">
        <v>12285</v>
      </c>
      <c r="F1757" s="40">
        <v>1</v>
      </c>
    </row>
    <row r="1758" spans="5:6">
      <c r="E1758" s="40" t="s">
        <v>12286</v>
      </c>
      <c r="F1758" s="40">
        <v>1</v>
      </c>
    </row>
    <row r="1759" spans="5:6">
      <c r="E1759" s="40" t="s">
        <v>12287</v>
      </c>
      <c r="F1759" s="40">
        <v>1</v>
      </c>
    </row>
    <row r="1760" spans="5:6">
      <c r="E1760" s="40" t="s">
        <v>12288</v>
      </c>
      <c r="F1760" s="40">
        <v>1</v>
      </c>
    </row>
    <row r="1761" spans="5:6">
      <c r="E1761" s="40" t="s">
        <v>12289</v>
      </c>
      <c r="F1761" s="40">
        <v>1</v>
      </c>
    </row>
    <row r="1762" spans="5:6">
      <c r="E1762" s="40" t="s">
        <v>3409</v>
      </c>
      <c r="F1762" s="40">
        <v>4</v>
      </c>
    </row>
    <row r="1763" spans="5:6">
      <c r="E1763" s="40" t="s">
        <v>12290</v>
      </c>
      <c r="F1763" s="40">
        <v>1</v>
      </c>
    </row>
    <row r="1764" spans="5:6">
      <c r="E1764" s="40" t="s">
        <v>12291</v>
      </c>
      <c r="F1764" s="40">
        <v>1</v>
      </c>
    </row>
    <row r="1765" spans="5:6">
      <c r="E1765" s="40" t="s">
        <v>11236</v>
      </c>
      <c r="F1765" s="40">
        <v>1</v>
      </c>
    </row>
    <row r="1766" spans="5:6">
      <c r="E1766" s="40" t="s">
        <v>12292</v>
      </c>
      <c r="F1766" s="40">
        <v>1</v>
      </c>
    </row>
    <row r="1767" spans="5:6">
      <c r="E1767" s="40" t="s">
        <v>12293</v>
      </c>
      <c r="F1767" s="40">
        <v>1</v>
      </c>
    </row>
    <row r="1768" spans="5:6">
      <c r="E1768" s="40" t="s">
        <v>12294</v>
      </c>
      <c r="F1768" s="40">
        <v>1</v>
      </c>
    </row>
    <row r="1769" spans="5:6">
      <c r="E1769" s="40" t="s">
        <v>12295</v>
      </c>
      <c r="F1769" s="40">
        <v>1</v>
      </c>
    </row>
    <row r="1770" spans="5:6">
      <c r="E1770" s="40" t="s">
        <v>12296</v>
      </c>
      <c r="F1770" s="40">
        <v>1</v>
      </c>
    </row>
    <row r="1771" spans="5:6">
      <c r="E1771" s="40" t="s">
        <v>11449</v>
      </c>
      <c r="F1771" s="40">
        <v>1</v>
      </c>
    </row>
    <row r="1772" spans="5:6">
      <c r="E1772" s="40" t="s">
        <v>12297</v>
      </c>
      <c r="F1772" s="40">
        <v>1</v>
      </c>
    </row>
    <row r="1773" spans="5:6">
      <c r="E1773" s="40" t="s">
        <v>12298</v>
      </c>
      <c r="F1773" s="40">
        <v>1</v>
      </c>
    </row>
    <row r="1774" spans="5:6">
      <c r="E1774" s="40" t="s">
        <v>12299</v>
      </c>
      <c r="F1774" s="40">
        <v>1</v>
      </c>
    </row>
    <row r="1775" spans="5:6">
      <c r="E1775" s="40" t="s">
        <v>12300</v>
      </c>
      <c r="F1775" s="40">
        <v>1</v>
      </c>
    </row>
    <row r="1776" spans="5:6">
      <c r="E1776" s="40" t="s">
        <v>12301</v>
      </c>
      <c r="F1776" s="40">
        <v>1</v>
      </c>
    </row>
    <row r="1777" spans="5:6">
      <c r="E1777" s="40" t="s">
        <v>12302</v>
      </c>
      <c r="F1777" s="40">
        <v>1</v>
      </c>
    </row>
    <row r="1778" spans="5:6">
      <c r="E1778" s="40" t="s">
        <v>12303</v>
      </c>
      <c r="F1778" s="40">
        <v>1</v>
      </c>
    </row>
    <row r="1779" spans="5:6">
      <c r="E1779" s="40" t="s">
        <v>11276</v>
      </c>
      <c r="F1779" s="40">
        <v>1</v>
      </c>
    </row>
    <row r="1780" spans="5:6">
      <c r="E1780" s="40" t="s">
        <v>12304</v>
      </c>
      <c r="F1780" s="40">
        <v>1</v>
      </c>
    </row>
    <row r="1781" spans="5:6">
      <c r="E1781" s="40" t="s">
        <v>11374</v>
      </c>
      <c r="F1781" s="40">
        <v>1</v>
      </c>
    </row>
    <row r="1782" spans="5:6">
      <c r="E1782" s="40" t="s">
        <v>11530</v>
      </c>
      <c r="F1782" s="40">
        <v>1</v>
      </c>
    </row>
    <row r="1783" spans="5:6">
      <c r="E1783" s="40" t="s">
        <v>12305</v>
      </c>
      <c r="F1783" s="40">
        <v>1</v>
      </c>
    </row>
    <row r="1784" spans="5:6">
      <c r="E1784" s="40" t="s">
        <v>12306</v>
      </c>
      <c r="F1784" s="40">
        <v>1</v>
      </c>
    </row>
    <row r="1785" spans="5:6">
      <c r="E1785" s="40" t="s">
        <v>12307</v>
      </c>
      <c r="F1785" s="40">
        <v>1</v>
      </c>
    </row>
    <row r="1786" spans="5:6">
      <c r="E1786" s="40" t="s">
        <v>12308</v>
      </c>
      <c r="F1786" s="40">
        <v>1</v>
      </c>
    </row>
    <row r="1787" spans="5:6">
      <c r="E1787" s="40" t="s">
        <v>12309</v>
      </c>
      <c r="F1787" s="40">
        <v>1</v>
      </c>
    </row>
    <row r="1788" spans="5:6">
      <c r="E1788" s="40" t="s">
        <v>3799</v>
      </c>
      <c r="F1788" s="40">
        <v>1</v>
      </c>
    </row>
    <row r="1789" spans="5:6">
      <c r="E1789" s="40" t="s">
        <v>12310</v>
      </c>
      <c r="F1789" s="40">
        <v>1</v>
      </c>
    </row>
    <row r="1790" spans="5:6">
      <c r="E1790" s="40" t="s">
        <v>3561</v>
      </c>
      <c r="F1790" s="40">
        <v>1</v>
      </c>
    </row>
    <row r="1791" spans="5:6">
      <c r="E1791" s="40" t="s">
        <v>12311</v>
      </c>
      <c r="F1791" s="40">
        <v>1</v>
      </c>
    </row>
    <row r="1792" spans="5:6">
      <c r="E1792" s="40" t="s">
        <v>12312</v>
      </c>
      <c r="F1792" s="40">
        <v>1</v>
      </c>
    </row>
    <row r="1793" spans="5:6">
      <c r="E1793" s="40" t="s">
        <v>12313</v>
      </c>
      <c r="F1793" s="40">
        <v>1</v>
      </c>
    </row>
    <row r="1794" spans="5:6">
      <c r="E1794" s="40" t="s">
        <v>12314</v>
      </c>
      <c r="F1794" s="40">
        <v>1</v>
      </c>
    </row>
    <row r="1795" spans="5:6">
      <c r="E1795" s="40" t="s">
        <v>3628</v>
      </c>
      <c r="F1795" s="40">
        <v>1</v>
      </c>
    </row>
    <row r="1796" spans="5:6">
      <c r="E1796" s="40" t="s">
        <v>12315</v>
      </c>
      <c r="F1796" s="40">
        <v>1</v>
      </c>
    </row>
    <row r="1797" spans="5:6">
      <c r="E1797" s="40" t="s">
        <v>12316</v>
      </c>
      <c r="F1797" s="40">
        <v>1</v>
      </c>
    </row>
    <row r="1798" spans="5:6">
      <c r="E1798" s="40" t="s">
        <v>12317</v>
      </c>
      <c r="F1798" s="40">
        <v>1</v>
      </c>
    </row>
    <row r="1799" spans="5:6">
      <c r="E1799" s="40" t="s">
        <v>11193</v>
      </c>
      <c r="F1799" s="40">
        <v>1</v>
      </c>
    </row>
    <row r="1800" spans="5:6">
      <c r="E1800" s="40" t="s">
        <v>12318</v>
      </c>
      <c r="F1800" s="40">
        <v>1</v>
      </c>
    </row>
    <row r="1801" spans="5:6">
      <c r="E1801" s="40" t="s">
        <v>12319</v>
      </c>
      <c r="F1801" s="40">
        <v>1</v>
      </c>
    </row>
    <row r="1802" spans="5:6">
      <c r="E1802" s="40" t="s">
        <v>12320</v>
      </c>
      <c r="F1802" s="40">
        <v>1</v>
      </c>
    </row>
    <row r="1803" spans="5:6">
      <c r="E1803" s="40" t="s">
        <v>12321</v>
      </c>
      <c r="F1803" s="40">
        <v>1</v>
      </c>
    </row>
    <row r="1804" spans="5:6">
      <c r="E1804" s="40" t="s">
        <v>12322</v>
      </c>
      <c r="F1804" s="40">
        <v>1</v>
      </c>
    </row>
    <row r="1805" spans="5:6">
      <c r="E1805" s="40" t="s">
        <v>12323</v>
      </c>
      <c r="F1805" s="40">
        <v>1</v>
      </c>
    </row>
    <row r="1806" spans="5:6">
      <c r="E1806" s="40" t="s">
        <v>4140</v>
      </c>
      <c r="F1806" s="40">
        <v>4</v>
      </c>
    </row>
    <row r="1807" spans="5:6">
      <c r="E1807" s="40" t="s">
        <v>12324</v>
      </c>
      <c r="F1807" s="40">
        <v>1</v>
      </c>
    </row>
    <row r="1808" spans="5:6">
      <c r="E1808" s="40" t="s">
        <v>12325</v>
      </c>
      <c r="F1808" s="40">
        <v>1</v>
      </c>
    </row>
    <row r="1809" spans="5:6">
      <c r="E1809" s="40" t="s">
        <v>11431</v>
      </c>
      <c r="F1809" s="40">
        <v>1</v>
      </c>
    </row>
    <row r="1810" spans="5:6">
      <c r="E1810" s="40" t="s">
        <v>12326</v>
      </c>
      <c r="F1810" s="40">
        <v>1</v>
      </c>
    </row>
    <row r="1811" spans="5:6">
      <c r="E1811" s="40" t="s">
        <v>11441</v>
      </c>
      <c r="F1811" s="40">
        <v>1</v>
      </c>
    </row>
    <row r="1812" spans="5:6">
      <c r="E1812" s="40" t="s">
        <v>12327</v>
      </c>
      <c r="F1812" s="40">
        <v>1</v>
      </c>
    </row>
    <row r="1813" spans="5:6">
      <c r="E1813" s="40" t="s">
        <v>12328</v>
      </c>
      <c r="F1813" s="40">
        <v>1</v>
      </c>
    </row>
    <row r="1814" spans="5:6">
      <c r="E1814" s="40" t="s">
        <v>12329</v>
      </c>
      <c r="F1814" s="40">
        <v>1</v>
      </c>
    </row>
    <row r="1815" spans="5:6">
      <c r="E1815" s="40" t="s">
        <v>12330</v>
      </c>
      <c r="F1815" s="40">
        <v>1</v>
      </c>
    </row>
    <row r="1816" spans="5:6">
      <c r="E1816" s="40" t="s">
        <v>12331</v>
      </c>
      <c r="F1816" s="40">
        <v>1</v>
      </c>
    </row>
    <row r="1817" spans="5:6">
      <c r="E1817" s="40" t="s">
        <v>12332</v>
      </c>
      <c r="F1817" s="40">
        <v>1</v>
      </c>
    </row>
    <row r="1818" spans="5:6">
      <c r="E1818" s="40" t="s">
        <v>3580</v>
      </c>
      <c r="F1818" s="40">
        <v>1</v>
      </c>
    </row>
    <row r="1819" spans="5:6">
      <c r="E1819" s="40" t="s">
        <v>11494</v>
      </c>
      <c r="F1819" s="40">
        <v>1</v>
      </c>
    </row>
    <row r="1820" spans="5:6">
      <c r="E1820" s="40" t="s">
        <v>12333</v>
      </c>
      <c r="F1820" s="40">
        <v>1</v>
      </c>
    </row>
    <row r="1821" spans="5:6">
      <c r="E1821" s="40" t="s">
        <v>12334</v>
      </c>
      <c r="F1821" s="40">
        <v>1</v>
      </c>
    </row>
    <row r="1822" spans="5:6">
      <c r="E1822" s="40" t="s">
        <v>12335</v>
      </c>
      <c r="F1822" s="40">
        <v>1</v>
      </c>
    </row>
    <row r="1823" spans="5:6">
      <c r="E1823" s="40" t="s">
        <v>12336</v>
      </c>
      <c r="F1823" s="40">
        <v>1</v>
      </c>
    </row>
    <row r="1824" spans="5:6">
      <c r="E1824" s="40" t="s">
        <v>12337</v>
      </c>
      <c r="F1824" s="40">
        <v>1</v>
      </c>
    </row>
    <row r="1825" spans="5:6">
      <c r="E1825" s="40" t="s">
        <v>11574</v>
      </c>
      <c r="F1825" s="40">
        <v>1</v>
      </c>
    </row>
    <row r="1826" spans="5:6">
      <c r="E1826" s="40" t="s">
        <v>12338</v>
      </c>
      <c r="F1826" s="40">
        <v>1</v>
      </c>
    </row>
    <row r="1827" spans="5:6">
      <c r="E1827" s="40" t="s">
        <v>12339</v>
      </c>
      <c r="F1827" s="40">
        <v>1</v>
      </c>
    </row>
    <row r="1828" spans="5:6">
      <c r="E1828" s="40" t="s">
        <v>12340</v>
      </c>
      <c r="F1828" s="40">
        <v>1</v>
      </c>
    </row>
    <row r="1829" spans="5:6">
      <c r="E1829" s="40" t="s">
        <v>12341</v>
      </c>
      <c r="F1829" s="40">
        <v>1</v>
      </c>
    </row>
    <row r="1830" spans="5:6">
      <c r="E1830" s="40" t="s">
        <v>12342</v>
      </c>
      <c r="F1830" s="40">
        <v>1</v>
      </c>
    </row>
    <row r="1831" spans="5:6">
      <c r="E1831" s="40" t="s">
        <v>12343</v>
      </c>
      <c r="F1831" s="40">
        <v>1</v>
      </c>
    </row>
    <row r="1832" spans="5:6">
      <c r="E1832" s="40" t="s">
        <v>12344</v>
      </c>
      <c r="F1832" s="40">
        <v>1</v>
      </c>
    </row>
    <row r="1833" spans="5:6">
      <c r="E1833" s="40" t="s">
        <v>12345</v>
      </c>
      <c r="F1833" s="40">
        <v>1</v>
      </c>
    </row>
    <row r="1834" spans="5:6">
      <c r="E1834" s="40" t="s">
        <v>3696</v>
      </c>
      <c r="F1834" s="40">
        <v>1</v>
      </c>
    </row>
    <row r="1835" spans="5:6">
      <c r="E1835" s="40" t="s">
        <v>12346</v>
      </c>
      <c r="F1835" s="40">
        <v>1</v>
      </c>
    </row>
    <row r="1836" spans="5:6">
      <c r="E1836" s="40" t="s">
        <v>12347</v>
      </c>
      <c r="F1836" s="40">
        <v>1</v>
      </c>
    </row>
    <row r="1837" spans="5:6">
      <c r="E1837" s="40" t="s">
        <v>12348</v>
      </c>
      <c r="F1837" s="40">
        <v>1</v>
      </c>
    </row>
    <row r="1838" spans="5:6">
      <c r="E1838" s="40" t="s">
        <v>12349</v>
      </c>
      <c r="F1838" s="40">
        <v>1</v>
      </c>
    </row>
    <row r="1839" spans="5:6">
      <c r="E1839" s="40" t="s">
        <v>12350</v>
      </c>
      <c r="F1839" s="40">
        <v>1</v>
      </c>
    </row>
    <row r="1840" spans="5:6">
      <c r="E1840" s="40" t="s">
        <v>12351</v>
      </c>
      <c r="F1840" s="40">
        <v>1</v>
      </c>
    </row>
    <row r="1841" spans="5:6">
      <c r="E1841" s="40" t="s">
        <v>12352</v>
      </c>
      <c r="F1841" s="40">
        <v>1</v>
      </c>
    </row>
    <row r="1842" spans="5:6">
      <c r="E1842" s="40" t="s">
        <v>3852</v>
      </c>
      <c r="F1842" s="40">
        <v>1</v>
      </c>
    </row>
    <row r="1843" spans="5:6">
      <c r="E1843" s="40" t="s">
        <v>12353</v>
      </c>
      <c r="F1843" s="40">
        <v>1</v>
      </c>
    </row>
    <row r="1844" spans="5:6">
      <c r="E1844" s="40" t="s">
        <v>12354</v>
      </c>
      <c r="F1844" s="40">
        <v>1</v>
      </c>
    </row>
    <row r="1845" spans="5:6">
      <c r="E1845" s="40" t="s">
        <v>12355</v>
      </c>
      <c r="F1845" s="40">
        <v>1</v>
      </c>
    </row>
    <row r="1846" spans="5:6">
      <c r="E1846" s="40" t="s">
        <v>12356</v>
      </c>
      <c r="F1846" s="40">
        <v>1</v>
      </c>
    </row>
    <row r="1847" spans="5:6">
      <c r="E1847" s="40" t="s">
        <v>12357</v>
      </c>
      <c r="F1847" s="40">
        <v>1</v>
      </c>
    </row>
    <row r="1848" spans="5:6">
      <c r="E1848" s="40" t="s">
        <v>12358</v>
      </c>
      <c r="F1848" s="40">
        <v>1</v>
      </c>
    </row>
    <row r="1849" spans="5:6">
      <c r="E1849" s="40" t="s">
        <v>11496</v>
      </c>
      <c r="F1849" s="40">
        <v>1</v>
      </c>
    </row>
    <row r="1850" spans="5:6">
      <c r="E1850" s="40" t="s">
        <v>12359</v>
      </c>
      <c r="F1850" s="40">
        <v>1</v>
      </c>
    </row>
    <row r="1851" spans="5:6">
      <c r="E1851" s="40" t="s">
        <v>12360</v>
      </c>
      <c r="F1851" s="40">
        <v>1</v>
      </c>
    </row>
    <row r="1852" spans="5:6">
      <c r="E1852" s="40" t="s">
        <v>12361</v>
      </c>
      <c r="F1852" s="40">
        <v>1</v>
      </c>
    </row>
    <row r="1853" spans="5:6">
      <c r="E1853" s="40" t="s">
        <v>12362</v>
      </c>
      <c r="F1853" s="40">
        <v>1</v>
      </c>
    </row>
    <row r="1854" spans="5:6">
      <c r="E1854" s="40" t="s">
        <v>11045</v>
      </c>
      <c r="F1854" s="40">
        <v>3</v>
      </c>
    </row>
    <row r="1855" spans="5:6">
      <c r="E1855" s="40" t="s">
        <v>12363</v>
      </c>
      <c r="F1855" s="40">
        <v>1</v>
      </c>
    </row>
    <row r="1856" spans="5:6">
      <c r="E1856" s="40" t="s">
        <v>12364</v>
      </c>
      <c r="F1856" s="40">
        <v>1</v>
      </c>
    </row>
    <row r="1857" spans="5:6">
      <c r="E1857" s="40" t="s">
        <v>12365</v>
      </c>
      <c r="F1857" s="40">
        <v>1</v>
      </c>
    </row>
    <row r="1858" spans="5:6">
      <c r="E1858" s="40" t="s">
        <v>12366</v>
      </c>
      <c r="F1858" s="40">
        <v>1</v>
      </c>
    </row>
    <row r="1859" spans="5:6">
      <c r="E1859" s="40" t="s">
        <v>12367</v>
      </c>
      <c r="F1859" s="40">
        <v>1</v>
      </c>
    </row>
    <row r="1860" spans="5:6">
      <c r="E1860" s="40" t="s">
        <v>12368</v>
      </c>
      <c r="F1860" s="40">
        <v>1</v>
      </c>
    </row>
    <row r="1861" spans="5:6">
      <c r="E1861" s="40" t="s">
        <v>12369</v>
      </c>
      <c r="F1861" s="40">
        <v>1</v>
      </c>
    </row>
    <row r="1862" spans="5:6">
      <c r="E1862" s="40" t="s">
        <v>12370</v>
      </c>
      <c r="F1862" s="40">
        <v>1</v>
      </c>
    </row>
    <row r="1863" spans="5:6">
      <c r="E1863" s="40" t="s">
        <v>12371</v>
      </c>
      <c r="F1863" s="40">
        <v>1</v>
      </c>
    </row>
    <row r="1864" spans="5:6">
      <c r="E1864" s="40" t="s">
        <v>12372</v>
      </c>
      <c r="F1864" s="40">
        <v>1</v>
      </c>
    </row>
    <row r="1865" spans="5:6">
      <c r="E1865" s="40" t="s">
        <v>11497</v>
      </c>
      <c r="F1865" s="40">
        <v>1</v>
      </c>
    </row>
    <row r="1866" spans="5:6">
      <c r="E1866" s="40" t="s">
        <v>12373</v>
      </c>
      <c r="F1866" s="40">
        <v>1</v>
      </c>
    </row>
    <row r="1867" spans="5:6">
      <c r="E1867" s="40" t="s">
        <v>217</v>
      </c>
      <c r="F1867" s="40">
        <v>1</v>
      </c>
    </row>
    <row r="1868" spans="5:6">
      <c r="E1868" s="40" t="s">
        <v>12374</v>
      </c>
      <c r="F1868" s="40">
        <v>1</v>
      </c>
    </row>
    <row r="1869" spans="5:6">
      <c r="E1869" s="40" t="s">
        <v>12375</v>
      </c>
      <c r="F1869" s="40">
        <v>1</v>
      </c>
    </row>
    <row r="1870" spans="5:6">
      <c r="E1870" s="40" t="s">
        <v>3706</v>
      </c>
      <c r="F1870" s="40">
        <v>1</v>
      </c>
    </row>
    <row r="1871" spans="5:6">
      <c r="E1871" s="40" t="s">
        <v>12376</v>
      </c>
      <c r="F1871" s="40">
        <v>1</v>
      </c>
    </row>
    <row r="1872" spans="5:6">
      <c r="E1872" s="40" t="s">
        <v>3616</v>
      </c>
      <c r="F1872" s="40">
        <v>1</v>
      </c>
    </row>
    <row r="1873" spans="5:6">
      <c r="E1873" s="40" t="s">
        <v>12377</v>
      </c>
      <c r="F1873" s="40">
        <v>1</v>
      </c>
    </row>
    <row r="1874" spans="5:6">
      <c r="E1874" s="40" t="s">
        <v>12378</v>
      </c>
      <c r="F1874" s="40">
        <v>1</v>
      </c>
    </row>
    <row r="1875" spans="5:6">
      <c r="E1875" s="40" t="s">
        <v>12379</v>
      </c>
      <c r="F1875" s="40">
        <v>1</v>
      </c>
    </row>
    <row r="1876" spans="5:6">
      <c r="E1876" s="40" t="s">
        <v>11498</v>
      </c>
      <c r="F1876" s="40">
        <v>1</v>
      </c>
    </row>
    <row r="1877" spans="5:6">
      <c r="E1877" s="40" t="s">
        <v>12380</v>
      </c>
      <c r="F1877" s="40">
        <v>1</v>
      </c>
    </row>
    <row r="1878" spans="5:6">
      <c r="E1878" s="40" t="s">
        <v>12381</v>
      </c>
      <c r="F1878" s="40">
        <v>1</v>
      </c>
    </row>
    <row r="1879" spans="5:6">
      <c r="E1879" s="40" t="s">
        <v>12382</v>
      </c>
      <c r="F1879" s="40">
        <v>1</v>
      </c>
    </row>
    <row r="1880" spans="5:6">
      <c r="E1880" s="40" t="s">
        <v>12383</v>
      </c>
      <c r="F1880" s="40">
        <v>1</v>
      </c>
    </row>
    <row r="1881" spans="5:6">
      <c r="E1881" s="40" t="s">
        <v>12384</v>
      </c>
      <c r="F1881" s="40">
        <v>1</v>
      </c>
    </row>
    <row r="1882" spans="5:6">
      <c r="E1882" s="40" t="s">
        <v>220</v>
      </c>
      <c r="F1882" s="40">
        <v>1</v>
      </c>
    </row>
    <row r="1883" spans="5:6">
      <c r="E1883" s="40" t="s">
        <v>55</v>
      </c>
      <c r="F1883" s="40">
        <v>1</v>
      </c>
    </row>
    <row r="1884" spans="5:6">
      <c r="E1884" s="40" t="s">
        <v>3639</v>
      </c>
      <c r="F1884" s="40">
        <v>1</v>
      </c>
    </row>
    <row r="1885" spans="5:6">
      <c r="E1885" s="40" t="s">
        <v>12385</v>
      </c>
      <c r="F1885" s="40">
        <v>1</v>
      </c>
    </row>
    <row r="1886" spans="5:6">
      <c r="E1886" s="40" t="s">
        <v>12386</v>
      </c>
      <c r="F1886" s="40">
        <v>1</v>
      </c>
    </row>
    <row r="1887" spans="5:6">
      <c r="E1887" s="40" t="s">
        <v>3658</v>
      </c>
      <c r="F1887" s="40">
        <v>1</v>
      </c>
    </row>
    <row r="1888" spans="5:6">
      <c r="E1888" s="40" t="s">
        <v>12387</v>
      </c>
      <c r="F1888" s="40">
        <v>1</v>
      </c>
    </row>
    <row r="1889" spans="5:6">
      <c r="E1889" s="40" t="s">
        <v>11577</v>
      </c>
      <c r="F1889" s="40">
        <v>1</v>
      </c>
    </row>
    <row r="1890" spans="5:6">
      <c r="E1890" s="40" t="s">
        <v>12388</v>
      </c>
      <c r="F1890" s="40">
        <v>1</v>
      </c>
    </row>
    <row r="1891" spans="5:6">
      <c r="E1891" s="40" t="s">
        <v>12389</v>
      </c>
      <c r="F1891" s="40">
        <v>1</v>
      </c>
    </row>
    <row r="1892" spans="5:6">
      <c r="E1892" s="40" t="s">
        <v>12390</v>
      </c>
      <c r="F1892" s="40">
        <v>1</v>
      </c>
    </row>
    <row r="1893" spans="5:6">
      <c r="E1893" s="40" t="s">
        <v>12391</v>
      </c>
      <c r="F1893" s="40">
        <v>1</v>
      </c>
    </row>
    <row r="1894" spans="5:6">
      <c r="E1894" s="40" t="s">
        <v>12392</v>
      </c>
      <c r="F1894" s="40">
        <v>1</v>
      </c>
    </row>
    <row r="1895" spans="5:6">
      <c r="E1895" s="40" t="s">
        <v>12393</v>
      </c>
      <c r="F1895" s="40">
        <v>1</v>
      </c>
    </row>
    <row r="1896" spans="5:6">
      <c r="E1896" s="40" t="s">
        <v>12394</v>
      </c>
      <c r="F1896" s="40">
        <v>1</v>
      </c>
    </row>
    <row r="1897" spans="5:6">
      <c r="E1897" s="40" t="s">
        <v>11316</v>
      </c>
      <c r="F1897" s="40">
        <v>1</v>
      </c>
    </row>
    <row r="1898" spans="5:6">
      <c r="E1898" s="40" t="s">
        <v>12395</v>
      </c>
      <c r="F1898" s="40">
        <v>1</v>
      </c>
    </row>
    <row r="1899" spans="5:6">
      <c r="E1899" s="40" t="s">
        <v>12396</v>
      </c>
      <c r="F1899" s="40">
        <v>1</v>
      </c>
    </row>
    <row r="1900" spans="5:6">
      <c r="E1900" s="40" t="s">
        <v>12397</v>
      </c>
      <c r="F1900" s="40">
        <v>1</v>
      </c>
    </row>
    <row r="1901" spans="5:6">
      <c r="E1901" s="40" t="s">
        <v>12398</v>
      </c>
      <c r="F1901" s="40">
        <v>1</v>
      </c>
    </row>
    <row r="1902" spans="5:6">
      <c r="E1902" s="40" t="s">
        <v>12399</v>
      </c>
      <c r="F1902" s="40">
        <v>1</v>
      </c>
    </row>
    <row r="1903" spans="5:6">
      <c r="E1903" s="40" t="s">
        <v>12400</v>
      </c>
      <c r="F1903" s="40">
        <v>1</v>
      </c>
    </row>
    <row r="1904" spans="5:6">
      <c r="E1904" s="40" t="s">
        <v>12401</v>
      </c>
      <c r="F1904" s="40">
        <v>1</v>
      </c>
    </row>
    <row r="1905" spans="5:6">
      <c r="E1905" s="40" t="s">
        <v>12402</v>
      </c>
      <c r="F1905" s="40">
        <v>1</v>
      </c>
    </row>
    <row r="1906" spans="5:6">
      <c r="E1906" s="40" t="s">
        <v>883</v>
      </c>
      <c r="F1906" s="40">
        <v>1</v>
      </c>
    </row>
    <row r="1907" spans="5:6">
      <c r="E1907" s="40" t="s">
        <v>12403</v>
      </c>
      <c r="F1907" s="40">
        <v>1</v>
      </c>
    </row>
    <row r="1908" spans="5:6">
      <c r="E1908" s="40" t="s">
        <v>12404</v>
      </c>
      <c r="F1908" s="40">
        <v>1</v>
      </c>
    </row>
    <row r="1909" spans="5:6">
      <c r="E1909" s="40" t="s">
        <v>12405</v>
      </c>
      <c r="F1909" s="40">
        <v>1</v>
      </c>
    </row>
    <row r="1910" spans="5:6">
      <c r="E1910" s="40" t="s">
        <v>12406</v>
      </c>
      <c r="F1910" s="40">
        <v>1</v>
      </c>
    </row>
    <row r="1911" spans="5:6">
      <c r="E1911" s="40" t="s">
        <v>11344</v>
      </c>
      <c r="F1911" s="40">
        <v>1</v>
      </c>
    </row>
    <row r="1912" spans="5:6">
      <c r="E1912" s="40" t="s">
        <v>11319</v>
      </c>
      <c r="F1912" s="40">
        <v>1</v>
      </c>
    </row>
    <row r="1913" spans="5:6">
      <c r="E1913" s="40" t="s">
        <v>12407</v>
      </c>
      <c r="F1913" s="40">
        <v>1</v>
      </c>
    </row>
    <row r="1914" spans="5:6">
      <c r="E1914" s="40" t="s">
        <v>12408</v>
      </c>
      <c r="F1914" s="40">
        <v>1</v>
      </c>
    </row>
    <row r="1915" spans="5:6">
      <c r="E1915" s="40" t="s">
        <v>12409</v>
      </c>
      <c r="F1915" s="40">
        <v>1</v>
      </c>
    </row>
    <row r="1916" spans="5:6">
      <c r="E1916" s="40" t="s">
        <v>12410</v>
      </c>
      <c r="F1916" s="40">
        <v>1</v>
      </c>
    </row>
    <row r="1917" spans="5:6">
      <c r="E1917" s="40" t="s">
        <v>12411</v>
      </c>
      <c r="F1917" s="40">
        <v>1</v>
      </c>
    </row>
    <row r="1918" spans="5:6">
      <c r="E1918" s="40" t="s">
        <v>12412</v>
      </c>
      <c r="F1918" s="40">
        <v>1</v>
      </c>
    </row>
    <row r="1919" spans="5:6">
      <c r="E1919" s="40" t="s">
        <v>12413</v>
      </c>
      <c r="F1919" s="40">
        <v>1</v>
      </c>
    </row>
    <row r="1920" spans="5:6">
      <c r="E1920" s="40" t="s">
        <v>12414</v>
      </c>
      <c r="F1920" s="40">
        <v>1</v>
      </c>
    </row>
    <row r="1921" spans="5:6">
      <c r="E1921" s="40" t="s">
        <v>12415</v>
      </c>
      <c r="F1921" s="40">
        <v>1</v>
      </c>
    </row>
    <row r="1922" spans="5:6">
      <c r="E1922" s="40" t="s">
        <v>11458</v>
      </c>
      <c r="F1922" s="40">
        <v>1</v>
      </c>
    </row>
    <row r="1923" spans="5:6">
      <c r="E1923" s="40" t="s">
        <v>12416</v>
      </c>
      <c r="F1923" s="40">
        <v>1</v>
      </c>
    </row>
    <row r="1924" spans="5:6">
      <c r="E1924" s="40" t="s">
        <v>12417</v>
      </c>
      <c r="F1924" s="40">
        <v>1</v>
      </c>
    </row>
    <row r="1925" spans="5:6">
      <c r="E1925" s="40" t="s">
        <v>3936</v>
      </c>
      <c r="F1925" s="40">
        <v>4</v>
      </c>
    </row>
    <row r="1926" spans="5:6">
      <c r="E1926" s="40" t="s">
        <v>12418</v>
      </c>
      <c r="F1926" s="40">
        <v>1</v>
      </c>
    </row>
    <row r="1927" spans="5:6">
      <c r="E1927" s="40" t="s">
        <v>12419</v>
      </c>
      <c r="F1927" s="40">
        <v>1</v>
      </c>
    </row>
    <row r="1928" spans="5:6">
      <c r="E1928" s="40" t="s">
        <v>12420</v>
      </c>
      <c r="F1928" s="40">
        <v>1</v>
      </c>
    </row>
    <row r="1929" spans="5:6">
      <c r="E1929" s="40" t="s">
        <v>12421</v>
      </c>
      <c r="F1929" s="40">
        <v>1</v>
      </c>
    </row>
    <row r="1930" spans="5:6">
      <c r="E1930" s="40" t="s">
        <v>12422</v>
      </c>
      <c r="F1930" s="40">
        <v>1</v>
      </c>
    </row>
    <row r="1931" spans="5:6">
      <c r="E1931" s="40" t="s">
        <v>11242</v>
      </c>
      <c r="F1931" s="40">
        <v>1</v>
      </c>
    </row>
    <row r="1932" spans="5:6">
      <c r="E1932" s="40" t="s">
        <v>12423</v>
      </c>
      <c r="F1932" s="40">
        <v>1</v>
      </c>
    </row>
    <row r="1933" spans="5:6">
      <c r="E1933" s="40" t="s">
        <v>12424</v>
      </c>
      <c r="F1933" s="40">
        <v>1</v>
      </c>
    </row>
    <row r="1934" spans="5:6">
      <c r="E1934" s="40" t="s">
        <v>12425</v>
      </c>
      <c r="F1934" s="40">
        <v>1</v>
      </c>
    </row>
    <row r="1935" spans="5:6">
      <c r="E1935" s="40" t="s">
        <v>12426</v>
      </c>
      <c r="F1935" s="40">
        <v>1</v>
      </c>
    </row>
    <row r="1936" spans="5:6">
      <c r="E1936" s="40" t="s">
        <v>11535</v>
      </c>
      <c r="F1936" s="40">
        <v>1</v>
      </c>
    </row>
    <row r="1937" spans="5:6">
      <c r="E1937" s="40" t="s">
        <v>12427</v>
      </c>
      <c r="F1937" s="40">
        <v>1</v>
      </c>
    </row>
    <row r="1938" spans="5:6">
      <c r="E1938" s="40" t="s">
        <v>12428</v>
      </c>
      <c r="F1938" s="40">
        <v>1</v>
      </c>
    </row>
    <row r="1939" spans="5:6">
      <c r="E1939" s="40" t="s">
        <v>12429</v>
      </c>
      <c r="F1939" s="40">
        <v>1</v>
      </c>
    </row>
    <row r="1940" spans="5:6">
      <c r="E1940" s="40" t="s">
        <v>3940</v>
      </c>
      <c r="F1940" s="40">
        <v>1</v>
      </c>
    </row>
    <row r="1941" spans="5:6">
      <c r="E1941" s="40" t="s">
        <v>12430</v>
      </c>
      <c r="F1941" s="40">
        <v>1</v>
      </c>
    </row>
    <row r="1942" spans="5:6">
      <c r="E1942" s="40" t="s">
        <v>12431</v>
      </c>
      <c r="F1942" s="40">
        <v>1</v>
      </c>
    </row>
    <row r="1943" spans="5:6">
      <c r="E1943" s="40" t="s">
        <v>12432</v>
      </c>
      <c r="F1943" s="40">
        <v>1</v>
      </c>
    </row>
    <row r="1944" spans="5:6">
      <c r="E1944" s="40" t="s">
        <v>12433</v>
      </c>
      <c r="F1944" s="40">
        <v>1</v>
      </c>
    </row>
    <row r="1945" spans="5:6">
      <c r="E1945" s="40" t="s">
        <v>12434</v>
      </c>
      <c r="F1945" s="40">
        <v>1</v>
      </c>
    </row>
    <row r="1946" spans="5:6">
      <c r="E1946" s="40" t="s">
        <v>12435</v>
      </c>
      <c r="F1946" s="40">
        <v>1</v>
      </c>
    </row>
    <row r="1947" spans="5:6">
      <c r="E1947" s="40" t="s">
        <v>12436</v>
      </c>
      <c r="F1947" s="40">
        <v>1</v>
      </c>
    </row>
    <row r="1948" spans="5:6">
      <c r="E1948" s="40" t="s">
        <v>12437</v>
      </c>
      <c r="F1948" s="40">
        <v>1</v>
      </c>
    </row>
    <row r="1949" spans="5:6">
      <c r="E1949" s="40" t="s">
        <v>12438</v>
      </c>
      <c r="F1949" s="40">
        <v>1</v>
      </c>
    </row>
    <row r="1950" spans="5:6">
      <c r="E1950" s="40" t="s">
        <v>11419</v>
      </c>
      <c r="F1950" s="40">
        <v>1</v>
      </c>
    </row>
    <row r="1951" spans="5:6">
      <c r="E1951" s="40" t="s">
        <v>1167</v>
      </c>
      <c r="F1951" s="40">
        <v>1</v>
      </c>
    </row>
    <row r="1952" spans="5:6">
      <c r="E1952" s="40" t="s">
        <v>12439</v>
      </c>
      <c r="F1952" s="40">
        <v>1</v>
      </c>
    </row>
    <row r="1953" spans="5:6">
      <c r="E1953" s="40" t="s">
        <v>12440</v>
      </c>
      <c r="F1953" s="40">
        <v>1</v>
      </c>
    </row>
    <row r="1954" spans="5:6">
      <c r="E1954" s="40" t="s">
        <v>12441</v>
      </c>
      <c r="F1954" s="40">
        <v>1</v>
      </c>
    </row>
    <row r="1955" spans="5:6">
      <c r="E1955" s="40" t="s">
        <v>12442</v>
      </c>
      <c r="F1955" s="40">
        <v>1</v>
      </c>
    </row>
    <row r="1956" spans="5:6">
      <c r="E1956" s="40" t="s">
        <v>12443</v>
      </c>
      <c r="F1956" s="40">
        <v>1</v>
      </c>
    </row>
    <row r="1957" spans="5:6">
      <c r="E1957" s="40" t="s">
        <v>12444</v>
      </c>
      <c r="F1957" s="40">
        <v>1</v>
      </c>
    </row>
    <row r="1958" spans="5:6">
      <c r="E1958" s="40" t="s">
        <v>12445</v>
      </c>
      <c r="F1958" s="40">
        <v>1</v>
      </c>
    </row>
    <row r="1959" spans="5:6">
      <c r="E1959" s="40" t="s">
        <v>11015</v>
      </c>
      <c r="F1959" s="40">
        <v>3</v>
      </c>
    </row>
    <row r="1960" spans="5:6">
      <c r="E1960" s="40" t="s">
        <v>12446</v>
      </c>
      <c r="F1960" s="40">
        <v>1</v>
      </c>
    </row>
    <row r="1961" spans="5:6">
      <c r="E1961" s="40" t="s">
        <v>11503</v>
      </c>
      <c r="F1961" s="40">
        <v>1</v>
      </c>
    </row>
    <row r="1962" spans="5:6">
      <c r="E1962" s="40" t="s">
        <v>11160</v>
      </c>
      <c r="F1962" s="40">
        <v>3</v>
      </c>
    </row>
    <row r="1963" spans="5:6">
      <c r="E1963" s="40" t="s">
        <v>12447</v>
      </c>
      <c r="F1963" s="40">
        <v>1</v>
      </c>
    </row>
    <row r="1964" spans="5:6">
      <c r="E1964" s="40" t="s">
        <v>11502</v>
      </c>
      <c r="F1964" s="40">
        <v>1</v>
      </c>
    </row>
    <row r="1965" spans="5:6">
      <c r="E1965" s="40" t="s">
        <v>12448</v>
      </c>
      <c r="F1965" s="40">
        <v>1</v>
      </c>
    </row>
    <row r="1966" spans="5:6">
      <c r="E1966" s="40" t="s">
        <v>12449</v>
      </c>
      <c r="F1966" s="40">
        <v>1</v>
      </c>
    </row>
    <row r="1967" spans="5:6">
      <c r="E1967" s="40" t="s">
        <v>12450</v>
      </c>
      <c r="F1967" s="40">
        <v>1</v>
      </c>
    </row>
    <row r="1968" spans="5:6">
      <c r="E1968" s="40" t="s">
        <v>12451</v>
      </c>
      <c r="F1968" s="40">
        <v>1</v>
      </c>
    </row>
    <row r="1969" spans="5:6">
      <c r="E1969" s="40" t="s">
        <v>12452</v>
      </c>
      <c r="F1969" s="40">
        <v>1</v>
      </c>
    </row>
    <row r="1970" spans="5:6">
      <c r="E1970" s="40" t="s">
        <v>11279</v>
      </c>
      <c r="F1970" s="40">
        <v>1</v>
      </c>
    </row>
    <row r="1971" spans="5:6">
      <c r="E1971" s="40" t="s">
        <v>12453</v>
      </c>
      <c r="F1971" s="40">
        <v>1</v>
      </c>
    </row>
    <row r="1972" spans="5:6">
      <c r="E1972" s="40" t="s">
        <v>11461</v>
      </c>
      <c r="F1972" s="40">
        <v>1</v>
      </c>
    </row>
    <row r="1973" spans="5:6">
      <c r="E1973" s="40" t="s">
        <v>11460</v>
      </c>
      <c r="F1973" s="40">
        <v>1</v>
      </c>
    </row>
    <row r="1974" spans="5:6">
      <c r="E1974" s="40" t="s">
        <v>12454</v>
      </c>
      <c r="F1974" s="40">
        <v>1</v>
      </c>
    </row>
    <row r="1975" spans="5:6">
      <c r="E1975" s="40" t="s">
        <v>12455</v>
      </c>
      <c r="F1975" s="40">
        <v>1</v>
      </c>
    </row>
    <row r="1976" spans="5:6">
      <c r="E1976" s="40" t="s">
        <v>11117</v>
      </c>
      <c r="F1976" s="40">
        <v>1</v>
      </c>
    </row>
    <row r="1977" spans="5:6">
      <c r="E1977" s="40" t="s">
        <v>12456</v>
      </c>
      <c r="F1977" s="40">
        <v>1</v>
      </c>
    </row>
    <row r="1978" spans="5:6">
      <c r="E1978" s="40" t="s">
        <v>12457</v>
      </c>
      <c r="F1978" s="40">
        <v>1</v>
      </c>
    </row>
    <row r="1979" spans="5:6">
      <c r="E1979" s="40" t="s">
        <v>12458</v>
      </c>
      <c r="F1979" s="40">
        <v>1</v>
      </c>
    </row>
    <row r="1980" spans="5:6">
      <c r="E1980" s="40" t="s">
        <v>3803</v>
      </c>
      <c r="F1980" s="40">
        <v>1</v>
      </c>
    </row>
    <row r="1981" spans="5:6">
      <c r="E1981" s="40" t="s">
        <v>12459</v>
      </c>
      <c r="F1981" s="40">
        <v>1</v>
      </c>
    </row>
    <row r="1982" spans="5:6">
      <c r="E1982" s="40" t="s">
        <v>12460</v>
      </c>
      <c r="F1982" s="40">
        <v>1</v>
      </c>
    </row>
    <row r="1983" spans="5:6">
      <c r="E1983" s="40" t="s">
        <v>3710</v>
      </c>
      <c r="F1983" s="40">
        <v>1</v>
      </c>
    </row>
    <row r="1984" spans="5:6">
      <c r="E1984" s="40" t="s">
        <v>95</v>
      </c>
      <c r="F1984" s="40">
        <v>1</v>
      </c>
    </row>
    <row r="1985" spans="5:6">
      <c r="E1985" s="40" t="s">
        <v>12461</v>
      </c>
      <c r="F1985" s="40">
        <v>1</v>
      </c>
    </row>
    <row r="1986" spans="5:6">
      <c r="E1986" s="40" t="s">
        <v>12462</v>
      </c>
      <c r="F1986" s="40">
        <v>1</v>
      </c>
    </row>
    <row r="1987" spans="5:6">
      <c r="E1987" s="40" t="s">
        <v>12463</v>
      </c>
      <c r="F1987" s="40">
        <v>1</v>
      </c>
    </row>
    <row r="1988" spans="5:6">
      <c r="E1988" s="40" t="s">
        <v>12464</v>
      </c>
      <c r="F1988" s="40">
        <v>1</v>
      </c>
    </row>
    <row r="1989" spans="5:6">
      <c r="E1989" s="40" t="s">
        <v>12465</v>
      </c>
      <c r="F1989" s="40">
        <v>1</v>
      </c>
    </row>
    <row r="1990" spans="5:6">
      <c r="E1990" s="40" t="s">
        <v>4015</v>
      </c>
      <c r="F1990" s="40">
        <v>4</v>
      </c>
    </row>
    <row r="1991" spans="5:6">
      <c r="E1991" s="40" t="s">
        <v>11350</v>
      </c>
      <c r="F1991" s="40">
        <v>1</v>
      </c>
    </row>
    <row r="1992" spans="5:6">
      <c r="E1992" s="40" t="s">
        <v>12466</v>
      </c>
      <c r="F1992" s="40">
        <v>1</v>
      </c>
    </row>
    <row r="1993" spans="5:6">
      <c r="E1993" s="40" t="s">
        <v>12467</v>
      </c>
      <c r="F1993" s="40">
        <v>1</v>
      </c>
    </row>
    <row r="1994" spans="5:6">
      <c r="E1994" s="40" t="s">
        <v>12468</v>
      </c>
      <c r="F1994" s="40">
        <v>1</v>
      </c>
    </row>
    <row r="1995" spans="5:6">
      <c r="E1995" s="40" t="s">
        <v>12469</v>
      </c>
      <c r="F1995" s="40">
        <v>1</v>
      </c>
    </row>
    <row r="1996" spans="5:6">
      <c r="E1996" s="40" t="s">
        <v>12470</v>
      </c>
      <c r="F1996" s="40">
        <v>1</v>
      </c>
    </row>
    <row r="1997" spans="5:6">
      <c r="E1997" s="40" t="s">
        <v>11442</v>
      </c>
      <c r="F1997" s="40">
        <v>1</v>
      </c>
    </row>
    <row r="1998" spans="5:6">
      <c r="E1998" s="40" t="s">
        <v>12471</v>
      </c>
      <c r="F1998" s="40">
        <v>1</v>
      </c>
    </row>
    <row r="1999" spans="5:6">
      <c r="E1999" s="40" t="s">
        <v>12472</v>
      </c>
      <c r="F1999" s="40">
        <v>1</v>
      </c>
    </row>
    <row r="2000" spans="5:6">
      <c r="E2000" s="40" t="s">
        <v>12473</v>
      </c>
      <c r="F2000" s="40">
        <v>1</v>
      </c>
    </row>
    <row r="2001" spans="5:6">
      <c r="E2001" s="40" t="s">
        <v>12474</v>
      </c>
      <c r="F2001" s="40">
        <v>1</v>
      </c>
    </row>
    <row r="2002" spans="5:6">
      <c r="E2002" s="40" t="s">
        <v>12475</v>
      </c>
      <c r="F2002" s="40">
        <v>1</v>
      </c>
    </row>
    <row r="2003" spans="5:6">
      <c r="E2003" s="40" t="s">
        <v>12476</v>
      </c>
      <c r="F2003" s="40">
        <v>1</v>
      </c>
    </row>
    <row r="2004" spans="5:6">
      <c r="E2004" s="40" t="s">
        <v>11244</v>
      </c>
      <c r="F2004" s="40">
        <v>1</v>
      </c>
    </row>
    <row r="2005" spans="5:6">
      <c r="E2005" s="40" t="s">
        <v>11615</v>
      </c>
      <c r="F2005" s="40">
        <v>1</v>
      </c>
    </row>
    <row r="2006" spans="5:6">
      <c r="E2006" s="40" t="s">
        <v>12477</v>
      </c>
      <c r="F2006" s="40">
        <v>1</v>
      </c>
    </row>
    <row r="2007" spans="5:6">
      <c r="E2007" s="40" t="s">
        <v>12478</v>
      </c>
      <c r="F2007" s="40">
        <v>1</v>
      </c>
    </row>
    <row r="2008" spans="5:6">
      <c r="E2008" s="40" t="s">
        <v>12479</v>
      </c>
      <c r="F2008" s="40">
        <v>1</v>
      </c>
    </row>
    <row r="2009" spans="5:6">
      <c r="E2009" s="40" t="s">
        <v>12480</v>
      </c>
      <c r="F2009" s="40">
        <v>1</v>
      </c>
    </row>
    <row r="2010" spans="5:6">
      <c r="E2010" s="40" t="s">
        <v>3726</v>
      </c>
      <c r="F2010" s="40">
        <v>1</v>
      </c>
    </row>
    <row r="2011" spans="5:6">
      <c r="E2011" s="40" t="s">
        <v>11451</v>
      </c>
      <c r="F2011" s="40">
        <v>1</v>
      </c>
    </row>
    <row r="2012" spans="5:6">
      <c r="E2012" s="40" t="s">
        <v>12481</v>
      </c>
      <c r="F2012" s="40">
        <v>1</v>
      </c>
    </row>
    <row r="2013" spans="5:6">
      <c r="E2013" s="40" t="s">
        <v>11462</v>
      </c>
      <c r="F2013" s="40">
        <v>1</v>
      </c>
    </row>
    <row r="2014" spans="5:6">
      <c r="E2014" s="40" t="s">
        <v>12482</v>
      </c>
      <c r="F2014" s="40">
        <v>1</v>
      </c>
    </row>
    <row r="2015" spans="5:6">
      <c r="E2015" s="40" t="s">
        <v>12483</v>
      </c>
      <c r="F2015" s="40">
        <v>1</v>
      </c>
    </row>
    <row r="2016" spans="5:6">
      <c r="E2016" s="40" t="s">
        <v>12484</v>
      </c>
      <c r="F2016" s="40">
        <v>1</v>
      </c>
    </row>
    <row r="2017" spans="5:6">
      <c r="E2017" s="40" t="s">
        <v>12485</v>
      </c>
      <c r="F2017" s="40">
        <v>1</v>
      </c>
    </row>
    <row r="2018" spans="5:6">
      <c r="E2018" s="40" t="s">
        <v>2656</v>
      </c>
      <c r="F2018" s="40">
        <v>1</v>
      </c>
    </row>
    <row r="2019" spans="5:6">
      <c r="E2019" s="40" t="s">
        <v>3531</v>
      </c>
      <c r="F2019" s="40">
        <v>1</v>
      </c>
    </row>
    <row r="2020" spans="5:6">
      <c r="E2020" s="40" t="s">
        <v>12486</v>
      </c>
      <c r="F2020" s="40">
        <v>1</v>
      </c>
    </row>
    <row r="2021" spans="5:6">
      <c r="E2021" s="40" t="s">
        <v>12487</v>
      </c>
      <c r="F2021" s="40">
        <v>1</v>
      </c>
    </row>
    <row r="2022" spans="5:6">
      <c r="E2022" s="40" t="s">
        <v>11464</v>
      </c>
      <c r="F2022" s="40">
        <v>1</v>
      </c>
    </row>
    <row r="2023" spans="5:6">
      <c r="E2023" s="40" t="s">
        <v>12488</v>
      </c>
      <c r="F2023" s="40">
        <v>1</v>
      </c>
    </row>
    <row r="2024" spans="5:6">
      <c r="E2024" s="40" t="s">
        <v>11162</v>
      </c>
      <c r="F2024" s="40">
        <v>1</v>
      </c>
    </row>
    <row r="2025" spans="5:6">
      <c r="E2025" s="40" t="s">
        <v>12489</v>
      </c>
      <c r="F2025" s="40">
        <v>1</v>
      </c>
    </row>
    <row r="2026" spans="5:6">
      <c r="E2026" s="40" t="s">
        <v>3662</v>
      </c>
      <c r="F2026" s="40">
        <v>1</v>
      </c>
    </row>
    <row r="2027" spans="5:6">
      <c r="E2027" s="40" t="s">
        <v>12490</v>
      </c>
      <c r="F2027" s="40">
        <v>1</v>
      </c>
    </row>
    <row r="2028" spans="5:6">
      <c r="E2028" s="40" t="s">
        <v>12491</v>
      </c>
      <c r="F2028" s="40">
        <v>1</v>
      </c>
    </row>
    <row r="2029" spans="5:6">
      <c r="E2029" s="40" t="s">
        <v>12492</v>
      </c>
      <c r="F2029" s="40">
        <v>1</v>
      </c>
    </row>
    <row r="2030" spans="5:6">
      <c r="E2030" s="40" t="s">
        <v>12493</v>
      </c>
      <c r="F2030" s="40">
        <v>1</v>
      </c>
    </row>
    <row r="2031" spans="5:6">
      <c r="E2031" s="40" t="s">
        <v>12494</v>
      </c>
      <c r="F2031" s="40">
        <v>1</v>
      </c>
    </row>
    <row r="2032" spans="5:6">
      <c r="E2032" s="40" t="s">
        <v>12495</v>
      </c>
      <c r="F2032" s="40">
        <v>1</v>
      </c>
    </row>
    <row r="2033" spans="5:6">
      <c r="E2033" s="40" t="s">
        <v>11506</v>
      </c>
      <c r="F2033" s="40">
        <v>1</v>
      </c>
    </row>
    <row r="2034" spans="5:6">
      <c r="E2034" s="40" t="s">
        <v>12496</v>
      </c>
      <c r="F2034" s="40">
        <v>1</v>
      </c>
    </row>
    <row r="2035" spans="5:6">
      <c r="E2035" s="40" t="s">
        <v>12497</v>
      </c>
      <c r="F2035" s="40">
        <v>1</v>
      </c>
    </row>
    <row r="2036" spans="5:6">
      <c r="E2036" s="40" t="s">
        <v>12498</v>
      </c>
      <c r="F2036" s="40">
        <v>1</v>
      </c>
    </row>
    <row r="2037" spans="5:6">
      <c r="E2037" s="40" t="s">
        <v>12499</v>
      </c>
      <c r="F2037" s="40">
        <v>1</v>
      </c>
    </row>
    <row r="2038" spans="5:6">
      <c r="E2038" s="40" t="s">
        <v>11452</v>
      </c>
      <c r="F2038" s="40">
        <v>1</v>
      </c>
    </row>
    <row r="2039" spans="5:6">
      <c r="E2039" s="40" t="s">
        <v>11465</v>
      </c>
      <c r="F2039" s="40">
        <v>1</v>
      </c>
    </row>
    <row r="2040" spans="5:6">
      <c r="E2040" s="40" t="s">
        <v>12500</v>
      </c>
      <c r="F2040" s="40">
        <v>1</v>
      </c>
    </row>
    <row r="2041" spans="5:6">
      <c r="E2041" s="40" t="s">
        <v>12501</v>
      </c>
      <c r="F2041" s="40">
        <v>1</v>
      </c>
    </row>
    <row r="2042" spans="5:6">
      <c r="E2042" s="40" t="s">
        <v>11206</v>
      </c>
      <c r="F2042" s="40">
        <v>1</v>
      </c>
    </row>
    <row r="2043" spans="5:6">
      <c r="E2043" s="40" t="s">
        <v>12170</v>
      </c>
      <c r="F2043" s="40">
        <v>1</v>
      </c>
    </row>
    <row r="2044" spans="5:6">
      <c r="E2044" s="40" t="s">
        <v>12502</v>
      </c>
      <c r="F2044" s="40">
        <v>1</v>
      </c>
    </row>
    <row r="2045" spans="5:6">
      <c r="E2045" s="40" t="s">
        <v>12503</v>
      </c>
      <c r="F2045" s="40">
        <v>1</v>
      </c>
    </row>
    <row r="2046" spans="5:6">
      <c r="E2046" s="40" t="s">
        <v>11466</v>
      </c>
      <c r="F2046" s="40">
        <v>1</v>
      </c>
    </row>
    <row r="2047" spans="5:6">
      <c r="E2047" s="40" t="s">
        <v>12504</v>
      </c>
      <c r="F2047" s="40">
        <v>1</v>
      </c>
    </row>
    <row r="2048" spans="5:6">
      <c r="E2048" s="40" t="s">
        <v>12505</v>
      </c>
      <c r="F2048" s="40">
        <v>1</v>
      </c>
    </row>
    <row r="2049" spans="5:6">
      <c r="E2049" s="40" t="s">
        <v>12506</v>
      </c>
      <c r="F2049" s="40">
        <v>1</v>
      </c>
    </row>
    <row r="2050" spans="5:6">
      <c r="E2050" s="40" t="s">
        <v>104</v>
      </c>
      <c r="F2050" s="40">
        <v>3</v>
      </c>
    </row>
    <row r="2051" spans="5:6">
      <c r="E2051" s="40" t="s">
        <v>12507</v>
      </c>
      <c r="F2051" s="40">
        <v>1</v>
      </c>
    </row>
    <row r="2052" spans="5:6">
      <c r="E2052" s="40" t="s">
        <v>12508</v>
      </c>
      <c r="F2052" s="40">
        <v>1</v>
      </c>
    </row>
    <row r="2053" spans="5:6">
      <c r="E2053" s="40" t="s">
        <v>11467</v>
      </c>
      <c r="F2053" s="40">
        <v>1</v>
      </c>
    </row>
    <row r="2054" spans="5:6">
      <c r="E2054" s="40" t="s">
        <v>12509</v>
      </c>
      <c r="F2054" s="40">
        <v>1</v>
      </c>
    </row>
    <row r="2055" spans="5:6">
      <c r="E2055" s="40" t="s">
        <v>12510</v>
      </c>
      <c r="F2055" s="40">
        <v>1</v>
      </c>
    </row>
    <row r="2056" spans="5:6">
      <c r="E2056" s="40" t="s">
        <v>11539</v>
      </c>
      <c r="F2056" s="40">
        <v>1</v>
      </c>
    </row>
    <row r="2057" spans="5:6">
      <c r="E2057" s="40" t="s">
        <v>12511</v>
      </c>
      <c r="F2057" s="40">
        <v>1</v>
      </c>
    </row>
    <row r="2058" spans="5:6">
      <c r="E2058" s="40" t="s">
        <v>11538</v>
      </c>
      <c r="F2058" s="40">
        <v>1</v>
      </c>
    </row>
    <row r="2059" spans="5:6">
      <c r="E2059" s="40" t="s">
        <v>12512</v>
      </c>
      <c r="F2059" s="40">
        <v>1</v>
      </c>
    </row>
    <row r="2060" spans="5:6">
      <c r="E2060" s="40" t="s">
        <v>11122</v>
      </c>
      <c r="F2060" s="40">
        <v>1</v>
      </c>
    </row>
    <row r="2061" spans="5:6">
      <c r="E2061" s="40" t="s">
        <v>12513</v>
      </c>
      <c r="F2061" s="40">
        <v>1</v>
      </c>
    </row>
    <row r="2062" spans="5:6">
      <c r="E2062" s="40" t="s">
        <v>12514</v>
      </c>
      <c r="F2062" s="40">
        <v>1</v>
      </c>
    </row>
    <row r="2063" spans="5:6">
      <c r="E2063" s="40" t="s">
        <v>11325</v>
      </c>
      <c r="F2063" s="40">
        <v>3</v>
      </c>
    </row>
    <row r="2064" spans="5:6">
      <c r="E2064" s="40" t="s">
        <v>11443</v>
      </c>
      <c r="F2064" s="40">
        <v>1</v>
      </c>
    </row>
    <row r="2065" spans="5:6">
      <c r="E2065" s="40" t="s">
        <v>12515</v>
      </c>
      <c r="F2065" s="40">
        <v>1</v>
      </c>
    </row>
    <row r="2066" spans="5:6">
      <c r="E2066" s="40" t="s">
        <v>12516</v>
      </c>
      <c r="F2066" s="40">
        <v>1</v>
      </c>
    </row>
    <row r="2067" spans="5:6">
      <c r="E2067" s="40" t="s">
        <v>12517</v>
      </c>
      <c r="F2067" s="40">
        <v>1</v>
      </c>
    </row>
    <row r="2068" spans="5:6">
      <c r="E2068" s="40" t="s">
        <v>12518</v>
      </c>
      <c r="F2068" s="40">
        <v>1</v>
      </c>
    </row>
    <row r="2069" spans="5:6">
      <c r="E2069" s="40" t="s">
        <v>12519</v>
      </c>
      <c r="F2069" s="40">
        <v>1</v>
      </c>
    </row>
    <row r="2070" spans="5:6">
      <c r="E2070" s="40" t="s">
        <v>12520</v>
      </c>
      <c r="F2070" s="40">
        <v>1</v>
      </c>
    </row>
    <row r="2071" spans="5:6">
      <c r="E2071" s="40" t="s">
        <v>12521</v>
      </c>
      <c r="F2071" s="40">
        <v>1</v>
      </c>
    </row>
    <row r="2072" spans="5:6">
      <c r="E2072" s="40" t="s">
        <v>12522</v>
      </c>
      <c r="F2072" s="40">
        <v>1</v>
      </c>
    </row>
    <row r="2073" spans="5:6">
      <c r="E2073" s="40" t="s">
        <v>12523</v>
      </c>
      <c r="F2073" s="40">
        <v>1</v>
      </c>
    </row>
    <row r="2074" spans="5:6">
      <c r="E2074" s="40" t="s">
        <v>12524</v>
      </c>
      <c r="F2074" s="40">
        <v>1</v>
      </c>
    </row>
    <row r="2075" spans="5:6">
      <c r="E2075" s="40" t="s">
        <v>12525</v>
      </c>
      <c r="F2075" s="40">
        <v>1</v>
      </c>
    </row>
    <row r="2076" spans="5:6">
      <c r="E2076" s="40" t="s">
        <v>36</v>
      </c>
      <c r="F2076" s="40">
        <v>1</v>
      </c>
    </row>
    <row r="2077" spans="5:6">
      <c r="E2077" s="40" t="s">
        <v>12526</v>
      </c>
      <c r="F2077" s="40">
        <v>1</v>
      </c>
    </row>
    <row r="2078" spans="5:6">
      <c r="E2078" s="40" t="s">
        <v>12527</v>
      </c>
      <c r="F2078" s="40">
        <v>1</v>
      </c>
    </row>
    <row r="2079" spans="5:6">
      <c r="E2079" s="40" t="s">
        <v>12528</v>
      </c>
      <c r="F2079" s="40">
        <v>1</v>
      </c>
    </row>
    <row r="2080" spans="5:6">
      <c r="E2080" s="40" t="s">
        <v>3817</v>
      </c>
      <c r="F2080" s="40">
        <v>1</v>
      </c>
    </row>
    <row r="2081" spans="5:6">
      <c r="E2081" s="40" t="s">
        <v>11247</v>
      </c>
      <c r="F2081" s="40">
        <v>1</v>
      </c>
    </row>
    <row r="2082" spans="5:6">
      <c r="E2082" s="40" t="s">
        <v>12529</v>
      </c>
      <c r="F2082" s="40">
        <v>1</v>
      </c>
    </row>
    <row r="2083" spans="5:6">
      <c r="E2083" s="40" t="s">
        <v>12530</v>
      </c>
      <c r="F2083" s="40">
        <v>1</v>
      </c>
    </row>
    <row r="2084" spans="5:6">
      <c r="E2084" s="40" t="s">
        <v>12531</v>
      </c>
      <c r="F2084" s="40">
        <v>1</v>
      </c>
    </row>
    <row r="2085" spans="5:6">
      <c r="E2085" s="40" t="s">
        <v>12532</v>
      </c>
      <c r="F2085" s="40">
        <v>1</v>
      </c>
    </row>
    <row r="2086" spans="5:6">
      <c r="E2086" s="40" t="s">
        <v>12533</v>
      </c>
      <c r="F2086" s="40">
        <v>1</v>
      </c>
    </row>
    <row r="2087" spans="5:6">
      <c r="E2087" s="40" t="s">
        <v>12534</v>
      </c>
      <c r="F2087" s="40">
        <v>1</v>
      </c>
    </row>
    <row r="2088" spans="5:6">
      <c r="E2088" s="40" t="s">
        <v>12535</v>
      </c>
      <c r="F2088" s="40">
        <v>1</v>
      </c>
    </row>
    <row r="2089" spans="5:6">
      <c r="E2089" s="40" t="s">
        <v>12536</v>
      </c>
      <c r="F2089" s="40">
        <v>1</v>
      </c>
    </row>
    <row r="2090" spans="5:6">
      <c r="E2090" s="40" t="s">
        <v>12537</v>
      </c>
      <c r="F2090" s="40">
        <v>1</v>
      </c>
    </row>
    <row r="2091" spans="5:6">
      <c r="E2091" s="40" t="s">
        <v>12538</v>
      </c>
      <c r="F2091" s="40">
        <v>1</v>
      </c>
    </row>
    <row r="2092" spans="5:6">
      <c r="E2092" s="40" t="s">
        <v>11453</v>
      </c>
      <c r="F2092" s="40">
        <v>1</v>
      </c>
    </row>
    <row r="2093" spans="5:6">
      <c r="E2093" s="40" t="s">
        <v>11125</v>
      </c>
      <c r="F2093" s="40">
        <v>3</v>
      </c>
    </row>
    <row r="2094" spans="5:6">
      <c r="E2094" s="40" t="s">
        <v>12539</v>
      </c>
      <c r="F2094" s="40">
        <v>1</v>
      </c>
    </row>
    <row r="2095" spans="5:6">
      <c r="E2095" s="40" t="s">
        <v>11353</v>
      </c>
      <c r="F2095" s="40">
        <v>1</v>
      </c>
    </row>
    <row r="2096" spans="5:6">
      <c r="E2096" s="40" t="s">
        <v>12540</v>
      </c>
      <c r="F2096" s="40">
        <v>1</v>
      </c>
    </row>
    <row r="2097" spans="5:6">
      <c r="E2097" s="40" t="s">
        <v>12541</v>
      </c>
      <c r="F2097" s="40">
        <v>1</v>
      </c>
    </row>
    <row r="2098" spans="5:6">
      <c r="E2098" s="40" t="s">
        <v>3771</v>
      </c>
      <c r="F2098" s="40">
        <v>1</v>
      </c>
    </row>
    <row r="2099" spans="5:6">
      <c r="E2099" s="40" t="s">
        <v>12542</v>
      </c>
      <c r="F2099" s="40">
        <v>1</v>
      </c>
    </row>
    <row r="2100" spans="5:6">
      <c r="E2100" s="40" t="s">
        <v>12543</v>
      </c>
      <c r="F2100" s="40">
        <v>1</v>
      </c>
    </row>
    <row r="2101" spans="5:6">
      <c r="E2101" s="40" t="s">
        <v>12544</v>
      </c>
      <c r="F2101" s="40">
        <v>1</v>
      </c>
    </row>
    <row r="2102" spans="5:6">
      <c r="E2102" s="40" t="s">
        <v>12545</v>
      </c>
      <c r="F2102" s="40">
        <v>1</v>
      </c>
    </row>
    <row r="2103" spans="5:6">
      <c r="E2103" s="40" t="s">
        <v>12546</v>
      </c>
      <c r="F2103" s="40">
        <v>1</v>
      </c>
    </row>
    <row r="2104" spans="5:6">
      <c r="E2104" s="40" t="s">
        <v>12547</v>
      </c>
      <c r="F2104" s="40">
        <v>1</v>
      </c>
    </row>
    <row r="2105" spans="5:6">
      <c r="E2105" s="40" t="s">
        <v>11421</v>
      </c>
      <c r="F2105" s="40">
        <v>1</v>
      </c>
    </row>
    <row r="2106" spans="5:6">
      <c r="E2106" s="40" t="s">
        <v>12548</v>
      </c>
      <c r="F2106" s="40">
        <v>1</v>
      </c>
    </row>
    <row r="2107" spans="5:6">
      <c r="E2107" s="40" t="s">
        <v>11444</v>
      </c>
      <c r="F2107" s="40">
        <v>1</v>
      </c>
    </row>
    <row r="2108" spans="5:6">
      <c r="E2108" s="40" t="s">
        <v>3379</v>
      </c>
      <c r="F2108" s="40">
        <v>4</v>
      </c>
    </row>
    <row r="2109" spans="5:6">
      <c r="E2109" s="40" t="s">
        <v>12549</v>
      </c>
      <c r="F2109" s="40">
        <v>1</v>
      </c>
    </row>
    <row r="2110" spans="5:6">
      <c r="E2110" s="40" t="s">
        <v>12550</v>
      </c>
      <c r="F2110" s="40">
        <v>1</v>
      </c>
    </row>
    <row r="2111" spans="5:6">
      <c r="E2111" s="40" t="s">
        <v>12551</v>
      </c>
      <c r="F2111" s="40">
        <v>1</v>
      </c>
    </row>
    <row r="2112" spans="5:6">
      <c r="E2112" s="40" t="s">
        <v>11005</v>
      </c>
      <c r="F2112" s="40">
        <v>3</v>
      </c>
    </row>
    <row r="2113" spans="5:6">
      <c r="E2113" s="40" t="s">
        <v>11208</v>
      </c>
      <c r="F2113" s="40">
        <v>3</v>
      </c>
    </row>
    <row r="2114" spans="5:6">
      <c r="E2114" s="40" t="s">
        <v>12552</v>
      </c>
      <c r="F2114" s="40">
        <v>1</v>
      </c>
    </row>
    <row r="2115" spans="5:6">
      <c r="E2115" s="40" t="s">
        <v>3383</v>
      </c>
      <c r="F2115" s="40">
        <v>4</v>
      </c>
    </row>
    <row r="2116" spans="5:6">
      <c r="E2116" s="40" t="s">
        <v>12553</v>
      </c>
      <c r="F2116" s="40">
        <v>1</v>
      </c>
    </row>
    <row r="2117" spans="5:6">
      <c r="E2117" s="40" t="s">
        <v>3442</v>
      </c>
      <c r="F2117" s="40">
        <v>4</v>
      </c>
    </row>
    <row r="2118" spans="5:6">
      <c r="E2118" s="40" t="s">
        <v>12554</v>
      </c>
      <c r="F2118" s="40">
        <v>1</v>
      </c>
    </row>
    <row r="2119" spans="5:6">
      <c r="E2119" s="40" t="s">
        <v>12555</v>
      </c>
      <c r="F2119" s="40">
        <v>1</v>
      </c>
    </row>
    <row r="2120" spans="5:6">
      <c r="E2120" s="40" t="s">
        <v>12556</v>
      </c>
      <c r="F2120" s="40">
        <v>1</v>
      </c>
    </row>
    <row r="2121" spans="5:6">
      <c r="E2121" s="40" t="s">
        <v>12557</v>
      </c>
      <c r="F2121" s="40">
        <v>1</v>
      </c>
    </row>
    <row r="2122" spans="5:6">
      <c r="E2122" s="40" t="s">
        <v>12558</v>
      </c>
      <c r="F2122" s="40">
        <v>1</v>
      </c>
    </row>
    <row r="2123" spans="5:6">
      <c r="E2123" s="40" t="s">
        <v>12559</v>
      </c>
      <c r="F2123" s="40">
        <v>1</v>
      </c>
    </row>
    <row r="2124" spans="5:6">
      <c r="E2124" s="40" t="s">
        <v>12560</v>
      </c>
      <c r="F2124" s="40">
        <v>1</v>
      </c>
    </row>
    <row r="2125" spans="5:6">
      <c r="E2125" s="40" t="s">
        <v>12561</v>
      </c>
      <c r="F2125" s="40">
        <v>1</v>
      </c>
    </row>
    <row r="2126" spans="5:6">
      <c r="E2126" s="40" t="s">
        <v>11165</v>
      </c>
      <c r="F2126" s="40">
        <v>3</v>
      </c>
    </row>
    <row r="2127" spans="5:6">
      <c r="E2127" s="40" t="s">
        <v>12562</v>
      </c>
      <c r="F2127" s="40">
        <v>1</v>
      </c>
    </row>
    <row r="2128" spans="5:6">
      <c r="E2128" s="40" t="s">
        <v>12563</v>
      </c>
      <c r="F2128" s="40">
        <v>1</v>
      </c>
    </row>
    <row r="2129" spans="5:6">
      <c r="E2129" s="40" t="s">
        <v>12564</v>
      </c>
      <c r="F2129" s="40">
        <v>1</v>
      </c>
    </row>
    <row r="2130" spans="5:6">
      <c r="E2130" s="40" t="s">
        <v>12565</v>
      </c>
      <c r="F2130" s="40">
        <v>1</v>
      </c>
    </row>
    <row r="2131" spans="5:6">
      <c r="E2131" s="40" t="s">
        <v>12566</v>
      </c>
      <c r="F2131" s="40">
        <v>1</v>
      </c>
    </row>
    <row r="2132" spans="5:6">
      <c r="E2132" s="40" t="s">
        <v>12567</v>
      </c>
      <c r="F2132" s="40">
        <v>1</v>
      </c>
    </row>
    <row r="2133" spans="5:6">
      <c r="E2133" s="40" t="s">
        <v>12568</v>
      </c>
      <c r="F2133" s="40">
        <v>1</v>
      </c>
    </row>
    <row r="2134" spans="5:6">
      <c r="E2134" s="40" t="s">
        <v>12569</v>
      </c>
      <c r="F2134" s="40">
        <v>1</v>
      </c>
    </row>
    <row r="2135" spans="5:6">
      <c r="E2135" s="40" t="s">
        <v>12570</v>
      </c>
      <c r="F2135" s="40">
        <v>1</v>
      </c>
    </row>
    <row r="2136" spans="5:6">
      <c r="E2136" s="40" t="s">
        <v>12571</v>
      </c>
      <c r="F2136" s="40">
        <v>1</v>
      </c>
    </row>
    <row r="2137" spans="5:6">
      <c r="E2137" s="40" t="s">
        <v>12572</v>
      </c>
      <c r="F2137" s="40">
        <v>1</v>
      </c>
    </row>
    <row r="2138" spans="5:6">
      <c r="E2138" s="40" t="s">
        <v>12573</v>
      </c>
      <c r="F2138" s="40">
        <v>1</v>
      </c>
    </row>
    <row r="2139" spans="5:6">
      <c r="E2139" s="40" t="s">
        <v>11508</v>
      </c>
      <c r="F2139" s="40">
        <v>1</v>
      </c>
    </row>
    <row r="2140" spans="5:6">
      <c r="E2140" s="40" t="s">
        <v>12574</v>
      </c>
      <c r="F2140" s="40">
        <v>1</v>
      </c>
    </row>
    <row r="2141" spans="5:6">
      <c r="E2141" s="40" t="s">
        <v>12575</v>
      </c>
      <c r="F2141" s="40">
        <v>1</v>
      </c>
    </row>
    <row r="2142" spans="5:6">
      <c r="E2142" s="40" t="s">
        <v>12576</v>
      </c>
      <c r="F2142" s="40">
        <v>1</v>
      </c>
    </row>
    <row r="2143" spans="5:6">
      <c r="E2143" s="40" t="s">
        <v>12577</v>
      </c>
      <c r="F2143" s="40">
        <v>1</v>
      </c>
    </row>
    <row r="2144" spans="5:6">
      <c r="E2144" s="40" t="s">
        <v>12578</v>
      </c>
      <c r="F2144" s="40">
        <v>1</v>
      </c>
    </row>
    <row r="2145" spans="5:6">
      <c r="E2145" s="40" t="s">
        <v>11328</v>
      </c>
      <c r="F2145" s="40">
        <v>1</v>
      </c>
    </row>
    <row r="2146" spans="5:6">
      <c r="E2146" s="40" t="s">
        <v>12579</v>
      </c>
      <c r="F2146" s="40">
        <v>1</v>
      </c>
    </row>
    <row r="2147" spans="5:6">
      <c r="E2147" s="40" t="s">
        <v>12580</v>
      </c>
      <c r="F2147" s="40">
        <v>1</v>
      </c>
    </row>
    <row r="2148" spans="5:6">
      <c r="E2148" s="40" t="s">
        <v>730</v>
      </c>
      <c r="F2148" s="40">
        <v>3</v>
      </c>
    </row>
    <row r="2149" spans="5:6">
      <c r="E2149" s="40" t="s">
        <v>12581</v>
      </c>
      <c r="F2149" s="40">
        <v>1</v>
      </c>
    </row>
    <row r="2150" spans="5:6">
      <c r="E2150" s="40" t="s">
        <v>12582</v>
      </c>
      <c r="F2150" s="40">
        <v>1</v>
      </c>
    </row>
    <row r="2151" spans="5:6">
      <c r="E2151" s="40" t="s">
        <v>12583</v>
      </c>
      <c r="F2151" s="40">
        <v>1</v>
      </c>
    </row>
    <row r="2152" spans="5:6">
      <c r="E2152" s="40" t="s">
        <v>12584</v>
      </c>
      <c r="F2152" s="40">
        <v>1</v>
      </c>
    </row>
    <row r="2153" spans="5:6">
      <c r="E2153" s="40" t="s">
        <v>3505</v>
      </c>
      <c r="F2153" s="40">
        <v>1</v>
      </c>
    </row>
    <row r="2154" spans="5:6">
      <c r="E2154" s="40" t="s">
        <v>12585</v>
      </c>
      <c r="F2154" s="40">
        <v>1</v>
      </c>
    </row>
    <row r="2155" spans="5:6">
      <c r="E2155" s="40" t="s">
        <v>12586</v>
      </c>
      <c r="F2155" s="40">
        <v>1</v>
      </c>
    </row>
    <row r="2156" spans="5:6">
      <c r="E2156" s="40" t="s">
        <v>12587</v>
      </c>
      <c r="F2156" s="40">
        <v>1</v>
      </c>
    </row>
    <row r="2157" spans="5:6">
      <c r="E2157" s="40" t="s">
        <v>12588</v>
      </c>
      <c r="F2157" s="40">
        <v>1</v>
      </c>
    </row>
    <row r="2158" spans="5:6">
      <c r="E2158" s="40" t="s">
        <v>12589</v>
      </c>
      <c r="F2158" s="40">
        <v>1</v>
      </c>
    </row>
    <row r="2159" spans="5:6">
      <c r="E2159" s="40" t="s">
        <v>12590</v>
      </c>
      <c r="F2159" s="40">
        <v>1</v>
      </c>
    </row>
    <row r="2160" spans="5:6">
      <c r="E2160" s="40" t="s">
        <v>12591</v>
      </c>
      <c r="F2160" s="40">
        <v>1</v>
      </c>
    </row>
    <row r="2161" spans="5:6">
      <c r="E2161" s="40" t="s">
        <v>12592</v>
      </c>
      <c r="F2161" s="40">
        <v>1</v>
      </c>
    </row>
    <row r="2162" spans="5:6">
      <c r="E2162" s="40" t="s">
        <v>12593</v>
      </c>
      <c r="F2162" s="40">
        <v>1</v>
      </c>
    </row>
    <row r="2163" spans="5:6">
      <c r="E2163" s="40" t="s">
        <v>12594</v>
      </c>
      <c r="F2163" s="40">
        <v>1</v>
      </c>
    </row>
    <row r="2164" spans="5:6">
      <c r="E2164" s="40" t="s">
        <v>11168</v>
      </c>
      <c r="F2164" s="40">
        <v>1</v>
      </c>
    </row>
    <row r="2165" spans="5:6">
      <c r="E2165" s="40" t="s">
        <v>12595</v>
      </c>
      <c r="F2165" s="40">
        <v>1</v>
      </c>
    </row>
    <row r="2166" spans="5:6">
      <c r="E2166" s="40" t="s">
        <v>12596</v>
      </c>
      <c r="F2166" s="40">
        <v>1</v>
      </c>
    </row>
    <row r="2167" spans="5:6">
      <c r="E2167" s="40" t="s">
        <v>12597</v>
      </c>
      <c r="F2167" s="40">
        <v>1</v>
      </c>
    </row>
    <row r="2168" spans="5:6">
      <c r="E2168" s="40" t="s">
        <v>11130</v>
      </c>
      <c r="F2168" s="40">
        <v>1</v>
      </c>
    </row>
    <row r="2169" spans="5:6">
      <c r="E2169" s="40" t="s">
        <v>11540</v>
      </c>
      <c r="F2169" s="40">
        <v>1</v>
      </c>
    </row>
    <row r="2170" spans="5:6">
      <c r="E2170" s="40" t="s">
        <v>12598</v>
      </c>
      <c r="F2170" s="40">
        <v>1</v>
      </c>
    </row>
    <row r="2171" spans="5:6">
      <c r="E2171" s="40" t="s">
        <v>12599</v>
      </c>
      <c r="F2171" s="40">
        <v>1</v>
      </c>
    </row>
    <row r="2172" spans="5:6">
      <c r="E2172" s="40" t="s">
        <v>12600</v>
      </c>
      <c r="F2172" s="40">
        <v>1</v>
      </c>
    </row>
    <row r="2173" spans="5:6">
      <c r="E2173" s="40" t="s">
        <v>12601</v>
      </c>
      <c r="F2173" s="40">
        <v>1</v>
      </c>
    </row>
    <row r="2174" spans="5:6">
      <c r="E2174" s="40" t="s">
        <v>12602</v>
      </c>
      <c r="F2174" s="40">
        <v>1</v>
      </c>
    </row>
    <row r="2175" spans="5:6">
      <c r="E2175" s="40" t="s">
        <v>11509</v>
      </c>
      <c r="F2175" s="40">
        <v>1</v>
      </c>
    </row>
    <row r="2176" spans="5:6">
      <c r="E2176" s="40" t="s">
        <v>11288</v>
      </c>
      <c r="F2176" s="40">
        <v>3</v>
      </c>
    </row>
    <row r="2177" spans="5:6">
      <c r="E2177" s="40" t="s">
        <v>12603</v>
      </c>
      <c r="F2177" s="40">
        <v>1</v>
      </c>
    </row>
    <row r="2178" spans="5:6">
      <c r="E2178" s="40" t="s">
        <v>12604</v>
      </c>
      <c r="F2178" s="40">
        <v>1</v>
      </c>
    </row>
    <row r="2179" spans="5:6">
      <c r="E2179" s="40" t="s">
        <v>12605</v>
      </c>
      <c r="F2179" s="40">
        <v>1</v>
      </c>
    </row>
    <row r="2180" spans="5:6">
      <c r="E2180" s="40" t="s">
        <v>12606</v>
      </c>
      <c r="F2180" s="40">
        <v>1</v>
      </c>
    </row>
    <row r="2181" spans="5:6">
      <c r="E2181" s="40" t="s">
        <v>12607</v>
      </c>
      <c r="F2181" s="40">
        <v>1</v>
      </c>
    </row>
    <row r="2182" spans="5:6">
      <c r="E2182" s="40" t="s">
        <v>12608</v>
      </c>
      <c r="F2182" s="40">
        <v>1</v>
      </c>
    </row>
    <row r="2183" spans="5:6">
      <c r="E2183" s="40" t="s">
        <v>3584</v>
      </c>
      <c r="F2183" s="40">
        <v>1</v>
      </c>
    </row>
    <row r="2184" spans="5:6">
      <c r="E2184" s="40" t="s">
        <v>12609</v>
      </c>
      <c r="F2184" s="40">
        <v>1</v>
      </c>
    </row>
    <row r="2185" spans="5:6">
      <c r="E2185" s="40" t="s">
        <v>12610</v>
      </c>
      <c r="F2185" s="40">
        <v>1</v>
      </c>
    </row>
    <row r="2186" spans="5:6">
      <c r="E2186" s="40" t="s">
        <v>12611</v>
      </c>
      <c r="F2186" s="40">
        <v>1</v>
      </c>
    </row>
    <row r="2187" spans="5:6">
      <c r="E2187" s="40" t="s">
        <v>12612</v>
      </c>
      <c r="F2187" s="40">
        <v>1</v>
      </c>
    </row>
    <row r="2188" spans="5:6">
      <c r="E2188" s="40" t="s">
        <v>12613</v>
      </c>
      <c r="F2188" s="40">
        <v>1</v>
      </c>
    </row>
    <row r="2189" spans="5:6">
      <c r="E2189" s="40" t="s">
        <v>12614</v>
      </c>
      <c r="F2189" s="40">
        <v>1</v>
      </c>
    </row>
    <row r="2190" spans="5:6">
      <c r="E2190" s="40" t="s">
        <v>12615</v>
      </c>
      <c r="F2190" s="40">
        <v>1</v>
      </c>
    </row>
    <row r="2191" spans="5:6">
      <c r="E2191" s="40" t="s">
        <v>12616</v>
      </c>
      <c r="F2191" s="40">
        <v>1</v>
      </c>
    </row>
    <row r="2192" spans="5:6">
      <c r="E2192" s="40" t="s">
        <v>12617</v>
      </c>
      <c r="F2192" s="40">
        <v>1</v>
      </c>
    </row>
    <row r="2193" spans="5:6">
      <c r="E2193" s="40" t="s">
        <v>12618</v>
      </c>
      <c r="F2193" s="40">
        <v>1</v>
      </c>
    </row>
    <row r="2194" spans="5:6">
      <c r="E2194" s="40" t="s">
        <v>3643</v>
      </c>
      <c r="F2194" s="40">
        <v>1</v>
      </c>
    </row>
    <row r="2195" spans="5:6">
      <c r="E2195" s="40" t="s">
        <v>12619</v>
      </c>
      <c r="F2195" s="40">
        <v>1</v>
      </c>
    </row>
    <row r="2196" spans="5:6">
      <c r="E2196" s="40" t="s">
        <v>12620</v>
      </c>
      <c r="F2196" s="40">
        <v>1</v>
      </c>
    </row>
    <row r="2197" spans="5:6">
      <c r="E2197" s="40" t="s">
        <v>12621</v>
      </c>
      <c r="F2197" s="40">
        <v>1</v>
      </c>
    </row>
    <row r="2198" spans="5:6">
      <c r="E2198" s="40" t="s">
        <v>834</v>
      </c>
      <c r="F2198" s="40">
        <v>1</v>
      </c>
    </row>
    <row r="2199" spans="5:6">
      <c r="E2199" s="40" t="s">
        <v>12622</v>
      </c>
      <c r="F2199" s="40">
        <v>1</v>
      </c>
    </row>
    <row r="2200" spans="5:6">
      <c r="E2200" s="40" t="s">
        <v>12623</v>
      </c>
      <c r="F2200" s="40">
        <v>1</v>
      </c>
    </row>
    <row r="2201" spans="5:6">
      <c r="E2201" s="40" t="s">
        <v>1255</v>
      </c>
      <c r="F2201" s="40">
        <v>1</v>
      </c>
    </row>
    <row r="2202" spans="5:6">
      <c r="E2202" s="40" t="s">
        <v>12624</v>
      </c>
      <c r="F2202" s="40">
        <v>1</v>
      </c>
    </row>
    <row r="2203" spans="5:6">
      <c r="E2203" s="40" t="s">
        <v>11218</v>
      </c>
      <c r="F2203" s="40">
        <v>1</v>
      </c>
    </row>
    <row r="2204" spans="5:6">
      <c r="E2204" s="40" t="s">
        <v>12625</v>
      </c>
      <c r="F2204" s="40">
        <v>1</v>
      </c>
    </row>
    <row r="2205" spans="5:6">
      <c r="E2205" s="40" t="s">
        <v>11510</v>
      </c>
      <c r="F2205" s="40">
        <v>1</v>
      </c>
    </row>
    <row r="2206" spans="5:6">
      <c r="E2206" s="40" t="s">
        <v>11170</v>
      </c>
      <c r="F2206" s="40">
        <v>1</v>
      </c>
    </row>
    <row r="2207" spans="5:6">
      <c r="E2207" s="40" t="s">
        <v>12626</v>
      </c>
      <c r="F2207" s="40">
        <v>1</v>
      </c>
    </row>
    <row r="2208" spans="5:6">
      <c r="E2208" s="40" t="s">
        <v>12627</v>
      </c>
      <c r="F2208" s="40">
        <v>1</v>
      </c>
    </row>
    <row r="2209" spans="5:6">
      <c r="E2209" s="40" t="s">
        <v>12628</v>
      </c>
      <c r="F2209" s="40">
        <v>1</v>
      </c>
    </row>
    <row r="2210" spans="5:6">
      <c r="E2210" s="40" t="s">
        <v>12629</v>
      </c>
      <c r="F2210" s="40">
        <v>1</v>
      </c>
    </row>
    <row r="2211" spans="5:6">
      <c r="E2211" s="40" t="s">
        <v>12630</v>
      </c>
      <c r="F2211" s="40">
        <v>1</v>
      </c>
    </row>
    <row r="2212" spans="5:6">
      <c r="E2212" s="40" t="s">
        <v>12631</v>
      </c>
      <c r="F2212" s="40">
        <v>1</v>
      </c>
    </row>
    <row r="2213" spans="5:6">
      <c r="E2213" s="40" t="s">
        <v>12632</v>
      </c>
      <c r="F2213" s="40">
        <v>1</v>
      </c>
    </row>
    <row r="2214" spans="5:6">
      <c r="E2214" s="40" t="s">
        <v>12633</v>
      </c>
      <c r="F2214" s="40">
        <v>1</v>
      </c>
    </row>
    <row r="2215" spans="5:6">
      <c r="E2215" s="40" t="s">
        <v>12634</v>
      </c>
      <c r="F2215" s="40">
        <v>1</v>
      </c>
    </row>
    <row r="2216" spans="5:6">
      <c r="E2216" s="40" t="s">
        <v>11511</v>
      </c>
      <c r="F2216" s="40">
        <v>1</v>
      </c>
    </row>
    <row r="2217" spans="5:6">
      <c r="E2217" s="40" t="s">
        <v>12635</v>
      </c>
      <c r="F2217" s="40">
        <v>1</v>
      </c>
    </row>
    <row r="2218" spans="5:6">
      <c r="E2218" s="40" t="s">
        <v>11561</v>
      </c>
      <c r="F2218" s="40">
        <v>1</v>
      </c>
    </row>
    <row r="2219" spans="5:6">
      <c r="E2219" s="40" t="s">
        <v>12636</v>
      </c>
      <c r="F2219" s="40">
        <v>1</v>
      </c>
    </row>
    <row r="2220" spans="5:6">
      <c r="E2220" s="40" t="s">
        <v>12637</v>
      </c>
      <c r="F2220" s="40">
        <v>1</v>
      </c>
    </row>
    <row r="2221" spans="5:6">
      <c r="E2221" s="40" t="s">
        <v>12638</v>
      </c>
      <c r="F2221" s="40">
        <v>1</v>
      </c>
    </row>
    <row r="2222" spans="5:6">
      <c r="E2222" s="40" t="s">
        <v>12639</v>
      </c>
      <c r="F2222" s="40">
        <v>1</v>
      </c>
    </row>
    <row r="2223" spans="5:6">
      <c r="E2223" s="40" t="s">
        <v>11541</v>
      </c>
      <c r="F2223" s="40">
        <v>1</v>
      </c>
    </row>
    <row r="2224" spans="5:6">
      <c r="E2224" s="40" t="s">
        <v>12640</v>
      </c>
      <c r="F2224" s="40">
        <v>1</v>
      </c>
    </row>
    <row r="2225" spans="5:6">
      <c r="E2225" s="40" t="s">
        <v>3424</v>
      </c>
      <c r="F2225" s="40">
        <v>4</v>
      </c>
    </row>
    <row r="2226" spans="5:6">
      <c r="E2226" s="40" t="s">
        <v>11219</v>
      </c>
      <c r="F2226" s="40">
        <v>1</v>
      </c>
    </row>
    <row r="2227" spans="5:6">
      <c r="E2227" s="40" t="s">
        <v>11562</v>
      </c>
      <c r="F2227" s="40">
        <v>1</v>
      </c>
    </row>
    <row r="2228" spans="5:6">
      <c r="E2228" s="40" t="s">
        <v>12641</v>
      </c>
      <c r="F2228" s="40">
        <v>1</v>
      </c>
    </row>
    <row r="2229" spans="5:6">
      <c r="E2229" s="40" t="s">
        <v>12642</v>
      </c>
      <c r="F2229" s="40">
        <v>1</v>
      </c>
    </row>
    <row r="2230" spans="5:6">
      <c r="E2230" s="40" t="s">
        <v>12643</v>
      </c>
      <c r="F2230" s="40">
        <v>1</v>
      </c>
    </row>
    <row r="2231" spans="5:6">
      <c r="E2231" s="40" t="s">
        <v>12644</v>
      </c>
      <c r="F2231" s="40">
        <v>1</v>
      </c>
    </row>
    <row r="2232" spans="5:6">
      <c r="E2232" s="40" t="s">
        <v>12645</v>
      </c>
      <c r="F2232" s="40">
        <v>1</v>
      </c>
    </row>
    <row r="2233" spans="5:6">
      <c r="E2233" s="40" t="s">
        <v>12646</v>
      </c>
      <c r="F2233" s="40">
        <v>1</v>
      </c>
    </row>
    <row r="2234" spans="5:6">
      <c r="E2234" s="40" t="s">
        <v>12647</v>
      </c>
      <c r="F2234" s="40">
        <v>1</v>
      </c>
    </row>
    <row r="2235" spans="5:6">
      <c r="E2235" s="40" t="s">
        <v>12648</v>
      </c>
      <c r="F2235" s="40">
        <v>1</v>
      </c>
    </row>
    <row r="2236" spans="5:6">
      <c r="E2236" s="40" t="s">
        <v>12649</v>
      </c>
      <c r="F2236" s="40">
        <v>1</v>
      </c>
    </row>
    <row r="2237" spans="5:6">
      <c r="E2237" s="40" t="s">
        <v>11423</v>
      </c>
      <c r="F2237" s="40">
        <v>1</v>
      </c>
    </row>
    <row r="2238" spans="5:6">
      <c r="E2238" s="40" t="s">
        <v>3756</v>
      </c>
      <c r="F2238" s="40">
        <v>1</v>
      </c>
    </row>
    <row r="2239" spans="5:6">
      <c r="E2239" s="40" t="s">
        <v>12650</v>
      </c>
      <c r="F2239" s="40">
        <v>1</v>
      </c>
    </row>
    <row r="2240" spans="5:6">
      <c r="E2240" s="40" t="s">
        <v>12651</v>
      </c>
      <c r="F2240" s="40">
        <v>1</v>
      </c>
    </row>
    <row r="2241" spans="5:6">
      <c r="E2241" s="40" t="s">
        <v>12652</v>
      </c>
      <c r="F2241" s="40">
        <v>1</v>
      </c>
    </row>
    <row r="2242" spans="5:6">
      <c r="E2242" s="40" t="s">
        <v>12653</v>
      </c>
      <c r="F2242" s="40">
        <v>1</v>
      </c>
    </row>
    <row r="2243" spans="5:6">
      <c r="E2243" s="40" t="s">
        <v>12654</v>
      </c>
      <c r="F2243" s="40">
        <v>1</v>
      </c>
    </row>
    <row r="2244" spans="5:6">
      <c r="E2244" s="40" t="s">
        <v>12655</v>
      </c>
      <c r="F2244" s="40">
        <v>1</v>
      </c>
    </row>
    <row r="2245" spans="5:6">
      <c r="E2245" s="40" t="s">
        <v>12656</v>
      </c>
      <c r="F2245" s="40">
        <v>1</v>
      </c>
    </row>
    <row r="2246" spans="5:6">
      <c r="E2246" s="40" t="s">
        <v>12657</v>
      </c>
      <c r="F2246" s="40">
        <v>1</v>
      </c>
    </row>
    <row r="2247" spans="5:6">
      <c r="E2247" s="40" t="s">
        <v>12658</v>
      </c>
      <c r="F2247" s="40">
        <v>1</v>
      </c>
    </row>
    <row r="2248" spans="5:6">
      <c r="E2248" s="40" t="s">
        <v>12659</v>
      </c>
      <c r="F2248" s="40">
        <v>1</v>
      </c>
    </row>
    <row r="2249" spans="5:6">
      <c r="E2249" s="40" t="s">
        <v>12660</v>
      </c>
      <c r="F2249" s="40">
        <v>1</v>
      </c>
    </row>
    <row r="2250" spans="5:6">
      <c r="E2250" s="40" t="s">
        <v>12661</v>
      </c>
      <c r="F2250" s="40">
        <v>1</v>
      </c>
    </row>
    <row r="2251" spans="5:6">
      <c r="E2251" s="40" t="s">
        <v>12662</v>
      </c>
      <c r="F2251" s="40">
        <v>1</v>
      </c>
    </row>
    <row r="2252" spans="5:6">
      <c r="E2252" s="40" t="s">
        <v>12663</v>
      </c>
      <c r="F2252" s="40">
        <v>1</v>
      </c>
    </row>
    <row r="2253" spans="5:6">
      <c r="E2253" s="40" t="s">
        <v>12664</v>
      </c>
      <c r="F2253" s="40">
        <v>1</v>
      </c>
    </row>
    <row r="2254" spans="5:6">
      <c r="E2254" s="40" t="s">
        <v>11542</v>
      </c>
      <c r="F2254" s="40">
        <v>1</v>
      </c>
    </row>
    <row r="2255" spans="5:6">
      <c r="E2255" s="40" t="s">
        <v>113</v>
      </c>
      <c r="F2255" s="40">
        <v>3</v>
      </c>
    </row>
    <row r="2256" spans="5:6">
      <c r="E2256" s="40" t="s">
        <v>11564</v>
      </c>
      <c r="F2256" s="40">
        <v>1</v>
      </c>
    </row>
    <row r="2257" spans="5:6">
      <c r="E2257" s="40" t="s">
        <v>12665</v>
      </c>
      <c r="F2257" s="40">
        <v>1</v>
      </c>
    </row>
    <row r="2258" spans="5:6">
      <c r="E2258" s="40" t="s">
        <v>12666</v>
      </c>
      <c r="F2258" s="40">
        <v>1</v>
      </c>
    </row>
    <row r="2259" spans="5:6">
      <c r="E2259" s="40" t="s">
        <v>12667</v>
      </c>
      <c r="F2259" s="40">
        <v>1</v>
      </c>
    </row>
    <row r="2260" spans="5:6">
      <c r="E2260" s="40" t="s">
        <v>12668</v>
      </c>
      <c r="F2260" s="40">
        <v>1</v>
      </c>
    </row>
    <row r="2261" spans="5:6">
      <c r="E2261" s="40" t="s">
        <v>12669</v>
      </c>
      <c r="F2261" s="40">
        <v>1</v>
      </c>
    </row>
    <row r="2262" spans="5:6">
      <c r="E2262" s="40" t="s">
        <v>12670</v>
      </c>
      <c r="F2262" s="40">
        <v>1</v>
      </c>
    </row>
    <row r="2263" spans="5:6">
      <c r="E2263" s="40" t="s">
        <v>12671</v>
      </c>
      <c r="F2263" s="40">
        <v>1</v>
      </c>
    </row>
    <row r="2264" spans="5:6">
      <c r="E2264" s="40" t="s">
        <v>12672</v>
      </c>
      <c r="F2264" s="40">
        <v>1</v>
      </c>
    </row>
    <row r="2265" spans="5:6">
      <c r="E2265" s="40" t="s">
        <v>12673</v>
      </c>
      <c r="F2265" s="40">
        <v>1</v>
      </c>
    </row>
    <row r="2266" spans="5:6">
      <c r="E2266" s="40" t="s">
        <v>12674</v>
      </c>
      <c r="F2266" s="40">
        <v>1</v>
      </c>
    </row>
    <row r="2267" spans="5:6">
      <c r="E2267" s="40" t="s">
        <v>12675</v>
      </c>
      <c r="F2267" s="40">
        <v>1</v>
      </c>
    </row>
    <row r="2268" spans="5:6">
      <c r="E2268" s="40" t="s">
        <v>12676</v>
      </c>
      <c r="F2268" s="40">
        <v>1</v>
      </c>
    </row>
    <row r="2269" spans="5:6">
      <c r="E2269" s="40" t="s">
        <v>12677</v>
      </c>
      <c r="F2269" s="40">
        <v>1</v>
      </c>
    </row>
    <row r="2270" spans="5:6">
      <c r="E2270" s="40" t="s">
        <v>3740</v>
      </c>
      <c r="F2270" s="40">
        <v>1</v>
      </c>
    </row>
    <row r="2271" spans="5:6">
      <c r="E2271" s="40" t="s">
        <v>12678</v>
      </c>
      <c r="F2271" s="40">
        <v>1</v>
      </c>
    </row>
    <row r="2272" spans="5:6">
      <c r="E2272" s="40" t="s">
        <v>11512</v>
      </c>
      <c r="F2272" s="40">
        <v>1</v>
      </c>
    </row>
    <row r="2273" spans="5:6">
      <c r="E2273" s="40" t="s">
        <v>12679</v>
      </c>
      <c r="F2273" s="40">
        <v>1</v>
      </c>
    </row>
    <row r="2274" spans="5:6">
      <c r="E2274" s="40" t="s">
        <v>12680</v>
      </c>
      <c r="F2274" s="40">
        <v>1</v>
      </c>
    </row>
    <row r="2275" spans="5:6">
      <c r="E2275" s="40" t="s">
        <v>3666</v>
      </c>
      <c r="F2275" s="40">
        <v>1</v>
      </c>
    </row>
    <row r="2276" spans="5:6">
      <c r="E2276" s="40" t="s">
        <v>3612</v>
      </c>
      <c r="F2276" s="40">
        <v>1</v>
      </c>
    </row>
    <row r="2277" spans="5:6">
      <c r="E2277" s="40" t="s">
        <v>12681</v>
      </c>
      <c r="F2277" s="40">
        <v>1</v>
      </c>
    </row>
    <row r="2278" spans="5:6">
      <c r="E2278" s="40" t="s">
        <v>12682</v>
      </c>
      <c r="F2278" s="40">
        <v>1</v>
      </c>
    </row>
    <row r="2279" spans="5:6">
      <c r="E2279" s="40" t="s">
        <v>12683</v>
      </c>
      <c r="F2279" s="40">
        <v>1</v>
      </c>
    </row>
    <row r="2280" spans="5:6">
      <c r="E2280" s="40" t="s">
        <v>11454</v>
      </c>
      <c r="F2280" s="40">
        <v>1</v>
      </c>
    </row>
    <row r="2281" spans="5:6">
      <c r="E2281" s="40" t="s">
        <v>11256</v>
      </c>
      <c r="F2281" s="40">
        <v>1</v>
      </c>
    </row>
    <row r="2282" spans="5:6">
      <c r="E2282" s="40" t="s">
        <v>11474</v>
      </c>
      <c r="F2282" s="40">
        <v>1</v>
      </c>
    </row>
    <row r="2283" spans="5:6">
      <c r="E2283" s="40" t="s">
        <v>12684</v>
      </c>
      <c r="F2283" s="40">
        <v>1</v>
      </c>
    </row>
    <row r="2284" spans="5:6">
      <c r="E2284" s="40" t="s">
        <v>11174</v>
      </c>
      <c r="F2284" s="40">
        <v>3</v>
      </c>
    </row>
    <row r="2285" spans="5:6">
      <c r="E2285" s="40" t="s">
        <v>12685</v>
      </c>
      <c r="F2285" s="40">
        <v>1</v>
      </c>
    </row>
    <row r="2286" spans="5:6">
      <c r="E2286" s="40" t="s">
        <v>12686</v>
      </c>
      <c r="F2286" s="40">
        <v>1</v>
      </c>
    </row>
    <row r="2287" spans="5:6">
      <c r="E2287" s="40" t="s">
        <v>12687</v>
      </c>
      <c r="F2287" s="40">
        <v>1</v>
      </c>
    </row>
    <row r="2288" spans="5:6">
      <c r="E2288" s="40" t="s">
        <v>41</v>
      </c>
      <c r="F2288" s="40">
        <v>3</v>
      </c>
    </row>
    <row r="2289" spans="5:6">
      <c r="E2289" s="40" t="s">
        <v>11435</v>
      </c>
      <c r="F2289" s="40">
        <v>1</v>
      </c>
    </row>
    <row r="2290" spans="5:6">
      <c r="E2290" s="40" t="s">
        <v>12688</v>
      </c>
      <c r="F2290" s="40">
        <v>1</v>
      </c>
    </row>
    <row r="2291" spans="5:6">
      <c r="E2291" s="40" t="s">
        <v>12689</v>
      </c>
      <c r="F2291" s="40">
        <v>1</v>
      </c>
    </row>
    <row r="2292" spans="5:6">
      <c r="E2292" s="40" t="s">
        <v>12690</v>
      </c>
      <c r="F2292" s="40">
        <v>1</v>
      </c>
    </row>
    <row r="2293" spans="5:6">
      <c r="E2293" s="40" t="s">
        <v>12691</v>
      </c>
      <c r="F2293" s="40">
        <v>1</v>
      </c>
    </row>
    <row r="2294" spans="5:6">
      <c r="E2294" s="40" t="s">
        <v>12692</v>
      </c>
      <c r="F2294" s="40">
        <v>1</v>
      </c>
    </row>
    <row r="2295" spans="5:6">
      <c r="E2295" s="40" t="s">
        <v>12693</v>
      </c>
      <c r="F2295" s="40">
        <v>1</v>
      </c>
    </row>
    <row r="2296" spans="5:6">
      <c r="E2296" s="40" t="s">
        <v>199</v>
      </c>
      <c r="F2296" s="40">
        <v>3</v>
      </c>
    </row>
    <row r="2297" spans="5:6">
      <c r="E2297" s="40" t="s">
        <v>12694</v>
      </c>
      <c r="F2297" s="40">
        <v>1</v>
      </c>
    </row>
    <row r="2298" spans="5:6">
      <c r="E2298" s="40" t="s">
        <v>12695</v>
      </c>
      <c r="F2298" s="40">
        <v>1</v>
      </c>
    </row>
    <row r="2299" spans="5:6">
      <c r="E2299" s="40" t="s">
        <v>12696</v>
      </c>
      <c r="F2299" s="40">
        <v>1</v>
      </c>
    </row>
    <row r="2300" spans="5:6">
      <c r="E2300" s="40" t="s">
        <v>12697</v>
      </c>
      <c r="F2300" s="40">
        <v>1</v>
      </c>
    </row>
    <row r="2301" spans="5:6">
      <c r="E2301" s="40" t="s">
        <v>12698</v>
      </c>
      <c r="F2301" s="40">
        <v>1</v>
      </c>
    </row>
    <row r="2302" spans="5:6">
      <c r="E2302" s="40" t="s">
        <v>12699</v>
      </c>
      <c r="F2302" s="40">
        <v>1</v>
      </c>
    </row>
    <row r="2303" spans="5:6">
      <c r="E2303" s="40" t="s">
        <v>11514</v>
      </c>
      <c r="F2303" s="40">
        <v>1</v>
      </c>
    </row>
    <row r="2304" spans="5:6">
      <c r="E2304" s="40" t="s">
        <v>448</v>
      </c>
      <c r="F2304" s="40">
        <v>3</v>
      </c>
    </row>
    <row r="2305" spans="5:6">
      <c r="E2305" s="40" t="s">
        <v>12700</v>
      </c>
      <c r="F2305" s="40">
        <v>1</v>
      </c>
    </row>
    <row r="2306" spans="5:6">
      <c r="E2306" s="40" t="s">
        <v>12701</v>
      </c>
      <c r="F2306" s="40">
        <v>1</v>
      </c>
    </row>
    <row r="2307" spans="5:6">
      <c r="E2307" s="40" t="s">
        <v>12702</v>
      </c>
      <c r="F2307" s="40">
        <v>1</v>
      </c>
    </row>
    <row r="2308" spans="5:6">
      <c r="E2308" s="40" t="s">
        <v>12703</v>
      </c>
      <c r="F2308" s="40">
        <v>1</v>
      </c>
    </row>
    <row r="2309" spans="5:6">
      <c r="E2309" s="40" t="s">
        <v>12704</v>
      </c>
      <c r="F2309" s="40">
        <v>1</v>
      </c>
    </row>
    <row r="2310" spans="5:6">
      <c r="E2310" s="40" t="s">
        <v>11475</v>
      </c>
      <c r="F2310" s="40">
        <v>1</v>
      </c>
    </row>
    <row r="2311" spans="5:6">
      <c r="E2311" s="40" t="s">
        <v>12705</v>
      </c>
      <c r="F2311" s="40">
        <v>1</v>
      </c>
    </row>
    <row r="2312" spans="5:6">
      <c r="E2312" s="40" t="s">
        <v>11476</v>
      </c>
      <c r="F2312" s="40">
        <v>1</v>
      </c>
    </row>
    <row r="2313" spans="5:6">
      <c r="E2313" s="40" t="s">
        <v>12706</v>
      </c>
      <c r="F2313" s="40">
        <v>1</v>
      </c>
    </row>
    <row r="2314" spans="5:6">
      <c r="E2314" s="40" t="s">
        <v>12707</v>
      </c>
      <c r="F2314" s="40">
        <v>1</v>
      </c>
    </row>
    <row r="2315" spans="5:6">
      <c r="E2315" s="40" t="s">
        <v>12708</v>
      </c>
      <c r="F2315" s="40">
        <v>1</v>
      </c>
    </row>
    <row r="2316" spans="5:6">
      <c r="E2316" s="40" t="s">
        <v>12709</v>
      </c>
      <c r="F2316" s="40">
        <v>1</v>
      </c>
    </row>
    <row r="2317" spans="5:6">
      <c r="E2317" s="40" t="s">
        <v>11176</v>
      </c>
      <c r="F2317" s="40">
        <v>1</v>
      </c>
    </row>
    <row r="2318" spans="5:6">
      <c r="E2318" s="40" t="s">
        <v>12710</v>
      </c>
      <c r="F2318" s="40">
        <v>1</v>
      </c>
    </row>
    <row r="2319" spans="5:6">
      <c r="E2319" s="40" t="s">
        <v>12711</v>
      </c>
      <c r="F2319" s="40">
        <v>1</v>
      </c>
    </row>
    <row r="2320" spans="5:6">
      <c r="E2320" s="40" t="s">
        <v>12712</v>
      </c>
      <c r="F2320" s="40">
        <v>1</v>
      </c>
    </row>
    <row r="2321" spans="5:6">
      <c r="E2321" s="40" t="s">
        <v>12713</v>
      </c>
      <c r="F2321" s="40">
        <v>1</v>
      </c>
    </row>
    <row r="2322" spans="5:6">
      <c r="E2322" s="40" t="s">
        <v>12714</v>
      </c>
      <c r="F2322" s="40">
        <v>1</v>
      </c>
    </row>
    <row r="2323" spans="5:6">
      <c r="E2323" s="40" t="s">
        <v>12715</v>
      </c>
      <c r="F2323" s="40">
        <v>1</v>
      </c>
    </row>
    <row r="2324" spans="5:6">
      <c r="E2324" s="40" t="s">
        <v>12716</v>
      </c>
      <c r="F2324" s="40">
        <v>1</v>
      </c>
    </row>
    <row r="2325" spans="5:6">
      <c r="E2325" s="40" t="s">
        <v>3576</v>
      </c>
      <c r="F2325" s="40">
        <v>1</v>
      </c>
    </row>
    <row r="2326" spans="5:6">
      <c r="E2326" s="40" t="s">
        <v>12717</v>
      </c>
      <c r="F2326" s="40">
        <v>1</v>
      </c>
    </row>
    <row r="2327" spans="5:6">
      <c r="E2327" s="40" t="s">
        <v>603</v>
      </c>
      <c r="F2327" s="40">
        <v>1</v>
      </c>
    </row>
    <row r="2328" spans="5:6">
      <c r="E2328" s="40" t="s">
        <v>11138</v>
      </c>
      <c r="F2328" s="40">
        <v>1</v>
      </c>
    </row>
    <row r="2329" spans="5:6">
      <c r="E2329" s="40" t="s">
        <v>12718</v>
      </c>
      <c r="F2329" s="40">
        <v>1</v>
      </c>
    </row>
    <row r="2330" spans="5:6">
      <c r="E2330" s="40" t="s">
        <v>11177</v>
      </c>
      <c r="F2330" s="40">
        <v>3</v>
      </c>
    </row>
    <row r="2331" spans="5:6">
      <c r="E2331" s="40" t="s">
        <v>12719</v>
      </c>
      <c r="F2331" s="40">
        <v>1</v>
      </c>
    </row>
    <row r="2332" spans="5:6">
      <c r="E2332" s="40" t="s">
        <v>12720</v>
      </c>
      <c r="F2332" s="40">
        <v>1</v>
      </c>
    </row>
    <row r="2333" spans="5:6">
      <c r="E2333" s="40" t="s">
        <v>3600</v>
      </c>
      <c r="F2333" s="40">
        <v>1</v>
      </c>
    </row>
    <row r="2334" spans="5:6">
      <c r="E2334" s="40" t="s">
        <v>11477</v>
      </c>
      <c r="F2334" s="40">
        <v>1</v>
      </c>
    </row>
    <row r="2335" spans="5:6">
      <c r="E2335" s="40" t="s">
        <v>12721</v>
      </c>
      <c r="F2335" s="40">
        <v>1</v>
      </c>
    </row>
    <row r="2336" spans="5:6">
      <c r="E2336" s="40" t="s">
        <v>12722</v>
      </c>
      <c r="F2336" s="40">
        <v>1</v>
      </c>
    </row>
    <row r="2337" spans="5:6">
      <c r="E2337" s="40" t="s">
        <v>12723</v>
      </c>
      <c r="F2337" s="40">
        <v>1</v>
      </c>
    </row>
    <row r="2338" spans="5:6">
      <c r="E2338" s="40" t="s">
        <v>12724</v>
      </c>
      <c r="F2338" s="40">
        <v>1</v>
      </c>
    </row>
    <row r="2339" spans="5:6">
      <c r="E2339" s="40" t="s">
        <v>50</v>
      </c>
      <c r="F2339" s="40">
        <v>1</v>
      </c>
    </row>
    <row r="2340" spans="5:6">
      <c r="E2340" s="40" t="s">
        <v>843</v>
      </c>
      <c r="F2340" s="40">
        <v>1</v>
      </c>
    </row>
    <row r="2341" spans="5:6">
      <c r="E2341" s="40" t="s">
        <v>12725</v>
      </c>
      <c r="F2341" s="40">
        <v>1</v>
      </c>
    </row>
    <row r="2342" spans="5:6">
      <c r="E2342" s="40" t="s">
        <v>12726</v>
      </c>
      <c r="F2342" s="40">
        <v>1</v>
      </c>
    </row>
    <row r="2343" spans="5:6">
      <c r="E2343" s="40" t="s">
        <v>3372</v>
      </c>
      <c r="F2343" s="40">
        <v>4</v>
      </c>
    </row>
    <row r="2344" spans="5:6">
      <c r="E2344" s="40" t="s">
        <v>12727</v>
      </c>
      <c r="F2344" s="40">
        <v>1</v>
      </c>
    </row>
    <row r="2345" spans="5:6">
      <c r="E2345" s="40" t="s">
        <v>3681</v>
      </c>
      <c r="F2345" s="40">
        <v>1</v>
      </c>
    </row>
    <row r="2346" spans="5:6">
      <c r="E2346" s="40" t="s">
        <v>12728</v>
      </c>
      <c r="F2346" s="40">
        <v>1</v>
      </c>
    </row>
    <row r="2347" spans="5:6">
      <c r="E2347" s="40" t="s">
        <v>12729</v>
      </c>
      <c r="F2347" s="40">
        <v>1</v>
      </c>
    </row>
    <row r="2348" spans="5:6">
      <c r="E2348" s="40" t="s">
        <v>12730</v>
      </c>
      <c r="F2348" s="40">
        <v>1</v>
      </c>
    </row>
    <row r="2349" spans="5:6">
      <c r="E2349" s="40" t="s">
        <v>155</v>
      </c>
      <c r="F2349" s="40">
        <v>1</v>
      </c>
    </row>
    <row r="2350" spans="5:6">
      <c r="E2350" s="40" t="s">
        <v>12731</v>
      </c>
      <c r="F2350" s="40">
        <v>1</v>
      </c>
    </row>
    <row r="2351" spans="5:6">
      <c r="E2351" s="40" t="s">
        <v>11515</v>
      </c>
      <c r="F2351" s="40">
        <v>1</v>
      </c>
    </row>
    <row r="2352" spans="5:6">
      <c r="E2352" s="40" t="s">
        <v>12732</v>
      </c>
      <c r="F2352" s="40">
        <v>1</v>
      </c>
    </row>
    <row r="2353" spans="5:6">
      <c r="E2353" s="40" t="s">
        <v>12733</v>
      </c>
      <c r="F2353" s="40">
        <v>1</v>
      </c>
    </row>
    <row r="2354" spans="5:6">
      <c r="E2354" s="40" t="s">
        <v>11545</v>
      </c>
      <c r="F2354" s="40">
        <v>1</v>
      </c>
    </row>
    <row r="2355" spans="5:6">
      <c r="E2355" s="40" t="s">
        <v>12734</v>
      </c>
      <c r="F2355" s="40">
        <v>1</v>
      </c>
    </row>
    <row r="2356" spans="5:6">
      <c r="E2356" s="40" t="s">
        <v>12735</v>
      </c>
      <c r="F2356" s="40">
        <v>1</v>
      </c>
    </row>
    <row r="2357" spans="5:6">
      <c r="E2357" s="40" t="s">
        <v>12736</v>
      </c>
      <c r="F2357" s="40">
        <v>1</v>
      </c>
    </row>
    <row r="2358" spans="5:6">
      <c r="E2358" s="40" t="s">
        <v>11425</v>
      </c>
      <c r="F2358" s="40">
        <v>1</v>
      </c>
    </row>
    <row r="2359" spans="5:6">
      <c r="E2359" s="40" t="s">
        <v>11260</v>
      </c>
      <c r="F2359" s="40">
        <v>1</v>
      </c>
    </row>
    <row r="2360" spans="5:6">
      <c r="E2360" s="40" t="s">
        <v>11517</v>
      </c>
      <c r="F2360" s="40">
        <v>1</v>
      </c>
    </row>
    <row r="2361" spans="5:6">
      <c r="E2361" s="40" t="s">
        <v>12737</v>
      </c>
      <c r="F2361" s="40">
        <v>1</v>
      </c>
    </row>
    <row r="2362" spans="5:6">
      <c r="E2362" s="40" t="s">
        <v>12738</v>
      </c>
      <c r="F2362" s="40">
        <v>1</v>
      </c>
    </row>
    <row r="2363" spans="5:6">
      <c r="E2363" s="40" t="s">
        <v>11139</v>
      </c>
      <c r="F2363" s="40">
        <v>3</v>
      </c>
    </row>
    <row r="2364" spans="5:6">
      <c r="E2364" s="40" t="s">
        <v>12739</v>
      </c>
      <c r="F2364" s="40">
        <v>1</v>
      </c>
    </row>
    <row r="2365" spans="5:6">
      <c r="E2365" s="40" t="s">
        <v>12740</v>
      </c>
      <c r="F2365" s="40">
        <v>1</v>
      </c>
    </row>
    <row r="2366" spans="5:6">
      <c r="E2366" s="40" t="s">
        <v>12741</v>
      </c>
      <c r="F2366" s="40">
        <v>1</v>
      </c>
    </row>
    <row r="2367" spans="5:6">
      <c r="E2367" s="40" t="s">
        <v>12742</v>
      </c>
      <c r="F2367" s="40">
        <v>1</v>
      </c>
    </row>
    <row r="2368" spans="5:6">
      <c r="E2368" s="40" t="s">
        <v>12743</v>
      </c>
      <c r="F2368" s="40">
        <v>1</v>
      </c>
    </row>
    <row r="2369" spans="5:6">
      <c r="E2369" s="40" t="s">
        <v>12744</v>
      </c>
      <c r="F2369" s="40">
        <v>1</v>
      </c>
    </row>
    <row r="2370" spans="5:6">
      <c r="E2370" s="40" t="s">
        <v>12745</v>
      </c>
      <c r="F2370" s="40">
        <v>1</v>
      </c>
    </row>
    <row r="2371" spans="5:6">
      <c r="E2371" s="40" t="s">
        <v>12746</v>
      </c>
      <c r="F2371" s="40">
        <v>1</v>
      </c>
    </row>
    <row r="2372" spans="5:6">
      <c r="E2372" s="40" t="s">
        <v>12747</v>
      </c>
      <c r="F2372" s="40">
        <v>1</v>
      </c>
    </row>
    <row r="2373" spans="5:6">
      <c r="E2373" s="40" t="s">
        <v>12748</v>
      </c>
      <c r="F2373" s="40">
        <v>1</v>
      </c>
    </row>
    <row r="2374" spans="5:6">
      <c r="E2374" s="40" t="s">
        <v>11426</v>
      </c>
      <c r="F2374" s="40">
        <v>1</v>
      </c>
    </row>
    <row r="2375" spans="5:6">
      <c r="E2375" s="40" t="s">
        <v>12749</v>
      </c>
      <c r="F2375" s="40">
        <v>1</v>
      </c>
    </row>
    <row r="2376" spans="5:6">
      <c r="E2376" s="40" t="s">
        <v>12750</v>
      </c>
      <c r="F2376" s="40">
        <v>1</v>
      </c>
    </row>
    <row r="2377" spans="5:6">
      <c r="E2377" s="40" t="s">
        <v>12751</v>
      </c>
      <c r="F2377" s="40">
        <v>1</v>
      </c>
    </row>
    <row r="2378" spans="5:6">
      <c r="E2378" s="40" t="s">
        <v>12752</v>
      </c>
      <c r="F2378" s="40">
        <v>1</v>
      </c>
    </row>
    <row r="2379" spans="5:6">
      <c r="E2379" s="40" t="s">
        <v>12753</v>
      </c>
      <c r="F2379" s="40">
        <v>1</v>
      </c>
    </row>
    <row r="2380" spans="5:6">
      <c r="E2380" s="40" t="s">
        <v>12754</v>
      </c>
      <c r="F2380" s="40">
        <v>1</v>
      </c>
    </row>
    <row r="2381" spans="5:6">
      <c r="E2381" s="40" t="s">
        <v>11518</v>
      </c>
      <c r="F2381" s="40">
        <v>1</v>
      </c>
    </row>
    <row r="2382" spans="5:6">
      <c r="E2382" s="40" t="s">
        <v>12755</v>
      </c>
      <c r="F2382" s="40">
        <v>1</v>
      </c>
    </row>
    <row r="2383" spans="5:6">
      <c r="E2383" s="40" t="s">
        <v>12756</v>
      </c>
      <c r="F2383" s="40">
        <v>1</v>
      </c>
    </row>
    <row r="2384" spans="5:6">
      <c r="E2384" s="40" t="s">
        <v>12757</v>
      </c>
      <c r="F2384" s="40">
        <v>1</v>
      </c>
    </row>
    <row r="2385" spans="5:6">
      <c r="E2385" s="40" t="s">
        <v>11427</v>
      </c>
      <c r="F2385" s="40">
        <v>1</v>
      </c>
    </row>
    <row r="2386" spans="5:6">
      <c r="E2386" s="40" t="s">
        <v>3636</v>
      </c>
      <c r="F2386" s="40">
        <v>1</v>
      </c>
    </row>
    <row r="2387" spans="5:6">
      <c r="E2387" s="40" t="s">
        <v>12758</v>
      </c>
      <c r="F2387" s="40">
        <v>1</v>
      </c>
    </row>
    <row r="2388" spans="5:6">
      <c r="E2388" s="40" t="s">
        <v>12759</v>
      </c>
      <c r="F2388" s="40">
        <v>1</v>
      </c>
    </row>
    <row r="2389" spans="5:6">
      <c r="E2389" s="40" t="s">
        <v>12760</v>
      </c>
      <c r="F2389" s="40">
        <v>1</v>
      </c>
    </row>
    <row r="2390" spans="5:6">
      <c r="E2390" s="40" t="s">
        <v>3692</v>
      </c>
      <c r="F2390" s="40">
        <v>1</v>
      </c>
    </row>
    <row r="2391" spans="5:6">
      <c r="E2391" s="40" t="s">
        <v>12761</v>
      </c>
      <c r="F2391" s="40">
        <v>1</v>
      </c>
    </row>
    <row r="2392" spans="5:6">
      <c r="E2392" s="40" t="s">
        <v>12762</v>
      </c>
      <c r="F2392" s="40">
        <v>1</v>
      </c>
    </row>
    <row r="2393" spans="5:6">
      <c r="E2393" s="40" t="s">
        <v>137</v>
      </c>
      <c r="F2393" s="40">
        <v>1</v>
      </c>
    </row>
    <row r="2394" spans="5:6">
      <c r="E2394" s="40" t="s">
        <v>12763</v>
      </c>
      <c r="F2394" s="40">
        <v>1</v>
      </c>
    </row>
    <row r="2395" spans="5:6">
      <c r="E2395" s="40" t="s">
        <v>12764</v>
      </c>
      <c r="F2395" s="40">
        <v>1</v>
      </c>
    </row>
    <row r="2396" spans="5:6">
      <c r="E2396" s="40" t="s">
        <v>3991</v>
      </c>
      <c r="F2396" s="40">
        <v>1</v>
      </c>
    </row>
    <row r="2397" spans="5:6">
      <c r="E2397" s="40" t="s">
        <v>12765</v>
      </c>
      <c r="F2397" s="40">
        <v>1</v>
      </c>
    </row>
    <row r="2398" spans="5:6">
      <c r="E2398" s="40" t="s">
        <v>12766</v>
      </c>
      <c r="F2398" s="40">
        <v>1</v>
      </c>
    </row>
    <row r="2399" spans="5:6">
      <c r="E2399" s="40" t="s">
        <v>12767</v>
      </c>
      <c r="F2399" s="40">
        <v>1</v>
      </c>
    </row>
    <row r="2400" spans="5:6">
      <c r="E2400" s="40" t="s">
        <v>11226</v>
      </c>
      <c r="F2400" s="40">
        <v>1</v>
      </c>
    </row>
    <row r="2401" spans="5:6">
      <c r="E2401" s="40" t="s">
        <v>12768</v>
      </c>
      <c r="F2401" s="40">
        <v>1</v>
      </c>
    </row>
    <row r="2402" spans="5:6">
      <c r="E2402" s="40" t="s">
        <v>12769</v>
      </c>
      <c r="F2402" s="40">
        <v>1</v>
      </c>
    </row>
    <row r="2403" spans="5:6">
      <c r="E2403" s="40" t="s">
        <v>12770</v>
      </c>
      <c r="F2403" s="40">
        <v>1</v>
      </c>
    </row>
    <row r="2404" spans="5:6">
      <c r="E2404" s="40" t="s">
        <v>12771</v>
      </c>
      <c r="F2404" s="40">
        <v>1</v>
      </c>
    </row>
    <row r="2405" spans="5:6">
      <c r="E2405" s="40" t="s">
        <v>12772</v>
      </c>
      <c r="F2405" s="40">
        <v>1</v>
      </c>
    </row>
    <row r="2406" spans="5:6">
      <c r="E2406" s="40" t="s">
        <v>12773</v>
      </c>
      <c r="F2406" s="40">
        <v>1</v>
      </c>
    </row>
    <row r="2407" spans="5:6">
      <c r="E2407" s="40" t="s">
        <v>12774</v>
      </c>
      <c r="F2407" s="40">
        <v>1</v>
      </c>
    </row>
    <row r="2408" spans="5:6">
      <c r="E2408" s="40" t="s">
        <v>12775</v>
      </c>
      <c r="F2408" s="40">
        <v>1</v>
      </c>
    </row>
    <row r="2409" spans="5:6">
      <c r="E2409" s="40" t="s">
        <v>3700</v>
      </c>
      <c r="F2409" s="40">
        <v>1</v>
      </c>
    </row>
    <row r="2410" spans="5:6">
      <c r="E2410" s="40" t="s">
        <v>12776</v>
      </c>
      <c r="F2410" s="40">
        <v>1</v>
      </c>
    </row>
    <row r="2411" spans="5:6">
      <c r="E2411" s="40" t="s">
        <v>11438</v>
      </c>
      <c r="F2411" s="40">
        <v>1</v>
      </c>
    </row>
    <row r="2412" spans="5:6">
      <c r="E2412" s="40" t="s">
        <v>12777</v>
      </c>
      <c r="F2412" s="40">
        <v>1</v>
      </c>
    </row>
    <row r="2413" spans="5:6">
      <c r="E2413" s="40" t="s">
        <v>12778</v>
      </c>
      <c r="F2413" s="40">
        <v>1</v>
      </c>
    </row>
    <row r="2414" spans="5:6">
      <c r="E2414" s="40" t="s">
        <v>12779</v>
      </c>
      <c r="F2414" s="40">
        <v>1</v>
      </c>
    </row>
    <row r="2415" spans="5:6">
      <c r="E2415" s="40" t="s">
        <v>12780</v>
      </c>
      <c r="F2415" s="40">
        <v>1</v>
      </c>
    </row>
    <row r="2416" spans="5:6">
      <c r="E2416" s="40" t="s">
        <v>12781</v>
      </c>
      <c r="F2416" s="40">
        <v>1</v>
      </c>
    </row>
    <row r="2417" spans="5:6">
      <c r="E2417" s="40" t="s">
        <v>12782</v>
      </c>
      <c r="F2417" s="40">
        <v>1</v>
      </c>
    </row>
    <row r="2418" spans="5:6">
      <c r="E2418" s="40" t="s">
        <v>11568</v>
      </c>
      <c r="F2418" s="40">
        <v>1</v>
      </c>
    </row>
    <row r="2419" spans="5:6">
      <c r="E2419" s="40" t="s">
        <v>12783</v>
      </c>
      <c r="F2419" s="40">
        <v>1</v>
      </c>
    </row>
    <row r="2420" spans="5:6">
      <c r="E2420" s="40" t="s">
        <v>12784</v>
      </c>
      <c r="F2420" s="40">
        <v>1</v>
      </c>
    </row>
    <row r="2421" spans="5:6">
      <c r="E2421" s="40" t="s">
        <v>12785</v>
      </c>
      <c r="F2421" s="40">
        <v>1</v>
      </c>
    </row>
    <row r="2422" spans="5:6">
      <c r="E2422" s="40" t="s">
        <v>12786</v>
      </c>
      <c r="F2422" s="40">
        <v>1</v>
      </c>
    </row>
    <row r="2423" spans="5:6">
      <c r="E2423" s="40" t="s">
        <v>12787</v>
      </c>
      <c r="F2423" s="40">
        <v>1</v>
      </c>
    </row>
    <row r="2424" spans="5:6">
      <c r="E2424" s="40" t="s">
        <v>12788</v>
      </c>
      <c r="F2424" s="40">
        <v>1</v>
      </c>
    </row>
    <row r="2425" spans="5:6">
      <c r="E2425" s="40" t="s">
        <v>12789</v>
      </c>
      <c r="F2425" s="40">
        <v>1</v>
      </c>
    </row>
    <row r="2426" spans="5:6">
      <c r="E2426" s="40" t="s">
        <v>12790</v>
      </c>
      <c r="F2426" s="40">
        <v>1</v>
      </c>
    </row>
    <row r="2427" spans="5:6">
      <c r="E2427" s="40" t="s">
        <v>3624</v>
      </c>
      <c r="F2427" s="40">
        <v>1</v>
      </c>
    </row>
    <row r="2428" spans="5:6">
      <c r="E2428" s="40" t="s">
        <v>12791</v>
      </c>
      <c r="F2428" s="40">
        <v>1</v>
      </c>
    </row>
    <row r="2429" spans="5:6">
      <c r="E2429" s="40" t="s">
        <v>12792</v>
      </c>
      <c r="F2429" s="40">
        <v>1</v>
      </c>
    </row>
    <row r="2430" spans="5:6">
      <c r="E2430" s="40" t="s">
        <v>12793</v>
      </c>
      <c r="F2430" s="40">
        <v>1</v>
      </c>
    </row>
    <row r="2431" spans="5:6">
      <c r="E2431" s="40" t="s">
        <v>3806</v>
      </c>
      <c r="F2431" s="40">
        <v>1</v>
      </c>
    </row>
    <row r="2432" spans="5:6">
      <c r="E2432" s="40" t="s">
        <v>12794</v>
      </c>
      <c r="F2432" s="40">
        <v>1</v>
      </c>
    </row>
    <row r="2433" spans="5:6">
      <c r="E2433" s="40" t="s">
        <v>12795</v>
      </c>
      <c r="F2433" s="40">
        <v>1</v>
      </c>
    </row>
    <row r="2434" spans="5:6">
      <c r="E2434" s="40" t="s">
        <v>12796</v>
      </c>
      <c r="F2434" s="40">
        <v>1</v>
      </c>
    </row>
    <row r="2435" spans="5:6">
      <c r="E2435" s="40" t="s">
        <v>11364</v>
      </c>
      <c r="F2435" s="40">
        <v>1</v>
      </c>
    </row>
    <row r="2436" spans="5:6">
      <c r="E2436" s="40" t="s">
        <v>12797</v>
      </c>
      <c r="F2436" s="40">
        <v>1</v>
      </c>
    </row>
    <row r="2437" spans="5:6">
      <c r="E2437" s="40" t="s">
        <v>11447</v>
      </c>
      <c r="F2437" s="40">
        <v>1</v>
      </c>
    </row>
    <row r="2438" spans="5:6">
      <c r="E2438" s="40" t="s">
        <v>12798</v>
      </c>
      <c r="F2438" s="40">
        <v>1</v>
      </c>
    </row>
    <row r="2439" spans="5:6">
      <c r="E2439" s="40" t="s">
        <v>11183</v>
      </c>
      <c r="F2439" s="40">
        <v>3</v>
      </c>
    </row>
    <row r="2440" spans="5:6">
      <c r="E2440" s="40" t="s">
        <v>11142</v>
      </c>
      <c r="F2440" s="40">
        <v>1</v>
      </c>
    </row>
    <row r="2441" spans="5:6">
      <c r="E2441" s="40" t="s">
        <v>12799</v>
      </c>
      <c r="F2441" s="40">
        <v>1</v>
      </c>
    </row>
    <row r="2442" spans="5:6">
      <c r="E2442" s="40" t="s">
        <v>12800</v>
      </c>
      <c r="F2442" s="40">
        <v>1</v>
      </c>
    </row>
    <row r="2443" spans="5:6">
      <c r="E2443" s="40" t="s">
        <v>12801</v>
      </c>
      <c r="F2443" s="40">
        <v>1</v>
      </c>
    </row>
    <row r="2444" spans="5:6">
      <c r="E2444" s="40" t="s">
        <v>11481</v>
      </c>
      <c r="F2444" s="40">
        <v>1</v>
      </c>
    </row>
    <row r="2445" spans="5:6">
      <c r="E2445" s="40" t="s">
        <v>12802</v>
      </c>
      <c r="F2445" s="40">
        <v>1</v>
      </c>
    </row>
    <row r="2446" spans="5:6">
      <c r="E2446" s="40" t="s">
        <v>11297</v>
      </c>
      <c r="F2446" s="40">
        <v>1</v>
      </c>
    </row>
    <row r="2447" spans="5:6">
      <c r="E2447" s="40" t="s">
        <v>12803</v>
      </c>
      <c r="F2447" s="40">
        <v>1</v>
      </c>
    </row>
    <row r="2448" spans="5:6">
      <c r="E2448" s="40" t="s">
        <v>11480</v>
      </c>
      <c r="F2448" s="40">
        <v>1</v>
      </c>
    </row>
    <row r="2449" spans="5:6">
      <c r="E2449" s="40" t="s">
        <v>12804</v>
      </c>
      <c r="F2449" s="40">
        <v>1</v>
      </c>
    </row>
    <row r="2450" spans="5:6">
      <c r="E2450" s="40" t="s">
        <v>12805</v>
      </c>
      <c r="F2450" s="40">
        <v>1</v>
      </c>
    </row>
    <row r="2451" spans="5:6">
      <c r="E2451" s="40" t="s">
        <v>12806</v>
      </c>
      <c r="F2451" s="40">
        <v>1</v>
      </c>
    </row>
    <row r="2452" spans="5:6">
      <c r="E2452" s="40" t="s">
        <v>12807</v>
      </c>
      <c r="F2452" s="40">
        <v>1</v>
      </c>
    </row>
    <row r="2453" spans="5:6">
      <c r="E2453" s="40" t="s">
        <v>12808</v>
      </c>
      <c r="F2453" s="40">
        <v>1</v>
      </c>
    </row>
    <row r="2454" spans="5:6">
      <c r="E2454" s="40" t="s">
        <v>12809</v>
      </c>
      <c r="F2454" s="40">
        <v>1</v>
      </c>
    </row>
    <row r="2455" spans="5:6">
      <c r="E2455" s="40" t="s">
        <v>12810</v>
      </c>
      <c r="F2455" s="40">
        <v>1</v>
      </c>
    </row>
    <row r="2456" spans="5:6">
      <c r="E2456" s="40" t="s">
        <v>12811</v>
      </c>
      <c r="F2456" s="40">
        <v>1</v>
      </c>
    </row>
    <row r="2457" spans="5:6">
      <c r="E2457" s="40" t="s">
        <v>11144</v>
      </c>
      <c r="F2457" s="40">
        <v>1</v>
      </c>
    </row>
    <row r="2458" spans="5:6">
      <c r="E2458" s="40" t="s">
        <v>12812</v>
      </c>
      <c r="F2458" s="40">
        <v>1</v>
      </c>
    </row>
    <row r="2459" spans="5:6">
      <c r="E2459" s="40" t="s">
        <v>11298</v>
      </c>
      <c r="F2459" s="40">
        <v>3</v>
      </c>
    </row>
    <row r="2460" spans="5:6">
      <c r="E2460" s="40" t="s">
        <v>11483</v>
      </c>
      <c r="F2460" s="40">
        <v>1</v>
      </c>
    </row>
    <row r="2461" spans="5:6">
      <c r="E2461" s="40" t="s">
        <v>11265</v>
      </c>
      <c r="F2461" s="40">
        <v>3</v>
      </c>
    </row>
    <row r="2462" spans="5:6">
      <c r="E2462" s="40" t="s">
        <v>12813</v>
      </c>
      <c r="F2462" s="40">
        <v>1</v>
      </c>
    </row>
    <row r="2463" spans="5:6">
      <c r="E2463" s="40" t="s">
        <v>12814</v>
      </c>
      <c r="F2463" s="40">
        <v>1</v>
      </c>
    </row>
    <row r="2464" spans="5:6">
      <c r="E2464" s="40" t="s">
        <v>11428</v>
      </c>
      <c r="F2464" s="40">
        <v>1</v>
      </c>
    </row>
    <row r="2465" spans="5:6">
      <c r="E2465" s="40" t="s">
        <v>12815</v>
      </c>
      <c r="F2465" s="40">
        <v>1</v>
      </c>
    </row>
    <row r="2466" spans="5:6">
      <c r="E2466" s="40" t="s">
        <v>3537</v>
      </c>
      <c r="F2466" s="40">
        <v>1</v>
      </c>
    </row>
    <row r="2467" spans="5:6">
      <c r="E2467" s="40" t="s">
        <v>12816</v>
      </c>
      <c r="F2467" s="40">
        <v>1</v>
      </c>
    </row>
    <row r="2468" spans="5:6">
      <c r="E2468" s="40" t="s">
        <v>12817</v>
      </c>
      <c r="F2468" s="40">
        <v>1</v>
      </c>
    </row>
    <row r="2469" spans="5:6">
      <c r="E2469" s="40" t="s">
        <v>12818</v>
      </c>
      <c r="F2469" s="40">
        <v>1</v>
      </c>
    </row>
    <row r="2470" spans="5:6">
      <c r="E2470" s="40" t="s">
        <v>12819</v>
      </c>
      <c r="F2470" s="40">
        <v>1</v>
      </c>
    </row>
    <row r="2471" spans="5:6">
      <c r="E2471" s="40" t="s">
        <v>12820</v>
      </c>
      <c r="F2471" s="40">
        <v>1</v>
      </c>
    </row>
    <row r="2472" spans="5:6">
      <c r="E2472" s="40" t="s">
        <v>1241</v>
      </c>
      <c r="F2472" s="40">
        <v>3</v>
      </c>
    </row>
    <row r="2473" spans="5:6">
      <c r="E2473" s="40" t="s">
        <v>12821</v>
      </c>
      <c r="F2473" s="40">
        <v>1</v>
      </c>
    </row>
    <row r="2474" spans="5:6">
      <c r="E2474" s="40" t="s">
        <v>12822</v>
      </c>
      <c r="F2474" s="40">
        <v>1</v>
      </c>
    </row>
    <row r="2475" spans="5:6">
      <c r="E2475" s="40" t="s">
        <v>12823</v>
      </c>
      <c r="F2475" s="40">
        <v>1</v>
      </c>
    </row>
    <row r="2476" spans="5:6">
      <c r="E2476" s="40" t="s">
        <v>12824</v>
      </c>
      <c r="F2476" s="40">
        <v>1</v>
      </c>
    </row>
    <row r="2477" spans="5:6">
      <c r="E2477" s="40" t="s">
        <v>12825</v>
      </c>
      <c r="F2477" s="40">
        <v>1</v>
      </c>
    </row>
    <row r="2478" spans="5:6">
      <c r="E2478" s="40" t="s">
        <v>11365</v>
      </c>
      <c r="F2478" s="40">
        <v>3</v>
      </c>
    </row>
    <row r="2479" spans="5:6">
      <c r="E2479" s="40" t="s">
        <v>11267</v>
      </c>
      <c r="F2479" s="40">
        <v>1</v>
      </c>
    </row>
    <row r="2480" spans="5:6">
      <c r="E2480" s="40" t="s">
        <v>12826</v>
      </c>
      <c r="F2480" s="40">
        <v>1</v>
      </c>
    </row>
    <row r="2481" spans="5:6">
      <c r="E2481" s="40" t="s">
        <v>12827</v>
      </c>
      <c r="F2481" s="40">
        <v>1</v>
      </c>
    </row>
    <row r="2482" spans="5:6">
      <c r="E2482" s="40" t="s">
        <v>12828</v>
      </c>
      <c r="F2482" s="40">
        <v>1</v>
      </c>
    </row>
    <row r="2483" spans="5:6">
      <c r="E2483" s="40" t="s">
        <v>12829</v>
      </c>
      <c r="F2483" s="40">
        <v>1</v>
      </c>
    </row>
    <row r="2484" spans="5:6">
      <c r="E2484" s="40" t="s">
        <v>12830</v>
      </c>
      <c r="F2484" s="40">
        <v>1</v>
      </c>
    </row>
    <row r="2485" spans="5:6">
      <c r="E2485" s="40" t="s">
        <v>12831</v>
      </c>
      <c r="F2485" s="40">
        <v>1</v>
      </c>
    </row>
    <row r="2486" spans="5:6">
      <c r="E2486" s="40" t="s">
        <v>12832</v>
      </c>
      <c r="F2486" s="40">
        <v>1</v>
      </c>
    </row>
    <row r="2487" spans="5:6">
      <c r="E2487" s="40" t="s">
        <v>3499</v>
      </c>
      <c r="F2487" s="40">
        <v>4</v>
      </c>
    </row>
    <row r="2488" spans="5:6">
      <c r="E2488" s="40" t="s">
        <v>12833</v>
      </c>
      <c r="F2488" s="40">
        <v>1</v>
      </c>
    </row>
    <row r="2489" spans="5:6">
      <c r="E2489" s="40" t="s">
        <v>12834</v>
      </c>
      <c r="F2489" s="40">
        <v>1</v>
      </c>
    </row>
    <row r="2490" spans="5:6">
      <c r="E2490" s="40" t="s">
        <v>12835</v>
      </c>
      <c r="F2490" s="40">
        <v>1</v>
      </c>
    </row>
    <row r="2491" spans="5:6">
      <c r="E2491" s="40" t="s">
        <v>12836</v>
      </c>
      <c r="F2491" s="40">
        <v>1</v>
      </c>
    </row>
    <row r="2492" spans="5:6">
      <c r="E2492" s="40" t="s">
        <v>12837</v>
      </c>
      <c r="F2492" s="40">
        <v>1</v>
      </c>
    </row>
    <row r="2493" spans="5:6">
      <c r="E2493" s="40" t="s">
        <v>11571</v>
      </c>
      <c r="F2493" s="40">
        <v>1</v>
      </c>
    </row>
    <row r="2494" spans="5:6">
      <c r="E2494" s="40" t="s">
        <v>12838</v>
      </c>
      <c r="F2494" s="40">
        <v>1</v>
      </c>
    </row>
    <row r="2495" spans="5:6">
      <c r="E2495" s="40" t="s">
        <v>12839</v>
      </c>
      <c r="F2495" s="40">
        <v>1</v>
      </c>
    </row>
    <row r="2496" spans="5:6">
      <c r="E2496" s="40" t="s">
        <v>12840</v>
      </c>
      <c r="F2496" s="40">
        <v>1</v>
      </c>
    </row>
    <row r="2497" spans="5:6">
      <c r="E2497" s="40" t="s">
        <v>12841</v>
      </c>
      <c r="F2497" s="40">
        <v>1</v>
      </c>
    </row>
    <row r="2498" spans="5:6">
      <c r="E2498" s="40" t="s">
        <v>12842</v>
      </c>
      <c r="F2498" s="40">
        <v>1</v>
      </c>
    </row>
    <row r="2499" spans="5:6">
      <c r="E2499" s="40" t="s">
        <v>12843</v>
      </c>
      <c r="F2499" s="40">
        <v>1</v>
      </c>
    </row>
    <row r="2500" spans="5:6">
      <c r="E2500" s="40" t="s">
        <v>12844</v>
      </c>
      <c r="F2500" s="40">
        <v>1</v>
      </c>
    </row>
    <row r="2501" spans="5:6">
      <c r="E2501" s="40" t="s">
        <v>11484</v>
      </c>
      <c r="F2501" s="40">
        <v>1</v>
      </c>
    </row>
    <row r="2502" spans="5:6">
      <c r="E2502" s="40" t="s">
        <v>12845</v>
      </c>
      <c r="F2502" s="40">
        <v>1</v>
      </c>
    </row>
    <row r="2503" spans="5:6">
      <c r="E2503" s="40" t="s">
        <v>12846</v>
      </c>
      <c r="F2503" s="40">
        <v>1</v>
      </c>
    </row>
    <row r="2504" spans="5:6">
      <c r="E2504" s="40" t="s">
        <v>12847</v>
      </c>
      <c r="F2504" s="40">
        <v>1</v>
      </c>
    </row>
    <row r="2505" spans="5:6">
      <c r="E2505" s="40" t="s">
        <v>12456</v>
      </c>
      <c r="F2505" s="40">
        <v>1</v>
      </c>
    </row>
    <row r="2506" spans="5:6">
      <c r="E2506" s="40" t="s">
        <v>202</v>
      </c>
      <c r="F2506" s="40">
        <v>1</v>
      </c>
    </row>
    <row r="2507" spans="5:6">
      <c r="E2507" s="40" t="s">
        <v>12848</v>
      </c>
      <c r="F2507" s="40">
        <v>1</v>
      </c>
    </row>
    <row r="2508" spans="5:6">
      <c r="E2508" s="40" t="s">
        <v>12849</v>
      </c>
      <c r="F2508" s="40">
        <v>1</v>
      </c>
    </row>
    <row r="2509" spans="5:6">
      <c r="E2509" s="40" t="s">
        <v>11521</v>
      </c>
      <c r="F2509" s="40">
        <v>1</v>
      </c>
    </row>
    <row r="2510" spans="5:6">
      <c r="E2510" s="40" t="s">
        <v>12850</v>
      </c>
      <c r="F2510" s="40">
        <v>1</v>
      </c>
    </row>
    <row r="2511" spans="5:6">
      <c r="E2511" s="40" t="s">
        <v>12851</v>
      </c>
      <c r="F2511" s="40">
        <v>1</v>
      </c>
    </row>
    <row r="2512" spans="5:6">
      <c r="E2512" s="40" t="s">
        <v>3959</v>
      </c>
      <c r="F2512" s="40">
        <v>4</v>
      </c>
    </row>
    <row r="2513" spans="5:6">
      <c r="E2513" s="40" t="s">
        <v>12852</v>
      </c>
      <c r="F2513" s="40">
        <v>1</v>
      </c>
    </row>
    <row r="2514" spans="5:6">
      <c r="E2514" s="40" t="s">
        <v>12853</v>
      </c>
      <c r="F2514" s="40">
        <v>1</v>
      </c>
    </row>
    <row r="2515" spans="5:6">
      <c r="E2515" s="40" t="s">
        <v>12854</v>
      </c>
      <c r="F2515" s="40">
        <v>1</v>
      </c>
    </row>
    <row r="2516" spans="5:6">
      <c r="E2516" s="40" t="s">
        <v>11455</v>
      </c>
      <c r="F2516" s="40">
        <v>1</v>
      </c>
    </row>
    <row r="2517" spans="5:6">
      <c r="E2517" s="40" t="s">
        <v>12855</v>
      </c>
      <c r="F2517" s="40">
        <v>1</v>
      </c>
    </row>
    <row r="2518" spans="5:6">
      <c r="E2518" s="40" t="s">
        <v>11146</v>
      </c>
      <c r="F2518" s="40">
        <v>1</v>
      </c>
    </row>
    <row r="2519" spans="5:6">
      <c r="E2519" s="40" t="s">
        <v>12856</v>
      </c>
      <c r="F2519" s="40">
        <v>1</v>
      </c>
    </row>
    <row r="2520" spans="5:6">
      <c r="E2520" s="40" t="s">
        <v>12857</v>
      </c>
      <c r="F2520" s="40">
        <v>1</v>
      </c>
    </row>
    <row r="2521" spans="5:6">
      <c r="E2521" s="40" t="s">
        <v>12858</v>
      </c>
      <c r="F2521" s="40">
        <v>1</v>
      </c>
    </row>
    <row r="2522" spans="5:6">
      <c r="E2522" s="40" t="s">
        <v>12859</v>
      </c>
      <c r="F2522" s="40">
        <v>1</v>
      </c>
    </row>
    <row r="2523" spans="5:6">
      <c r="E2523" s="40" t="s">
        <v>12860</v>
      </c>
      <c r="F2523" s="40">
        <v>1</v>
      </c>
    </row>
    <row r="2524" spans="5:6">
      <c r="E2524" s="40" t="s">
        <v>12861</v>
      </c>
      <c r="F2524" s="40">
        <v>1</v>
      </c>
    </row>
    <row r="2525" spans="5:6">
      <c r="E2525" s="40" t="s">
        <v>12862</v>
      </c>
      <c r="F2525" s="40">
        <v>1</v>
      </c>
    </row>
    <row r="2526" spans="5:6">
      <c r="E2526" s="40" t="s">
        <v>12863</v>
      </c>
      <c r="F2526" s="40">
        <v>1</v>
      </c>
    </row>
    <row r="2527" spans="5:6">
      <c r="E2527" s="40" t="s">
        <v>205</v>
      </c>
      <c r="F2527" s="40">
        <v>1</v>
      </c>
    </row>
    <row r="2528" spans="5:6">
      <c r="E2528" s="40" t="s">
        <v>53</v>
      </c>
      <c r="F2528" s="40">
        <v>1</v>
      </c>
    </row>
    <row r="2529" spans="5:6">
      <c r="E2529" s="40" t="s">
        <v>208</v>
      </c>
      <c r="F2529" s="40">
        <v>1</v>
      </c>
    </row>
    <row r="2530" spans="5:6">
      <c r="E2530" s="40" t="s">
        <v>12864</v>
      </c>
      <c r="F2530" s="40">
        <v>1</v>
      </c>
    </row>
    <row r="2531" spans="5:6">
      <c r="E2531" s="40" t="s">
        <v>12865</v>
      </c>
      <c r="F2531" s="40">
        <v>1</v>
      </c>
    </row>
    <row r="2532" spans="5:6">
      <c r="E2532" s="40" t="s">
        <v>3604</v>
      </c>
      <c r="F2532" s="40">
        <v>1</v>
      </c>
    </row>
    <row r="2533" spans="5:6">
      <c r="E2533" s="40" t="s">
        <v>11485</v>
      </c>
      <c r="F2533" s="40">
        <v>1</v>
      </c>
    </row>
    <row r="2534" spans="5:6">
      <c r="E2534" s="40" t="s">
        <v>11547</v>
      </c>
      <c r="F2534" s="40">
        <v>1</v>
      </c>
    </row>
    <row r="2535" spans="5:6">
      <c r="E2535" s="40" t="s">
        <v>11270</v>
      </c>
      <c r="F2535" s="40">
        <v>2</v>
      </c>
    </row>
    <row r="2536" spans="5:6">
      <c r="E2536" s="40" t="s">
        <v>12866</v>
      </c>
      <c r="F2536" s="40">
        <v>1</v>
      </c>
    </row>
    <row r="2537" spans="5:6">
      <c r="E2537" s="40" t="s">
        <v>4066</v>
      </c>
      <c r="F2537" s="40">
        <v>3</v>
      </c>
    </row>
    <row r="2538" spans="5:6">
      <c r="E2538" s="40" t="s">
        <v>12867</v>
      </c>
      <c r="F2538" s="40">
        <v>1</v>
      </c>
    </row>
    <row r="2539" spans="5:6">
      <c r="E2539" s="40" t="s">
        <v>12868</v>
      </c>
      <c r="F2539" s="40">
        <v>1</v>
      </c>
    </row>
    <row r="2540" spans="5:6">
      <c r="E2540" s="40" t="s">
        <v>12869</v>
      </c>
      <c r="F2540" s="40">
        <v>1</v>
      </c>
    </row>
    <row r="2541" spans="5:6">
      <c r="E2541" s="40" t="s">
        <v>11234</v>
      </c>
      <c r="F2541" s="40">
        <v>3</v>
      </c>
    </row>
    <row r="2542" spans="5:6">
      <c r="E2542" s="40" t="s">
        <v>12870</v>
      </c>
      <c r="F2542" s="40">
        <v>1</v>
      </c>
    </row>
    <row r="2543" spans="5:6">
      <c r="E2543" s="40" t="s">
        <v>12871</v>
      </c>
      <c r="F2543" s="40">
        <v>1</v>
      </c>
    </row>
    <row r="2544" spans="5:6">
      <c r="E2544" s="40" t="s">
        <v>12872</v>
      </c>
      <c r="F2544" s="40">
        <v>1</v>
      </c>
    </row>
    <row r="2545" spans="5:6">
      <c r="E2545" s="40" t="s">
        <v>12873</v>
      </c>
      <c r="F2545" s="40">
        <v>1</v>
      </c>
    </row>
    <row r="2546" spans="5:6">
      <c r="E2546" s="40" t="s">
        <v>11271</v>
      </c>
      <c r="F2546" s="40">
        <v>1</v>
      </c>
    </row>
    <row r="2547" spans="5:6">
      <c r="E2547" s="40" t="s">
        <v>12874</v>
      </c>
      <c r="F2547" s="40">
        <v>1</v>
      </c>
    </row>
    <row r="2548" spans="5:6">
      <c r="E2548" s="40" t="s">
        <v>12875</v>
      </c>
      <c r="F2548" s="40">
        <v>1</v>
      </c>
    </row>
    <row r="2549" spans="5:6">
      <c r="E2549" s="40" t="s">
        <v>12876</v>
      </c>
      <c r="F2549" s="40">
        <v>1</v>
      </c>
    </row>
    <row r="2550" spans="5:6">
      <c r="E2550" s="40" t="s">
        <v>12877</v>
      </c>
      <c r="F2550" s="40">
        <v>1</v>
      </c>
    </row>
    <row r="2551" spans="5:6">
      <c r="E2551" s="40" t="s">
        <v>12878</v>
      </c>
      <c r="F2551" s="40">
        <v>1</v>
      </c>
    </row>
    <row r="2552" spans="5:6">
      <c r="E2552" s="40" t="s">
        <v>12879</v>
      </c>
      <c r="F2552" s="40">
        <v>1</v>
      </c>
    </row>
    <row r="2553" spans="5:6">
      <c r="E2553" s="40" t="s">
        <v>12880</v>
      </c>
      <c r="F2553" s="40">
        <v>1</v>
      </c>
    </row>
    <row r="2554" spans="5:6">
      <c r="E2554" s="40" t="s">
        <v>12881</v>
      </c>
      <c r="F2554" s="40">
        <v>1</v>
      </c>
    </row>
    <row r="2555" spans="5:6">
      <c r="E2555" s="40" t="s">
        <v>11371</v>
      </c>
      <c r="F2555" s="40">
        <v>1</v>
      </c>
    </row>
    <row r="2556" spans="5:6">
      <c r="E2556" s="40" t="s">
        <v>12882</v>
      </c>
      <c r="F2556" s="40">
        <v>1</v>
      </c>
    </row>
    <row r="2557" spans="5:6">
      <c r="E2557" s="40" t="s">
        <v>12883</v>
      </c>
      <c r="F2557" s="40">
        <v>1</v>
      </c>
    </row>
    <row r="2558" spans="5:6">
      <c r="E2558" s="40" t="s">
        <v>12884</v>
      </c>
      <c r="F2558" s="40">
        <v>1</v>
      </c>
    </row>
    <row r="2559" spans="5:6">
      <c r="E2559" s="40" t="s">
        <v>3620</v>
      </c>
      <c r="F2559" s="40">
        <v>1</v>
      </c>
    </row>
    <row r="2560" spans="5:6">
      <c r="E2560" s="40" t="s">
        <v>12885</v>
      </c>
      <c r="F2560" s="40">
        <v>1</v>
      </c>
    </row>
    <row r="2561" spans="5:6">
      <c r="E2561" s="40" t="s">
        <v>12886</v>
      </c>
      <c r="F2561" s="40">
        <v>1</v>
      </c>
    </row>
    <row r="2562" spans="5:6">
      <c r="E2562" s="40" t="s">
        <v>12887</v>
      </c>
      <c r="F2562" s="40">
        <v>1</v>
      </c>
    </row>
    <row r="2563" spans="5:6">
      <c r="E2563" s="40" t="s">
        <v>12888</v>
      </c>
      <c r="F2563" s="40">
        <v>1</v>
      </c>
    </row>
    <row r="2564" spans="5:6">
      <c r="E2564" s="40" t="s">
        <v>12889</v>
      </c>
      <c r="F2564" s="40">
        <v>1</v>
      </c>
    </row>
    <row r="2565" spans="5:6">
      <c r="E2565" s="40" t="s">
        <v>12890</v>
      </c>
      <c r="F2565" s="40">
        <v>1</v>
      </c>
    </row>
    <row r="2566" spans="5:6">
      <c r="E2566" s="40" t="s">
        <v>12891</v>
      </c>
      <c r="F2566" s="40">
        <v>1</v>
      </c>
    </row>
    <row r="2567" spans="5:6">
      <c r="E2567" s="40" t="s">
        <v>12892</v>
      </c>
      <c r="F2567" s="40">
        <v>1</v>
      </c>
    </row>
    <row r="2568" spans="5:6">
      <c r="E2568" s="40" t="s">
        <v>12893</v>
      </c>
      <c r="F2568" s="40">
        <v>1</v>
      </c>
    </row>
    <row r="2569" spans="5:6">
      <c r="E2569" s="40" t="s">
        <v>12894</v>
      </c>
      <c r="F2569" s="40">
        <v>1</v>
      </c>
    </row>
    <row r="2570" spans="5:6">
      <c r="E2570" s="40" t="s">
        <v>12895</v>
      </c>
      <c r="F2570" s="40">
        <v>1</v>
      </c>
    </row>
    <row r="2571" spans="5:6">
      <c r="E2571" s="40" t="s">
        <v>11235</v>
      </c>
      <c r="F2571" s="40">
        <v>3</v>
      </c>
    </row>
    <row r="2572" spans="5:6">
      <c r="E2572" s="40" t="s">
        <v>11525</v>
      </c>
      <c r="F2572" s="40">
        <v>1</v>
      </c>
    </row>
    <row r="2573" spans="5:6">
      <c r="E2573" s="40" t="s">
        <v>12010</v>
      </c>
      <c r="F2573" s="40">
        <v>1</v>
      </c>
    </row>
    <row r="2574" spans="5:6">
      <c r="E2574" s="40" t="s">
        <v>12896</v>
      </c>
      <c r="F2574" s="40">
        <v>1</v>
      </c>
    </row>
    <row r="2575" spans="5:6">
      <c r="E2575" s="40" t="s">
        <v>12897</v>
      </c>
      <c r="F2575" s="40">
        <v>1</v>
      </c>
    </row>
    <row r="2576" spans="5:6">
      <c r="E2576" s="40" t="s">
        <v>12898</v>
      </c>
      <c r="F2576" s="40">
        <v>1</v>
      </c>
    </row>
    <row r="2577" spans="5:6">
      <c r="E2577" s="40" t="s">
        <v>12899</v>
      </c>
      <c r="F2577" s="40">
        <v>1</v>
      </c>
    </row>
    <row r="2578" spans="5:6">
      <c r="E2578" s="40" t="s">
        <v>12900</v>
      </c>
      <c r="F2578" s="40">
        <v>1</v>
      </c>
    </row>
    <row r="2579" spans="5:6">
      <c r="E2579" s="40" t="s">
        <v>12901</v>
      </c>
      <c r="F2579" s="40">
        <v>1</v>
      </c>
    </row>
    <row r="2580" spans="5:6">
      <c r="E2580" s="40" t="s">
        <v>12902</v>
      </c>
      <c r="F2580" s="40">
        <v>1</v>
      </c>
    </row>
    <row r="2581" spans="5:6">
      <c r="E2581" s="40" t="s">
        <v>12903</v>
      </c>
      <c r="F2581" s="40">
        <v>1</v>
      </c>
    </row>
    <row r="2582" spans="5:6">
      <c r="E2582" s="40" t="s">
        <v>11549</v>
      </c>
      <c r="F2582" s="40">
        <v>1</v>
      </c>
    </row>
    <row r="2583" spans="5:6">
      <c r="E2583" s="40" t="s">
        <v>12904</v>
      </c>
      <c r="F2583" s="40">
        <v>1</v>
      </c>
    </row>
    <row r="2584" spans="5:6">
      <c r="E2584" s="40" t="s">
        <v>3483</v>
      </c>
      <c r="F2584" s="40">
        <v>4</v>
      </c>
    </row>
    <row r="2585" spans="5:6">
      <c r="E2585" s="40" t="s">
        <v>12905</v>
      </c>
      <c r="F2585" s="40">
        <v>1</v>
      </c>
    </row>
    <row r="2586" spans="5:6">
      <c r="E2586" s="40" t="s">
        <v>11572</v>
      </c>
      <c r="F2586" s="40">
        <v>1</v>
      </c>
    </row>
    <row r="2587" spans="5:6">
      <c r="E2587" s="40" t="s">
        <v>12906</v>
      </c>
      <c r="F2587" s="40">
        <v>1</v>
      </c>
    </row>
    <row r="2588" spans="5:6">
      <c r="E2588" s="40" t="s">
        <v>12907</v>
      </c>
      <c r="F2588" s="40">
        <v>1</v>
      </c>
    </row>
    <row r="2589" spans="5:6">
      <c r="E2589" s="40" t="s">
        <v>12908</v>
      </c>
      <c r="F2589" s="40">
        <v>1</v>
      </c>
    </row>
    <row r="2590" spans="5:6">
      <c r="E2590" s="40" t="s">
        <v>12909</v>
      </c>
      <c r="F2590" s="40">
        <v>1</v>
      </c>
    </row>
    <row r="2591" spans="5:6">
      <c r="E2591" s="40" t="s">
        <v>12910</v>
      </c>
      <c r="F2591" s="40">
        <v>1</v>
      </c>
    </row>
    <row r="2592" spans="5:6">
      <c r="E2592" s="40" t="s">
        <v>12911</v>
      </c>
      <c r="F2592" s="40">
        <v>1</v>
      </c>
    </row>
    <row r="2593" spans="5:6">
      <c r="E2593" s="40" t="s">
        <v>12912</v>
      </c>
      <c r="F2593" s="40">
        <v>1</v>
      </c>
    </row>
    <row r="2594" spans="5:6">
      <c r="E2594" s="40" t="s">
        <v>12913</v>
      </c>
      <c r="F2594" s="40">
        <v>1</v>
      </c>
    </row>
    <row r="2595" spans="5:6">
      <c r="E2595" s="40" t="s">
        <v>12914</v>
      </c>
      <c r="F2595" s="40">
        <v>1</v>
      </c>
    </row>
    <row r="2596" spans="5:6">
      <c r="E2596" s="40" t="s">
        <v>12915</v>
      </c>
      <c r="F2596" s="40">
        <v>1</v>
      </c>
    </row>
    <row r="2597" spans="5:6">
      <c r="E2597" s="40" t="s">
        <v>12916</v>
      </c>
      <c r="F2597" s="40">
        <v>1</v>
      </c>
    </row>
    <row r="2598" spans="5:6">
      <c r="E2598" s="40" t="s">
        <v>12917</v>
      </c>
      <c r="F2598" s="40">
        <v>1</v>
      </c>
    </row>
    <row r="2599" spans="5:6">
      <c r="E2599" s="40" t="s">
        <v>1208</v>
      </c>
      <c r="F2599" s="40">
        <v>1</v>
      </c>
    </row>
    <row r="2600" spans="5:6">
      <c r="E2600" s="40" t="s">
        <v>12918</v>
      </c>
      <c r="F2600" s="40">
        <v>1</v>
      </c>
    </row>
    <row r="2601" spans="5:6">
      <c r="E2601" s="40" t="s">
        <v>12919</v>
      </c>
      <c r="F2601" s="40">
        <v>1</v>
      </c>
    </row>
    <row r="2602" spans="5:6">
      <c r="E2602" s="40" t="s">
        <v>12920</v>
      </c>
      <c r="F2602" s="40">
        <v>1</v>
      </c>
    </row>
    <row r="2603" spans="5:6">
      <c r="E2603" s="40" t="s">
        <v>12921</v>
      </c>
      <c r="F2603" s="40">
        <v>1</v>
      </c>
    </row>
    <row r="2604" spans="5:6">
      <c r="E2604" s="40" t="s">
        <v>253</v>
      </c>
      <c r="F2604" s="40">
        <v>3</v>
      </c>
    </row>
    <row r="2605" spans="5:6">
      <c r="E2605" s="40" t="s">
        <v>12922</v>
      </c>
      <c r="F2605" s="40">
        <v>1</v>
      </c>
    </row>
    <row r="2606" spans="5:6">
      <c r="E2606" s="40" t="s">
        <v>12923</v>
      </c>
      <c r="F2606" s="40">
        <v>1</v>
      </c>
    </row>
    <row r="2607" spans="5:6">
      <c r="E2607" s="40" t="s">
        <v>11410</v>
      </c>
      <c r="F2607" s="40">
        <v>1</v>
      </c>
    </row>
    <row r="2608" spans="5:6">
      <c r="E2608" s="40" t="s">
        <v>12924</v>
      </c>
      <c r="F2608" s="40">
        <v>1</v>
      </c>
    </row>
    <row r="2609" spans="5:6">
      <c r="E2609" s="40" t="s">
        <v>11013</v>
      </c>
      <c r="F2609" s="40">
        <v>1</v>
      </c>
    </row>
    <row r="2610" spans="5:6">
      <c r="E2610" s="40" t="s">
        <v>12925</v>
      </c>
      <c r="F2610" s="40">
        <v>1</v>
      </c>
    </row>
    <row r="2611" spans="5:6">
      <c r="E2611" s="40" t="s">
        <v>12926</v>
      </c>
      <c r="F2611" s="40">
        <v>1</v>
      </c>
    </row>
    <row r="2612" spans="5:6">
      <c r="E2612" s="40" t="s">
        <v>12927</v>
      </c>
      <c r="F2612" s="40">
        <v>1</v>
      </c>
    </row>
    <row r="2613" spans="5:6">
      <c r="E2613" s="40" t="s">
        <v>12928</v>
      </c>
      <c r="F2613" s="40">
        <v>1</v>
      </c>
    </row>
    <row r="2614" spans="5:6">
      <c r="E2614" s="40" t="s">
        <v>11527</v>
      </c>
      <c r="F2614" s="40">
        <v>1</v>
      </c>
    </row>
    <row r="2615" spans="5:6">
      <c r="E2615" s="40" t="s">
        <v>12929</v>
      </c>
      <c r="F2615" s="40">
        <v>1</v>
      </c>
    </row>
    <row r="2616" spans="5:6">
      <c r="E2616" s="40" t="s">
        <v>12930</v>
      </c>
      <c r="F2616" s="40">
        <v>1</v>
      </c>
    </row>
    <row r="2617" spans="5:6">
      <c r="E2617" s="40" t="s">
        <v>12931</v>
      </c>
      <c r="F2617" s="40">
        <v>1</v>
      </c>
    </row>
    <row r="2618" spans="5:6">
      <c r="E2618" s="40" t="s">
        <v>12932</v>
      </c>
      <c r="F2618" s="40">
        <v>1</v>
      </c>
    </row>
    <row r="2619" spans="5:6">
      <c r="E2619" s="40" t="s">
        <v>12933</v>
      </c>
      <c r="F2619" s="40">
        <v>1</v>
      </c>
    </row>
    <row r="2620" spans="5:6">
      <c r="E2620" s="40" t="s">
        <v>12934</v>
      </c>
      <c r="F2620" s="40">
        <v>1</v>
      </c>
    </row>
    <row r="2621" spans="5:6">
      <c r="E2621" s="40" t="s">
        <v>12935</v>
      </c>
      <c r="F2621" s="40">
        <v>1</v>
      </c>
    </row>
    <row r="2622" spans="5:6">
      <c r="E2622" s="40" t="s">
        <v>12936</v>
      </c>
      <c r="F2622" s="40">
        <v>1</v>
      </c>
    </row>
    <row r="2623" spans="5:6">
      <c r="E2623" s="40" t="s">
        <v>11551</v>
      </c>
      <c r="F2623" s="40">
        <v>1</v>
      </c>
    </row>
    <row r="2624" spans="5:6">
      <c r="E2624" s="40" t="s">
        <v>12937</v>
      </c>
      <c r="F2624" s="40">
        <v>1</v>
      </c>
    </row>
    <row r="2625" spans="5:6">
      <c r="E2625" s="40" t="s">
        <v>3654</v>
      </c>
      <c r="F2625" s="40">
        <v>1</v>
      </c>
    </row>
    <row r="2626" spans="5:6">
      <c r="E2626" s="40" t="s">
        <v>3669</v>
      </c>
      <c r="F2626" s="40">
        <v>1</v>
      </c>
    </row>
    <row r="2627" spans="5:6">
      <c r="E2627" s="40" t="s">
        <v>12938</v>
      </c>
      <c r="F2627" s="40">
        <v>1</v>
      </c>
    </row>
    <row r="2628" spans="5:6">
      <c r="E2628" s="40" t="s">
        <v>12939</v>
      </c>
      <c r="F2628" s="40">
        <v>1</v>
      </c>
    </row>
    <row r="2629" spans="5:6">
      <c r="E2629" s="40" t="s">
        <v>11573</v>
      </c>
      <c r="F2629" s="40">
        <v>1</v>
      </c>
    </row>
    <row r="2630" spans="5:6">
      <c r="E2630" s="40" t="s">
        <v>12940</v>
      </c>
      <c r="F2630" s="40">
        <v>1</v>
      </c>
    </row>
    <row r="2631" spans="5:6">
      <c r="E2631" s="40" t="s">
        <v>11529</v>
      </c>
      <c r="F2631" s="40">
        <v>1</v>
      </c>
    </row>
    <row r="2632" spans="5:6">
      <c r="E2632" s="40" t="s">
        <v>11275</v>
      </c>
      <c r="F2632" s="40">
        <v>1</v>
      </c>
    </row>
    <row r="2633" spans="5:6">
      <c r="E2633" s="40" t="s">
        <v>11528</v>
      </c>
      <c r="F2633" s="40">
        <v>1</v>
      </c>
    </row>
    <row r="2634" spans="5:6">
      <c r="E2634" s="40" t="s">
        <v>12941</v>
      </c>
      <c r="F2634" s="40">
        <v>1</v>
      </c>
    </row>
    <row r="2635" spans="5:6">
      <c r="E2635" s="40" t="s">
        <v>12942</v>
      </c>
      <c r="F2635" s="40">
        <v>1</v>
      </c>
    </row>
    <row r="2636" spans="5:6">
      <c r="E2636" s="40" t="s">
        <v>3916</v>
      </c>
      <c r="F2636" s="40">
        <v>4</v>
      </c>
    </row>
    <row r="2637" spans="5:6">
      <c r="E2637" s="40" t="s">
        <v>3568</v>
      </c>
      <c r="F2637" s="40">
        <v>1</v>
      </c>
    </row>
    <row r="2638" spans="5:6">
      <c r="E2638" s="40" t="s">
        <v>12943</v>
      </c>
      <c r="F2638" s="40">
        <v>1</v>
      </c>
    </row>
    <row r="2639" spans="5:6">
      <c r="E2639" s="40" t="s">
        <v>11489</v>
      </c>
      <c r="F2639" s="40">
        <v>1</v>
      </c>
    </row>
    <row r="2640" spans="5:6">
      <c r="E2640" s="40" t="s">
        <v>12944</v>
      </c>
      <c r="F2640" s="40">
        <v>1</v>
      </c>
    </row>
    <row r="2641" spans="5:6">
      <c r="E2641" s="40" t="s">
        <v>11531</v>
      </c>
      <c r="F2641" s="40">
        <v>1</v>
      </c>
    </row>
    <row r="2642" spans="5:6">
      <c r="E2642" s="40" t="s">
        <v>12945</v>
      </c>
      <c r="F2642" s="40">
        <v>1</v>
      </c>
    </row>
    <row r="2643" spans="5:6">
      <c r="E2643" s="40" t="s">
        <v>12946</v>
      </c>
      <c r="F2643" s="40">
        <v>1</v>
      </c>
    </row>
    <row r="2644" spans="5:6">
      <c r="E2644" s="40" t="s">
        <v>12947</v>
      </c>
      <c r="F2644" s="40">
        <v>1</v>
      </c>
    </row>
    <row r="2645" spans="5:6">
      <c r="E2645" s="40" t="s">
        <v>12948</v>
      </c>
      <c r="F2645" s="40">
        <v>1</v>
      </c>
    </row>
    <row r="2646" spans="5:6">
      <c r="E2646" s="40" t="s">
        <v>12949</v>
      </c>
      <c r="F2646" s="40">
        <v>1</v>
      </c>
    </row>
    <row r="2647" spans="5:6">
      <c r="E2647" s="40" t="s">
        <v>12950</v>
      </c>
      <c r="F2647" s="40">
        <v>1</v>
      </c>
    </row>
    <row r="2648" spans="5:6">
      <c r="E2648" s="40" t="s">
        <v>12951</v>
      </c>
      <c r="F2648" s="40">
        <v>1</v>
      </c>
    </row>
    <row r="2649" spans="5:6">
      <c r="E2649" s="40" t="s">
        <v>12952</v>
      </c>
      <c r="F2649" s="40">
        <v>1</v>
      </c>
    </row>
    <row r="2650" spans="5:6">
      <c r="E2650" s="40" t="s">
        <v>12953</v>
      </c>
      <c r="F2650" s="40">
        <v>1</v>
      </c>
    </row>
    <row r="2651" spans="5:6">
      <c r="E2651" s="40" t="s">
        <v>12954</v>
      </c>
      <c r="F2651" s="40">
        <v>1</v>
      </c>
    </row>
    <row r="2652" spans="5:6">
      <c r="E2652" s="40" t="s">
        <v>12955</v>
      </c>
      <c r="F2652" s="40">
        <v>1</v>
      </c>
    </row>
    <row r="2653" spans="5:6">
      <c r="E2653" s="40" t="s">
        <v>12956</v>
      </c>
      <c r="F2653" s="40">
        <v>1</v>
      </c>
    </row>
    <row r="2654" spans="5:6">
      <c r="E2654" s="40" t="s">
        <v>12957</v>
      </c>
      <c r="F2654" s="40">
        <v>1</v>
      </c>
    </row>
    <row r="2655" spans="5:6">
      <c r="E2655" s="40" t="s">
        <v>12958</v>
      </c>
      <c r="F2655" s="40">
        <v>1</v>
      </c>
    </row>
    <row r="2656" spans="5:6">
      <c r="E2656" s="40" t="s">
        <v>11554</v>
      </c>
      <c r="F2656" s="40">
        <v>1</v>
      </c>
    </row>
    <row r="2657" spans="5:6">
      <c r="E2657" s="40" t="s">
        <v>11532</v>
      </c>
      <c r="F2657" s="40">
        <v>1</v>
      </c>
    </row>
    <row r="2658" spans="5:6">
      <c r="E2658" s="40" t="s">
        <v>12959</v>
      </c>
      <c r="F2658" s="40">
        <v>1</v>
      </c>
    </row>
    <row r="2659" spans="5:6">
      <c r="E2659" s="40" t="s">
        <v>12960</v>
      </c>
      <c r="F2659" s="40">
        <v>1</v>
      </c>
    </row>
    <row r="2660" spans="5:6">
      <c r="E2660" s="40" t="s">
        <v>12961</v>
      </c>
      <c r="F2660" s="40">
        <v>1</v>
      </c>
    </row>
    <row r="2661" spans="5:6">
      <c r="E2661" s="40" t="s">
        <v>12962</v>
      </c>
      <c r="F2661" s="40">
        <v>1</v>
      </c>
    </row>
    <row r="2662" spans="5:6">
      <c r="E2662" s="40" t="s">
        <v>12963</v>
      </c>
      <c r="F2662" s="40">
        <v>1</v>
      </c>
    </row>
    <row r="2663" spans="5:6">
      <c r="E2663" s="40" t="s">
        <v>12964</v>
      </c>
      <c r="F2663" s="40">
        <v>1</v>
      </c>
    </row>
    <row r="2664" spans="5:6">
      <c r="E2664" s="40" t="s">
        <v>12965</v>
      </c>
      <c r="F2664" s="40">
        <v>1</v>
      </c>
    </row>
    <row r="2665" spans="5:6">
      <c r="E2665" s="40" t="s">
        <v>12966</v>
      </c>
      <c r="F2665" s="40">
        <v>1</v>
      </c>
    </row>
    <row r="2666" spans="5:6">
      <c r="E2666" s="40" t="s">
        <v>12967</v>
      </c>
      <c r="F2666" s="40">
        <v>1</v>
      </c>
    </row>
    <row r="2667" spans="5:6">
      <c r="E2667" s="40" t="s">
        <v>12968</v>
      </c>
      <c r="F2667" s="40">
        <v>1</v>
      </c>
    </row>
    <row r="2668" spans="5:6">
      <c r="E2668" s="40" t="s">
        <v>12969</v>
      </c>
      <c r="F2668" s="40">
        <v>1</v>
      </c>
    </row>
    <row r="2669" spans="5:6">
      <c r="E2669" s="40" t="s">
        <v>12970</v>
      </c>
      <c r="F2669" s="40">
        <v>1</v>
      </c>
    </row>
    <row r="2670" spans="5:6">
      <c r="E2670" s="40" t="s">
        <v>12971</v>
      </c>
      <c r="F2670" s="40">
        <v>1</v>
      </c>
    </row>
    <row r="2671" spans="5:6">
      <c r="E2671" s="40" t="s">
        <v>12972</v>
      </c>
      <c r="F2671" s="40">
        <v>1</v>
      </c>
    </row>
    <row r="2672" spans="5:6">
      <c r="E2672" s="40" t="s">
        <v>12973</v>
      </c>
      <c r="F2672" s="40">
        <v>1</v>
      </c>
    </row>
    <row r="2673" spans="5:6">
      <c r="E2673" s="40" t="s">
        <v>12974</v>
      </c>
      <c r="F2673" s="40">
        <v>1</v>
      </c>
    </row>
    <row r="2674" spans="5:6">
      <c r="E2674" s="40" t="s">
        <v>161</v>
      </c>
      <c r="F2674" s="40">
        <v>1</v>
      </c>
    </row>
    <row r="2675" spans="5:6">
      <c r="E2675" s="40" t="s">
        <v>11556</v>
      </c>
      <c r="F2675" s="40">
        <v>1</v>
      </c>
    </row>
    <row r="2676" spans="5:6">
      <c r="E2676" s="40" t="s">
        <v>12975</v>
      </c>
      <c r="F2676" s="40">
        <v>1</v>
      </c>
    </row>
    <row r="2677" spans="5:6">
      <c r="E2677" s="40" t="s">
        <v>12976</v>
      </c>
      <c r="F2677" s="40">
        <v>1</v>
      </c>
    </row>
    <row r="2678" spans="5:6">
      <c r="E2678" s="40" t="s">
        <v>12977</v>
      </c>
      <c r="F2678" s="40">
        <v>1</v>
      </c>
    </row>
    <row r="2679" spans="5:6">
      <c r="E2679" s="40" t="s">
        <v>12978</v>
      </c>
      <c r="F2679" s="40">
        <v>1</v>
      </c>
    </row>
    <row r="2680" spans="5:6">
      <c r="E2680" s="40" t="s">
        <v>11310</v>
      </c>
      <c r="F2680" s="40">
        <v>1</v>
      </c>
    </row>
    <row r="2681" spans="5:6">
      <c r="E2681" s="40" t="s">
        <v>12979</v>
      </c>
      <c r="F2681" s="40">
        <v>1</v>
      </c>
    </row>
    <row r="2682" spans="5:6">
      <c r="E2682" s="40" t="s">
        <v>12980</v>
      </c>
      <c r="F2682" s="40">
        <v>1</v>
      </c>
    </row>
    <row r="2683" spans="5:6">
      <c r="E2683" s="40" t="s">
        <v>11490</v>
      </c>
      <c r="F2683" s="40">
        <v>1</v>
      </c>
    </row>
    <row r="2684" spans="5:6">
      <c r="E2684" s="40" t="s">
        <v>12981</v>
      </c>
      <c r="F2684" s="40">
        <v>1</v>
      </c>
    </row>
    <row r="2685" spans="5:6">
      <c r="E2685" s="40" t="s">
        <v>12982</v>
      </c>
      <c r="F2685" s="40">
        <v>1</v>
      </c>
    </row>
    <row r="2686" spans="5:6">
      <c r="E2686" s="40" t="s">
        <v>12983</v>
      </c>
      <c r="F2686" s="40">
        <v>1</v>
      </c>
    </row>
    <row r="2687" spans="5:6">
      <c r="E2687" s="40" t="s">
        <v>12984</v>
      </c>
      <c r="F2687" s="40">
        <v>1</v>
      </c>
    </row>
    <row r="2688" spans="5:6">
      <c r="E2688" s="40" t="s">
        <v>12985</v>
      </c>
      <c r="F2688" s="40">
        <v>1</v>
      </c>
    </row>
    <row r="2689" spans="5:6">
      <c r="E2689" s="40" t="s">
        <v>12986</v>
      </c>
      <c r="F2689" s="40">
        <v>1</v>
      </c>
    </row>
    <row r="2690" spans="5:6">
      <c r="E2690" s="40" t="s">
        <v>12987</v>
      </c>
      <c r="F2690" s="40">
        <v>1</v>
      </c>
    </row>
    <row r="2691" spans="5:6">
      <c r="E2691" s="40" t="s">
        <v>11575</v>
      </c>
      <c r="F2691" s="40">
        <v>1</v>
      </c>
    </row>
    <row r="2692" spans="5:6">
      <c r="E2692" s="40" t="s">
        <v>12988</v>
      </c>
      <c r="F2692" s="40">
        <v>1</v>
      </c>
    </row>
    <row r="2693" spans="5:6">
      <c r="E2693" s="40" t="s">
        <v>12989</v>
      </c>
      <c r="F2693" s="40">
        <v>1</v>
      </c>
    </row>
    <row r="2694" spans="5:6">
      <c r="E2694" s="40" t="s">
        <v>12990</v>
      </c>
      <c r="F2694" s="40">
        <v>1</v>
      </c>
    </row>
    <row r="2695" spans="5:6">
      <c r="E2695" s="40" t="s">
        <v>12991</v>
      </c>
      <c r="F2695" s="40">
        <v>1</v>
      </c>
    </row>
    <row r="2696" spans="5:6">
      <c r="E2696" s="40" t="s">
        <v>11010</v>
      </c>
      <c r="F2696" s="40">
        <v>3</v>
      </c>
    </row>
    <row r="2697" spans="5:6">
      <c r="E2697" s="40" t="s">
        <v>12992</v>
      </c>
      <c r="F2697" s="40">
        <v>1</v>
      </c>
    </row>
    <row r="2698" spans="5:6">
      <c r="E2698" s="40" t="s">
        <v>12993</v>
      </c>
      <c r="F2698" s="40">
        <v>1</v>
      </c>
    </row>
    <row r="2699" spans="5:6">
      <c r="E2699" s="40" t="s">
        <v>3809</v>
      </c>
      <c r="F2699" s="40">
        <v>1</v>
      </c>
    </row>
    <row r="2700" spans="5:6">
      <c r="E2700" s="40" t="s">
        <v>12994</v>
      </c>
      <c r="F2700" s="40">
        <v>1</v>
      </c>
    </row>
    <row r="2701" spans="5:6">
      <c r="E2701" s="40" t="s">
        <v>12995</v>
      </c>
      <c r="F2701" s="40">
        <v>1</v>
      </c>
    </row>
    <row r="2702" spans="5:6">
      <c r="E2702" s="40" t="s">
        <v>12996</v>
      </c>
      <c r="F2702" s="40">
        <v>1</v>
      </c>
    </row>
    <row r="2703" spans="5:6">
      <c r="E2703" s="40" t="s">
        <v>12997</v>
      </c>
      <c r="F2703" s="40">
        <v>1</v>
      </c>
    </row>
    <row r="2704" spans="5:6">
      <c r="E2704" s="40" t="s">
        <v>12998</v>
      </c>
      <c r="F2704" s="40">
        <v>1</v>
      </c>
    </row>
    <row r="2705" spans="5:6">
      <c r="E2705" s="40" t="s">
        <v>12999</v>
      </c>
      <c r="F2705" s="40">
        <v>1</v>
      </c>
    </row>
    <row r="2706" spans="5:6">
      <c r="E2706" s="40" t="s">
        <v>3673</v>
      </c>
      <c r="F2706" s="40">
        <v>1</v>
      </c>
    </row>
    <row r="2707" spans="5:6">
      <c r="E2707" s="40" t="s">
        <v>13000</v>
      </c>
      <c r="F2707" s="40">
        <v>1</v>
      </c>
    </row>
    <row r="2708" spans="5:6">
      <c r="E2708" s="40" t="s">
        <v>13001</v>
      </c>
      <c r="F2708" s="40">
        <v>1</v>
      </c>
    </row>
    <row r="2709" spans="5:6">
      <c r="E2709" s="40" t="s">
        <v>3685</v>
      </c>
      <c r="F2709" s="40">
        <v>1</v>
      </c>
    </row>
    <row r="2710" spans="5:6">
      <c r="E2710" s="40" t="s">
        <v>11533</v>
      </c>
      <c r="F2710" s="40">
        <v>1</v>
      </c>
    </row>
    <row r="2711" spans="5:6">
      <c r="E2711" s="40" t="s">
        <v>13002</v>
      </c>
      <c r="F2711" s="40">
        <v>1</v>
      </c>
    </row>
    <row r="2712" spans="5:6">
      <c r="E2712" s="40" t="s">
        <v>11091</v>
      </c>
      <c r="F2712" s="40">
        <v>1</v>
      </c>
    </row>
    <row r="2713" spans="5:6">
      <c r="E2713" s="40" t="s">
        <v>11196</v>
      </c>
      <c r="F2713" s="40">
        <v>3</v>
      </c>
    </row>
    <row r="2714" spans="5:6">
      <c r="E2714" s="40" t="s">
        <v>13003</v>
      </c>
      <c r="F2714" s="40">
        <v>1</v>
      </c>
    </row>
    <row r="2715" spans="5:6">
      <c r="E2715" s="40" t="s">
        <v>13004</v>
      </c>
      <c r="F2715" s="40">
        <v>1</v>
      </c>
    </row>
    <row r="2716" spans="5:6">
      <c r="E2716" s="40" t="s">
        <v>317</v>
      </c>
      <c r="F2716" s="40">
        <v>1</v>
      </c>
    </row>
    <row r="2717" spans="5:6">
      <c r="E2717" s="40" t="s">
        <v>13005</v>
      </c>
      <c r="F2717" s="40">
        <v>3</v>
      </c>
    </row>
    <row r="2718" spans="5:6">
      <c r="E2718" s="40" t="s">
        <v>13006</v>
      </c>
      <c r="F2718" s="40">
        <v>1</v>
      </c>
    </row>
    <row r="2719" spans="5:6">
      <c r="E2719" s="40" t="s">
        <v>13007</v>
      </c>
      <c r="F2719" s="40">
        <v>1</v>
      </c>
    </row>
    <row r="2720" spans="5:6">
      <c r="E2720" s="40" t="s">
        <v>13008</v>
      </c>
      <c r="F2720" s="40">
        <v>1</v>
      </c>
    </row>
    <row r="2721" spans="5:6">
      <c r="E2721" s="40" t="s">
        <v>13009</v>
      </c>
      <c r="F2721" s="40">
        <v>1</v>
      </c>
    </row>
    <row r="2722" spans="5:6">
      <c r="E2722" s="40" t="s">
        <v>11576</v>
      </c>
      <c r="F2722" s="40">
        <v>1</v>
      </c>
    </row>
    <row r="2723" spans="5:6">
      <c r="E2723" s="40" t="s">
        <v>13010</v>
      </c>
      <c r="F2723" s="40">
        <v>1</v>
      </c>
    </row>
    <row r="2724" spans="5:6">
      <c r="E2724" s="40" t="s">
        <v>13011</v>
      </c>
      <c r="F2724" s="40">
        <v>1</v>
      </c>
    </row>
    <row r="2725" spans="5:6">
      <c r="E2725" s="40" t="s">
        <v>13012</v>
      </c>
      <c r="F2725" s="40">
        <v>1</v>
      </c>
    </row>
    <row r="2726" spans="5:6">
      <c r="E2726" s="40" t="s">
        <v>13013</v>
      </c>
      <c r="F2726" s="40">
        <v>1</v>
      </c>
    </row>
    <row r="2727" spans="5:6">
      <c r="E2727" s="40" t="s">
        <v>13014</v>
      </c>
      <c r="F2727" s="40">
        <v>1</v>
      </c>
    </row>
    <row r="2728" spans="5:6">
      <c r="E2728" s="40" t="s">
        <v>13015</v>
      </c>
      <c r="F2728" s="40">
        <v>1</v>
      </c>
    </row>
    <row r="2729" spans="5:6">
      <c r="E2729" s="40" t="s">
        <v>13016</v>
      </c>
      <c r="F2729" s="40">
        <v>1</v>
      </c>
    </row>
    <row r="2730" spans="5:6">
      <c r="E2730" s="40" t="s">
        <v>13017</v>
      </c>
      <c r="F2730" s="40">
        <v>1</v>
      </c>
    </row>
    <row r="2731" spans="5:6">
      <c r="E2731" s="40" t="s">
        <v>13018</v>
      </c>
      <c r="F2731" s="40">
        <v>1</v>
      </c>
    </row>
    <row r="2732" spans="5:6">
      <c r="E2732" s="40" t="s">
        <v>3971</v>
      </c>
      <c r="F2732" s="40">
        <v>4</v>
      </c>
    </row>
    <row r="2733" spans="5:6">
      <c r="E2733" s="40" t="s">
        <v>13019</v>
      </c>
      <c r="F2733" s="40">
        <v>1</v>
      </c>
    </row>
    <row r="2734" spans="5:6">
      <c r="E2734" s="40" t="s">
        <v>75</v>
      </c>
      <c r="F2734" s="40">
        <v>1</v>
      </c>
    </row>
    <row r="2735" spans="5:6">
      <c r="E2735" s="40" t="s">
        <v>13020</v>
      </c>
      <c r="F2735" s="40">
        <v>1</v>
      </c>
    </row>
    <row r="2736" spans="5:6">
      <c r="E2736" s="40" t="s">
        <v>11376</v>
      </c>
      <c r="F2736" s="40">
        <v>1</v>
      </c>
    </row>
    <row r="2737" spans="5:6">
      <c r="E2737" s="40" t="s">
        <v>11430</v>
      </c>
      <c r="F2737" s="40">
        <v>1</v>
      </c>
    </row>
    <row r="2738" spans="5:6">
      <c r="E2738" s="40" t="s">
        <v>11492</v>
      </c>
      <c r="F2738" s="40">
        <v>1</v>
      </c>
    </row>
    <row r="2739" spans="5:6">
      <c r="E2739" s="40" t="s">
        <v>13021</v>
      </c>
      <c r="F2739" s="40">
        <v>1</v>
      </c>
    </row>
    <row r="2740" spans="5:6">
      <c r="E2740" s="40" t="s">
        <v>13022</v>
      </c>
      <c r="F2740" s="40">
        <v>1</v>
      </c>
    </row>
    <row r="2741" spans="5:6">
      <c r="E2741" s="40" t="s">
        <v>13023</v>
      </c>
      <c r="F2741" s="40">
        <v>1</v>
      </c>
    </row>
    <row r="2742" spans="5:6">
      <c r="E2742" s="40" t="s">
        <v>13024</v>
      </c>
      <c r="F2742" s="40">
        <v>1</v>
      </c>
    </row>
    <row r="2743" spans="5:6">
      <c r="E2743" s="40" t="s">
        <v>13025</v>
      </c>
      <c r="F2743" s="40">
        <v>1</v>
      </c>
    </row>
    <row r="2744" spans="5:6">
      <c r="E2744" s="40" t="s">
        <v>13026</v>
      </c>
      <c r="F2744" s="40">
        <v>1</v>
      </c>
    </row>
    <row r="2745" spans="5:6">
      <c r="E2745" s="40" t="s">
        <v>13027</v>
      </c>
      <c r="F2745" s="40">
        <v>1</v>
      </c>
    </row>
    <row r="2746" spans="5:6">
      <c r="E2746" s="40" t="s">
        <v>13028</v>
      </c>
      <c r="F2746" s="40">
        <v>1</v>
      </c>
    </row>
    <row r="2747" spans="5:6">
      <c r="E2747" s="40" t="s">
        <v>11311</v>
      </c>
      <c r="F2747" s="40">
        <v>1</v>
      </c>
    </row>
    <row r="2748" spans="5:6">
      <c r="E2748" s="40" t="s">
        <v>196</v>
      </c>
      <c r="F2748" s="40">
        <v>3</v>
      </c>
    </row>
    <row r="2749" spans="5:6">
      <c r="E2749" s="40" t="s">
        <v>13029</v>
      </c>
      <c r="F2749" s="40">
        <v>1</v>
      </c>
    </row>
    <row r="2750" spans="5:6">
      <c r="E2750" s="40" t="s">
        <v>13030</v>
      </c>
      <c r="F2750" s="40">
        <v>1</v>
      </c>
    </row>
    <row r="2751" spans="5:6">
      <c r="E2751" s="40" t="s">
        <v>13031</v>
      </c>
      <c r="F2751" s="40">
        <v>1</v>
      </c>
    </row>
    <row r="2752" spans="5:6">
      <c r="E2752" s="40" t="s">
        <v>13032</v>
      </c>
      <c r="F2752" s="40">
        <v>1</v>
      </c>
    </row>
    <row r="2753" spans="5:6">
      <c r="E2753" s="40" t="s">
        <v>259</v>
      </c>
      <c r="F2753" s="40">
        <v>1</v>
      </c>
    </row>
    <row r="2754" spans="5:6">
      <c r="E2754" s="40" t="s">
        <v>11014</v>
      </c>
      <c r="F2754" s="40">
        <v>1</v>
      </c>
    </row>
    <row r="2755" spans="5:6">
      <c r="E2755" s="40" t="s">
        <v>13033</v>
      </c>
      <c r="F2755" s="40">
        <v>1</v>
      </c>
    </row>
    <row r="2756" spans="5:6">
      <c r="E2756" s="40" t="s">
        <v>11153</v>
      </c>
      <c r="F2756" s="40">
        <v>1</v>
      </c>
    </row>
    <row r="2757" spans="5:6">
      <c r="E2757" s="40" t="s">
        <v>13034</v>
      </c>
      <c r="F2757" s="40">
        <v>1</v>
      </c>
    </row>
    <row r="2758" spans="5:6">
      <c r="E2758" s="40" t="s">
        <v>11277</v>
      </c>
      <c r="F2758" s="40">
        <v>1</v>
      </c>
    </row>
    <row r="2759" spans="5:6">
      <c r="E2759" s="40" t="s">
        <v>3592</v>
      </c>
      <c r="F2759" s="40">
        <v>1</v>
      </c>
    </row>
    <row r="2760" spans="5:6">
      <c r="E2760" s="40" t="s">
        <v>13035</v>
      </c>
      <c r="F2760" s="40">
        <v>1</v>
      </c>
    </row>
    <row r="2761" spans="5:6">
      <c r="E2761" s="40" t="s">
        <v>11493</v>
      </c>
      <c r="F2761" s="40">
        <v>1</v>
      </c>
    </row>
    <row r="2762" spans="5:6">
      <c r="E2762" s="40" t="s">
        <v>13036</v>
      </c>
      <c r="F2762" s="40">
        <v>1</v>
      </c>
    </row>
    <row r="2763" spans="5:6">
      <c r="E2763" s="40" t="s">
        <v>13037</v>
      </c>
      <c r="F2763" s="40">
        <v>1</v>
      </c>
    </row>
    <row r="2764" spans="5:6">
      <c r="E2764" s="40" t="s">
        <v>11198</v>
      </c>
      <c r="F2764" s="40">
        <v>1</v>
      </c>
    </row>
    <row r="2765" spans="5:6">
      <c r="E2765" s="40" t="s">
        <v>13038</v>
      </c>
      <c r="F2765" s="40">
        <v>1</v>
      </c>
    </row>
    <row r="2766" spans="5:6">
      <c r="E2766" s="40" t="s">
        <v>3688</v>
      </c>
      <c r="F2766" s="40">
        <v>1</v>
      </c>
    </row>
    <row r="2767" spans="5:6">
      <c r="E2767" s="40" t="s">
        <v>13039</v>
      </c>
      <c r="F2767" s="40">
        <v>1</v>
      </c>
    </row>
    <row r="2768" spans="5:6">
      <c r="E2768" s="40" t="s">
        <v>13040</v>
      </c>
      <c r="F2768" s="40">
        <v>1</v>
      </c>
    </row>
    <row r="2769" spans="5:6">
      <c r="E2769" s="40" t="s">
        <v>13041</v>
      </c>
      <c r="F2769" s="40">
        <v>1</v>
      </c>
    </row>
    <row r="2770" spans="5:6">
      <c r="E2770" s="40" t="s">
        <v>13042</v>
      </c>
      <c r="F2770" s="40">
        <v>1</v>
      </c>
    </row>
    <row r="2771" spans="5:6">
      <c r="E2771" s="40" t="s">
        <v>13043</v>
      </c>
      <c r="F2771" s="40">
        <v>1</v>
      </c>
    </row>
    <row r="2772" spans="5:6">
      <c r="E2772" s="40" t="s">
        <v>13044</v>
      </c>
      <c r="F2772" s="40">
        <v>1</v>
      </c>
    </row>
    <row r="2773" spans="5:6">
      <c r="E2773" s="40" t="s">
        <v>13045</v>
      </c>
      <c r="F2773" s="40">
        <v>1</v>
      </c>
    </row>
    <row r="2774" spans="5:6">
      <c r="E2774" s="40" t="s">
        <v>13046</v>
      </c>
      <c r="F2774" s="40">
        <v>1</v>
      </c>
    </row>
    <row r="2775" spans="5:6">
      <c r="E2775" s="40" t="s">
        <v>13047</v>
      </c>
      <c r="F2775" s="40">
        <v>1</v>
      </c>
    </row>
    <row r="2776" spans="5:6">
      <c r="E2776" s="40" t="s">
        <v>13048</v>
      </c>
      <c r="F2776" s="40">
        <v>1</v>
      </c>
    </row>
    <row r="2777" spans="5:6">
      <c r="E2777" s="40" t="s">
        <v>13049</v>
      </c>
      <c r="F2777" s="40">
        <v>1</v>
      </c>
    </row>
    <row r="2778" spans="5:6">
      <c r="E2778" s="40" t="s">
        <v>13050</v>
      </c>
      <c r="F2778" s="40">
        <v>1</v>
      </c>
    </row>
    <row r="2779" spans="5:6">
      <c r="E2779" s="40" t="s">
        <v>13051</v>
      </c>
      <c r="F2779" s="40">
        <v>1</v>
      </c>
    </row>
    <row r="2780" spans="5:6">
      <c r="E2780" s="40" t="s">
        <v>13052</v>
      </c>
      <c r="F2780" s="40">
        <v>1</v>
      </c>
    </row>
    <row r="2781" spans="5:6">
      <c r="E2781" s="40" t="s">
        <v>13053</v>
      </c>
      <c r="F2781" s="40">
        <v>1</v>
      </c>
    </row>
    <row r="2782" spans="5:6">
      <c r="E2782" s="40" t="s">
        <v>13054</v>
      </c>
      <c r="F2782" s="40">
        <v>1</v>
      </c>
    </row>
    <row r="2783" spans="5:6">
      <c r="E2783" s="40" t="s">
        <v>13055</v>
      </c>
      <c r="F2783" s="40">
        <v>1</v>
      </c>
    </row>
    <row r="2784" spans="5:6">
      <c r="E2784" s="40" t="s">
        <v>13056</v>
      </c>
      <c r="F2784" s="40">
        <v>1</v>
      </c>
    </row>
    <row r="2785" spans="5:6">
      <c r="E2785" s="40" t="s">
        <v>13057</v>
      </c>
      <c r="F2785" s="40">
        <v>1</v>
      </c>
    </row>
    <row r="2786" spans="5:6">
      <c r="E2786" s="40" t="s">
        <v>13058</v>
      </c>
      <c r="F2786" s="40">
        <v>1</v>
      </c>
    </row>
    <row r="2787" spans="5:6">
      <c r="E2787" s="40" t="s">
        <v>13059</v>
      </c>
      <c r="F2787" s="40">
        <v>1</v>
      </c>
    </row>
    <row r="2788" spans="5:6">
      <c r="E2788" s="40" t="s">
        <v>13060</v>
      </c>
      <c r="F2788" s="40">
        <v>1</v>
      </c>
    </row>
    <row r="2789" spans="5:6">
      <c r="E2789" s="40" t="s">
        <v>13061</v>
      </c>
      <c r="F2789" s="40">
        <v>1</v>
      </c>
    </row>
    <row r="2790" spans="5:6">
      <c r="E2790" s="40" t="s">
        <v>13062</v>
      </c>
      <c r="F2790" s="40">
        <v>1</v>
      </c>
    </row>
    <row r="2791" spans="5:6">
      <c r="E2791" s="40" t="s">
        <v>13063</v>
      </c>
      <c r="F2791" s="40">
        <v>1</v>
      </c>
    </row>
    <row r="2792" spans="5:6">
      <c r="E2792" s="40" t="s">
        <v>13064</v>
      </c>
      <c r="F2792" s="40">
        <v>1</v>
      </c>
    </row>
    <row r="2793" spans="5:6">
      <c r="E2793" s="40" t="s">
        <v>13065</v>
      </c>
      <c r="F2793" s="40">
        <v>1</v>
      </c>
    </row>
    <row r="2794" spans="5:6">
      <c r="E2794" s="40" t="s">
        <v>13066</v>
      </c>
      <c r="F2794" s="40">
        <v>1</v>
      </c>
    </row>
    <row r="2795" spans="5:6">
      <c r="E2795" s="40" t="s">
        <v>13067</v>
      </c>
      <c r="F2795" s="40">
        <v>1</v>
      </c>
    </row>
    <row r="2796" spans="5:6">
      <c r="E2796" s="40" t="s">
        <v>13068</v>
      </c>
      <c r="F2796" s="40">
        <v>1</v>
      </c>
    </row>
    <row r="2797" spans="5:6">
      <c r="E2797" s="40" t="s">
        <v>13069</v>
      </c>
      <c r="F2797" s="40">
        <v>1</v>
      </c>
    </row>
    <row r="2798" spans="5:6">
      <c r="E2798" s="40" t="s">
        <v>3703</v>
      </c>
      <c r="F2798" s="40">
        <v>1</v>
      </c>
    </row>
    <row r="2799" spans="5:6">
      <c r="E2799" s="40" t="s">
        <v>13070</v>
      </c>
      <c r="F2799" s="40">
        <v>1</v>
      </c>
    </row>
    <row r="2800" spans="5:6">
      <c r="E2800" s="40" t="s">
        <v>13071</v>
      </c>
      <c r="F2800" s="40">
        <v>1</v>
      </c>
    </row>
    <row r="2801" spans="5:6">
      <c r="E2801" s="40" t="s">
        <v>13072</v>
      </c>
      <c r="F2801" s="40">
        <v>1</v>
      </c>
    </row>
    <row r="2802" spans="5:6">
      <c r="E2802" s="40" t="s">
        <v>13073</v>
      </c>
      <c r="F2802" s="40">
        <v>1</v>
      </c>
    </row>
    <row r="2803" spans="5:6">
      <c r="E2803" s="40" t="s">
        <v>13074</v>
      </c>
      <c r="F2803" s="40">
        <v>1</v>
      </c>
    </row>
    <row r="2804" spans="5:6">
      <c r="E2804" s="40" t="s">
        <v>11346</v>
      </c>
      <c r="F2804" s="40">
        <v>2</v>
      </c>
    </row>
    <row r="2805" spans="5:6">
      <c r="E2805" s="40" t="s">
        <v>11418</v>
      </c>
      <c r="F2805" s="40">
        <v>1</v>
      </c>
    </row>
    <row r="2806" spans="5:6">
      <c r="E2806" s="40" t="s">
        <v>11495</v>
      </c>
      <c r="F2806" s="40">
        <v>1</v>
      </c>
    </row>
    <row r="2807" spans="5:6">
      <c r="E2807" s="40" t="s">
        <v>11536</v>
      </c>
      <c r="F2807" s="40">
        <v>1</v>
      </c>
    </row>
    <row r="2808" spans="5:6">
      <c r="E2808" s="40" t="s">
        <v>11534</v>
      </c>
      <c r="F2808" s="40">
        <v>1</v>
      </c>
    </row>
    <row r="2809" spans="5:6">
      <c r="E2809" s="40" t="s">
        <v>13075</v>
      </c>
      <c r="F2809" s="40">
        <v>1</v>
      </c>
    </row>
    <row r="2810" spans="5:6">
      <c r="E2810" s="40" t="s">
        <v>13076</v>
      </c>
      <c r="F2810" s="40">
        <v>1</v>
      </c>
    </row>
    <row r="2811" spans="5:6">
      <c r="E2811" s="40" t="s">
        <v>3650</v>
      </c>
      <c r="F2811" s="40">
        <v>1</v>
      </c>
    </row>
    <row r="2812" spans="5:6">
      <c r="E2812" s="40" t="s">
        <v>13077</v>
      </c>
      <c r="F2812" s="40">
        <v>1</v>
      </c>
    </row>
    <row r="2813" spans="5:6">
      <c r="E2813" s="40" t="s">
        <v>13078</v>
      </c>
      <c r="F2813" s="40">
        <v>1</v>
      </c>
    </row>
    <row r="2814" spans="5:6">
      <c r="E2814" s="40" t="s">
        <v>13079</v>
      </c>
      <c r="F2814" s="40">
        <v>1</v>
      </c>
    </row>
    <row r="2815" spans="5:6">
      <c r="E2815" s="40" t="s">
        <v>13080</v>
      </c>
      <c r="F2815" s="40">
        <v>1</v>
      </c>
    </row>
    <row r="2816" spans="5:6">
      <c r="E2816" s="40" t="s">
        <v>13081</v>
      </c>
      <c r="F2816" s="40">
        <v>1</v>
      </c>
    </row>
    <row r="2817" spans="5:6">
      <c r="E2817" s="40" t="s">
        <v>11239</v>
      </c>
      <c r="F2817" s="40">
        <v>1</v>
      </c>
    </row>
    <row r="2818" spans="5:6">
      <c r="E2818" s="40" t="s">
        <v>13082</v>
      </c>
      <c r="F2818" s="40">
        <v>1</v>
      </c>
    </row>
    <row r="2819" spans="5:6">
      <c r="E2819" s="40" t="s">
        <v>11278</v>
      </c>
      <c r="F2819" s="40">
        <v>1</v>
      </c>
    </row>
    <row r="2820" spans="5:6">
      <c r="E2820" s="40" t="s">
        <v>13083</v>
      </c>
      <c r="F2820" s="40">
        <v>1</v>
      </c>
    </row>
    <row r="2821" spans="5:6">
      <c r="E2821" s="40" t="s">
        <v>13084</v>
      </c>
      <c r="F2821" s="40">
        <v>1</v>
      </c>
    </row>
    <row r="2822" spans="5:6">
      <c r="E2822" s="40" t="s">
        <v>13085</v>
      </c>
      <c r="F2822" s="40">
        <v>1</v>
      </c>
    </row>
    <row r="2823" spans="5:6">
      <c r="E2823" s="40" t="s">
        <v>13086</v>
      </c>
      <c r="F2823" s="40">
        <v>1</v>
      </c>
    </row>
    <row r="2824" spans="5:6">
      <c r="E2824" s="40" t="s">
        <v>13087</v>
      </c>
      <c r="F2824" s="40">
        <v>1</v>
      </c>
    </row>
    <row r="2825" spans="5:6">
      <c r="E2825" s="40" t="s">
        <v>13088</v>
      </c>
      <c r="F2825" s="40">
        <v>1</v>
      </c>
    </row>
    <row r="2826" spans="5:6">
      <c r="E2826" s="40" t="s">
        <v>13089</v>
      </c>
      <c r="F2826" s="40">
        <v>1</v>
      </c>
    </row>
    <row r="2827" spans="5:6">
      <c r="E2827" s="40" t="s">
        <v>11537</v>
      </c>
      <c r="F2827" s="40">
        <v>1</v>
      </c>
    </row>
    <row r="2828" spans="5:6">
      <c r="E2828" s="40" t="s">
        <v>13090</v>
      </c>
      <c r="F2828" s="40">
        <v>1</v>
      </c>
    </row>
    <row r="2829" spans="5:6">
      <c r="E2829" s="40" t="s">
        <v>13091</v>
      </c>
      <c r="F2829" s="40">
        <v>1</v>
      </c>
    </row>
    <row r="2830" spans="5:6">
      <c r="E2830" s="40" t="s">
        <v>13092</v>
      </c>
      <c r="F2830" s="40">
        <v>1</v>
      </c>
    </row>
    <row r="2831" spans="5:6">
      <c r="E2831" s="40" t="s">
        <v>13093</v>
      </c>
      <c r="F2831" s="40">
        <v>1</v>
      </c>
    </row>
    <row r="2832" spans="5:6">
      <c r="E2832" s="40" t="s">
        <v>11459</v>
      </c>
      <c r="F2832" s="40">
        <v>1</v>
      </c>
    </row>
    <row r="2833" spans="5:6">
      <c r="E2833" s="40" t="s">
        <v>13094</v>
      </c>
      <c r="F2833" s="40">
        <v>1</v>
      </c>
    </row>
    <row r="2834" spans="5:6">
      <c r="E2834" s="40" t="s">
        <v>13095</v>
      </c>
      <c r="F2834" s="40">
        <v>1</v>
      </c>
    </row>
    <row r="2835" spans="5:6">
      <c r="E2835" s="40" t="s">
        <v>13096</v>
      </c>
      <c r="F2835" s="40">
        <v>1</v>
      </c>
    </row>
    <row r="2836" spans="5:6">
      <c r="E2836" s="40" t="s">
        <v>13097</v>
      </c>
      <c r="F2836" s="40">
        <v>1</v>
      </c>
    </row>
    <row r="2837" spans="5:6">
      <c r="E2837" s="40" t="s">
        <v>13098</v>
      </c>
      <c r="F2837" s="40">
        <v>1</v>
      </c>
    </row>
    <row r="2838" spans="5:6">
      <c r="E2838" s="40" t="s">
        <v>11202</v>
      </c>
      <c r="F2838" s="40">
        <v>1</v>
      </c>
    </row>
    <row r="2839" spans="5:6">
      <c r="E2839" s="40" t="s">
        <v>13099</v>
      </c>
      <c r="F2839" s="40">
        <v>1</v>
      </c>
    </row>
    <row r="2840" spans="5:6">
      <c r="E2840" s="40" t="s">
        <v>13100</v>
      </c>
      <c r="F2840" s="40">
        <v>1</v>
      </c>
    </row>
    <row r="2841" spans="5:6">
      <c r="E2841" s="40" t="s">
        <v>11379</v>
      </c>
      <c r="F2841" s="40">
        <v>3</v>
      </c>
    </row>
    <row r="2842" spans="5:6">
      <c r="E2842" s="40" t="s">
        <v>13101</v>
      </c>
      <c r="F2842" s="40">
        <v>1</v>
      </c>
    </row>
    <row r="2843" spans="5:6">
      <c r="E2843" s="40" t="s">
        <v>13102</v>
      </c>
      <c r="F2843" s="40">
        <v>1</v>
      </c>
    </row>
    <row r="2844" spans="5:6">
      <c r="E2844" s="40" t="s">
        <v>13103</v>
      </c>
      <c r="F2844" s="40">
        <v>1</v>
      </c>
    </row>
    <row r="2845" spans="5:6">
      <c r="E2845" s="40" t="s">
        <v>13104</v>
      </c>
      <c r="F2845" s="40">
        <v>1</v>
      </c>
    </row>
    <row r="2846" spans="5:6">
      <c r="E2846" s="40" t="s">
        <v>13105</v>
      </c>
      <c r="F2846" s="40">
        <v>1</v>
      </c>
    </row>
    <row r="2847" spans="5:6">
      <c r="E2847" s="40" t="s">
        <v>13106</v>
      </c>
      <c r="F2847" s="40">
        <v>1</v>
      </c>
    </row>
    <row r="2848" spans="5:6">
      <c r="E2848" s="40" t="s">
        <v>13107</v>
      </c>
      <c r="F2848" s="40">
        <v>1</v>
      </c>
    </row>
    <row r="2849" spans="5:6">
      <c r="E2849" s="40" t="s">
        <v>11420</v>
      </c>
      <c r="F2849" s="40">
        <v>1</v>
      </c>
    </row>
    <row r="2850" spans="5:6">
      <c r="E2850" s="40" t="s">
        <v>13108</v>
      </c>
      <c r="F2850" s="40">
        <v>1</v>
      </c>
    </row>
    <row r="2851" spans="5:6">
      <c r="E2851" s="40" t="s">
        <v>13109</v>
      </c>
      <c r="F2851" s="40">
        <v>1</v>
      </c>
    </row>
    <row r="2852" spans="5:6">
      <c r="E2852" s="40" t="s">
        <v>13110</v>
      </c>
      <c r="F2852" s="40">
        <v>1</v>
      </c>
    </row>
    <row r="2853" spans="5:6">
      <c r="E2853" s="40" t="s">
        <v>11280</v>
      </c>
      <c r="F2853" s="40">
        <v>1</v>
      </c>
    </row>
    <row r="2854" spans="5:6">
      <c r="E2854" s="40" t="s">
        <v>13111</v>
      </c>
      <c r="F2854" s="40">
        <v>1</v>
      </c>
    </row>
    <row r="2855" spans="5:6">
      <c r="E2855" s="40" t="s">
        <v>4007</v>
      </c>
      <c r="F2855" s="40">
        <v>4</v>
      </c>
    </row>
    <row r="2856" spans="5:6">
      <c r="E2856" s="40" t="s">
        <v>13112</v>
      </c>
      <c r="F2856" s="40">
        <v>1</v>
      </c>
    </row>
    <row r="2857" spans="5:6">
      <c r="E2857" s="40" t="s">
        <v>13113</v>
      </c>
      <c r="F2857" s="40">
        <v>1</v>
      </c>
    </row>
    <row r="2858" spans="5:6">
      <c r="E2858" s="40" t="s">
        <v>13114</v>
      </c>
      <c r="F2858" s="40">
        <v>1</v>
      </c>
    </row>
    <row r="2859" spans="5:6">
      <c r="E2859" s="40" t="s">
        <v>13115</v>
      </c>
      <c r="F2859" s="40">
        <v>1</v>
      </c>
    </row>
    <row r="2860" spans="5:6">
      <c r="E2860" s="40" t="s">
        <v>13116</v>
      </c>
      <c r="F2860" s="40">
        <v>1</v>
      </c>
    </row>
    <row r="2861" spans="5:6">
      <c r="E2861" s="40" t="s">
        <v>13117</v>
      </c>
      <c r="F2861" s="40">
        <v>1</v>
      </c>
    </row>
    <row r="2862" spans="5:6">
      <c r="E2862" s="40" t="s">
        <v>13118</v>
      </c>
      <c r="F2862" s="40">
        <v>1</v>
      </c>
    </row>
    <row r="2863" spans="5:6">
      <c r="E2863" s="40" t="s">
        <v>11450</v>
      </c>
      <c r="F2863" s="40">
        <v>1</v>
      </c>
    </row>
    <row r="2864" spans="5:6">
      <c r="E2864" s="40" t="s">
        <v>13119</v>
      </c>
      <c r="F2864" s="40">
        <v>1</v>
      </c>
    </row>
    <row r="2865" spans="5:6">
      <c r="E2865" s="40" t="s">
        <v>11281</v>
      </c>
      <c r="F2865" s="40">
        <v>1</v>
      </c>
    </row>
    <row r="2866" spans="5:6">
      <c r="E2866" s="40" t="s">
        <v>13120</v>
      </c>
      <c r="F2866" s="40">
        <v>1</v>
      </c>
    </row>
    <row r="2867" spans="5:6">
      <c r="E2867" s="40" t="s">
        <v>13121</v>
      </c>
      <c r="F2867" s="40">
        <v>1</v>
      </c>
    </row>
    <row r="2868" spans="5:6">
      <c r="E2868" s="40" t="s">
        <v>11282</v>
      </c>
      <c r="F2868" s="40">
        <v>1</v>
      </c>
    </row>
    <row r="2869" spans="5:6">
      <c r="E2869" s="40" t="s">
        <v>3752</v>
      </c>
      <c r="F2869" s="40">
        <v>1</v>
      </c>
    </row>
    <row r="2870" spans="5:6">
      <c r="E2870" s="40" t="s">
        <v>13122</v>
      </c>
      <c r="F2870" s="40">
        <v>1</v>
      </c>
    </row>
    <row r="2871" spans="5:6">
      <c r="E2871" s="40" t="s">
        <v>13123</v>
      </c>
      <c r="F2871" s="40">
        <v>1</v>
      </c>
    </row>
    <row r="2872" spans="5:6">
      <c r="E2872" s="40" t="s">
        <v>11351</v>
      </c>
      <c r="F2872" s="40">
        <v>1</v>
      </c>
    </row>
    <row r="2873" spans="5:6">
      <c r="E2873" s="40" t="s">
        <v>13124</v>
      </c>
      <c r="F2873" s="40">
        <v>1</v>
      </c>
    </row>
    <row r="2874" spans="5:6">
      <c r="E2874" s="40" t="s">
        <v>13125</v>
      </c>
      <c r="F2874" s="40">
        <v>1</v>
      </c>
    </row>
    <row r="2875" spans="5:6">
      <c r="E2875" s="40" t="s">
        <v>11432</v>
      </c>
      <c r="F2875" s="40">
        <v>1</v>
      </c>
    </row>
    <row r="2876" spans="5:6">
      <c r="E2876" s="40" t="s">
        <v>13126</v>
      </c>
      <c r="F2876" s="40">
        <v>1</v>
      </c>
    </row>
    <row r="2877" spans="5:6">
      <c r="E2877" s="40" t="s">
        <v>13127</v>
      </c>
      <c r="F2877" s="40">
        <v>1</v>
      </c>
    </row>
    <row r="2878" spans="5:6">
      <c r="E2878" s="40" t="s">
        <v>13128</v>
      </c>
      <c r="F2878" s="40">
        <v>1</v>
      </c>
    </row>
    <row r="2879" spans="5:6">
      <c r="E2879" s="40" t="s">
        <v>13129</v>
      </c>
      <c r="F2879" s="40">
        <v>1</v>
      </c>
    </row>
    <row r="2880" spans="5:6">
      <c r="E2880" s="40" t="s">
        <v>13130</v>
      </c>
      <c r="F2880" s="40">
        <v>1</v>
      </c>
    </row>
    <row r="2881" spans="5:6">
      <c r="E2881" s="40" t="s">
        <v>13131</v>
      </c>
      <c r="F2881" s="40">
        <v>1</v>
      </c>
    </row>
    <row r="2882" spans="5:6">
      <c r="E2882" s="40" t="s">
        <v>11463</v>
      </c>
      <c r="F2882" s="40">
        <v>1</v>
      </c>
    </row>
    <row r="2883" spans="5:6">
      <c r="E2883" s="40" t="s">
        <v>11320</v>
      </c>
      <c r="F2883" s="40">
        <v>3</v>
      </c>
    </row>
    <row r="2884" spans="5:6">
      <c r="E2884" s="40" t="s">
        <v>13132</v>
      </c>
      <c r="F2884" s="40">
        <v>1</v>
      </c>
    </row>
    <row r="2885" spans="5:6">
      <c r="E2885" s="40" t="s">
        <v>11381</v>
      </c>
      <c r="F2885" s="40">
        <v>1</v>
      </c>
    </row>
    <row r="2886" spans="5:6">
      <c r="E2886" s="40" t="s">
        <v>13133</v>
      </c>
      <c r="F2886" s="40">
        <v>1</v>
      </c>
    </row>
    <row r="2887" spans="5:6">
      <c r="E2887" s="40" t="s">
        <v>11500</v>
      </c>
      <c r="F2887" s="40">
        <v>1</v>
      </c>
    </row>
    <row r="2888" spans="5:6">
      <c r="E2888" s="40" t="s">
        <v>11499</v>
      </c>
      <c r="F2888" s="40">
        <v>1</v>
      </c>
    </row>
    <row r="2889" spans="5:6">
      <c r="E2889" s="40" t="s">
        <v>13134</v>
      </c>
      <c r="F2889" s="40">
        <v>1</v>
      </c>
    </row>
    <row r="2890" spans="5:6">
      <c r="E2890" s="40" t="s">
        <v>13135</v>
      </c>
      <c r="F2890" s="40">
        <v>1</v>
      </c>
    </row>
    <row r="2891" spans="5:6">
      <c r="E2891" s="40" t="s">
        <v>13136</v>
      </c>
      <c r="F2891" s="40">
        <v>1</v>
      </c>
    </row>
    <row r="2892" spans="5:6">
      <c r="E2892" s="40" t="s">
        <v>13137</v>
      </c>
      <c r="F2892" s="40">
        <v>1</v>
      </c>
    </row>
    <row r="2893" spans="5:6">
      <c r="E2893" s="40" t="s">
        <v>13138</v>
      </c>
      <c r="F2893" s="40">
        <v>1</v>
      </c>
    </row>
    <row r="2894" spans="5:6">
      <c r="E2894" s="40" t="s">
        <v>13139</v>
      </c>
      <c r="F2894" s="40">
        <v>1</v>
      </c>
    </row>
    <row r="2895" spans="5:6">
      <c r="E2895" s="40" t="s">
        <v>13140</v>
      </c>
      <c r="F2895" s="40">
        <v>1</v>
      </c>
    </row>
    <row r="2896" spans="5:6">
      <c r="E2896" s="40" t="s">
        <v>3730</v>
      </c>
      <c r="F2896" s="40">
        <v>1</v>
      </c>
    </row>
    <row r="2897" spans="5:6">
      <c r="E2897" s="40" t="s">
        <v>13141</v>
      </c>
      <c r="F2897" s="40">
        <v>1</v>
      </c>
    </row>
    <row r="2898" spans="5:6">
      <c r="E2898" s="40" t="s">
        <v>3473</v>
      </c>
      <c r="F2898" s="40">
        <v>1</v>
      </c>
    </row>
    <row r="2899" spans="5:6">
      <c r="E2899" s="40" t="s">
        <v>13142</v>
      </c>
      <c r="F2899" s="40">
        <v>1</v>
      </c>
    </row>
    <row r="2900" spans="5:6">
      <c r="E2900" s="40" t="s">
        <v>122</v>
      </c>
      <c r="F2900" s="40">
        <v>3</v>
      </c>
    </row>
    <row r="2901" spans="5:6">
      <c r="E2901" s="40" t="s">
        <v>1061</v>
      </c>
      <c r="F2901" s="40">
        <v>4</v>
      </c>
    </row>
    <row r="2902" spans="5:6">
      <c r="E2902" s="40" t="s">
        <v>13143</v>
      </c>
      <c r="F2902" s="40">
        <v>1</v>
      </c>
    </row>
    <row r="2903" spans="5:6">
      <c r="E2903" s="40" t="s">
        <v>13144</v>
      </c>
      <c r="F2903" s="40">
        <v>1</v>
      </c>
    </row>
    <row r="2904" spans="5:6">
      <c r="E2904" s="40" t="s">
        <v>13145</v>
      </c>
      <c r="F2904" s="40">
        <v>1</v>
      </c>
    </row>
    <row r="2905" spans="5:6">
      <c r="E2905" s="40" t="s">
        <v>13146</v>
      </c>
      <c r="F2905" s="40">
        <v>1</v>
      </c>
    </row>
    <row r="2906" spans="5:6">
      <c r="E2906" s="40" t="s">
        <v>11501</v>
      </c>
      <c r="F2906" s="40">
        <v>1</v>
      </c>
    </row>
    <row r="2907" spans="5:6">
      <c r="E2907" s="40" t="s">
        <v>11158</v>
      </c>
      <c r="F2907" s="40">
        <v>1</v>
      </c>
    </row>
    <row r="2908" spans="5:6">
      <c r="E2908" s="40" t="s">
        <v>173</v>
      </c>
      <c r="F2908" s="40">
        <v>1</v>
      </c>
    </row>
    <row r="2909" spans="5:6">
      <c r="E2909" s="40" t="s">
        <v>4171</v>
      </c>
      <c r="F2909" s="40">
        <v>4</v>
      </c>
    </row>
    <row r="2910" spans="5:6">
      <c r="E2910" s="40" t="s">
        <v>13147</v>
      </c>
      <c r="F2910" s="40">
        <v>1</v>
      </c>
    </row>
    <row r="2911" spans="5:6">
      <c r="E2911" s="40" t="s">
        <v>13148</v>
      </c>
      <c r="F2911" s="40">
        <v>1</v>
      </c>
    </row>
    <row r="2912" spans="5:6">
      <c r="E2912" s="40" t="s">
        <v>13149</v>
      </c>
      <c r="F2912" s="40">
        <v>1</v>
      </c>
    </row>
    <row r="2913" spans="5:6">
      <c r="E2913" s="40" t="s">
        <v>13150</v>
      </c>
      <c r="F2913" s="40">
        <v>1</v>
      </c>
    </row>
    <row r="2914" spans="5:6">
      <c r="E2914" s="40" t="s">
        <v>11243</v>
      </c>
      <c r="F2914" s="40">
        <v>1</v>
      </c>
    </row>
    <row r="2915" spans="5:6">
      <c r="E2915" s="40" t="s">
        <v>13151</v>
      </c>
      <c r="F2915" s="40">
        <v>1</v>
      </c>
    </row>
    <row r="2916" spans="5:6">
      <c r="E2916" s="40" t="s">
        <v>13152</v>
      </c>
      <c r="F2916" s="40">
        <v>1</v>
      </c>
    </row>
    <row r="2917" spans="5:6">
      <c r="E2917" s="40" t="s">
        <v>13153</v>
      </c>
      <c r="F2917" s="40">
        <v>1</v>
      </c>
    </row>
    <row r="2918" spans="5:6">
      <c r="E2918" s="40" t="s">
        <v>11159</v>
      </c>
      <c r="F2918" s="40">
        <v>3</v>
      </c>
    </row>
    <row r="2919" spans="5:6">
      <c r="E2919" s="40" t="s">
        <v>1272</v>
      </c>
      <c r="F2919" s="40">
        <v>1</v>
      </c>
    </row>
    <row r="2920" spans="5:6">
      <c r="E2920" s="40" t="s">
        <v>13154</v>
      </c>
      <c r="F2920" s="40">
        <v>1</v>
      </c>
    </row>
    <row r="2921" spans="5:6">
      <c r="E2921" s="40" t="s">
        <v>13155</v>
      </c>
      <c r="F2921" s="40">
        <v>1</v>
      </c>
    </row>
    <row r="2922" spans="5:6">
      <c r="E2922" s="40" t="s">
        <v>11433</v>
      </c>
      <c r="F2922" s="40">
        <v>1</v>
      </c>
    </row>
    <row r="2923" spans="5:6">
      <c r="E2923" s="40" t="s">
        <v>13156</v>
      </c>
      <c r="F2923" s="40">
        <v>1</v>
      </c>
    </row>
    <row r="2924" spans="5:6">
      <c r="E2924" s="40" t="s">
        <v>11205</v>
      </c>
      <c r="F2924" s="40">
        <v>1</v>
      </c>
    </row>
    <row r="2925" spans="5:6">
      <c r="E2925" s="40" t="s">
        <v>472</v>
      </c>
      <c r="F2925" s="40">
        <v>1</v>
      </c>
    </row>
    <row r="2926" spans="5:6">
      <c r="E2926" s="40" t="s">
        <v>13157</v>
      </c>
      <c r="F2926" s="40">
        <v>1</v>
      </c>
    </row>
    <row r="2927" spans="5:6">
      <c r="E2927" s="40" t="s">
        <v>13158</v>
      </c>
      <c r="F2927" s="40">
        <v>1</v>
      </c>
    </row>
    <row r="2928" spans="5:6">
      <c r="E2928" s="40" t="s">
        <v>13159</v>
      </c>
      <c r="F2928" s="40">
        <v>1</v>
      </c>
    </row>
    <row r="2929" spans="5:6">
      <c r="E2929" s="40" t="s">
        <v>13160</v>
      </c>
      <c r="F2929" s="40">
        <v>1</v>
      </c>
    </row>
    <row r="2930" spans="5:6">
      <c r="E2930" s="40" t="s">
        <v>13161</v>
      </c>
      <c r="F2930" s="40">
        <v>1</v>
      </c>
    </row>
    <row r="2931" spans="5:6">
      <c r="E2931" s="40" t="s">
        <v>815</v>
      </c>
      <c r="F2931" s="40">
        <v>1</v>
      </c>
    </row>
    <row r="2932" spans="5:6">
      <c r="E2932" s="40" t="s">
        <v>13162</v>
      </c>
      <c r="F2932" s="40">
        <v>1</v>
      </c>
    </row>
    <row r="2933" spans="5:6">
      <c r="E2933" s="40" t="s">
        <v>11383</v>
      </c>
      <c r="F2933" s="40">
        <v>1</v>
      </c>
    </row>
    <row r="2934" spans="5:6">
      <c r="E2934" s="40" t="s">
        <v>13163</v>
      </c>
      <c r="F2934" s="40">
        <v>1</v>
      </c>
    </row>
    <row r="2935" spans="5:6">
      <c r="E2935" s="40" t="s">
        <v>13164</v>
      </c>
      <c r="F2935" s="40">
        <v>1</v>
      </c>
    </row>
    <row r="2936" spans="5:6">
      <c r="E2936" s="40" t="s">
        <v>13165</v>
      </c>
      <c r="F2936" s="40">
        <v>1</v>
      </c>
    </row>
    <row r="2937" spans="5:6">
      <c r="E2937" s="40" t="s">
        <v>13166</v>
      </c>
      <c r="F2937" s="40">
        <v>1</v>
      </c>
    </row>
    <row r="2938" spans="5:6">
      <c r="E2938" s="40" t="s">
        <v>58</v>
      </c>
      <c r="F2938" s="40">
        <v>1</v>
      </c>
    </row>
    <row r="2939" spans="5:6">
      <c r="E2939" s="40" t="s">
        <v>11016</v>
      </c>
      <c r="F2939" s="40">
        <v>1</v>
      </c>
    </row>
    <row r="2940" spans="5:6">
      <c r="E2940" s="40" t="s">
        <v>13167</v>
      </c>
      <c r="F2940" s="40">
        <v>1</v>
      </c>
    </row>
    <row r="2941" spans="5:6">
      <c r="E2941" s="40" t="s">
        <v>13168</v>
      </c>
      <c r="F2941" s="40">
        <v>1</v>
      </c>
    </row>
    <row r="2942" spans="5:6">
      <c r="E2942" s="40" t="s">
        <v>13169</v>
      </c>
      <c r="F2942" s="40">
        <v>1</v>
      </c>
    </row>
    <row r="2943" spans="5:6">
      <c r="E2943" s="40" t="s">
        <v>13170</v>
      </c>
      <c r="F2943" s="40">
        <v>1</v>
      </c>
    </row>
    <row r="2944" spans="5:6">
      <c r="E2944" s="40" t="s">
        <v>13171</v>
      </c>
      <c r="F2944" s="40">
        <v>1</v>
      </c>
    </row>
    <row r="2945" spans="5:6">
      <c r="E2945" s="40" t="s">
        <v>13172</v>
      </c>
      <c r="F2945" s="40">
        <v>1</v>
      </c>
    </row>
    <row r="2946" spans="5:6">
      <c r="E2946" s="40" t="s">
        <v>13173</v>
      </c>
      <c r="F2946" s="40">
        <v>1</v>
      </c>
    </row>
    <row r="2947" spans="5:6">
      <c r="E2947" s="40" t="s">
        <v>13174</v>
      </c>
      <c r="F2947" s="40">
        <v>1</v>
      </c>
    </row>
    <row r="2948" spans="5:6">
      <c r="E2948" s="40" t="s">
        <v>13175</v>
      </c>
      <c r="F2948" s="40">
        <v>1</v>
      </c>
    </row>
    <row r="2949" spans="5:6">
      <c r="E2949" s="40" t="s">
        <v>13176</v>
      </c>
      <c r="F2949" s="40">
        <v>1</v>
      </c>
    </row>
    <row r="2950" spans="5:6">
      <c r="E2950" s="40" t="s">
        <v>11322</v>
      </c>
      <c r="F2950" s="40">
        <v>1</v>
      </c>
    </row>
    <row r="2951" spans="5:6">
      <c r="E2951" s="40" t="s">
        <v>13177</v>
      </c>
      <c r="F2951" s="40">
        <v>1</v>
      </c>
    </row>
    <row r="2952" spans="5:6">
      <c r="E2952" s="40" t="s">
        <v>13178</v>
      </c>
      <c r="F2952" s="40">
        <v>1</v>
      </c>
    </row>
    <row r="2953" spans="5:6">
      <c r="E2953" s="40" t="s">
        <v>13179</v>
      </c>
      <c r="F2953" s="40">
        <v>1</v>
      </c>
    </row>
    <row r="2954" spans="5:6">
      <c r="E2954" s="40" t="s">
        <v>13180</v>
      </c>
      <c r="F2954" s="40">
        <v>1</v>
      </c>
    </row>
    <row r="2955" spans="5:6">
      <c r="E2955" s="40" t="s">
        <v>13181</v>
      </c>
      <c r="F2955" s="40">
        <v>1</v>
      </c>
    </row>
    <row r="2956" spans="5:6">
      <c r="E2956" s="40" t="s">
        <v>4019</v>
      </c>
      <c r="F2956" s="40">
        <v>4</v>
      </c>
    </row>
    <row r="2957" spans="5:6">
      <c r="E2957" s="40" t="s">
        <v>13182</v>
      </c>
      <c r="F2957" s="40">
        <v>1</v>
      </c>
    </row>
    <row r="2958" spans="5:6">
      <c r="E2958" s="40" t="s">
        <v>3744</v>
      </c>
      <c r="F2958" s="40">
        <v>1</v>
      </c>
    </row>
    <row r="2959" spans="5:6">
      <c r="E2959" s="40" t="s">
        <v>13183</v>
      </c>
      <c r="F2959" s="40">
        <v>1</v>
      </c>
    </row>
    <row r="2960" spans="5:6">
      <c r="E2960" s="40" t="s">
        <v>13184</v>
      </c>
      <c r="F2960" s="40">
        <v>1</v>
      </c>
    </row>
    <row r="2961" spans="5:6">
      <c r="E2961" s="40" t="s">
        <v>11468</v>
      </c>
      <c r="F2961" s="40">
        <v>1</v>
      </c>
    </row>
    <row r="2962" spans="5:6">
      <c r="E2962" s="40" t="s">
        <v>13185</v>
      </c>
      <c r="F2962" s="40">
        <v>1</v>
      </c>
    </row>
    <row r="2963" spans="5:6">
      <c r="E2963" s="40" t="s">
        <v>13186</v>
      </c>
      <c r="F2963" s="40">
        <v>1</v>
      </c>
    </row>
    <row r="2964" spans="5:6">
      <c r="E2964" s="40" t="s">
        <v>13187</v>
      </c>
      <c r="F2964" s="40">
        <v>1</v>
      </c>
    </row>
    <row r="2965" spans="5:6">
      <c r="E2965" s="40" t="s">
        <v>13188</v>
      </c>
      <c r="F2965" s="40">
        <v>1</v>
      </c>
    </row>
    <row r="2966" spans="5:6">
      <c r="E2966" s="40" t="s">
        <v>13189</v>
      </c>
      <c r="F2966" s="40">
        <v>1</v>
      </c>
    </row>
    <row r="2967" spans="5:6">
      <c r="E2967" s="40" t="s">
        <v>11434</v>
      </c>
      <c r="F2967" s="40">
        <v>1</v>
      </c>
    </row>
    <row r="2968" spans="5:6">
      <c r="E2968" s="40" t="s">
        <v>11161</v>
      </c>
      <c r="F2968" s="40">
        <v>3</v>
      </c>
    </row>
    <row r="2969" spans="5:6">
      <c r="E2969" s="40" t="s">
        <v>11504</v>
      </c>
      <c r="F2969" s="40">
        <v>1</v>
      </c>
    </row>
    <row r="2970" spans="5:6">
      <c r="E2970" s="40" t="s">
        <v>13190</v>
      </c>
      <c r="F2970" s="40">
        <v>1</v>
      </c>
    </row>
    <row r="2971" spans="5:6">
      <c r="E2971" s="40" t="s">
        <v>13191</v>
      </c>
      <c r="F2971" s="40">
        <v>1</v>
      </c>
    </row>
    <row r="2972" spans="5:6">
      <c r="E2972" s="40" t="s">
        <v>13192</v>
      </c>
      <c r="F2972" s="40">
        <v>1</v>
      </c>
    </row>
    <row r="2973" spans="5:6">
      <c r="E2973" s="40" t="s">
        <v>11283</v>
      </c>
      <c r="F2973" s="40">
        <v>1</v>
      </c>
    </row>
    <row r="2974" spans="5:6">
      <c r="E2974" s="40" t="s">
        <v>13193</v>
      </c>
      <c r="F2974" s="40">
        <v>1</v>
      </c>
    </row>
    <row r="2975" spans="5:6">
      <c r="E2975" s="40" t="s">
        <v>13194</v>
      </c>
      <c r="F2975" s="40">
        <v>1</v>
      </c>
    </row>
    <row r="2976" spans="5:6">
      <c r="E2976" s="40" t="s">
        <v>78</v>
      </c>
      <c r="F2976" s="40">
        <v>1</v>
      </c>
    </row>
    <row r="2977" spans="5:6">
      <c r="E2977" s="40" t="s">
        <v>13195</v>
      </c>
      <c r="F2977" s="40">
        <v>1</v>
      </c>
    </row>
    <row r="2978" spans="5:6">
      <c r="E2978" s="40" t="s">
        <v>13196</v>
      </c>
      <c r="F2978" s="40">
        <v>1</v>
      </c>
    </row>
    <row r="2979" spans="5:6">
      <c r="E2979" s="40" t="s">
        <v>11505</v>
      </c>
      <c r="F2979" s="40">
        <v>1</v>
      </c>
    </row>
    <row r="2980" spans="5:6">
      <c r="E2980" s="40" t="s">
        <v>13197</v>
      </c>
      <c r="F2980" s="40">
        <v>1</v>
      </c>
    </row>
    <row r="2981" spans="5:6">
      <c r="E2981" s="40" t="s">
        <v>13198</v>
      </c>
      <c r="F2981" s="40">
        <v>1</v>
      </c>
    </row>
    <row r="2982" spans="5:6">
      <c r="E2982" s="40" t="s">
        <v>13199</v>
      </c>
      <c r="F2982" s="40">
        <v>1</v>
      </c>
    </row>
    <row r="2983" spans="5:6">
      <c r="E2983" s="40" t="s">
        <v>872</v>
      </c>
      <c r="F2983" s="40">
        <v>1</v>
      </c>
    </row>
    <row r="2984" spans="5:6">
      <c r="E2984" s="40" t="s">
        <v>13200</v>
      </c>
      <c r="F2984" s="40">
        <v>1</v>
      </c>
    </row>
    <row r="2985" spans="5:6">
      <c r="E2985" s="40" t="s">
        <v>13201</v>
      </c>
      <c r="F2985" s="40">
        <v>1</v>
      </c>
    </row>
    <row r="2986" spans="5:6">
      <c r="E2986" s="40" t="s">
        <v>13202</v>
      </c>
      <c r="F2986" s="40">
        <v>1</v>
      </c>
    </row>
    <row r="2987" spans="5:6">
      <c r="E2987" s="40" t="s">
        <v>13203</v>
      </c>
      <c r="F2987" s="40">
        <v>1</v>
      </c>
    </row>
    <row r="2988" spans="5:6">
      <c r="E2988" s="40" t="s">
        <v>13204</v>
      </c>
      <c r="F2988" s="40">
        <v>1</v>
      </c>
    </row>
    <row r="2989" spans="5:6">
      <c r="E2989" s="40" t="s">
        <v>13205</v>
      </c>
      <c r="F2989" s="40">
        <v>1</v>
      </c>
    </row>
    <row r="2990" spans="5:6">
      <c r="E2990" s="40" t="s">
        <v>13206</v>
      </c>
      <c r="F2990" s="40">
        <v>1</v>
      </c>
    </row>
    <row r="2991" spans="5:6">
      <c r="E2991" s="40" t="s">
        <v>13207</v>
      </c>
      <c r="F2991" s="40">
        <v>1</v>
      </c>
    </row>
    <row r="2992" spans="5:6">
      <c r="E2992" s="40" t="s">
        <v>13208</v>
      </c>
      <c r="F2992" s="40">
        <v>1</v>
      </c>
    </row>
    <row r="2993" spans="5:6">
      <c r="E2993" s="40" t="s">
        <v>13209</v>
      </c>
      <c r="F2993" s="40">
        <v>1</v>
      </c>
    </row>
    <row r="2994" spans="5:6">
      <c r="E2994" s="40" t="s">
        <v>13210</v>
      </c>
      <c r="F2994" s="40">
        <v>1</v>
      </c>
    </row>
    <row r="2995" spans="5:6">
      <c r="E2995" s="40" t="s">
        <v>11507</v>
      </c>
      <c r="F2995" s="40">
        <v>1</v>
      </c>
    </row>
    <row r="2996" spans="5:6">
      <c r="E2996" s="40" t="s">
        <v>13211</v>
      </c>
      <c r="F2996" s="40">
        <v>1</v>
      </c>
    </row>
    <row r="2997" spans="5:6">
      <c r="E2997" s="40" t="s">
        <v>3632</v>
      </c>
      <c r="F2997" s="40">
        <v>1</v>
      </c>
    </row>
    <row r="2998" spans="5:6">
      <c r="E2998" s="40" t="s">
        <v>13212</v>
      </c>
      <c r="F2998" s="40">
        <v>1</v>
      </c>
    </row>
    <row r="2999" spans="5:6">
      <c r="E2999" s="40" t="s">
        <v>13213</v>
      </c>
      <c r="F2999" s="40">
        <v>1</v>
      </c>
    </row>
    <row r="3000" spans="5:6">
      <c r="E3000" s="40" t="s">
        <v>13214</v>
      </c>
      <c r="F3000" s="40">
        <v>1</v>
      </c>
    </row>
    <row r="3001" spans="5:6">
      <c r="E3001" s="40" t="s">
        <v>13215</v>
      </c>
      <c r="F3001" s="40">
        <v>1</v>
      </c>
    </row>
    <row r="3002" spans="5:6">
      <c r="E3002" s="40" t="s">
        <v>13216</v>
      </c>
      <c r="F3002" s="40">
        <v>1</v>
      </c>
    </row>
    <row r="3003" spans="5:6">
      <c r="E3003" s="40" t="s">
        <v>11385</v>
      </c>
      <c r="F3003" s="40">
        <v>1</v>
      </c>
    </row>
    <row r="3004" spans="5:6">
      <c r="E3004" s="40" t="s">
        <v>13217</v>
      </c>
      <c r="F3004" s="40">
        <v>1</v>
      </c>
    </row>
    <row r="3005" spans="5:6">
      <c r="E3005" s="40" t="s">
        <v>13218</v>
      </c>
      <c r="F3005" s="40">
        <v>1</v>
      </c>
    </row>
    <row r="3006" spans="5:6">
      <c r="E3006" s="40" t="s">
        <v>264</v>
      </c>
      <c r="F3006" s="40">
        <v>2</v>
      </c>
    </row>
    <row r="3007" spans="5:6">
      <c r="E3007" s="40" t="s">
        <v>13219</v>
      </c>
      <c r="F3007" s="40">
        <v>1</v>
      </c>
    </row>
    <row r="3008" spans="5:6">
      <c r="E3008" s="40" t="s">
        <v>13220</v>
      </c>
      <c r="F3008" s="40">
        <v>1</v>
      </c>
    </row>
    <row r="3009" spans="5:6">
      <c r="E3009" s="40" t="s">
        <v>13221</v>
      </c>
      <c r="F3009" s="40">
        <v>1</v>
      </c>
    </row>
    <row r="3010" spans="5:6">
      <c r="E3010" s="40" t="s">
        <v>13222</v>
      </c>
      <c r="F3010" s="40">
        <v>1</v>
      </c>
    </row>
    <row r="3011" spans="5:6">
      <c r="E3011" s="40" t="s">
        <v>13223</v>
      </c>
      <c r="F3011" s="40">
        <v>1</v>
      </c>
    </row>
    <row r="3012" spans="5:6">
      <c r="E3012" s="40" t="s">
        <v>3554</v>
      </c>
      <c r="F3012" s="40">
        <v>1</v>
      </c>
    </row>
    <row r="3013" spans="5:6">
      <c r="E3013" s="40" t="s">
        <v>13224</v>
      </c>
      <c r="F3013" s="40">
        <v>1</v>
      </c>
    </row>
    <row r="3014" spans="5:6">
      <c r="E3014" s="40" t="s">
        <v>13225</v>
      </c>
      <c r="F3014" s="40">
        <v>1</v>
      </c>
    </row>
    <row r="3015" spans="5:6">
      <c r="E3015" s="40" t="s">
        <v>13226</v>
      </c>
      <c r="F3015" s="40">
        <v>1</v>
      </c>
    </row>
    <row r="3016" spans="5:6">
      <c r="E3016" s="40" t="s">
        <v>13227</v>
      </c>
      <c r="F3016" s="40">
        <v>1</v>
      </c>
    </row>
    <row r="3017" spans="5:6">
      <c r="E3017" s="40" t="s">
        <v>13228</v>
      </c>
      <c r="F3017" s="40">
        <v>1</v>
      </c>
    </row>
    <row r="3018" spans="5:6">
      <c r="E3018" s="40" t="s">
        <v>13229</v>
      </c>
      <c r="F3018" s="40">
        <v>1</v>
      </c>
    </row>
    <row r="3019" spans="5:6">
      <c r="E3019" s="40" t="s">
        <v>13230</v>
      </c>
      <c r="F3019" s="40">
        <v>1</v>
      </c>
    </row>
    <row r="3020" spans="5:6">
      <c r="E3020" s="40" t="s">
        <v>13231</v>
      </c>
      <c r="F3020" s="40">
        <v>1</v>
      </c>
    </row>
    <row r="3021" spans="5:6">
      <c r="E3021" s="40" t="s">
        <v>13232</v>
      </c>
      <c r="F3021" s="40">
        <v>1</v>
      </c>
    </row>
    <row r="3022" spans="5:6">
      <c r="E3022" s="40" t="s">
        <v>11558</v>
      </c>
      <c r="F3022" s="40">
        <v>1</v>
      </c>
    </row>
    <row r="3023" spans="5:6">
      <c r="E3023" s="40" t="s">
        <v>13233</v>
      </c>
      <c r="F3023" s="40">
        <v>1</v>
      </c>
    </row>
    <row r="3024" spans="5:6">
      <c r="E3024" s="40" t="s">
        <v>13234</v>
      </c>
      <c r="F3024" s="40">
        <v>1</v>
      </c>
    </row>
    <row r="3025" spans="5:6">
      <c r="E3025" s="40" t="s">
        <v>3546</v>
      </c>
      <c r="F3025" s="40">
        <v>1</v>
      </c>
    </row>
    <row r="3026" spans="5:6">
      <c r="E3026" s="40" t="s">
        <v>11324</v>
      </c>
      <c r="F3026" s="40">
        <v>1</v>
      </c>
    </row>
    <row r="3027" spans="5:6">
      <c r="E3027" s="40" t="s">
        <v>13235</v>
      </c>
      <c r="F3027" s="40">
        <v>1</v>
      </c>
    </row>
    <row r="3028" spans="5:6">
      <c r="E3028" s="40" t="s">
        <v>13236</v>
      </c>
      <c r="F3028" s="40">
        <v>1</v>
      </c>
    </row>
    <row r="3029" spans="5:6">
      <c r="E3029" s="40" t="s">
        <v>13237</v>
      </c>
      <c r="F3029" s="40">
        <v>1</v>
      </c>
    </row>
    <row r="3030" spans="5:6">
      <c r="E3030" s="40" t="s">
        <v>13238</v>
      </c>
      <c r="F3030" s="40">
        <v>1</v>
      </c>
    </row>
    <row r="3031" spans="5:6">
      <c r="E3031" s="40" t="s">
        <v>13239</v>
      </c>
      <c r="F3031" s="40">
        <v>1</v>
      </c>
    </row>
    <row r="3032" spans="5:6">
      <c r="E3032" s="40" t="s">
        <v>13240</v>
      </c>
      <c r="F3032" s="40">
        <v>1</v>
      </c>
    </row>
    <row r="3033" spans="5:6">
      <c r="E3033" s="40" t="s">
        <v>13241</v>
      </c>
      <c r="F3033" s="40">
        <v>1</v>
      </c>
    </row>
    <row r="3034" spans="5:6">
      <c r="E3034" s="40" t="s">
        <v>13242</v>
      </c>
      <c r="F3034" s="40">
        <v>1</v>
      </c>
    </row>
    <row r="3035" spans="5:6">
      <c r="E3035" s="40" t="s">
        <v>13243</v>
      </c>
      <c r="F3035" s="40">
        <v>1</v>
      </c>
    </row>
    <row r="3036" spans="5:6">
      <c r="E3036" s="40" t="s">
        <v>13244</v>
      </c>
      <c r="F3036" s="40">
        <v>1</v>
      </c>
    </row>
    <row r="3037" spans="5:6">
      <c r="E3037" s="40" t="s">
        <v>13245</v>
      </c>
      <c r="F3037" s="40">
        <v>1</v>
      </c>
    </row>
    <row r="3038" spans="5:6">
      <c r="E3038" s="40" t="s">
        <v>13246</v>
      </c>
      <c r="F3038" s="40">
        <v>1</v>
      </c>
    </row>
    <row r="3039" spans="5:6">
      <c r="E3039" s="40" t="s">
        <v>13247</v>
      </c>
      <c r="F3039" s="40">
        <v>1</v>
      </c>
    </row>
    <row r="3040" spans="5:6">
      <c r="E3040" s="40" t="s">
        <v>13248</v>
      </c>
      <c r="F3040" s="40">
        <v>1</v>
      </c>
    </row>
    <row r="3041" spans="5:6">
      <c r="E3041" s="40" t="s">
        <v>11469</v>
      </c>
      <c r="F3041" s="40">
        <v>1</v>
      </c>
    </row>
    <row r="3042" spans="5:6">
      <c r="E3042" s="40" t="s">
        <v>13249</v>
      </c>
      <c r="F3042" s="40">
        <v>1</v>
      </c>
    </row>
    <row r="3043" spans="5:6">
      <c r="E3043" s="40" t="s">
        <v>4152</v>
      </c>
      <c r="F3043" s="40">
        <v>3</v>
      </c>
    </row>
    <row r="3044" spans="5:6">
      <c r="E3044" s="40" t="s">
        <v>13250</v>
      </c>
      <c r="F3044" s="40">
        <v>1</v>
      </c>
    </row>
    <row r="3045" spans="5:6">
      <c r="E3045" s="40" t="s">
        <v>13251</v>
      </c>
      <c r="F3045" s="40">
        <v>1</v>
      </c>
    </row>
    <row r="3046" spans="5:6">
      <c r="E3046" s="40" t="s">
        <v>13252</v>
      </c>
      <c r="F3046" s="40">
        <v>1</v>
      </c>
    </row>
    <row r="3047" spans="5:6">
      <c r="E3047" s="40" t="s">
        <v>13253</v>
      </c>
      <c r="F3047" s="40">
        <v>1</v>
      </c>
    </row>
    <row r="3048" spans="5:6">
      <c r="E3048" s="40" t="s">
        <v>13254</v>
      </c>
      <c r="F3048" s="40">
        <v>1</v>
      </c>
    </row>
    <row r="3049" spans="5:6">
      <c r="E3049" s="40" t="s">
        <v>13255</v>
      </c>
      <c r="F3049" s="40">
        <v>1</v>
      </c>
    </row>
    <row r="3050" spans="5:6">
      <c r="E3050" s="40" t="s">
        <v>13256</v>
      </c>
      <c r="F3050" s="40">
        <v>1</v>
      </c>
    </row>
    <row r="3051" spans="5:6">
      <c r="E3051" s="40" t="s">
        <v>1227</v>
      </c>
      <c r="F3051" s="40">
        <v>3</v>
      </c>
    </row>
    <row r="3052" spans="5:6">
      <c r="E3052" s="40" t="s">
        <v>13257</v>
      </c>
      <c r="F3052" s="40">
        <v>1</v>
      </c>
    </row>
    <row r="3053" spans="5:6">
      <c r="E3053" s="40" t="s">
        <v>13258</v>
      </c>
      <c r="F3053" s="40">
        <v>1</v>
      </c>
    </row>
    <row r="3054" spans="5:6">
      <c r="E3054" s="40" t="s">
        <v>13259</v>
      </c>
      <c r="F3054" s="40">
        <v>1</v>
      </c>
    </row>
    <row r="3055" spans="5:6">
      <c r="E3055" s="40" t="s">
        <v>13260</v>
      </c>
      <c r="F3055" s="40">
        <v>1</v>
      </c>
    </row>
    <row r="3056" spans="5:6">
      <c r="E3056" s="40" t="s">
        <v>3868</v>
      </c>
      <c r="F3056" s="40">
        <v>4</v>
      </c>
    </row>
    <row r="3057" spans="5:6">
      <c r="E3057" s="40" t="s">
        <v>13261</v>
      </c>
      <c r="F3057" s="40">
        <v>1</v>
      </c>
    </row>
    <row r="3058" spans="5:6">
      <c r="E3058" s="40" t="s">
        <v>11210</v>
      </c>
      <c r="F3058" s="40">
        <v>3</v>
      </c>
    </row>
    <row r="3059" spans="5:6">
      <c r="E3059" s="40" t="s">
        <v>13262</v>
      </c>
      <c r="F3059" s="40">
        <v>1</v>
      </c>
    </row>
    <row r="3060" spans="5:6">
      <c r="E3060" s="40" t="s">
        <v>13263</v>
      </c>
      <c r="F3060" s="40">
        <v>1</v>
      </c>
    </row>
    <row r="3061" spans="5:6">
      <c r="E3061" s="40" t="s">
        <v>3451</v>
      </c>
      <c r="F3061" s="40">
        <v>1</v>
      </c>
    </row>
    <row r="3062" spans="5:6">
      <c r="E3062" s="40" t="s">
        <v>13264</v>
      </c>
      <c r="F3062" s="40">
        <v>1</v>
      </c>
    </row>
    <row r="3063" spans="5:6">
      <c r="E3063" s="40" t="s">
        <v>13265</v>
      </c>
      <c r="F3063" s="40">
        <v>1</v>
      </c>
    </row>
    <row r="3064" spans="5:6">
      <c r="E3064" s="40" t="s">
        <v>11246</v>
      </c>
      <c r="F3064" s="40">
        <v>1</v>
      </c>
    </row>
    <row r="3065" spans="5:6">
      <c r="E3065" s="40" t="s">
        <v>13266</v>
      </c>
      <c r="F3065" s="40">
        <v>1</v>
      </c>
    </row>
    <row r="3066" spans="5:6">
      <c r="E3066" s="40" t="s">
        <v>566</v>
      </c>
      <c r="F3066" s="40">
        <v>1</v>
      </c>
    </row>
    <row r="3067" spans="5:6">
      <c r="E3067" s="40" t="s">
        <v>13267</v>
      </c>
      <c r="F3067" s="40">
        <v>1</v>
      </c>
    </row>
    <row r="3068" spans="5:6">
      <c r="E3068" s="40" t="s">
        <v>13268</v>
      </c>
      <c r="F3068" s="40">
        <v>1</v>
      </c>
    </row>
    <row r="3069" spans="5:6">
      <c r="E3069" s="40" t="s">
        <v>107</v>
      </c>
      <c r="F3069" s="40">
        <v>3</v>
      </c>
    </row>
    <row r="3070" spans="5:6">
      <c r="E3070" s="40" t="s">
        <v>13269</v>
      </c>
      <c r="F3070" s="40">
        <v>1</v>
      </c>
    </row>
    <row r="3071" spans="5:6">
      <c r="E3071" s="40" t="s">
        <v>13270</v>
      </c>
      <c r="F3071" s="40">
        <v>1</v>
      </c>
    </row>
    <row r="3072" spans="5:6">
      <c r="E3072" s="40" t="s">
        <v>11248</v>
      </c>
      <c r="F3072" s="40">
        <v>1</v>
      </c>
    </row>
    <row r="3073" spans="5:6">
      <c r="E3073" s="40" t="s">
        <v>13271</v>
      </c>
      <c r="F3073" s="40">
        <v>1</v>
      </c>
    </row>
    <row r="3074" spans="5:6">
      <c r="E3074" s="40" t="s">
        <v>13272</v>
      </c>
      <c r="F3074" s="40">
        <v>1</v>
      </c>
    </row>
    <row r="3075" spans="5:6">
      <c r="E3075" s="40" t="s">
        <v>13273</v>
      </c>
      <c r="F3075" s="40">
        <v>1</v>
      </c>
    </row>
    <row r="3076" spans="5:6">
      <c r="E3076" s="40" t="s">
        <v>13274</v>
      </c>
      <c r="F3076" s="40">
        <v>1</v>
      </c>
    </row>
    <row r="3077" spans="5:6">
      <c r="E3077" s="40" t="s">
        <v>13275</v>
      </c>
      <c r="F3077" s="40">
        <v>1</v>
      </c>
    </row>
    <row r="3078" spans="5:6">
      <c r="E3078" s="40" t="s">
        <v>13276</v>
      </c>
      <c r="F3078" s="40">
        <v>1</v>
      </c>
    </row>
    <row r="3079" spans="5:6">
      <c r="E3079" s="40" t="s">
        <v>13277</v>
      </c>
      <c r="F3079" s="40">
        <v>1</v>
      </c>
    </row>
    <row r="3080" spans="5:6">
      <c r="E3080" s="40" t="s">
        <v>13278</v>
      </c>
      <c r="F3080" s="40">
        <v>1</v>
      </c>
    </row>
    <row r="3081" spans="5:6">
      <c r="E3081" s="40" t="s">
        <v>3596</v>
      </c>
      <c r="F3081" s="40">
        <v>1</v>
      </c>
    </row>
    <row r="3082" spans="5:6">
      <c r="E3082" s="40" t="s">
        <v>13279</v>
      </c>
      <c r="F3082" s="40">
        <v>1</v>
      </c>
    </row>
    <row r="3083" spans="5:6">
      <c r="E3083" s="40" t="s">
        <v>11249</v>
      </c>
      <c r="F3083" s="40">
        <v>1</v>
      </c>
    </row>
    <row r="3084" spans="5:6">
      <c r="E3084" s="40" t="s">
        <v>11213</v>
      </c>
      <c r="F3084" s="40">
        <v>1</v>
      </c>
    </row>
    <row r="3085" spans="5:6">
      <c r="E3085" s="40" t="s">
        <v>13280</v>
      </c>
      <c r="F3085" s="40">
        <v>1</v>
      </c>
    </row>
    <row r="3086" spans="5:6">
      <c r="E3086" s="40" t="s">
        <v>13281</v>
      </c>
      <c r="F3086" s="40">
        <v>1</v>
      </c>
    </row>
    <row r="3087" spans="5:6">
      <c r="E3087" s="40" t="s">
        <v>13282</v>
      </c>
      <c r="F3087" s="40">
        <v>1</v>
      </c>
    </row>
    <row r="3088" spans="5:6">
      <c r="E3088" s="40" t="s">
        <v>13283</v>
      </c>
      <c r="F3088" s="40">
        <v>1</v>
      </c>
    </row>
    <row r="3089" spans="5:6">
      <c r="E3089" s="40" t="s">
        <v>13284</v>
      </c>
      <c r="F3089" s="40">
        <v>1</v>
      </c>
    </row>
    <row r="3090" spans="5:6">
      <c r="E3090" s="40" t="s">
        <v>1246</v>
      </c>
      <c r="F3090" s="40">
        <v>1</v>
      </c>
    </row>
    <row r="3091" spans="5:6">
      <c r="E3091" s="40" t="s">
        <v>13285</v>
      </c>
      <c r="F3091" s="40">
        <v>1</v>
      </c>
    </row>
    <row r="3092" spans="5:6">
      <c r="E3092" s="40" t="s">
        <v>13286</v>
      </c>
      <c r="F3092" s="40">
        <v>1</v>
      </c>
    </row>
    <row r="3093" spans="5:6">
      <c r="E3093" s="40" t="s">
        <v>13287</v>
      </c>
      <c r="F3093" s="40">
        <v>1</v>
      </c>
    </row>
    <row r="3094" spans="5:6">
      <c r="E3094" s="40" t="s">
        <v>13288</v>
      </c>
      <c r="F3094" s="40">
        <v>1</v>
      </c>
    </row>
    <row r="3095" spans="5:6">
      <c r="E3095" s="40" t="s">
        <v>13289</v>
      </c>
      <c r="F3095" s="40">
        <v>1</v>
      </c>
    </row>
    <row r="3096" spans="5:6">
      <c r="E3096" s="40" t="s">
        <v>13290</v>
      </c>
      <c r="F3096" s="40">
        <v>1</v>
      </c>
    </row>
    <row r="3097" spans="5:6">
      <c r="E3097" s="40" t="s">
        <v>11470</v>
      </c>
      <c r="F3097" s="40">
        <v>1</v>
      </c>
    </row>
    <row r="3098" spans="5:6">
      <c r="E3098" s="40" t="s">
        <v>13291</v>
      </c>
      <c r="F3098" s="40">
        <v>1</v>
      </c>
    </row>
    <row r="3099" spans="5:6">
      <c r="E3099" s="40" t="s">
        <v>13292</v>
      </c>
      <c r="F3099" s="40">
        <v>1</v>
      </c>
    </row>
    <row r="3100" spans="5:6">
      <c r="E3100" s="40" t="s">
        <v>3872</v>
      </c>
      <c r="F3100" s="40">
        <v>4</v>
      </c>
    </row>
    <row r="3101" spans="5:6">
      <c r="E3101" s="40" t="s">
        <v>13293</v>
      </c>
      <c r="F3101" s="40">
        <v>1</v>
      </c>
    </row>
    <row r="3102" spans="5:6">
      <c r="E3102" s="40" t="s">
        <v>13294</v>
      </c>
      <c r="F3102" s="40">
        <v>1</v>
      </c>
    </row>
    <row r="3103" spans="5:6">
      <c r="E3103" s="40" t="s">
        <v>13295</v>
      </c>
      <c r="F3103" s="40">
        <v>1</v>
      </c>
    </row>
    <row r="3104" spans="5:6">
      <c r="E3104" s="40" t="s">
        <v>13296</v>
      </c>
      <c r="F3104" s="40">
        <v>1</v>
      </c>
    </row>
    <row r="3105" spans="5:6">
      <c r="E3105" s="40" t="s">
        <v>13297</v>
      </c>
      <c r="F3105" s="40">
        <v>1</v>
      </c>
    </row>
    <row r="3106" spans="5:6">
      <c r="E3106" s="40" t="s">
        <v>13298</v>
      </c>
      <c r="F3106" s="40">
        <v>1</v>
      </c>
    </row>
    <row r="3107" spans="5:6">
      <c r="E3107" s="40" t="s">
        <v>11216</v>
      </c>
      <c r="F3107" s="40">
        <v>1</v>
      </c>
    </row>
    <row r="3108" spans="5:6">
      <c r="E3108" s="40" t="s">
        <v>13299</v>
      </c>
      <c r="F3108" s="40">
        <v>1</v>
      </c>
    </row>
    <row r="3109" spans="5:6">
      <c r="E3109" s="40" t="s">
        <v>13300</v>
      </c>
      <c r="F3109" s="40">
        <v>1</v>
      </c>
    </row>
    <row r="3110" spans="5:6">
      <c r="E3110" s="40" t="s">
        <v>13301</v>
      </c>
      <c r="F3110" s="40">
        <v>1</v>
      </c>
    </row>
    <row r="3111" spans="5:6">
      <c r="E3111" s="40" t="s">
        <v>13302</v>
      </c>
      <c r="F3111" s="40">
        <v>1</v>
      </c>
    </row>
    <row r="3112" spans="5:6">
      <c r="E3112" s="40" t="s">
        <v>11471</v>
      </c>
      <c r="F3112" s="40">
        <v>1</v>
      </c>
    </row>
    <row r="3113" spans="5:6">
      <c r="E3113" s="40" t="s">
        <v>13303</v>
      </c>
      <c r="F3113" s="40">
        <v>1</v>
      </c>
    </row>
    <row r="3114" spans="5:6">
      <c r="E3114" s="40" t="s">
        <v>13304</v>
      </c>
      <c r="F3114" s="40">
        <v>1</v>
      </c>
    </row>
    <row r="3115" spans="5:6">
      <c r="E3115" s="40" t="s">
        <v>13305</v>
      </c>
      <c r="F3115" s="40">
        <v>1</v>
      </c>
    </row>
    <row r="3116" spans="5:6">
      <c r="E3116" s="40" t="s">
        <v>13306</v>
      </c>
      <c r="F3116" s="40">
        <v>1</v>
      </c>
    </row>
    <row r="3117" spans="5:6">
      <c r="E3117" s="40" t="s">
        <v>13307</v>
      </c>
      <c r="F3117" s="40">
        <v>1</v>
      </c>
    </row>
    <row r="3118" spans="5:6">
      <c r="E3118" s="40" t="s">
        <v>13308</v>
      </c>
      <c r="F3118" s="40">
        <v>1</v>
      </c>
    </row>
    <row r="3119" spans="5:6">
      <c r="E3119" s="40" t="s">
        <v>13309</v>
      </c>
      <c r="F3119" s="40">
        <v>1</v>
      </c>
    </row>
    <row r="3120" spans="5:6">
      <c r="E3120" s="40" t="s">
        <v>13310</v>
      </c>
      <c r="F3120" s="40">
        <v>1</v>
      </c>
    </row>
    <row r="3121" spans="5:6">
      <c r="E3121" s="40" t="s">
        <v>13311</v>
      </c>
      <c r="F3121" s="40">
        <v>1</v>
      </c>
    </row>
    <row r="3122" spans="5:6">
      <c r="E3122" s="40" t="s">
        <v>11031</v>
      </c>
      <c r="F3122" s="40">
        <v>3</v>
      </c>
    </row>
    <row r="3123" spans="5:6">
      <c r="E3123" s="40" t="s">
        <v>13312</v>
      </c>
      <c r="F3123" s="40">
        <v>1</v>
      </c>
    </row>
    <row r="3124" spans="5:6">
      <c r="E3124" s="40" t="s">
        <v>13313</v>
      </c>
      <c r="F3124" s="40">
        <v>1</v>
      </c>
    </row>
    <row r="3125" spans="5:6">
      <c r="E3125" s="40" t="s">
        <v>4113</v>
      </c>
      <c r="F3125" s="40">
        <v>4</v>
      </c>
    </row>
    <row r="3126" spans="5:6">
      <c r="E3126" s="40" t="s">
        <v>13314</v>
      </c>
      <c r="F3126" s="40">
        <v>1</v>
      </c>
    </row>
    <row r="3127" spans="5:6">
      <c r="E3127" s="40" t="s">
        <v>13315</v>
      </c>
      <c r="F3127" s="40">
        <v>1</v>
      </c>
    </row>
    <row r="3128" spans="5:6">
      <c r="E3128" s="40" t="s">
        <v>13316</v>
      </c>
      <c r="F3128" s="40">
        <v>1</v>
      </c>
    </row>
    <row r="3129" spans="5:6">
      <c r="E3129" s="40" t="s">
        <v>11388</v>
      </c>
      <c r="F3129" s="40">
        <v>1</v>
      </c>
    </row>
    <row r="3130" spans="5:6">
      <c r="E3130" s="40" t="s">
        <v>13317</v>
      </c>
      <c r="F3130" s="40">
        <v>1</v>
      </c>
    </row>
    <row r="3131" spans="5:6">
      <c r="E3131" s="40" t="s">
        <v>13318</v>
      </c>
      <c r="F3131" s="40">
        <v>1</v>
      </c>
    </row>
    <row r="3132" spans="5:6">
      <c r="E3132" s="40" t="s">
        <v>13319</v>
      </c>
      <c r="F3132" s="40">
        <v>1</v>
      </c>
    </row>
    <row r="3133" spans="5:6">
      <c r="E3133" s="40" t="s">
        <v>13320</v>
      </c>
      <c r="F3133" s="40">
        <v>1</v>
      </c>
    </row>
    <row r="3134" spans="5:6">
      <c r="E3134" s="40" t="s">
        <v>13321</v>
      </c>
      <c r="F3134" s="40">
        <v>1</v>
      </c>
    </row>
    <row r="3135" spans="5:6">
      <c r="E3135" s="40" t="s">
        <v>11422</v>
      </c>
      <c r="F3135" s="40">
        <v>1</v>
      </c>
    </row>
    <row r="3136" spans="5:6">
      <c r="E3136" s="40" t="s">
        <v>3572</v>
      </c>
      <c r="F3136" s="40">
        <v>1</v>
      </c>
    </row>
    <row r="3137" spans="5:6">
      <c r="E3137" s="40" t="s">
        <v>13322</v>
      </c>
      <c r="F3137" s="40">
        <v>1</v>
      </c>
    </row>
    <row r="3138" spans="5:6">
      <c r="E3138" s="40" t="s">
        <v>13323</v>
      </c>
      <c r="F3138" s="40">
        <v>1</v>
      </c>
    </row>
    <row r="3139" spans="5:6">
      <c r="E3139" s="40" t="s">
        <v>13324</v>
      </c>
      <c r="F3139" s="40">
        <v>1</v>
      </c>
    </row>
    <row r="3140" spans="5:6">
      <c r="E3140" s="40" t="s">
        <v>11252</v>
      </c>
      <c r="F3140" s="40">
        <v>1</v>
      </c>
    </row>
    <row r="3141" spans="5:6">
      <c r="E3141" s="40" t="s">
        <v>13325</v>
      </c>
      <c r="F3141" s="40">
        <v>1</v>
      </c>
    </row>
    <row r="3142" spans="5:6">
      <c r="E3142" s="40" t="s">
        <v>13326</v>
      </c>
      <c r="F3142" s="40">
        <v>1</v>
      </c>
    </row>
    <row r="3143" spans="5:6">
      <c r="E3143" s="40" t="s">
        <v>13327</v>
      </c>
      <c r="F3143" s="40">
        <v>1</v>
      </c>
    </row>
    <row r="3144" spans="5:6">
      <c r="E3144" s="40" t="s">
        <v>13328</v>
      </c>
      <c r="F3144" s="40">
        <v>1</v>
      </c>
    </row>
    <row r="3145" spans="5:6">
      <c r="E3145" s="40" t="s">
        <v>11472</v>
      </c>
      <c r="F3145" s="40">
        <v>1</v>
      </c>
    </row>
    <row r="3146" spans="5:6">
      <c r="E3146" s="40" t="s">
        <v>13329</v>
      </c>
      <c r="F3146" s="40">
        <v>1</v>
      </c>
    </row>
    <row r="3147" spans="5:6">
      <c r="E3147" s="40" t="s">
        <v>13330</v>
      </c>
      <c r="F3147" s="40">
        <v>1</v>
      </c>
    </row>
    <row r="3148" spans="5:6">
      <c r="E3148" s="40" t="s">
        <v>11135</v>
      </c>
      <c r="F3148" s="40">
        <v>3</v>
      </c>
    </row>
    <row r="3149" spans="5:6">
      <c r="E3149" s="40" t="s">
        <v>13331</v>
      </c>
      <c r="F3149" s="40">
        <v>1</v>
      </c>
    </row>
    <row r="3150" spans="5:6">
      <c r="E3150" s="40" t="s">
        <v>13332</v>
      </c>
      <c r="F3150" s="40">
        <v>1</v>
      </c>
    </row>
    <row r="3151" spans="5:6">
      <c r="E3151" s="40" t="s">
        <v>3767</v>
      </c>
      <c r="F3151" s="40">
        <v>1</v>
      </c>
    </row>
    <row r="3152" spans="5:6">
      <c r="E3152" s="40" t="s">
        <v>13333</v>
      </c>
      <c r="F3152" s="40">
        <v>1</v>
      </c>
    </row>
    <row r="3153" spans="5:6">
      <c r="E3153" s="40" t="s">
        <v>13334</v>
      </c>
      <c r="F3153" s="40">
        <v>1</v>
      </c>
    </row>
    <row r="3154" spans="5:6">
      <c r="E3154" s="40" t="s">
        <v>1142</v>
      </c>
      <c r="F3154" s="40">
        <v>1</v>
      </c>
    </row>
    <row r="3155" spans="5:6">
      <c r="E3155" s="40" t="s">
        <v>11559</v>
      </c>
      <c r="F3155" s="40">
        <v>1</v>
      </c>
    </row>
    <row r="3156" spans="5:6">
      <c r="E3156" s="40" t="s">
        <v>13335</v>
      </c>
      <c r="F3156" s="40">
        <v>1</v>
      </c>
    </row>
    <row r="3157" spans="5:6">
      <c r="E3157" s="40" t="s">
        <v>13336</v>
      </c>
      <c r="F3157" s="40">
        <v>1</v>
      </c>
    </row>
    <row r="3158" spans="5:6">
      <c r="E3158" s="40" t="s">
        <v>13337</v>
      </c>
      <c r="F3158" s="40">
        <v>1</v>
      </c>
    </row>
    <row r="3159" spans="5:6">
      <c r="E3159" s="40" t="s">
        <v>11220</v>
      </c>
      <c r="F3159" s="40">
        <v>1</v>
      </c>
    </row>
    <row r="3160" spans="5:6">
      <c r="E3160" s="40" t="s">
        <v>13338</v>
      </c>
      <c r="F3160" s="40">
        <v>1</v>
      </c>
    </row>
    <row r="3161" spans="5:6">
      <c r="E3161" s="40" t="s">
        <v>13339</v>
      </c>
      <c r="F3161" s="40">
        <v>1</v>
      </c>
    </row>
    <row r="3162" spans="5:6">
      <c r="E3162" s="40" t="s">
        <v>13340</v>
      </c>
      <c r="F3162" s="40">
        <v>1</v>
      </c>
    </row>
    <row r="3163" spans="5:6">
      <c r="E3163" s="40" t="s">
        <v>13341</v>
      </c>
      <c r="F3163" s="40">
        <v>1</v>
      </c>
    </row>
    <row r="3164" spans="5:6">
      <c r="E3164" s="40" t="s">
        <v>3787</v>
      </c>
      <c r="F3164" s="40">
        <v>1</v>
      </c>
    </row>
    <row r="3165" spans="5:6">
      <c r="E3165" s="40" t="s">
        <v>13342</v>
      </c>
      <c r="F3165" s="40">
        <v>1</v>
      </c>
    </row>
    <row r="3166" spans="5:6">
      <c r="E3166" s="40" t="s">
        <v>11137</v>
      </c>
      <c r="F3166" s="40">
        <v>1</v>
      </c>
    </row>
    <row r="3167" spans="5:6">
      <c r="E3167" s="40" t="s">
        <v>13343</v>
      </c>
      <c r="F3167" s="40">
        <v>1</v>
      </c>
    </row>
    <row r="3168" spans="5:6">
      <c r="E3168" s="40" t="s">
        <v>13344</v>
      </c>
      <c r="F3168" s="40">
        <v>1</v>
      </c>
    </row>
    <row r="3169" spans="5:6">
      <c r="E3169" s="40" t="s">
        <v>11473</v>
      </c>
      <c r="F3169" s="40">
        <v>1</v>
      </c>
    </row>
    <row r="3170" spans="5:6">
      <c r="E3170" s="40" t="s">
        <v>13345</v>
      </c>
      <c r="F3170" s="40">
        <v>1</v>
      </c>
    </row>
    <row r="3171" spans="5:6">
      <c r="E3171" s="40" t="s">
        <v>13346</v>
      </c>
      <c r="F3171" s="40">
        <v>1</v>
      </c>
    </row>
    <row r="3172" spans="5:6">
      <c r="E3172" s="40" t="s">
        <v>13347</v>
      </c>
      <c r="F3172" s="40">
        <v>1</v>
      </c>
    </row>
    <row r="3173" spans="5:6">
      <c r="E3173" s="40" t="s">
        <v>13348</v>
      </c>
      <c r="F3173" s="40">
        <v>1</v>
      </c>
    </row>
    <row r="3174" spans="5:6">
      <c r="E3174" s="40" t="s">
        <v>3520</v>
      </c>
      <c r="F3174" s="40">
        <v>1</v>
      </c>
    </row>
    <row r="3175" spans="5:6">
      <c r="E3175" s="40" t="s">
        <v>13349</v>
      </c>
      <c r="F3175" s="40">
        <v>1</v>
      </c>
    </row>
    <row r="3176" spans="5:6">
      <c r="E3176" s="40" t="s">
        <v>13350</v>
      </c>
      <c r="F3176" s="40">
        <v>1</v>
      </c>
    </row>
    <row r="3177" spans="5:6">
      <c r="E3177" s="40" t="s">
        <v>13351</v>
      </c>
      <c r="F3177" s="40">
        <v>1</v>
      </c>
    </row>
    <row r="3178" spans="5:6">
      <c r="E3178" s="40" t="s">
        <v>13352</v>
      </c>
      <c r="F3178" s="40">
        <v>1</v>
      </c>
    </row>
    <row r="3179" spans="5:6">
      <c r="E3179" s="40" t="s">
        <v>13353</v>
      </c>
      <c r="F3179" s="40">
        <v>1</v>
      </c>
    </row>
    <row r="3180" spans="5:6">
      <c r="E3180" s="40" t="s">
        <v>11560</v>
      </c>
      <c r="F3180" s="40">
        <v>1</v>
      </c>
    </row>
    <row r="3181" spans="5:6">
      <c r="E3181" s="40" t="s">
        <v>13354</v>
      </c>
      <c r="F3181" s="40">
        <v>1</v>
      </c>
    </row>
    <row r="3182" spans="5:6">
      <c r="E3182" s="40" t="s">
        <v>13355</v>
      </c>
      <c r="F3182" s="40">
        <v>1</v>
      </c>
    </row>
    <row r="3183" spans="5:6">
      <c r="E3183" s="40" t="s">
        <v>13356</v>
      </c>
      <c r="F3183" s="40">
        <v>1</v>
      </c>
    </row>
    <row r="3184" spans="5:6">
      <c r="E3184" s="40" t="s">
        <v>13357</v>
      </c>
      <c r="F3184" s="40">
        <v>1</v>
      </c>
    </row>
    <row r="3185" spans="5:6">
      <c r="E3185" s="40" t="s">
        <v>13358</v>
      </c>
      <c r="F3185" s="40">
        <v>1</v>
      </c>
    </row>
    <row r="3186" spans="5:6">
      <c r="E3186" s="40" t="s">
        <v>13359</v>
      </c>
      <c r="F3186" s="40">
        <v>1</v>
      </c>
    </row>
    <row r="3187" spans="5:6">
      <c r="E3187" s="40" t="s">
        <v>3779</v>
      </c>
      <c r="F3187" s="40">
        <v>1</v>
      </c>
    </row>
    <row r="3188" spans="5:6">
      <c r="E3188" s="40" t="s">
        <v>13360</v>
      </c>
      <c r="F3188" s="40">
        <v>1</v>
      </c>
    </row>
    <row r="3189" spans="5:6">
      <c r="E3189" s="40" t="s">
        <v>13361</v>
      </c>
      <c r="F3189" s="40">
        <v>1</v>
      </c>
    </row>
    <row r="3190" spans="5:6">
      <c r="E3190" s="40" t="s">
        <v>3760</v>
      </c>
      <c r="F3190" s="40">
        <v>1</v>
      </c>
    </row>
    <row r="3191" spans="5:6">
      <c r="E3191" s="40" t="s">
        <v>11543</v>
      </c>
      <c r="F3191" s="40">
        <v>1</v>
      </c>
    </row>
    <row r="3192" spans="5:6">
      <c r="E3192" s="40" t="s">
        <v>13362</v>
      </c>
      <c r="F3192" s="40">
        <v>1</v>
      </c>
    </row>
    <row r="3193" spans="5:6">
      <c r="E3193" s="40" t="s">
        <v>13363</v>
      </c>
      <c r="F3193" s="40">
        <v>1</v>
      </c>
    </row>
    <row r="3194" spans="5:6">
      <c r="E3194" s="40" t="s">
        <v>13364</v>
      </c>
      <c r="F3194" s="40">
        <v>1</v>
      </c>
    </row>
    <row r="3195" spans="5:6">
      <c r="E3195" s="40" t="s">
        <v>13365</v>
      </c>
      <c r="F3195" s="40">
        <v>1</v>
      </c>
    </row>
    <row r="3196" spans="5:6">
      <c r="E3196" s="40" t="s">
        <v>11291</v>
      </c>
      <c r="F3196" s="40">
        <v>1</v>
      </c>
    </row>
    <row r="3197" spans="5:6">
      <c r="E3197" s="40" t="s">
        <v>11169</v>
      </c>
      <c r="F3197" s="40">
        <v>3</v>
      </c>
    </row>
    <row r="3198" spans="5:6">
      <c r="E3198" s="40" t="s">
        <v>13366</v>
      </c>
      <c r="F3198" s="40">
        <v>1</v>
      </c>
    </row>
    <row r="3199" spans="5:6">
      <c r="E3199" s="40" t="s">
        <v>13367</v>
      </c>
      <c r="F3199" s="40">
        <v>1</v>
      </c>
    </row>
    <row r="3200" spans="5:6">
      <c r="E3200" s="40" t="s">
        <v>11253</v>
      </c>
      <c r="F3200" s="40">
        <v>1</v>
      </c>
    </row>
    <row r="3201" spans="5:6">
      <c r="E3201" s="40" t="s">
        <v>3748</v>
      </c>
      <c r="F3201" s="40">
        <v>1</v>
      </c>
    </row>
    <row r="3202" spans="5:6">
      <c r="E3202" s="40" t="s">
        <v>13368</v>
      </c>
      <c r="F3202" s="40">
        <v>1</v>
      </c>
    </row>
    <row r="3203" spans="5:6">
      <c r="E3203" s="40" t="s">
        <v>13369</v>
      </c>
      <c r="F3203" s="40">
        <v>1</v>
      </c>
    </row>
    <row r="3204" spans="5:6">
      <c r="E3204" s="40" t="s">
        <v>13370</v>
      </c>
      <c r="F3204" s="40">
        <v>1</v>
      </c>
    </row>
    <row r="3205" spans="5:6">
      <c r="E3205" s="40" t="s">
        <v>13371</v>
      </c>
      <c r="F3205" s="40">
        <v>1</v>
      </c>
    </row>
    <row r="3206" spans="5:6">
      <c r="E3206" s="40" t="s">
        <v>13372</v>
      </c>
      <c r="F3206" s="40">
        <v>1</v>
      </c>
    </row>
    <row r="3207" spans="5:6">
      <c r="E3207" s="40" t="s">
        <v>13373</v>
      </c>
      <c r="F3207" s="40">
        <v>1</v>
      </c>
    </row>
    <row r="3208" spans="5:6">
      <c r="E3208" s="40" t="s">
        <v>13374</v>
      </c>
      <c r="F3208" s="40">
        <v>1</v>
      </c>
    </row>
    <row r="3209" spans="5:6">
      <c r="E3209" s="40" t="s">
        <v>13375</v>
      </c>
      <c r="F3209" s="40">
        <v>1</v>
      </c>
    </row>
    <row r="3210" spans="5:6">
      <c r="E3210" s="40" t="s">
        <v>13376</v>
      </c>
      <c r="F3210" s="40">
        <v>1</v>
      </c>
    </row>
    <row r="3211" spans="5:6">
      <c r="E3211" s="40" t="s">
        <v>13377</v>
      </c>
      <c r="F3211" s="40">
        <v>1</v>
      </c>
    </row>
    <row r="3212" spans="5:6">
      <c r="E3212" s="40" t="s">
        <v>11006</v>
      </c>
      <c r="F3212" s="40">
        <v>2</v>
      </c>
    </row>
    <row r="3213" spans="5:6">
      <c r="E3213" s="40" t="s">
        <v>3565</v>
      </c>
      <c r="F3213" s="40">
        <v>1</v>
      </c>
    </row>
    <row r="3214" spans="5:6">
      <c r="E3214" s="40" t="s">
        <v>13378</v>
      </c>
      <c r="F3214" s="40">
        <v>1</v>
      </c>
    </row>
    <row r="3215" spans="5:6">
      <c r="E3215" s="40" t="s">
        <v>11008</v>
      </c>
      <c r="F3215" s="40">
        <v>1</v>
      </c>
    </row>
    <row r="3216" spans="5:6">
      <c r="E3216" s="40" t="s">
        <v>13379</v>
      </c>
      <c r="F3216" s="40">
        <v>1</v>
      </c>
    </row>
    <row r="3217" spans="5:6">
      <c r="E3217" s="40" t="s">
        <v>13380</v>
      </c>
      <c r="F3217" s="40">
        <v>1</v>
      </c>
    </row>
    <row r="3218" spans="5:6">
      <c r="E3218" s="40" t="s">
        <v>13381</v>
      </c>
      <c r="F3218" s="40">
        <v>1</v>
      </c>
    </row>
    <row r="3219" spans="5:6">
      <c r="E3219" s="40" t="s">
        <v>13382</v>
      </c>
      <c r="F3219" s="40">
        <v>1</v>
      </c>
    </row>
    <row r="3220" spans="5:6">
      <c r="E3220" s="40" t="s">
        <v>13383</v>
      </c>
      <c r="F3220" s="40">
        <v>1</v>
      </c>
    </row>
    <row r="3221" spans="5:6">
      <c r="E3221" s="40" t="s">
        <v>13384</v>
      </c>
      <c r="F3221" s="40">
        <v>1</v>
      </c>
    </row>
    <row r="3222" spans="5:6">
      <c r="E3222" s="40" t="s">
        <v>13385</v>
      </c>
      <c r="F3222" s="40">
        <v>1</v>
      </c>
    </row>
    <row r="3223" spans="5:6">
      <c r="E3223" s="40" t="s">
        <v>13386</v>
      </c>
      <c r="F3223" s="40">
        <v>1</v>
      </c>
    </row>
    <row r="3224" spans="5:6">
      <c r="E3224" s="40" t="s">
        <v>13387</v>
      </c>
      <c r="F3224" s="40">
        <v>1</v>
      </c>
    </row>
    <row r="3225" spans="5:6">
      <c r="E3225" s="40" t="s">
        <v>11017</v>
      </c>
      <c r="F3225" s="40">
        <v>3</v>
      </c>
    </row>
    <row r="3226" spans="5:6">
      <c r="E3226" s="40" t="s">
        <v>181</v>
      </c>
      <c r="F3226" s="40">
        <v>3</v>
      </c>
    </row>
    <row r="3227" spans="5:6">
      <c r="E3227" s="40" t="s">
        <v>13388</v>
      </c>
      <c r="F3227" s="40">
        <v>1</v>
      </c>
    </row>
    <row r="3228" spans="5:6">
      <c r="E3228" s="40" t="s">
        <v>13389</v>
      </c>
      <c r="F3228" s="40">
        <v>1</v>
      </c>
    </row>
    <row r="3229" spans="5:6">
      <c r="E3229" s="40" t="s">
        <v>13390</v>
      </c>
      <c r="F3229" s="40">
        <v>1</v>
      </c>
    </row>
    <row r="3230" spans="5:6">
      <c r="E3230" s="40" t="s">
        <v>13391</v>
      </c>
      <c r="F3230" s="40">
        <v>1</v>
      </c>
    </row>
    <row r="3231" spans="5:6">
      <c r="E3231" s="40" t="s">
        <v>13392</v>
      </c>
      <c r="F3231" s="40">
        <v>1</v>
      </c>
    </row>
    <row r="3232" spans="5:6">
      <c r="E3232" s="40" t="s">
        <v>13393</v>
      </c>
      <c r="F3232" s="40">
        <v>1</v>
      </c>
    </row>
    <row r="3233" spans="5:6">
      <c r="E3233" s="40" t="s">
        <v>11392</v>
      </c>
      <c r="F3233" s="40">
        <v>1</v>
      </c>
    </row>
    <row r="3234" spans="5:6">
      <c r="E3234" s="40" t="s">
        <v>13394</v>
      </c>
      <c r="F3234" s="40">
        <v>1</v>
      </c>
    </row>
    <row r="3235" spans="5:6">
      <c r="E3235" s="40" t="s">
        <v>13395</v>
      </c>
      <c r="F3235" s="40">
        <v>1</v>
      </c>
    </row>
    <row r="3236" spans="5:6">
      <c r="E3236" s="40" t="s">
        <v>13396</v>
      </c>
      <c r="F3236" s="40">
        <v>1</v>
      </c>
    </row>
    <row r="3237" spans="5:6">
      <c r="E3237" s="40" t="s">
        <v>11009</v>
      </c>
      <c r="F3237" s="40">
        <v>1</v>
      </c>
    </row>
    <row r="3238" spans="5:6">
      <c r="E3238" s="40" t="s">
        <v>13397</v>
      </c>
      <c r="F3238" s="40">
        <v>1</v>
      </c>
    </row>
    <row r="3239" spans="5:6">
      <c r="E3239" s="40" t="s">
        <v>13398</v>
      </c>
      <c r="F3239" s="40">
        <v>1</v>
      </c>
    </row>
    <row r="3240" spans="5:6">
      <c r="E3240" s="40" t="s">
        <v>951</v>
      </c>
      <c r="F3240" s="40">
        <v>1</v>
      </c>
    </row>
    <row r="3241" spans="5:6">
      <c r="E3241" s="40" t="s">
        <v>11330</v>
      </c>
      <c r="F3241" s="40">
        <v>1</v>
      </c>
    </row>
    <row r="3242" spans="5:6">
      <c r="E3242" s="40" t="s">
        <v>13399</v>
      </c>
      <c r="F3242" s="40">
        <v>1</v>
      </c>
    </row>
    <row r="3243" spans="5:6">
      <c r="E3243" s="40" t="s">
        <v>13400</v>
      </c>
      <c r="F3243" s="40">
        <v>1</v>
      </c>
    </row>
    <row r="3244" spans="5:6">
      <c r="E3244" s="40" t="s">
        <v>13401</v>
      </c>
      <c r="F3244" s="40">
        <v>1</v>
      </c>
    </row>
    <row r="3245" spans="5:6">
      <c r="E3245" s="40" t="s">
        <v>13402</v>
      </c>
      <c r="F3245" s="40">
        <v>1</v>
      </c>
    </row>
    <row r="3246" spans="5:6">
      <c r="E3246" s="40" t="s">
        <v>13403</v>
      </c>
      <c r="F3246" s="40">
        <v>1</v>
      </c>
    </row>
    <row r="3247" spans="5:6">
      <c r="E3247" s="40" t="s">
        <v>3722</v>
      </c>
      <c r="F3247" s="40">
        <v>1</v>
      </c>
    </row>
    <row r="3248" spans="5:6">
      <c r="E3248" s="40" t="s">
        <v>13404</v>
      </c>
      <c r="F3248" s="40">
        <v>1</v>
      </c>
    </row>
    <row r="3249" spans="5:6">
      <c r="E3249" s="40" t="s">
        <v>13405</v>
      </c>
      <c r="F3249" s="40">
        <v>1</v>
      </c>
    </row>
    <row r="3250" spans="5:6">
      <c r="E3250" s="40" t="s">
        <v>13406</v>
      </c>
      <c r="F3250" s="40">
        <v>1</v>
      </c>
    </row>
    <row r="3251" spans="5:6">
      <c r="E3251" s="40" t="s">
        <v>13407</v>
      </c>
      <c r="F3251" s="40">
        <v>1</v>
      </c>
    </row>
    <row r="3252" spans="5:6">
      <c r="E3252" s="40" t="s">
        <v>13408</v>
      </c>
      <c r="F3252" s="40">
        <v>1</v>
      </c>
    </row>
    <row r="3253" spans="5:6">
      <c r="E3253" s="40" t="s">
        <v>13409</v>
      </c>
      <c r="F3253" s="40">
        <v>1</v>
      </c>
    </row>
    <row r="3254" spans="5:6">
      <c r="E3254" s="40" t="s">
        <v>13410</v>
      </c>
      <c r="F3254" s="40">
        <v>1</v>
      </c>
    </row>
    <row r="3255" spans="5:6">
      <c r="E3255" s="40" t="s">
        <v>11255</v>
      </c>
      <c r="F3255" s="40">
        <v>1</v>
      </c>
    </row>
    <row r="3256" spans="5:6">
      <c r="E3256" s="40" t="s">
        <v>13411</v>
      </c>
      <c r="F3256" s="40">
        <v>1</v>
      </c>
    </row>
    <row r="3257" spans="5:6">
      <c r="E3257" s="40" t="s">
        <v>13412</v>
      </c>
      <c r="F3257" s="40">
        <v>1</v>
      </c>
    </row>
    <row r="3258" spans="5:6">
      <c r="E3258" s="40" t="s">
        <v>13413</v>
      </c>
      <c r="F3258" s="40">
        <v>1</v>
      </c>
    </row>
    <row r="3259" spans="5:6">
      <c r="E3259" s="40" t="s">
        <v>13414</v>
      </c>
      <c r="F3259" s="40">
        <v>1</v>
      </c>
    </row>
    <row r="3260" spans="5:6">
      <c r="E3260" s="40" t="s">
        <v>13415</v>
      </c>
      <c r="F3260" s="40">
        <v>1</v>
      </c>
    </row>
    <row r="3261" spans="5:6">
      <c r="E3261" s="40" t="s">
        <v>11424</v>
      </c>
      <c r="F3261" s="40">
        <v>1</v>
      </c>
    </row>
    <row r="3262" spans="5:6">
      <c r="E3262" s="40" t="s">
        <v>11563</v>
      </c>
      <c r="F3262" s="40">
        <v>1</v>
      </c>
    </row>
    <row r="3263" spans="5:6">
      <c r="E3263" s="40" t="s">
        <v>13416</v>
      </c>
      <c r="F3263" s="40">
        <v>1</v>
      </c>
    </row>
    <row r="3264" spans="5:6">
      <c r="E3264" s="40" t="s">
        <v>11012</v>
      </c>
      <c r="F3264" s="40">
        <v>1</v>
      </c>
    </row>
    <row r="3265" spans="5:6">
      <c r="E3265" s="40" t="s">
        <v>4011</v>
      </c>
      <c r="F3265" s="40">
        <v>4</v>
      </c>
    </row>
    <row r="3266" spans="5:6">
      <c r="E3266" s="40" t="s">
        <v>3414</v>
      </c>
      <c r="F3266" s="40">
        <v>4</v>
      </c>
    </row>
    <row r="3267" spans="5:6">
      <c r="E3267" s="40" t="s">
        <v>13417</v>
      </c>
      <c r="F3267" s="40">
        <v>1</v>
      </c>
    </row>
    <row r="3268" spans="5:6">
      <c r="E3268" s="40" t="s">
        <v>3733</v>
      </c>
      <c r="F3268" s="40">
        <v>1</v>
      </c>
    </row>
    <row r="3269" spans="5:6">
      <c r="E3269" s="40" t="s">
        <v>64</v>
      </c>
      <c r="F3269" s="40">
        <v>1</v>
      </c>
    </row>
    <row r="3270" spans="5:6">
      <c r="E3270" s="40" t="s">
        <v>13418</v>
      </c>
      <c r="F3270" s="40">
        <v>1</v>
      </c>
    </row>
    <row r="3271" spans="5:6">
      <c r="E3271" s="40" t="s">
        <v>13419</v>
      </c>
      <c r="F3271" s="40">
        <v>1</v>
      </c>
    </row>
    <row r="3272" spans="5:6">
      <c r="E3272" s="40" t="s">
        <v>13420</v>
      </c>
      <c r="F3272" s="40">
        <v>1</v>
      </c>
    </row>
    <row r="3273" spans="5:6">
      <c r="E3273" s="40" t="s">
        <v>13421</v>
      </c>
      <c r="F3273" s="40">
        <v>1</v>
      </c>
    </row>
    <row r="3274" spans="5:6">
      <c r="E3274" s="40" t="s">
        <v>13422</v>
      </c>
      <c r="F3274" s="40">
        <v>1</v>
      </c>
    </row>
    <row r="3275" spans="5:6">
      <c r="E3275" s="40" t="s">
        <v>13423</v>
      </c>
      <c r="F3275" s="40">
        <v>1</v>
      </c>
    </row>
    <row r="3276" spans="5:6">
      <c r="E3276" s="40" t="s">
        <v>13424</v>
      </c>
      <c r="F3276" s="40">
        <v>1</v>
      </c>
    </row>
    <row r="3277" spans="5:6">
      <c r="E3277" s="40" t="s">
        <v>13425</v>
      </c>
      <c r="F3277" s="40">
        <v>1</v>
      </c>
    </row>
    <row r="3278" spans="5:6">
      <c r="E3278" s="40" t="s">
        <v>13426</v>
      </c>
      <c r="F3278" s="40">
        <v>1</v>
      </c>
    </row>
    <row r="3279" spans="5:6">
      <c r="E3279" s="40" t="s">
        <v>13427</v>
      </c>
      <c r="F3279" s="40">
        <v>1</v>
      </c>
    </row>
    <row r="3280" spans="5:6">
      <c r="E3280" s="40" t="s">
        <v>13428</v>
      </c>
      <c r="F3280" s="40">
        <v>1</v>
      </c>
    </row>
    <row r="3281" spans="5:6">
      <c r="E3281" s="40" t="s">
        <v>13429</v>
      </c>
      <c r="F3281" s="40">
        <v>1</v>
      </c>
    </row>
    <row r="3282" spans="5:6">
      <c r="E3282" s="40" t="s">
        <v>11544</v>
      </c>
      <c r="F3282" s="40">
        <v>1</v>
      </c>
    </row>
    <row r="3283" spans="5:6">
      <c r="E3283" s="40" t="s">
        <v>13430</v>
      </c>
      <c r="F3283" s="40">
        <v>1</v>
      </c>
    </row>
    <row r="3284" spans="5:6">
      <c r="E3284" s="40" t="s">
        <v>13431</v>
      </c>
      <c r="F3284" s="40">
        <v>1</v>
      </c>
    </row>
    <row r="3285" spans="5:6">
      <c r="E3285" s="40" t="s">
        <v>13432</v>
      </c>
      <c r="F3285" s="40">
        <v>1</v>
      </c>
    </row>
    <row r="3286" spans="5:6">
      <c r="E3286" s="40" t="s">
        <v>13433</v>
      </c>
      <c r="F3286" s="40">
        <v>1</v>
      </c>
    </row>
    <row r="3287" spans="5:6">
      <c r="E3287" s="40" t="s">
        <v>13434</v>
      </c>
      <c r="F3287" s="40">
        <v>1</v>
      </c>
    </row>
    <row r="3288" spans="5:6">
      <c r="E3288" s="40" t="s">
        <v>3398</v>
      </c>
      <c r="F3288" s="40">
        <v>4</v>
      </c>
    </row>
    <row r="3289" spans="5:6">
      <c r="E3289" s="40" t="s">
        <v>13435</v>
      </c>
      <c r="F3289" s="40">
        <v>1</v>
      </c>
    </row>
    <row r="3290" spans="5:6">
      <c r="E3290" s="40" t="s">
        <v>13436</v>
      </c>
      <c r="F3290" s="40">
        <v>1</v>
      </c>
    </row>
    <row r="3291" spans="5:6">
      <c r="E3291" s="40" t="s">
        <v>3368</v>
      </c>
      <c r="F3291" s="40">
        <v>4</v>
      </c>
    </row>
    <row r="3292" spans="5:6">
      <c r="E3292" s="40" t="s">
        <v>3764</v>
      </c>
      <c r="F3292" s="40">
        <v>1</v>
      </c>
    </row>
    <row r="3293" spans="5:6">
      <c r="E3293" s="40" t="s">
        <v>13437</v>
      </c>
      <c r="F3293" s="40">
        <v>1</v>
      </c>
    </row>
    <row r="3294" spans="5:6">
      <c r="E3294" s="40" t="s">
        <v>13438</v>
      </c>
      <c r="F3294" s="40">
        <v>1</v>
      </c>
    </row>
    <row r="3295" spans="5:6">
      <c r="E3295" s="40" t="s">
        <v>13439</v>
      </c>
      <c r="F3295" s="40">
        <v>1</v>
      </c>
    </row>
    <row r="3296" spans="5:6">
      <c r="E3296" s="40" t="s">
        <v>13440</v>
      </c>
      <c r="F3296" s="40">
        <v>1</v>
      </c>
    </row>
    <row r="3297" spans="5:6">
      <c r="E3297" s="40" t="s">
        <v>13441</v>
      </c>
      <c r="F3297" s="40">
        <v>1</v>
      </c>
    </row>
    <row r="3298" spans="5:6">
      <c r="E3298" s="40" t="s">
        <v>13442</v>
      </c>
      <c r="F3298" s="40">
        <v>1</v>
      </c>
    </row>
    <row r="3299" spans="5:6">
      <c r="E3299" s="40" t="s">
        <v>13443</v>
      </c>
      <c r="F3299" s="40">
        <v>1</v>
      </c>
    </row>
    <row r="3300" spans="5:6">
      <c r="E3300" s="40" t="s">
        <v>13444</v>
      </c>
      <c r="F3300" s="40">
        <v>1</v>
      </c>
    </row>
    <row r="3301" spans="5:6">
      <c r="E3301" s="40" t="s">
        <v>13445</v>
      </c>
      <c r="F3301" s="40">
        <v>1</v>
      </c>
    </row>
    <row r="3302" spans="5:6">
      <c r="E3302" s="40" t="s">
        <v>13446</v>
      </c>
      <c r="F3302" s="40">
        <v>1</v>
      </c>
    </row>
    <row r="3303" spans="5:6">
      <c r="E3303" s="40" t="s">
        <v>13447</v>
      </c>
      <c r="F3303" s="40">
        <v>1</v>
      </c>
    </row>
    <row r="3304" spans="5:6">
      <c r="E3304" s="40" t="s">
        <v>66</v>
      </c>
      <c r="F3304" s="40">
        <v>1</v>
      </c>
    </row>
    <row r="3305" spans="5:6">
      <c r="E3305" s="40" t="s">
        <v>11445</v>
      </c>
      <c r="F3305" s="40">
        <v>1</v>
      </c>
    </row>
    <row r="3306" spans="5:6">
      <c r="E3306" s="40" t="s">
        <v>13448</v>
      </c>
      <c r="F3306" s="40">
        <v>1</v>
      </c>
    </row>
    <row r="3307" spans="5:6">
      <c r="E3307" s="40" t="s">
        <v>13449</v>
      </c>
      <c r="F3307" s="40">
        <v>1</v>
      </c>
    </row>
    <row r="3308" spans="5:6">
      <c r="E3308" s="40" t="s">
        <v>13450</v>
      </c>
      <c r="F3308" s="40">
        <v>1</v>
      </c>
    </row>
    <row r="3309" spans="5:6">
      <c r="E3309" s="40" t="s">
        <v>13451</v>
      </c>
      <c r="F3309" s="40">
        <v>1</v>
      </c>
    </row>
    <row r="3310" spans="5:6">
      <c r="E3310" s="40" t="s">
        <v>3896</v>
      </c>
      <c r="F3310" s="40">
        <v>1</v>
      </c>
    </row>
    <row r="3311" spans="5:6">
      <c r="E3311" s="40" t="s">
        <v>11478</v>
      </c>
      <c r="F3311" s="40">
        <v>1</v>
      </c>
    </row>
    <row r="3312" spans="5:6">
      <c r="E3312" s="40" t="s">
        <v>13452</v>
      </c>
      <c r="F3312" s="40">
        <v>1</v>
      </c>
    </row>
    <row r="3313" spans="5:6">
      <c r="E3313" s="40" t="s">
        <v>13453</v>
      </c>
      <c r="F3313" s="40">
        <v>1</v>
      </c>
    </row>
    <row r="3314" spans="5:6">
      <c r="E3314" s="40" t="s">
        <v>13454</v>
      </c>
      <c r="F3314" s="40">
        <v>1</v>
      </c>
    </row>
    <row r="3315" spans="5:6">
      <c r="E3315" s="40" t="s">
        <v>13455</v>
      </c>
      <c r="F3315" s="40">
        <v>1</v>
      </c>
    </row>
    <row r="3316" spans="5:6">
      <c r="E3316" s="40" t="s">
        <v>13456</v>
      </c>
      <c r="F3316" s="40">
        <v>1</v>
      </c>
    </row>
    <row r="3317" spans="5:6">
      <c r="E3317" s="40" t="s">
        <v>3677</v>
      </c>
      <c r="F3317" s="40">
        <v>1</v>
      </c>
    </row>
    <row r="3318" spans="5:6">
      <c r="E3318" s="40" t="s">
        <v>13457</v>
      </c>
      <c r="F3318" s="40">
        <v>1</v>
      </c>
    </row>
    <row r="3319" spans="5:6">
      <c r="E3319" s="40" t="s">
        <v>11140</v>
      </c>
      <c r="F3319" s="40">
        <v>3</v>
      </c>
    </row>
    <row r="3320" spans="5:6">
      <c r="E3320" s="40" t="s">
        <v>13458</v>
      </c>
      <c r="F3320" s="40">
        <v>1</v>
      </c>
    </row>
    <row r="3321" spans="5:6">
      <c r="E3321" s="40" t="s">
        <v>13459</v>
      </c>
      <c r="F3321" s="40">
        <v>1</v>
      </c>
    </row>
    <row r="3322" spans="5:6">
      <c r="E3322" s="40" t="s">
        <v>13460</v>
      </c>
      <c r="F3322" s="40">
        <v>1</v>
      </c>
    </row>
    <row r="3323" spans="5:6">
      <c r="E3323" s="40" t="s">
        <v>13461</v>
      </c>
      <c r="F3323" s="40">
        <v>1</v>
      </c>
    </row>
    <row r="3324" spans="5:6">
      <c r="E3324" s="40" t="s">
        <v>13462</v>
      </c>
      <c r="F3324" s="40">
        <v>1</v>
      </c>
    </row>
    <row r="3325" spans="5:6">
      <c r="E3325" s="40" t="s">
        <v>4207</v>
      </c>
      <c r="F3325" s="40">
        <v>3</v>
      </c>
    </row>
    <row r="3326" spans="5:6">
      <c r="E3326" s="40" t="s">
        <v>13463</v>
      </c>
      <c r="F3326" s="40">
        <v>1</v>
      </c>
    </row>
    <row r="3327" spans="5:6">
      <c r="E3327" s="40" t="s">
        <v>11513</v>
      </c>
      <c r="F3327" s="40">
        <v>1</v>
      </c>
    </row>
    <row r="3328" spans="5:6">
      <c r="E3328" s="40" t="s">
        <v>13464</v>
      </c>
      <c r="F3328" s="40">
        <v>1</v>
      </c>
    </row>
    <row r="3329" spans="5:6">
      <c r="E3329" s="40" t="s">
        <v>13465</v>
      </c>
      <c r="F3329" s="40">
        <v>1</v>
      </c>
    </row>
    <row r="3330" spans="5:6">
      <c r="E3330" s="40" t="s">
        <v>13466</v>
      </c>
      <c r="F3330" s="40">
        <v>1</v>
      </c>
    </row>
    <row r="3331" spans="5:6">
      <c r="E3331" s="40" t="s">
        <v>11565</v>
      </c>
      <c r="F3331" s="40">
        <v>1</v>
      </c>
    </row>
    <row r="3332" spans="5:6">
      <c r="E3332" s="40" t="s">
        <v>11361</v>
      </c>
      <c r="F3332" s="40">
        <v>3</v>
      </c>
    </row>
    <row r="3333" spans="5:6">
      <c r="E3333" s="40" t="s">
        <v>13467</v>
      </c>
      <c r="F3333" s="40">
        <v>1</v>
      </c>
    </row>
    <row r="3334" spans="5:6">
      <c r="E3334" s="40" t="s">
        <v>13468</v>
      </c>
      <c r="F3334" s="40">
        <v>1</v>
      </c>
    </row>
    <row r="3335" spans="5:6">
      <c r="E3335" s="40" t="s">
        <v>3588</v>
      </c>
      <c r="F3335" s="40">
        <v>1</v>
      </c>
    </row>
    <row r="3336" spans="5:6">
      <c r="E3336" s="40" t="s">
        <v>13469</v>
      </c>
      <c r="F3336" s="40">
        <v>1</v>
      </c>
    </row>
    <row r="3337" spans="5:6">
      <c r="E3337" s="40" t="s">
        <v>13470</v>
      </c>
      <c r="F3337" s="40">
        <v>1</v>
      </c>
    </row>
    <row r="3338" spans="5:6">
      <c r="E3338" s="40" t="s">
        <v>11446</v>
      </c>
      <c r="F3338" s="40">
        <v>1</v>
      </c>
    </row>
    <row r="3339" spans="5:6">
      <c r="E3339" s="40" t="s">
        <v>13471</v>
      </c>
      <c r="F3339" s="40">
        <v>1</v>
      </c>
    </row>
    <row r="3340" spans="5:6">
      <c r="E3340" s="40" t="s">
        <v>13472</v>
      </c>
      <c r="F3340" s="40">
        <v>1</v>
      </c>
    </row>
    <row r="3341" spans="5:6">
      <c r="E3341" s="40" t="s">
        <v>13473</v>
      </c>
      <c r="F3341" s="40">
        <v>1</v>
      </c>
    </row>
    <row r="3342" spans="5:6">
      <c r="E3342" s="40" t="s">
        <v>184</v>
      </c>
      <c r="F3342" s="40">
        <v>1</v>
      </c>
    </row>
    <row r="3343" spans="5:6">
      <c r="E3343" s="40" t="s">
        <v>13474</v>
      </c>
      <c r="F3343" s="40">
        <v>1</v>
      </c>
    </row>
    <row r="3344" spans="5:6">
      <c r="E3344" s="40" t="s">
        <v>13475</v>
      </c>
      <c r="F3344" s="40">
        <v>1</v>
      </c>
    </row>
    <row r="3345" spans="5:6">
      <c r="E3345" s="40" t="s">
        <v>3714</v>
      </c>
      <c r="F3345" s="40">
        <v>1</v>
      </c>
    </row>
    <row r="3346" spans="5:6">
      <c r="E3346" s="40" t="s">
        <v>13476</v>
      </c>
      <c r="F3346" s="40">
        <v>1</v>
      </c>
    </row>
    <row r="3347" spans="5:6">
      <c r="E3347" s="40" t="s">
        <v>13477</v>
      </c>
      <c r="F3347" s="40">
        <v>1</v>
      </c>
    </row>
    <row r="3348" spans="5:6">
      <c r="E3348" s="40" t="s">
        <v>13478</v>
      </c>
      <c r="F3348" s="40">
        <v>1</v>
      </c>
    </row>
    <row r="3349" spans="5:6">
      <c r="E3349" s="40" t="s">
        <v>13479</v>
      </c>
      <c r="F3349" s="40">
        <v>1</v>
      </c>
    </row>
    <row r="3350" spans="5:6">
      <c r="E3350" s="40" t="s">
        <v>11004</v>
      </c>
      <c r="F3350" s="40">
        <v>4</v>
      </c>
    </row>
    <row r="3351" spans="5:6">
      <c r="E3351" s="40" t="s">
        <v>13480</v>
      </c>
      <c r="F3351" s="40">
        <v>1</v>
      </c>
    </row>
    <row r="3352" spans="5:6">
      <c r="E3352" s="40" t="s">
        <v>13481</v>
      </c>
      <c r="F3352" s="40">
        <v>1</v>
      </c>
    </row>
    <row r="3353" spans="5:6">
      <c r="E3353" s="40" t="s">
        <v>13482</v>
      </c>
      <c r="F3353" s="40">
        <v>1</v>
      </c>
    </row>
    <row r="3354" spans="5:6">
      <c r="E3354" s="40" t="s">
        <v>13483</v>
      </c>
      <c r="F3354" s="40">
        <v>1</v>
      </c>
    </row>
    <row r="3355" spans="5:6">
      <c r="E3355" s="40" t="s">
        <v>13484</v>
      </c>
      <c r="F3355" s="40">
        <v>1</v>
      </c>
    </row>
    <row r="3356" spans="5:6">
      <c r="E3356" s="40" t="s">
        <v>13485</v>
      </c>
      <c r="F3356" s="40">
        <v>1</v>
      </c>
    </row>
    <row r="3357" spans="5:6">
      <c r="E3357" s="40" t="s">
        <v>13486</v>
      </c>
      <c r="F3357" s="40">
        <v>1</v>
      </c>
    </row>
    <row r="3358" spans="5:6">
      <c r="E3358" s="40" t="s">
        <v>13487</v>
      </c>
      <c r="F3358" s="40">
        <v>1</v>
      </c>
    </row>
    <row r="3359" spans="5:6">
      <c r="E3359" s="40" t="s">
        <v>13488</v>
      </c>
      <c r="F3359" s="40">
        <v>1</v>
      </c>
    </row>
    <row r="3360" spans="5:6">
      <c r="E3360" s="40" t="s">
        <v>11257</v>
      </c>
      <c r="F3360" s="40">
        <v>1</v>
      </c>
    </row>
    <row r="3361" spans="5:6">
      <c r="E3361" s="40" t="s">
        <v>13489</v>
      </c>
      <c r="F3361" s="40">
        <v>1</v>
      </c>
    </row>
    <row r="3362" spans="5:6">
      <c r="E3362" s="40" t="s">
        <v>13490</v>
      </c>
      <c r="F3362" s="40">
        <v>1</v>
      </c>
    </row>
    <row r="3363" spans="5:6">
      <c r="E3363" s="40" t="s">
        <v>3510</v>
      </c>
      <c r="F3363" s="40">
        <v>1</v>
      </c>
    </row>
    <row r="3364" spans="5:6">
      <c r="E3364" s="40" t="s">
        <v>13491</v>
      </c>
      <c r="F3364" s="40">
        <v>1</v>
      </c>
    </row>
    <row r="3365" spans="5:6">
      <c r="E3365" s="40" t="s">
        <v>13492</v>
      </c>
      <c r="F3365" s="40">
        <v>1</v>
      </c>
    </row>
    <row r="3366" spans="5:6">
      <c r="E3366" s="40" t="s">
        <v>957</v>
      </c>
      <c r="F3366" s="40">
        <v>1</v>
      </c>
    </row>
    <row r="3367" spans="5:6">
      <c r="E3367" s="40" t="s">
        <v>13493</v>
      </c>
      <c r="F3367" s="40">
        <v>1</v>
      </c>
    </row>
    <row r="3368" spans="5:6">
      <c r="E3368" s="40" t="s">
        <v>13494</v>
      </c>
      <c r="F3368" s="40">
        <v>1</v>
      </c>
    </row>
    <row r="3369" spans="5:6">
      <c r="E3369" s="40" t="s">
        <v>11293</v>
      </c>
      <c r="F3369" s="40">
        <v>1</v>
      </c>
    </row>
    <row r="3370" spans="5:6">
      <c r="E3370" s="40" t="s">
        <v>13495</v>
      </c>
      <c r="F3370" s="40">
        <v>1</v>
      </c>
    </row>
    <row r="3371" spans="5:6">
      <c r="E3371" s="40" t="s">
        <v>13496</v>
      </c>
      <c r="F3371" s="40">
        <v>1</v>
      </c>
    </row>
    <row r="3372" spans="5:6">
      <c r="E3372" s="40" t="s">
        <v>13497</v>
      </c>
      <c r="F3372" s="40">
        <v>1</v>
      </c>
    </row>
    <row r="3373" spans="5:6">
      <c r="E3373" s="40" t="s">
        <v>13498</v>
      </c>
      <c r="F3373" s="40">
        <v>1</v>
      </c>
    </row>
    <row r="3374" spans="5:6">
      <c r="E3374" s="40" t="s">
        <v>13499</v>
      </c>
      <c r="F3374" s="40">
        <v>1</v>
      </c>
    </row>
    <row r="3375" spans="5:6">
      <c r="E3375" s="40" t="s">
        <v>3487</v>
      </c>
      <c r="F3375" s="40">
        <v>1</v>
      </c>
    </row>
    <row r="3376" spans="5:6">
      <c r="E3376" s="40" t="s">
        <v>13500</v>
      </c>
      <c r="F3376" s="40">
        <v>1</v>
      </c>
    </row>
    <row r="3377" spans="5:6">
      <c r="E3377" s="40" t="s">
        <v>13501</v>
      </c>
      <c r="F3377" s="40">
        <v>1</v>
      </c>
    </row>
    <row r="3378" spans="5:6">
      <c r="E3378" s="40" t="s">
        <v>3718</v>
      </c>
      <c r="F3378" s="40">
        <v>1</v>
      </c>
    </row>
    <row r="3379" spans="5:6">
      <c r="E3379" s="40" t="s">
        <v>13502</v>
      </c>
      <c r="F3379" s="40">
        <v>1</v>
      </c>
    </row>
    <row r="3380" spans="5:6">
      <c r="E3380" s="40" t="s">
        <v>13503</v>
      </c>
      <c r="F3380" s="40">
        <v>1</v>
      </c>
    </row>
    <row r="3381" spans="5:6">
      <c r="E3381" s="40" t="s">
        <v>13504</v>
      </c>
      <c r="F3381" s="40">
        <v>1</v>
      </c>
    </row>
    <row r="3382" spans="5:6">
      <c r="E3382" s="40" t="s">
        <v>13505</v>
      </c>
      <c r="F3382" s="40">
        <v>1</v>
      </c>
    </row>
    <row r="3383" spans="5:6">
      <c r="E3383" s="40" t="s">
        <v>13506</v>
      </c>
      <c r="F3383" s="40">
        <v>1</v>
      </c>
    </row>
    <row r="3384" spans="5:6">
      <c r="E3384" s="40" t="s">
        <v>13507</v>
      </c>
      <c r="F3384" s="40">
        <v>1</v>
      </c>
    </row>
    <row r="3385" spans="5:6">
      <c r="E3385" s="40" t="s">
        <v>11179</v>
      </c>
      <c r="F3385" s="40">
        <v>1</v>
      </c>
    </row>
    <row r="3386" spans="5:6">
      <c r="E3386" s="40" t="s">
        <v>13508</v>
      </c>
      <c r="F3386" s="40">
        <v>1</v>
      </c>
    </row>
    <row r="3387" spans="5:6">
      <c r="E3387" s="40" t="s">
        <v>13509</v>
      </c>
      <c r="F3387" s="40">
        <v>1</v>
      </c>
    </row>
    <row r="3388" spans="5:6">
      <c r="E3388" s="40" t="s">
        <v>11479</v>
      </c>
      <c r="F3388" s="40">
        <v>1</v>
      </c>
    </row>
    <row r="3389" spans="5:6">
      <c r="E3389" s="40" t="s">
        <v>13510</v>
      </c>
      <c r="F3389" s="40">
        <v>1</v>
      </c>
    </row>
    <row r="3390" spans="5:6">
      <c r="E3390" s="40" t="s">
        <v>13511</v>
      </c>
      <c r="F3390" s="40">
        <v>1</v>
      </c>
    </row>
    <row r="3391" spans="5:6">
      <c r="E3391" s="40" t="s">
        <v>13512</v>
      </c>
      <c r="F3391" s="40">
        <v>1</v>
      </c>
    </row>
    <row r="3392" spans="5:6">
      <c r="E3392" s="40" t="s">
        <v>940</v>
      </c>
      <c r="F3392" s="40">
        <v>1</v>
      </c>
    </row>
    <row r="3393" spans="5:6">
      <c r="E3393" s="40" t="s">
        <v>13513</v>
      </c>
      <c r="F3393" s="40">
        <v>1</v>
      </c>
    </row>
    <row r="3394" spans="5:6">
      <c r="E3394" s="40" t="s">
        <v>13514</v>
      </c>
      <c r="F3394" s="40">
        <v>1</v>
      </c>
    </row>
    <row r="3395" spans="5:6">
      <c r="E3395" s="40" t="s">
        <v>13515</v>
      </c>
      <c r="F3395" s="40">
        <v>1</v>
      </c>
    </row>
    <row r="3396" spans="5:6">
      <c r="E3396" s="40" t="s">
        <v>11400</v>
      </c>
      <c r="F3396" s="40">
        <v>3</v>
      </c>
    </row>
    <row r="3397" spans="5:6">
      <c r="E3397" s="40" t="s">
        <v>13516</v>
      </c>
      <c r="F3397" s="40">
        <v>1</v>
      </c>
    </row>
    <row r="3398" spans="5:6">
      <c r="E3398" s="40" t="s">
        <v>13517</v>
      </c>
      <c r="F3398" s="40">
        <v>1</v>
      </c>
    </row>
    <row r="3399" spans="5:6">
      <c r="E3399" s="40" t="s">
        <v>13518</v>
      </c>
      <c r="F3399" s="40">
        <v>1</v>
      </c>
    </row>
    <row r="3400" spans="5:6">
      <c r="E3400" s="40" t="s">
        <v>13519</v>
      </c>
      <c r="F3400" s="40">
        <v>1</v>
      </c>
    </row>
    <row r="3401" spans="5:6">
      <c r="E3401" s="40" t="s">
        <v>13520</v>
      </c>
      <c r="F3401" s="40">
        <v>1</v>
      </c>
    </row>
    <row r="3402" spans="5:6">
      <c r="E3402" s="40" t="s">
        <v>11180</v>
      </c>
      <c r="F3402" s="40">
        <v>1</v>
      </c>
    </row>
    <row r="3403" spans="5:6">
      <c r="E3403" s="40" t="s">
        <v>13521</v>
      </c>
      <c r="F3403" s="40">
        <v>1</v>
      </c>
    </row>
    <row r="3404" spans="5:6">
      <c r="E3404" s="40" t="s">
        <v>13522</v>
      </c>
      <c r="F3404" s="40">
        <v>1</v>
      </c>
    </row>
    <row r="3405" spans="5:6">
      <c r="E3405" s="40" t="s">
        <v>368</v>
      </c>
      <c r="F3405" s="40">
        <v>1</v>
      </c>
    </row>
    <row r="3406" spans="5:6">
      <c r="E3406" s="40" t="s">
        <v>11516</v>
      </c>
      <c r="F3406" s="40">
        <v>1</v>
      </c>
    </row>
    <row r="3407" spans="5:6">
      <c r="E3407" s="40" t="s">
        <v>11141</v>
      </c>
      <c r="F3407" s="40">
        <v>1</v>
      </c>
    </row>
    <row r="3408" spans="5:6">
      <c r="E3408" s="40" t="s">
        <v>13523</v>
      </c>
      <c r="F3408" s="40">
        <v>1</v>
      </c>
    </row>
    <row r="3409" spans="5:6">
      <c r="E3409" s="40" t="s">
        <v>13524</v>
      </c>
      <c r="F3409" s="40">
        <v>1</v>
      </c>
    </row>
    <row r="3410" spans="5:6">
      <c r="E3410" s="40" t="s">
        <v>11038</v>
      </c>
      <c r="F3410" s="40">
        <v>3</v>
      </c>
    </row>
    <row r="3411" spans="5:6">
      <c r="E3411" s="40" t="s">
        <v>13525</v>
      </c>
      <c r="F3411" s="40">
        <v>1</v>
      </c>
    </row>
    <row r="3412" spans="5:6">
      <c r="E3412" s="40" t="s">
        <v>13526</v>
      </c>
      <c r="F3412" s="40">
        <v>1</v>
      </c>
    </row>
    <row r="3413" spans="5:6">
      <c r="E3413" s="40" t="s">
        <v>13527</v>
      </c>
      <c r="F3413" s="40">
        <v>1</v>
      </c>
    </row>
    <row r="3414" spans="5:6">
      <c r="E3414" s="40" t="s">
        <v>13528</v>
      </c>
      <c r="F3414" s="40">
        <v>1</v>
      </c>
    </row>
    <row r="3415" spans="5:6">
      <c r="E3415" s="40" t="s">
        <v>13529</v>
      </c>
      <c r="F3415" s="40">
        <v>1</v>
      </c>
    </row>
    <row r="3416" spans="5:6">
      <c r="E3416" s="40" t="s">
        <v>13530</v>
      </c>
      <c r="F3416" s="40">
        <v>1</v>
      </c>
    </row>
    <row r="3417" spans="5:6">
      <c r="E3417" s="40" t="s">
        <v>13531</v>
      </c>
      <c r="F3417" s="40">
        <v>1</v>
      </c>
    </row>
    <row r="3418" spans="5:6">
      <c r="E3418" s="40" t="s">
        <v>13532</v>
      </c>
      <c r="F3418" s="40">
        <v>1</v>
      </c>
    </row>
    <row r="3419" spans="5:6">
      <c r="E3419" s="40" t="s">
        <v>13533</v>
      </c>
      <c r="F3419" s="40">
        <v>1</v>
      </c>
    </row>
    <row r="3420" spans="5:6">
      <c r="E3420" s="40" t="s">
        <v>13534</v>
      </c>
      <c r="F3420" s="40">
        <v>1</v>
      </c>
    </row>
    <row r="3421" spans="5:6">
      <c r="E3421" s="40" t="s">
        <v>13535</v>
      </c>
      <c r="F3421" s="40">
        <v>1</v>
      </c>
    </row>
    <row r="3422" spans="5:6">
      <c r="E3422" s="40" t="s">
        <v>13536</v>
      </c>
      <c r="F3422" s="40">
        <v>1</v>
      </c>
    </row>
    <row r="3423" spans="5:6">
      <c r="E3423" s="40" t="s">
        <v>13537</v>
      </c>
      <c r="F3423" s="40">
        <v>1</v>
      </c>
    </row>
    <row r="3424" spans="5:6">
      <c r="E3424" s="40" t="s">
        <v>13538</v>
      </c>
      <c r="F3424" s="40">
        <v>1</v>
      </c>
    </row>
    <row r="3425" spans="5:6">
      <c r="E3425" s="40" t="s">
        <v>11566</v>
      </c>
      <c r="F3425" s="40">
        <v>1</v>
      </c>
    </row>
    <row r="3426" spans="5:6">
      <c r="E3426" s="40" t="s">
        <v>13539</v>
      </c>
      <c r="F3426" s="40">
        <v>1</v>
      </c>
    </row>
    <row r="3427" spans="5:6">
      <c r="E3427" s="40" t="s">
        <v>11482</v>
      </c>
      <c r="F3427" s="40">
        <v>1</v>
      </c>
    </row>
    <row r="3428" spans="5:6">
      <c r="E3428" s="40" t="s">
        <v>11436</v>
      </c>
      <c r="F3428" s="40">
        <v>1</v>
      </c>
    </row>
    <row r="3429" spans="5:6">
      <c r="E3429" s="40" t="s">
        <v>13540</v>
      </c>
      <c r="F3429" s="40">
        <v>1</v>
      </c>
    </row>
    <row r="3430" spans="5:6">
      <c r="E3430" s="40" t="s">
        <v>13541</v>
      </c>
      <c r="F3430" s="40">
        <v>1</v>
      </c>
    </row>
    <row r="3431" spans="5:6">
      <c r="E3431" s="40" t="s">
        <v>11200</v>
      </c>
      <c r="F3431" s="40">
        <v>3</v>
      </c>
    </row>
    <row r="3432" spans="5:6">
      <c r="E3432" s="40" t="s">
        <v>11118</v>
      </c>
      <c r="F3432" s="40">
        <v>3</v>
      </c>
    </row>
    <row r="3433" spans="5:6">
      <c r="E3433" s="40" t="s">
        <v>11119</v>
      </c>
      <c r="F3433" s="40">
        <v>1</v>
      </c>
    </row>
    <row r="3434" spans="5:6">
      <c r="E3434" s="40" t="s">
        <v>11129</v>
      </c>
      <c r="F3434" s="40">
        <v>1</v>
      </c>
    </row>
    <row r="3435" spans="5:6">
      <c r="E3435" s="40" t="s">
        <v>11215</v>
      </c>
      <c r="F3435" s="40">
        <v>3</v>
      </c>
    </row>
    <row r="3436" spans="5:6">
      <c r="E3436" s="40" t="s">
        <v>11227</v>
      </c>
      <c r="F3436" s="40">
        <v>1</v>
      </c>
    </row>
    <row r="3437" spans="5:6">
      <c r="E3437" s="40" t="s">
        <v>11145</v>
      </c>
      <c r="F3437" s="40">
        <v>1</v>
      </c>
    </row>
    <row r="3438" spans="5:6">
      <c r="E3438" s="40" t="s">
        <v>11152</v>
      </c>
      <c r="F3438" s="40">
        <v>1</v>
      </c>
    </row>
    <row r="3439" spans="5:6">
      <c r="E3439" s="40" t="s">
        <v>1243</v>
      </c>
      <c r="F3439" s="40">
        <v>1</v>
      </c>
    </row>
    <row r="3440" spans="5:6">
      <c r="E3440" s="40" t="s">
        <v>11164</v>
      </c>
      <c r="F3440" s="40">
        <v>1</v>
      </c>
    </row>
    <row r="3441" spans="5:6">
      <c r="E3441" s="40" t="s">
        <v>11263</v>
      </c>
      <c r="F3441" s="40">
        <v>1</v>
      </c>
    </row>
    <row r="3442" spans="5:6">
      <c r="E3442" s="40" t="s">
        <v>11347</v>
      </c>
      <c r="F3442" s="40">
        <v>3</v>
      </c>
    </row>
    <row r="3443" spans="5:6">
      <c r="E3443" s="40" t="s">
        <v>4023</v>
      </c>
      <c r="F3443" s="40">
        <v>1</v>
      </c>
    </row>
    <row r="3444" spans="5:6">
      <c r="E3444" s="40" t="s">
        <v>11354</v>
      </c>
      <c r="F3444" s="40">
        <v>1</v>
      </c>
    </row>
    <row r="3445" spans="5:6">
      <c r="E3445" s="40" t="s">
        <v>11355</v>
      </c>
      <c r="F3445" s="40">
        <v>1</v>
      </c>
    </row>
    <row r="3446" spans="5:6">
      <c r="E3446" s="40" t="s">
        <v>3824</v>
      </c>
      <c r="F3446" s="40">
        <v>4</v>
      </c>
    </row>
    <row r="3447" spans="5:6">
      <c r="E3447" s="40" t="s">
        <v>4035</v>
      </c>
      <c r="F3447" s="40">
        <v>4</v>
      </c>
    </row>
    <row r="3448" spans="5:6">
      <c r="E3448" s="40" t="s">
        <v>11290</v>
      </c>
      <c r="F3448" s="40">
        <v>1</v>
      </c>
    </row>
    <row r="3449" spans="5:6">
      <c r="E3449" s="40" t="s">
        <v>4160</v>
      </c>
      <c r="F3449" s="40">
        <v>3</v>
      </c>
    </row>
    <row r="3450" spans="5:6">
      <c r="E3450" s="40" t="s">
        <v>11368</v>
      </c>
      <c r="F3450" s="40">
        <v>1</v>
      </c>
    </row>
    <row r="3451" spans="5:6">
      <c r="E3451" s="40" t="s">
        <v>1267</v>
      </c>
      <c r="F3451" s="40">
        <v>1</v>
      </c>
    </row>
    <row r="3452" spans="5:6">
      <c r="E3452" s="40" t="s">
        <v>4086</v>
      </c>
      <c r="F3452" s="40">
        <v>1</v>
      </c>
    </row>
    <row r="3453" spans="5:6">
      <c r="E3453" s="40" t="s">
        <v>4187</v>
      </c>
      <c r="F3453" s="40">
        <v>4</v>
      </c>
    </row>
    <row r="3454" spans="5:6">
      <c r="E3454" s="40" t="s">
        <v>11334</v>
      </c>
      <c r="F3454" s="40">
        <v>1</v>
      </c>
    </row>
    <row r="3455" spans="5:6">
      <c r="E3455" s="40" t="s">
        <v>11405</v>
      </c>
      <c r="F3455" s="40">
        <v>3</v>
      </c>
    </row>
    <row r="3456" spans="5:6">
      <c r="E3456" s="40" t="s">
        <v>11077</v>
      </c>
      <c r="F3456" s="40">
        <v>1</v>
      </c>
    </row>
    <row r="3457" spans="5:6">
      <c r="E3457" s="40" t="s">
        <v>3908</v>
      </c>
      <c r="F3457" s="40">
        <v>4</v>
      </c>
    </row>
    <row r="3458" spans="5:6">
      <c r="E3458" s="40" t="s">
        <v>3928</v>
      </c>
      <c r="F3458" s="40">
        <v>3</v>
      </c>
    </row>
    <row r="3459" spans="5:6">
      <c r="E3459" s="40" t="s">
        <v>3932</v>
      </c>
      <c r="F3459" s="40">
        <v>3</v>
      </c>
    </row>
    <row r="3460" spans="5:6">
      <c r="E3460" s="40" t="s">
        <v>4105</v>
      </c>
      <c r="F3460" s="40">
        <v>3</v>
      </c>
    </row>
    <row r="3461" spans="5:6">
      <c r="E3461" s="40" t="s">
        <v>4183</v>
      </c>
      <c r="F3461" s="40">
        <v>1</v>
      </c>
    </row>
    <row r="3462" spans="5:6">
      <c r="E3462" s="40" t="s">
        <v>4191</v>
      </c>
      <c r="F3462" s="40">
        <v>4</v>
      </c>
    </row>
    <row r="3463" spans="5:6">
      <c r="E3463" s="40" t="s">
        <v>11101</v>
      </c>
      <c r="F3463" s="40">
        <v>1</v>
      </c>
    </row>
    <row r="3464" spans="5:6">
      <c r="E3464" s="40" t="s">
        <v>11057</v>
      </c>
      <c r="F3464" s="40">
        <v>3</v>
      </c>
    </row>
    <row r="3465" spans="5:6">
      <c r="E3465" s="40" t="s">
        <v>3876</v>
      </c>
      <c r="F3465" s="40">
        <v>1</v>
      </c>
    </row>
    <row r="3466" spans="5:6">
      <c r="E3466" s="40" t="s">
        <v>11112</v>
      </c>
      <c r="F3466" s="40">
        <v>1</v>
      </c>
    </row>
    <row r="3467" spans="5:6">
      <c r="E3467" s="40" t="s">
        <v>98</v>
      </c>
      <c r="F3467" s="40">
        <v>1</v>
      </c>
    </row>
    <row r="3468" spans="5:6">
      <c r="E3468" s="40" t="s">
        <v>39</v>
      </c>
      <c r="F3468" s="40">
        <v>1</v>
      </c>
    </row>
    <row r="3469" spans="5:6">
      <c r="E3469" s="40" t="s">
        <v>47</v>
      </c>
      <c r="F3469" s="40">
        <v>1</v>
      </c>
    </row>
    <row r="3470" spans="5:6">
      <c r="E3470" s="40" t="s">
        <v>110</v>
      </c>
      <c r="F3470" s="40">
        <v>1</v>
      </c>
    </row>
    <row r="3471" spans="5:6">
      <c r="E3471" s="40" t="s">
        <v>1082</v>
      </c>
      <c r="F3471" s="40">
        <v>4</v>
      </c>
    </row>
    <row r="3472" spans="5:6">
      <c r="E3472" s="40" t="s">
        <v>193</v>
      </c>
      <c r="F3472" s="40">
        <v>1</v>
      </c>
    </row>
    <row r="3473" spans="5:6">
      <c r="E3473" s="40" t="s">
        <v>84</v>
      </c>
      <c r="F3473" s="40">
        <v>3</v>
      </c>
    </row>
    <row r="3474" spans="5:6">
      <c r="E3474" s="40" t="s">
        <v>87</v>
      </c>
      <c r="F3474" s="40">
        <v>1</v>
      </c>
    </row>
    <row r="3475" spans="5:6">
      <c r="E3475" s="40" t="s">
        <v>92</v>
      </c>
      <c r="F3475" s="40">
        <v>3</v>
      </c>
    </row>
    <row r="3476" spans="5:6">
      <c r="E3476" s="40" t="s">
        <v>214</v>
      </c>
      <c r="F3476" s="40">
        <v>1</v>
      </c>
    </row>
    <row r="3477" spans="5:6">
      <c r="E3477" s="40" t="s">
        <v>3491</v>
      </c>
      <c r="F3477" s="40">
        <v>4</v>
      </c>
    </row>
    <row r="3478" spans="5:6">
      <c r="E3478" s="40" t="s">
        <v>1047</v>
      </c>
      <c r="F3478" s="40">
        <v>4</v>
      </c>
    </row>
    <row r="3479" spans="5:6">
      <c r="E3479" s="40" t="s">
        <v>222</v>
      </c>
      <c r="F3479" s="40">
        <v>1</v>
      </c>
    </row>
    <row r="3480" spans="5:6">
      <c r="E3480" s="40" t="s">
        <v>225</v>
      </c>
      <c r="F3480" s="40">
        <v>1</v>
      </c>
    </row>
    <row r="3481" spans="5:6">
      <c r="E3481" s="40" t="s">
        <v>231</v>
      </c>
      <c r="F3481" s="40">
        <v>3</v>
      </c>
    </row>
    <row r="3482" spans="5:6">
      <c r="E3482" s="40" t="s">
        <v>354</v>
      </c>
      <c r="F3482" s="40">
        <v>3</v>
      </c>
    </row>
    <row r="3483" spans="5:6">
      <c r="E3483" s="40" t="s">
        <v>234</v>
      </c>
      <c r="F3483" s="40">
        <v>3</v>
      </c>
    </row>
    <row r="3484" spans="5:6">
      <c r="E3484" s="40" t="s">
        <v>3295</v>
      </c>
      <c r="F3484" s="40">
        <v>4</v>
      </c>
    </row>
    <row r="3485" spans="5:6">
      <c r="E3485" s="40" t="s">
        <v>682</v>
      </c>
      <c r="F3485" s="40">
        <v>3</v>
      </c>
    </row>
    <row r="3486" spans="5:6">
      <c r="E3486" s="40" t="s">
        <v>245</v>
      </c>
      <c r="F3486" s="40">
        <v>1</v>
      </c>
    </row>
    <row r="3487" spans="5:6">
      <c r="E3487" s="40" t="s">
        <v>248</v>
      </c>
      <c r="F3487" s="40">
        <v>3</v>
      </c>
    </row>
    <row r="3488" spans="5:6">
      <c r="E3488" s="40" t="s">
        <v>992</v>
      </c>
      <c r="F3488" s="40">
        <v>4</v>
      </c>
    </row>
    <row r="3489" spans="5:6">
      <c r="E3489" s="40" t="s">
        <v>3235</v>
      </c>
      <c r="F3489" s="40">
        <v>4</v>
      </c>
    </row>
    <row r="3490" spans="5:6">
      <c r="E3490" s="40" t="s">
        <v>3020</v>
      </c>
      <c r="F3490" s="40">
        <v>4</v>
      </c>
    </row>
    <row r="3491" spans="5:6">
      <c r="E3491" s="40" t="s">
        <v>3188</v>
      </c>
      <c r="F3491" s="40">
        <v>4</v>
      </c>
    </row>
    <row r="3492" spans="5:6">
      <c r="E3492" s="40" t="s">
        <v>370</v>
      </c>
      <c r="F3492" s="40">
        <v>1</v>
      </c>
    </row>
    <row r="3493" spans="5:6">
      <c r="E3493" s="40" t="s">
        <v>453</v>
      </c>
      <c r="F3493" s="40">
        <v>1</v>
      </c>
    </row>
    <row r="3494" spans="5:6">
      <c r="E3494" s="40" t="s">
        <v>385</v>
      </c>
      <c r="F3494" s="40">
        <v>3</v>
      </c>
    </row>
    <row r="3495" spans="5:6">
      <c r="E3495" s="40" t="s">
        <v>459</v>
      </c>
      <c r="F3495" s="40">
        <v>3</v>
      </c>
    </row>
    <row r="3496" spans="5:6">
      <c r="E3496" s="40" t="s">
        <v>461</v>
      </c>
      <c r="F3496" s="40">
        <v>1</v>
      </c>
    </row>
    <row r="3497" spans="5:6">
      <c r="E3497" s="40" t="s">
        <v>464</v>
      </c>
      <c r="F3497" s="40">
        <v>3</v>
      </c>
    </row>
    <row r="3498" spans="5:6">
      <c r="E3498" s="40" t="s">
        <v>467</v>
      </c>
      <c r="F3498" s="40">
        <v>1</v>
      </c>
    </row>
    <row r="3499" spans="5:6">
      <c r="E3499" s="40" t="s">
        <v>256</v>
      </c>
      <c r="F3499" s="40">
        <v>1</v>
      </c>
    </row>
    <row r="3500" spans="5:6">
      <c r="E3500" s="40" t="s">
        <v>396</v>
      </c>
      <c r="F3500" s="40">
        <v>1</v>
      </c>
    </row>
    <row r="3501" spans="5:6">
      <c r="E3501" s="40" t="s">
        <v>401</v>
      </c>
      <c r="F3501" s="40">
        <v>1</v>
      </c>
    </row>
    <row r="3502" spans="5:6">
      <c r="E3502" s="40" t="s">
        <v>3231</v>
      </c>
      <c r="F3502" s="40">
        <v>4</v>
      </c>
    </row>
    <row r="3503" spans="5:6">
      <c r="E3503" s="40" t="s">
        <v>262</v>
      </c>
      <c r="F3503" s="40">
        <v>3</v>
      </c>
    </row>
    <row r="3504" spans="5:6">
      <c r="E3504" s="40" t="s">
        <v>409</v>
      </c>
      <c r="F3504" s="40">
        <v>3</v>
      </c>
    </row>
    <row r="3505" spans="5:6">
      <c r="E3505" s="40" t="s">
        <v>1036</v>
      </c>
      <c r="F3505" s="40">
        <v>4</v>
      </c>
    </row>
    <row r="3506" spans="5:6">
      <c r="E3506" s="40" t="s">
        <v>475</v>
      </c>
      <c r="F3506" s="40">
        <v>3</v>
      </c>
    </row>
    <row r="3507" spans="5:6">
      <c r="E3507" s="40" t="s">
        <v>477</v>
      </c>
      <c r="F3507" s="40">
        <v>3</v>
      </c>
    </row>
    <row r="3508" spans="5:6">
      <c r="E3508" s="40" t="s">
        <v>718</v>
      </c>
      <c r="F3508" s="40">
        <v>3</v>
      </c>
    </row>
    <row r="3509" spans="5:6">
      <c r="E3509" s="40" t="s">
        <v>483</v>
      </c>
      <c r="F3509" s="40">
        <v>1</v>
      </c>
    </row>
    <row r="3510" spans="5:6">
      <c r="E3510" s="40" t="s">
        <v>1042</v>
      </c>
      <c r="F3510" s="40">
        <v>4</v>
      </c>
    </row>
    <row r="3511" spans="5:6">
      <c r="E3511" s="40" t="s">
        <v>3310</v>
      </c>
      <c r="F3511" s="40">
        <v>4</v>
      </c>
    </row>
    <row r="3512" spans="5:6">
      <c r="E3512" s="40" t="s">
        <v>3264</v>
      </c>
      <c r="F3512" s="40">
        <v>4</v>
      </c>
    </row>
    <row r="3513" spans="5:6">
      <c r="E3513" s="40" t="s">
        <v>3243</v>
      </c>
      <c r="F3513" s="40">
        <v>4</v>
      </c>
    </row>
    <row r="3514" spans="5:6">
      <c r="E3514" s="40" t="s">
        <v>270</v>
      </c>
      <c r="F3514" s="40">
        <v>3</v>
      </c>
    </row>
    <row r="3515" spans="5:6">
      <c r="E3515" s="40" t="s">
        <v>273</v>
      </c>
      <c r="F3515" s="40">
        <v>1</v>
      </c>
    </row>
    <row r="3516" spans="5:6">
      <c r="E3516" s="40" t="s">
        <v>417</v>
      </c>
      <c r="F3516" s="40">
        <v>1</v>
      </c>
    </row>
    <row r="3517" spans="5:6">
      <c r="E3517" s="40" t="s">
        <v>423</v>
      </c>
      <c r="F3517" s="40">
        <v>3</v>
      </c>
    </row>
    <row r="3518" spans="5:6">
      <c r="E3518" s="40" t="s">
        <v>275</v>
      </c>
      <c r="F3518" s="40">
        <v>3</v>
      </c>
    </row>
    <row r="3519" spans="5:6">
      <c r="E3519" s="40" t="s">
        <v>429</v>
      </c>
      <c r="F3519" s="40">
        <v>1</v>
      </c>
    </row>
    <row r="3520" spans="5:6">
      <c r="E3520" s="40" t="s">
        <v>526</v>
      </c>
      <c r="F3520" s="40">
        <v>1</v>
      </c>
    </row>
    <row r="3521" spans="5:6">
      <c r="E3521" s="40" t="s">
        <v>2961</v>
      </c>
      <c r="F3521" s="40">
        <v>4</v>
      </c>
    </row>
    <row r="3522" spans="5:6">
      <c r="E3522" s="40" t="s">
        <v>529</v>
      </c>
      <c r="F3522" s="40">
        <v>3</v>
      </c>
    </row>
    <row r="3523" spans="5:6">
      <c r="E3523" s="40" t="s">
        <v>434</v>
      </c>
      <c r="F3523" s="40">
        <v>3</v>
      </c>
    </row>
    <row r="3524" spans="5:6">
      <c r="E3524" s="40" t="s">
        <v>1007</v>
      </c>
      <c r="F3524" s="40">
        <v>4</v>
      </c>
    </row>
    <row r="3525" spans="5:6">
      <c r="E3525" s="40" t="s">
        <v>284</v>
      </c>
      <c r="F3525" s="40">
        <v>3</v>
      </c>
    </row>
    <row r="3526" spans="5:6">
      <c r="E3526" s="40" t="s">
        <v>3239</v>
      </c>
      <c r="F3526" s="40">
        <v>4</v>
      </c>
    </row>
    <row r="3527" spans="5:6">
      <c r="E3527" s="40" t="s">
        <v>532</v>
      </c>
      <c r="F3527" s="40">
        <v>1</v>
      </c>
    </row>
    <row r="3528" spans="5:6">
      <c r="E3528" s="40" t="s">
        <v>440</v>
      </c>
      <c r="F3528" s="40">
        <v>1</v>
      </c>
    </row>
    <row r="3529" spans="5:6">
      <c r="E3529" s="40" t="s">
        <v>442</v>
      </c>
      <c r="F3529" s="40">
        <v>1</v>
      </c>
    </row>
    <row r="3530" spans="5:6">
      <c r="E3530" s="40" t="s">
        <v>287</v>
      </c>
      <c r="F3530" s="40">
        <v>3</v>
      </c>
    </row>
    <row r="3531" spans="5:6">
      <c r="E3531" s="40" t="s">
        <v>445</v>
      </c>
      <c r="F3531" s="40">
        <v>3</v>
      </c>
    </row>
    <row r="3532" spans="5:6">
      <c r="E3532" s="40" t="s">
        <v>3261</v>
      </c>
      <c r="F3532" s="40">
        <v>4</v>
      </c>
    </row>
    <row r="3533" spans="5:6">
      <c r="E3533" s="40" t="s">
        <v>2969</v>
      </c>
      <c r="F3533" s="40">
        <v>4</v>
      </c>
    </row>
    <row r="3534" spans="5:6">
      <c r="E3534" s="40" t="s">
        <v>3039</v>
      </c>
      <c r="F3534" s="40">
        <v>4</v>
      </c>
    </row>
    <row r="3535" spans="5:6">
      <c r="E3535" s="40" t="s">
        <v>489</v>
      </c>
      <c r="F3535" s="40">
        <v>1</v>
      </c>
    </row>
    <row r="3536" spans="5:6">
      <c r="E3536" s="40" t="s">
        <v>296</v>
      </c>
      <c r="F3536" s="40">
        <v>3</v>
      </c>
    </row>
    <row r="3537" spans="5:6">
      <c r="E3537" s="40" t="s">
        <v>492</v>
      </c>
      <c r="F3537" s="40">
        <v>3</v>
      </c>
    </row>
    <row r="3538" spans="5:6">
      <c r="E3538" s="40" t="s">
        <v>497</v>
      </c>
      <c r="F3538" s="40">
        <v>1</v>
      </c>
    </row>
    <row r="3539" spans="5:6">
      <c r="E3539" s="40" t="s">
        <v>1624</v>
      </c>
      <c r="F3539" s="40">
        <v>4</v>
      </c>
    </row>
    <row r="3540" spans="5:6">
      <c r="E3540" s="40" t="s">
        <v>1945</v>
      </c>
      <c r="F3540" s="40">
        <v>4</v>
      </c>
    </row>
    <row r="3541" spans="5:6">
      <c r="E3541" s="40" t="s">
        <v>1010</v>
      </c>
      <c r="F3541" s="40">
        <v>4</v>
      </c>
    </row>
    <row r="3542" spans="5:6">
      <c r="E3542" s="40" t="s">
        <v>3012</v>
      </c>
      <c r="F3542" s="40">
        <v>4</v>
      </c>
    </row>
    <row r="3543" spans="5:6">
      <c r="E3543" s="40" t="s">
        <v>1090</v>
      </c>
      <c r="F3543" s="40">
        <v>4</v>
      </c>
    </row>
    <row r="3544" spans="5:6">
      <c r="E3544" s="40" t="s">
        <v>520</v>
      </c>
      <c r="F3544" s="40">
        <v>1</v>
      </c>
    </row>
    <row r="3545" spans="5:6">
      <c r="E3545" s="40" t="s">
        <v>582</v>
      </c>
      <c r="F3545" s="40">
        <v>3</v>
      </c>
    </row>
    <row r="3546" spans="5:6">
      <c r="E3546" s="40" t="s">
        <v>299</v>
      </c>
      <c r="F3546" s="40">
        <v>3</v>
      </c>
    </row>
    <row r="3547" spans="5:6">
      <c r="E3547" s="40" t="s">
        <v>302</v>
      </c>
      <c r="F3547" s="40">
        <v>3</v>
      </c>
    </row>
    <row r="3548" spans="5:6">
      <c r="E3548" s="40" t="s">
        <v>304</v>
      </c>
      <c r="F3548" s="40">
        <v>1</v>
      </c>
    </row>
    <row r="3549" spans="5:6">
      <c r="E3549" s="40" t="s">
        <v>709</v>
      </c>
      <c r="F3549" s="40">
        <v>3</v>
      </c>
    </row>
    <row r="3550" spans="5:6">
      <c r="E3550" s="40" t="s">
        <v>606</v>
      </c>
      <c r="F3550" s="40">
        <v>3</v>
      </c>
    </row>
    <row r="3551" spans="5:6">
      <c r="E3551" s="40" t="s">
        <v>615</v>
      </c>
      <c r="F3551" s="40">
        <v>3</v>
      </c>
    </row>
    <row r="3552" spans="5:6">
      <c r="E3552" s="40" t="s">
        <v>618</v>
      </c>
      <c r="F3552" s="40">
        <v>3</v>
      </c>
    </row>
    <row r="3553" spans="5:6">
      <c r="E3553" s="40" t="s">
        <v>3127</v>
      </c>
      <c r="F3553" s="40">
        <v>4</v>
      </c>
    </row>
    <row r="3554" spans="5:6">
      <c r="E3554" s="40" t="s">
        <v>2982</v>
      </c>
      <c r="F3554" s="40">
        <v>4</v>
      </c>
    </row>
    <row r="3555" spans="5:6">
      <c r="E3555" s="40" t="s">
        <v>638</v>
      </c>
      <c r="F3555" s="40">
        <v>3</v>
      </c>
    </row>
    <row r="3556" spans="5:6">
      <c r="E3556" s="40" t="s">
        <v>3209</v>
      </c>
      <c r="F3556" s="40">
        <v>4</v>
      </c>
    </row>
    <row r="3557" spans="5:6">
      <c r="E3557" s="40" t="s">
        <v>323</v>
      </c>
      <c r="F3557" s="40">
        <v>1</v>
      </c>
    </row>
    <row r="3558" spans="5:6">
      <c r="E3558" s="40" t="s">
        <v>326</v>
      </c>
      <c r="F3558" s="40">
        <v>1</v>
      </c>
    </row>
    <row r="3559" spans="5:6">
      <c r="E3559" s="40" t="s">
        <v>570</v>
      </c>
      <c r="F3559" s="40">
        <v>1</v>
      </c>
    </row>
    <row r="3560" spans="5:6">
      <c r="E3560" s="40" t="s">
        <v>650</v>
      </c>
      <c r="F3560" s="40">
        <v>1</v>
      </c>
    </row>
    <row r="3561" spans="5:6">
      <c r="E3561" s="40" t="s">
        <v>655</v>
      </c>
      <c r="F3561" s="40">
        <v>1</v>
      </c>
    </row>
    <row r="3562" spans="5:6">
      <c r="E3562" s="40" t="s">
        <v>658</v>
      </c>
      <c r="F3562" s="40">
        <v>3</v>
      </c>
    </row>
    <row r="3563" spans="5:6">
      <c r="E3563" s="40" t="s">
        <v>661</v>
      </c>
      <c r="F3563" s="40">
        <v>1</v>
      </c>
    </row>
    <row r="3564" spans="5:6">
      <c r="E3564" s="40" t="s">
        <v>585</v>
      </c>
      <c r="F3564" s="40">
        <v>1</v>
      </c>
    </row>
    <row r="3565" spans="5:6">
      <c r="E3565" s="40" t="s">
        <v>594</v>
      </c>
      <c r="F3565" s="40">
        <v>1</v>
      </c>
    </row>
    <row r="3566" spans="5:6">
      <c r="E3566" s="40" t="s">
        <v>3217</v>
      </c>
      <c r="F3566" s="40">
        <v>4</v>
      </c>
    </row>
    <row r="3567" spans="5:6">
      <c r="E3567" s="40" t="s">
        <v>750</v>
      </c>
      <c r="F3567" s="40">
        <v>3</v>
      </c>
    </row>
    <row r="3568" spans="5:6">
      <c r="E3568" s="40" t="s">
        <v>3228</v>
      </c>
      <c r="F3568" s="40">
        <v>4</v>
      </c>
    </row>
    <row r="3569" spans="5:6">
      <c r="E3569" s="40" t="s">
        <v>3436</v>
      </c>
      <c r="F3569" s="40">
        <v>4</v>
      </c>
    </row>
    <row r="3570" spans="5:6">
      <c r="E3570" s="40" t="s">
        <v>3200</v>
      </c>
      <c r="F3570" s="40">
        <v>4</v>
      </c>
    </row>
    <row r="3571" spans="5:6">
      <c r="E3571" s="40" t="s">
        <v>3169</v>
      </c>
      <c r="F3571" s="40">
        <v>4</v>
      </c>
    </row>
    <row r="3572" spans="5:6">
      <c r="E3572" s="40" t="s">
        <v>756</v>
      </c>
      <c r="F3572" s="40">
        <v>1</v>
      </c>
    </row>
    <row r="3573" spans="5:6">
      <c r="E3573" s="40" t="s">
        <v>1073</v>
      </c>
      <c r="F3573" s="40">
        <v>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475"/>
  <sheetViews>
    <sheetView workbookViewId="0">
      <selection activeCell="D9" sqref="D9"/>
    </sheetView>
  </sheetViews>
  <sheetFormatPr defaultRowHeight="13.5"/>
  <sheetData>
    <row r="1" spans="1:17">
      <c r="A1" t="s">
        <v>13590</v>
      </c>
      <c r="B1" t="s">
        <v>10978</v>
      </c>
      <c r="C1" t="s">
        <v>4254</v>
      </c>
      <c r="D1" t="s">
        <v>10979</v>
      </c>
      <c r="E1" t="s">
        <v>10980</v>
      </c>
      <c r="F1" t="s">
        <v>10981</v>
      </c>
      <c r="G1" t="s">
        <v>10982</v>
      </c>
      <c r="H1" t="s">
        <v>4269</v>
      </c>
      <c r="I1" t="s">
        <v>10983</v>
      </c>
      <c r="J1" t="s">
        <v>4278</v>
      </c>
      <c r="K1" t="s">
        <v>4279</v>
      </c>
      <c r="L1" t="s">
        <v>4280</v>
      </c>
      <c r="M1" t="s">
        <v>4281</v>
      </c>
      <c r="N1" t="s">
        <v>4282</v>
      </c>
      <c r="O1" t="s">
        <v>10986</v>
      </c>
      <c r="P1" t="s">
        <v>10984</v>
      </c>
      <c r="Q1" t="s">
        <v>13582</v>
      </c>
    </row>
    <row r="2" spans="1:17">
      <c r="A2" t="s">
        <v>3368</v>
      </c>
      <c r="B2">
        <v>1868.76</v>
      </c>
      <c r="C2">
        <v>40682</v>
      </c>
      <c r="D2">
        <v>1.4499999999999993</v>
      </c>
      <c r="E2">
        <v>-6.9799999999999995</v>
      </c>
      <c r="F2">
        <v>200</v>
      </c>
      <c r="G2">
        <v>15.54001554001554</v>
      </c>
      <c r="H2">
        <v>7</v>
      </c>
      <c r="I2">
        <v>1.9125683060109289</v>
      </c>
      <c r="J2">
        <v>100</v>
      </c>
      <c r="K2">
        <v>98.61</v>
      </c>
      <c r="L2">
        <v>0</v>
      </c>
      <c r="M2">
        <v>0</v>
      </c>
      <c r="N2">
        <v>1796</v>
      </c>
      <c r="O2">
        <v>0</v>
      </c>
      <c r="P2">
        <v>0</v>
      </c>
      <c r="Q2" t="s">
        <v>13584</v>
      </c>
    </row>
    <row r="3" spans="1:17">
      <c r="A3" t="s">
        <v>2686</v>
      </c>
      <c r="B3">
        <v>951</v>
      </c>
      <c r="C3">
        <v>20007</v>
      </c>
      <c r="D3">
        <v>3.2300000000000004</v>
      </c>
      <c r="E3">
        <v>-5.7366666666666672</v>
      </c>
      <c r="F3">
        <v>12.72</v>
      </c>
      <c r="G3">
        <v>0.88394718554551777</v>
      </c>
      <c r="H3">
        <v>9.31</v>
      </c>
      <c r="I3">
        <v>2.5230352303523036</v>
      </c>
      <c r="J3">
        <v>85.43</v>
      </c>
      <c r="K3">
        <v>96.49</v>
      </c>
      <c r="L3">
        <v>28</v>
      </c>
      <c r="M3">
        <v>208</v>
      </c>
      <c r="N3">
        <v>1397</v>
      </c>
      <c r="O3">
        <v>0.57615384615384613</v>
      </c>
      <c r="P3">
        <v>0.89334287759484599</v>
      </c>
      <c r="Q3" t="s">
        <v>13588</v>
      </c>
    </row>
    <row r="4" spans="1:17">
      <c r="A4" t="s">
        <v>3650</v>
      </c>
      <c r="B4">
        <v>2100</v>
      </c>
      <c r="C4">
        <v>61986</v>
      </c>
      <c r="D4">
        <v>1.54</v>
      </c>
      <c r="E4">
        <v>-5.1033333333333326</v>
      </c>
      <c r="F4">
        <v>6.01</v>
      </c>
      <c r="G4">
        <v>1.4241706161137442</v>
      </c>
      <c r="H4">
        <v>2.99</v>
      </c>
      <c r="I4">
        <v>0.98679867986798697</v>
      </c>
      <c r="J4">
        <v>99.1</v>
      </c>
      <c r="K4">
        <v>95.56</v>
      </c>
      <c r="L4">
        <v>390</v>
      </c>
      <c r="M4">
        <v>2010</v>
      </c>
      <c r="N4">
        <v>9816</v>
      </c>
      <c r="O4">
        <v>0.83044776119402997</v>
      </c>
      <c r="P4">
        <v>1.2286063569682153</v>
      </c>
      <c r="Q4" t="s">
        <v>13588</v>
      </c>
    </row>
    <row r="5" spans="1:17">
      <c r="A5" t="s">
        <v>2840</v>
      </c>
      <c r="B5">
        <v>3000</v>
      </c>
      <c r="C5">
        <v>53943</v>
      </c>
      <c r="D5">
        <v>0.41999999999999993</v>
      </c>
      <c r="E5">
        <v>-3.8000000000000003</v>
      </c>
      <c r="F5">
        <v>7.07</v>
      </c>
      <c r="G5">
        <v>0.49131341209173035</v>
      </c>
      <c r="H5">
        <v>3.81</v>
      </c>
      <c r="I5">
        <v>1.032520325203252</v>
      </c>
      <c r="J5">
        <v>99.96</v>
      </c>
      <c r="K5">
        <v>98.57</v>
      </c>
      <c r="L5">
        <v>88</v>
      </c>
      <c r="M5">
        <v>408</v>
      </c>
      <c r="N5">
        <v>3904</v>
      </c>
      <c r="O5">
        <v>0.92313725490196086</v>
      </c>
      <c r="P5">
        <v>0.62704918032786883</v>
      </c>
      <c r="Q5" t="s">
        <v>13588</v>
      </c>
    </row>
    <row r="6" spans="1:17">
      <c r="A6" t="s">
        <v>3864</v>
      </c>
      <c r="B6">
        <v>1910.6</v>
      </c>
      <c r="C6">
        <v>50957</v>
      </c>
      <c r="D6">
        <v>1.1400000000000001</v>
      </c>
      <c r="E6">
        <v>-3.6766666666666672</v>
      </c>
      <c r="F6">
        <v>33.33</v>
      </c>
      <c r="G6">
        <v>4.3625654450261777</v>
      </c>
      <c r="H6">
        <v>2.58</v>
      </c>
      <c r="I6">
        <v>0.75882352941176479</v>
      </c>
      <c r="J6">
        <v>97.26</v>
      </c>
      <c r="K6">
        <v>97.38</v>
      </c>
      <c r="L6">
        <v>72</v>
      </c>
      <c r="M6">
        <v>252</v>
      </c>
      <c r="N6">
        <v>3417</v>
      </c>
      <c r="O6">
        <v>1.2228571428571429</v>
      </c>
      <c r="P6">
        <v>0.44249341527655839</v>
      </c>
      <c r="Q6" t="s">
        <v>13588</v>
      </c>
    </row>
    <row r="7" spans="1:17">
      <c r="A7" t="s">
        <v>3039</v>
      </c>
      <c r="B7">
        <v>2014.12</v>
      </c>
      <c r="C7">
        <v>101328</v>
      </c>
      <c r="D7">
        <v>1.2599999999999998</v>
      </c>
      <c r="E7">
        <v>-3.5966666666666662</v>
      </c>
      <c r="F7">
        <v>5.3</v>
      </c>
      <c r="G7">
        <v>1.6459627329192545</v>
      </c>
      <c r="H7">
        <v>2.64</v>
      </c>
      <c r="I7">
        <v>1.6603773584905661</v>
      </c>
      <c r="J7">
        <v>99.16</v>
      </c>
      <c r="K7">
        <v>97.19</v>
      </c>
      <c r="L7">
        <v>645</v>
      </c>
      <c r="M7">
        <v>2585</v>
      </c>
      <c r="N7">
        <v>20537</v>
      </c>
      <c r="O7">
        <v>1.0679303675048355</v>
      </c>
      <c r="P7">
        <v>0.7552222817354044</v>
      </c>
      <c r="Q7" t="s">
        <v>13588</v>
      </c>
    </row>
    <row r="8" spans="1:17">
      <c r="A8" t="s">
        <v>1313</v>
      </c>
      <c r="B8">
        <v>1000</v>
      </c>
      <c r="C8">
        <v>80350</v>
      </c>
      <c r="D8">
        <v>0.95000000000000018</v>
      </c>
      <c r="E8">
        <v>-2.9500000000000006</v>
      </c>
      <c r="F8">
        <v>25</v>
      </c>
      <c r="G8">
        <v>3.9556962025316453</v>
      </c>
      <c r="H8">
        <v>5.79</v>
      </c>
      <c r="I8">
        <v>1.7815384615384615</v>
      </c>
      <c r="J8">
        <v>86.82</v>
      </c>
      <c r="K8">
        <v>96.58</v>
      </c>
      <c r="L8">
        <v>0</v>
      </c>
      <c r="M8">
        <v>13</v>
      </c>
      <c r="N8">
        <v>31266</v>
      </c>
      <c r="O8">
        <v>0</v>
      </c>
      <c r="P8">
        <v>2.494722701976588E-3</v>
      </c>
      <c r="Q8" t="s">
        <v>13584</v>
      </c>
    </row>
    <row r="9" spans="1:17">
      <c r="A9" t="s">
        <v>1140</v>
      </c>
      <c r="B9">
        <v>801.1</v>
      </c>
      <c r="C9">
        <v>68010</v>
      </c>
      <c r="D9">
        <v>0.58000000000000007</v>
      </c>
      <c r="E9">
        <v>-2.94</v>
      </c>
      <c r="F9">
        <v>60.28</v>
      </c>
      <c r="G9">
        <v>4.683760683760684</v>
      </c>
      <c r="H9">
        <v>5.63</v>
      </c>
      <c r="I9">
        <v>1.5382513661202184</v>
      </c>
      <c r="J9">
        <v>99.94</v>
      </c>
      <c r="K9">
        <v>98.06</v>
      </c>
      <c r="L9">
        <v>520</v>
      </c>
      <c r="M9">
        <v>6895</v>
      </c>
      <c r="N9">
        <v>37148</v>
      </c>
      <c r="O9">
        <v>0.32278462654097173</v>
      </c>
      <c r="P9">
        <v>1.1136534941315819</v>
      </c>
      <c r="Q9" t="s">
        <v>13588</v>
      </c>
    </row>
    <row r="10" spans="1:17">
      <c r="A10" t="s">
        <v>2133</v>
      </c>
      <c r="B10">
        <v>1000</v>
      </c>
      <c r="C10">
        <v>26024</v>
      </c>
      <c r="D10">
        <v>0.94000000000000039</v>
      </c>
      <c r="E10">
        <v>-2.7033333333333331</v>
      </c>
      <c r="F10">
        <v>5.51</v>
      </c>
      <c r="G10">
        <v>1.7436708860759491</v>
      </c>
      <c r="H10">
        <v>2.68</v>
      </c>
      <c r="I10">
        <v>1.1028806584362141</v>
      </c>
      <c r="J10">
        <v>98.44</v>
      </c>
      <c r="K10">
        <v>98.58</v>
      </c>
      <c r="L10">
        <v>3</v>
      </c>
      <c r="M10">
        <v>455</v>
      </c>
      <c r="N10">
        <v>2950</v>
      </c>
      <c r="O10">
        <v>2.8219780219780222E-2</v>
      </c>
      <c r="P10">
        <v>0.92542372881355939</v>
      </c>
      <c r="Q10" t="s">
        <v>13588</v>
      </c>
    </row>
    <row r="11" spans="1:17">
      <c r="A11" t="s">
        <v>2336</v>
      </c>
      <c r="B11">
        <v>1000</v>
      </c>
      <c r="C11">
        <v>109068</v>
      </c>
      <c r="D11">
        <v>1.59</v>
      </c>
      <c r="E11">
        <v>-2.67</v>
      </c>
      <c r="F11">
        <v>16.75</v>
      </c>
      <c r="G11">
        <v>3.9691943127962088</v>
      </c>
      <c r="H11">
        <v>4.8</v>
      </c>
      <c r="I11">
        <v>1.5841584158415842</v>
      </c>
      <c r="J11">
        <v>98.12</v>
      </c>
      <c r="K11">
        <v>99.77</v>
      </c>
      <c r="L11">
        <v>656</v>
      </c>
      <c r="M11">
        <v>2374</v>
      </c>
      <c r="N11">
        <v>3514</v>
      </c>
      <c r="O11">
        <v>1.1826790227464195</v>
      </c>
      <c r="P11">
        <v>4.053500284575982</v>
      </c>
      <c r="Q11" t="s">
        <v>13588</v>
      </c>
    </row>
    <row r="12" spans="1:17">
      <c r="A12" t="s">
        <v>2112</v>
      </c>
      <c r="B12">
        <v>1000</v>
      </c>
      <c r="C12">
        <v>313550</v>
      </c>
      <c r="D12">
        <v>1.51</v>
      </c>
      <c r="E12">
        <v>-2.6166666666666667</v>
      </c>
      <c r="F12">
        <v>1.92</v>
      </c>
      <c r="G12">
        <v>0.61538461538461531</v>
      </c>
      <c r="H12">
        <v>3.07</v>
      </c>
      <c r="I12">
        <v>1.1628787878787878</v>
      </c>
      <c r="J12">
        <v>96.16</v>
      </c>
      <c r="K12">
        <v>98.38</v>
      </c>
      <c r="L12">
        <v>1352</v>
      </c>
      <c r="M12">
        <v>5836</v>
      </c>
      <c r="N12">
        <v>30084</v>
      </c>
      <c r="O12">
        <v>0.99152844413982189</v>
      </c>
      <c r="P12">
        <v>1.163940965297168</v>
      </c>
      <c r="Q12" t="s">
        <v>13588</v>
      </c>
    </row>
    <row r="13" spans="1:17">
      <c r="A13" t="s">
        <v>3666</v>
      </c>
      <c r="B13">
        <v>1000</v>
      </c>
      <c r="C13">
        <v>17587</v>
      </c>
      <c r="D13">
        <v>0.78000000000000025</v>
      </c>
      <c r="E13">
        <v>-2.4466666666666668</v>
      </c>
      <c r="F13">
        <v>1.64</v>
      </c>
      <c r="G13">
        <v>0.41730279898218825</v>
      </c>
      <c r="H13">
        <v>1.26</v>
      </c>
      <c r="I13">
        <v>0.51851851851851849</v>
      </c>
      <c r="J13">
        <v>65.36</v>
      </c>
      <c r="K13">
        <v>99.69</v>
      </c>
      <c r="L13">
        <v>212</v>
      </c>
      <c r="M13">
        <v>1242</v>
      </c>
      <c r="N13">
        <v>9419</v>
      </c>
      <c r="O13">
        <v>0.73056360708534629</v>
      </c>
      <c r="P13">
        <v>0.79116679052978012</v>
      </c>
      <c r="Q13" t="s">
        <v>13588</v>
      </c>
    </row>
    <row r="14" spans="1:17">
      <c r="A14" t="s">
        <v>3636</v>
      </c>
      <c r="B14">
        <v>1048</v>
      </c>
      <c r="C14">
        <v>26974</v>
      </c>
      <c r="D14">
        <v>1.1300000000000001</v>
      </c>
      <c r="E14">
        <v>-2.3966666666666669</v>
      </c>
      <c r="F14">
        <v>4.72</v>
      </c>
      <c r="G14">
        <v>1.3801169590643274</v>
      </c>
      <c r="H14">
        <v>3.15</v>
      </c>
      <c r="I14">
        <v>2.1283783783783785</v>
      </c>
      <c r="J14">
        <v>99.9</v>
      </c>
      <c r="K14">
        <v>97.58</v>
      </c>
      <c r="L14">
        <v>301</v>
      </c>
      <c r="M14">
        <v>1186</v>
      </c>
      <c r="N14">
        <v>7815</v>
      </c>
      <c r="O14">
        <v>1.0862394603709951</v>
      </c>
      <c r="P14">
        <v>0.91055662188099795</v>
      </c>
      <c r="Q14" t="s">
        <v>13588</v>
      </c>
    </row>
    <row r="15" spans="1:17">
      <c r="A15" t="s">
        <v>2455</v>
      </c>
      <c r="B15">
        <v>3000</v>
      </c>
      <c r="C15">
        <v>30581</v>
      </c>
      <c r="D15">
        <v>0.75</v>
      </c>
      <c r="E15">
        <v>-2.3966666666666665</v>
      </c>
      <c r="F15">
        <v>9.86</v>
      </c>
      <c r="G15">
        <v>0.68519805420430846</v>
      </c>
      <c r="H15">
        <v>2.68</v>
      </c>
      <c r="I15">
        <v>0.72628726287262879</v>
      </c>
      <c r="J15">
        <v>100</v>
      </c>
      <c r="K15">
        <v>97.96</v>
      </c>
      <c r="L15">
        <v>57</v>
      </c>
      <c r="M15">
        <v>243</v>
      </c>
      <c r="N15">
        <v>2687</v>
      </c>
      <c r="O15">
        <v>1.0039506172839505</v>
      </c>
      <c r="P15">
        <v>0.5426125790844808</v>
      </c>
      <c r="Q15" t="s">
        <v>13588</v>
      </c>
    </row>
    <row r="16" spans="1:17">
      <c r="A16" t="s">
        <v>783</v>
      </c>
      <c r="B16">
        <v>1000</v>
      </c>
      <c r="C16">
        <v>27828</v>
      </c>
      <c r="D16">
        <v>1.2700000000000002</v>
      </c>
      <c r="E16">
        <v>-2.3800000000000003</v>
      </c>
      <c r="F16">
        <v>5.41</v>
      </c>
      <c r="G16">
        <v>1.1131687242798354</v>
      </c>
      <c r="H16">
        <v>2.19</v>
      </c>
      <c r="I16">
        <v>0.74237288135593216</v>
      </c>
      <c r="J16">
        <v>100</v>
      </c>
      <c r="K16">
        <v>98.62</v>
      </c>
      <c r="L16">
        <v>54</v>
      </c>
      <c r="M16">
        <v>1265</v>
      </c>
      <c r="N16">
        <v>5859</v>
      </c>
      <c r="O16">
        <v>0.18270355731225299</v>
      </c>
      <c r="P16">
        <v>1.2954429083461341</v>
      </c>
      <c r="Q16" t="s">
        <v>13588</v>
      </c>
    </row>
    <row r="17" spans="1:17">
      <c r="A17" t="s">
        <v>3065</v>
      </c>
      <c r="B17">
        <v>0</v>
      </c>
      <c r="C17">
        <v>67711</v>
      </c>
      <c r="D17">
        <v>1.96</v>
      </c>
      <c r="E17">
        <v>-2.3633333333333333</v>
      </c>
      <c r="F17">
        <v>100</v>
      </c>
      <c r="G17">
        <v>14.684287812041116</v>
      </c>
      <c r="H17">
        <v>5.82</v>
      </c>
      <c r="I17">
        <v>1.785276073619632</v>
      </c>
      <c r="J17">
        <v>99.99</v>
      </c>
      <c r="K17">
        <v>98.9</v>
      </c>
      <c r="L17">
        <v>0</v>
      </c>
      <c r="M17">
        <v>6</v>
      </c>
      <c r="N17">
        <v>83</v>
      </c>
      <c r="O17">
        <v>0</v>
      </c>
      <c r="P17">
        <v>0.4337349397590361</v>
      </c>
      <c r="Q17" t="s">
        <v>13584</v>
      </c>
    </row>
    <row r="18" spans="1:17">
      <c r="A18" t="s">
        <v>1112</v>
      </c>
      <c r="B18">
        <v>989</v>
      </c>
      <c r="C18">
        <v>23557</v>
      </c>
      <c r="D18">
        <v>0.56000000000000005</v>
      </c>
      <c r="E18">
        <v>-2.2166666666666668</v>
      </c>
      <c r="F18">
        <v>2.79</v>
      </c>
      <c r="G18">
        <v>0.88291139240506322</v>
      </c>
      <c r="H18">
        <v>2.94</v>
      </c>
      <c r="I18">
        <v>1.2098765432098764</v>
      </c>
      <c r="J18">
        <v>97.75</v>
      </c>
      <c r="K18">
        <v>98.65</v>
      </c>
      <c r="L18">
        <v>125</v>
      </c>
      <c r="M18">
        <v>741</v>
      </c>
      <c r="N18">
        <v>5655</v>
      </c>
      <c r="O18">
        <v>0.72199730094466941</v>
      </c>
      <c r="P18">
        <v>0.78620689655172415</v>
      </c>
      <c r="Q18" t="s">
        <v>13588</v>
      </c>
    </row>
    <row r="19" spans="1:17">
      <c r="A19" t="s">
        <v>2870</v>
      </c>
      <c r="B19">
        <v>1000</v>
      </c>
      <c r="C19">
        <v>66947</v>
      </c>
      <c r="D19">
        <v>1.3000000000000003</v>
      </c>
      <c r="E19">
        <v>-2.2033333333333336</v>
      </c>
      <c r="F19">
        <v>3.57</v>
      </c>
      <c r="G19">
        <v>0.9107142857142857</v>
      </c>
      <c r="H19">
        <v>2.56</v>
      </c>
      <c r="I19">
        <v>0.84768211920529801</v>
      </c>
      <c r="J19">
        <v>93.94</v>
      </c>
      <c r="K19">
        <v>98.86</v>
      </c>
      <c r="L19">
        <v>1628</v>
      </c>
      <c r="M19">
        <v>7777</v>
      </c>
      <c r="N19">
        <v>31977</v>
      </c>
      <c r="O19">
        <v>0.89595473833097605</v>
      </c>
      <c r="P19">
        <v>1.4592363261093912</v>
      </c>
      <c r="Q19" t="s">
        <v>13588</v>
      </c>
    </row>
    <row r="20" spans="1:17">
      <c r="A20" t="s">
        <v>906</v>
      </c>
      <c r="B20">
        <v>2000</v>
      </c>
      <c r="C20">
        <v>16480</v>
      </c>
      <c r="D20">
        <v>0.49999999999999978</v>
      </c>
      <c r="E20">
        <v>-2.1466666666666669</v>
      </c>
      <c r="F20">
        <v>24.2</v>
      </c>
      <c r="G20">
        <v>1.6817234190410006</v>
      </c>
      <c r="H20">
        <v>4.07</v>
      </c>
      <c r="I20">
        <v>1.1029810298102982</v>
      </c>
      <c r="J20">
        <v>99.22</v>
      </c>
      <c r="K20">
        <v>97.5</v>
      </c>
      <c r="L20">
        <v>196</v>
      </c>
      <c r="M20">
        <v>968</v>
      </c>
      <c r="N20">
        <v>2498</v>
      </c>
      <c r="O20">
        <v>0.86661157024793389</v>
      </c>
      <c r="P20">
        <v>2.3250600480384307</v>
      </c>
      <c r="Q20" t="s">
        <v>13588</v>
      </c>
    </row>
    <row r="21" spans="1:17">
      <c r="A21" t="s">
        <v>1015</v>
      </c>
      <c r="B21">
        <v>1088</v>
      </c>
      <c r="C21">
        <v>7979</v>
      </c>
      <c r="D21">
        <v>1.55</v>
      </c>
      <c r="E21">
        <v>-2.11</v>
      </c>
      <c r="F21">
        <v>3.87</v>
      </c>
      <c r="G21">
        <v>1.131578947368421</v>
      </c>
      <c r="H21">
        <v>1.24</v>
      </c>
      <c r="I21">
        <v>0.83783783783783783</v>
      </c>
      <c r="J21">
        <v>99.66</v>
      </c>
      <c r="K21">
        <v>97.64</v>
      </c>
      <c r="L21">
        <v>17</v>
      </c>
      <c r="M21">
        <v>199</v>
      </c>
      <c r="N21">
        <v>1699</v>
      </c>
      <c r="O21">
        <v>0.36562814070351757</v>
      </c>
      <c r="P21">
        <v>0.70276633313713943</v>
      </c>
      <c r="Q21" t="s">
        <v>13588</v>
      </c>
    </row>
    <row r="22" spans="1:17">
      <c r="A22" t="s">
        <v>747</v>
      </c>
      <c r="B22">
        <v>2000</v>
      </c>
      <c r="C22">
        <v>757511</v>
      </c>
      <c r="D22">
        <v>0.59000000000000008</v>
      </c>
      <c r="E22">
        <v>-2.063333333333333</v>
      </c>
      <c r="F22">
        <v>5.82</v>
      </c>
      <c r="G22">
        <v>0.76178010471204194</v>
      </c>
      <c r="H22">
        <v>2.33</v>
      </c>
      <c r="I22">
        <v>0.68529411764705883</v>
      </c>
      <c r="J22">
        <v>83.94</v>
      </c>
      <c r="K22">
        <v>97.36</v>
      </c>
      <c r="L22">
        <v>839</v>
      </c>
      <c r="M22">
        <v>3564</v>
      </c>
      <c r="N22">
        <v>23601</v>
      </c>
      <c r="O22">
        <v>1.0075533108866443</v>
      </c>
      <c r="P22">
        <v>0.90606330240244048</v>
      </c>
      <c r="Q22" t="s">
        <v>13588</v>
      </c>
    </row>
    <row r="23" spans="1:17">
      <c r="A23" t="s">
        <v>1891</v>
      </c>
      <c r="B23">
        <v>1001</v>
      </c>
      <c r="C23">
        <v>46909</v>
      </c>
      <c r="D23">
        <v>1.7799999999999998</v>
      </c>
      <c r="E23">
        <v>-2.0466666666666664</v>
      </c>
      <c r="F23">
        <v>3.21</v>
      </c>
      <c r="G23">
        <v>0.93859649122807021</v>
      </c>
      <c r="H23">
        <v>1.34</v>
      </c>
      <c r="I23">
        <v>0.90540540540540548</v>
      </c>
      <c r="J23">
        <v>99.59</v>
      </c>
      <c r="K23">
        <v>97.43</v>
      </c>
      <c r="L23">
        <v>31</v>
      </c>
      <c r="M23">
        <v>198</v>
      </c>
      <c r="N23">
        <v>4328</v>
      </c>
      <c r="O23">
        <v>0.6701010101010102</v>
      </c>
      <c r="P23">
        <v>0.27449168207024033</v>
      </c>
      <c r="Q23" t="s">
        <v>13588</v>
      </c>
    </row>
    <row r="24" spans="1:17">
      <c r="A24" t="s">
        <v>3710</v>
      </c>
      <c r="B24">
        <v>1000</v>
      </c>
      <c r="C24">
        <v>1486633</v>
      </c>
      <c r="D24">
        <v>0.65000000000000013</v>
      </c>
      <c r="E24">
        <v>-1.9866666666666666</v>
      </c>
      <c r="F24">
        <v>2.02</v>
      </c>
      <c r="G24">
        <v>0.51399491094147576</v>
      </c>
      <c r="H24">
        <v>1.67</v>
      </c>
      <c r="I24">
        <v>0.68724279835390945</v>
      </c>
      <c r="J24">
        <v>73.83</v>
      </c>
      <c r="K24">
        <v>98.4</v>
      </c>
      <c r="L24">
        <v>22359</v>
      </c>
      <c r="M24">
        <v>107987</v>
      </c>
      <c r="N24">
        <v>585352</v>
      </c>
      <c r="O24">
        <v>0.88618555937288757</v>
      </c>
      <c r="P24">
        <v>1.1068929464663997</v>
      </c>
      <c r="Q24" t="s">
        <v>13588</v>
      </c>
    </row>
    <row r="25" spans="1:17">
      <c r="A25" t="s">
        <v>3499</v>
      </c>
      <c r="B25">
        <v>1000</v>
      </c>
      <c r="C25">
        <v>21673</v>
      </c>
      <c r="D25">
        <v>0.95000000000000018</v>
      </c>
      <c r="E25">
        <v>-1.95</v>
      </c>
      <c r="F25">
        <v>11.11</v>
      </c>
      <c r="G25">
        <v>1.3767038413878561</v>
      </c>
      <c r="H25">
        <v>0</v>
      </c>
      <c r="I25">
        <v>0</v>
      </c>
      <c r="J25">
        <v>98.69</v>
      </c>
      <c r="K25">
        <v>99.36</v>
      </c>
      <c r="L25">
        <v>2</v>
      </c>
      <c r="M25">
        <v>7</v>
      </c>
      <c r="N25">
        <v>131</v>
      </c>
      <c r="O25">
        <v>1.2228571428571429</v>
      </c>
      <c r="P25">
        <v>0.32061068702290074</v>
      </c>
      <c r="Q25" t="s">
        <v>13588</v>
      </c>
    </row>
    <row r="26" spans="1:17">
      <c r="A26" t="s">
        <v>870</v>
      </c>
      <c r="B26">
        <v>5000</v>
      </c>
      <c r="C26">
        <v>81518</v>
      </c>
      <c r="D26">
        <v>0.95000000000000018</v>
      </c>
      <c r="E26">
        <v>-1.95</v>
      </c>
      <c r="F26">
        <v>3.27</v>
      </c>
      <c r="G26">
        <v>0.73154362416107388</v>
      </c>
      <c r="H26">
        <v>2.25</v>
      </c>
      <c r="I26">
        <v>1.1306532663316582</v>
      </c>
      <c r="J26">
        <v>26.57</v>
      </c>
      <c r="K26">
        <v>98.1</v>
      </c>
      <c r="L26">
        <v>155</v>
      </c>
      <c r="M26">
        <v>2933</v>
      </c>
      <c r="N26">
        <v>14047</v>
      </c>
      <c r="O26">
        <v>0.22618479372655984</v>
      </c>
      <c r="P26">
        <v>1.2527941909304479</v>
      </c>
      <c r="Q26" t="s">
        <v>13588</v>
      </c>
    </row>
    <row r="27" spans="1:17">
      <c r="A27" t="s">
        <v>3223</v>
      </c>
      <c r="B27">
        <v>1060</v>
      </c>
      <c r="C27">
        <v>16123</v>
      </c>
      <c r="D27">
        <v>1.36</v>
      </c>
      <c r="E27">
        <v>-1.8499999999999999</v>
      </c>
      <c r="F27">
        <v>5.66</v>
      </c>
      <c r="G27">
        <v>0.4397824397824398</v>
      </c>
      <c r="H27">
        <v>8.06</v>
      </c>
      <c r="I27">
        <v>2.2021857923497268</v>
      </c>
      <c r="J27">
        <v>100</v>
      </c>
      <c r="K27">
        <v>97.11</v>
      </c>
      <c r="L27">
        <v>3</v>
      </c>
      <c r="M27">
        <v>152</v>
      </c>
      <c r="N27">
        <v>10453</v>
      </c>
      <c r="O27">
        <v>8.4473684210526312E-2</v>
      </c>
      <c r="P27">
        <v>8.7247680091839669E-2</v>
      </c>
      <c r="Q27" t="s">
        <v>13588</v>
      </c>
    </row>
    <row r="28" spans="1:17">
      <c r="A28" t="s">
        <v>2074</v>
      </c>
      <c r="B28">
        <v>1111</v>
      </c>
      <c r="C28">
        <v>33274</v>
      </c>
      <c r="D28">
        <v>0.18999999999999995</v>
      </c>
      <c r="E28">
        <v>-1.8</v>
      </c>
      <c r="F28">
        <v>1.59</v>
      </c>
      <c r="G28">
        <v>0.49378881987577639</v>
      </c>
      <c r="H28">
        <v>0.88</v>
      </c>
      <c r="I28">
        <v>0.55345911949685533</v>
      </c>
      <c r="J28">
        <v>100</v>
      </c>
      <c r="K28">
        <v>98.43</v>
      </c>
      <c r="L28">
        <v>487</v>
      </c>
      <c r="M28">
        <v>2114</v>
      </c>
      <c r="N28">
        <v>10851</v>
      </c>
      <c r="O28">
        <v>0.98597918637653748</v>
      </c>
      <c r="P28">
        <v>1.1689245230854299</v>
      </c>
      <c r="Q28" t="s">
        <v>13588</v>
      </c>
    </row>
    <row r="29" spans="1:17">
      <c r="A29" t="s">
        <v>3995</v>
      </c>
      <c r="B29">
        <v>1000</v>
      </c>
      <c r="C29">
        <v>7110</v>
      </c>
      <c r="D29">
        <v>1.25</v>
      </c>
      <c r="E29">
        <v>-1.79</v>
      </c>
      <c r="F29">
        <v>10.32</v>
      </c>
      <c r="G29">
        <v>0.71716469770674074</v>
      </c>
      <c r="H29">
        <v>3.08</v>
      </c>
      <c r="I29">
        <v>0.83468834688346882</v>
      </c>
      <c r="J29">
        <v>97.89</v>
      </c>
      <c r="K29">
        <v>97.31</v>
      </c>
      <c r="L29">
        <v>6</v>
      </c>
      <c r="M29">
        <v>146</v>
      </c>
      <c r="N29">
        <v>701</v>
      </c>
      <c r="O29">
        <v>0.17589041095890412</v>
      </c>
      <c r="P29">
        <v>1.2496433666191156</v>
      </c>
      <c r="Q29" t="s">
        <v>13588</v>
      </c>
    </row>
    <row r="30" spans="1:17">
      <c r="A30" t="s">
        <v>931</v>
      </c>
      <c r="B30">
        <v>1000</v>
      </c>
      <c r="C30">
        <v>108086</v>
      </c>
      <c r="D30">
        <v>0.59999999999999987</v>
      </c>
      <c r="E30">
        <v>-1.7066666666666668</v>
      </c>
      <c r="F30">
        <v>3.99</v>
      </c>
      <c r="G30">
        <v>1.2507836990595613</v>
      </c>
      <c r="H30">
        <v>3.52</v>
      </c>
      <c r="I30">
        <v>1.4605809128630705</v>
      </c>
      <c r="J30">
        <v>72.52</v>
      </c>
      <c r="K30">
        <v>98.47</v>
      </c>
      <c r="L30">
        <v>375</v>
      </c>
      <c r="M30">
        <v>1560</v>
      </c>
      <c r="N30">
        <v>7695</v>
      </c>
      <c r="O30">
        <v>1.028846153846154</v>
      </c>
      <c r="P30">
        <v>1.2163742690058479</v>
      </c>
      <c r="Q30" t="s">
        <v>13588</v>
      </c>
    </row>
    <row r="31" spans="1:17">
      <c r="A31" t="s">
        <v>1609</v>
      </c>
      <c r="B31">
        <v>997.5</v>
      </c>
      <c r="C31">
        <v>35405</v>
      </c>
      <c r="D31">
        <v>0.25</v>
      </c>
      <c r="E31">
        <v>-1.67</v>
      </c>
      <c r="F31">
        <v>12.85</v>
      </c>
      <c r="G31">
        <v>1.6819371727748691</v>
      </c>
      <c r="H31">
        <v>7.07</v>
      </c>
      <c r="I31">
        <v>2.0794117647058825</v>
      </c>
      <c r="J31">
        <v>83.47</v>
      </c>
      <c r="K31">
        <v>97.76</v>
      </c>
      <c r="L31">
        <v>251</v>
      </c>
      <c r="M31">
        <v>1910</v>
      </c>
      <c r="N31">
        <v>18828</v>
      </c>
      <c r="O31">
        <v>0.56245026178010482</v>
      </c>
      <c r="P31">
        <v>0.6086679413639261</v>
      </c>
      <c r="Q31" t="s">
        <v>13588</v>
      </c>
    </row>
    <row r="32" spans="1:17">
      <c r="A32" t="s">
        <v>3012</v>
      </c>
      <c r="B32">
        <v>1000</v>
      </c>
      <c r="C32">
        <v>21865</v>
      </c>
      <c r="D32">
        <v>0.98999999999999977</v>
      </c>
      <c r="E32">
        <v>-1.6433333333333333</v>
      </c>
      <c r="F32">
        <v>1.27</v>
      </c>
      <c r="G32">
        <v>0.28539325842696628</v>
      </c>
      <c r="H32">
        <v>4.26</v>
      </c>
      <c r="I32">
        <v>2.4342857142857142</v>
      </c>
      <c r="J32">
        <v>74.56</v>
      </c>
      <c r="K32">
        <v>99.15</v>
      </c>
      <c r="L32">
        <v>114</v>
      </c>
      <c r="M32">
        <v>561</v>
      </c>
      <c r="N32">
        <v>2644</v>
      </c>
      <c r="O32">
        <v>0.86973262032085574</v>
      </c>
      <c r="P32">
        <v>1.273071104387292</v>
      </c>
      <c r="Q32" t="s">
        <v>13588</v>
      </c>
    </row>
    <row r="33" spans="1:17">
      <c r="A33" t="s">
        <v>3608</v>
      </c>
      <c r="B33">
        <v>300</v>
      </c>
      <c r="C33">
        <v>24162</v>
      </c>
      <c r="D33">
        <v>1.39</v>
      </c>
      <c r="E33">
        <v>-1.64</v>
      </c>
      <c r="F33">
        <v>4.6900000000000004</v>
      </c>
      <c r="G33">
        <v>1.0856481481481481</v>
      </c>
      <c r="H33">
        <v>2.69</v>
      </c>
      <c r="I33">
        <v>0.92123287671232879</v>
      </c>
      <c r="J33">
        <v>89.94</v>
      </c>
      <c r="K33">
        <v>98.08</v>
      </c>
      <c r="L33">
        <v>64</v>
      </c>
      <c r="M33">
        <v>350</v>
      </c>
      <c r="N33">
        <v>4542</v>
      </c>
      <c r="O33">
        <v>0.78262857142857145</v>
      </c>
      <c r="P33">
        <v>0.46235138705416112</v>
      </c>
      <c r="Q33" t="s">
        <v>13588</v>
      </c>
    </row>
    <row r="34" spans="1:17">
      <c r="A34" t="s">
        <v>1100</v>
      </c>
      <c r="B34">
        <v>3000</v>
      </c>
      <c r="C34">
        <v>23254</v>
      </c>
      <c r="D34">
        <v>1.2800000000000002</v>
      </c>
      <c r="E34">
        <v>-1.5733333333333335</v>
      </c>
      <c r="F34">
        <v>15.85</v>
      </c>
      <c r="G34">
        <v>1.1014593467685891</v>
      </c>
      <c r="H34">
        <v>3.04</v>
      </c>
      <c r="I34">
        <v>0.82384823848238486</v>
      </c>
      <c r="J34">
        <v>99.81</v>
      </c>
      <c r="K34">
        <v>97.96</v>
      </c>
      <c r="L34">
        <v>102</v>
      </c>
      <c r="M34">
        <v>423</v>
      </c>
      <c r="N34">
        <v>2109</v>
      </c>
      <c r="O34">
        <v>1.0320567375886525</v>
      </c>
      <c r="P34">
        <v>1.2034139402560455</v>
      </c>
      <c r="Q34" t="s">
        <v>13588</v>
      </c>
    </row>
    <row r="35" spans="1:17">
      <c r="A35" t="s">
        <v>357</v>
      </c>
      <c r="B35">
        <v>1000</v>
      </c>
      <c r="C35">
        <v>187819</v>
      </c>
      <c r="D35">
        <v>0.10000000000000009</v>
      </c>
      <c r="E35">
        <v>-1.5066666666666666</v>
      </c>
      <c r="F35">
        <v>2.95</v>
      </c>
      <c r="G35">
        <v>0.84045584045584054</v>
      </c>
      <c r="H35">
        <v>2.1</v>
      </c>
      <c r="I35">
        <v>1.160220994475138</v>
      </c>
      <c r="J35">
        <v>98.86</v>
      </c>
      <c r="K35">
        <v>98.27</v>
      </c>
      <c r="L35">
        <v>574</v>
      </c>
      <c r="M35">
        <v>3323</v>
      </c>
      <c r="N35">
        <v>11721</v>
      </c>
      <c r="O35">
        <v>0.73930785434848034</v>
      </c>
      <c r="P35">
        <v>1.7010493985154849</v>
      </c>
      <c r="Q35" t="s">
        <v>13588</v>
      </c>
    </row>
    <row r="36" spans="1:17">
      <c r="A36" t="s">
        <v>4102</v>
      </c>
      <c r="B36">
        <v>1000</v>
      </c>
      <c r="C36">
        <v>17999</v>
      </c>
      <c r="D36">
        <v>1.2800000000000002</v>
      </c>
      <c r="E36">
        <v>-1.4866666666666666</v>
      </c>
      <c r="F36">
        <v>20.72</v>
      </c>
      <c r="G36">
        <v>1.4398888116747741</v>
      </c>
      <c r="H36">
        <v>4.68</v>
      </c>
      <c r="I36">
        <v>1.2682926829268293</v>
      </c>
      <c r="J36">
        <v>99.96</v>
      </c>
      <c r="K36">
        <v>99.14</v>
      </c>
      <c r="L36">
        <v>91</v>
      </c>
      <c r="M36">
        <v>323</v>
      </c>
      <c r="N36">
        <v>2730</v>
      </c>
      <c r="O36">
        <v>1.2058204334365326</v>
      </c>
      <c r="P36">
        <v>0.70989010989010981</v>
      </c>
      <c r="Q36" t="s">
        <v>13588</v>
      </c>
    </row>
    <row r="37" spans="1:17">
      <c r="A37" t="s">
        <v>1142</v>
      </c>
      <c r="B37">
        <v>1000</v>
      </c>
      <c r="C37">
        <v>8448</v>
      </c>
      <c r="D37">
        <v>0.29000000000000004</v>
      </c>
      <c r="E37">
        <v>-1.4366666666666668</v>
      </c>
      <c r="F37">
        <v>14.04</v>
      </c>
      <c r="G37">
        <v>2.0616740088105727</v>
      </c>
      <c r="H37">
        <v>5.25</v>
      </c>
      <c r="I37">
        <v>1.6104294478527608</v>
      </c>
      <c r="J37">
        <v>99.99</v>
      </c>
      <c r="K37">
        <v>96.67</v>
      </c>
      <c r="L37">
        <v>1</v>
      </c>
      <c r="M37">
        <v>148</v>
      </c>
      <c r="N37">
        <v>1520</v>
      </c>
      <c r="O37">
        <v>2.8918918918918922E-2</v>
      </c>
      <c r="P37">
        <v>0.58421052631578951</v>
      </c>
      <c r="Q37" t="s">
        <v>13588</v>
      </c>
    </row>
    <row r="38" spans="1:17">
      <c r="A38" t="s">
        <v>1523</v>
      </c>
      <c r="B38">
        <v>1000</v>
      </c>
      <c r="C38">
        <v>18588</v>
      </c>
      <c r="D38">
        <v>0.70000000000000018</v>
      </c>
      <c r="E38">
        <v>-1.4066666666666665</v>
      </c>
      <c r="F38">
        <v>1.36</v>
      </c>
      <c r="G38">
        <v>0.43450479233226841</v>
      </c>
      <c r="H38">
        <v>2.23</v>
      </c>
      <c r="I38">
        <v>0.87450980392156863</v>
      </c>
      <c r="J38">
        <v>99.71</v>
      </c>
      <c r="K38">
        <v>98.78</v>
      </c>
      <c r="L38">
        <v>71</v>
      </c>
      <c r="M38">
        <v>370</v>
      </c>
      <c r="N38">
        <v>3874</v>
      </c>
      <c r="O38">
        <v>0.82129729729729739</v>
      </c>
      <c r="P38">
        <v>0.57305110996386166</v>
      </c>
      <c r="Q38" t="s">
        <v>13588</v>
      </c>
    </row>
    <row r="39" spans="1:17">
      <c r="A39" t="s">
        <v>2247</v>
      </c>
      <c r="B39">
        <v>10000</v>
      </c>
      <c r="C39">
        <v>51823</v>
      </c>
      <c r="D39">
        <v>1.5</v>
      </c>
      <c r="E39">
        <v>-1.4066666666666665</v>
      </c>
      <c r="F39">
        <v>2.86</v>
      </c>
      <c r="G39">
        <v>0.88819875776397506</v>
      </c>
      <c r="H39">
        <v>1.69</v>
      </c>
      <c r="I39">
        <v>1.0628930817610063</v>
      </c>
      <c r="J39">
        <v>99.01</v>
      </c>
      <c r="K39">
        <v>98.29</v>
      </c>
      <c r="L39">
        <v>733</v>
      </c>
      <c r="M39">
        <v>3388</v>
      </c>
      <c r="N39">
        <v>15250</v>
      </c>
      <c r="O39">
        <v>0.92598583234946885</v>
      </c>
      <c r="P39">
        <v>1.332983606557377</v>
      </c>
      <c r="Q39" t="s">
        <v>13588</v>
      </c>
    </row>
    <row r="40" spans="1:17">
      <c r="A40" t="s">
        <v>2269</v>
      </c>
      <c r="B40">
        <v>2345.67</v>
      </c>
      <c r="C40">
        <v>35083</v>
      </c>
      <c r="D40">
        <v>1.5699999999999998</v>
      </c>
      <c r="E40">
        <v>-1.4033333333333333</v>
      </c>
      <c r="F40">
        <v>5.51</v>
      </c>
      <c r="G40">
        <v>1.7111801242236022</v>
      </c>
      <c r="H40">
        <v>1.03</v>
      </c>
      <c r="I40">
        <v>0.64779874213836475</v>
      </c>
      <c r="J40">
        <v>99.96</v>
      </c>
      <c r="K40">
        <v>98.85</v>
      </c>
      <c r="L40">
        <v>296</v>
      </c>
      <c r="M40">
        <v>1092</v>
      </c>
      <c r="N40">
        <v>10232</v>
      </c>
      <c r="O40">
        <v>1.1601465201465202</v>
      </c>
      <c r="P40">
        <v>0.64034401876465985</v>
      </c>
      <c r="Q40" t="s">
        <v>13588</v>
      </c>
    </row>
    <row r="41" spans="1:17">
      <c r="A41" t="s">
        <v>2853</v>
      </c>
      <c r="B41">
        <v>1000</v>
      </c>
      <c r="C41">
        <v>56596</v>
      </c>
      <c r="D41">
        <v>0.53999999999999981</v>
      </c>
      <c r="E41">
        <v>-1.3999999999999997</v>
      </c>
      <c r="F41">
        <v>22.82</v>
      </c>
      <c r="G41">
        <v>1.5858234885337039</v>
      </c>
      <c r="H41">
        <v>4.57</v>
      </c>
      <c r="I41">
        <v>1.2384823848238484</v>
      </c>
      <c r="J41">
        <v>99.99</v>
      </c>
      <c r="K41">
        <v>98.84</v>
      </c>
      <c r="L41">
        <v>1513</v>
      </c>
      <c r="M41">
        <v>6921</v>
      </c>
      <c r="N41">
        <v>25467</v>
      </c>
      <c r="O41">
        <v>0.93565091749747142</v>
      </c>
      <c r="P41">
        <v>1.6305807515608435</v>
      </c>
      <c r="Q41" t="s">
        <v>13588</v>
      </c>
    </row>
    <row r="42" spans="1:17">
      <c r="A42" t="s">
        <v>3299</v>
      </c>
      <c r="B42">
        <v>1000</v>
      </c>
      <c r="C42">
        <v>106559</v>
      </c>
      <c r="D42">
        <v>0.54</v>
      </c>
      <c r="E42">
        <v>-1.3866666666666667</v>
      </c>
      <c r="F42">
        <v>3.15</v>
      </c>
      <c r="G42">
        <v>0.8035714285714286</v>
      </c>
      <c r="H42">
        <v>2.4700000000000002</v>
      </c>
      <c r="I42">
        <v>0.81788079470198682</v>
      </c>
      <c r="J42">
        <v>96.31</v>
      </c>
      <c r="K42">
        <v>98.63</v>
      </c>
      <c r="L42">
        <v>198</v>
      </c>
      <c r="M42">
        <v>952</v>
      </c>
      <c r="N42">
        <v>9818</v>
      </c>
      <c r="O42">
        <v>0.8901680672268909</v>
      </c>
      <c r="P42">
        <v>0.58178855163984511</v>
      </c>
      <c r="Q42" t="s">
        <v>13588</v>
      </c>
    </row>
    <row r="43" spans="1:17">
      <c r="A43" t="s">
        <v>1007</v>
      </c>
      <c r="B43">
        <v>1000</v>
      </c>
      <c r="C43">
        <v>14299</v>
      </c>
      <c r="D43">
        <v>0.48</v>
      </c>
      <c r="E43">
        <v>-1.2833333333333334</v>
      </c>
      <c r="F43">
        <v>1.2</v>
      </c>
      <c r="G43">
        <v>0.37267080745341613</v>
      </c>
      <c r="H43">
        <v>0.16</v>
      </c>
      <c r="I43">
        <v>0.10062893081761005</v>
      </c>
      <c r="J43">
        <v>99.94</v>
      </c>
      <c r="K43">
        <v>98.1</v>
      </c>
      <c r="L43">
        <v>267</v>
      </c>
      <c r="M43">
        <v>1441</v>
      </c>
      <c r="N43">
        <v>6468</v>
      </c>
      <c r="O43">
        <v>0.79303261623872323</v>
      </c>
      <c r="P43">
        <v>1.3367346938775511</v>
      </c>
      <c r="Q43" t="s">
        <v>13588</v>
      </c>
    </row>
    <row r="44" spans="1:17">
      <c r="A44" t="s">
        <v>3473</v>
      </c>
      <c r="B44">
        <v>1010</v>
      </c>
      <c r="C44">
        <v>23515</v>
      </c>
      <c r="D44">
        <v>0.99999999999999989</v>
      </c>
      <c r="E44">
        <v>-1.2433333333333334</v>
      </c>
      <c r="F44">
        <v>12.23</v>
      </c>
      <c r="G44">
        <v>0.95027195027195033</v>
      </c>
      <c r="H44">
        <v>4.53</v>
      </c>
      <c r="I44">
        <v>1.2377049180327868</v>
      </c>
      <c r="J44">
        <v>100</v>
      </c>
      <c r="K44">
        <v>98.93</v>
      </c>
      <c r="L44">
        <v>45</v>
      </c>
      <c r="M44">
        <v>246</v>
      </c>
      <c r="N44">
        <v>6061</v>
      </c>
      <c r="O44">
        <v>0.78292682926829271</v>
      </c>
      <c r="P44">
        <v>0.24352417092888962</v>
      </c>
      <c r="Q44" t="s">
        <v>13588</v>
      </c>
    </row>
    <row r="45" spans="1:17">
      <c r="A45" t="s">
        <v>2251</v>
      </c>
      <c r="B45">
        <v>1001</v>
      </c>
      <c r="C45">
        <v>46260</v>
      </c>
      <c r="D45">
        <v>0.45999999999999996</v>
      </c>
      <c r="E45">
        <v>-1.23</v>
      </c>
      <c r="F45">
        <v>12.8</v>
      </c>
      <c r="G45">
        <v>1.6753926701570683</v>
      </c>
      <c r="H45">
        <v>3.63</v>
      </c>
      <c r="I45">
        <v>1.0676470588235294</v>
      </c>
      <c r="J45">
        <v>79.19</v>
      </c>
      <c r="K45">
        <v>98.46</v>
      </c>
      <c r="L45">
        <v>0</v>
      </c>
      <c r="M45">
        <v>66</v>
      </c>
      <c r="N45">
        <v>10536</v>
      </c>
      <c r="O45">
        <v>0</v>
      </c>
      <c r="P45">
        <v>3.7585421412300681E-2</v>
      </c>
      <c r="Q45" t="s">
        <v>13584</v>
      </c>
    </row>
    <row r="46" spans="1:17">
      <c r="A46" t="s">
        <v>1690</v>
      </c>
      <c r="B46">
        <v>1000</v>
      </c>
      <c r="C46">
        <v>84900</v>
      </c>
      <c r="D46">
        <v>0.74</v>
      </c>
      <c r="E46">
        <v>-1.23</v>
      </c>
      <c r="F46">
        <v>1.77</v>
      </c>
      <c r="G46">
        <v>0.2800632911392405</v>
      </c>
      <c r="H46">
        <v>3.52</v>
      </c>
      <c r="I46">
        <v>1.083076923076923</v>
      </c>
      <c r="J46">
        <v>93.16</v>
      </c>
      <c r="K46">
        <v>98.2</v>
      </c>
      <c r="L46">
        <v>1070</v>
      </c>
      <c r="M46">
        <v>6504</v>
      </c>
      <c r="N46">
        <v>28743</v>
      </c>
      <c r="O46">
        <v>0.70412054120541201</v>
      </c>
      <c r="P46">
        <v>1.3576870890303727</v>
      </c>
      <c r="Q46" t="s">
        <v>13588</v>
      </c>
    </row>
    <row r="47" spans="1:17">
      <c r="A47" t="s">
        <v>709</v>
      </c>
      <c r="B47">
        <v>1000</v>
      </c>
      <c r="C47">
        <v>7112</v>
      </c>
      <c r="D47">
        <v>0.42000000000000004</v>
      </c>
      <c r="E47">
        <v>-1.1100000000000001</v>
      </c>
      <c r="F47">
        <v>9.94</v>
      </c>
      <c r="G47">
        <v>1.0518518518518518</v>
      </c>
      <c r="H47">
        <v>3.08</v>
      </c>
      <c r="I47">
        <v>0.79177377892030842</v>
      </c>
      <c r="J47">
        <v>99.8</v>
      </c>
      <c r="K47">
        <v>98.07</v>
      </c>
      <c r="L47">
        <v>38</v>
      </c>
      <c r="M47">
        <v>205</v>
      </c>
      <c r="N47">
        <v>1438</v>
      </c>
      <c r="O47">
        <v>0.79336585365853662</v>
      </c>
      <c r="P47">
        <v>0.85535465924895693</v>
      </c>
      <c r="Q47" t="s">
        <v>13588</v>
      </c>
    </row>
    <row r="48" spans="1:17">
      <c r="A48" t="s">
        <v>253</v>
      </c>
      <c r="B48">
        <v>3000</v>
      </c>
      <c r="C48">
        <v>49078</v>
      </c>
      <c r="D48">
        <v>0.79999999999999993</v>
      </c>
      <c r="E48">
        <v>-1.0966666666666667</v>
      </c>
      <c r="F48">
        <v>13.95</v>
      </c>
      <c r="G48">
        <v>1.4761904761904763</v>
      </c>
      <c r="H48">
        <v>3.25</v>
      </c>
      <c r="I48">
        <v>0.83547557840616959</v>
      </c>
      <c r="J48">
        <v>97.31</v>
      </c>
      <c r="K48">
        <v>98.78</v>
      </c>
      <c r="L48">
        <v>329</v>
      </c>
      <c r="M48">
        <v>1372</v>
      </c>
      <c r="N48">
        <v>7877</v>
      </c>
      <c r="O48">
        <v>1.0263265306122449</v>
      </c>
      <c r="P48">
        <v>1.045067919258601</v>
      </c>
      <c r="Q48" t="s">
        <v>13588</v>
      </c>
    </row>
    <row r="49" spans="1:17">
      <c r="A49" t="s">
        <v>3157</v>
      </c>
      <c r="B49">
        <v>1001</v>
      </c>
      <c r="C49">
        <v>121907</v>
      </c>
      <c r="D49">
        <v>0.53000000000000014</v>
      </c>
      <c r="E49">
        <v>-1.0733333333333335</v>
      </c>
      <c r="F49">
        <v>6.17</v>
      </c>
      <c r="G49">
        <v>0.97626582278481011</v>
      </c>
      <c r="H49">
        <v>3.6</v>
      </c>
      <c r="I49">
        <v>1.1076923076923078</v>
      </c>
      <c r="J49">
        <v>99.47</v>
      </c>
      <c r="K49">
        <v>97.45</v>
      </c>
      <c r="L49">
        <v>133</v>
      </c>
      <c r="M49">
        <v>567</v>
      </c>
      <c r="N49">
        <v>7845</v>
      </c>
      <c r="O49">
        <v>1.0039506172839505</v>
      </c>
      <c r="P49">
        <v>0.43365200764818357</v>
      </c>
      <c r="Q49" t="s">
        <v>13588</v>
      </c>
    </row>
    <row r="50" spans="1:17">
      <c r="A50" t="s">
        <v>3840</v>
      </c>
      <c r="B50">
        <v>1001</v>
      </c>
      <c r="C50">
        <v>70105</v>
      </c>
      <c r="D50">
        <v>1.06</v>
      </c>
      <c r="E50">
        <v>-1.0633333333333332</v>
      </c>
      <c r="F50">
        <v>5.14</v>
      </c>
      <c r="G50">
        <v>1.307888040712468</v>
      </c>
      <c r="H50">
        <v>3.49</v>
      </c>
      <c r="I50">
        <v>1.4362139917695473</v>
      </c>
      <c r="J50">
        <v>99.9</v>
      </c>
      <c r="K50">
        <v>99.13</v>
      </c>
      <c r="L50">
        <v>3</v>
      </c>
      <c r="M50">
        <v>137</v>
      </c>
      <c r="N50">
        <v>4535</v>
      </c>
      <c r="O50">
        <v>9.3722627737226283E-2</v>
      </c>
      <c r="P50">
        <v>0.18125689084895258</v>
      </c>
      <c r="Q50" t="s">
        <v>13588</v>
      </c>
    </row>
    <row r="51" spans="1:17">
      <c r="A51" t="s">
        <v>600</v>
      </c>
      <c r="B51">
        <v>1000</v>
      </c>
      <c r="C51">
        <v>46248</v>
      </c>
      <c r="D51">
        <v>0.24999999999999989</v>
      </c>
      <c r="E51">
        <v>-1.0433333333333332</v>
      </c>
      <c r="F51">
        <v>4.0999999999999996</v>
      </c>
      <c r="G51">
        <v>1.2424242424242424</v>
      </c>
      <c r="H51">
        <v>4.97</v>
      </c>
      <c r="I51">
        <v>1.7813620071684586</v>
      </c>
      <c r="J51">
        <v>91.64</v>
      </c>
      <c r="K51">
        <v>99.35</v>
      </c>
      <c r="L51">
        <v>129</v>
      </c>
      <c r="M51">
        <v>810</v>
      </c>
      <c r="N51">
        <v>5620</v>
      </c>
      <c r="O51">
        <v>0.6816296296296297</v>
      </c>
      <c r="P51">
        <v>0.86476868327402134</v>
      </c>
      <c r="Q51" t="s">
        <v>13588</v>
      </c>
    </row>
    <row r="52" spans="1:17">
      <c r="A52" t="s">
        <v>788</v>
      </c>
      <c r="B52">
        <v>1000</v>
      </c>
      <c r="C52">
        <v>16783</v>
      </c>
      <c r="D52">
        <v>0.81999999999999984</v>
      </c>
      <c r="E52">
        <v>-1.0399999999999998</v>
      </c>
      <c r="F52">
        <v>8.83</v>
      </c>
      <c r="G52">
        <v>1.8168724279835391</v>
      </c>
      <c r="H52">
        <v>4.9800000000000004</v>
      </c>
      <c r="I52">
        <v>1.688135593220339</v>
      </c>
      <c r="J52">
        <v>100</v>
      </c>
      <c r="K52">
        <v>97.54</v>
      </c>
      <c r="L52">
        <v>122</v>
      </c>
      <c r="M52">
        <v>1204</v>
      </c>
      <c r="N52">
        <v>8366</v>
      </c>
      <c r="O52">
        <v>0.43368770764119602</v>
      </c>
      <c r="P52">
        <v>0.86349509921109247</v>
      </c>
      <c r="Q52" t="s">
        <v>13588</v>
      </c>
    </row>
    <row r="53" spans="1:17">
      <c r="A53" t="s">
        <v>981</v>
      </c>
      <c r="B53">
        <v>1000</v>
      </c>
      <c r="C53">
        <v>67285</v>
      </c>
      <c r="D53">
        <v>0.20000000000000007</v>
      </c>
      <c r="E53">
        <v>-0.94</v>
      </c>
      <c r="F53">
        <v>6.7</v>
      </c>
      <c r="G53">
        <v>1.0601265822784809</v>
      </c>
      <c r="H53">
        <v>3.12</v>
      </c>
      <c r="I53">
        <v>0.96000000000000008</v>
      </c>
      <c r="J53">
        <v>100</v>
      </c>
      <c r="K53">
        <v>99.24</v>
      </c>
      <c r="L53">
        <v>1545</v>
      </c>
      <c r="M53">
        <v>6076</v>
      </c>
      <c r="N53">
        <v>42059</v>
      </c>
      <c r="O53">
        <v>1.088314680710994</v>
      </c>
      <c r="P53">
        <v>0.86678237713687922</v>
      </c>
      <c r="Q53" t="s">
        <v>13588</v>
      </c>
    </row>
    <row r="54" spans="1:17">
      <c r="A54" t="s">
        <v>777</v>
      </c>
      <c r="B54">
        <v>10000</v>
      </c>
      <c r="C54">
        <v>76784</v>
      </c>
      <c r="D54">
        <v>0.24</v>
      </c>
      <c r="E54">
        <v>-0.92666666666666675</v>
      </c>
      <c r="F54">
        <v>2.4300000000000002</v>
      </c>
      <c r="G54">
        <v>0.54362416107382561</v>
      </c>
      <c r="H54">
        <v>1.55</v>
      </c>
      <c r="I54">
        <v>0.77889447236180909</v>
      </c>
      <c r="J54">
        <v>71.72</v>
      </c>
      <c r="K54">
        <v>98.32</v>
      </c>
      <c r="L54">
        <v>510</v>
      </c>
      <c r="M54">
        <v>2166</v>
      </c>
      <c r="N54">
        <v>12330</v>
      </c>
      <c r="O54">
        <v>1.0077562326869807</v>
      </c>
      <c r="P54">
        <v>1.0540145985401461</v>
      </c>
      <c r="Q54" t="s">
        <v>13588</v>
      </c>
    </row>
    <row r="55" spans="1:17">
      <c r="A55" t="s">
        <v>2081</v>
      </c>
      <c r="B55">
        <v>1000</v>
      </c>
      <c r="C55">
        <v>39248</v>
      </c>
      <c r="D55">
        <v>0.59</v>
      </c>
      <c r="E55">
        <v>-0.91</v>
      </c>
      <c r="F55">
        <v>1.62</v>
      </c>
      <c r="G55">
        <v>0.38388625592417064</v>
      </c>
      <c r="H55">
        <v>2.93</v>
      </c>
      <c r="I55">
        <v>1.3627906976744186</v>
      </c>
      <c r="J55">
        <v>97.03</v>
      </c>
      <c r="K55">
        <v>98.68</v>
      </c>
      <c r="L55">
        <v>166</v>
      </c>
      <c r="M55">
        <v>666</v>
      </c>
      <c r="N55">
        <v>3294</v>
      </c>
      <c r="O55">
        <v>1.0667867867867868</v>
      </c>
      <c r="P55">
        <v>1.2131147540983607</v>
      </c>
      <c r="Q55" t="s">
        <v>13588</v>
      </c>
    </row>
    <row r="56" spans="1:17">
      <c r="A56" t="s">
        <v>2788</v>
      </c>
      <c r="B56">
        <v>5000</v>
      </c>
      <c r="C56">
        <v>801985</v>
      </c>
      <c r="D56">
        <v>1.81</v>
      </c>
      <c r="E56">
        <v>-0.90666666666666673</v>
      </c>
      <c r="F56">
        <v>6.05</v>
      </c>
      <c r="G56">
        <v>0.79188481675392675</v>
      </c>
      <c r="H56">
        <v>3.06</v>
      </c>
      <c r="I56">
        <v>0.9</v>
      </c>
      <c r="J56">
        <v>100</v>
      </c>
      <c r="K56">
        <v>98.08</v>
      </c>
      <c r="L56">
        <v>4046</v>
      </c>
      <c r="M56">
        <v>28707</v>
      </c>
      <c r="N56">
        <v>172450</v>
      </c>
      <c r="O56">
        <v>0.60322848085832725</v>
      </c>
      <c r="P56">
        <v>0.99879385329080894</v>
      </c>
      <c r="Q56" t="s">
        <v>13588</v>
      </c>
    </row>
    <row r="57" spans="1:17">
      <c r="A57" t="s">
        <v>1801</v>
      </c>
      <c r="B57">
        <v>1005</v>
      </c>
      <c r="C57">
        <v>25493</v>
      </c>
      <c r="D57">
        <v>0.26</v>
      </c>
      <c r="E57">
        <v>-0.8833333333333333</v>
      </c>
      <c r="F57">
        <v>0.52</v>
      </c>
      <c r="G57">
        <v>0.16149068322981366</v>
      </c>
      <c r="H57">
        <v>23.17</v>
      </c>
      <c r="I57">
        <v>14.572327044025158</v>
      </c>
      <c r="J57">
        <v>98.64</v>
      </c>
      <c r="K57">
        <v>97.92</v>
      </c>
      <c r="L57">
        <v>10</v>
      </c>
      <c r="M57">
        <v>97</v>
      </c>
      <c r="N57">
        <v>2495</v>
      </c>
      <c r="O57">
        <v>0.44123711340206184</v>
      </c>
      <c r="P57">
        <v>0.23326653306613226</v>
      </c>
      <c r="Q57" t="s">
        <v>13584</v>
      </c>
    </row>
    <row r="58" spans="1:17">
      <c r="A58" t="s">
        <v>4066</v>
      </c>
      <c r="B58">
        <v>17000</v>
      </c>
      <c r="C58">
        <v>63621</v>
      </c>
      <c r="D58">
        <v>0.69</v>
      </c>
      <c r="E58">
        <v>-0.87666666666666659</v>
      </c>
      <c r="F58">
        <v>14.07</v>
      </c>
      <c r="G58">
        <v>0.97776233495482967</v>
      </c>
      <c r="H58">
        <v>2.82</v>
      </c>
      <c r="I58">
        <v>0.7642276422764227</v>
      </c>
      <c r="J58">
        <v>99.96</v>
      </c>
      <c r="K58">
        <v>98.69</v>
      </c>
      <c r="L58">
        <v>80</v>
      </c>
      <c r="M58">
        <v>284</v>
      </c>
      <c r="N58">
        <v>1571</v>
      </c>
      <c r="O58">
        <v>1.2056338028169016</v>
      </c>
      <c r="P58">
        <v>1.0846594525779758</v>
      </c>
      <c r="Q58" t="s">
        <v>13588</v>
      </c>
    </row>
    <row r="59" spans="1:17">
      <c r="A59" t="s">
        <v>647</v>
      </c>
      <c r="B59">
        <v>1000</v>
      </c>
      <c r="C59">
        <v>5039</v>
      </c>
      <c r="D59">
        <v>1.85</v>
      </c>
      <c r="E59">
        <v>-0.87333333333333341</v>
      </c>
      <c r="F59">
        <v>5.04</v>
      </c>
      <c r="G59">
        <v>1.5272727272727273</v>
      </c>
      <c r="H59">
        <v>0.69</v>
      </c>
      <c r="I59">
        <v>0.24731182795698922</v>
      </c>
      <c r="J59">
        <v>97.06</v>
      </c>
      <c r="K59">
        <v>99.41</v>
      </c>
      <c r="L59">
        <v>14</v>
      </c>
      <c r="M59">
        <v>113</v>
      </c>
      <c r="N59">
        <v>415</v>
      </c>
      <c r="O59">
        <v>0.53026548672566376</v>
      </c>
      <c r="P59">
        <v>1.6337349397590364</v>
      </c>
      <c r="Q59" t="s">
        <v>13588</v>
      </c>
    </row>
    <row r="60" spans="1:17">
      <c r="A60" t="s">
        <v>3414</v>
      </c>
      <c r="B60">
        <v>1000</v>
      </c>
      <c r="C60">
        <v>21093</v>
      </c>
      <c r="D60">
        <v>0.78999999999999992</v>
      </c>
      <c r="E60">
        <v>-0.86666666666666659</v>
      </c>
      <c r="F60">
        <v>0</v>
      </c>
      <c r="G60">
        <v>0</v>
      </c>
      <c r="H60">
        <v>0.47</v>
      </c>
      <c r="I60">
        <v>0.21658986175115208</v>
      </c>
      <c r="J60">
        <v>99.49</v>
      </c>
      <c r="K60">
        <v>99.1</v>
      </c>
      <c r="L60">
        <v>0</v>
      </c>
      <c r="M60">
        <v>2</v>
      </c>
      <c r="N60">
        <v>299</v>
      </c>
      <c r="O60">
        <v>0</v>
      </c>
      <c r="P60">
        <v>4.0133779264214048E-2</v>
      </c>
      <c r="Q60" t="s">
        <v>13584</v>
      </c>
    </row>
    <row r="61" spans="1:17">
      <c r="A61" t="s">
        <v>1403</v>
      </c>
      <c r="B61">
        <v>1000</v>
      </c>
      <c r="C61">
        <v>60124</v>
      </c>
      <c r="D61">
        <v>0.41000000000000014</v>
      </c>
      <c r="E61">
        <v>-0.85333333333333339</v>
      </c>
      <c r="F61">
        <v>100</v>
      </c>
      <c r="G61">
        <v>7.7700077700077701</v>
      </c>
      <c r="H61">
        <v>5.35</v>
      </c>
      <c r="I61">
        <v>1.4617486338797812</v>
      </c>
      <c r="J61">
        <v>45.36</v>
      </c>
      <c r="K61">
        <v>97.93</v>
      </c>
      <c r="L61">
        <v>0</v>
      </c>
      <c r="M61">
        <v>6</v>
      </c>
      <c r="N61">
        <v>1280</v>
      </c>
      <c r="O61">
        <v>0</v>
      </c>
      <c r="P61">
        <v>2.8124999999999997E-2</v>
      </c>
      <c r="Q61" t="s">
        <v>13584</v>
      </c>
    </row>
    <row r="62" spans="1:17">
      <c r="A62" t="s">
        <v>304</v>
      </c>
      <c r="B62">
        <v>1000</v>
      </c>
      <c r="C62">
        <v>43587</v>
      </c>
      <c r="D62">
        <v>1.72</v>
      </c>
      <c r="E62">
        <v>-0.80333333333333334</v>
      </c>
      <c r="F62">
        <v>3.82</v>
      </c>
      <c r="G62">
        <v>1.186335403726708</v>
      </c>
      <c r="H62">
        <v>1.49</v>
      </c>
      <c r="I62">
        <v>0.93710691823899361</v>
      </c>
      <c r="J62">
        <v>99.78</v>
      </c>
      <c r="K62">
        <v>98.78</v>
      </c>
      <c r="L62">
        <v>1462</v>
      </c>
      <c r="M62">
        <v>9573</v>
      </c>
      <c r="N62">
        <v>38428</v>
      </c>
      <c r="O62">
        <v>0.65364671471847913</v>
      </c>
      <c r="P62">
        <v>1.4946913708754033</v>
      </c>
      <c r="Q62" t="s">
        <v>13588</v>
      </c>
    </row>
    <row r="63" spans="1:17">
      <c r="A63" t="s">
        <v>978</v>
      </c>
      <c r="B63">
        <v>4807.9399999999996</v>
      </c>
      <c r="C63">
        <v>120497</v>
      </c>
      <c r="D63">
        <v>1.72</v>
      </c>
      <c r="E63">
        <v>-0.79333333333333333</v>
      </c>
      <c r="F63">
        <v>7.97</v>
      </c>
      <c r="G63">
        <v>0.55385684503127164</v>
      </c>
      <c r="H63">
        <v>2.58</v>
      </c>
      <c r="I63">
        <v>0.69918699186991873</v>
      </c>
      <c r="J63">
        <v>99.05</v>
      </c>
      <c r="K63">
        <v>98.61</v>
      </c>
      <c r="L63">
        <v>3939</v>
      </c>
      <c r="M63">
        <v>13171</v>
      </c>
      <c r="N63">
        <v>32832</v>
      </c>
      <c r="O63">
        <v>1.2800030369751729</v>
      </c>
      <c r="P63">
        <v>2.4069809941520468</v>
      </c>
      <c r="Q63" t="s">
        <v>13588</v>
      </c>
    </row>
    <row r="64" spans="1:17">
      <c r="A64" t="s">
        <v>2802</v>
      </c>
      <c r="B64">
        <v>1000</v>
      </c>
      <c r="C64">
        <v>77104</v>
      </c>
      <c r="D64">
        <v>0.35</v>
      </c>
      <c r="E64">
        <v>-0.77666666666666673</v>
      </c>
      <c r="F64">
        <v>4.25</v>
      </c>
      <c r="G64">
        <v>1.3198757763975155</v>
      </c>
      <c r="H64">
        <v>1.1000000000000001</v>
      </c>
      <c r="I64">
        <v>0.69182389937106925</v>
      </c>
      <c r="J64">
        <v>84.06</v>
      </c>
      <c r="K64">
        <v>98.61</v>
      </c>
      <c r="L64">
        <v>440</v>
      </c>
      <c r="M64">
        <v>2138</v>
      </c>
      <c r="N64">
        <v>12090</v>
      </c>
      <c r="O64">
        <v>0.8808231992516371</v>
      </c>
      <c r="P64">
        <v>1.0610421836228288</v>
      </c>
      <c r="Q64" t="s">
        <v>13588</v>
      </c>
    </row>
    <row r="65" spans="1:17">
      <c r="A65" t="s">
        <v>1024</v>
      </c>
      <c r="B65">
        <v>1000</v>
      </c>
      <c r="C65">
        <v>77078</v>
      </c>
      <c r="D65">
        <v>0.44000000000000006</v>
      </c>
      <c r="E65">
        <v>-0.76666666666666672</v>
      </c>
      <c r="F65">
        <v>2.87</v>
      </c>
      <c r="G65">
        <v>0.45411392405063289</v>
      </c>
      <c r="H65">
        <v>2.71</v>
      </c>
      <c r="I65">
        <v>0.83384615384615379</v>
      </c>
      <c r="J65">
        <v>93.6</v>
      </c>
      <c r="K65">
        <v>98.46</v>
      </c>
      <c r="L65">
        <v>220</v>
      </c>
      <c r="M65">
        <v>1013</v>
      </c>
      <c r="N65">
        <v>9032</v>
      </c>
      <c r="O65">
        <v>0.92951628825271482</v>
      </c>
      <c r="P65">
        <v>0.67294065544729853</v>
      </c>
      <c r="Q65" t="s">
        <v>13588</v>
      </c>
    </row>
    <row r="66" spans="1:17">
      <c r="A66" t="s">
        <v>270</v>
      </c>
      <c r="B66">
        <v>1000</v>
      </c>
      <c r="C66">
        <v>38490</v>
      </c>
      <c r="D66">
        <v>0.24</v>
      </c>
      <c r="E66">
        <v>-0.66333333333333322</v>
      </c>
      <c r="F66">
        <v>6.95</v>
      </c>
      <c r="G66">
        <v>0.73544973544973558</v>
      </c>
      <c r="H66">
        <v>2.5</v>
      </c>
      <c r="I66">
        <v>0.64267352185089976</v>
      </c>
      <c r="J66">
        <v>89.91</v>
      </c>
      <c r="K66">
        <v>97.98</v>
      </c>
      <c r="L66">
        <v>128</v>
      </c>
      <c r="M66">
        <v>514</v>
      </c>
      <c r="N66">
        <v>2290</v>
      </c>
      <c r="O66">
        <v>1.0658365758754864</v>
      </c>
      <c r="P66">
        <v>1.3467248908296943</v>
      </c>
      <c r="Q66" t="s">
        <v>13588</v>
      </c>
    </row>
    <row r="67" spans="1:17">
      <c r="A67" t="s">
        <v>2961</v>
      </c>
      <c r="B67">
        <v>1000</v>
      </c>
      <c r="C67">
        <v>33631</v>
      </c>
      <c r="D67">
        <v>1.1200000000000001</v>
      </c>
      <c r="E67">
        <v>-0.64</v>
      </c>
      <c r="F67">
        <v>14.86</v>
      </c>
      <c r="G67">
        <v>1.0326615705350937</v>
      </c>
      <c r="H67">
        <v>6.7</v>
      </c>
      <c r="I67">
        <v>1.8157181571815719</v>
      </c>
      <c r="J67">
        <v>100</v>
      </c>
      <c r="K67">
        <v>97.79</v>
      </c>
      <c r="L67">
        <v>34</v>
      </c>
      <c r="M67">
        <v>199</v>
      </c>
      <c r="N67">
        <v>3372</v>
      </c>
      <c r="O67">
        <v>0.73125628140703514</v>
      </c>
      <c r="P67">
        <v>0.35409252669039143</v>
      </c>
      <c r="Q67" t="s">
        <v>13588</v>
      </c>
    </row>
    <row r="68" spans="1:17">
      <c r="A68" t="s">
        <v>423</v>
      </c>
      <c r="B68">
        <v>1000</v>
      </c>
      <c r="C68">
        <v>6865</v>
      </c>
      <c r="D68">
        <v>1.06</v>
      </c>
      <c r="E68">
        <v>-0.63</v>
      </c>
      <c r="F68">
        <v>3.84</v>
      </c>
      <c r="G68">
        <v>1.013192612137203</v>
      </c>
      <c r="H68">
        <v>0.06</v>
      </c>
      <c r="I68">
        <v>2.4793388429752067E-2</v>
      </c>
      <c r="J68">
        <v>99.91</v>
      </c>
      <c r="K68">
        <v>99.77</v>
      </c>
      <c r="L68">
        <v>39</v>
      </c>
      <c r="M68">
        <v>241</v>
      </c>
      <c r="N68">
        <v>1599</v>
      </c>
      <c r="O68">
        <v>0.6926141078838175</v>
      </c>
      <c r="P68">
        <v>0.9043151969981239</v>
      </c>
      <c r="Q68" t="s">
        <v>13588</v>
      </c>
    </row>
    <row r="69" spans="1:17">
      <c r="A69" t="s">
        <v>2277</v>
      </c>
      <c r="B69">
        <v>3000</v>
      </c>
      <c r="C69">
        <v>329119</v>
      </c>
      <c r="D69">
        <v>1.08</v>
      </c>
      <c r="E69">
        <v>-0.62</v>
      </c>
      <c r="F69">
        <v>5.13</v>
      </c>
      <c r="G69">
        <v>0.81170886075949367</v>
      </c>
      <c r="H69">
        <v>2.74</v>
      </c>
      <c r="I69">
        <v>0.84307692307692317</v>
      </c>
      <c r="J69">
        <v>99.24</v>
      </c>
      <c r="K69">
        <v>99.24</v>
      </c>
      <c r="L69">
        <v>3667</v>
      </c>
      <c r="M69">
        <v>15911</v>
      </c>
      <c r="N69">
        <v>27740</v>
      </c>
      <c r="O69">
        <v>0.9864094023002955</v>
      </c>
      <c r="P69">
        <v>3.4414563806777219</v>
      </c>
      <c r="Q69" t="s">
        <v>13588</v>
      </c>
    </row>
    <row r="70" spans="1:17">
      <c r="A70" t="s">
        <v>1258</v>
      </c>
      <c r="B70">
        <v>5000</v>
      </c>
      <c r="C70">
        <v>142576</v>
      </c>
      <c r="D70">
        <v>1.78</v>
      </c>
      <c r="E70">
        <v>-0.59333333333333338</v>
      </c>
      <c r="F70">
        <v>21.94</v>
      </c>
      <c r="G70">
        <v>1.5246699096594858</v>
      </c>
      <c r="H70">
        <v>3.86</v>
      </c>
      <c r="I70">
        <v>1.046070460704607</v>
      </c>
      <c r="J70">
        <v>96.1</v>
      </c>
      <c r="K70">
        <v>99.02</v>
      </c>
      <c r="L70">
        <v>269</v>
      </c>
      <c r="M70">
        <v>1311</v>
      </c>
      <c r="N70">
        <v>15784</v>
      </c>
      <c r="O70">
        <v>0.87819984744469881</v>
      </c>
      <c r="P70">
        <v>0.49835276229092751</v>
      </c>
      <c r="Q70" t="s">
        <v>13588</v>
      </c>
    </row>
    <row r="71" spans="1:17">
      <c r="A71" t="s">
        <v>1021</v>
      </c>
      <c r="B71">
        <v>1000</v>
      </c>
      <c r="C71">
        <v>57926</v>
      </c>
      <c r="D71">
        <v>0.9</v>
      </c>
      <c r="E71">
        <v>-0.54333333333333333</v>
      </c>
      <c r="F71">
        <v>1.84</v>
      </c>
      <c r="G71">
        <v>0.38655462184873951</v>
      </c>
      <c r="H71">
        <v>3.09</v>
      </c>
      <c r="I71">
        <v>1.0334448160535117</v>
      </c>
      <c r="J71">
        <v>83.03</v>
      </c>
      <c r="K71">
        <v>97.72</v>
      </c>
      <c r="L71">
        <v>56</v>
      </c>
      <c r="M71">
        <v>335</v>
      </c>
      <c r="N71">
        <v>5854</v>
      </c>
      <c r="O71">
        <v>0.71546268656716427</v>
      </c>
      <c r="P71">
        <v>0.34335497096002732</v>
      </c>
      <c r="Q71" t="s">
        <v>13588</v>
      </c>
    </row>
    <row r="72" spans="1:17">
      <c r="A72" t="s">
        <v>2418</v>
      </c>
      <c r="B72">
        <v>1000</v>
      </c>
      <c r="C72">
        <v>5413</v>
      </c>
      <c r="D72">
        <v>1.55</v>
      </c>
      <c r="E72">
        <v>-0.51666666666666672</v>
      </c>
      <c r="F72">
        <v>1.32</v>
      </c>
      <c r="G72">
        <v>0.41772151898734178</v>
      </c>
      <c r="H72">
        <v>4.5</v>
      </c>
      <c r="I72">
        <v>1.8518518518518516</v>
      </c>
      <c r="J72">
        <v>24.66</v>
      </c>
      <c r="K72">
        <v>99.23</v>
      </c>
      <c r="L72">
        <v>29</v>
      </c>
      <c r="M72">
        <v>197</v>
      </c>
      <c r="N72">
        <v>1007</v>
      </c>
      <c r="O72">
        <v>0.63005076142131977</v>
      </c>
      <c r="P72">
        <v>1.1737835153922542</v>
      </c>
      <c r="Q72" t="s">
        <v>13588</v>
      </c>
    </row>
    <row r="73" spans="1:17">
      <c r="A73" t="s">
        <v>299</v>
      </c>
      <c r="B73">
        <v>1088</v>
      </c>
      <c r="C73">
        <v>1794</v>
      </c>
      <c r="D73">
        <v>0.64</v>
      </c>
      <c r="E73">
        <v>-0.3833333333333333</v>
      </c>
      <c r="F73">
        <v>1.91</v>
      </c>
      <c r="G73">
        <v>0.48724489795918369</v>
      </c>
      <c r="H73">
        <v>5.51</v>
      </c>
      <c r="I73">
        <v>1.824503311258278</v>
      </c>
      <c r="J73">
        <v>100</v>
      </c>
      <c r="K73">
        <v>98.96</v>
      </c>
      <c r="L73">
        <v>0</v>
      </c>
      <c r="M73">
        <v>8</v>
      </c>
      <c r="N73">
        <v>499</v>
      </c>
      <c r="O73">
        <v>0</v>
      </c>
      <c r="P73">
        <v>9.6192384769539063E-2</v>
      </c>
      <c r="Q73" t="s">
        <v>13584</v>
      </c>
    </row>
    <row r="74" spans="1:17">
      <c r="A74" t="s">
        <v>262</v>
      </c>
      <c r="B74">
        <v>1000</v>
      </c>
      <c r="C74">
        <v>13912</v>
      </c>
      <c r="D74">
        <v>2.3899999999999997</v>
      </c>
      <c r="E74">
        <v>-0.37333333333333335</v>
      </c>
      <c r="F74">
        <v>2.56</v>
      </c>
      <c r="G74">
        <v>0.59259259259259256</v>
      </c>
      <c r="H74">
        <v>2.37</v>
      </c>
      <c r="I74">
        <v>0.81164383561643838</v>
      </c>
      <c r="J74">
        <v>99.55</v>
      </c>
      <c r="K74">
        <v>99.96</v>
      </c>
      <c r="L74">
        <v>18</v>
      </c>
      <c r="M74">
        <v>138</v>
      </c>
      <c r="N74">
        <v>620</v>
      </c>
      <c r="O74">
        <v>0.55826086956521737</v>
      </c>
      <c r="P74">
        <v>1.3354838709677419</v>
      </c>
      <c r="Q74" t="s">
        <v>13588</v>
      </c>
    </row>
    <row r="75" spans="1:17">
      <c r="A75" t="s">
        <v>1042</v>
      </c>
      <c r="B75">
        <v>1002</v>
      </c>
      <c r="C75">
        <v>42630</v>
      </c>
      <c r="D75">
        <v>0.59</v>
      </c>
      <c r="E75">
        <v>-0.36999999999999994</v>
      </c>
      <c r="F75">
        <v>3.87</v>
      </c>
      <c r="G75">
        <v>0.865771812080537</v>
      </c>
      <c r="H75">
        <v>2.04</v>
      </c>
      <c r="I75">
        <v>1.0251256281407035</v>
      </c>
      <c r="J75">
        <v>99.77</v>
      </c>
      <c r="K75">
        <v>99.2</v>
      </c>
      <c r="L75">
        <v>259</v>
      </c>
      <c r="M75">
        <v>1135</v>
      </c>
      <c r="N75">
        <v>5719</v>
      </c>
      <c r="O75">
        <v>0.97666960352422905</v>
      </c>
      <c r="P75">
        <v>1.1907676167162091</v>
      </c>
      <c r="Q75" t="s">
        <v>13588</v>
      </c>
    </row>
    <row r="76" spans="1:17">
      <c r="A76" t="s">
        <v>2362</v>
      </c>
      <c r="B76">
        <v>1000</v>
      </c>
      <c r="C76">
        <v>86130</v>
      </c>
      <c r="D76">
        <v>1.03</v>
      </c>
      <c r="E76">
        <v>-0.34333333333333332</v>
      </c>
      <c r="F76">
        <v>65</v>
      </c>
      <c r="G76">
        <v>4.5170257123002084</v>
      </c>
      <c r="H76">
        <v>10.84</v>
      </c>
      <c r="I76">
        <v>2.9376693766937669</v>
      </c>
      <c r="J76">
        <v>99.28</v>
      </c>
      <c r="K76">
        <v>97.43</v>
      </c>
      <c r="L76">
        <v>0</v>
      </c>
      <c r="M76">
        <v>40</v>
      </c>
      <c r="N76">
        <v>901</v>
      </c>
      <c r="O76">
        <v>0</v>
      </c>
      <c r="P76">
        <v>0.26637069922308543</v>
      </c>
      <c r="Q76" t="s">
        <v>13584</v>
      </c>
    </row>
    <row r="77" spans="1:17">
      <c r="A77" t="s">
        <v>1135</v>
      </c>
      <c r="B77">
        <v>11000</v>
      </c>
      <c r="C77">
        <v>229001</v>
      </c>
      <c r="D77">
        <v>0.94</v>
      </c>
      <c r="E77">
        <v>-0.3133333333333333</v>
      </c>
      <c r="F77">
        <v>5.7</v>
      </c>
      <c r="G77">
        <v>1.8037974683544304</v>
      </c>
      <c r="H77">
        <v>2.63</v>
      </c>
      <c r="I77">
        <v>1.082304526748971</v>
      </c>
      <c r="J77">
        <v>99.17</v>
      </c>
      <c r="K77">
        <v>99.19</v>
      </c>
      <c r="L77">
        <v>1554</v>
      </c>
      <c r="M77">
        <v>5871</v>
      </c>
      <c r="N77">
        <v>24034</v>
      </c>
      <c r="O77">
        <v>1.1328768523249872</v>
      </c>
      <c r="P77">
        <v>1.4656736290255472</v>
      </c>
      <c r="Q77" t="s">
        <v>13588</v>
      </c>
    </row>
    <row r="78" spans="1:17">
      <c r="A78" t="s">
        <v>1653</v>
      </c>
      <c r="B78">
        <v>1000</v>
      </c>
      <c r="C78">
        <v>13120</v>
      </c>
      <c r="D78">
        <v>0.72</v>
      </c>
      <c r="E78">
        <v>-0.24</v>
      </c>
      <c r="F78">
        <v>3.96</v>
      </c>
      <c r="G78">
        <v>0.30769230769230771</v>
      </c>
      <c r="H78">
        <v>5.42</v>
      </c>
      <c r="I78">
        <v>1.4808743169398906</v>
      </c>
      <c r="J78">
        <v>100</v>
      </c>
      <c r="K78">
        <v>97.16</v>
      </c>
      <c r="L78">
        <v>23</v>
      </c>
      <c r="M78">
        <v>317</v>
      </c>
      <c r="N78">
        <v>2246</v>
      </c>
      <c r="O78">
        <v>0.31053627760252372</v>
      </c>
      <c r="P78">
        <v>0.84683882457702575</v>
      </c>
      <c r="Q78" t="s">
        <v>13588</v>
      </c>
    </row>
    <row r="79" spans="1:17">
      <c r="A79" t="s">
        <v>1793</v>
      </c>
      <c r="B79">
        <v>1000</v>
      </c>
      <c r="C79">
        <v>52237</v>
      </c>
      <c r="D79">
        <v>0.71</v>
      </c>
      <c r="E79">
        <v>-0.23666666666666666</v>
      </c>
      <c r="F79">
        <v>1.56</v>
      </c>
      <c r="G79">
        <v>0.48447204968944096</v>
      </c>
      <c r="H79">
        <v>1.82</v>
      </c>
      <c r="I79">
        <v>1.1446540880503144</v>
      </c>
      <c r="J79">
        <v>97.3</v>
      </c>
      <c r="K79">
        <v>98.68</v>
      </c>
      <c r="L79">
        <v>421</v>
      </c>
      <c r="M79">
        <v>1661</v>
      </c>
      <c r="N79">
        <v>4395</v>
      </c>
      <c r="O79">
        <v>1.0848163756773028</v>
      </c>
      <c r="P79">
        <v>2.2675767918088736</v>
      </c>
      <c r="Q79" t="s">
        <v>13588</v>
      </c>
    </row>
    <row r="80" spans="1:17">
      <c r="A80" t="s">
        <v>2107</v>
      </c>
      <c r="B80">
        <v>1000</v>
      </c>
      <c r="C80">
        <v>486915</v>
      </c>
      <c r="D80">
        <v>0.7</v>
      </c>
      <c r="E80">
        <v>-0.23333333333333331</v>
      </c>
      <c r="F80">
        <v>2.5</v>
      </c>
      <c r="G80">
        <v>0.39556962025316456</v>
      </c>
      <c r="H80">
        <v>3.25</v>
      </c>
      <c r="I80">
        <v>1</v>
      </c>
      <c r="J80">
        <v>98.36</v>
      </c>
      <c r="K80">
        <v>99.03</v>
      </c>
      <c r="L80">
        <v>486</v>
      </c>
      <c r="M80">
        <v>2353</v>
      </c>
      <c r="N80">
        <v>20714</v>
      </c>
      <c r="O80">
        <v>0.88401189970250749</v>
      </c>
      <c r="P80">
        <v>0.68156802162788455</v>
      </c>
      <c r="Q80" t="s">
        <v>13588</v>
      </c>
    </row>
    <row r="81" spans="1:17">
      <c r="A81" t="s">
        <v>3673</v>
      </c>
      <c r="B81">
        <v>1000</v>
      </c>
      <c r="C81">
        <v>23986</v>
      </c>
      <c r="D81">
        <v>0.65</v>
      </c>
      <c r="E81">
        <v>-0.21666666666666667</v>
      </c>
      <c r="F81">
        <v>6.58</v>
      </c>
      <c r="G81">
        <v>0.86125654450261779</v>
      </c>
      <c r="H81">
        <v>2.48</v>
      </c>
      <c r="I81">
        <v>0.72941176470588232</v>
      </c>
      <c r="J81">
        <v>67.11</v>
      </c>
      <c r="K81">
        <v>98.23</v>
      </c>
      <c r="L81">
        <v>92</v>
      </c>
      <c r="M81">
        <v>470</v>
      </c>
      <c r="N81">
        <v>2937</v>
      </c>
      <c r="O81">
        <v>0.83778723404255329</v>
      </c>
      <c r="P81">
        <v>0.96016343207354438</v>
      </c>
      <c r="Q81" t="s">
        <v>13588</v>
      </c>
    </row>
    <row r="82" spans="1:17">
      <c r="A82" t="s">
        <v>75</v>
      </c>
      <c r="B82">
        <v>23862.13</v>
      </c>
      <c r="C82">
        <v>377168</v>
      </c>
      <c r="D82">
        <v>0.57999999999999996</v>
      </c>
      <c r="E82">
        <v>-0.19333333333333333</v>
      </c>
      <c r="F82">
        <v>13.19</v>
      </c>
      <c r="G82">
        <v>1.1808415398388541</v>
      </c>
      <c r="H82">
        <v>2.04</v>
      </c>
      <c r="I82">
        <v>0.57627118644067798</v>
      </c>
      <c r="J82">
        <v>98.41</v>
      </c>
      <c r="K82">
        <v>98.53</v>
      </c>
      <c r="L82">
        <v>451</v>
      </c>
      <c r="M82">
        <v>8093</v>
      </c>
      <c r="N82">
        <v>64635</v>
      </c>
      <c r="O82">
        <v>0.23851229457555914</v>
      </c>
      <c r="P82">
        <v>0.75126479461592022</v>
      </c>
      <c r="Q82" t="s">
        <v>13588</v>
      </c>
    </row>
    <row r="83" spans="1:17">
      <c r="A83" t="s">
        <v>396</v>
      </c>
      <c r="B83">
        <v>2000</v>
      </c>
      <c r="C83">
        <v>29813</v>
      </c>
      <c r="D83">
        <v>0.52</v>
      </c>
      <c r="E83">
        <v>-0.17333333333333334</v>
      </c>
      <c r="F83">
        <v>5.83</v>
      </c>
      <c r="G83">
        <v>0.92246835443037967</v>
      </c>
      <c r="H83">
        <v>4.46</v>
      </c>
      <c r="I83">
        <v>1.3723076923076922</v>
      </c>
      <c r="J83">
        <v>75.23</v>
      </c>
      <c r="K83">
        <v>98.97</v>
      </c>
      <c r="L83">
        <v>268</v>
      </c>
      <c r="M83">
        <v>1298</v>
      </c>
      <c r="N83">
        <v>9289</v>
      </c>
      <c r="O83">
        <v>0.88369799691833595</v>
      </c>
      <c r="P83">
        <v>0.8384110237915815</v>
      </c>
      <c r="Q83" t="s">
        <v>13588</v>
      </c>
    </row>
    <row r="84" spans="1:17">
      <c r="A84" t="s">
        <v>1707</v>
      </c>
      <c r="B84">
        <v>16000</v>
      </c>
      <c r="C84">
        <v>10117</v>
      </c>
      <c r="D84">
        <v>0.51</v>
      </c>
      <c r="E84">
        <v>-0.17</v>
      </c>
      <c r="F84">
        <v>2.12</v>
      </c>
      <c r="G84">
        <v>0.47427293064876963</v>
      </c>
      <c r="H84">
        <v>2.2000000000000002</v>
      </c>
      <c r="I84">
        <v>1.1055276381909549</v>
      </c>
      <c r="J84">
        <v>77.23</v>
      </c>
      <c r="K84">
        <v>99.38</v>
      </c>
      <c r="L84">
        <v>173</v>
      </c>
      <c r="M84">
        <v>742</v>
      </c>
      <c r="N84">
        <v>5220</v>
      </c>
      <c r="O84">
        <v>0.99789757412398927</v>
      </c>
      <c r="P84">
        <v>0.85287356321839081</v>
      </c>
      <c r="Q84" t="s">
        <v>13588</v>
      </c>
    </row>
    <row r="85" spans="1:17">
      <c r="A85" t="s">
        <v>2957</v>
      </c>
      <c r="B85">
        <v>3000</v>
      </c>
      <c r="C85">
        <v>130311</v>
      </c>
      <c r="D85">
        <v>0</v>
      </c>
      <c r="E85">
        <v>0</v>
      </c>
      <c r="F85">
        <v>3.78</v>
      </c>
      <c r="G85">
        <v>1.1739130434782608</v>
      </c>
      <c r="H85">
        <v>1.71</v>
      </c>
      <c r="I85">
        <v>1.0754716981132075</v>
      </c>
      <c r="J85">
        <v>98.59</v>
      </c>
      <c r="K85">
        <v>98.56</v>
      </c>
      <c r="L85">
        <v>4</v>
      </c>
      <c r="M85">
        <v>519</v>
      </c>
      <c r="N85">
        <v>6305</v>
      </c>
      <c r="O85">
        <v>3.2986512524084778E-2</v>
      </c>
      <c r="P85">
        <v>0.49389373513084855</v>
      </c>
      <c r="Q85" t="s">
        <v>13588</v>
      </c>
    </row>
    <row r="86" spans="1:17">
      <c r="A86" t="s">
        <v>2000</v>
      </c>
      <c r="B86">
        <v>1000</v>
      </c>
      <c r="C86">
        <v>16912</v>
      </c>
      <c r="D86">
        <v>0</v>
      </c>
      <c r="E86">
        <v>0</v>
      </c>
      <c r="F86">
        <v>2.89</v>
      </c>
      <c r="G86">
        <v>0.68483412322274884</v>
      </c>
      <c r="H86">
        <v>1.45</v>
      </c>
      <c r="I86">
        <v>0.67441860465116277</v>
      </c>
      <c r="J86">
        <v>75.25</v>
      </c>
      <c r="K86">
        <v>98.79</v>
      </c>
      <c r="L86">
        <v>80</v>
      </c>
      <c r="M86">
        <v>400</v>
      </c>
      <c r="N86">
        <v>3102</v>
      </c>
      <c r="O86">
        <v>0.85600000000000009</v>
      </c>
      <c r="P86">
        <v>0.77369439071566737</v>
      </c>
      <c r="Q86" t="s">
        <v>13588</v>
      </c>
    </row>
    <row r="87" spans="1:17">
      <c r="A87" t="s">
        <v>308</v>
      </c>
      <c r="B87">
        <v>1000</v>
      </c>
      <c r="C87">
        <v>149266</v>
      </c>
      <c r="D87">
        <v>0</v>
      </c>
      <c r="E87">
        <v>0</v>
      </c>
      <c r="F87">
        <v>1.7</v>
      </c>
      <c r="G87">
        <v>0.54487179487179482</v>
      </c>
      <c r="H87">
        <v>1.56</v>
      </c>
      <c r="I87">
        <v>0.59090909090909094</v>
      </c>
      <c r="J87">
        <v>96.24</v>
      </c>
      <c r="K87">
        <v>98.84</v>
      </c>
      <c r="L87">
        <v>560</v>
      </c>
      <c r="M87">
        <v>2081</v>
      </c>
      <c r="N87">
        <v>13647</v>
      </c>
      <c r="O87">
        <v>1.1517539644401731</v>
      </c>
      <c r="P87">
        <v>0.91492635744119588</v>
      </c>
      <c r="Q87" t="s">
        <v>13588</v>
      </c>
    </row>
    <row r="88" spans="1:17">
      <c r="A88" t="s">
        <v>1505</v>
      </c>
      <c r="B88">
        <v>1000</v>
      </c>
      <c r="C88">
        <v>13431</v>
      </c>
      <c r="D88">
        <v>0</v>
      </c>
      <c r="E88">
        <v>0</v>
      </c>
      <c r="F88">
        <v>1.56</v>
      </c>
      <c r="G88">
        <v>0.39795918367346939</v>
      </c>
      <c r="H88">
        <v>4.5599999999999996</v>
      </c>
      <c r="I88">
        <v>1.509933774834437</v>
      </c>
      <c r="J88">
        <v>85.99</v>
      </c>
      <c r="K88">
        <v>98.76</v>
      </c>
      <c r="L88">
        <v>102</v>
      </c>
      <c r="M88">
        <v>431</v>
      </c>
      <c r="N88">
        <v>2387</v>
      </c>
      <c r="O88">
        <v>1.0129002320185616</v>
      </c>
      <c r="P88">
        <v>1.0833682446585673</v>
      </c>
      <c r="Q88" t="s">
        <v>13588</v>
      </c>
    </row>
    <row r="89" spans="1:17">
      <c r="A89" t="s">
        <v>365</v>
      </c>
      <c r="B89">
        <v>0</v>
      </c>
      <c r="C89">
        <v>72045</v>
      </c>
      <c r="D89">
        <v>0</v>
      </c>
      <c r="E89">
        <v>0</v>
      </c>
      <c r="F89">
        <v>2.65</v>
      </c>
      <c r="G89">
        <v>0.82298136645962727</v>
      </c>
      <c r="H89">
        <v>1.37</v>
      </c>
      <c r="I89">
        <v>0.86163522012578619</v>
      </c>
      <c r="J89">
        <v>81.150000000000006</v>
      </c>
      <c r="K89">
        <v>99.02</v>
      </c>
      <c r="L89">
        <v>331</v>
      </c>
      <c r="M89">
        <v>1559</v>
      </c>
      <c r="N89">
        <v>8529</v>
      </c>
      <c r="O89">
        <v>0.90871071199486864</v>
      </c>
      <c r="P89">
        <v>1.096728807597608</v>
      </c>
      <c r="Q89" t="s">
        <v>13588</v>
      </c>
    </row>
    <row r="90" spans="1:17">
      <c r="A90" t="s">
        <v>945</v>
      </c>
      <c r="B90">
        <v>1000</v>
      </c>
      <c r="C90">
        <v>41907</v>
      </c>
      <c r="D90">
        <v>0</v>
      </c>
      <c r="E90">
        <v>0</v>
      </c>
      <c r="F90">
        <v>3.9</v>
      </c>
      <c r="G90">
        <v>1.1403508771929824</v>
      </c>
      <c r="H90">
        <v>0.41</v>
      </c>
      <c r="I90">
        <v>0.27702702702702703</v>
      </c>
      <c r="J90">
        <v>98.76</v>
      </c>
      <c r="K90">
        <v>98.99</v>
      </c>
      <c r="L90">
        <v>588</v>
      </c>
      <c r="M90">
        <v>2567</v>
      </c>
      <c r="N90">
        <v>9585</v>
      </c>
      <c r="O90">
        <v>0.98038176860148041</v>
      </c>
      <c r="P90">
        <v>1.6068857589984353</v>
      </c>
      <c r="Q90" t="s">
        <v>13588</v>
      </c>
    </row>
    <row r="91" spans="1:17">
      <c r="A91" t="s">
        <v>3451</v>
      </c>
      <c r="B91">
        <v>1000</v>
      </c>
      <c r="C91">
        <v>74534</v>
      </c>
      <c r="D91">
        <v>0</v>
      </c>
      <c r="E91">
        <v>0</v>
      </c>
      <c r="F91">
        <v>14.75</v>
      </c>
      <c r="G91">
        <v>2.3338607594936707</v>
      </c>
      <c r="H91">
        <v>3.57</v>
      </c>
      <c r="I91">
        <v>1.0984615384615384</v>
      </c>
      <c r="J91">
        <v>48.46</v>
      </c>
      <c r="K91">
        <v>99.48</v>
      </c>
      <c r="L91">
        <v>1618</v>
      </c>
      <c r="M91">
        <v>5873</v>
      </c>
      <c r="N91">
        <v>13105</v>
      </c>
      <c r="O91">
        <v>1.1791316192746468</v>
      </c>
      <c r="P91">
        <v>2.6888973674170162</v>
      </c>
      <c r="Q91" t="s">
        <v>13588</v>
      </c>
    </row>
    <row r="92" spans="1:17">
      <c r="A92" t="s">
        <v>2894</v>
      </c>
      <c r="B92">
        <v>100</v>
      </c>
      <c r="C92">
        <v>49551</v>
      </c>
      <c r="D92">
        <v>4.38</v>
      </c>
      <c r="E92">
        <v>0.18000000000000002</v>
      </c>
      <c r="F92">
        <v>4.24</v>
      </c>
      <c r="G92">
        <v>1.2507374631268438</v>
      </c>
      <c r="H92">
        <v>1.32</v>
      </c>
      <c r="I92">
        <v>0.60829493087557607</v>
      </c>
      <c r="J92">
        <v>47.61</v>
      </c>
      <c r="K92">
        <v>98.09</v>
      </c>
      <c r="L92">
        <v>524</v>
      </c>
      <c r="M92">
        <v>3513</v>
      </c>
      <c r="N92">
        <v>26740</v>
      </c>
      <c r="O92">
        <v>0.6384059208653573</v>
      </c>
      <c r="P92">
        <v>0.78825729244577425</v>
      </c>
      <c r="Q92" t="s">
        <v>13588</v>
      </c>
    </row>
    <row r="93" spans="1:17">
      <c r="A93" t="s">
        <v>1095</v>
      </c>
      <c r="B93">
        <v>1000</v>
      </c>
      <c r="C93">
        <v>23809</v>
      </c>
      <c r="D93">
        <v>2.75</v>
      </c>
      <c r="E93">
        <v>0.26666666666666672</v>
      </c>
      <c r="F93">
        <v>3.06</v>
      </c>
      <c r="G93">
        <v>0.95031055900621109</v>
      </c>
      <c r="H93">
        <v>0.46</v>
      </c>
      <c r="I93">
        <v>0.28930817610062892</v>
      </c>
      <c r="J93">
        <v>99.47</v>
      </c>
      <c r="K93">
        <v>98.93</v>
      </c>
      <c r="L93">
        <v>349</v>
      </c>
      <c r="M93">
        <v>1473</v>
      </c>
      <c r="N93">
        <v>6192</v>
      </c>
      <c r="O93">
        <v>1.0140665308893415</v>
      </c>
      <c r="P93">
        <v>1.4273255813953489</v>
      </c>
      <c r="Q93" t="s">
        <v>13588</v>
      </c>
    </row>
    <row r="94" spans="1:17">
      <c r="A94" t="s">
        <v>2090</v>
      </c>
      <c r="B94">
        <v>1000</v>
      </c>
      <c r="C94">
        <v>43665</v>
      </c>
      <c r="D94">
        <v>2.83</v>
      </c>
      <c r="E94">
        <v>0.94333333333333336</v>
      </c>
      <c r="F94">
        <v>1.85</v>
      </c>
      <c r="G94">
        <v>0.47073791348600508</v>
      </c>
      <c r="H94">
        <v>0.31</v>
      </c>
      <c r="I94">
        <v>0.12757201646090535</v>
      </c>
      <c r="J94">
        <v>99.39</v>
      </c>
      <c r="K94">
        <v>98.2</v>
      </c>
      <c r="L94">
        <v>89</v>
      </c>
      <c r="M94">
        <v>546</v>
      </c>
      <c r="N94">
        <v>12624</v>
      </c>
      <c r="O94">
        <v>0.69765567765567771</v>
      </c>
      <c r="P94">
        <v>0.25950570342205326</v>
      </c>
      <c r="Q94" t="s">
        <v>13588</v>
      </c>
    </row>
    <row r="95" spans="1:17">
      <c r="A95" t="s">
        <v>2324</v>
      </c>
      <c r="B95">
        <v>1000</v>
      </c>
      <c r="C95">
        <v>58194</v>
      </c>
      <c r="D95">
        <v>5.39</v>
      </c>
      <c r="E95">
        <v>0.95333333333333325</v>
      </c>
      <c r="F95">
        <v>2.87</v>
      </c>
      <c r="G95">
        <v>0.64205816554809847</v>
      </c>
      <c r="H95">
        <v>1.84</v>
      </c>
      <c r="I95">
        <v>0.92462311557788945</v>
      </c>
      <c r="J95">
        <v>19.37</v>
      </c>
      <c r="K95">
        <v>98.77</v>
      </c>
      <c r="L95">
        <v>533</v>
      </c>
      <c r="M95">
        <v>2873</v>
      </c>
      <c r="N95">
        <v>12023</v>
      </c>
      <c r="O95">
        <v>0.79402714932126706</v>
      </c>
      <c r="P95">
        <v>1.4337519753805206</v>
      </c>
      <c r="Q95" t="s">
        <v>13588</v>
      </c>
    </row>
    <row r="96" spans="1:17">
      <c r="A96" t="s">
        <v>992</v>
      </c>
      <c r="B96">
        <v>1000</v>
      </c>
      <c r="C96">
        <v>229390</v>
      </c>
      <c r="D96">
        <v>2.98</v>
      </c>
      <c r="E96">
        <v>0.99333333333333329</v>
      </c>
      <c r="F96">
        <v>2.63</v>
      </c>
      <c r="G96">
        <v>0.76900584795321636</v>
      </c>
      <c r="H96">
        <v>1.7</v>
      </c>
      <c r="I96">
        <v>1.1486486486486487</v>
      </c>
      <c r="J96">
        <v>97.91</v>
      </c>
      <c r="K96">
        <v>99.34</v>
      </c>
      <c r="L96">
        <v>176</v>
      </c>
      <c r="M96">
        <v>698</v>
      </c>
      <c r="N96">
        <v>4164</v>
      </c>
      <c r="O96">
        <v>1.0791977077363897</v>
      </c>
      <c r="P96">
        <v>1.0057636887608068</v>
      </c>
      <c r="Q96" t="s">
        <v>13588</v>
      </c>
    </row>
    <row r="97" spans="1:17">
      <c r="A97" t="s">
        <v>2047</v>
      </c>
      <c r="B97">
        <v>500</v>
      </c>
      <c r="C97">
        <v>22530</v>
      </c>
      <c r="D97">
        <v>2.99</v>
      </c>
      <c r="E97">
        <v>0.9966666666666667</v>
      </c>
      <c r="F97">
        <v>10.15</v>
      </c>
      <c r="G97">
        <v>2.5826972010178118</v>
      </c>
      <c r="H97">
        <v>5.17</v>
      </c>
      <c r="I97">
        <v>2.1275720164609053</v>
      </c>
      <c r="J97">
        <v>76.63</v>
      </c>
      <c r="K97">
        <v>98.95</v>
      </c>
      <c r="L97">
        <v>13</v>
      </c>
      <c r="M97">
        <v>160</v>
      </c>
      <c r="N97">
        <v>1271</v>
      </c>
      <c r="O97">
        <v>0.34775000000000006</v>
      </c>
      <c r="P97">
        <v>0.75531077891424081</v>
      </c>
      <c r="Q97" t="s">
        <v>13588</v>
      </c>
    </row>
    <row r="98" spans="1:17">
      <c r="A98" t="s">
        <v>477</v>
      </c>
      <c r="B98">
        <v>935.5</v>
      </c>
      <c r="C98">
        <v>41933</v>
      </c>
      <c r="D98">
        <v>5.3100000000000005</v>
      </c>
      <c r="E98">
        <v>1.0566666666666666</v>
      </c>
      <c r="F98">
        <v>3.03</v>
      </c>
      <c r="G98">
        <v>0.44493392070484583</v>
      </c>
      <c r="H98">
        <v>1.98</v>
      </c>
      <c r="I98">
        <v>0.6073619631901841</v>
      </c>
      <c r="J98">
        <v>99.9</v>
      </c>
      <c r="K98">
        <v>99.23</v>
      </c>
      <c r="L98">
        <v>265</v>
      </c>
      <c r="M98">
        <v>1294</v>
      </c>
      <c r="N98">
        <v>8407</v>
      </c>
      <c r="O98">
        <v>0.87650695517774346</v>
      </c>
      <c r="P98">
        <v>0.92351611752111329</v>
      </c>
      <c r="Q98" t="s">
        <v>13588</v>
      </c>
    </row>
    <row r="99" spans="1:17">
      <c r="A99" t="s">
        <v>741</v>
      </c>
      <c r="B99">
        <v>1000</v>
      </c>
      <c r="C99">
        <v>43794</v>
      </c>
      <c r="D99">
        <v>5.16</v>
      </c>
      <c r="E99">
        <v>1.72</v>
      </c>
      <c r="F99">
        <v>6.84</v>
      </c>
      <c r="G99">
        <v>1.0822784810126582</v>
      </c>
      <c r="H99">
        <v>4.38</v>
      </c>
      <c r="I99">
        <v>1.3476923076923077</v>
      </c>
      <c r="J99">
        <v>37.49</v>
      </c>
      <c r="K99">
        <v>98.12</v>
      </c>
      <c r="L99">
        <v>302</v>
      </c>
      <c r="M99">
        <v>939</v>
      </c>
      <c r="N99">
        <v>3902</v>
      </c>
      <c r="O99">
        <v>1.376528221512247</v>
      </c>
      <c r="P99">
        <v>1.443874935930292</v>
      </c>
      <c r="Q99" t="s">
        <v>13588</v>
      </c>
    </row>
    <row r="100" spans="1:17">
      <c r="A100" t="s">
        <v>1321</v>
      </c>
      <c r="B100">
        <v>1188</v>
      </c>
      <c r="C100">
        <v>36913</v>
      </c>
      <c r="D100">
        <v>5.24</v>
      </c>
      <c r="E100">
        <v>1.7466666666666668</v>
      </c>
      <c r="F100">
        <v>7.85</v>
      </c>
      <c r="G100">
        <v>1.0274869109947644</v>
      </c>
      <c r="H100">
        <v>2.02</v>
      </c>
      <c r="I100">
        <v>0.59411764705882353</v>
      </c>
      <c r="J100">
        <v>96.43</v>
      </c>
      <c r="K100">
        <v>99.11</v>
      </c>
      <c r="L100">
        <v>362</v>
      </c>
      <c r="M100">
        <v>2224</v>
      </c>
      <c r="N100">
        <v>25953</v>
      </c>
      <c r="O100">
        <v>0.6966546762589928</v>
      </c>
      <c r="P100">
        <v>0.51416021269217438</v>
      </c>
      <c r="Q100" t="s">
        <v>13588</v>
      </c>
    </row>
    <row r="101" spans="1:17">
      <c r="A101" t="s">
        <v>3510</v>
      </c>
      <c r="B101">
        <v>13001</v>
      </c>
      <c r="C101">
        <v>98341</v>
      </c>
      <c r="D101">
        <v>6.09</v>
      </c>
      <c r="E101">
        <v>2.0299999999999998</v>
      </c>
      <c r="F101">
        <v>3.99</v>
      </c>
      <c r="G101">
        <v>0.5757575757575758</v>
      </c>
      <c r="H101">
        <v>2.52</v>
      </c>
      <c r="I101">
        <v>1.9236641221374045</v>
      </c>
      <c r="J101">
        <v>99.98</v>
      </c>
      <c r="K101">
        <v>99.37</v>
      </c>
      <c r="L101">
        <v>118</v>
      </c>
      <c r="M101">
        <v>997</v>
      </c>
      <c r="N101">
        <v>11308</v>
      </c>
      <c r="O101">
        <v>0.50655967903711141</v>
      </c>
      <c r="P101">
        <v>0.52900601344181108</v>
      </c>
      <c r="Q101" t="s">
        <v>13588</v>
      </c>
    </row>
    <row r="102" spans="1:17">
      <c r="A102" t="s">
        <v>3398</v>
      </c>
      <c r="B102">
        <v>16001</v>
      </c>
      <c r="C102">
        <v>69824</v>
      </c>
      <c r="D102">
        <v>7.06</v>
      </c>
      <c r="E102">
        <v>2.3533333333333331</v>
      </c>
      <c r="F102">
        <v>3.38</v>
      </c>
      <c r="G102">
        <v>0.96296296296296302</v>
      </c>
      <c r="H102">
        <v>1.91</v>
      </c>
      <c r="I102">
        <v>1.0552486187845302</v>
      </c>
      <c r="J102">
        <v>92.46</v>
      </c>
      <c r="K102">
        <v>99.23</v>
      </c>
      <c r="L102">
        <v>2</v>
      </c>
      <c r="M102">
        <v>92</v>
      </c>
      <c r="N102">
        <v>1432</v>
      </c>
      <c r="O102">
        <v>9.3043478260869575E-2</v>
      </c>
      <c r="P102">
        <v>0.38547486033519551</v>
      </c>
      <c r="Q102" t="s">
        <v>13588</v>
      </c>
    </row>
    <row r="103" spans="1:17">
      <c r="A103" t="s">
        <v>1084</v>
      </c>
      <c r="B103">
        <v>1000</v>
      </c>
      <c r="C103">
        <v>37949</v>
      </c>
      <c r="D103">
        <v>7.52</v>
      </c>
      <c r="E103">
        <v>2.5066666666666664</v>
      </c>
      <c r="F103">
        <v>2</v>
      </c>
      <c r="G103">
        <v>0.37037037037037035</v>
      </c>
      <c r="H103">
        <v>1.86</v>
      </c>
      <c r="I103">
        <v>0.56024096385542177</v>
      </c>
      <c r="J103">
        <v>96.82</v>
      </c>
      <c r="K103">
        <v>97.91</v>
      </c>
      <c r="L103">
        <v>327</v>
      </c>
      <c r="M103">
        <v>1408</v>
      </c>
      <c r="N103">
        <v>8964</v>
      </c>
      <c r="O103">
        <v>0.99400568181818183</v>
      </c>
      <c r="P103">
        <v>0.94243641231593034</v>
      </c>
      <c r="Q103" t="s">
        <v>13588</v>
      </c>
    </row>
    <row r="104" spans="1:17">
      <c r="A104" t="s">
        <v>2627</v>
      </c>
      <c r="B104">
        <v>5323</v>
      </c>
      <c r="C104">
        <v>131486</v>
      </c>
      <c r="D104">
        <v>8.84</v>
      </c>
      <c r="E104">
        <v>2.5133333333333332</v>
      </c>
      <c r="F104">
        <v>6.58</v>
      </c>
      <c r="G104">
        <v>1.3539094650205761</v>
      </c>
      <c r="H104">
        <v>1.56</v>
      </c>
      <c r="I104">
        <v>0.52881355932203389</v>
      </c>
      <c r="J104">
        <v>97.51</v>
      </c>
      <c r="K104">
        <v>99.31</v>
      </c>
      <c r="L104">
        <v>329</v>
      </c>
      <c r="M104">
        <v>1755</v>
      </c>
      <c r="N104">
        <v>12508</v>
      </c>
      <c r="O104">
        <v>0.80234757834757831</v>
      </c>
      <c r="P104">
        <v>0.84186120882635107</v>
      </c>
      <c r="Q104" t="s">
        <v>13588</v>
      </c>
    </row>
    <row r="105" spans="1:17">
      <c r="A105" t="s">
        <v>3310</v>
      </c>
      <c r="B105">
        <v>2001</v>
      </c>
      <c r="C105">
        <v>19726</v>
      </c>
      <c r="D105">
        <v>4.1500000000000004</v>
      </c>
      <c r="E105">
        <v>2.67</v>
      </c>
      <c r="F105">
        <v>3.85</v>
      </c>
      <c r="G105">
        <v>0.95771144278606979</v>
      </c>
      <c r="H105">
        <v>2.63</v>
      </c>
      <c r="I105">
        <v>1.2232558139534884</v>
      </c>
      <c r="J105">
        <v>100</v>
      </c>
      <c r="K105">
        <v>99.23</v>
      </c>
      <c r="L105">
        <v>220</v>
      </c>
      <c r="M105">
        <v>869</v>
      </c>
      <c r="N105">
        <v>5998</v>
      </c>
      <c r="O105">
        <v>1.0835443037974686</v>
      </c>
      <c r="P105">
        <v>0.86928976325441809</v>
      </c>
      <c r="Q105" t="s">
        <v>13588</v>
      </c>
    </row>
    <row r="106" spans="1:17">
      <c r="A106" t="s">
        <v>2059</v>
      </c>
      <c r="B106">
        <v>1000</v>
      </c>
      <c r="C106">
        <v>36787</v>
      </c>
      <c r="D106">
        <v>5.25</v>
      </c>
      <c r="E106">
        <v>2.7333333333333329</v>
      </c>
      <c r="F106">
        <v>5.81</v>
      </c>
      <c r="G106">
        <v>1.2205882352941175</v>
      </c>
      <c r="H106">
        <v>4.26</v>
      </c>
      <c r="I106">
        <v>1.4247491638795984</v>
      </c>
      <c r="J106">
        <v>99.59</v>
      </c>
      <c r="K106">
        <v>98.47</v>
      </c>
      <c r="L106">
        <v>273</v>
      </c>
      <c r="M106">
        <v>1249</v>
      </c>
      <c r="N106">
        <v>8787</v>
      </c>
      <c r="O106">
        <v>0.93550040032025628</v>
      </c>
      <c r="P106">
        <v>0.85285080232161148</v>
      </c>
      <c r="Q106" t="s">
        <v>13588</v>
      </c>
    </row>
    <row r="107" spans="1:17">
      <c r="A107" t="s">
        <v>1047</v>
      </c>
      <c r="B107">
        <v>684</v>
      </c>
      <c r="C107">
        <v>7862</v>
      </c>
      <c r="D107">
        <v>9.82</v>
      </c>
      <c r="E107">
        <v>2.7600000000000002</v>
      </c>
      <c r="F107">
        <v>45</v>
      </c>
      <c r="G107">
        <v>3.4965034965034967</v>
      </c>
      <c r="H107">
        <v>4.92</v>
      </c>
      <c r="I107">
        <v>1.3442622950819672</v>
      </c>
      <c r="J107">
        <v>99.89</v>
      </c>
      <c r="K107">
        <v>98.42</v>
      </c>
      <c r="L107">
        <v>50</v>
      </c>
      <c r="M107">
        <v>259</v>
      </c>
      <c r="N107">
        <v>2127</v>
      </c>
      <c r="O107">
        <v>0.82625482625482627</v>
      </c>
      <c r="P107">
        <v>0.73060648801128347</v>
      </c>
      <c r="Q107" t="s">
        <v>13588</v>
      </c>
    </row>
    <row r="108" spans="1:17">
      <c r="A108" t="s">
        <v>720</v>
      </c>
      <c r="B108">
        <v>1000</v>
      </c>
      <c r="C108">
        <v>37837</v>
      </c>
      <c r="D108">
        <v>9.11</v>
      </c>
      <c r="E108">
        <v>3.0366666666666666</v>
      </c>
      <c r="F108">
        <v>2.0299999999999998</v>
      </c>
      <c r="G108">
        <v>0.63043478260869557</v>
      </c>
      <c r="H108">
        <v>0.28000000000000003</v>
      </c>
      <c r="I108">
        <v>0.17610062893081763</v>
      </c>
      <c r="J108">
        <v>99.71</v>
      </c>
      <c r="K108">
        <v>98.86</v>
      </c>
      <c r="L108">
        <v>815</v>
      </c>
      <c r="M108">
        <v>4523</v>
      </c>
      <c r="N108">
        <v>15007</v>
      </c>
      <c r="O108">
        <v>0.7712137961529959</v>
      </c>
      <c r="P108">
        <v>1.8083561004864397</v>
      </c>
      <c r="Q108" t="s">
        <v>13588</v>
      </c>
    </row>
    <row r="109" spans="1:17">
      <c r="A109" t="s">
        <v>1954</v>
      </c>
      <c r="B109">
        <v>1000</v>
      </c>
      <c r="C109">
        <v>13845</v>
      </c>
      <c r="D109">
        <v>14.99</v>
      </c>
      <c r="E109">
        <v>3.0799999999999996</v>
      </c>
      <c r="F109">
        <v>13.01</v>
      </c>
      <c r="G109">
        <v>2.6769547325102878</v>
      </c>
      <c r="H109">
        <v>3.46</v>
      </c>
      <c r="I109">
        <v>1.1728813559322033</v>
      </c>
      <c r="J109">
        <v>100</v>
      </c>
      <c r="K109">
        <v>98.46</v>
      </c>
      <c r="L109">
        <v>27</v>
      </c>
      <c r="M109">
        <v>110</v>
      </c>
      <c r="N109">
        <v>836</v>
      </c>
      <c r="O109">
        <v>1.0505454545454547</v>
      </c>
      <c r="P109">
        <v>0.78947368421052633</v>
      </c>
      <c r="Q109" t="s">
        <v>13588</v>
      </c>
    </row>
    <row r="110" spans="1:17">
      <c r="A110" t="s">
        <v>658</v>
      </c>
      <c r="B110">
        <v>1000</v>
      </c>
      <c r="C110">
        <v>68043</v>
      </c>
      <c r="D110">
        <v>9.85</v>
      </c>
      <c r="E110">
        <v>3.2833333333333332</v>
      </c>
      <c r="F110">
        <v>20.46</v>
      </c>
      <c r="G110">
        <v>2.6780104712041886</v>
      </c>
      <c r="H110">
        <v>3.11</v>
      </c>
      <c r="I110">
        <v>0.91470588235294115</v>
      </c>
      <c r="J110">
        <v>99.56</v>
      </c>
      <c r="K110">
        <v>98.29</v>
      </c>
      <c r="L110">
        <v>103</v>
      </c>
      <c r="M110">
        <v>465</v>
      </c>
      <c r="N110">
        <v>3049</v>
      </c>
      <c r="O110">
        <v>0.94804301075268815</v>
      </c>
      <c r="P110">
        <v>0.91505411610364051</v>
      </c>
      <c r="Q110" t="s">
        <v>13588</v>
      </c>
    </row>
    <row r="111" spans="1:17">
      <c r="A111" t="s">
        <v>3204</v>
      </c>
      <c r="B111">
        <v>2000</v>
      </c>
      <c r="C111">
        <v>33562</v>
      </c>
      <c r="D111">
        <v>9.41</v>
      </c>
      <c r="E111">
        <v>3.4233333333333333</v>
      </c>
      <c r="F111">
        <v>2.76</v>
      </c>
      <c r="G111">
        <v>0.78632478632478631</v>
      </c>
      <c r="H111">
        <v>1.85</v>
      </c>
      <c r="I111">
        <v>1.0220994475138121</v>
      </c>
      <c r="J111">
        <v>42.03</v>
      </c>
      <c r="K111">
        <v>98.94</v>
      </c>
      <c r="L111">
        <v>298</v>
      </c>
      <c r="M111">
        <v>1670</v>
      </c>
      <c r="N111">
        <v>17075</v>
      </c>
      <c r="O111">
        <v>0.76373652694610783</v>
      </c>
      <c r="P111">
        <v>0.58682284040995614</v>
      </c>
      <c r="Q111" t="s">
        <v>13588</v>
      </c>
    </row>
    <row r="112" spans="1:17">
      <c r="A112" t="s">
        <v>2348</v>
      </c>
      <c r="B112">
        <v>10000</v>
      </c>
      <c r="C112">
        <v>183812</v>
      </c>
      <c r="D112">
        <v>8.7200000000000006</v>
      </c>
      <c r="E112">
        <v>3.56</v>
      </c>
      <c r="F112">
        <v>18.57</v>
      </c>
      <c r="G112">
        <v>1.6624888093106536</v>
      </c>
      <c r="H112">
        <v>1.58</v>
      </c>
      <c r="I112">
        <v>0.4463276836158192</v>
      </c>
      <c r="J112">
        <v>94.34</v>
      </c>
      <c r="K112">
        <v>99.88</v>
      </c>
      <c r="L112">
        <v>597</v>
      </c>
      <c r="M112">
        <v>2292</v>
      </c>
      <c r="N112">
        <v>8619</v>
      </c>
      <c r="O112">
        <v>1.1148167539267018</v>
      </c>
      <c r="P112">
        <v>1.5955447267664464</v>
      </c>
      <c r="Q112" t="s">
        <v>13588</v>
      </c>
    </row>
    <row r="113" spans="1:17">
      <c r="A113" t="s">
        <v>2285</v>
      </c>
      <c r="B113">
        <v>4000</v>
      </c>
      <c r="C113">
        <v>58508</v>
      </c>
      <c r="D113">
        <v>3.24</v>
      </c>
      <c r="E113">
        <v>3.6066666666666669</v>
      </c>
      <c r="F113">
        <v>16.2</v>
      </c>
      <c r="G113">
        <v>1.1257817929117442</v>
      </c>
      <c r="H113">
        <v>5.99</v>
      </c>
      <c r="I113">
        <v>1.6233062330623307</v>
      </c>
      <c r="J113">
        <v>100</v>
      </c>
      <c r="K113">
        <v>98.61</v>
      </c>
      <c r="L113">
        <v>61</v>
      </c>
      <c r="M113">
        <v>795</v>
      </c>
      <c r="N113">
        <v>10994</v>
      </c>
      <c r="O113">
        <v>0.32840251572327045</v>
      </c>
      <c r="P113">
        <v>0.43387302164817176</v>
      </c>
      <c r="Q113" t="s">
        <v>13588</v>
      </c>
    </row>
    <row r="114" spans="1:17">
      <c r="A114" t="s">
        <v>2679</v>
      </c>
      <c r="B114">
        <v>6689</v>
      </c>
      <c r="C114">
        <v>330572</v>
      </c>
      <c r="D114">
        <v>4.74</v>
      </c>
      <c r="E114">
        <v>3.663333333333334</v>
      </c>
      <c r="F114">
        <v>2.81</v>
      </c>
      <c r="G114">
        <v>0.82890855457227142</v>
      </c>
      <c r="H114">
        <v>1.63</v>
      </c>
      <c r="I114">
        <v>0.75115207373271886</v>
      </c>
      <c r="J114">
        <v>91.78</v>
      </c>
      <c r="K114">
        <v>98.81</v>
      </c>
      <c r="L114">
        <v>5082</v>
      </c>
      <c r="M114">
        <v>21519</v>
      </c>
      <c r="N114">
        <v>99729</v>
      </c>
      <c r="O114">
        <v>1.0107793113062875</v>
      </c>
      <c r="P114">
        <v>1.2946484974280299</v>
      </c>
      <c r="Q114" t="s">
        <v>13588</v>
      </c>
    </row>
    <row r="115" spans="1:17">
      <c r="A115" t="s">
        <v>2367</v>
      </c>
      <c r="B115">
        <v>10769.9</v>
      </c>
      <c r="C115">
        <v>29711</v>
      </c>
      <c r="D115">
        <v>11.77</v>
      </c>
      <c r="E115">
        <v>3.9233333333333333</v>
      </c>
      <c r="F115">
        <v>15.52</v>
      </c>
      <c r="G115">
        <v>1.3894359892569381</v>
      </c>
      <c r="H115">
        <v>3.83</v>
      </c>
      <c r="I115">
        <v>1.0819209039548023</v>
      </c>
      <c r="J115">
        <v>93.77</v>
      </c>
      <c r="K115">
        <v>98.35</v>
      </c>
      <c r="L115">
        <v>128</v>
      </c>
      <c r="M115">
        <v>883</v>
      </c>
      <c r="N115">
        <v>6451</v>
      </c>
      <c r="O115">
        <v>0.62043035107587774</v>
      </c>
      <c r="P115">
        <v>0.8212680204619438</v>
      </c>
      <c r="Q115" t="s">
        <v>13588</v>
      </c>
    </row>
    <row r="116" spans="1:17">
      <c r="A116" t="s">
        <v>1863</v>
      </c>
      <c r="B116">
        <v>1000</v>
      </c>
      <c r="C116">
        <v>30589</v>
      </c>
      <c r="D116">
        <v>11.18</v>
      </c>
      <c r="E116">
        <v>3.9266666666666663</v>
      </c>
      <c r="F116">
        <v>3.53</v>
      </c>
      <c r="G116">
        <v>0.78970917225950787</v>
      </c>
      <c r="H116">
        <v>2.71</v>
      </c>
      <c r="I116">
        <v>1.3618090452261307</v>
      </c>
      <c r="J116">
        <v>44.91</v>
      </c>
      <c r="K116">
        <v>98.41</v>
      </c>
      <c r="L116">
        <v>688</v>
      </c>
      <c r="M116">
        <v>3820</v>
      </c>
      <c r="N116">
        <v>12442</v>
      </c>
      <c r="O116">
        <v>0.7708481675392671</v>
      </c>
      <c r="P116">
        <v>1.842147564700209</v>
      </c>
      <c r="Q116" t="s">
        <v>13588</v>
      </c>
    </row>
    <row r="117" spans="1:17">
      <c r="A117" t="s">
        <v>1941</v>
      </c>
      <c r="B117">
        <v>1000</v>
      </c>
      <c r="C117">
        <v>30762</v>
      </c>
      <c r="D117">
        <v>10.1</v>
      </c>
      <c r="E117">
        <v>4.333333333333333</v>
      </c>
      <c r="F117">
        <v>2.39</v>
      </c>
      <c r="G117">
        <v>0.52993348115299344</v>
      </c>
      <c r="H117">
        <v>1.02</v>
      </c>
      <c r="I117">
        <v>0.3923076923076923</v>
      </c>
      <c r="J117">
        <v>100</v>
      </c>
      <c r="K117">
        <v>99.42</v>
      </c>
      <c r="L117">
        <v>870</v>
      </c>
      <c r="M117">
        <v>4813</v>
      </c>
      <c r="N117">
        <v>20109</v>
      </c>
      <c r="O117">
        <v>0.7736546852275088</v>
      </c>
      <c r="P117">
        <v>1.4360733999701627</v>
      </c>
      <c r="Q117" t="s">
        <v>13588</v>
      </c>
    </row>
    <row r="118" spans="1:17">
      <c r="A118" t="s">
        <v>570</v>
      </c>
      <c r="B118">
        <v>2000</v>
      </c>
      <c r="C118">
        <v>18935</v>
      </c>
      <c r="D118">
        <v>12.31</v>
      </c>
      <c r="E118">
        <v>4.5266666666666664</v>
      </c>
      <c r="F118">
        <v>2.79</v>
      </c>
      <c r="G118">
        <v>0.79487179487179493</v>
      </c>
      <c r="H118">
        <v>1.47</v>
      </c>
      <c r="I118">
        <v>0.81215469613259661</v>
      </c>
      <c r="J118">
        <v>99.85</v>
      </c>
      <c r="K118">
        <v>99.59</v>
      </c>
      <c r="L118">
        <v>620</v>
      </c>
      <c r="M118">
        <v>2650</v>
      </c>
      <c r="N118">
        <v>12366</v>
      </c>
      <c r="O118">
        <v>1.0013584905660378</v>
      </c>
      <c r="P118">
        <v>1.2857836001940806</v>
      </c>
      <c r="Q118" t="s">
        <v>13588</v>
      </c>
    </row>
    <row r="119" spans="1:17">
      <c r="A119" t="s">
        <v>3991</v>
      </c>
      <c r="B119">
        <v>1000</v>
      </c>
      <c r="C119">
        <v>74917</v>
      </c>
      <c r="D119">
        <v>13.83</v>
      </c>
      <c r="E119">
        <v>4.6100000000000003</v>
      </c>
      <c r="F119">
        <v>19.13</v>
      </c>
      <c r="G119">
        <v>1.3293954134815844</v>
      </c>
      <c r="H119">
        <v>2.4500000000000002</v>
      </c>
      <c r="I119">
        <v>0.66395663956639572</v>
      </c>
      <c r="J119">
        <v>94.21</v>
      </c>
      <c r="K119">
        <v>98.74</v>
      </c>
      <c r="L119">
        <v>137</v>
      </c>
      <c r="M119">
        <v>859</v>
      </c>
      <c r="N119">
        <v>4278</v>
      </c>
      <c r="O119">
        <v>0.68260768335273581</v>
      </c>
      <c r="P119">
        <v>1.2047685834502104</v>
      </c>
      <c r="Q119" t="s">
        <v>13588</v>
      </c>
    </row>
    <row r="120" spans="1:17">
      <c r="A120" t="s">
        <v>1765</v>
      </c>
      <c r="B120">
        <v>1888</v>
      </c>
      <c r="C120">
        <v>24307</v>
      </c>
      <c r="D120">
        <v>6.32</v>
      </c>
      <c r="E120">
        <v>4.7566666666666668</v>
      </c>
      <c r="F120">
        <v>2.3199999999999998</v>
      </c>
      <c r="G120">
        <v>0.16122307157748433</v>
      </c>
      <c r="H120">
        <v>5.42</v>
      </c>
      <c r="I120">
        <v>1.4688346883468835</v>
      </c>
      <c r="J120">
        <v>98.17</v>
      </c>
      <c r="K120">
        <v>99.29</v>
      </c>
      <c r="L120">
        <v>221</v>
      </c>
      <c r="M120">
        <v>887</v>
      </c>
      <c r="N120">
        <v>9336</v>
      </c>
      <c r="O120">
        <v>1.0663810597519732</v>
      </c>
      <c r="P120">
        <v>0.57005141388174807</v>
      </c>
      <c r="Q120" t="s">
        <v>13588</v>
      </c>
    </row>
    <row r="121" spans="1:17">
      <c r="A121" t="s">
        <v>3932</v>
      </c>
      <c r="B121">
        <v>120602.44</v>
      </c>
      <c r="C121">
        <v>165039</v>
      </c>
      <c r="D121">
        <v>9.66</v>
      </c>
      <c r="E121">
        <v>5.0999999999999996</v>
      </c>
      <c r="F121">
        <v>23</v>
      </c>
      <c r="G121">
        <v>3.010471204188482</v>
      </c>
      <c r="H121">
        <v>3.6</v>
      </c>
      <c r="I121">
        <v>1.0588235294117647</v>
      </c>
      <c r="J121">
        <v>98.91</v>
      </c>
      <c r="K121">
        <v>98.43</v>
      </c>
      <c r="L121">
        <v>478</v>
      </c>
      <c r="M121">
        <v>2468</v>
      </c>
      <c r="N121">
        <v>16075</v>
      </c>
      <c r="O121">
        <v>0.82894651539708275</v>
      </c>
      <c r="P121">
        <v>0.92118195956454119</v>
      </c>
      <c r="Q121" t="s">
        <v>13588</v>
      </c>
    </row>
    <row r="122" spans="1:17">
      <c r="A122" t="s">
        <v>2233</v>
      </c>
      <c r="B122">
        <v>2166</v>
      </c>
      <c r="C122">
        <v>114080</v>
      </c>
      <c r="D122">
        <v>8.8699999999999992</v>
      </c>
      <c r="E122">
        <v>5.4933333333333332</v>
      </c>
      <c r="F122">
        <v>18.41</v>
      </c>
      <c r="G122">
        <v>1.2793606671299513</v>
      </c>
      <c r="H122">
        <v>3.62</v>
      </c>
      <c r="I122">
        <v>0.98102981029810299</v>
      </c>
      <c r="J122">
        <v>99.84</v>
      </c>
      <c r="K122">
        <v>98.87</v>
      </c>
      <c r="L122">
        <v>789</v>
      </c>
      <c r="M122">
        <v>4101</v>
      </c>
      <c r="N122">
        <v>12142</v>
      </c>
      <c r="O122">
        <v>0.82343818580833938</v>
      </c>
      <c r="P122">
        <v>2.0265195190248724</v>
      </c>
      <c r="Q122" t="s">
        <v>13588</v>
      </c>
    </row>
    <row r="123" spans="1:17">
      <c r="A123" t="s">
        <v>483</v>
      </c>
      <c r="B123">
        <v>1000</v>
      </c>
      <c r="C123">
        <v>85526</v>
      </c>
      <c r="D123">
        <v>14.72</v>
      </c>
      <c r="E123">
        <v>5.5066666666666668</v>
      </c>
      <c r="F123">
        <v>20.51</v>
      </c>
      <c r="G123">
        <v>3.2452531645569622</v>
      </c>
      <c r="H123">
        <v>5.35</v>
      </c>
      <c r="I123">
        <v>1.6461538461538461</v>
      </c>
      <c r="J123">
        <v>87.62</v>
      </c>
      <c r="K123">
        <v>99.1</v>
      </c>
      <c r="L123">
        <v>5</v>
      </c>
      <c r="M123">
        <v>112</v>
      </c>
      <c r="N123">
        <v>2134</v>
      </c>
      <c r="O123">
        <v>0.19107142857142859</v>
      </c>
      <c r="P123">
        <v>0.3149015932521087</v>
      </c>
      <c r="Q123" t="s">
        <v>13588</v>
      </c>
    </row>
    <row r="124" spans="1:17">
      <c r="A124" t="s">
        <v>1167</v>
      </c>
      <c r="B124">
        <v>1000</v>
      </c>
      <c r="C124">
        <v>33443</v>
      </c>
      <c r="D124">
        <v>4.5499999999999989</v>
      </c>
      <c r="E124">
        <v>5.583333333333333</v>
      </c>
      <c r="F124">
        <v>3.01</v>
      </c>
      <c r="G124">
        <v>0.47626582278481006</v>
      </c>
      <c r="H124">
        <v>2.8</v>
      </c>
      <c r="I124">
        <v>0.86153846153846148</v>
      </c>
      <c r="J124">
        <v>99.76</v>
      </c>
      <c r="K124">
        <v>98.84</v>
      </c>
      <c r="L124">
        <v>43</v>
      </c>
      <c r="M124">
        <v>310</v>
      </c>
      <c r="N124">
        <v>4527</v>
      </c>
      <c r="O124">
        <v>0.59367741935483875</v>
      </c>
      <c r="P124">
        <v>0.4108681245858184</v>
      </c>
      <c r="Q124" t="s">
        <v>13588</v>
      </c>
    </row>
    <row r="125" spans="1:17">
      <c r="A125" t="s">
        <v>1243</v>
      </c>
      <c r="B125">
        <v>1000</v>
      </c>
      <c r="C125">
        <v>209023</v>
      </c>
      <c r="D125">
        <v>12.41</v>
      </c>
      <c r="E125">
        <v>5.666666666666667</v>
      </c>
      <c r="F125">
        <v>13.53</v>
      </c>
      <c r="G125">
        <v>0.94023627519110486</v>
      </c>
      <c r="H125">
        <v>3.86</v>
      </c>
      <c r="I125">
        <v>1.046070460704607</v>
      </c>
      <c r="J125">
        <v>99.51</v>
      </c>
      <c r="K125">
        <v>99.43</v>
      </c>
      <c r="L125">
        <v>4358</v>
      </c>
      <c r="M125">
        <v>16261</v>
      </c>
      <c r="N125">
        <v>103889</v>
      </c>
      <c r="O125">
        <v>1.1470536867351331</v>
      </c>
      <c r="P125">
        <v>0.93913696348987852</v>
      </c>
      <c r="Q125" t="s">
        <v>13588</v>
      </c>
    </row>
    <row r="126" spans="1:17">
      <c r="A126" t="s">
        <v>417</v>
      </c>
      <c r="B126">
        <v>2000</v>
      </c>
      <c r="C126">
        <v>119852</v>
      </c>
      <c r="D126">
        <v>2.8199999999999994</v>
      </c>
      <c r="E126">
        <v>5.7166666666666659</v>
      </c>
      <c r="F126">
        <v>6.96</v>
      </c>
      <c r="G126">
        <v>0.48366921473245306</v>
      </c>
      <c r="H126">
        <v>4.03</v>
      </c>
      <c r="I126">
        <v>1.0921409214092141</v>
      </c>
      <c r="J126">
        <v>100</v>
      </c>
      <c r="K126">
        <v>98.9</v>
      </c>
      <c r="L126">
        <v>2083</v>
      </c>
      <c r="M126">
        <v>9068</v>
      </c>
      <c r="N126">
        <v>37776</v>
      </c>
      <c r="O126">
        <v>0.98315394794883115</v>
      </c>
      <c r="P126">
        <v>1.440279542566709</v>
      </c>
      <c r="Q126" t="s">
        <v>13588</v>
      </c>
    </row>
    <row r="127" spans="1:17">
      <c r="A127" t="s">
        <v>537</v>
      </c>
      <c r="B127">
        <v>1000</v>
      </c>
      <c r="C127">
        <v>63355</v>
      </c>
      <c r="D127">
        <v>9.61</v>
      </c>
      <c r="E127">
        <v>6.1833333333333327</v>
      </c>
      <c r="F127">
        <v>2.98</v>
      </c>
      <c r="G127">
        <v>0.66666666666666674</v>
      </c>
      <c r="H127">
        <v>5.13</v>
      </c>
      <c r="I127">
        <v>2.5778894472361809</v>
      </c>
      <c r="J127">
        <v>99.9</v>
      </c>
      <c r="K127">
        <v>98.94</v>
      </c>
      <c r="L127">
        <v>344</v>
      </c>
      <c r="M127">
        <v>1817</v>
      </c>
      <c r="N127">
        <v>10386</v>
      </c>
      <c r="O127">
        <v>0.81030269675288946</v>
      </c>
      <c r="P127">
        <v>1.0496822645869439</v>
      </c>
      <c r="Q127" t="s">
        <v>13588</v>
      </c>
    </row>
    <row r="128" spans="1:17">
      <c r="A128" t="s">
        <v>1380</v>
      </c>
      <c r="B128">
        <v>1000</v>
      </c>
      <c r="C128">
        <v>1862</v>
      </c>
      <c r="D128">
        <v>18.71</v>
      </c>
      <c r="E128">
        <v>6.2366666666666672</v>
      </c>
      <c r="F128">
        <v>3.07</v>
      </c>
      <c r="G128">
        <v>0.68070953436807091</v>
      </c>
      <c r="H128">
        <v>4.32</v>
      </c>
      <c r="I128">
        <v>1.6615384615384616</v>
      </c>
      <c r="J128">
        <v>94.63</v>
      </c>
      <c r="K128">
        <v>99.47</v>
      </c>
      <c r="L128">
        <v>34</v>
      </c>
      <c r="M128">
        <v>146</v>
      </c>
      <c r="N128">
        <v>556</v>
      </c>
      <c r="O128">
        <v>0.99671232876712335</v>
      </c>
      <c r="P128">
        <v>1.5755395683453237</v>
      </c>
      <c r="Q128" t="s">
        <v>13588</v>
      </c>
    </row>
    <row r="129" spans="1:17">
      <c r="A129" t="s">
        <v>1931</v>
      </c>
      <c r="B129">
        <v>10000</v>
      </c>
      <c r="C129">
        <v>17187</v>
      </c>
      <c r="D129">
        <v>17.52</v>
      </c>
      <c r="E129">
        <v>6.6033333333333344</v>
      </c>
      <c r="F129">
        <v>22.55</v>
      </c>
      <c r="G129">
        <v>1.5670604586518415</v>
      </c>
      <c r="H129">
        <v>1.92</v>
      </c>
      <c r="I129">
        <v>0.52032520325203246</v>
      </c>
      <c r="J129">
        <v>94.79</v>
      </c>
      <c r="K129">
        <v>99.36</v>
      </c>
      <c r="L129">
        <v>72</v>
      </c>
      <c r="M129">
        <v>326</v>
      </c>
      <c r="N129">
        <v>2503</v>
      </c>
      <c r="O129">
        <v>0.94527607361963195</v>
      </c>
      <c r="P129">
        <v>0.78146224530563324</v>
      </c>
      <c r="Q129" t="s">
        <v>13588</v>
      </c>
    </row>
    <row r="130" spans="1:17">
      <c r="A130" t="s">
        <v>3514</v>
      </c>
      <c r="B130">
        <v>1000</v>
      </c>
      <c r="C130">
        <v>151525</v>
      </c>
      <c r="D130">
        <v>2.7800000000000002</v>
      </c>
      <c r="E130">
        <v>6.7599999999999989</v>
      </c>
      <c r="F130">
        <v>3.28</v>
      </c>
      <c r="G130">
        <v>0.2279360667129951</v>
      </c>
      <c r="H130">
        <v>4.17</v>
      </c>
      <c r="I130">
        <v>1.1300813008130082</v>
      </c>
      <c r="J130">
        <v>99.97</v>
      </c>
      <c r="K130">
        <v>98.73</v>
      </c>
      <c r="L130">
        <v>1400</v>
      </c>
      <c r="M130">
        <v>6716</v>
      </c>
      <c r="N130">
        <v>46204</v>
      </c>
      <c r="O130">
        <v>0.89219773674806435</v>
      </c>
      <c r="P130">
        <v>0.87213228291922773</v>
      </c>
      <c r="Q130" t="s">
        <v>13588</v>
      </c>
    </row>
    <row r="131" spans="1:17">
      <c r="A131" t="s">
        <v>293</v>
      </c>
      <c r="B131">
        <v>1000</v>
      </c>
      <c r="C131">
        <v>19421</v>
      </c>
      <c r="D131">
        <v>19.2</v>
      </c>
      <c r="E131">
        <v>6.879999999999999</v>
      </c>
      <c r="F131">
        <v>1.4</v>
      </c>
      <c r="G131">
        <v>0.43478260869565211</v>
      </c>
      <c r="H131">
        <v>1.51</v>
      </c>
      <c r="I131">
        <v>0.94968553459119498</v>
      </c>
      <c r="J131">
        <v>98.81</v>
      </c>
      <c r="K131">
        <v>98.97</v>
      </c>
      <c r="L131">
        <v>332</v>
      </c>
      <c r="M131">
        <v>1468</v>
      </c>
      <c r="N131">
        <v>7505</v>
      </c>
      <c r="O131">
        <v>0.96795640326975485</v>
      </c>
      <c r="P131">
        <v>1.1736175882744837</v>
      </c>
      <c r="Q131" t="s">
        <v>13588</v>
      </c>
    </row>
    <row r="132" spans="1:17">
      <c r="A132" t="s">
        <v>362</v>
      </c>
      <c r="B132">
        <v>1000</v>
      </c>
      <c r="C132">
        <v>3830</v>
      </c>
      <c r="D132">
        <v>15.82</v>
      </c>
      <c r="E132">
        <v>6.9066666666666672</v>
      </c>
      <c r="F132">
        <v>2.33</v>
      </c>
      <c r="G132">
        <v>0.28872366790582404</v>
      </c>
      <c r="H132">
        <v>2.09</v>
      </c>
      <c r="I132">
        <v>0.58707865168539319</v>
      </c>
      <c r="J132">
        <v>100</v>
      </c>
      <c r="K132">
        <v>98.97</v>
      </c>
      <c r="L132">
        <v>79</v>
      </c>
      <c r="M132">
        <v>256</v>
      </c>
      <c r="N132">
        <v>1067</v>
      </c>
      <c r="O132">
        <v>1.32078125</v>
      </c>
      <c r="P132">
        <v>1.4395501405810684</v>
      </c>
      <c r="Q132" t="s">
        <v>13588</v>
      </c>
    </row>
    <row r="133" spans="1:17">
      <c r="A133" t="s">
        <v>2144</v>
      </c>
      <c r="B133">
        <v>1000</v>
      </c>
      <c r="C133">
        <v>10020</v>
      </c>
      <c r="D133">
        <v>31.590000000000003</v>
      </c>
      <c r="E133">
        <v>6.9600000000000009</v>
      </c>
      <c r="F133">
        <v>33.33</v>
      </c>
      <c r="G133">
        <v>8.7941952506596301</v>
      </c>
      <c r="H133">
        <v>1.17</v>
      </c>
      <c r="I133">
        <v>0.48347107438016529</v>
      </c>
      <c r="J133">
        <v>96.55</v>
      </c>
      <c r="K133">
        <v>98.62</v>
      </c>
      <c r="L133">
        <v>2</v>
      </c>
      <c r="M133">
        <v>5</v>
      </c>
      <c r="N133">
        <v>37</v>
      </c>
      <c r="O133">
        <v>1.7120000000000002</v>
      </c>
      <c r="P133">
        <v>0.81081081081081086</v>
      </c>
      <c r="Q133" t="s">
        <v>13588</v>
      </c>
    </row>
    <row r="134" spans="1:17">
      <c r="A134" t="s">
        <v>248</v>
      </c>
      <c r="B134">
        <v>2000</v>
      </c>
      <c r="C134">
        <v>31823</v>
      </c>
      <c r="D134">
        <v>17.899999999999999</v>
      </c>
      <c r="E134">
        <v>7.09</v>
      </c>
      <c r="F134">
        <v>2.1</v>
      </c>
      <c r="G134">
        <v>0.5357142857142857</v>
      </c>
      <c r="H134">
        <v>5.0599999999999996</v>
      </c>
      <c r="I134">
        <v>1.6754966887417218</v>
      </c>
      <c r="J134">
        <v>94.31</v>
      </c>
      <c r="K134">
        <v>98.46</v>
      </c>
      <c r="L134">
        <v>11</v>
      </c>
      <c r="M134">
        <v>313</v>
      </c>
      <c r="N134">
        <v>3402</v>
      </c>
      <c r="O134">
        <v>0.15041533546325878</v>
      </c>
      <c r="P134">
        <v>0.55202821869488539</v>
      </c>
      <c r="Q134" t="s">
        <v>13588</v>
      </c>
    </row>
    <row r="135" spans="1:17">
      <c r="A135" t="s">
        <v>2353</v>
      </c>
      <c r="B135">
        <v>1200</v>
      </c>
      <c r="C135">
        <v>9737</v>
      </c>
      <c r="D135">
        <v>16.48</v>
      </c>
      <c r="E135">
        <v>7.1133333333333333</v>
      </c>
      <c r="F135">
        <v>9.33</v>
      </c>
      <c r="G135">
        <v>0.64836692147324526</v>
      </c>
      <c r="H135">
        <v>3.48</v>
      </c>
      <c r="I135">
        <v>0.94308943089430897</v>
      </c>
      <c r="J135">
        <v>99.98</v>
      </c>
      <c r="K135">
        <v>98.01</v>
      </c>
      <c r="L135">
        <v>3</v>
      </c>
      <c r="M135">
        <v>147</v>
      </c>
      <c r="N135">
        <v>2476</v>
      </c>
      <c r="O135">
        <v>8.7346938775510197E-2</v>
      </c>
      <c r="P135">
        <v>0.35621970920840063</v>
      </c>
      <c r="Q135" t="s">
        <v>13588</v>
      </c>
    </row>
    <row r="136" spans="1:17">
      <c r="A136" t="s">
        <v>2709</v>
      </c>
      <c r="B136">
        <v>1399</v>
      </c>
      <c r="C136">
        <v>32698</v>
      </c>
      <c r="D136">
        <v>14.74</v>
      </c>
      <c r="E136">
        <v>7.2399999999999993</v>
      </c>
      <c r="F136">
        <v>29.78</v>
      </c>
      <c r="G136">
        <v>2.0694927032661572</v>
      </c>
      <c r="H136">
        <v>3.8</v>
      </c>
      <c r="I136">
        <v>1.0298102981029811</v>
      </c>
      <c r="J136">
        <v>99.99</v>
      </c>
      <c r="K136">
        <v>97.96</v>
      </c>
      <c r="L136">
        <v>29</v>
      </c>
      <c r="M136">
        <v>296</v>
      </c>
      <c r="N136">
        <v>4007</v>
      </c>
      <c r="O136">
        <v>0.41932432432432432</v>
      </c>
      <c r="P136">
        <v>0.44322435737459442</v>
      </c>
      <c r="Q136" t="s">
        <v>13588</v>
      </c>
    </row>
    <row r="137" spans="1:17">
      <c r="A137" t="s">
        <v>2340</v>
      </c>
      <c r="B137">
        <v>2500</v>
      </c>
      <c r="C137">
        <v>24185</v>
      </c>
      <c r="D137">
        <v>13.48</v>
      </c>
      <c r="E137">
        <v>7.5466666666666669</v>
      </c>
      <c r="F137">
        <v>2.71</v>
      </c>
      <c r="G137">
        <v>0.69132653061224492</v>
      </c>
      <c r="H137">
        <v>2.27</v>
      </c>
      <c r="I137">
        <v>0.7516556291390728</v>
      </c>
      <c r="J137">
        <v>99.71</v>
      </c>
      <c r="K137">
        <v>98.62</v>
      </c>
      <c r="L137">
        <v>67</v>
      </c>
      <c r="M137">
        <v>276</v>
      </c>
      <c r="N137">
        <v>2316</v>
      </c>
      <c r="O137">
        <v>1.0389855072463769</v>
      </c>
      <c r="P137">
        <v>0.71502590673575128</v>
      </c>
      <c r="Q137" t="s">
        <v>13588</v>
      </c>
    </row>
    <row r="138" spans="1:17">
      <c r="A138" t="s">
        <v>2555</v>
      </c>
      <c r="B138">
        <v>2000</v>
      </c>
      <c r="C138">
        <v>19016</v>
      </c>
      <c r="D138">
        <v>9.7099999999999991</v>
      </c>
      <c r="E138">
        <v>8.1133333333333333</v>
      </c>
      <c r="F138">
        <v>1.92</v>
      </c>
      <c r="G138">
        <v>0.30379746835443033</v>
      </c>
      <c r="H138">
        <v>4.53</v>
      </c>
      <c r="I138">
        <v>1.393846153846154</v>
      </c>
      <c r="J138">
        <v>88.75</v>
      </c>
      <c r="K138">
        <v>98.72</v>
      </c>
      <c r="L138">
        <v>183</v>
      </c>
      <c r="M138">
        <v>660</v>
      </c>
      <c r="N138">
        <v>4264</v>
      </c>
      <c r="O138">
        <v>1.1867272727272729</v>
      </c>
      <c r="P138">
        <v>0.92870544090056284</v>
      </c>
      <c r="Q138" t="s">
        <v>13588</v>
      </c>
    </row>
    <row r="139" spans="1:17">
      <c r="A139" t="s">
        <v>2643</v>
      </c>
      <c r="B139">
        <v>1000</v>
      </c>
      <c r="C139">
        <v>126801</v>
      </c>
      <c r="D139">
        <v>21.99</v>
      </c>
      <c r="E139">
        <v>8.1199999999999992</v>
      </c>
      <c r="F139">
        <v>6.68</v>
      </c>
      <c r="G139">
        <v>1.3744855967078189</v>
      </c>
      <c r="H139">
        <v>2.74</v>
      </c>
      <c r="I139">
        <v>0.92881355932203391</v>
      </c>
      <c r="J139">
        <v>97.73</v>
      </c>
      <c r="K139">
        <v>99.2</v>
      </c>
      <c r="L139">
        <v>266</v>
      </c>
      <c r="M139">
        <v>1392</v>
      </c>
      <c r="N139">
        <v>10235</v>
      </c>
      <c r="O139">
        <v>0.81787356321839089</v>
      </c>
      <c r="P139">
        <v>0.81602344894968248</v>
      </c>
      <c r="Q139" t="s">
        <v>13584</v>
      </c>
    </row>
    <row r="140" spans="1:17">
      <c r="A140" t="s">
        <v>3999</v>
      </c>
      <c r="B140">
        <v>500</v>
      </c>
      <c r="C140">
        <v>14894</v>
      </c>
      <c r="D140">
        <v>28.53</v>
      </c>
      <c r="E140">
        <v>8.3433333333333337</v>
      </c>
      <c r="F140">
        <v>0</v>
      </c>
      <c r="G140">
        <v>0</v>
      </c>
      <c r="H140">
        <v>0</v>
      </c>
      <c r="I140">
        <v>0</v>
      </c>
      <c r="J140">
        <v>90.63</v>
      </c>
      <c r="K140">
        <v>99.47</v>
      </c>
      <c r="L140">
        <v>5</v>
      </c>
      <c r="M140">
        <v>30</v>
      </c>
      <c r="N140">
        <v>263</v>
      </c>
      <c r="O140">
        <v>0.71333333333333337</v>
      </c>
      <c r="P140">
        <v>0.68441064638783278</v>
      </c>
      <c r="Q140" t="s">
        <v>13588</v>
      </c>
    </row>
    <row r="141" spans="1:17">
      <c r="A141" t="s">
        <v>2613</v>
      </c>
      <c r="B141">
        <v>1000</v>
      </c>
      <c r="C141">
        <v>176460</v>
      </c>
      <c r="D141">
        <v>4.74</v>
      </c>
      <c r="E141">
        <v>9.0433333333333348</v>
      </c>
      <c r="F141">
        <v>1.53</v>
      </c>
      <c r="G141">
        <v>0.45132743362831856</v>
      </c>
      <c r="H141">
        <v>0.73</v>
      </c>
      <c r="I141">
        <v>0.33640552995391704</v>
      </c>
      <c r="J141">
        <v>99.44</v>
      </c>
      <c r="K141">
        <v>99.21</v>
      </c>
      <c r="L141">
        <v>2293</v>
      </c>
      <c r="M141">
        <v>9982</v>
      </c>
      <c r="N141">
        <v>64151</v>
      </c>
      <c r="O141">
        <v>0.98317371268282905</v>
      </c>
      <c r="P141">
        <v>0.93360976446197252</v>
      </c>
      <c r="Q141" t="s">
        <v>13588</v>
      </c>
    </row>
    <row r="142" spans="1:17">
      <c r="A142" t="s">
        <v>1559</v>
      </c>
      <c r="B142">
        <v>1010</v>
      </c>
      <c r="C142">
        <v>49555</v>
      </c>
      <c r="D142">
        <v>8.02</v>
      </c>
      <c r="E142">
        <v>9.0966666666666676</v>
      </c>
      <c r="F142">
        <v>1.62</v>
      </c>
      <c r="G142">
        <v>0.47787610619469029</v>
      </c>
      <c r="H142">
        <v>1.07</v>
      </c>
      <c r="I142">
        <v>0.49308755760368667</v>
      </c>
      <c r="J142">
        <v>92.7</v>
      </c>
      <c r="K142">
        <v>98.74</v>
      </c>
      <c r="L142">
        <v>1257</v>
      </c>
      <c r="M142">
        <v>4902</v>
      </c>
      <c r="N142">
        <v>25538</v>
      </c>
      <c r="O142">
        <v>1.0975030599755202</v>
      </c>
      <c r="P142">
        <v>1.1516955125695043</v>
      </c>
      <c r="Q142" t="s">
        <v>13588</v>
      </c>
    </row>
    <row r="143" spans="1:17">
      <c r="A143" t="s">
        <v>667</v>
      </c>
      <c r="B143">
        <v>1001</v>
      </c>
      <c r="C143">
        <v>12268</v>
      </c>
      <c r="D143">
        <v>15.47</v>
      </c>
      <c r="E143">
        <v>9.3733333333333331</v>
      </c>
      <c r="F143">
        <v>1.78</v>
      </c>
      <c r="G143">
        <v>0.50712250712250717</v>
      </c>
      <c r="H143">
        <v>0.7</v>
      </c>
      <c r="I143">
        <v>0.38674033149171266</v>
      </c>
      <c r="J143">
        <v>95.61</v>
      </c>
      <c r="K143">
        <v>98.96</v>
      </c>
      <c r="L143">
        <v>125</v>
      </c>
      <c r="M143">
        <v>732</v>
      </c>
      <c r="N143">
        <v>5750</v>
      </c>
      <c r="O143">
        <v>0.73087431693989069</v>
      </c>
      <c r="P143">
        <v>0.76382608695652177</v>
      </c>
      <c r="Q143" t="s">
        <v>13588</v>
      </c>
    </row>
    <row r="144" spans="1:17">
      <c r="A144" t="s">
        <v>1945</v>
      </c>
      <c r="B144">
        <v>11000</v>
      </c>
      <c r="C144">
        <v>159514</v>
      </c>
      <c r="D144">
        <v>12.44</v>
      </c>
      <c r="E144">
        <v>9.3933333333333326</v>
      </c>
      <c r="F144">
        <v>1.1200000000000001</v>
      </c>
      <c r="G144">
        <v>0.34782608695652173</v>
      </c>
      <c r="H144">
        <v>0.86</v>
      </c>
      <c r="I144">
        <v>0.54088050314465408</v>
      </c>
      <c r="J144">
        <v>99.39</v>
      </c>
      <c r="K144">
        <v>99.24</v>
      </c>
      <c r="L144">
        <v>2817</v>
      </c>
      <c r="M144">
        <v>21622</v>
      </c>
      <c r="N144">
        <v>90441</v>
      </c>
      <c r="O144">
        <v>0.55761539173064478</v>
      </c>
      <c r="P144">
        <v>1.4344379208544797</v>
      </c>
      <c r="Q144" t="s">
        <v>13588</v>
      </c>
    </row>
    <row r="145" spans="1:17">
      <c r="A145" t="s">
        <v>560</v>
      </c>
      <c r="B145">
        <v>501</v>
      </c>
      <c r="C145">
        <v>134436</v>
      </c>
      <c r="D145">
        <v>14.7</v>
      </c>
      <c r="E145">
        <v>9.4799999999999986</v>
      </c>
      <c r="F145">
        <v>2.89</v>
      </c>
      <c r="G145">
        <v>0.85250737463126847</v>
      </c>
      <c r="H145">
        <v>4.1500000000000004</v>
      </c>
      <c r="I145">
        <v>1.9124423963133643</v>
      </c>
      <c r="J145">
        <v>98.14</v>
      </c>
      <c r="K145">
        <v>98.6</v>
      </c>
      <c r="L145">
        <v>733</v>
      </c>
      <c r="M145">
        <v>3525</v>
      </c>
      <c r="N145">
        <v>18422</v>
      </c>
      <c r="O145">
        <v>0.88999716312056742</v>
      </c>
      <c r="P145">
        <v>1.1480838128324828</v>
      </c>
      <c r="Q145" t="s">
        <v>13588</v>
      </c>
    </row>
    <row r="146" spans="1:17">
      <c r="A146" t="s">
        <v>3090</v>
      </c>
      <c r="B146">
        <v>10008</v>
      </c>
      <c r="C146">
        <v>13928</v>
      </c>
      <c r="D146">
        <v>24.08</v>
      </c>
      <c r="E146">
        <v>9.5366666666666671</v>
      </c>
      <c r="F146">
        <v>4.2300000000000004</v>
      </c>
      <c r="G146">
        <v>1.3514376996805113</v>
      </c>
      <c r="H146">
        <v>2.64</v>
      </c>
      <c r="I146">
        <v>1.0352941176470589</v>
      </c>
      <c r="J146">
        <v>96.42</v>
      </c>
      <c r="K146">
        <v>98.9</v>
      </c>
      <c r="L146">
        <v>18</v>
      </c>
      <c r="M146">
        <v>68</v>
      </c>
      <c r="N146">
        <v>611</v>
      </c>
      <c r="O146">
        <v>1.1329411764705883</v>
      </c>
      <c r="P146">
        <v>0.66775777414075288</v>
      </c>
      <c r="Q146" t="s">
        <v>13588</v>
      </c>
    </row>
    <row r="147" spans="1:17">
      <c r="A147" t="s">
        <v>3235</v>
      </c>
      <c r="B147">
        <v>1000</v>
      </c>
      <c r="C147">
        <v>46331</v>
      </c>
      <c r="D147">
        <v>7.7100000000000009</v>
      </c>
      <c r="E147">
        <v>9.7033333333333331</v>
      </c>
      <c r="F147">
        <v>8.5299999999999994</v>
      </c>
      <c r="G147">
        <v>0.59277275886031955</v>
      </c>
      <c r="H147">
        <v>3.9</v>
      </c>
      <c r="I147">
        <v>1.056910569105691</v>
      </c>
      <c r="J147">
        <v>74.92</v>
      </c>
      <c r="K147">
        <v>99.63</v>
      </c>
      <c r="L147">
        <v>26</v>
      </c>
      <c r="M147">
        <v>130</v>
      </c>
      <c r="N147">
        <v>319</v>
      </c>
      <c r="O147">
        <v>0.85600000000000009</v>
      </c>
      <c r="P147">
        <v>2.4451410658307209</v>
      </c>
      <c r="Q147" t="s">
        <v>13588</v>
      </c>
    </row>
    <row r="148" spans="1:17">
      <c r="A148" t="s">
        <v>2942</v>
      </c>
      <c r="B148">
        <v>1001.11</v>
      </c>
      <c r="C148">
        <v>5940</v>
      </c>
      <c r="D148">
        <v>4.1199999999999992</v>
      </c>
      <c r="E148">
        <v>9.9666666666666668</v>
      </c>
      <c r="F148">
        <v>13.64</v>
      </c>
      <c r="G148">
        <v>0.94788047255038221</v>
      </c>
      <c r="H148">
        <v>4.62</v>
      </c>
      <c r="I148">
        <v>1.2520325203252034</v>
      </c>
      <c r="J148">
        <v>99.6</v>
      </c>
      <c r="K148">
        <v>97.46</v>
      </c>
      <c r="L148">
        <v>80</v>
      </c>
      <c r="M148">
        <v>283</v>
      </c>
      <c r="N148">
        <v>1632</v>
      </c>
      <c r="O148">
        <v>1.2098939929328623</v>
      </c>
      <c r="P148">
        <v>1.0404411764705883</v>
      </c>
      <c r="Q148" t="s">
        <v>13588</v>
      </c>
    </row>
    <row r="149" spans="1:17">
      <c r="A149" t="s">
        <v>4035</v>
      </c>
      <c r="B149">
        <v>10000</v>
      </c>
      <c r="C149">
        <v>301381</v>
      </c>
      <c r="D149">
        <v>12.65</v>
      </c>
      <c r="E149">
        <v>10.196666666666667</v>
      </c>
      <c r="F149">
        <v>5.87</v>
      </c>
      <c r="G149">
        <v>1.7315634218289084</v>
      </c>
      <c r="H149">
        <v>1.21</v>
      </c>
      <c r="I149">
        <v>0.55760368663594473</v>
      </c>
      <c r="J149">
        <v>89.7</v>
      </c>
      <c r="K149">
        <v>98.98</v>
      </c>
      <c r="L149">
        <v>268</v>
      </c>
      <c r="M149">
        <v>1186</v>
      </c>
      <c r="N149">
        <v>21256</v>
      </c>
      <c r="O149">
        <v>0.96715008431703209</v>
      </c>
      <c r="P149">
        <v>0.33477606322920583</v>
      </c>
      <c r="Q149" t="s">
        <v>13588</v>
      </c>
    </row>
    <row r="150" spans="1:17">
      <c r="A150" t="s">
        <v>2889</v>
      </c>
      <c r="B150">
        <v>11258</v>
      </c>
      <c r="C150">
        <v>124938</v>
      </c>
      <c r="D150">
        <v>24.03</v>
      </c>
      <c r="E150">
        <v>10.25</v>
      </c>
      <c r="F150">
        <v>11.21</v>
      </c>
      <c r="G150">
        <v>2.3065843621399176</v>
      </c>
      <c r="H150">
        <v>2.0499999999999998</v>
      </c>
      <c r="I150">
        <v>0.69491525423728806</v>
      </c>
      <c r="J150">
        <v>99.93</v>
      </c>
      <c r="K150">
        <v>99.54</v>
      </c>
      <c r="L150">
        <v>629</v>
      </c>
      <c r="M150">
        <v>3150</v>
      </c>
      <c r="N150">
        <v>15595</v>
      </c>
      <c r="O150">
        <v>0.85464126984126987</v>
      </c>
      <c r="P150">
        <v>1.2119268996473229</v>
      </c>
      <c r="Q150" t="s">
        <v>13588</v>
      </c>
    </row>
    <row r="151" spans="1:17">
      <c r="A151" t="s">
        <v>3188</v>
      </c>
      <c r="B151">
        <v>1200</v>
      </c>
      <c r="C151">
        <v>9862</v>
      </c>
      <c r="D151">
        <v>23.990000000000002</v>
      </c>
      <c r="E151">
        <v>10.276666666666666</v>
      </c>
      <c r="F151">
        <v>3.77</v>
      </c>
      <c r="G151">
        <v>0.49345549738219896</v>
      </c>
      <c r="H151">
        <v>1.8</v>
      </c>
      <c r="I151">
        <v>0.52941176470588236</v>
      </c>
      <c r="J151">
        <v>100</v>
      </c>
      <c r="K151">
        <v>99.22</v>
      </c>
      <c r="L151">
        <v>74</v>
      </c>
      <c r="M151">
        <v>396</v>
      </c>
      <c r="N151">
        <v>6183</v>
      </c>
      <c r="O151">
        <v>0.79979797979797984</v>
      </c>
      <c r="P151">
        <v>0.38427947598253276</v>
      </c>
      <c r="Q151" t="s">
        <v>13588</v>
      </c>
    </row>
    <row r="152" spans="1:17">
      <c r="A152" t="s">
        <v>2929</v>
      </c>
      <c r="B152">
        <v>1000</v>
      </c>
      <c r="C152">
        <v>11513</v>
      </c>
      <c r="D152">
        <v>3.3599999999999994</v>
      </c>
      <c r="E152">
        <v>10.283333333333333</v>
      </c>
      <c r="F152">
        <v>3.33</v>
      </c>
      <c r="G152">
        <v>0.84732824427480913</v>
      </c>
      <c r="H152">
        <v>4.46</v>
      </c>
      <c r="I152">
        <v>1.8353909465020575</v>
      </c>
      <c r="J152">
        <v>79.010000000000005</v>
      </c>
      <c r="K152">
        <v>98.5</v>
      </c>
      <c r="L152">
        <v>67</v>
      </c>
      <c r="M152">
        <v>244</v>
      </c>
      <c r="N152">
        <v>2181</v>
      </c>
      <c r="O152">
        <v>1.1752459016393444</v>
      </c>
      <c r="P152">
        <v>0.67125171939477313</v>
      </c>
      <c r="Q152" t="s">
        <v>13588</v>
      </c>
    </row>
    <row r="153" spans="1:17">
      <c r="A153" t="s">
        <v>1934</v>
      </c>
      <c r="B153">
        <v>1000</v>
      </c>
      <c r="C153">
        <v>28263</v>
      </c>
      <c r="D153">
        <v>15.06</v>
      </c>
      <c r="E153">
        <v>10.4</v>
      </c>
      <c r="F153">
        <v>3.72</v>
      </c>
      <c r="G153">
        <v>0.86111111111111105</v>
      </c>
      <c r="H153">
        <v>0.78</v>
      </c>
      <c r="I153">
        <v>0.26712328767123289</v>
      </c>
      <c r="J153">
        <v>61.16</v>
      </c>
      <c r="K153">
        <v>98.93</v>
      </c>
      <c r="L153">
        <v>5</v>
      </c>
      <c r="M153">
        <v>456</v>
      </c>
      <c r="N153">
        <v>5848</v>
      </c>
      <c r="O153">
        <v>4.6929824561403509E-2</v>
      </c>
      <c r="P153">
        <v>0.46785225718194257</v>
      </c>
      <c r="Q153" t="s">
        <v>13588</v>
      </c>
    </row>
    <row r="154" spans="1:17">
      <c r="A154" t="s">
        <v>2647</v>
      </c>
      <c r="B154">
        <v>1500</v>
      </c>
      <c r="C154">
        <v>178203</v>
      </c>
      <c r="D154">
        <v>26.89</v>
      </c>
      <c r="E154">
        <v>10.503333333333334</v>
      </c>
      <c r="F154">
        <v>4.99</v>
      </c>
      <c r="G154">
        <v>1.0267489711934157</v>
      </c>
      <c r="H154">
        <v>2.2799999999999998</v>
      </c>
      <c r="I154">
        <v>0.77288135593220331</v>
      </c>
      <c r="J154">
        <v>97.59</v>
      </c>
      <c r="K154">
        <v>99.45</v>
      </c>
      <c r="L154">
        <v>400</v>
      </c>
      <c r="M154">
        <v>1811</v>
      </c>
      <c r="N154">
        <v>19670</v>
      </c>
      <c r="O154">
        <v>0.94533406957482058</v>
      </c>
      <c r="P154">
        <v>0.55241484494153537</v>
      </c>
      <c r="Q154" t="s">
        <v>13588</v>
      </c>
    </row>
    <row r="155" spans="1:17">
      <c r="A155" t="s">
        <v>140</v>
      </c>
      <c r="B155">
        <v>1000</v>
      </c>
      <c r="C155">
        <v>41522</v>
      </c>
      <c r="D155">
        <v>13.09</v>
      </c>
      <c r="E155">
        <v>10.576666666666666</v>
      </c>
      <c r="F155">
        <v>36.56</v>
      </c>
      <c r="G155">
        <v>2.540653231410702</v>
      </c>
      <c r="H155">
        <v>5.77</v>
      </c>
      <c r="I155">
        <v>1.5636856368563685</v>
      </c>
      <c r="J155">
        <v>99.13</v>
      </c>
      <c r="K155">
        <v>98.69</v>
      </c>
      <c r="L155">
        <v>6</v>
      </c>
      <c r="M155">
        <v>676</v>
      </c>
      <c r="N155">
        <v>10627</v>
      </c>
      <c r="O155">
        <v>3.7988165680473376E-2</v>
      </c>
      <c r="P155">
        <v>0.38166933283146698</v>
      </c>
      <c r="Q155" t="s">
        <v>13588</v>
      </c>
    </row>
    <row r="156" spans="1:17">
      <c r="A156" t="s">
        <v>3662</v>
      </c>
      <c r="B156">
        <v>5000</v>
      </c>
      <c r="C156">
        <v>1013096</v>
      </c>
      <c r="D156">
        <v>9.9699999999999989</v>
      </c>
      <c r="E156">
        <v>10.633333333333333</v>
      </c>
      <c r="F156">
        <v>2.31</v>
      </c>
      <c r="G156">
        <v>0.65811965811965822</v>
      </c>
      <c r="H156">
        <v>1.07</v>
      </c>
      <c r="I156">
        <v>0.59116022099447518</v>
      </c>
      <c r="J156">
        <v>98.91</v>
      </c>
      <c r="K156">
        <v>99.65</v>
      </c>
      <c r="L156">
        <v>15591</v>
      </c>
      <c r="M156">
        <v>72548</v>
      </c>
      <c r="N156">
        <v>344109</v>
      </c>
      <c r="O156">
        <v>0.91979765121023327</v>
      </c>
      <c r="P156">
        <v>1.2649712736371326</v>
      </c>
      <c r="Q156" t="s">
        <v>13588</v>
      </c>
    </row>
    <row r="157" spans="1:17">
      <c r="A157" t="s">
        <v>1157</v>
      </c>
      <c r="B157">
        <v>3600</v>
      </c>
      <c r="C157">
        <v>13503</v>
      </c>
      <c r="D157">
        <v>15.68</v>
      </c>
      <c r="E157">
        <v>10.753333333333332</v>
      </c>
      <c r="F157">
        <v>73.650000000000006</v>
      </c>
      <c r="G157">
        <v>5.1181375955524668</v>
      </c>
      <c r="H157">
        <v>5.51</v>
      </c>
      <c r="I157">
        <v>1.4932249322493225</v>
      </c>
      <c r="J157">
        <v>99.82</v>
      </c>
      <c r="K157">
        <v>98.93</v>
      </c>
      <c r="L157">
        <v>250</v>
      </c>
      <c r="M157">
        <v>1274</v>
      </c>
      <c r="N157">
        <v>4937</v>
      </c>
      <c r="O157">
        <v>0.83987441130298279</v>
      </c>
      <c r="P157">
        <v>1.5483086894875431</v>
      </c>
      <c r="Q157" t="s">
        <v>13588</v>
      </c>
    </row>
    <row r="158" spans="1:17">
      <c r="A158" t="s">
        <v>3217</v>
      </c>
      <c r="B158">
        <v>1990.1</v>
      </c>
      <c r="C158">
        <v>55795</v>
      </c>
      <c r="D158">
        <v>3.7099999999999991</v>
      </c>
      <c r="E158">
        <v>11.68</v>
      </c>
      <c r="F158">
        <v>6.15</v>
      </c>
      <c r="G158">
        <v>0.4273801250868659</v>
      </c>
      <c r="H158">
        <v>3.66</v>
      </c>
      <c r="I158">
        <v>0.99186991869918706</v>
      </c>
      <c r="J158">
        <v>99.66</v>
      </c>
      <c r="K158">
        <v>97.91</v>
      </c>
      <c r="L158">
        <v>267</v>
      </c>
      <c r="M158">
        <v>1048</v>
      </c>
      <c r="N158">
        <v>8086</v>
      </c>
      <c r="O158">
        <v>1.0904198473282443</v>
      </c>
      <c r="P158">
        <v>0.77764036606480336</v>
      </c>
      <c r="Q158" t="s">
        <v>13588</v>
      </c>
    </row>
    <row r="159" spans="1:17">
      <c r="A159" t="s">
        <v>1340</v>
      </c>
      <c r="B159">
        <v>1000</v>
      </c>
      <c r="C159">
        <v>19007</v>
      </c>
      <c r="D159">
        <v>14.64</v>
      </c>
      <c r="E159">
        <v>11.793333333333331</v>
      </c>
      <c r="F159">
        <v>6.42</v>
      </c>
      <c r="G159">
        <v>0.44614315496872825</v>
      </c>
      <c r="H159">
        <v>5.68</v>
      </c>
      <c r="I159">
        <v>1.5392953929539295</v>
      </c>
      <c r="J159">
        <v>99.94</v>
      </c>
      <c r="K159">
        <v>97.33</v>
      </c>
      <c r="L159">
        <v>0</v>
      </c>
      <c r="M159">
        <v>84</v>
      </c>
      <c r="N159">
        <v>1851</v>
      </c>
      <c r="O159">
        <v>0</v>
      </c>
      <c r="P159">
        <v>0.27228525121555913</v>
      </c>
      <c r="Q159" t="s">
        <v>13584</v>
      </c>
    </row>
    <row r="160" spans="1:17">
      <c r="A160" t="s">
        <v>2866</v>
      </c>
      <c r="B160">
        <v>10000</v>
      </c>
      <c r="C160">
        <v>8923</v>
      </c>
      <c r="D160">
        <v>32</v>
      </c>
      <c r="E160">
        <v>12.07</v>
      </c>
      <c r="F160">
        <v>5.67</v>
      </c>
      <c r="G160">
        <v>1.4464285714285714</v>
      </c>
      <c r="H160">
        <v>2.68</v>
      </c>
      <c r="I160">
        <v>0.88741721854304645</v>
      </c>
      <c r="J160">
        <v>65.959999999999994</v>
      </c>
      <c r="K160">
        <v>99.63</v>
      </c>
      <c r="L160">
        <v>100</v>
      </c>
      <c r="M160">
        <v>475</v>
      </c>
      <c r="N160">
        <v>2555</v>
      </c>
      <c r="O160">
        <v>0.90105263157894733</v>
      </c>
      <c r="P160">
        <v>1.1154598825831701</v>
      </c>
      <c r="Q160" t="s">
        <v>13588</v>
      </c>
    </row>
    <row r="161" spans="1:17">
      <c r="A161" t="s">
        <v>1280</v>
      </c>
      <c r="B161">
        <v>1000</v>
      </c>
      <c r="C161">
        <v>8343</v>
      </c>
      <c r="D161">
        <v>30.34</v>
      </c>
      <c r="E161">
        <v>12.719999999999999</v>
      </c>
      <c r="F161">
        <v>12.7</v>
      </c>
      <c r="G161">
        <v>1.343915343915344</v>
      </c>
      <c r="H161">
        <v>1.1499999999999999</v>
      </c>
      <c r="I161">
        <v>0.29562982005141386</v>
      </c>
      <c r="J161">
        <v>89.49</v>
      </c>
      <c r="K161">
        <v>100</v>
      </c>
      <c r="L161">
        <v>264</v>
      </c>
      <c r="M161">
        <v>1175</v>
      </c>
      <c r="N161">
        <v>6124</v>
      </c>
      <c r="O161">
        <v>0.96163404255319151</v>
      </c>
      <c r="P161">
        <v>1.1512083605486609</v>
      </c>
      <c r="Q161" t="s">
        <v>13588</v>
      </c>
    </row>
    <row r="162" spans="1:17">
      <c r="A162" t="s">
        <v>957</v>
      </c>
      <c r="B162">
        <v>2000</v>
      </c>
      <c r="C162">
        <v>42622</v>
      </c>
      <c r="D162">
        <v>8.01</v>
      </c>
      <c r="E162">
        <v>13.903333333333334</v>
      </c>
      <c r="F162">
        <v>7.71</v>
      </c>
      <c r="G162">
        <v>1.2199367088607593</v>
      </c>
      <c r="H162">
        <v>4.1900000000000004</v>
      </c>
      <c r="I162">
        <v>1.2892307692307694</v>
      </c>
      <c r="J162">
        <v>52.66</v>
      </c>
      <c r="K162">
        <v>99.28</v>
      </c>
      <c r="L162">
        <v>839</v>
      </c>
      <c r="M162">
        <v>2875</v>
      </c>
      <c r="N162">
        <v>6337</v>
      </c>
      <c r="O162">
        <v>1.2490156521739131</v>
      </c>
      <c r="P162">
        <v>2.722108253116617</v>
      </c>
      <c r="Q162" t="s">
        <v>13588</v>
      </c>
    </row>
    <row r="163" spans="1:17">
      <c r="A163" t="s">
        <v>3383</v>
      </c>
      <c r="B163">
        <v>24834.18</v>
      </c>
      <c r="C163">
        <v>199853</v>
      </c>
      <c r="D163">
        <v>17.54</v>
      </c>
      <c r="E163">
        <v>14.503333333333336</v>
      </c>
      <c r="F163">
        <v>3.62</v>
      </c>
      <c r="G163">
        <v>1.0678466076696165</v>
      </c>
      <c r="H163">
        <v>2.06</v>
      </c>
      <c r="I163">
        <v>0.94930875576036877</v>
      </c>
      <c r="J163">
        <v>99.88</v>
      </c>
      <c r="K163">
        <v>99.14</v>
      </c>
      <c r="L163">
        <v>2693</v>
      </c>
      <c r="M163">
        <v>9139</v>
      </c>
      <c r="N163">
        <v>33954</v>
      </c>
      <c r="O163">
        <v>1.2611926906663748</v>
      </c>
      <c r="P163">
        <v>1.6149496377451844</v>
      </c>
      <c r="Q163" t="s">
        <v>13588</v>
      </c>
    </row>
    <row r="164" spans="1:17">
      <c r="A164" t="s">
        <v>4070</v>
      </c>
      <c r="B164">
        <v>1000</v>
      </c>
      <c r="C164">
        <v>15547</v>
      </c>
      <c r="D164">
        <v>27.06</v>
      </c>
      <c r="E164">
        <v>14.636666666666665</v>
      </c>
      <c r="F164">
        <v>0</v>
      </c>
      <c r="G164">
        <v>0</v>
      </c>
      <c r="H164">
        <v>0</v>
      </c>
      <c r="I164">
        <v>0</v>
      </c>
      <c r="J164">
        <v>99.95</v>
      </c>
      <c r="K164">
        <v>98.8</v>
      </c>
      <c r="L164">
        <v>14</v>
      </c>
      <c r="M164">
        <v>61</v>
      </c>
      <c r="N164">
        <v>528</v>
      </c>
      <c r="O164">
        <v>0.98229508196721316</v>
      </c>
      <c r="P164">
        <v>0.69318181818181812</v>
      </c>
      <c r="Q164" t="s">
        <v>13588</v>
      </c>
    </row>
    <row r="165" spans="1:17">
      <c r="A165" t="s">
        <v>2538</v>
      </c>
      <c r="B165">
        <v>1000</v>
      </c>
      <c r="C165">
        <v>71611</v>
      </c>
      <c r="D165">
        <v>9.99</v>
      </c>
      <c r="E165">
        <v>14.723333333333334</v>
      </c>
      <c r="F165">
        <v>22.12</v>
      </c>
      <c r="G165">
        <v>1.5371785962473941</v>
      </c>
      <c r="H165">
        <v>3.16</v>
      </c>
      <c r="I165">
        <v>0.85636856368563685</v>
      </c>
      <c r="J165">
        <v>99.22</v>
      </c>
      <c r="K165">
        <v>98.71</v>
      </c>
      <c r="L165">
        <v>31</v>
      </c>
      <c r="M165">
        <v>171</v>
      </c>
      <c r="N165">
        <v>2835</v>
      </c>
      <c r="O165">
        <v>0.77590643274853799</v>
      </c>
      <c r="P165">
        <v>0.3619047619047619</v>
      </c>
      <c r="Q165" t="s">
        <v>13588</v>
      </c>
    </row>
    <row r="166" spans="1:17">
      <c r="A166" t="s">
        <v>1570</v>
      </c>
      <c r="B166">
        <v>1000</v>
      </c>
      <c r="C166">
        <v>11863</v>
      </c>
      <c r="D166">
        <v>23.49</v>
      </c>
      <c r="E166">
        <v>14.766666666666666</v>
      </c>
      <c r="F166">
        <v>3</v>
      </c>
      <c r="G166">
        <v>0.67114093959731547</v>
      </c>
      <c r="H166">
        <v>0.5</v>
      </c>
      <c r="I166">
        <v>0.25125628140703515</v>
      </c>
      <c r="J166">
        <v>99.17</v>
      </c>
      <c r="K166">
        <v>99.71</v>
      </c>
      <c r="L166">
        <v>32</v>
      </c>
      <c r="M166">
        <v>228</v>
      </c>
      <c r="N166">
        <v>1316</v>
      </c>
      <c r="O166">
        <v>0.60070175438596496</v>
      </c>
      <c r="P166">
        <v>1.0395136778115501</v>
      </c>
      <c r="Q166" t="s">
        <v>13588</v>
      </c>
    </row>
    <row r="167" spans="1:17">
      <c r="A167" t="s">
        <v>469</v>
      </c>
      <c r="B167">
        <v>1000</v>
      </c>
      <c r="C167">
        <v>40468</v>
      </c>
      <c r="D167">
        <v>16.400000000000002</v>
      </c>
      <c r="E167">
        <v>14.966666666666669</v>
      </c>
      <c r="F167">
        <v>7.04</v>
      </c>
      <c r="G167">
        <v>0.74497354497354507</v>
      </c>
      <c r="H167">
        <v>3.37</v>
      </c>
      <c r="I167">
        <v>0.86632390745501286</v>
      </c>
      <c r="J167">
        <v>97.73</v>
      </c>
      <c r="K167">
        <v>99.11</v>
      </c>
      <c r="L167">
        <v>945</v>
      </c>
      <c r="M167">
        <v>3815</v>
      </c>
      <c r="N167">
        <v>19192</v>
      </c>
      <c r="O167">
        <v>1.0601834862385322</v>
      </c>
      <c r="P167">
        <v>1.1926844518549395</v>
      </c>
      <c r="Q167" t="s">
        <v>13588</v>
      </c>
    </row>
    <row r="168" spans="1:17">
      <c r="A168" t="s">
        <v>2179</v>
      </c>
      <c r="B168">
        <v>1000</v>
      </c>
      <c r="C168">
        <v>131891</v>
      </c>
      <c r="D168">
        <v>12.14</v>
      </c>
      <c r="E168">
        <v>15.093333333333334</v>
      </c>
      <c r="F168">
        <v>2.76</v>
      </c>
      <c r="G168">
        <v>0.85714285714285698</v>
      </c>
      <c r="H168">
        <v>2.5299999999999998</v>
      </c>
      <c r="I168">
        <v>1.591194968553459</v>
      </c>
      <c r="J168">
        <v>97.25</v>
      </c>
      <c r="K168">
        <v>99.04</v>
      </c>
      <c r="L168">
        <v>200</v>
      </c>
      <c r="M168">
        <v>2798</v>
      </c>
      <c r="N168">
        <v>35508</v>
      </c>
      <c r="O168">
        <v>0.30593280914939247</v>
      </c>
      <c r="P168">
        <v>0.47279486312943564</v>
      </c>
      <c r="Q168" t="s">
        <v>13588</v>
      </c>
    </row>
    <row r="169" spans="1:17">
      <c r="A169" t="s">
        <v>2551</v>
      </c>
      <c r="B169">
        <v>1000</v>
      </c>
      <c r="C169">
        <v>16157</v>
      </c>
      <c r="D169">
        <v>24.66</v>
      </c>
      <c r="E169">
        <v>15.12</v>
      </c>
      <c r="F169">
        <v>16.36</v>
      </c>
      <c r="G169">
        <v>1.1369006254343292</v>
      </c>
      <c r="H169">
        <v>2.7</v>
      </c>
      <c r="I169">
        <v>0.73170731707317083</v>
      </c>
      <c r="J169">
        <v>92.6</v>
      </c>
      <c r="K169">
        <v>98.04</v>
      </c>
      <c r="L169">
        <v>3</v>
      </c>
      <c r="M169">
        <v>45</v>
      </c>
      <c r="N169">
        <v>118</v>
      </c>
      <c r="O169">
        <v>0.28533333333333333</v>
      </c>
      <c r="P169">
        <v>2.2881355932203391</v>
      </c>
      <c r="Q169" t="s">
        <v>13588</v>
      </c>
    </row>
    <row r="170" spans="1:17">
      <c r="A170" t="s">
        <v>2714</v>
      </c>
      <c r="B170">
        <v>1000</v>
      </c>
      <c r="C170">
        <v>195330</v>
      </c>
      <c r="D170">
        <v>9.1099999999999977</v>
      </c>
      <c r="E170">
        <v>15.346666666666666</v>
      </c>
      <c r="F170">
        <v>1.26</v>
      </c>
      <c r="G170">
        <v>0.35897435897435898</v>
      </c>
      <c r="H170">
        <v>2.2200000000000002</v>
      </c>
      <c r="I170">
        <v>1.2265193370165746</v>
      </c>
      <c r="J170">
        <v>99.58</v>
      </c>
      <c r="K170">
        <v>99.02</v>
      </c>
      <c r="L170">
        <v>1005</v>
      </c>
      <c r="M170">
        <v>4436</v>
      </c>
      <c r="N170">
        <v>26672</v>
      </c>
      <c r="O170">
        <v>0.9696573489630298</v>
      </c>
      <c r="P170">
        <v>0.99790041991601686</v>
      </c>
      <c r="Q170" t="s">
        <v>13588</v>
      </c>
    </row>
    <row r="171" spans="1:17">
      <c r="A171" t="s">
        <v>1445</v>
      </c>
      <c r="B171">
        <v>1001</v>
      </c>
      <c r="C171">
        <v>3907</v>
      </c>
      <c r="D171">
        <v>30.79</v>
      </c>
      <c r="E171">
        <v>15.42</v>
      </c>
      <c r="F171">
        <v>1.86</v>
      </c>
      <c r="G171">
        <v>0.23048327137546468</v>
      </c>
      <c r="H171">
        <v>2.2200000000000002</v>
      </c>
      <c r="I171">
        <v>0.62359550561797761</v>
      </c>
      <c r="J171">
        <v>98.87</v>
      </c>
      <c r="K171">
        <v>99.04</v>
      </c>
      <c r="L171">
        <v>39</v>
      </c>
      <c r="M171">
        <v>238</v>
      </c>
      <c r="N171">
        <v>1469</v>
      </c>
      <c r="O171">
        <v>0.70134453781512607</v>
      </c>
      <c r="P171">
        <v>0.97208985704560935</v>
      </c>
      <c r="Q171" t="s">
        <v>13588</v>
      </c>
    </row>
    <row r="172" spans="1:17">
      <c r="A172" t="s">
        <v>2987</v>
      </c>
      <c r="B172">
        <v>1000</v>
      </c>
      <c r="C172">
        <v>29656</v>
      </c>
      <c r="D172">
        <v>6.4599999999999991</v>
      </c>
      <c r="E172">
        <v>15.486666666666666</v>
      </c>
      <c r="F172">
        <v>1.21</v>
      </c>
      <c r="G172">
        <v>0.30788804071246817</v>
      </c>
      <c r="H172">
        <v>0.89</v>
      </c>
      <c r="I172">
        <v>0.36625514403292181</v>
      </c>
      <c r="J172">
        <v>99.66</v>
      </c>
      <c r="K172">
        <v>98.93</v>
      </c>
      <c r="L172">
        <v>985</v>
      </c>
      <c r="M172">
        <v>4024</v>
      </c>
      <c r="N172">
        <v>19793</v>
      </c>
      <c r="O172">
        <v>1.0476640159045727</v>
      </c>
      <c r="P172">
        <v>1.2198251907239932</v>
      </c>
      <c r="Q172" t="s">
        <v>13588</v>
      </c>
    </row>
    <row r="173" spans="1:17">
      <c r="A173" t="s">
        <v>2086</v>
      </c>
      <c r="B173">
        <v>1000</v>
      </c>
      <c r="C173">
        <v>33068</v>
      </c>
      <c r="D173">
        <v>19.72</v>
      </c>
      <c r="E173">
        <v>15.566666666666665</v>
      </c>
      <c r="F173">
        <v>8.4</v>
      </c>
      <c r="G173">
        <v>2.2163588390501321</v>
      </c>
      <c r="H173">
        <v>3.35</v>
      </c>
      <c r="I173">
        <v>1.3842975206611572</v>
      </c>
      <c r="J173">
        <v>99.84</v>
      </c>
      <c r="K173">
        <v>98.94</v>
      </c>
      <c r="L173">
        <v>31</v>
      </c>
      <c r="M173">
        <v>97</v>
      </c>
      <c r="N173">
        <v>1014</v>
      </c>
      <c r="O173">
        <v>1.3678350515463917</v>
      </c>
      <c r="P173">
        <v>0.57396449704142016</v>
      </c>
      <c r="Q173" t="s">
        <v>13588</v>
      </c>
    </row>
    <row r="174" spans="1:17">
      <c r="A174" t="s">
        <v>1287</v>
      </c>
      <c r="B174">
        <v>11000</v>
      </c>
      <c r="C174">
        <v>13487</v>
      </c>
      <c r="D174">
        <v>6.3100000000000023</v>
      </c>
      <c r="E174">
        <v>15.956666666666669</v>
      </c>
      <c r="F174">
        <v>1.5</v>
      </c>
      <c r="G174">
        <v>0.43859649122807021</v>
      </c>
      <c r="H174">
        <v>1.87</v>
      </c>
      <c r="I174">
        <v>1.2635135135135136</v>
      </c>
      <c r="J174">
        <v>98.76</v>
      </c>
      <c r="K174">
        <v>98.99</v>
      </c>
      <c r="L174">
        <v>449</v>
      </c>
      <c r="M174">
        <v>1944</v>
      </c>
      <c r="N174">
        <v>7258</v>
      </c>
      <c r="O174">
        <v>0.98853909465020573</v>
      </c>
      <c r="P174">
        <v>1.6070542849269771</v>
      </c>
      <c r="Q174" t="s">
        <v>13588</v>
      </c>
    </row>
    <row r="175" spans="1:17">
      <c r="A175" t="s">
        <v>771</v>
      </c>
      <c r="B175">
        <v>1000</v>
      </c>
      <c r="C175">
        <v>53816</v>
      </c>
      <c r="D175">
        <v>16.11</v>
      </c>
      <c r="E175">
        <v>16.253333333333334</v>
      </c>
      <c r="F175">
        <v>8.11</v>
      </c>
      <c r="G175">
        <v>1.8773148148148147</v>
      </c>
      <c r="H175">
        <v>1.56</v>
      </c>
      <c r="I175">
        <v>0.53424657534246578</v>
      </c>
      <c r="J175">
        <v>32.5</v>
      </c>
      <c r="K175">
        <v>98.68</v>
      </c>
      <c r="L175">
        <v>254</v>
      </c>
      <c r="M175">
        <v>1287</v>
      </c>
      <c r="N175">
        <v>6359</v>
      </c>
      <c r="O175">
        <v>0.84469308469308468</v>
      </c>
      <c r="P175">
        <v>1.2143418776537191</v>
      </c>
      <c r="Q175" t="s">
        <v>13588</v>
      </c>
    </row>
    <row r="176" spans="1:17">
      <c r="A176" t="s">
        <v>337</v>
      </c>
      <c r="B176">
        <v>1000</v>
      </c>
      <c r="C176">
        <v>79356</v>
      </c>
      <c r="D176">
        <v>6.009999999999998</v>
      </c>
      <c r="E176">
        <v>16.493333333333336</v>
      </c>
      <c r="F176">
        <v>53.24</v>
      </c>
      <c r="G176">
        <v>3.6997915218902016</v>
      </c>
      <c r="H176">
        <v>5.16</v>
      </c>
      <c r="I176">
        <v>1.3983739837398375</v>
      </c>
      <c r="J176">
        <v>93.37</v>
      </c>
      <c r="K176">
        <v>99.41</v>
      </c>
      <c r="L176">
        <v>2</v>
      </c>
      <c r="M176">
        <v>112</v>
      </c>
      <c r="N176">
        <v>2734</v>
      </c>
      <c r="O176">
        <v>7.6428571428571429E-2</v>
      </c>
      <c r="P176">
        <v>0.24579370885149965</v>
      </c>
      <c r="Q176" t="s">
        <v>13588</v>
      </c>
    </row>
    <row r="177" spans="1:17">
      <c r="A177" t="s">
        <v>3884</v>
      </c>
      <c r="B177">
        <v>1000</v>
      </c>
      <c r="C177">
        <v>45266</v>
      </c>
      <c r="D177">
        <v>44.76</v>
      </c>
      <c r="E177">
        <v>16.626666666666665</v>
      </c>
      <c r="F177">
        <v>0</v>
      </c>
      <c r="G177">
        <v>0</v>
      </c>
      <c r="H177">
        <v>11.24</v>
      </c>
      <c r="I177">
        <v>4.6255144032921809</v>
      </c>
      <c r="J177">
        <v>26.11</v>
      </c>
      <c r="K177">
        <v>99.46</v>
      </c>
      <c r="L177">
        <v>0</v>
      </c>
      <c r="M177">
        <v>4</v>
      </c>
      <c r="N177">
        <v>90</v>
      </c>
      <c r="O177">
        <v>0</v>
      </c>
      <c r="P177">
        <v>0.26666666666666666</v>
      </c>
      <c r="Q177" t="s">
        <v>13588</v>
      </c>
    </row>
    <row r="178" spans="1:17">
      <c r="A178" t="s">
        <v>1820</v>
      </c>
      <c r="B178">
        <v>1000</v>
      </c>
      <c r="C178">
        <v>40646</v>
      </c>
      <c r="D178">
        <v>27.37</v>
      </c>
      <c r="E178">
        <v>17.053333333333331</v>
      </c>
      <c r="F178">
        <v>2.4</v>
      </c>
      <c r="G178">
        <v>0.61068702290076327</v>
      </c>
      <c r="H178">
        <v>1.62</v>
      </c>
      <c r="I178">
        <v>0.66666666666666663</v>
      </c>
      <c r="J178">
        <v>81.569999999999993</v>
      </c>
      <c r="K178">
        <v>99.32</v>
      </c>
      <c r="L178">
        <v>309</v>
      </c>
      <c r="M178">
        <v>1300</v>
      </c>
      <c r="N178">
        <v>6921</v>
      </c>
      <c r="O178">
        <v>1.017323076923077</v>
      </c>
      <c r="P178">
        <v>1.1270047680970958</v>
      </c>
      <c r="Q178" t="s">
        <v>13588</v>
      </c>
    </row>
    <row r="179" spans="1:17">
      <c r="A179" t="s">
        <v>431</v>
      </c>
      <c r="B179">
        <v>1000</v>
      </c>
      <c r="C179">
        <v>20625</v>
      </c>
      <c r="D179">
        <v>12.24</v>
      </c>
      <c r="E179">
        <v>17.330000000000002</v>
      </c>
      <c r="F179">
        <v>3.28</v>
      </c>
      <c r="G179">
        <v>0.95906432748538006</v>
      </c>
      <c r="H179">
        <v>0.1</v>
      </c>
      <c r="I179">
        <v>6.7567567567567571E-2</v>
      </c>
      <c r="J179">
        <v>100</v>
      </c>
      <c r="K179">
        <v>99.4</v>
      </c>
      <c r="L179">
        <v>206</v>
      </c>
      <c r="M179">
        <v>887</v>
      </c>
      <c r="N179">
        <v>3766</v>
      </c>
      <c r="O179">
        <v>0.99400225479143178</v>
      </c>
      <c r="P179">
        <v>1.4131704726500265</v>
      </c>
      <c r="Q179" t="s">
        <v>13588</v>
      </c>
    </row>
    <row r="180" spans="1:17">
      <c r="A180" t="s">
        <v>242</v>
      </c>
      <c r="B180">
        <v>1150</v>
      </c>
      <c r="C180">
        <v>6924</v>
      </c>
      <c r="D180">
        <v>4.3000000000000007</v>
      </c>
      <c r="E180">
        <v>17.336666666666666</v>
      </c>
      <c r="F180">
        <v>87.5</v>
      </c>
      <c r="G180">
        <v>6.0806115357887416</v>
      </c>
      <c r="H180">
        <v>5.67</v>
      </c>
      <c r="I180">
        <v>1.5365853658536586</v>
      </c>
      <c r="J180">
        <v>99.62</v>
      </c>
      <c r="K180">
        <v>97.92</v>
      </c>
      <c r="L180">
        <v>164</v>
      </c>
      <c r="M180">
        <v>603</v>
      </c>
      <c r="N180">
        <v>2318</v>
      </c>
      <c r="O180">
        <v>1.1640464344941956</v>
      </c>
      <c r="P180">
        <v>1.5608283002588437</v>
      </c>
      <c r="Q180" t="s">
        <v>13588</v>
      </c>
    </row>
    <row r="181" spans="1:17">
      <c r="A181" t="s">
        <v>3643</v>
      </c>
      <c r="B181">
        <v>1001</v>
      </c>
      <c r="C181">
        <v>21714</v>
      </c>
      <c r="D181">
        <v>26.73</v>
      </c>
      <c r="E181">
        <v>17.443333333333332</v>
      </c>
      <c r="F181">
        <v>1.39</v>
      </c>
      <c r="G181">
        <v>0.35368956743002539</v>
      </c>
      <c r="H181">
        <v>2.52</v>
      </c>
      <c r="I181">
        <v>1.037037037037037</v>
      </c>
      <c r="J181">
        <v>100</v>
      </c>
      <c r="K181">
        <v>98.51</v>
      </c>
      <c r="L181">
        <v>4</v>
      </c>
      <c r="M181">
        <v>426</v>
      </c>
      <c r="N181">
        <v>3531</v>
      </c>
      <c r="O181">
        <v>4.0187793427230049E-2</v>
      </c>
      <c r="P181">
        <v>0.72387425658453697</v>
      </c>
      <c r="Q181" t="s">
        <v>13588</v>
      </c>
    </row>
    <row r="182" spans="1:17">
      <c r="A182" t="s">
        <v>1173</v>
      </c>
      <c r="B182">
        <v>10000</v>
      </c>
      <c r="C182">
        <v>5320</v>
      </c>
      <c r="D182">
        <v>27.43</v>
      </c>
      <c r="E182">
        <v>17.443333333333332</v>
      </c>
      <c r="F182">
        <v>12.3</v>
      </c>
      <c r="G182">
        <v>1.1011638316920322</v>
      </c>
      <c r="H182">
        <v>0.6</v>
      </c>
      <c r="I182">
        <v>0.16949152542372881</v>
      </c>
      <c r="J182">
        <v>100</v>
      </c>
      <c r="K182">
        <v>98.39</v>
      </c>
      <c r="L182">
        <v>0</v>
      </c>
      <c r="M182">
        <v>158</v>
      </c>
      <c r="N182">
        <v>1206</v>
      </c>
      <c r="O182">
        <v>0</v>
      </c>
      <c r="P182">
        <v>0.78606965174129351</v>
      </c>
      <c r="Q182" t="s">
        <v>13584</v>
      </c>
    </row>
    <row r="183" spans="1:17">
      <c r="A183" t="s">
        <v>1731</v>
      </c>
      <c r="B183">
        <v>16000</v>
      </c>
      <c r="C183">
        <v>105261</v>
      </c>
      <c r="D183">
        <v>28.73</v>
      </c>
      <c r="E183">
        <v>18.14</v>
      </c>
      <c r="F183">
        <v>0.79</v>
      </c>
      <c r="G183">
        <v>0.16255144032921812</v>
      </c>
      <c r="H183">
        <v>1.68</v>
      </c>
      <c r="I183">
        <v>0.56949152542372872</v>
      </c>
      <c r="J183">
        <v>78.19</v>
      </c>
      <c r="K183">
        <v>98.99</v>
      </c>
      <c r="L183">
        <v>1056</v>
      </c>
      <c r="M183">
        <v>4970</v>
      </c>
      <c r="N183">
        <v>23427</v>
      </c>
      <c r="O183">
        <v>0.9093923541247485</v>
      </c>
      <c r="P183">
        <v>1.2728902548341656</v>
      </c>
      <c r="Q183" t="s">
        <v>13588</v>
      </c>
    </row>
    <row r="184" spans="1:17">
      <c r="A184" t="s">
        <v>306</v>
      </c>
      <c r="B184">
        <v>1066</v>
      </c>
      <c r="C184">
        <v>21336</v>
      </c>
      <c r="D184">
        <v>6.4400000000000013</v>
      </c>
      <c r="E184">
        <v>18.286666666666665</v>
      </c>
      <c r="F184">
        <v>5.94</v>
      </c>
      <c r="G184">
        <v>0.41278665740097292</v>
      </c>
      <c r="H184">
        <v>3.66</v>
      </c>
      <c r="I184">
        <v>0.99186991869918706</v>
      </c>
      <c r="J184">
        <v>95.15</v>
      </c>
      <c r="K184">
        <v>98.66</v>
      </c>
      <c r="L184">
        <v>286</v>
      </c>
      <c r="M184">
        <v>1150</v>
      </c>
      <c r="N184">
        <v>8082</v>
      </c>
      <c r="O184">
        <v>1.064417391304348</v>
      </c>
      <c r="P184">
        <v>0.85374907201187822</v>
      </c>
      <c r="Q184" t="s">
        <v>13588</v>
      </c>
    </row>
    <row r="185" spans="1:17">
      <c r="A185" t="s">
        <v>403</v>
      </c>
      <c r="B185">
        <v>1000</v>
      </c>
      <c r="C185">
        <v>18325</v>
      </c>
      <c r="D185">
        <v>11.839999999999998</v>
      </c>
      <c r="E185">
        <v>18.32</v>
      </c>
      <c r="F185">
        <v>3.84</v>
      </c>
      <c r="G185">
        <v>0.85144124168514412</v>
      </c>
      <c r="H185">
        <v>2.44</v>
      </c>
      <c r="I185">
        <v>0.93846153846153846</v>
      </c>
      <c r="J185">
        <v>99.51</v>
      </c>
      <c r="K185">
        <v>98.66</v>
      </c>
      <c r="L185">
        <v>115</v>
      </c>
      <c r="M185">
        <v>416</v>
      </c>
      <c r="N185">
        <v>2164</v>
      </c>
      <c r="O185">
        <v>1.183173076923077</v>
      </c>
      <c r="P185">
        <v>1.1534195933456561</v>
      </c>
      <c r="Q185" t="s">
        <v>13588</v>
      </c>
    </row>
    <row r="186" spans="1:17">
      <c r="A186" t="s">
        <v>472</v>
      </c>
      <c r="B186">
        <v>1000</v>
      </c>
      <c r="C186">
        <v>15936</v>
      </c>
      <c r="D186">
        <v>22</v>
      </c>
      <c r="E186">
        <v>18.363333333333333</v>
      </c>
      <c r="F186">
        <v>4.74</v>
      </c>
      <c r="G186">
        <v>1.4363636363636365</v>
      </c>
      <c r="H186">
        <v>2.8</v>
      </c>
      <c r="I186">
        <v>1.0035842293906809</v>
      </c>
      <c r="J186">
        <v>99.97</v>
      </c>
      <c r="K186">
        <v>99.05</v>
      </c>
      <c r="L186">
        <v>66</v>
      </c>
      <c r="M186">
        <v>301</v>
      </c>
      <c r="N186">
        <v>2714</v>
      </c>
      <c r="O186">
        <v>0.93847176079734218</v>
      </c>
      <c r="P186">
        <v>0.66543846720707445</v>
      </c>
      <c r="Q186" t="s">
        <v>13588</v>
      </c>
    </row>
    <row r="187" spans="1:17">
      <c r="A187" t="s">
        <v>3959</v>
      </c>
      <c r="B187">
        <v>1000</v>
      </c>
      <c r="C187">
        <v>46499</v>
      </c>
      <c r="D187">
        <v>16.61</v>
      </c>
      <c r="E187">
        <v>18.400000000000002</v>
      </c>
      <c r="F187">
        <v>20.85</v>
      </c>
      <c r="G187">
        <v>1.4489228630993747</v>
      </c>
      <c r="H187">
        <v>3.45</v>
      </c>
      <c r="I187">
        <v>0.93495934959349603</v>
      </c>
      <c r="J187">
        <v>98.28</v>
      </c>
      <c r="K187">
        <v>98.98</v>
      </c>
      <c r="L187">
        <v>67</v>
      </c>
      <c r="M187">
        <v>325</v>
      </c>
      <c r="N187">
        <v>5416</v>
      </c>
      <c r="O187">
        <v>0.88233846153846163</v>
      </c>
      <c r="P187">
        <v>0.36004431314623336</v>
      </c>
      <c r="Q187" t="s">
        <v>13588</v>
      </c>
    </row>
    <row r="188" spans="1:17">
      <c r="A188" t="s">
        <v>1106</v>
      </c>
      <c r="B188">
        <v>2001</v>
      </c>
      <c r="C188">
        <v>76870</v>
      </c>
      <c r="D188">
        <v>11.879999999999999</v>
      </c>
      <c r="E188">
        <v>18.813333333333333</v>
      </c>
      <c r="F188">
        <v>2.19</v>
      </c>
      <c r="G188">
        <v>0.34651898734177211</v>
      </c>
      <c r="H188">
        <v>1.87</v>
      </c>
      <c r="I188">
        <v>0.57538461538461538</v>
      </c>
      <c r="J188">
        <v>87.33</v>
      </c>
      <c r="K188">
        <v>99.16</v>
      </c>
      <c r="L188">
        <v>151</v>
      </c>
      <c r="M188">
        <v>716</v>
      </c>
      <c r="N188">
        <v>5431</v>
      </c>
      <c r="O188">
        <v>0.90262569832402251</v>
      </c>
      <c r="P188">
        <v>0.79101454612410238</v>
      </c>
      <c r="Q188" t="s">
        <v>13588</v>
      </c>
    </row>
    <row r="189" spans="1:17">
      <c r="A189" t="s">
        <v>2219</v>
      </c>
      <c r="B189">
        <v>9936</v>
      </c>
      <c r="C189">
        <v>427070</v>
      </c>
      <c r="D189">
        <v>9.3699999999999992</v>
      </c>
      <c r="E189">
        <v>18.866666666666667</v>
      </c>
      <c r="F189">
        <v>3.85</v>
      </c>
      <c r="G189">
        <v>1.233974358974359</v>
      </c>
      <c r="H189">
        <v>2.23</v>
      </c>
      <c r="I189">
        <v>0.84469696969696961</v>
      </c>
      <c r="J189">
        <v>99.25</v>
      </c>
      <c r="K189">
        <v>98.72</v>
      </c>
      <c r="L189">
        <v>36</v>
      </c>
      <c r="M189">
        <v>2380</v>
      </c>
      <c r="N189">
        <v>24313</v>
      </c>
      <c r="O189">
        <v>6.4739495798319335E-2</v>
      </c>
      <c r="P189">
        <v>0.58734010611606968</v>
      </c>
      <c r="Q189" t="s">
        <v>13588</v>
      </c>
    </row>
    <row r="190" spans="1:17">
      <c r="A190" t="s">
        <v>4164</v>
      </c>
      <c r="B190">
        <v>1000</v>
      </c>
      <c r="C190">
        <v>32507</v>
      </c>
      <c r="D190">
        <v>29.03</v>
      </c>
      <c r="E190">
        <v>19.2</v>
      </c>
      <c r="F190">
        <v>34.04</v>
      </c>
      <c r="G190">
        <v>2.6449106449106452</v>
      </c>
      <c r="H190">
        <v>1.33</v>
      </c>
      <c r="I190">
        <v>0.36338797814207652</v>
      </c>
      <c r="J190">
        <v>99.28</v>
      </c>
      <c r="K190">
        <v>98.43</v>
      </c>
      <c r="L190">
        <v>7</v>
      </c>
      <c r="M190">
        <v>107</v>
      </c>
      <c r="N190">
        <v>10260</v>
      </c>
      <c r="O190">
        <v>0.27999999999999997</v>
      </c>
      <c r="P190">
        <v>6.2573099415204683E-2</v>
      </c>
      <c r="Q190" t="s">
        <v>13588</v>
      </c>
    </row>
    <row r="191" spans="1:17">
      <c r="A191" t="s">
        <v>630</v>
      </c>
      <c r="B191">
        <v>3500</v>
      </c>
      <c r="C191">
        <v>23084</v>
      </c>
      <c r="D191">
        <v>30.95</v>
      </c>
      <c r="E191">
        <v>19.533333333333335</v>
      </c>
      <c r="F191">
        <v>14</v>
      </c>
      <c r="G191">
        <v>0.97289784572619875</v>
      </c>
      <c r="H191">
        <v>5.81</v>
      </c>
      <c r="I191">
        <v>1.5745257452574526</v>
      </c>
      <c r="J191">
        <v>99.66</v>
      </c>
      <c r="K191">
        <v>98.44</v>
      </c>
      <c r="L191">
        <v>1438</v>
      </c>
      <c r="M191">
        <v>5053</v>
      </c>
      <c r="N191">
        <v>12453</v>
      </c>
      <c r="O191">
        <v>1.2180170195923214</v>
      </c>
      <c r="P191">
        <v>2.4345940737171765</v>
      </c>
      <c r="Q191" t="s">
        <v>13588</v>
      </c>
    </row>
    <row r="192" spans="1:17">
      <c r="A192" t="s">
        <v>3760</v>
      </c>
      <c r="B192">
        <v>30000</v>
      </c>
      <c r="C192">
        <v>12645</v>
      </c>
      <c r="D192">
        <v>7.490000000000002</v>
      </c>
      <c r="E192">
        <v>19.643333333333334</v>
      </c>
      <c r="F192">
        <v>7.62</v>
      </c>
      <c r="G192">
        <v>2.4423076923076921</v>
      </c>
      <c r="H192">
        <v>11.43</v>
      </c>
      <c r="I192">
        <v>4.3295454545454541</v>
      </c>
      <c r="J192">
        <v>60.17</v>
      </c>
      <c r="K192">
        <v>97.89</v>
      </c>
      <c r="L192">
        <v>19</v>
      </c>
      <c r="M192">
        <v>276</v>
      </c>
      <c r="N192">
        <v>1913</v>
      </c>
      <c r="O192">
        <v>0.29463768115942029</v>
      </c>
      <c r="P192">
        <v>0.8656560376372191</v>
      </c>
      <c r="Q192" t="s">
        <v>13588</v>
      </c>
    </row>
    <row r="193" spans="1:17">
      <c r="A193" t="s">
        <v>2099</v>
      </c>
      <c r="B193">
        <v>1000</v>
      </c>
      <c r="C193">
        <v>62574</v>
      </c>
      <c r="D193">
        <v>18.009999999999998</v>
      </c>
      <c r="E193">
        <v>19.843333333333334</v>
      </c>
      <c r="F193">
        <v>20.55</v>
      </c>
      <c r="G193">
        <v>1.4280750521195273</v>
      </c>
      <c r="H193">
        <v>2.06</v>
      </c>
      <c r="I193">
        <v>0.5582655826558266</v>
      </c>
      <c r="J193">
        <v>98.07</v>
      </c>
      <c r="K193">
        <v>99.13</v>
      </c>
      <c r="L193">
        <v>441</v>
      </c>
      <c r="M193">
        <v>2195</v>
      </c>
      <c r="N193">
        <v>15554</v>
      </c>
      <c r="O193">
        <v>0.85989977220956726</v>
      </c>
      <c r="P193">
        <v>0.84672752989584665</v>
      </c>
      <c r="Q193" t="s">
        <v>13588</v>
      </c>
    </row>
    <row r="194" spans="1:17">
      <c r="A194" t="s">
        <v>3703</v>
      </c>
      <c r="B194">
        <v>1000</v>
      </c>
      <c r="C194">
        <v>30279</v>
      </c>
      <c r="D194">
        <v>7.35</v>
      </c>
      <c r="E194">
        <v>19.873333333333331</v>
      </c>
      <c r="F194">
        <v>19.260000000000002</v>
      </c>
      <c r="G194">
        <v>3.04746835443038</v>
      </c>
      <c r="H194">
        <v>3.18</v>
      </c>
      <c r="I194">
        <v>0.97846153846153849</v>
      </c>
      <c r="J194">
        <v>99.08</v>
      </c>
      <c r="K194">
        <v>99.77</v>
      </c>
      <c r="L194">
        <v>70</v>
      </c>
      <c r="M194">
        <v>376</v>
      </c>
      <c r="N194">
        <v>3192</v>
      </c>
      <c r="O194">
        <v>0.79680851063829783</v>
      </c>
      <c r="P194">
        <v>0.70676691729323304</v>
      </c>
      <c r="Q194" t="s">
        <v>13588</v>
      </c>
    </row>
    <row r="195" spans="1:17">
      <c r="A195" t="s">
        <v>3228</v>
      </c>
      <c r="B195">
        <v>1000</v>
      </c>
      <c r="C195">
        <v>29701</v>
      </c>
      <c r="D195">
        <v>32.85</v>
      </c>
      <c r="E195">
        <v>19.97</v>
      </c>
      <c r="F195">
        <v>0.26</v>
      </c>
      <c r="G195">
        <v>5.8426966292134834E-2</v>
      </c>
      <c r="H195">
        <v>0.02</v>
      </c>
      <c r="I195">
        <v>1.1428571428571429E-2</v>
      </c>
      <c r="J195">
        <v>82.31</v>
      </c>
      <c r="K195">
        <v>99.72</v>
      </c>
      <c r="L195">
        <v>41</v>
      </c>
      <c r="M195">
        <v>291</v>
      </c>
      <c r="N195">
        <v>2592</v>
      </c>
      <c r="O195">
        <v>0.60302405498281786</v>
      </c>
      <c r="P195">
        <v>0.67361111111111116</v>
      </c>
      <c r="Q195" t="s">
        <v>13588</v>
      </c>
    </row>
    <row r="196" spans="1:17">
      <c r="A196" t="s">
        <v>500</v>
      </c>
      <c r="B196">
        <v>2000</v>
      </c>
      <c r="C196">
        <v>10640</v>
      </c>
      <c r="D196">
        <v>26.28</v>
      </c>
      <c r="E196">
        <v>20.033333333333335</v>
      </c>
      <c r="F196">
        <v>7.97</v>
      </c>
      <c r="G196">
        <v>0.83281086729362586</v>
      </c>
      <c r="H196">
        <v>2.17</v>
      </c>
      <c r="I196">
        <v>0.91949152542372881</v>
      </c>
      <c r="J196">
        <v>99.46</v>
      </c>
      <c r="K196">
        <v>99.16</v>
      </c>
      <c r="L196">
        <v>71</v>
      </c>
      <c r="M196">
        <v>336</v>
      </c>
      <c r="N196">
        <v>2641</v>
      </c>
      <c r="O196">
        <v>0.90440476190476193</v>
      </c>
      <c r="P196">
        <v>0.76334721696327146</v>
      </c>
      <c r="Q196" t="s">
        <v>13588</v>
      </c>
    </row>
    <row r="197" spans="1:17">
      <c r="A197" t="s">
        <v>1076</v>
      </c>
      <c r="B197">
        <v>1000</v>
      </c>
      <c r="C197">
        <v>6991</v>
      </c>
      <c r="D197">
        <v>7.1999999999999993</v>
      </c>
      <c r="E197">
        <v>20.466666666666669</v>
      </c>
      <c r="F197">
        <v>1.63</v>
      </c>
      <c r="G197">
        <v>0.41475826972010171</v>
      </c>
      <c r="H197">
        <v>3.67</v>
      </c>
      <c r="I197">
        <v>1.5102880658436213</v>
      </c>
      <c r="J197">
        <v>60.08</v>
      </c>
      <c r="K197">
        <v>99.47</v>
      </c>
      <c r="L197">
        <v>24</v>
      </c>
      <c r="M197">
        <v>113</v>
      </c>
      <c r="N197">
        <v>1465</v>
      </c>
      <c r="O197">
        <v>0.90902654867256638</v>
      </c>
      <c r="P197">
        <v>0.46279863481228667</v>
      </c>
      <c r="Q197" t="s">
        <v>13588</v>
      </c>
    </row>
    <row r="198" spans="1:17">
      <c r="A198" t="s">
        <v>2018</v>
      </c>
      <c r="B198">
        <v>1000</v>
      </c>
      <c r="C198">
        <v>64662</v>
      </c>
      <c r="D198">
        <v>23.71</v>
      </c>
      <c r="E198">
        <v>20.743333333333332</v>
      </c>
      <c r="F198">
        <v>1.66</v>
      </c>
      <c r="G198">
        <v>0.4853801169590643</v>
      </c>
      <c r="H198">
        <v>0.87</v>
      </c>
      <c r="I198">
        <v>0.58783783783783783</v>
      </c>
      <c r="J198">
        <v>99.97</v>
      </c>
      <c r="K198">
        <v>99.77</v>
      </c>
      <c r="L198">
        <v>419</v>
      </c>
      <c r="M198">
        <v>1900</v>
      </c>
      <c r="N198">
        <v>10146</v>
      </c>
      <c r="O198">
        <v>0.94385263157894739</v>
      </c>
      <c r="P198">
        <v>1.1235955056179776</v>
      </c>
      <c r="Q198" t="s">
        <v>13588</v>
      </c>
    </row>
    <row r="199" spans="1:17">
      <c r="A199" t="s">
        <v>1232</v>
      </c>
      <c r="B199">
        <v>1000</v>
      </c>
      <c r="C199">
        <v>149715</v>
      </c>
      <c r="D199">
        <v>16.38</v>
      </c>
      <c r="E199">
        <v>20.810000000000002</v>
      </c>
      <c r="F199">
        <v>16.829999999999998</v>
      </c>
      <c r="G199">
        <v>1.1695621959694231</v>
      </c>
      <c r="H199">
        <v>3.87</v>
      </c>
      <c r="I199">
        <v>1.0487804878048781</v>
      </c>
      <c r="J199">
        <v>99.26</v>
      </c>
      <c r="K199">
        <v>98.12</v>
      </c>
      <c r="L199">
        <v>261</v>
      </c>
      <c r="M199">
        <v>1054</v>
      </c>
      <c r="N199">
        <v>4313</v>
      </c>
      <c r="O199">
        <v>1.0598481973434535</v>
      </c>
      <c r="P199">
        <v>1.4662647808949687</v>
      </c>
      <c r="Q199" t="s">
        <v>13588</v>
      </c>
    </row>
    <row r="200" spans="1:17">
      <c r="A200" t="s">
        <v>505</v>
      </c>
      <c r="B200">
        <v>1000</v>
      </c>
      <c r="C200">
        <v>4571</v>
      </c>
      <c r="D200">
        <v>27.74</v>
      </c>
      <c r="E200">
        <v>21.153333333333332</v>
      </c>
      <c r="F200">
        <v>5.99</v>
      </c>
      <c r="G200">
        <v>0.74225526641883521</v>
      </c>
      <c r="H200">
        <v>2.87</v>
      </c>
      <c r="I200">
        <v>0.8061797752808989</v>
      </c>
      <c r="J200">
        <v>95.27</v>
      </c>
      <c r="K200">
        <v>99.54</v>
      </c>
      <c r="L200">
        <v>35</v>
      </c>
      <c r="M200">
        <v>200</v>
      </c>
      <c r="N200">
        <v>1082</v>
      </c>
      <c r="O200">
        <v>0.749</v>
      </c>
      <c r="P200">
        <v>1.1090573012939002</v>
      </c>
      <c r="Q200" t="s">
        <v>13588</v>
      </c>
    </row>
    <row r="201" spans="1:17">
      <c r="A201" t="s">
        <v>360</v>
      </c>
      <c r="B201">
        <v>3000</v>
      </c>
      <c r="C201">
        <v>6273</v>
      </c>
      <c r="D201">
        <v>32.409999999999997</v>
      </c>
      <c r="E201">
        <v>21.423333333333332</v>
      </c>
      <c r="F201">
        <v>0.36</v>
      </c>
      <c r="G201">
        <v>5.1948051948051951E-2</v>
      </c>
      <c r="H201">
        <v>0</v>
      </c>
      <c r="I201">
        <v>0</v>
      </c>
      <c r="J201">
        <v>42.79</v>
      </c>
      <c r="K201">
        <v>99.2</v>
      </c>
      <c r="L201">
        <v>70</v>
      </c>
      <c r="M201">
        <v>228</v>
      </c>
      <c r="N201">
        <v>1963</v>
      </c>
      <c r="O201">
        <v>1.3140350877192983</v>
      </c>
      <c r="P201">
        <v>0.69689251146204789</v>
      </c>
      <c r="Q201" t="s">
        <v>13588</v>
      </c>
    </row>
    <row r="202" spans="1:17">
      <c r="A202" t="s">
        <v>1098</v>
      </c>
      <c r="B202">
        <v>1000</v>
      </c>
      <c r="C202">
        <v>17386</v>
      </c>
      <c r="D202">
        <v>12.84</v>
      </c>
      <c r="E202">
        <v>21.603333333333335</v>
      </c>
      <c r="F202">
        <v>10.68</v>
      </c>
      <c r="G202">
        <v>0.82983682983682983</v>
      </c>
      <c r="H202">
        <v>4.26</v>
      </c>
      <c r="I202">
        <v>1.1639344262295082</v>
      </c>
      <c r="J202">
        <v>97.57</v>
      </c>
      <c r="K202">
        <v>99.82</v>
      </c>
      <c r="L202">
        <v>50</v>
      </c>
      <c r="M202">
        <v>240</v>
      </c>
      <c r="N202">
        <v>3389</v>
      </c>
      <c r="O202">
        <v>0.89166666666666672</v>
      </c>
      <c r="P202">
        <v>0.42490410150486868</v>
      </c>
      <c r="Q202" t="s">
        <v>13588</v>
      </c>
    </row>
    <row r="203" spans="1:17">
      <c r="A203" t="s">
        <v>1050</v>
      </c>
      <c r="B203">
        <v>1000</v>
      </c>
      <c r="C203">
        <v>20804</v>
      </c>
      <c r="D203">
        <v>7.0399999999999991</v>
      </c>
      <c r="E203">
        <v>21.833333333333332</v>
      </c>
      <c r="F203">
        <v>6.38</v>
      </c>
      <c r="G203">
        <v>0.83507853403141363</v>
      </c>
      <c r="H203">
        <v>3.62</v>
      </c>
      <c r="I203">
        <v>1.0647058823529412</v>
      </c>
      <c r="J203">
        <v>99.49</v>
      </c>
      <c r="K203">
        <v>98.65</v>
      </c>
      <c r="L203">
        <v>210</v>
      </c>
      <c r="M203">
        <v>914</v>
      </c>
      <c r="N203">
        <v>10528</v>
      </c>
      <c r="O203">
        <v>0.98336980306345734</v>
      </c>
      <c r="P203">
        <v>0.52089665653495443</v>
      </c>
      <c r="Q203" t="s">
        <v>13588</v>
      </c>
    </row>
    <row r="204" spans="1:17">
      <c r="A204" t="s">
        <v>217</v>
      </c>
      <c r="B204">
        <v>2000</v>
      </c>
      <c r="C204">
        <v>77253</v>
      </c>
      <c r="D204">
        <v>6.870000000000001</v>
      </c>
      <c r="E204">
        <v>22.24666666666667</v>
      </c>
      <c r="F204">
        <v>17.32</v>
      </c>
      <c r="G204">
        <v>1.2036136205698402</v>
      </c>
      <c r="H204">
        <v>3.2</v>
      </c>
      <c r="I204">
        <v>0.86720867208672092</v>
      </c>
      <c r="J204">
        <v>67.7</v>
      </c>
      <c r="K204">
        <v>98.52</v>
      </c>
      <c r="L204">
        <v>210</v>
      </c>
      <c r="M204">
        <v>1980</v>
      </c>
      <c r="N204">
        <v>19261</v>
      </c>
      <c r="O204">
        <v>0.45393939393939398</v>
      </c>
      <c r="P204">
        <v>0.61679040548258135</v>
      </c>
      <c r="Q204" t="s">
        <v>13588</v>
      </c>
    </row>
    <row r="205" spans="1:17">
      <c r="A205" t="s">
        <v>284</v>
      </c>
      <c r="B205">
        <v>1000</v>
      </c>
      <c r="C205">
        <v>121304</v>
      </c>
      <c r="D205">
        <v>9.52</v>
      </c>
      <c r="E205">
        <v>22.296666666666667</v>
      </c>
      <c r="F205">
        <v>13.68</v>
      </c>
      <c r="G205">
        <v>2.1645569620253164</v>
      </c>
      <c r="H205">
        <v>2.89</v>
      </c>
      <c r="I205">
        <v>0.88923076923076927</v>
      </c>
      <c r="J205">
        <v>99.17</v>
      </c>
      <c r="K205">
        <v>98.92</v>
      </c>
      <c r="L205">
        <v>383</v>
      </c>
      <c r="M205">
        <v>1802</v>
      </c>
      <c r="N205">
        <v>5449</v>
      </c>
      <c r="O205">
        <v>0.90967813540510556</v>
      </c>
      <c r="P205">
        <v>1.984217287575702</v>
      </c>
      <c r="Q205" t="s">
        <v>13588</v>
      </c>
    </row>
    <row r="206" spans="1:17">
      <c r="A206" t="s">
        <v>1082</v>
      </c>
      <c r="B206">
        <v>10000</v>
      </c>
      <c r="C206">
        <v>28422</v>
      </c>
      <c r="D206">
        <v>13.6</v>
      </c>
      <c r="E206">
        <v>22.790000000000003</v>
      </c>
      <c r="F206">
        <v>6.73</v>
      </c>
      <c r="G206">
        <v>0.60250671441360792</v>
      </c>
      <c r="H206">
        <v>2.12</v>
      </c>
      <c r="I206">
        <v>0.59887005649717517</v>
      </c>
      <c r="J206">
        <v>99.86</v>
      </c>
      <c r="K206">
        <v>99.28</v>
      </c>
      <c r="L206">
        <v>388</v>
      </c>
      <c r="M206">
        <v>1732</v>
      </c>
      <c r="N206">
        <v>4711</v>
      </c>
      <c r="O206">
        <v>0.95879907621247118</v>
      </c>
      <c r="P206">
        <v>2.2059010825727023</v>
      </c>
      <c r="Q206" t="s">
        <v>13588</v>
      </c>
    </row>
    <row r="207" spans="1:17">
      <c r="A207" t="s">
        <v>2303</v>
      </c>
      <c r="B207">
        <v>10000</v>
      </c>
      <c r="C207">
        <v>1781</v>
      </c>
      <c r="D207">
        <v>12.05</v>
      </c>
      <c r="E207">
        <v>22.860000000000003</v>
      </c>
      <c r="F207">
        <v>11.46</v>
      </c>
      <c r="G207">
        <v>2.3580246913580245</v>
      </c>
      <c r="H207">
        <v>3.26</v>
      </c>
      <c r="I207">
        <v>1.1050847457627118</v>
      </c>
      <c r="J207">
        <v>100</v>
      </c>
      <c r="K207">
        <v>99.11</v>
      </c>
      <c r="L207">
        <v>154</v>
      </c>
      <c r="M207">
        <v>916</v>
      </c>
      <c r="N207">
        <v>1753</v>
      </c>
      <c r="O207">
        <v>0.71956331877729263</v>
      </c>
      <c r="P207">
        <v>3.1351968054763262</v>
      </c>
      <c r="Q207" t="s">
        <v>13588</v>
      </c>
    </row>
    <row r="208" spans="1:17">
      <c r="A208" t="s">
        <v>2008</v>
      </c>
      <c r="B208">
        <v>1000</v>
      </c>
      <c r="C208">
        <v>2498</v>
      </c>
      <c r="D208">
        <v>7.09</v>
      </c>
      <c r="E208">
        <v>23.150000000000002</v>
      </c>
      <c r="F208">
        <v>0</v>
      </c>
      <c r="G208">
        <v>0</v>
      </c>
      <c r="H208">
        <v>7.57</v>
      </c>
      <c r="I208">
        <v>3.1280991735537191</v>
      </c>
      <c r="J208">
        <v>98.88</v>
      </c>
      <c r="K208">
        <v>99.8</v>
      </c>
      <c r="L208">
        <v>35</v>
      </c>
      <c r="M208">
        <v>69</v>
      </c>
      <c r="N208">
        <v>360</v>
      </c>
      <c r="O208">
        <v>2.1710144927536201</v>
      </c>
      <c r="P208">
        <v>1.1500000000000001</v>
      </c>
      <c r="Q208" t="s">
        <v>13588</v>
      </c>
    </row>
    <row r="209" spans="1:17">
      <c r="A209" t="s">
        <v>2443</v>
      </c>
      <c r="B209">
        <v>25000</v>
      </c>
      <c r="C209">
        <v>14692</v>
      </c>
      <c r="D209">
        <v>27.620000000000005</v>
      </c>
      <c r="E209">
        <v>23.210000000000004</v>
      </c>
      <c r="F209">
        <v>6.9</v>
      </c>
      <c r="G209">
        <v>1.7602040816326532</v>
      </c>
      <c r="H209">
        <v>1.68</v>
      </c>
      <c r="I209">
        <v>0.55629139072847678</v>
      </c>
      <c r="J209">
        <v>97.06</v>
      </c>
      <c r="K209">
        <v>99.48</v>
      </c>
      <c r="L209">
        <v>140</v>
      </c>
      <c r="M209">
        <v>589</v>
      </c>
      <c r="N209">
        <v>2221</v>
      </c>
      <c r="O209">
        <v>1.0173174872665536</v>
      </c>
      <c r="P209">
        <v>1.5911751463304817</v>
      </c>
      <c r="Q209" t="s">
        <v>13588</v>
      </c>
    </row>
    <row r="210" spans="1:17">
      <c r="A210" t="s">
        <v>698</v>
      </c>
      <c r="B210">
        <v>1000</v>
      </c>
      <c r="C210">
        <v>23182</v>
      </c>
      <c r="D210">
        <v>16.560000000000002</v>
      </c>
      <c r="E210">
        <v>23.256666666666664</v>
      </c>
      <c r="F210">
        <v>10.029999999999999</v>
      </c>
      <c r="G210">
        <v>1.3128272251308901</v>
      </c>
      <c r="H210">
        <v>2.72</v>
      </c>
      <c r="I210">
        <v>0.8</v>
      </c>
      <c r="J210">
        <v>97.17</v>
      </c>
      <c r="K210">
        <v>98.53</v>
      </c>
      <c r="L210">
        <v>100</v>
      </c>
      <c r="M210">
        <v>473</v>
      </c>
      <c r="N210">
        <v>2016</v>
      </c>
      <c r="O210">
        <v>0.90486257928118397</v>
      </c>
      <c r="P210">
        <v>1.4077380952380953</v>
      </c>
      <c r="Q210" t="s">
        <v>13588</v>
      </c>
    </row>
    <row r="211" spans="1:17">
      <c r="A211" t="s">
        <v>3730</v>
      </c>
      <c r="B211">
        <v>1000</v>
      </c>
      <c r="C211">
        <v>11725</v>
      </c>
      <c r="D211">
        <v>16.23</v>
      </c>
      <c r="E211">
        <v>23.51</v>
      </c>
      <c r="F211">
        <v>5.28</v>
      </c>
      <c r="G211">
        <v>0.4102564102564103</v>
      </c>
      <c r="H211">
        <v>4.2699999999999996</v>
      </c>
      <c r="I211">
        <v>1.1666666666666665</v>
      </c>
      <c r="J211">
        <v>98</v>
      </c>
      <c r="K211">
        <v>98.75</v>
      </c>
      <c r="L211">
        <v>85</v>
      </c>
      <c r="M211">
        <v>472</v>
      </c>
      <c r="N211">
        <v>3694</v>
      </c>
      <c r="O211">
        <v>0.77076271186440681</v>
      </c>
      <c r="P211">
        <v>0.76664861938278295</v>
      </c>
      <c r="Q211" t="s">
        <v>13588</v>
      </c>
    </row>
    <row r="212" spans="1:17">
      <c r="A212" t="s">
        <v>966</v>
      </c>
      <c r="B212">
        <v>1000</v>
      </c>
      <c r="C212">
        <v>19228</v>
      </c>
      <c r="D212">
        <v>26.629999999999995</v>
      </c>
      <c r="E212">
        <v>24.47</v>
      </c>
      <c r="F212">
        <v>2.04</v>
      </c>
      <c r="G212">
        <v>0.29955947136563876</v>
      </c>
      <c r="H212">
        <v>1.94</v>
      </c>
      <c r="I212">
        <v>0.59509202453987731</v>
      </c>
      <c r="J212">
        <v>95.9</v>
      </c>
      <c r="K212">
        <v>99.45</v>
      </c>
      <c r="L212">
        <v>241</v>
      </c>
      <c r="M212">
        <v>1165</v>
      </c>
      <c r="N212">
        <v>6465</v>
      </c>
      <c r="O212">
        <v>0.88539055793991428</v>
      </c>
      <c r="P212">
        <v>1.0812064965197214</v>
      </c>
      <c r="Q212" t="s">
        <v>13588</v>
      </c>
    </row>
    <row r="213" spans="1:17">
      <c r="A213" t="s">
        <v>989</v>
      </c>
      <c r="B213">
        <v>1000</v>
      </c>
      <c r="C213">
        <v>95350</v>
      </c>
      <c r="D213">
        <v>13.75</v>
      </c>
      <c r="E213">
        <v>24.58</v>
      </c>
      <c r="F213">
        <v>10.56</v>
      </c>
      <c r="G213">
        <v>1.6708860759493671</v>
      </c>
      <c r="H213">
        <v>4.58</v>
      </c>
      <c r="I213">
        <v>1.4092307692307693</v>
      </c>
      <c r="J213">
        <v>98.69</v>
      </c>
      <c r="K213">
        <v>99.34</v>
      </c>
      <c r="L213">
        <v>125</v>
      </c>
      <c r="M213">
        <v>707</v>
      </c>
      <c r="N213">
        <v>3934</v>
      </c>
      <c r="O213">
        <v>0.75671852899575676</v>
      </c>
      <c r="P213">
        <v>1.0782918149466192</v>
      </c>
      <c r="Q213" t="s">
        <v>13588</v>
      </c>
    </row>
    <row r="214" spans="1:17">
      <c r="A214" t="s">
        <v>1219</v>
      </c>
      <c r="B214">
        <v>1000</v>
      </c>
      <c r="C214">
        <v>18945</v>
      </c>
      <c r="D214">
        <v>12.809999999999999</v>
      </c>
      <c r="E214">
        <v>24.863333333333333</v>
      </c>
      <c r="F214">
        <v>24.35</v>
      </c>
      <c r="G214">
        <v>1.6921473245309242</v>
      </c>
      <c r="H214">
        <v>1.94</v>
      </c>
      <c r="I214">
        <v>0.5257452574525745</v>
      </c>
      <c r="J214">
        <v>99.36</v>
      </c>
      <c r="K214">
        <v>99.13</v>
      </c>
      <c r="L214">
        <v>80</v>
      </c>
      <c r="M214">
        <v>496</v>
      </c>
      <c r="N214">
        <v>3359</v>
      </c>
      <c r="O214">
        <v>0.69032258064516128</v>
      </c>
      <c r="P214">
        <v>0.88597796963381947</v>
      </c>
      <c r="Q214" t="s">
        <v>13588</v>
      </c>
    </row>
    <row r="215" spans="1:17">
      <c r="A215" t="s">
        <v>3192</v>
      </c>
      <c r="B215">
        <v>1000</v>
      </c>
      <c r="C215">
        <v>6110</v>
      </c>
      <c r="D215">
        <v>22.299999999999997</v>
      </c>
      <c r="E215">
        <v>24.893333333333334</v>
      </c>
      <c r="F215">
        <v>11.4</v>
      </c>
      <c r="G215">
        <v>1.2063492063492065</v>
      </c>
      <c r="H215">
        <v>1.74</v>
      </c>
      <c r="I215">
        <v>0.4473007712082262</v>
      </c>
      <c r="J215">
        <v>93.26</v>
      </c>
      <c r="K215">
        <v>99.37</v>
      </c>
      <c r="L215">
        <v>49</v>
      </c>
      <c r="M215">
        <v>185</v>
      </c>
      <c r="N215">
        <v>1772</v>
      </c>
      <c r="O215">
        <v>1.1336216216216217</v>
      </c>
      <c r="P215">
        <v>0.62641083521444696</v>
      </c>
      <c r="Q215" t="s">
        <v>13588</v>
      </c>
    </row>
    <row r="216" spans="1:17">
      <c r="A216" t="s">
        <v>3700</v>
      </c>
      <c r="B216">
        <v>1000</v>
      </c>
      <c r="C216">
        <v>1253</v>
      </c>
      <c r="D216">
        <v>25.440000000000005</v>
      </c>
      <c r="E216">
        <v>24.916666666666668</v>
      </c>
      <c r="F216">
        <v>0</v>
      </c>
      <c r="G216">
        <v>0</v>
      </c>
      <c r="H216">
        <v>0.86</v>
      </c>
      <c r="I216">
        <v>0.42364532019704437</v>
      </c>
      <c r="J216">
        <v>24.82</v>
      </c>
      <c r="K216">
        <v>98.75</v>
      </c>
      <c r="L216">
        <v>0</v>
      </c>
      <c r="M216">
        <v>5</v>
      </c>
      <c r="N216">
        <v>285</v>
      </c>
      <c r="O216">
        <v>0</v>
      </c>
      <c r="P216">
        <v>0.10526315789473684</v>
      </c>
      <c r="Q216" t="s">
        <v>13588</v>
      </c>
    </row>
    <row r="217" spans="1:17">
      <c r="A217" t="s">
        <v>2147</v>
      </c>
      <c r="B217">
        <v>1000</v>
      </c>
      <c r="C217">
        <v>108288</v>
      </c>
      <c r="D217">
        <v>9.84</v>
      </c>
      <c r="E217">
        <v>25.060000000000002</v>
      </c>
      <c r="F217">
        <v>8.66</v>
      </c>
      <c r="G217">
        <v>0.60180681028492011</v>
      </c>
      <c r="H217">
        <v>3.97</v>
      </c>
      <c r="I217">
        <v>1.075880758807588</v>
      </c>
      <c r="J217">
        <v>100</v>
      </c>
      <c r="K217">
        <v>96.16</v>
      </c>
      <c r="L217">
        <v>32</v>
      </c>
      <c r="M217">
        <v>276</v>
      </c>
      <c r="N217">
        <v>4200</v>
      </c>
      <c r="O217">
        <v>0.49623188405797103</v>
      </c>
      <c r="P217">
        <v>0.39428571428571424</v>
      </c>
      <c r="Q217" t="s">
        <v>13588</v>
      </c>
    </row>
    <row r="218" spans="1:17">
      <c r="A218" t="s">
        <v>234</v>
      </c>
      <c r="B218">
        <v>1000</v>
      </c>
      <c r="C218">
        <v>44747</v>
      </c>
      <c r="D218">
        <v>18.940000000000001</v>
      </c>
      <c r="E218">
        <v>25.366666666666664</v>
      </c>
      <c r="F218">
        <v>8.1199999999999992</v>
      </c>
      <c r="G218">
        <v>0.5642807505211952</v>
      </c>
      <c r="H218">
        <v>4.74</v>
      </c>
      <c r="I218">
        <v>1.2845528455284554</v>
      </c>
      <c r="J218">
        <v>99.94</v>
      </c>
      <c r="K218">
        <v>99.29</v>
      </c>
      <c r="L218">
        <v>161</v>
      </c>
      <c r="M218">
        <v>655</v>
      </c>
      <c r="N218">
        <v>3511</v>
      </c>
      <c r="O218">
        <v>1.0520305343511451</v>
      </c>
      <c r="P218">
        <v>1.1193392195955569</v>
      </c>
      <c r="Q218" t="s">
        <v>13588</v>
      </c>
    </row>
    <row r="219" spans="1:17">
      <c r="A219" t="s">
        <v>1970</v>
      </c>
      <c r="B219">
        <v>500</v>
      </c>
      <c r="C219">
        <v>69280</v>
      </c>
      <c r="D219">
        <v>11.499999999999996</v>
      </c>
      <c r="E219">
        <v>25.38</v>
      </c>
      <c r="F219">
        <v>9.77</v>
      </c>
      <c r="G219">
        <v>1.5458860759493669</v>
      </c>
      <c r="H219">
        <v>3.09</v>
      </c>
      <c r="I219">
        <v>0.9507692307692307</v>
      </c>
      <c r="J219">
        <v>98.2</v>
      </c>
      <c r="K219">
        <v>99.69</v>
      </c>
      <c r="L219">
        <v>771</v>
      </c>
      <c r="M219">
        <v>3223</v>
      </c>
      <c r="N219">
        <v>11943</v>
      </c>
      <c r="O219">
        <v>1.0238535525907539</v>
      </c>
      <c r="P219">
        <v>1.6191911580005023</v>
      </c>
      <c r="Q219" t="s">
        <v>13588</v>
      </c>
    </row>
    <row r="220" spans="1:17">
      <c r="A220" t="s">
        <v>1491</v>
      </c>
      <c r="B220">
        <v>1000</v>
      </c>
      <c r="C220">
        <v>3413</v>
      </c>
      <c r="D220">
        <v>63.709999999999994</v>
      </c>
      <c r="E220">
        <v>25.576666666666668</v>
      </c>
      <c r="F220">
        <v>27.27</v>
      </c>
      <c r="G220">
        <v>7.1952506596306067</v>
      </c>
      <c r="H220">
        <v>9.86</v>
      </c>
      <c r="I220">
        <v>4.0743801652892557</v>
      </c>
      <c r="J220">
        <v>97.07</v>
      </c>
      <c r="K220">
        <v>99.8</v>
      </c>
      <c r="L220">
        <v>0</v>
      </c>
      <c r="M220">
        <v>2</v>
      </c>
      <c r="N220">
        <v>43</v>
      </c>
      <c r="O220">
        <v>0</v>
      </c>
      <c r="P220">
        <v>0.27906976744186046</v>
      </c>
      <c r="Q220" t="s">
        <v>13584</v>
      </c>
    </row>
    <row r="221" spans="1:17">
      <c r="A221" t="s">
        <v>511</v>
      </c>
      <c r="B221">
        <v>50941.599999999999</v>
      </c>
      <c r="C221">
        <v>397605</v>
      </c>
      <c r="D221">
        <v>8.36</v>
      </c>
      <c r="E221">
        <v>25.746666666666666</v>
      </c>
      <c r="F221">
        <v>3.26</v>
      </c>
      <c r="G221">
        <v>0.92877492877492873</v>
      </c>
      <c r="H221">
        <v>2.13</v>
      </c>
      <c r="I221">
        <v>1.1767955801104972</v>
      </c>
      <c r="J221">
        <v>96.49</v>
      </c>
      <c r="K221">
        <v>99.74</v>
      </c>
      <c r="L221">
        <v>2245</v>
      </c>
      <c r="M221">
        <v>12038</v>
      </c>
      <c r="N221">
        <v>62953</v>
      </c>
      <c r="O221">
        <v>0.79818906795148703</v>
      </c>
      <c r="P221">
        <v>1.1473321366733913</v>
      </c>
      <c r="Q221" t="s">
        <v>13588</v>
      </c>
    </row>
    <row r="222" spans="1:17">
      <c r="A222" t="s">
        <v>1179</v>
      </c>
      <c r="B222">
        <v>1000</v>
      </c>
      <c r="C222">
        <v>43439</v>
      </c>
      <c r="D222">
        <v>13.75</v>
      </c>
      <c r="E222">
        <v>25.75</v>
      </c>
      <c r="F222">
        <v>12.9</v>
      </c>
      <c r="G222">
        <v>1.6884816753926704</v>
      </c>
      <c r="H222">
        <v>2.34</v>
      </c>
      <c r="I222">
        <v>0.68823529411764706</v>
      </c>
      <c r="J222">
        <v>98.56</v>
      </c>
      <c r="K222">
        <v>98.19</v>
      </c>
      <c r="L222">
        <v>43</v>
      </c>
      <c r="M222">
        <v>176</v>
      </c>
      <c r="N222">
        <v>3429</v>
      </c>
      <c r="O222">
        <v>1.0456818181818182</v>
      </c>
      <c r="P222">
        <v>0.30796150481189849</v>
      </c>
      <c r="Q222" t="s">
        <v>13588</v>
      </c>
    </row>
    <row r="223" spans="1:17">
      <c r="A223" t="s">
        <v>1010</v>
      </c>
      <c r="B223">
        <v>1000</v>
      </c>
      <c r="C223">
        <v>9731</v>
      </c>
      <c r="D223">
        <v>7.98</v>
      </c>
      <c r="E223">
        <v>26.156666666666666</v>
      </c>
      <c r="F223">
        <v>2.2599999999999998</v>
      </c>
      <c r="G223">
        <v>0.47478991596638653</v>
      </c>
      <c r="H223">
        <v>10.130000000000001</v>
      </c>
      <c r="I223">
        <v>3.387959866220736</v>
      </c>
      <c r="J223">
        <v>94.91</v>
      </c>
      <c r="K223">
        <v>99.28</v>
      </c>
      <c r="L223">
        <v>43</v>
      </c>
      <c r="M223">
        <v>224</v>
      </c>
      <c r="N223">
        <v>925</v>
      </c>
      <c r="O223">
        <v>0.82160714285714298</v>
      </c>
      <c r="P223">
        <v>1.452972972972973</v>
      </c>
      <c r="Q223" t="s">
        <v>13588</v>
      </c>
    </row>
    <row r="224" spans="1:17">
      <c r="A224" t="s">
        <v>1807</v>
      </c>
      <c r="B224">
        <v>1000</v>
      </c>
      <c r="C224">
        <v>6840</v>
      </c>
      <c r="D224">
        <v>19.270000000000003</v>
      </c>
      <c r="E224">
        <v>26.186666666666667</v>
      </c>
      <c r="F224">
        <v>20.69</v>
      </c>
      <c r="G224">
        <v>3.2737341772151898</v>
      </c>
      <c r="H224">
        <v>0.95</v>
      </c>
      <c r="I224">
        <v>0.29230769230769227</v>
      </c>
      <c r="J224">
        <v>90.64</v>
      </c>
      <c r="K224">
        <v>99.82</v>
      </c>
      <c r="L224">
        <v>27</v>
      </c>
      <c r="M224">
        <v>196</v>
      </c>
      <c r="N224">
        <v>1366</v>
      </c>
      <c r="O224">
        <v>0.58959183673469384</v>
      </c>
      <c r="P224">
        <v>0.86090775988286972</v>
      </c>
      <c r="Q224" t="s">
        <v>13588</v>
      </c>
    </row>
    <row r="225" spans="1:17">
      <c r="A225" t="s">
        <v>2834</v>
      </c>
      <c r="B225">
        <v>1000</v>
      </c>
      <c r="C225">
        <v>336411</v>
      </c>
      <c r="D225">
        <v>11.55</v>
      </c>
      <c r="E225">
        <v>26.346666666666668</v>
      </c>
      <c r="F225">
        <v>1.1499999999999999</v>
      </c>
      <c r="G225">
        <v>0.3571428571428571</v>
      </c>
      <c r="H225">
        <v>1.99</v>
      </c>
      <c r="I225">
        <v>1.2515723270440251</v>
      </c>
      <c r="J225">
        <v>99.88</v>
      </c>
      <c r="K225">
        <v>99.4</v>
      </c>
      <c r="L225">
        <v>731</v>
      </c>
      <c r="M225">
        <v>3341</v>
      </c>
      <c r="N225">
        <v>16186</v>
      </c>
      <c r="O225">
        <v>0.93645016462137087</v>
      </c>
      <c r="P225">
        <v>1.2384776967749909</v>
      </c>
      <c r="Q225" t="s">
        <v>13588</v>
      </c>
    </row>
    <row r="226" spans="1:17">
      <c r="A226" t="s">
        <v>475</v>
      </c>
      <c r="B226">
        <v>500</v>
      </c>
      <c r="C226">
        <v>25160</v>
      </c>
      <c r="D226">
        <v>3.8099999999999987</v>
      </c>
      <c r="E226">
        <v>26.39</v>
      </c>
      <c r="F226">
        <v>4.07</v>
      </c>
      <c r="G226">
        <v>0.9105145413870247</v>
      </c>
      <c r="H226">
        <v>2.5099999999999998</v>
      </c>
      <c r="I226">
        <v>1.2613065326633164</v>
      </c>
      <c r="J226">
        <v>98.7</v>
      </c>
      <c r="K226">
        <v>99.49</v>
      </c>
      <c r="L226">
        <v>56</v>
      </c>
      <c r="M226">
        <v>394</v>
      </c>
      <c r="N226">
        <v>2426</v>
      </c>
      <c r="O226">
        <v>0.60832487309644678</v>
      </c>
      <c r="P226">
        <v>0.97444352844187976</v>
      </c>
      <c r="Q226" t="s">
        <v>13588</v>
      </c>
    </row>
    <row r="227" spans="1:17">
      <c r="A227" t="s">
        <v>4152</v>
      </c>
      <c r="B227">
        <v>1000</v>
      </c>
      <c r="C227">
        <v>53341</v>
      </c>
      <c r="D227">
        <v>20.419999999999998</v>
      </c>
      <c r="E227">
        <v>26.443333333333332</v>
      </c>
      <c r="F227">
        <v>52.94</v>
      </c>
      <c r="G227">
        <v>4.1134421134421135</v>
      </c>
      <c r="H227">
        <v>6.24</v>
      </c>
      <c r="I227">
        <v>1.7049180327868851</v>
      </c>
      <c r="J227">
        <v>72.39</v>
      </c>
      <c r="K227">
        <v>99.27</v>
      </c>
      <c r="L227">
        <v>0</v>
      </c>
      <c r="M227">
        <v>0</v>
      </c>
      <c r="N227">
        <v>807</v>
      </c>
      <c r="O227">
        <v>0</v>
      </c>
      <c r="P227">
        <v>0</v>
      </c>
      <c r="Q227" t="s">
        <v>13584</v>
      </c>
    </row>
    <row r="228" spans="1:17">
      <c r="A228" t="s">
        <v>1284</v>
      </c>
      <c r="B228">
        <v>1000</v>
      </c>
      <c r="C228">
        <v>304191</v>
      </c>
      <c r="D228">
        <v>20.169999999999998</v>
      </c>
      <c r="E228">
        <v>26.716666666666665</v>
      </c>
      <c r="F228">
        <v>1.3</v>
      </c>
      <c r="G228">
        <v>0.29082774049217003</v>
      </c>
      <c r="H228">
        <v>3.14</v>
      </c>
      <c r="I228">
        <v>1.5778894472361811</v>
      </c>
      <c r="J228">
        <v>99.16</v>
      </c>
      <c r="K228">
        <v>99.28</v>
      </c>
      <c r="L228">
        <v>690</v>
      </c>
      <c r="M228">
        <v>3100</v>
      </c>
      <c r="N228">
        <v>24096</v>
      </c>
      <c r="O228">
        <v>0.95264516129032273</v>
      </c>
      <c r="P228">
        <v>0.77191235059760954</v>
      </c>
      <c r="Q228" t="s">
        <v>13588</v>
      </c>
    </row>
    <row r="229" spans="1:17">
      <c r="A229" t="s">
        <v>652</v>
      </c>
      <c r="B229">
        <v>1000</v>
      </c>
      <c r="C229">
        <v>38460</v>
      </c>
      <c r="D229">
        <v>3.91</v>
      </c>
      <c r="E229">
        <v>26.923333333333336</v>
      </c>
      <c r="F229">
        <v>1.47</v>
      </c>
      <c r="G229">
        <v>0.45652173913043476</v>
      </c>
      <c r="H229">
        <v>0.13</v>
      </c>
      <c r="I229">
        <v>8.1761006289308172E-2</v>
      </c>
      <c r="J229">
        <v>100</v>
      </c>
      <c r="K229">
        <v>99.72</v>
      </c>
      <c r="L229">
        <v>560</v>
      </c>
      <c r="M229">
        <v>2352</v>
      </c>
      <c r="N229">
        <v>11380</v>
      </c>
      <c r="O229">
        <v>1.019047619047619</v>
      </c>
      <c r="P229">
        <v>1.2400702987697716</v>
      </c>
      <c r="Q229" t="s">
        <v>13588</v>
      </c>
    </row>
    <row r="230" spans="1:17">
      <c r="A230" t="s">
        <v>1916</v>
      </c>
      <c r="B230">
        <v>1000</v>
      </c>
      <c r="C230">
        <v>12852</v>
      </c>
      <c r="D230">
        <v>13</v>
      </c>
      <c r="E230">
        <v>27.16</v>
      </c>
      <c r="F230">
        <v>3.59</v>
      </c>
      <c r="G230">
        <v>0.85071090047393372</v>
      </c>
      <c r="H230">
        <v>2.79</v>
      </c>
      <c r="I230">
        <v>0.92079207920792083</v>
      </c>
      <c r="J230">
        <v>95.39</v>
      </c>
      <c r="K230">
        <v>99.05</v>
      </c>
      <c r="L230">
        <v>72</v>
      </c>
      <c r="M230">
        <v>305</v>
      </c>
      <c r="N230">
        <v>2020</v>
      </c>
      <c r="O230">
        <v>1.0103606557377049</v>
      </c>
      <c r="P230">
        <v>0.90594059405940586</v>
      </c>
      <c r="Q230" t="s">
        <v>13588</v>
      </c>
    </row>
    <row r="231" spans="1:17">
      <c r="A231" t="s">
        <v>824</v>
      </c>
      <c r="B231">
        <v>2000</v>
      </c>
      <c r="C231">
        <v>20348</v>
      </c>
      <c r="D231">
        <v>7.23</v>
      </c>
      <c r="E231">
        <v>27.89</v>
      </c>
      <c r="F231">
        <v>44.29</v>
      </c>
      <c r="G231">
        <v>3.0778318276580956</v>
      </c>
      <c r="H231">
        <v>2.25</v>
      </c>
      <c r="I231">
        <v>0.6097560975609756</v>
      </c>
      <c r="J231">
        <v>98.2</v>
      </c>
      <c r="K231">
        <v>99.17</v>
      </c>
      <c r="L231">
        <v>220</v>
      </c>
      <c r="M231">
        <v>1506</v>
      </c>
      <c r="N231">
        <v>8148</v>
      </c>
      <c r="O231">
        <v>0.62523240371845956</v>
      </c>
      <c r="P231">
        <v>1.1089837997054492</v>
      </c>
      <c r="Q231" t="s">
        <v>13588</v>
      </c>
    </row>
    <row r="232" spans="1:17">
      <c r="A232" t="s">
        <v>222</v>
      </c>
      <c r="B232">
        <v>1000</v>
      </c>
      <c r="C232">
        <v>39520</v>
      </c>
      <c r="D232">
        <v>7.52</v>
      </c>
      <c r="E232">
        <v>27.91333333333333</v>
      </c>
      <c r="F232">
        <v>12.96</v>
      </c>
      <c r="G232">
        <v>0.90062543432939546</v>
      </c>
      <c r="H232">
        <v>4.08</v>
      </c>
      <c r="I232">
        <v>1.1056910569105691</v>
      </c>
      <c r="J232">
        <v>100</v>
      </c>
      <c r="K232">
        <v>99.19</v>
      </c>
      <c r="L232">
        <v>367</v>
      </c>
      <c r="M232">
        <v>2945</v>
      </c>
      <c r="N232">
        <v>26413</v>
      </c>
      <c r="O232">
        <v>0.53336502546689313</v>
      </c>
      <c r="P232">
        <v>0.66898875553704618</v>
      </c>
      <c r="Q232" t="s">
        <v>13588</v>
      </c>
    </row>
    <row r="233" spans="1:17">
      <c r="A233" t="s">
        <v>3963</v>
      </c>
      <c r="B233">
        <v>1000</v>
      </c>
      <c r="C233">
        <v>23782</v>
      </c>
      <c r="D233">
        <v>13.29</v>
      </c>
      <c r="E233">
        <v>28.116666666666664</v>
      </c>
      <c r="F233">
        <v>3.2</v>
      </c>
      <c r="G233">
        <v>1.0256410256410258</v>
      </c>
      <c r="H233">
        <v>2.14</v>
      </c>
      <c r="I233">
        <v>0.81060606060606066</v>
      </c>
      <c r="J233">
        <v>27.78</v>
      </c>
      <c r="K233">
        <v>98.07</v>
      </c>
      <c r="L233">
        <v>64</v>
      </c>
      <c r="M233">
        <v>581</v>
      </c>
      <c r="N233">
        <v>6282</v>
      </c>
      <c r="O233">
        <v>0.47146299483648885</v>
      </c>
      <c r="P233">
        <v>0.55491881566380141</v>
      </c>
      <c r="Q233" t="s">
        <v>13588</v>
      </c>
    </row>
    <row r="234" spans="1:17">
      <c r="A234" t="s">
        <v>1416</v>
      </c>
      <c r="B234">
        <v>1001</v>
      </c>
      <c r="C234">
        <v>38556</v>
      </c>
      <c r="D234">
        <v>8.0300000000000011</v>
      </c>
      <c r="E234">
        <v>28.696666666666669</v>
      </c>
      <c r="F234">
        <v>11.59</v>
      </c>
      <c r="G234">
        <v>0.90054390054390054</v>
      </c>
      <c r="H234">
        <v>3.37</v>
      </c>
      <c r="I234">
        <v>0.92076502732240439</v>
      </c>
      <c r="J234">
        <v>100</v>
      </c>
      <c r="K234">
        <v>99.43</v>
      </c>
      <c r="L234">
        <v>1103</v>
      </c>
      <c r="M234">
        <v>5453</v>
      </c>
      <c r="N234">
        <v>14666</v>
      </c>
      <c r="O234">
        <v>0.8657326242435357</v>
      </c>
      <c r="P234">
        <v>2.2308741306423019</v>
      </c>
      <c r="Q234" t="s">
        <v>13588</v>
      </c>
    </row>
    <row r="235" spans="1:17">
      <c r="A235" t="s">
        <v>765</v>
      </c>
      <c r="B235">
        <v>1000</v>
      </c>
      <c r="C235">
        <v>4686</v>
      </c>
      <c r="D235">
        <v>9.4000000000000021</v>
      </c>
      <c r="E235">
        <v>28.873333333333335</v>
      </c>
      <c r="F235">
        <v>15.18</v>
      </c>
      <c r="G235">
        <v>1.054899235580264</v>
      </c>
      <c r="H235">
        <v>4.04</v>
      </c>
      <c r="I235">
        <v>1.0948509485094851</v>
      </c>
      <c r="J235">
        <v>99.94</v>
      </c>
      <c r="K235">
        <v>99.05</v>
      </c>
      <c r="L235">
        <v>63</v>
      </c>
      <c r="M235">
        <v>321</v>
      </c>
      <c r="N235">
        <v>1603</v>
      </c>
      <c r="O235">
        <v>0.84</v>
      </c>
      <c r="P235">
        <v>1.2014971927635683</v>
      </c>
      <c r="Q235" t="s">
        <v>13588</v>
      </c>
    </row>
    <row r="236" spans="1:17">
      <c r="A236" t="s">
        <v>1810</v>
      </c>
      <c r="B236">
        <v>1994.5</v>
      </c>
      <c r="C236">
        <v>303710</v>
      </c>
      <c r="D236">
        <v>16.399999999999999</v>
      </c>
      <c r="E236">
        <v>29.386666666666667</v>
      </c>
      <c r="F236">
        <v>3.47</v>
      </c>
      <c r="G236">
        <v>0.71399176954732513</v>
      </c>
      <c r="H236">
        <v>1.92</v>
      </c>
      <c r="I236">
        <v>0.6508474576271186</v>
      </c>
      <c r="J236">
        <v>95.48</v>
      </c>
      <c r="K236">
        <v>98.96</v>
      </c>
      <c r="L236">
        <v>3115</v>
      </c>
      <c r="M236">
        <v>13417</v>
      </c>
      <c r="N236">
        <v>51015</v>
      </c>
      <c r="O236">
        <v>0.99367966013266762</v>
      </c>
      <c r="P236">
        <v>1.5780064686856807</v>
      </c>
      <c r="Q236" t="s">
        <v>13588</v>
      </c>
    </row>
    <row r="237" spans="1:17">
      <c r="A237" t="s">
        <v>898</v>
      </c>
      <c r="B237">
        <v>1000</v>
      </c>
      <c r="C237">
        <v>9106</v>
      </c>
      <c r="D237">
        <v>15.409999999999997</v>
      </c>
      <c r="E237">
        <v>29.783333333333331</v>
      </c>
      <c r="F237">
        <v>7.26</v>
      </c>
      <c r="G237">
        <v>1.4938271604938269</v>
      </c>
      <c r="H237">
        <v>3.95</v>
      </c>
      <c r="I237">
        <v>1.3389830508474576</v>
      </c>
      <c r="J237">
        <v>100</v>
      </c>
      <c r="K237">
        <v>99.38</v>
      </c>
      <c r="L237">
        <v>139</v>
      </c>
      <c r="M237">
        <v>999</v>
      </c>
      <c r="N237">
        <v>6097</v>
      </c>
      <c r="O237">
        <v>0.59551551551551551</v>
      </c>
      <c r="P237">
        <v>0.98310644579301298</v>
      </c>
      <c r="Q237" t="s">
        <v>13588</v>
      </c>
    </row>
    <row r="238" spans="1:17">
      <c r="A238" t="s">
        <v>1851</v>
      </c>
      <c r="B238">
        <v>5000</v>
      </c>
      <c r="C238">
        <v>18966</v>
      </c>
      <c r="D238">
        <v>20.84</v>
      </c>
      <c r="E238">
        <v>29.856666666666666</v>
      </c>
      <c r="F238">
        <v>1.69</v>
      </c>
      <c r="G238">
        <v>0.40047393364928913</v>
      </c>
      <c r="H238">
        <v>0.01</v>
      </c>
      <c r="I238">
        <v>4.6511627906976744E-3</v>
      </c>
      <c r="J238">
        <v>72.81</v>
      </c>
      <c r="K238">
        <v>99.3</v>
      </c>
      <c r="L238">
        <v>107</v>
      </c>
      <c r="M238">
        <v>403</v>
      </c>
      <c r="N238">
        <v>2791</v>
      </c>
      <c r="O238">
        <v>1.136377171215881</v>
      </c>
      <c r="P238">
        <v>0.86635614475098532</v>
      </c>
      <c r="Q238" t="s">
        <v>13588</v>
      </c>
    </row>
    <row r="239" spans="1:17">
      <c r="A239" t="s">
        <v>4046</v>
      </c>
      <c r="B239">
        <v>1000</v>
      </c>
      <c r="C239">
        <v>152884</v>
      </c>
      <c r="D239">
        <v>14.329999999999998</v>
      </c>
      <c r="E239">
        <v>30.08</v>
      </c>
      <c r="F239">
        <v>17.37</v>
      </c>
      <c r="G239">
        <v>1.3496503496503498</v>
      </c>
      <c r="H239">
        <v>3.72</v>
      </c>
      <c r="I239">
        <v>1.0163934426229508</v>
      </c>
      <c r="J239">
        <v>99.24</v>
      </c>
      <c r="K239">
        <v>98.6</v>
      </c>
      <c r="L239">
        <v>5</v>
      </c>
      <c r="M239">
        <v>180</v>
      </c>
      <c r="N239">
        <v>1022</v>
      </c>
      <c r="O239">
        <v>0.11888888888888889</v>
      </c>
      <c r="P239">
        <v>1.0567514677103718</v>
      </c>
      <c r="Q239" t="s">
        <v>13584</v>
      </c>
    </row>
    <row r="240" spans="1:17">
      <c r="A240" t="s">
        <v>2129</v>
      </c>
      <c r="B240">
        <v>1000</v>
      </c>
      <c r="C240">
        <v>3057</v>
      </c>
      <c r="D240">
        <v>5.3500000000000014</v>
      </c>
      <c r="E240">
        <v>30.150000000000002</v>
      </c>
      <c r="F240">
        <v>7.69</v>
      </c>
      <c r="G240">
        <v>0.53439888811674774</v>
      </c>
      <c r="H240">
        <v>15.78</v>
      </c>
      <c r="I240">
        <v>4.2764227642276422</v>
      </c>
      <c r="J240">
        <v>100</v>
      </c>
      <c r="K240">
        <v>96.68</v>
      </c>
      <c r="L240">
        <v>6</v>
      </c>
      <c r="M240">
        <v>31</v>
      </c>
      <c r="N240">
        <v>539</v>
      </c>
      <c r="O240">
        <v>0.82838709677419353</v>
      </c>
      <c r="P240">
        <v>0.34508348794063082</v>
      </c>
      <c r="Q240" t="s">
        <v>13584</v>
      </c>
    </row>
    <row r="241" spans="1:17">
      <c r="A241" t="s">
        <v>3281</v>
      </c>
      <c r="B241">
        <v>3000</v>
      </c>
      <c r="C241">
        <v>88969</v>
      </c>
      <c r="D241">
        <v>17.010000000000002</v>
      </c>
      <c r="E241">
        <v>30.599999999999998</v>
      </c>
      <c r="F241">
        <v>6.19</v>
      </c>
      <c r="G241">
        <v>0.48096348096348102</v>
      </c>
      <c r="H241">
        <v>2.6</v>
      </c>
      <c r="I241">
        <v>0.7103825136612022</v>
      </c>
      <c r="J241">
        <v>99.86</v>
      </c>
      <c r="K241">
        <v>99.75</v>
      </c>
      <c r="L241">
        <v>16</v>
      </c>
      <c r="M241">
        <v>114</v>
      </c>
      <c r="N241">
        <v>998</v>
      </c>
      <c r="O241">
        <v>0.60070175438596496</v>
      </c>
      <c r="P241">
        <v>0.68537074148296595</v>
      </c>
      <c r="Q241" t="s">
        <v>13588</v>
      </c>
    </row>
    <row r="242" spans="1:17">
      <c r="A242" t="s">
        <v>892</v>
      </c>
      <c r="B242">
        <v>2000</v>
      </c>
      <c r="C242">
        <v>52792</v>
      </c>
      <c r="D242">
        <v>5.48</v>
      </c>
      <c r="E242">
        <v>30.713333333333335</v>
      </c>
      <c r="F242">
        <v>1.47</v>
      </c>
      <c r="G242">
        <v>0.44545454545454549</v>
      </c>
      <c r="H242">
        <v>2.2799999999999998</v>
      </c>
      <c r="I242">
        <v>0.81720430107526876</v>
      </c>
      <c r="J242">
        <v>98.16</v>
      </c>
      <c r="K242">
        <v>99.76</v>
      </c>
      <c r="L242">
        <v>115</v>
      </c>
      <c r="M242">
        <v>548</v>
      </c>
      <c r="N242">
        <v>2937</v>
      </c>
      <c r="O242">
        <v>0.89817518248175188</v>
      </c>
      <c r="P242">
        <v>1.1195097037793666</v>
      </c>
      <c r="Q242" t="s">
        <v>13588</v>
      </c>
    </row>
    <row r="243" spans="1:17">
      <c r="A243" t="s">
        <v>1196</v>
      </c>
      <c r="B243">
        <v>3000</v>
      </c>
      <c r="C243">
        <v>44479</v>
      </c>
      <c r="D243">
        <v>3.370000000000001</v>
      </c>
      <c r="E243">
        <v>31.290000000000003</v>
      </c>
      <c r="F243">
        <v>2</v>
      </c>
      <c r="G243">
        <v>0.13898540653231412</v>
      </c>
      <c r="H243">
        <v>1.04</v>
      </c>
      <c r="I243">
        <v>0.28184281842818432</v>
      </c>
      <c r="J243">
        <v>91.21</v>
      </c>
      <c r="K243">
        <v>99.11</v>
      </c>
      <c r="L243">
        <v>975</v>
      </c>
      <c r="M243">
        <v>3154</v>
      </c>
      <c r="N243">
        <v>7399</v>
      </c>
      <c r="O243">
        <v>1.3230818008877618</v>
      </c>
      <c r="P243">
        <v>2.5576429247195565</v>
      </c>
      <c r="Q243" t="s">
        <v>13588</v>
      </c>
    </row>
    <row r="244" spans="1:17">
      <c r="A244" t="s">
        <v>3285</v>
      </c>
      <c r="B244">
        <v>1000</v>
      </c>
      <c r="C244">
        <v>1592</v>
      </c>
      <c r="D244">
        <v>18.91</v>
      </c>
      <c r="E244">
        <v>31.50333333333333</v>
      </c>
      <c r="F244">
        <v>25.68</v>
      </c>
      <c r="G244">
        <v>1.9953379953379955</v>
      </c>
      <c r="H244">
        <v>3.61</v>
      </c>
      <c r="I244">
        <v>0.98633879781420752</v>
      </c>
      <c r="J244">
        <v>100</v>
      </c>
      <c r="K244">
        <v>99.56</v>
      </c>
      <c r="L244">
        <v>34</v>
      </c>
      <c r="M244">
        <v>215</v>
      </c>
      <c r="N244">
        <v>1592</v>
      </c>
      <c r="O244">
        <v>0.6768372093023256</v>
      </c>
      <c r="P244">
        <v>0.81030150753768837</v>
      </c>
      <c r="Q244" t="s">
        <v>13588</v>
      </c>
    </row>
    <row r="245" spans="1:17">
      <c r="A245" t="s">
        <v>256</v>
      </c>
      <c r="B245">
        <v>1000</v>
      </c>
      <c r="C245">
        <v>149572</v>
      </c>
      <c r="D245">
        <v>5.7100000000000009</v>
      </c>
      <c r="E245">
        <v>32.233333333333327</v>
      </c>
      <c r="F245">
        <v>5.19</v>
      </c>
      <c r="G245">
        <v>0.36066712995135514</v>
      </c>
      <c r="H245">
        <v>2.7</v>
      </c>
      <c r="I245">
        <v>0.73170731707317083</v>
      </c>
      <c r="J245">
        <v>100</v>
      </c>
      <c r="K245">
        <v>98.16</v>
      </c>
      <c r="L245">
        <v>1084</v>
      </c>
      <c r="M245">
        <v>7387</v>
      </c>
      <c r="N245">
        <v>27123</v>
      </c>
      <c r="O245">
        <v>0.62806552050900233</v>
      </c>
      <c r="P245">
        <v>1.6341112708771155</v>
      </c>
      <c r="Q245" t="s">
        <v>13588</v>
      </c>
    </row>
    <row r="246" spans="1:17">
      <c r="A246" t="s">
        <v>3908</v>
      </c>
      <c r="B246">
        <v>2000</v>
      </c>
      <c r="C246">
        <v>19922</v>
      </c>
      <c r="D246">
        <v>13.669999999999998</v>
      </c>
      <c r="E246">
        <v>32.473333333333329</v>
      </c>
      <c r="F246">
        <v>13.33</v>
      </c>
      <c r="G246">
        <v>2.1091772151898733</v>
      </c>
      <c r="H246">
        <v>10.66</v>
      </c>
      <c r="I246">
        <v>3.2800000000000002</v>
      </c>
      <c r="J246">
        <v>97.28</v>
      </c>
      <c r="K246">
        <v>98.58</v>
      </c>
      <c r="L246">
        <v>0</v>
      </c>
      <c r="M246">
        <v>15</v>
      </c>
      <c r="N246">
        <v>467</v>
      </c>
      <c r="O246">
        <v>0</v>
      </c>
      <c r="P246">
        <v>0.19271948608137046</v>
      </c>
      <c r="Q246" t="s">
        <v>13584</v>
      </c>
    </row>
    <row r="247" spans="1:17">
      <c r="A247" t="s">
        <v>3775</v>
      </c>
      <c r="B247">
        <v>1200</v>
      </c>
      <c r="C247">
        <v>5298</v>
      </c>
      <c r="D247">
        <v>11.220000000000002</v>
      </c>
      <c r="E247">
        <v>32.49666666666667</v>
      </c>
      <c r="F247">
        <v>20.76</v>
      </c>
      <c r="G247">
        <v>1.4426685198054205</v>
      </c>
      <c r="H247">
        <v>4.17</v>
      </c>
      <c r="I247">
        <v>1.1300813008130082</v>
      </c>
      <c r="J247">
        <v>99.77</v>
      </c>
      <c r="K247">
        <v>98.57</v>
      </c>
      <c r="L247">
        <v>42</v>
      </c>
      <c r="M247">
        <v>419</v>
      </c>
      <c r="N247">
        <v>1894</v>
      </c>
      <c r="O247">
        <v>0.42902147971360383</v>
      </c>
      <c r="P247">
        <v>1.3273495248152059</v>
      </c>
      <c r="Q247" t="s">
        <v>13588</v>
      </c>
    </row>
    <row r="248" spans="1:17">
      <c r="A248" t="s">
        <v>917</v>
      </c>
      <c r="B248">
        <v>4000</v>
      </c>
      <c r="C248">
        <v>84139</v>
      </c>
      <c r="D248">
        <v>9.32</v>
      </c>
      <c r="E248">
        <v>32.763333333333328</v>
      </c>
      <c r="F248">
        <v>2.35</v>
      </c>
      <c r="G248">
        <v>0.66951566951566954</v>
      </c>
      <c r="H248">
        <v>2.12</v>
      </c>
      <c r="I248">
        <v>1.1712707182320443</v>
      </c>
      <c r="J248">
        <v>86.58</v>
      </c>
      <c r="K248">
        <v>99.82</v>
      </c>
      <c r="L248">
        <v>1117</v>
      </c>
      <c r="M248">
        <v>4000</v>
      </c>
      <c r="N248">
        <v>13847</v>
      </c>
      <c r="O248">
        <v>1.19519</v>
      </c>
      <c r="P248">
        <v>1.7332274138802628</v>
      </c>
      <c r="Q248" t="s">
        <v>13588</v>
      </c>
    </row>
    <row r="249" spans="1:17">
      <c r="A249" t="s">
        <v>3803</v>
      </c>
      <c r="B249">
        <v>1000</v>
      </c>
      <c r="C249">
        <v>4496</v>
      </c>
      <c r="D249">
        <v>17.209999999999997</v>
      </c>
      <c r="E249">
        <v>32.866666666666667</v>
      </c>
      <c r="F249">
        <v>12</v>
      </c>
      <c r="G249">
        <v>2.6607538802660757</v>
      </c>
      <c r="H249">
        <v>2.0099999999999998</v>
      </c>
      <c r="I249">
        <v>0.77307692307692299</v>
      </c>
      <c r="J249">
        <v>99.38</v>
      </c>
      <c r="K249">
        <v>98.39</v>
      </c>
      <c r="L249">
        <v>81</v>
      </c>
      <c r="M249">
        <v>286</v>
      </c>
      <c r="N249">
        <v>1204</v>
      </c>
      <c r="O249">
        <v>1.2121678321678322</v>
      </c>
      <c r="P249">
        <v>1.4252491694352161</v>
      </c>
      <c r="Q249" t="s">
        <v>13588</v>
      </c>
    </row>
    <row r="250" spans="1:17">
      <c r="A250" t="s">
        <v>1185</v>
      </c>
      <c r="B250">
        <v>1000</v>
      </c>
      <c r="C250">
        <v>73638</v>
      </c>
      <c r="D250">
        <v>1.1300000000000026</v>
      </c>
      <c r="E250">
        <v>33.190000000000005</v>
      </c>
      <c r="F250">
        <v>5.61</v>
      </c>
      <c r="G250">
        <v>0.3898540653231411</v>
      </c>
      <c r="H250">
        <v>5.24</v>
      </c>
      <c r="I250">
        <v>1.4200542005420056</v>
      </c>
      <c r="J250">
        <v>99.37</v>
      </c>
      <c r="K250">
        <v>99.08</v>
      </c>
      <c r="L250">
        <v>71</v>
      </c>
      <c r="M250">
        <v>391</v>
      </c>
      <c r="N250">
        <v>2545</v>
      </c>
      <c r="O250">
        <v>0.77718670076726337</v>
      </c>
      <c r="P250">
        <v>0.92180746561886051</v>
      </c>
      <c r="Q250" t="s">
        <v>13588</v>
      </c>
    </row>
    <row r="251" spans="1:17">
      <c r="A251" t="s">
        <v>727</v>
      </c>
      <c r="B251">
        <v>1000</v>
      </c>
      <c r="C251">
        <v>25292</v>
      </c>
      <c r="D251">
        <v>5.1700000000000017</v>
      </c>
      <c r="E251">
        <v>33.726666666666667</v>
      </c>
      <c r="F251">
        <v>1.89</v>
      </c>
      <c r="G251">
        <v>0.55263157894736836</v>
      </c>
      <c r="H251">
        <v>0.11</v>
      </c>
      <c r="I251">
        <v>7.4324324324324328E-2</v>
      </c>
      <c r="J251">
        <v>99.68</v>
      </c>
      <c r="K251">
        <v>99.39</v>
      </c>
      <c r="L251">
        <v>113</v>
      </c>
      <c r="M251">
        <v>484</v>
      </c>
      <c r="N251">
        <v>3375</v>
      </c>
      <c r="O251">
        <v>0.99925619834710755</v>
      </c>
      <c r="P251">
        <v>0.86044444444444435</v>
      </c>
      <c r="Q251" t="s">
        <v>13588</v>
      </c>
    </row>
    <row r="252" spans="1:17">
      <c r="A252" t="s">
        <v>3809</v>
      </c>
      <c r="B252">
        <v>1000</v>
      </c>
      <c r="C252">
        <v>27317</v>
      </c>
      <c r="D252">
        <v>3.6600000000000037</v>
      </c>
      <c r="E252">
        <v>33.893333333333338</v>
      </c>
      <c r="F252">
        <v>2.23</v>
      </c>
      <c r="G252">
        <v>0.35284810126582278</v>
      </c>
      <c r="H252">
        <v>0.63</v>
      </c>
      <c r="I252">
        <v>0.19384615384615383</v>
      </c>
      <c r="J252">
        <v>99.85</v>
      </c>
      <c r="K252">
        <v>99.25</v>
      </c>
      <c r="L252">
        <v>95</v>
      </c>
      <c r="M252">
        <v>456</v>
      </c>
      <c r="N252">
        <v>3172</v>
      </c>
      <c r="O252">
        <v>0.89166666666666672</v>
      </c>
      <c r="P252">
        <v>0.86254728877679698</v>
      </c>
      <c r="Q252" t="s">
        <v>13588</v>
      </c>
    </row>
    <row r="253" spans="1:17">
      <c r="A253" t="s">
        <v>579</v>
      </c>
      <c r="B253">
        <v>10000</v>
      </c>
      <c r="C253">
        <v>23778</v>
      </c>
      <c r="D253">
        <v>11.430000000000003</v>
      </c>
      <c r="E253">
        <v>34.026666666666671</v>
      </c>
      <c r="F253">
        <v>2.62</v>
      </c>
      <c r="G253">
        <v>0.37806637806637811</v>
      </c>
      <c r="H253">
        <v>2.73</v>
      </c>
      <c r="I253">
        <v>2.0839694656488548</v>
      </c>
      <c r="J253">
        <v>67.25</v>
      </c>
      <c r="K253">
        <v>99.77</v>
      </c>
      <c r="L253">
        <v>396</v>
      </c>
      <c r="M253">
        <v>1906</v>
      </c>
      <c r="N253">
        <v>14734</v>
      </c>
      <c r="O253">
        <v>0.88923399790136415</v>
      </c>
      <c r="P253">
        <v>0.77616397448079266</v>
      </c>
      <c r="Q253" t="s">
        <v>13588</v>
      </c>
    </row>
    <row r="254" spans="1:17">
      <c r="A254" t="s">
        <v>1138</v>
      </c>
      <c r="B254">
        <v>2000</v>
      </c>
      <c r="C254">
        <v>169342</v>
      </c>
      <c r="D254">
        <v>17.64</v>
      </c>
      <c r="E254">
        <v>34.603333333333332</v>
      </c>
      <c r="F254">
        <v>29.2</v>
      </c>
      <c r="G254">
        <v>2.029186935371786</v>
      </c>
      <c r="H254">
        <v>3.85</v>
      </c>
      <c r="I254">
        <v>1.0433604336043361</v>
      </c>
      <c r="J254">
        <v>99.46</v>
      </c>
      <c r="K254">
        <v>99.11</v>
      </c>
      <c r="L254">
        <v>2517</v>
      </c>
      <c r="M254">
        <v>15557</v>
      </c>
      <c r="N254">
        <v>61317</v>
      </c>
      <c r="O254">
        <v>0.69247027061772837</v>
      </c>
      <c r="P254">
        <v>1.5222858261167374</v>
      </c>
      <c r="Q254" t="s">
        <v>13588</v>
      </c>
    </row>
    <row r="255" spans="1:17">
      <c r="A255" t="s">
        <v>2377</v>
      </c>
      <c r="B255">
        <v>11000</v>
      </c>
      <c r="C255">
        <v>67231</v>
      </c>
      <c r="D255">
        <v>8.7099999999999973</v>
      </c>
      <c r="E255">
        <v>35.36</v>
      </c>
      <c r="F255">
        <v>18.23</v>
      </c>
      <c r="G255">
        <v>3.3759259259259258</v>
      </c>
      <c r="H255">
        <v>3.88</v>
      </c>
      <c r="I255">
        <v>1.1686746987951808</v>
      </c>
      <c r="J255">
        <v>0.21</v>
      </c>
      <c r="K255">
        <v>98.3</v>
      </c>
      <c r="L255">
        <v>27</v>
      </c>
      <c r="M255">
        <v>147</v>
      </c>
      <c r="N255">
        <v>3068</v>
      </c>
      <c r="O255">
        <v>0.78612244897959194</v>
      </c>
      <c r="P255">
        <v>0.28748370273793999</v>
      </c>
      <c r="Q255" t="s">
        <v>13588</v>
      </c>
    </row>
    <row r="256" spans="1:17">
      <c r="A256" t="s">
        <v>1018</v>
      </c>
      <c r="B256">
        <v>1000</v>
      </c>
      <c r="C256">
        <v>5898</v>
      </c>
      <c r="D256">
        <v>18.41</v>
      </c>
      <c r="E256">
        <v>35.393333333333338</v>
      </c>
      <c r="F256">
        <v>0.84</v>
      </c>
      <c r="G256">
        <v>0.18625277161862527</v>
      </c>
      <c r="H256">
        <v>4.0199999999999996</v>
      </c>
      <c r="I256">
        <v>1.546153846153846</v>
      </c>
      <c r="J256">
        <v>43.64</v>
      </c>
      <c r="K256">
        <v>99.36</v>
      </c>
      <c r="L256">
        <v>261</v>
      </c>
      <c r="M256">
        <v>778</v>
      </c>
      <c r="N256">
        <v>2854</v>
      </c>
      <c r="O256">
        <v>1.4358354755784062</v>
      </c>
      <c r="P256">
        <v>1.6355991590749825</v>
      </c>
      <c r="Q256" t="s">
        <v>13588</v>
      </c>
    </row>
    <row r="257" spans="1:17">
      <c r="A257" t="s">
        <v>1950</v>
      </c>
      <c r="B257">
        <v>1000</v>
      </c>
      <c r="C257">
        <v>52404</v>
      </c>
      <c r="D257">
        <v>10.050000000000001</v>
      </c>
      <c r="E257">
        <v>35.576666666666668</v>
      </c>
      <c r="F257">
        <v>1.26</v>
      </c>
      <c r="G257">
        <v>0.32061068702290074</v>
      </c>
      <c r="H257">
        <v>1.1599999999999999</v>
      </c>
      <c r="I257">
        <v>0.47736625514403286</v>
      </c>
      <c r="J257">
        <v>29.91</v>
      </c>
      <c r="K257">
        <v>99.66</v>
      </c>
      <c r="L257">
        <v>926</v>
      </c>
      <c r="M257">
        <v>6008</v>
      </c>
      <c r="N257">
        <v>31571</v>
      </c>
      <c r="O257">
        <v>0.6596671105193076</v>
      </c>
      <c r="P257">
        <v>1.1418073548509708</v>
      </c>
      <c r="Q257" t="s">
        <v>13588</v>
      </c>
    </row>
    <row r="258" spans="1:17">
      <c r="A258" t="s">
        <v>3692</v>
      </c>
      <c r="B258">
        <v>1000</v>
      </c>
      <c r="C258">
        <v>5343</v>
      </c>
      <c r="D258">
        <v>4.57</v>
      </c>
      <c r="E258">
        <v>36.586666666666666</v>
      </c>
      <c r="F258">
        <v>1.74</v>
      </c>
      <c r="G258">
        <v>0.35802469135802467</v>
      </c>
      <c r="H258">
        <v>1.77</v>
      </c>
      <c r="I258">
        <v>0.6</v>
      </c>
      <c r="J258">
        <v>97.01</v>
      </c>
      <c r="K258">
        <v>99.52</v>
      </c>
      <c r="L258">
        <v>60</v>
      </c>
      <c r="M258">
        <v>340</v>
      </c>
      <c r="N258">
        <v>1609</v>
      </c>
      <c r="O258">
        <v>0.75529411764705889</v>
      </c>
      <c r="P258">
        <v>1.2678682411435673</v>
      </c>
      <c r="Q258" t="s">
        <v>13588</v>
      </c>
    </row>
    <row r="259" spans="1:17">
      <c r="A259" t="s">
        <v>480</v>
      </c>
      <c r="B259">
        <v>1005</v>
      </c>
      <c r="C259">
        <v>57724</v>
      </c>
      <c r="D259">
        <v>7.759999999999998</v>
      </c>
      <c r="E259">
        <v>36.783333333333331</v>
      </c>
      <c r="F259">
        <v>2.2200000000000002</v>
      </c>
      <c r="G259">
        <v>0.68944099378881984</v>
      </c>
      <c r="H259">
        <v>1.57</v>
      </c>
      <c r="I259">
        <v>0.98742138364779874</v>
      </c>
      <c r="J259">
        <v>98.52</v>
      </c>
      <c r="K259">
        <v>99.6</v>
      </c>
      <c r="L259">
        <v>581</v>
      </c>
      <c r="M259">
        <v>2887</v>
      </c>
      <c r="N259">
        <v>14109</v>
      </c>
      <c r="O259">
        <v>0.86133702805680634</v>
      </c>
      <c r="P259">
        <v>1.2277269827769508</v>
      </c>
      <c r="Q259" t="s">
        <v>13588</v>
      </c>
    </row>
    <row r="260" spans="1:17">
      <c r="A260" t="s">
        <v>3787</v>
      </c>
      <c r="B260">
        <v>1000</v>
      </c>
      <c r="C260">
        <v>3739</v>
      </c>
      <c r="D260">
        <v>10.509999999999998</v>
      </c>
      <c r="E260">
        <v>36.826666666666675</v>
      </c>
      <c r="F260">
        <v>10.48</v>
      </c>
      <c r="G260">
        <v>2.3237250554323725</v>
      </c>
      <c r="H260">
        <v>1.36</v>
      </c>
      <c r="I260">
        <v>0.52307692307692311</v>
      </c>
      <c r="J260">
        <v>99.97</v>
      </c>
      <c r="K260">
        <v>98.46</v>
      </c>
      <c r="L260">
        <v>114</v>
      </c>
      <c r="M260">
        <v>313</v>
      </c>
      <c r="N260">
        <v>1552</v>
      </c>
      <c r="O260">
        <v>1.5588498402555913</v>
      </c>
      <c r="P260">
        <v>1.2100515463917527</v>
      </c>
      <c r="Q260" t="s">
        <v>13588</v>
      </c>
    </row>
    <row r="261" spans="1:17">
      <c r="A261" t="s">
        <v>1109</v>
      </c>
      <c r="B261">
        <v>1000</v>
      </c>
      <c r="C261">
        <v>5869</v>
      </c>
      <c r="D261">
        <v>0.89000000000000057</v>
      </c>
      <c r="E261">
        <v>36.836666666666666</v>
      </c>
      <c r="F261">
        <v>0.53</v>
      </c>
      <c r="G261">
        <v>7.7826725403817923E-2</v>
      </c>
      <c r="H261">
        <v>0.44</v>
      </c>
      <c r="I261">
        <v>0.13496932515337423</v>
      </c>
      <c r="J261">
        <v>80.150000000000006</v>
      </c>
      <c r="K261">
        <v>99.73</v>
      </c>
      <c r="L261">
        <v>63</v>
      </c>
      <c r="M261">
        <v>330</v>
      </c>
      <c r="N261">
        <v>1918</v>
      </c>
      <c r="O261">
        <v>0.8170909090909092</v>
      </c>
      <c r="P261">
        <v>1.032325338894682</v>
      </c>
      <c r="Q261" t="s">
        <v>13588</v>
      </c>
    </row>
    <row r="262" spans="1:17">
      <c r="A262" t="s">
        <v>636</v>
      </c>
      <c r="B262">
        <v>1000</v>
      </c>
      <c r="C262">
        <v>16653</v>
      </c>
      <c r="D262">
        <v>9.5899999999999963</v>
      </c>
      <c r="E262">
        <v>36.956666666666663</v>
      </c>
      <c r="F262">
        <v>16.11</v>
      </c>
      <c r="G262">
        <v>1.11952744961779</v>
      </c>
      <c r="H262">
        <v>4.38</v>
      </c>
      <c r="I262">
        <v>1.1869918699186992</v>
      </c>
      <c r="J262">
        <v>99.8</v>
      </c>
      <c r="K262">
        <v>99.32</v>
      </c>
      <c r="L262">
        <v>109</v>
      </c>
      <c r="M262">
        <v>665</v>
      </c>
      <c r="N262">
        <v>6965</v>
      </c>
      <c r="O262">
        <v>0.70153383458646623</v>
      </c>
      <c r="P262">
        <v>0.57286432160804024</v>
      </c>
      <c r="Q262" t="s">
        <v>13588</v>
      </c>
    </row>
    <row r="263" spans="1:17">
      <c r="A263" t="s">
        <v>2459</v>
      </c>
      <c r="B263">
        <v>1000</v>
      </c>
      <c r="C263">
        <v>143781</v>
      </c>
      <c r="D263">
        <v>6.5799999999999983</v>
      </c>
      <c r="E263">
        <v>37.03</v>
      </c>
      <c r="F263">
        <v>11.47</v>
      </c>
      <c r="G263">
        <v>1.8148734177215191</v>
      </c>
      <c r="H263">
        <v>1.44</v>
      </c>
      <c r="I263">
        <v>0.44307692307692303</v>
      </c>
      <c r="J263">
        <v>99.39</v>
      </c>
      <c r="K263">
        <v>99.53</v>
      </c>
      <c r="L263">
        <v>269</v>
      </c>
      <c r="M263">
        <v>1226</v>
      </c>
      <c r="N263">
        <v>4684</v>
      </c>
      <c r="O263">
        <v>0.93908646003262652</v>
      </c>
      <c r="P263">
        <v>1.5704526046114431</v>
      </c>
      <c r="Q263" t="s">
        <v>13588</v>
      </c>
    </row>
    <row r="264" spans="1:17">
      <c r="A264" t="s">
        <v>1360</v>
      </c>
      <c r="B264">
        <v>2000</v>
      </c>
      <c r="C264">
        <v>10689</v>
      </c>
      <c r="D264">
        <v>7.240000000000002</v>
      </c>
      <c r="E264">
        <v>37.513333333333328</v>
      </c>
      <c r="F264">
        <v>16.43</v>
      </c>
      <c r="G264">
        <v>1.1417651146629604</v>
      </c>
      <c r="H264">
        <v>3.86</v>
      </c>
      <c r="I264">
        <v>1.046070460704607</v>
      </c>
      <c r="J264">
        <v>99.92</v>
      </c>
      <c r="K264">
        <v>98.04</v>
      </c>
      <c r="L264">
        <v>6</v>
      </c>
      <c r="M264">
        <v>535</v>
      </c>
      <c r="N264">
        <v>1517</v>
      </c>
      <c r="O264">
        <v>4.8000000000000001E-2</v>
      </c>
      <c r="P264">
        <v>2.1160184574818719</v>
      </c>
      <c r="Q264" t="s">
        <v>13588</v>
      </c>
    </row>
    <row r="265" spans="1:17">
      <c r="A265" t="s">
        <v>1979</v>
      </c>
      <c r="B265">
        <v>1000</v>
      </c>
      <c r="C265">
        <v>22428</v>
      </c>
      <c r="D265">
        <v>10.209999999999997</v>
      </c>
      <c r="E265">
        <v>37.910000000000004</v>
      </c>
      <c r="F265">
        <v>1.67</v>
      </c>
      <c r="G265">
        <v>0.24098124098124099</v>
      </c>
      <c r="H265">
        <v>4.78</v>
      </c>
      <c r="I265">
        <v>3.6488549618320612</v>
      </c>
      <c r="J265">
        <v>98.94</v>
      </c>
      <c r="K265">
        <v>99.73</v>
      </c>
      <c r="L265">
        <v>81</v>
      </c>
      <c r="M265">
        <v>625</v>
      </c>
      <c r="N265">
        <v>4402</v>
      </c>
      <c r="O265">
        <v>0.55468799999999996</v>
      </c>
      <c r="P265">
        <v>0.85188550658791462</v>
      </c>
      <c r="Q265" t="s">
        <v>13588</v>
      </c>
    </row>
    <row r="266" spans="1:17">
      <c r="A266" t="s">
        <v>3097</v>
      </c>
      <c r="B266">
        <v>1200</v>
      </c>
      <c r="C266">
        <v>4474</v>
      </c>
      <c r="D266">
        <v>8.18</v>
      </c>
      <c r="E266">
        <v>37.993333333333332</v>
      </c>
      <c r="F266">
        <v>13.97</v>
      </c>
      <c r="G266">
        <v>0.97081306462821404</v>
      </c>
      <c r="H266">
        <v>4.59</v>
      </c>
      <c r="I266">
        <v>1.2439024390243902</v>
      </c>
      <c r="J266">
        <v>94.97</v>
      </c>
      <c r="K266">
        <v>99.07</v>
      </c>
      <c r="L266">
        <v>14</v>
      </c>
      <c r="M266">
        <v>72</v>
      </c>
      <c r="N266">
        <v>4213</v>
      </c>
      <c r="O266">
        <v>0.83222222222222231</v>
      </c>
      <c r="P266">
        <v>0.10253975789223832</v>
      </c>
      <c r="Q266" t="s">
        <v>13588</v>
      </c>
    </row>
    <row r="267" spans="1:17">
      <c r="A267" t="s">
        <v>1389</v>
      </c>
      <c r="B267">
        <v>1000</v>
      </c>
      <c r="C267">
        <v>221423</v>
      </c>
      <c r="D267">
        <v>9.8500000000000014</v>
      </c>
      <c r="E267">
        <v>38.033333333333339</v>
      </c>
      <c r="F267">
        <v>2.81</v>
      </c>
      <c r="G267">
        <v>0.19527449617790132</v>
      </c>
      <c r="H267">
        <v>2.68</v>
      </c>
      <c r="I267">
        <v>0.72628726287262879</v>
      </c>
      <c r="J267">
        <v>44.54</v>
      </c>
      <c r="K267">
        <v>99.56</v>
      </c>
      <c r="L267">
        <v>1025</v>
      </c>
      <c r="M267">
        <v>4374</v>
      </c>
      <c r="N267">
        <v>11925</v>
      </c>
      <c r="O267">
        <v>1.0029721079103795</v>
      </c>
      <c r="P267">
        <v>2.2007547169811321</v>
      </c>
      <c r="Q267" t="s">
        <v>13588</v>
      </c>
    </row>
    <row r="268" spans="1:17">
      <c r="A268" t="s">
        <v>859</v>
      </c>
      <c r="B268">
        <v>1001</v>
      </c>
      <c r="C268">
        <v>6308</v>
      </c>
      <c r="D268">
        <v>15.280000000000001</v>
      </c>
      <c r="E268">
        <v>38.126666666666665</v>
      </c>
      <c r="F268">
        <v>8.31</v>
      </c>
      <c r="G268">
        <v>2.1926121372031662</v>
      </c>
      <c r="H268">
        <v>0.1</v>
      </c>
      <c r="I268">
        <v>4.1322314049586778E-2</v>
      </c>
      <c r="J268">
        <v>98.95</v>
      </c>
      <c r="K268">
        <v>99.84</v>
      </c>
      <c r="L268">
        <v>15</v>
      </c>
      <c r="M268">
        <v>104</v>
      </c>
      <c r="N268">
        <v>831</v>
      </c>
      <c r="O268">
        <v>0.61730769230769234</v>
      </c>
      <c r="P268">
        <v>0.75090252707581229</v>
      </c>
      <c r="Q268" t="s">
        <v>13588</v>
      </c>
    </row>
    <row r="269" spans="1:17">
      <c r="A269" t="s">
        <v>641</v>
      </c>
      <c r="B269">
        <v>1000</v>
      </c>
      <c r="C269">
        <v>6957</v>
      </c>
      <c r="D269">
        <v>10.909999999999997</v>
      </c>
      <c r="E269">
        <v>38.21</v>
      </c>
      <c r="F269">
        <v>2.56</v>
      </c>
      <c r="G269">
        <v>0.79503105590062106</v>
      </c>
      <c r="H269">
        <v>1.1599999999999999</v>
      </c>
      <c r="I269">
        <v>0.72955974842767291</v>
      </c>
      <c r="J269">
        <v>97.9</v>
      </c>
      <c r="K269">
        <v>99.15</v>
      </c>
      <c r="L269">
        <v>61</v>
      </c>
      <c r="M269">
        <v>317</v>
      </c>
      <c r="N269">
        <v>1437</v>
      </c>
      <c r="O269">
        <v>0.82359621451104104</v>
      </c>
      <c r="P269">
        <v>1.3235908141962422</v>
      </c>
      <c r="Q269" t="s">
        <v>13588</v>
      </c>
    </row>
    <row r="270" spans="1:17">
      <c r="A270" t="s">
        <v>1199</v>
      </c>
      <c r="B270">
        <v>10000</v>
      </c>
      <c r="C270">
        <v>35516</v>
      </c>
      <c r="D270">
        <v>14.120000000000001</v>
      </c>
      <c r="E270">
        <v>38.283333333333339</v>
      </c>
      <c r="F270">
        <v>9.25</v>
      </c>
      <c r="G270">
        <v>1.9032921810699588</v>
      </c>
      <c r="H270">
        <v>5.04</v>
      </c>
      <c r="I270">
        <v>1.7084745762711864</v>
      </c>
      <c r="J270">
        <v>94.21</v>
      </c>
      <c r="K270">
        <v>99.64</v>
      </c>
      <c r="L270">
        <v>305</v>
      </c>
      <c r="M270">
        <v>1940</v>
      </c>
      <c r="N270">
        <v>10087</v>
      </c>
      <c r="O270">
        <v>0.67288659793814432</v>
      </c>
      <c r="P270">
        <v>1.1539605432735205</v>
      </c>
      <c r="Q270" t="s">
        <v>13588</v>
      </c>
    </row>
    <row r="271" spans="1:17">
      <c r="A271" t="s">
        <v>3085</v>
      </c>
      <c r="B271">
        <v>1000</v>
      </c>
      <c r="C271">
        <v>13316</v>
      </c>
      <c r="D271">
        <v>34.69</v>
      </c>
      <c r="E271">
        <v>38.669999999999995</v>
      </c>
      <c r="F271">
        <v>10.050000000000001</v>
      </c>
      <c r="G271">
        <v>0.69840166782487845</v>
      </c>
      <c r="H271">
        <v>4.97</v>
      </c>
      <c r="I271">
        <v>1.3468834688346882</v>
      </c>
      <c r="J271">
        <v>91.39</v>
      </c>
      <c r="K271">
        <v>98.61</v>
      </c>
      <c r="L271">
        <v>78</v>
      </c>
      <c r="M271">
        <v>342</v>
      </c>
      <c r="N271">
        <v>3837</v>
      </c>
      <c r="O271">
        <v>0.97614035087719297</v>
      </c>
      <c r="P271">
        <v>0.53479280688037534</v>
      </c>
      <c r="Q271" t="s">
        <v>13588</v>
      </c>
    </row>
    <row r="272" spans="1:17">
      <c r="A272" t="s">
        <v>3436</v>
      </c>
      <c r="B272">
        <v>1000</v>
      </c>
      <c r="C272">
        <v>101550</v>
      </c>
      <c r="D272">
        <v>13.5</v>
      </c>
      <c r="E272">
        <v>38.876666666666665</v>
      </c>
      <c r="F272">
        <v>3.56</v>
      </c>
      <c r="G272">
        <v>0.90585241730279897</v>
      </c>
      <c r="H272">
        <v>5.52</v>
      </c>
      <c r="I272">
        <v>2.2716049382716048</v>
      </c>
      <c r="J272">
        <v>15.19</v>
      </c>
      <c r="K272">
        <v>99.21</v>
      </c>
      <c r="L272">
        <v>119</v>
      </c>
      <c r="M272">
        <v>673</v>
      </c>
      <c r="N272">
        <v>12833</v>
      </c>
      <c r="O272">
        <v>0.75679049034175339</v>
      </c>
      <c r="P272">
        <v>0.3146575235720408</v>
      </c>
      <c r="Q272" t="s">
        <v>13588</v>
      </c>
    </row>
    <row r="273" spans="1:17">
      <c r="A273" t="s">
        <v>508</v>
      </c>
      <c r="B273">
        <v>1030</v>
      </c>
      <c r="C273">
        <v>5921</v>
      </c>
      <c r="D273">
        <v>2.9500000000000028</v>
      </c>
      <c r="E273">
        <v>39.346666666666664</v>
      </c>
      <c r="F273">
        <v>16.98</v>
      </c>
      <c r="G273">
        <v>1.1799861014593467</v>
      </c>
      <c r="H273">
        <v>4.57</v>
      </c>
      <c r="I273">
        <v>1.2384823848238484</v>
      </c>
      <c r="J273">
        <v>99.95</v>
      </c>
      <c r="K273">
        <v>98.08</v>
      </c>
      <c r="L273">
        <v>68</v>
      </c>
      <c r="M273">
        <v>434</v>
      </c>
      <c r="N273">
        <v>1479</v>
      </c>
      <c r="O273">
        <v>0.67059907834101384</v>
      </c>
      <c r="P273">
        <v>1.7606490872210956</v>
      </c>
      <c r="Q273" t="s">
        <v>13588</v>
      </c>
    </row>
    <row r="274" spans="1:17">
      <c r="A274" t="s">
        <v>296</v>
      </c>
      <c r="B274">
        <v>1000</v>
      </c>
      <c r="C274">
        <v>70516</v>
      </c>
      <c r="D274">
        <v>3.6899999999999977</v>
      </c>
      <c r="E274">
        <v>39.42</v>
      </c>
      <c r="F274">
        <v>4.4400000000000004</v>
      </c>
      <c r="G274">
        <v>1.0277777777777779</v>
      </c>
      <c r="H274">
        <v>0.56000000000000005</v>
      </c>
      <c r="I274">
        <v>0.19178082191780824</v>
      </c>
      <c r="J274">
        <v>96.15</v>
      </c>
      <c r="K274">
        <v>99.78</v>
      </c>
      <c r="L274">
        <v>129</v>
      </c>
      <c r="M274">
        <v>627</v>
      </c>
      <c r="N274">
        <v>5920</v>
      </c>
      <c r="O274">
        <v>0.8805741626794259</v>
      </c>
      <c r="P274">
        <v>0.635472972972973</v>
      </c>
      <c r="Q274" t="s">
        <v>13588</v>
      </c>
    </row>
    <row r="275" spans="1:17">
      <c r="A275" t="s">
        <v>3967</v>
      </c>
      <c r="B275">
        <v>1000</v>
      </c>
      <c r="C275">
        <v>39880</v>
      </c>
      <c r="D275">
        <v>13.059999999999995</v>
      </c>
      <c r="E275">
        <v>39.443333333333328</v>
      </c>
      <c r="F275">
        <v>3.81</v>
      </c>
      <c r="G275">
        <v>0.29603729603729606</v>
      </c>
      <c r="H275">
        <v>2.94</v>
      </c>
      <c r="I275">
        <v>0.80327868852459017</v>
      </c>
      <c r="J275">
        <v>96.26</v>
      </c>
      <c r="K275">
        <v>97.65</v>
      </c>
      <c r="L275">
        <v>56</v>
      </c>
      <c r="M275">
        <v>190</v>
      </c>
      <c r="N275">
        <v>216</v>
      </c>
      <c r="O275">
        <v>1.2614736842105263</v>
      </c>
      <c r="P275">
        <v>5.2777777777777777</v>
      </c>
      <c r="Q275" t="s">
        <v>13588</v>
      </c>
    </row>
    <row r="276" spans="1:17">
      <c r="A276" t="s">
        <v>1090</v>
      </c>
      <c r="B276">
        <v>1000</v>
      </c>
      <c r="C276">
        <v>43035</v>
      </c>
      <c r="D276">
        <v>10.060000000000002</v>
      </c>
      <c r="E276">
        <v>39.476666666666667</v>
      </c>
      <c r="F276">
        <v>4.55</v>
      </c>
      <c r="G276">
        <v>0.71993670886075944</v>
      </c>
      <c r="H276">
        <v>1.6</v>
      </c>
      <c r="I276">
        <v>0.49230769230769234</v>
      </c>
      <c r="J276">
        <v>99.05</v>
      </c>
      <c r="K276">
        <v>99.93</v>
      </c>
      <c r="L276">
        <v>135</v>
      </c>
      <c r="M276">
        <v>545</v>
      </c>
      <c r="N276">
        <v>2404</v>
      </c>
      <c r="O276">
        <v>1.0601834862385322</v>
      </c>
      <c r="P276">
        <v>1.360232945091514</v>
      </c>
      <c r="Q276" t="s">
        <v>13588</v>
      </c>
    </row>
    <row r="277" spans="1:17">
      <c r="A277" t="s">
        <v>1921</v>
      </c>
      <c r="B277">
        <v>1000</v>
      </c>
      <c r="C277">
        <v>2448</v>
      </c>
      <c r="D277">
        <v>37.520000000000003</v>
      </c>
      <c r="E277">
        <v>39.580000000000005</v>
      </c>
      <c r="F277">
        <v>25</v>
      </c>
      <c r="G277">
        <v>1.9425019425019425</v>
      </c>
      <c r="H277">
        <v>2.36</v>
      </c>
      <c r="I277">
        <v>0.64480874316939885</v>
      </c>
      <c r="J277">
        <v>93.55</v>
      </c>
      <c r="K277">
        <v>98.41</v>
      </c>
      <c r="L277">
        <v>8</v>
      </c>
      <c r="M277">
        <v>60</v>
      </c>
      <c r="N277">
        <v>436</v>
      </c>
      <c r="O277">
        <v>0.57066666666666666</v>
      </c>
      <c r="P277">
        <v>0.82568807339449546</v>
      </c>
      <c r="Q277" t="s">
        <v>13588</v>
      </c>
    </row>
    <row r="278" spans="1:17">
      <c r="A278" t="s">
        <v>744</v>
      </c>
      <c r="B278">
        <v>1000</v>
      </c>
      <c r="C278">
        <v>31578</v>
      </c>
      <c r="D278">
        <v>7.7299999999999969</v>
      </c>
      <c r="E278">
        <v>39.683333333333337</v>
      </c>
      <c r="F278">
        <v>2.13</v>
      </c>
      <c r="G278">
        <v>0.14801945795691451</v>
      </c>
      <c r="H278">
        <v>1.59</v>
      </c>
      <c r="I278">
        <v>0.43089430894308944</v>
      </c>
      <c r="J278">
        <v>81.61</v>
      </c>
      <c r="K278">
        <v>99.01</v>
      </c>
      <c r="L278">
        <v>185</v>
      </c>
      <c r="M278">
        <v>755</v>
      </c>
      <c r="N278">
        <v>4378</v>
      </c>
      <c r="O278">
        <v>1.0487417218543047</v>
      </c>
      <c r="P278">
        <v>1.0347190497944267</v>
      </c>
      <c r="Q278" t="s">
        <v>13588</v>
      </c>
    </row>
    <row r="279" spans="1:17">
      <c r="A279" t="s">
        <v>1004</v>
      </c>
      <c r="B279">
        <v>3300</v>
      </c>
      <c r="C279">
        <v>4727</v>
      </c>
      <c r="D279">
        <v>17.86</v>
      </c>
      <c r="E279">
        <v>39.993333333333332</v>
      </c>
      <c r="F279">
        <v>22.35</v>
      </c>
      <c r="G279">
        <v>1.5531619179986103</v>
      </c>
      <c r="H279">
        <v>2.5299999999999998</v>
      </c>
      <c r="I279">
        <v>0.68563685636856364</v>
      </c>
      <c r="J279">
        <v>98.88</v>
      </c>
      <c r="K279">
        <v>99.41</v>
      </c>
      <c r="L279">
        <v>55</v>
      </c>
      <c r="M279">
        <v>214</v>
      </c>
      <c r="N279">
        <v>828</v>
      </c>
      <c r="O279">
        <v>1.0999999999999999</v>
      </c>
      <c r="P279">
        <v>1.5507246376811592</v>
      </c>
      <c r="Q279" t="s">
        <v>13588</v>
      </c>
    </row>
    <row r="280" spans="1:17">
      <c r="A280" t="s">
        <v>401</v>
      </c>
      <c r="B280">
        <v>10000</v>
      </c>
      <c r="C280">
        <v>35044</v>
      </c>
      <c r="D280">
        <v>3.9799999999999969</v>
      </c>
      <c r="E280">
        <v>40.053333333333335</v>
      </c>
      <c r="F280">
        <v>3.8</v>
      </c>
      <c r="G280">
        <v>1.1209439528023597</v>
      </c>
      <c r="H280">
        <v>2.38</v>
      </c>
      <c r="I280">
        <v>1.096774193548387</v>
      </c>
      <c r="J280">
        <v>93.09</v>
      </c>
      <c r="K280">
        <v>99.66</v>
      </c>
      <c r="L280">
        <v>234</v>
      </c>
      <c r="M280">
        <v>901</v>
      </c>
      <c r="N280">
        <v>1888</v>
      </c>
      <c r="O280">
        <v>1.1115649278579356</v>
      </c>
      <c r="P280">
        <v>2.8633474576271185</v>
      </c>
      <c r="Q280" t="s">
        <v>13588</v>
      </c>
    </row>
    <row r="281" spans="1:17">
      <c r="A281" t="s">
        <v>2827</v>
      </c>
      <c r="B281">
        <v>1000</v>
      </c>
      <c r="C281">
        <v>20357</v>
      </c>
      <c r="D281">
        <v>17.639999999999997</v>
      </c>
      <c r="E281">
        <v>40.206666666666663</v>
      </c>
      <c r="F281">
        <v>1.33</v>
      </c>
      <c r="G281">
        <v>0.33842239185750639</v>
      </c>
      <c r="H281">
        <v>2.41</v>
      </c>
      <c r="I281">
        <v>0.99176954732510292</v>
      </c>
      <c r="J281">
        <v>77.77</v>
      </c>
      <c r="K281">
        <v>99.73</v>
      </c>
      <c r="L281">
        <v>109</v>
      </c>
      <c r="M281">
        <v>405</v>
      </c>
      <c r="N281">
        <v>3257</v>
      </c>
      <c r="O281">
        <v>1.1519012345679014</v>
      </c>
      <c r="P281">
        <v>0.74608535462081671</v>
      </c>
      <c r="Q281" t="s">
        <v>13588</v>
      </c>
    </row>
    <row r="282" spans="1:17">
      <c r="A282" t="s">
        <v>412</v>
      </c>
      <c r="B282">
        <v>1534</v>
      </c>
      <c r="C282">
        <v>58878</v>
      </c>
      <c r="D282">
        <v>7.93</v>
      </c>
      <c r="E282">
        <v>40.293333333333329</v>
      </c>
      <c r="F282">
        <v>7.17</v>
      </c>
      <c r="G282">
        <v>2.2267080745341614</v>
      </c>
      <c r="H282">
        <v>3.48</v>
      </c>
      <c r="I282">
        <v>2.1886792452830188</v>
      </c>
      <c r="J282">
        <v>96.88</v>
      </c>
      <c r="K282">
        <v>98.18</v>
      </c>
      <c r="L282">
        <v>449</v>
      </c>
      <c r="M282">
        <v>2203</v>
      </c>
      <c r="N282">
        <v>11596</v>
      </c>
      <c r="O282">
        <v>0.87231956423059465</v>
      </c>
      <c r="P282">
        <v>1.1398758192480165</v>
      </c>
      <c r="Q282" t="s">
        <v>13588</v>
      </c>
    </row>
    <row r="283" spans="1:17">
      <c r="A283" t="s">
        <v>4207</v>
      </c>
      <c r="B283">
        <v>1000</v>
      </c>
      <c r="C283">
        <v>51096</v>
      </c>
      <c r="D283">
        <v>15.86</v>
      </c>
      <c r="E283">
        <v>40.410000000000004</v>
      </c>
      <c r="F283">
        <v>41.57</v>
      </c>
      <c r="G283">
        <v>2.8888116747741486</v>
      </c>
      <c r="H283">
        <v>7.24</v>
      </c>
      <c r="I283">
        <v>1.962059620596206</v>
      </c>
      <c r="J283">
        <v>95.79</v>
      </c>
      <c r="K283">
        <v>98.99</v>
      </c>
      <c r="L283">
        <v>1</v>
      </c>
      <c r="M283">
        <v>22</v>
      </c>
      <c r="N283">
        <v>1809</v>
      </c>
      <c r="O283">
        <v>0.19454545454545455</v>
      </c>
      <c r="P283">
        <v>7.2968490878938641E-2</v>
      </c>
      <c r="Q283" t="s">
        <v>13588</v>
      </c>
    </row>
    <row r="284" spans="1:17">
      <c r="A284" t="s">
        <v>1092</v>
      </c>
      <c r="B284">
        <v>2068</v>
      </c>
      <c r="C284">
        <v>7401</v>
      </c>
      <c r="D284">
        <v>18.36</v>
      </c>
      <c r="E284">
        <v>40.45333333333334</v>
      </c>
      <c r="F284">
        <v>22.03</v>
      </c>
      <c r="G284">
        <v>1.5309242529534399</v>
      </c>
      <c r="H284">
        <v>5.39</v>
      </c>
      <c r="I284">
        <v>1.4607046070460703</v>
      </c>
      <c r="J284">
        <v>99.99</v>
      </c>
      <c r="K284">
        <v>97.08</v>
      </c>
      <c r="L284">
        <v>1</v>
      </c>
      <c r="M284">
        <v>150</v>
      </c>
      <c r="N284">
        <v>749</v>
      </c>
      <c r="O284">
        <v>2.8533333333333338E-2</v>
      </c>
      <c r="P284">
        <v>1.2016021361815754</v>
      </c>
      <c r="Q284" t="s">
        <v>13586</v>
      </c>
    </row>
    <row r="285" spans="1:17">
      <c r="A285" t="s">
        <v>576</v>
      </c>
      <c r="B285">
        <v>1188</v>
      </c>
      <c r="C285">
        <v>13972</v>
      </c>
      <c r="D285">
        <v>6.7899999999999991</v>
      </c>
      <c r="E285">
        <v>41.54</v>
      </c>
      <c r="F285">
        <v>16.09</v>
      </c>
      <c r="G285">
        <v>2.1060209424083771</v>
      </c>
      <c r="H285">
        <v>1.76</v>
      </c>
      <c r="I285">
        <v>0.51764705882352946</v>
      </c>
      <c r="J285">
        <v>98.15</v>
      </c>
      <c r="K285">
        <v>98.94</v>
      </c>
      <c r="L285">
        <v>52</v>
      </c>
      <c r="M285">
        <v>222</v>
      </c>
      <c r="N285">
        <v>1043</v>
      </c>
      <c r="O285">
        <v>1.0025225225225225</v>
      </c>
      <c r="P285">
        <v>1.2770853307766059</v>
      </c>
      <c r="Q285" t="s">
        <v>13588</v>
      </c>
    </row>
    <row r="286" spans="1:17">
      <c r="A286" t="s">
        <v>718</v>
      </c>
      <c r="B286">
        <v>1000</v>
      </c>
      <c r="C286">
        <v>16315</v>
      </c>
      <c r="D286">
        <v>16.29</v>
      </c>
      <c r="E286">
        <v>41.610000000000007</v>
      </c>
      <c r="F286">
        <v>1.99</v>
      </c>
      <c r="G286">
        <v>0.44519015659955258</v>
      </c>
      <c r="H286">
        <v>1.53</v>
      </c>
      <c r="I286">
        <v>0.76884422110552764</v>
      </c>
      <c r="J286">
        <v>98.19</v>
      </c>
      <c r="K286">
        <v>99.63</v>
      </c>
      <c r="L286">
        <v>9</v>
      </c>
      <c r="M286">
        <v>669</v>
      </c>
      <c r="N286">
        <v>7101</v>
      </c>
      <c r="O286">
        <v>5.7578475336322876E-2</v>
      </c>
      <c r="P286">
        <v>0.56527249683143221</v>
      </c>
      <c r="Q286" t="s">
        <v>13586</v>
      </c>
    </row>
    <row r="287" spans="1:17">
      <c r="A287" t="s">
        <v>1191</v>
      </c>
      <c r="B287">
        <v>4008</v>
      </c>
      <c r="C287">
        <v>33100</v>
      </c>
      <c r="D287">
        <v>10.049999999999997</v>
      </c>
      <c r="E287">
        <v>43.54</v>
      </c>
      <c r="F287">
        <v>98.77</v>
      </c>
      <c r="G287">
        <v>12.928010471204189</v>
      </c>
      <c r="H287">
        <v>1.99</v>
      </c>
      <c r="I287">
        <v>0.58529411764705885</v>
      </c>
      <c r="J287">
        <v>98.37</v>
      </c>
      <c r="K287">
        <v>98.27</v>
      </c>
      <c r="L287">
        <v>185</v>
      </c>
      <c r="M287">
        <v>1066</v>
      </c>
      <c r="N287">
        <v>4280</v>
      </c>
      <c r="O287">
        <v>0.74277673545966238</v>
      </c>
      <c r="P287">
        <v>1.4943925233644859</v>
      </c>
      <c r="Q287" t="s">
        <v>13584</v>
      </c>
    </row>
    <row r="288" spans="1:17">
      <c r="A288" t="s">
        <v>688</v>
      </c>
      <c r="B288">
        <v>1000</v>
      </c>
      <c r="C288">
        <v>10989</v>
      </c>
      <c r="D288">
        <v>17.079999999999998</v>
      </c>
      <c r="E288">
        <v>43.656666666666666</v>
      </c>
      <c r="F288">
        <v>2.0499999999999998</v>
      </c>
      <c r="G288">
        <v>0.32539682539682535</v>
      </c>
      <c r="H288">
        <v>4.16</v>
      </c>
      <c r="I288">
        <v>1.1919770773638969</v>
      </c>
      <c r="J288">
        <v>99.95</v>
      </c>
      <c r="K288">
        <v>99.06</v>
      </c>
      <c r="L288">
        <v>90</v>
      </c>
      <c r="M288">
        <v>380</v>
      </c>
      <c r="N288">
        <v>1725</v>
      </c>
      <c r="O288">
        <v>1.0136842105263157</v>
      </c>
      <c r="P288">
        <v>1.3217391304347825</v>
      </c>
      <c r="Q288" t="s">
        <v>13588</v>
      </c>
    </row>
    <row r="289" spans="1:17">
      <c r="A289" t="s">
        <v>3836</v>
      </c>
      <c r="B289">
        <v>1000</v>
      </c>
      <c r="C289">
        <v>27374</v>
      </c>
      <c r="D289">
        <v>15.829999999999998</v>
      </c>
      <c r="E289">
        <v>43.926666666666669</v>
      </c>
      <c r="F289">
        <v>15.17</v>
      </c>
      <c r="G289">
        <v>1.0542043085476025</v>
      </c>
      <c r="H289">
        <v>3.81</v>
      </c>
      <c r="I289">
        <v>1.032520325203252</v>
      </c>
      <c r="J289">
        <v>93.76</v>
      </c>
      <c r="K289">
        <v>99.19</v>
      </c>
      <c r="L289">
        <v>102</v>
      </c>
      <c r="M289">
        <v>493</v>
      </c>
      <c r="N289">
        <v>3185</v>
      </c>
      <c r="O289">
        <v>0.88551724137931043</v>
      </c>
      <c r="P289">
        <v>0.92872841444270016</v>
      </c>
      <c r="Q289" t="s">
        <v>13586</v>
      </c>
    </row>
    <row r="290" spans="1:17">
      <c r="A290" t="s">
        <v>275</v>
      </c>
      <c r="B290">
        <v>20000</v>
      </c>
      <c r="C290">
        <v>48111</v>
      </c>
      <c r="D290">
        <v>7.1900000000000048</v>
      </c>
      <c r="E290">
        <v>44.236666666666672</v>
      </c>
      <c r="F290">
        <v>2.96</v>
      </c>
      <c r="G290">
        <v>0.93670886075949367</v>
      </c>
      <c r="H290">
        <v>3.75</v>
      </c>
      <c r="I290">
        <v>1.5432098765432098</v>
      </c>
      <c r="J290">
        <v>99.97</v>
      </c>
      <c r="K290">
        <v>99.48</v>
      </c>
      <c r="L290">
        <v>307</v>
      </c>
      <c r="M290">
        <v>1159</v>
      </c>
      <c r="N290">
        <v>6489</v>
      </c>
      <c r="O290">
        <v>1.1337014667817085</v>
      </c>
      <c r="P290">
        <v>1.0716597318539067</v>
      </c>
      <c r="Q290" t="s">
        <v>13586</v>
      </c>
    </row>
    <row r="291" spans="1:17">
      <c r="A291" t="s">
        <v>3799</v>
      </c>
      <c r="B291">
        <v>2000</v>
      </c>
      <c r="C291">
        <v>32198</v>
      </c>
      <c r="D291">
        <v>1.5499999999999972</v>
      </c>
      <c r="E291">
        <v>44.54</v>
      </c>
      <c r="F291">
        <v>1.94</v>
      </c>
      <c r="G291">
        <v>0.62179487179487181</v>
      </c>
      <c r="H291">
        <v>0.95</v>
      </c>
      <c r="I291">
        <v>0.35984848484848481</v>
      </c>
      <c r="J291">
        <v>55.41</v>
      </c>
      <c r="K291">
        <v>99.58</v>
      </c>
      <c r="L291">
        <v>488</v>
      </c>
      <c r="M291">
        <v>2030</v>
      </c>
      <c r="N291">
        <v>16503</v>
      </c>
      <c r="O291">
        <v>1.0288866995073893</v>
      </c>
      <c r="P291">
        <v>0.73804762770405374</v>
      </c>
      <c r="Q291" t="s">
        <v>13588</v>
      </c>
    </row>
    <row r="292" spans="1:17">
      <c r="A292" t="s">
        <v>532</v>
      </c>
      <c r="B292">
        <v>1000</v>
      </c>
      <c r="C292">
        <v>14623</v>
      </c>
      <c r="D292">
        <v>46.39</v>
      </c>
      <c r="E292">
        <v>44.573333333333331</v>
      </c>
      <c r="F292">
        <v>6.28</v>
      </c>
      <c r="G292">
        <v>2.0128205128205128</v>
      </c>
      <c r="H292">
        <v>2.27</v>
      </c>
      <c r="I292">
        <v>0.85984848484848486</v>
      </c>
      <c r="J292">
        <v>98.73</v>
      </c>
      <c r="K292">
        <v>99.56</v>
      </c>
      <c r="L292">
        <v>112</v>
      </c>
      <c r="M292">
        <v>691</v>
      </c>
      <c r="N292">
        <v>4366</v>
      </c>
      <c r="O292">
        <v>0.69371924746743852</v>
      </c>
      <c r="P292">
        <v>0.94961062757672932</v>
      </c>
      <c r="Q292" t="s">
        <v>13588</v>
      </c>
    </row>
    <row r="293" spans="1:17">
      <c r="A293" t="s">
        <v>998</v>
      </c>
      <c r="B293">
        <v>1000</v>
      </c>
      <c r="C293">
        <v>31189</v>
      </c>
      <c r="D293">
        <v>1.9099999999999966</v>
      </c>
      <c r="E293">
        <v>45.133333333333333</v>
      </c>
      <c r="F293">
        <v>3.19</v>
      </c>
      <c r="G293">
        <v>0.99068322981366452</v>
      </c>
      <c r="H293">
        <v>2.1800000000000002</v>
      </c>
      <c r="I293">
        <v>1.3710691823899372</v>
      </c>
      <c r="J293">
        <v>98.89</v>
      </c>
      <c r="K293">
        <v>98.82</v>
      </c>
      <c r="L293">
        <v>154</v>
      </c>
      <c r="M293">
        <v>1024</v>
      </c>
      <c r="N293">
        <v>4483</v>
      </c>
      <c r="O293">
        <v>0.643671875</v>
      </c>
      <c r="P293">
        <v>1.3705108186482267</v>
      </c>
      <c r="Q293" t="s">
        <v>13586</v>
      </c>
    </row>
    <row r="294" spans="1:17">
      <c r="A294" t="s">
        <v>3813</v>
      </c>
      <c r="B294">
        <v>1000</v>
      </c>
      <c r="C294">
        <v>52680</v>
      </c>
      <c r="D294">
        <v>1.5800000000000054</v>
      </c>
      <c r="E294">
        <v>45.406666666666666</v>
      </c>
      <c r="F294">
        <v>1.95</v>
      </c>
      <c r="G294">
        <v>0.43624161073825507</v>
      </c>
      <c r="H294">
        <v>0.97</v>
      </c>
      <c r="I294">
        <v>0.48743718592964824</v>
      </c>
      <c r="J294">
        <v>0.99</v>
      </c>
      <c r="K294">
        <v>99.91</v>
      </c>
      <c r="L294">
        <v>86</v>
      </c>
      <c r="M294">
        <v>430</v>
      </c>
      <c r="N294">
        <v>4102</v>
      </c>
      <c r="O294">
        <v>0.85600000000000009</v>
      </c>
      <c r="P294">
        <v>0.62896148220380299</v>
      </c>
      <c r="Q294" t="s">
        <v>13588</v>
      </c>
    </row>
    <row r="295" spans="1:17">
      <c r="A295" t="s">
        <v>2691</v>
      </c>
      <c r="B295">
        <v>1000</v>
      </c>
      <c r="C295">
        <v>51822</v>
      </c>
      <c r="D295">
        <v>15.860000000000007</v>
      </c>
      <c r="E295">
        <v>46.199999999999996</v>
      </c>
      <c r="F295">
        <v>24.93</v>
      </c>
      <c r="G295">
        <v>1.7324530924252952</v>
      </c>
      <c r="H295">
        <v>3.61</v>
      </c>
      <c r="I295">
        <v>0.97831978319783197</v>
      </c>
      <c r="J295">
        <v>94.61</v>
      </c>
      <c r="K295">
        <v>99.44</v>
      </c>
      <c r="L295">
        <v>253</v>
      </c>
      <c r="M295">
        <v>1251</v>
      </c>
      <c r="N295">
        <v>7699</v>
      </c>
      <c r="O295">
        <v>0.86557953637090335</v>
      </c>
      <c r="P295">
        <v>0.97493180932588652</v>
      </c>
      <c r="Q295" t="s">
        <v>13586</v>
      </c>
    </row>
    <row r="296" spans="1:17">
      <c r="A296" t="s">
        <v>1073</v>
      </c>
      <c r="B296">
        <v>1000</v>
      </c>
      <c r="C296">
        <v>1228</v>
      </c>
      <c r="D296">
        <v>4.3599999999999994</v>
      </c>
      <c r="E296">
        <v>46.283333333333331</v>
      </c>
      <c r="F296">
        <v>0</v>
      </c>
      <c r="G296">
        <v>0</v>
      </c>
      <c r="H296">
        <v>3.58</v>
      </c>
      <c r="I296">
        <v>1.2831541218637994</v>
      </c>
      <c r="J296">
        <v>96.57</v>
      </c>
      <c r="K296">
        <v>99.19</v>
      </c>
      <c r="L296">
        <v>24</v>
      </c>
      <c r="M296">
        <v>122</v>
      </c>
      <c r="N296">
        <v>614</v>
      </c>
      <c r="O296">
        <v>0.84196721311475409</v>
      </c>
      <c r="P296">
        <v>1.1921824104234529</v>
      </c>
      <c r="Q296" t="s">
        <v>13586</v>
      </c>
    </row>
    <row r="297" spans="1:17">
      <c r="A297" t="s">
        <v>690</v>
      </c>
      <c r="B297">
        <v>20000</v>
      </c>
      <c r="C297">
        <v>6299</v>
      </c>
      <c r="D297">
        <v>22.520000000000003</v>
      </c>
      <c r="E297">
        <v>46.533333333333331</v>
      </c>
      <c r="F297">
        <v>8.93</v>
      </c>
      <c r="G297">
        <v>1.168848167539267</v>
      </c>
      <c r="H297">
        <v>3.25</v>
      </c>
      <c r="I297">
        <v>0.95588235294117652</v>
      </c>
      <c r="J297">
        <v>91.83</v>
      </c>
      <c r="K297">
        <v>99.01</v>
      </c>
      <c r="L297">
        <v>43</v>
      </c>
      <c r="M297">
        <v>299</v>
      </c>
      <c r="N297">
        <v>1356</v>
      </c>
      <c r="O297">
        <v>0.6155183946488294</v>
      </c>
      <c r="P297">
        <v>1.3230088495575221</v>
      </c>
      <c r="Q297" t="s">
        <v>13586</v>
      </c>
    </row>
    <row r="298" spans="1:17">
      <c r="A298" t="s">
        <v>591</v>
      </c>
      <c r="B298">
        <v>1000</v>
      </c>
      <c r="C298">
        <v>49646</v>
      </c>
      <c r="D298">
        <v>4.1299999999999955</v>
      </c>
      <c r="E298">
        <v>46.926666666666669</v>
      </c>
      <c r="F298">
        <v>5.27</v>
      </c>
      <c r="G298">
        <v>0.36622654621264761</v>
      </c>
      <c r="H298">
        <v>3.31</v>
      </c>
      <c r="I298">
        <v>0.89701897018970189</v>
      </c>
      <c r="J298">
        <v>95.38</v>
      </c>
      <c r="K298">
        <v>98.71</v>
      </c>
      <c r="L298">
        <v>548</v>
      </c>
      <c r="M298">
        <v>2302</v>
      </c>
      <c r="N298">
        <v>3221</v>
      </c>
      <c r="O298">
        <v>1.0188705473501305</v>
      </c>
      <c r="P298">
        <v>4.2881092828314191</v>
      </c>
      <c r="Q298" t="s">
        <v>13586</v>
      </c>
    </row>
    <row r="299" spans="1:17">
      <c r="A299" t="s">
        <v>3017</v>
      </c>
      <c r="B299">
        <v>5000</v>
      </c>
      <c r="C299">
        <v>51313</v>
      </c>
      <c r="D299">
        <v>3.3400000000000034</v>
      </c>
      <c r="E299">
        <v>47.676666666666669</v>
      </c>
      <c r="F299">
        <v>19.440000000000001</v>
      </c>
      <c r="G299">
        <v>1.5104895104895106</v>
      </c>
      <c r="H299">
        <v>1.78</v>
      </c>
      <c r="I299">
        <v>0.48633879781420764</v>
      </c>
      <c r="J299">
        <v>93.63</v>
      </c>
      <c r="K299">
        <v>99.01</v>
      </c>
      <c r="L299">
        <v>3</v>
      </c>
      <c r="M299">
        <v>22</v>
      </c>
      <c r="N299">
        <v>1595</v>
      </c>
      <c r="O299">
        <v>0.58363636363636362</v>
      </c>
      <c r="P299">
        <v>8.2758620689655171E-2</v>
      </c>
      <c r="Q299" t="s">
        <v>13586</v>
      </c>
    </row>
    <row r="300" spans="1:17">
      <c r="A300" t="s">
        <v>409</v>
      </c>
      <c r="B300">
        <v>2000</v>
      </c>
      <c r="C300">
        <v>7329</v>
      </c>
      <c r="D300">
        <v>12.030000000000001</v>
      </c>
      <c r="E300">
        <v>47.676666666666669</v>
      </c>
      <c r="F300">
        <v>5.96</v>
      </c>
      <c r="G300">
        <v>1.3796296296296295</v>
      </c>
      <c r="H300">
        <v>3.6</v>
      </c>
      <c r="I300">
        <v>1.2328767123287672</v>
      </c>
      <c r="J300">
        <v>84.01</v>
      </c>
      <c r="K300">
        <v>99.42</v>
      </c>
      <c r="L300">
        <v>8</v>
      </c>
      <c r="M300">
        <v>247</v>
      </c>
      <c r="N300">
        <v>2312</v>
      </c>
      <c r="O300">
        <v>0.13862348178137654</v>
      </c>
      <c r="P300">
        <v>0.64100346020761245</v>
      </c>
      <c r="Q300" t="s">
        <v>13586</v>
      </c>
    </row>
    <row r="301" spans="1:17">
      <c r="A301" t="s">
        <v>638</v>
      </c>
      <c r="B301">
        <v>1500</v>
      </c>
      <c r="C301">
        <v>4153</v>
      </c>
      <c r="D301">
        <v>9.14</v>
      </c>
      <c r="E301">
        <v>47.756666666666668</v>
      </c>
      <c r="F301">
        <v>26.51</v>
      </c>
      <c r="G301">
        <v>3.4698952879581157</v>
      </c>
      <c r="H301">
        <v>6.87</v>
      </c>
      <c r="I301">
        <v>2.0205882352941176</v>
      </c>
      <c r="J301">
        <v>99.88</v>
      </c>
      <c r="K301">
        <v>98.3</v>
      </c>
      <c r="L301">
        <v>5</v>
      </c>
      <c r="M301">
        <v>197</v>
      </c>
      <c r="N301">
        <v>1434</v>
      </c>
      <c r="O301">
        <v>0.10862944162436548</v>
      </c>
      <c r="P301">
        <v>0.82426778242677823</v>
      </c>
      <c r="Q301" t="s">
        <v>13586</v>
      </c>
    </row>
    <row r="302" spans="1:17">
      <c r="A302" t="s">
        <v>4011</v>
      </c>
      <c r="B302">
        <v>1000</v>
      </c>
      <c r="C302">
        <v>75258</v>
      </c>
      <c r="D302">
        <v>6.8700000000000045</v>
      </c>
      <c r="E302">
        <v>47.97</v>
      </c>
      <c r="F302">
        <v>1.05</v>
      </c>
      <c r="G302">
        <v>0.26717557251908397</v>
      </c>
      <c r="H302">
        <v>0.53</v>
      </c>
      <c r="I302">
        <v>0.21810699588477367</v>
      </c>
      <c r="J302">
        <v>88.67</v>
      </c>
      <c r="K302">
        <v>99.89</v>
      </c>
      <c r="L302">
        <v>11</v>
      </c>
      <c r="M302">
        <v>76</v>
      </c>
      <c r="N302">
        <v>1884</v>
      </c>
      <c r="O302">
        <v>0.6194736842105264</v>
      </c>
      <c r="P302">
        <v>0.24203821656050956</v>
      </c>
      <c r="Q302" t="s">
        <v>13586</v>
      </c>
    </row>
    <row r="303" spans="1:17">
      <c r="A303" t="s">
        <v>1255</v>
      </c>
      <c r="B303">
        <v>1000</v>
      </c>
      <c r="C303">
        <v>114157</v>
      </c>
      <c r="D303">
        <v>2.6600000000000037</v>
      </c>
      <c r="E303">
        <v>47.973333333333329</v>
      </c>
      <c r="F303">
        <v>1.2</v>
      </c>
      <c r="G303">
        <v>0.34188034188034189</v>
      </c>
      <c r="H303">
        <v>1.6</v>
      </c>
      <c r="I303">
        <v>0.88397790055248626</v>
      </c>
      <c r="J303">
        <v>83.29</v>
      </c>
      <c r="K303">
        <v>99.81</v>
      </c>
      <c r="L303">
        <v>1753</v>
      </c>
      <c r="M303">
        <v>8721</v>
      </c>
      <c r="N303">
        <v>46681</v>
      </c>
      <c r="O303">
        <v>0.8603187707831671</v>
      </c>
      <c r="P303">
        <v>1.1209271438058312</v>
      </c>
      <c r="Q303" t="s">
        <v>13586</v>
      </c>
    </row>
    <row r="304" spans="1:17">
      <c r="A304" t="s">
        <v>3756</v>
      </c>
      <c r="B304">
        <v>30500</v>
      </c>
      <c r="C304">
        <v>134042</v>
      </c>
      <c r="D304">
        <v>5.9699999999999989</v>
      </c>
      <c r="E304">
        <v>48.580000000000005</v>
      </c>
      <c r="F304">
        <v>3.53</v>
      </c>
      <c r="G304">
        <v>1.0412979351032448</v>
      </c>
      <c r="H304">
        <v>1.28</v>
      </c>
      <c r="I304">
        <v>0.58986175115207373</v>
      </c>
      <c r="J304">
        <v>94.53</v>
      </c>
      <c r="K304">
        <v>99.45</v>
      </c>
      <c r="L304">
        <v>570</v>
      </c>
      <c r="M304">
        <v>2244</v>
      </c>
      <c r="N304">
        <v>9139</v>
      </c>
      <c r="O304">
        <v>1.0871657754010697</v>
      </c>
      <c r="P304">
        <v>1.4732465258781047</v>
      </c>
      <c r="Q304" t="s">
        <v>13586</v>
      </c>
    </row>
    <row r="305" spans="1:17">
      <c r="A305" t="s">
        <v>3200</v>
      </c>
      <c r="B305">
        <v>1000</v>
      </c>
      <c r="C305">
        <v>47192</v>
      </c>
      <c r="D305">
        <v>8.2999999999999972</v>
      </c>
      <c r="E305">
        <v>48.889999999999993</v>
      </c>
      <c r="F305">
        <v>15.79</v>
      </c>
      <c r="G305">
        <v>1.2268842268842268</v>
      </c>
      <c r="H305">
        <v>0.95</v>
      </c>
      <c r="I305">
        <v>0.2595628415300546</v>
      </c>
      <c r="J305">
        <v>71.98</v>
      </c>
      <c r="K305">
        <v>99.25</v>
      </c>
      <c r="L305">
        <v>26</v>
      </c>
      <c r="M305">
        <v>70</v>
      </c>
      <c r="N305">
        <v>1392</v>
      </c>
      <c r="O305">
        <v>1.5897142857142859</v>
      </c>
      <c r="P305">
        <v>0.30172413793103448</v>
      </c>
      <c r="Q305" t="s">
        <v>13586</v>
      </c>
    </row>
    <row r="306" spans="1:17">
      <c r="A306" t="s">
        <v>236</v>
      </c>
      <c r="B306">
        <v>1000</v>
      </c>
      <c r="C306">
        <v>51424</v>
      </c>
      <c r="D306">
        <v>25.28</v>
      </c>
      <c r="E306">
        <v>49.633333333333333</v>
      </c>
      <c r="F306">
        <v>0.27</v>
      </c>
      <c r="G306">
        <v>8.5443037974683542E-2</v>
      </c>
      <c r="H306">
        <v>7.86</v>
      </c>
      <c r="I306">
        <v>3.2345679012345676</v>
      </c>
      <c r="J306">
        <v>99.99</v>
      </c>
      <c r="K306">
        <v>99.07</v>
      </c>
      <c r="L306">
        <v>84</v>
      </c>
      <c r="M306">
        <v>431</v>
      </c>
      <c r="N306">
        <v>2392</v>
      </c>
      <c r="O306">
        <v>0.83415313225058008</v>
      </c>
      <c r="P306">
        <v>1.0811036789297659</v>
      </c>
      <c r="Q306" t="s">
        <v>13586</v>
      </c>
    </row>
    <row r="307" spans="1:17">
      <c r="A307" t="s">
        <v>1059</v>
      </c>
      <c r="B307">
        <v>1000</v>
      </c>
      <c r="C307">
        <v>15792</v>
      </c>
      <c r="D307">
        <v>13.659999999999997</v>
      </c>
      <c r="E307">
        <v>49.95333333333334</v>
      </c>
      <c r="F307">
        <v>2.96</v>
      </c>
      <c r="G307">
        <v>0.40659340659340659</v>
      </c>
      <c r="H307">
        <v>0.27</v>
      </c>
      <c r="I307">
        <v>0.13300492610837442</v>
      </c>
      <c r="J307">
        <v>98.43</v>
      </c>
      <c r="K307">
        <v>99.8</v>
      </c>
      <c r="L307">
        <v>60</v>
      </c>
      <c r="M307">
        <v>289</v>
      </c>
      <c r="N307">
        <v>1861</v>
      </c>
      <c r="O307">
        <v>0.88858131487889269</v>
      </c>
      <c r="P307">
        <v>0.93175711982804943</v>
      </c>
      <c r="Q307" t="s">
        <v>13586</v>
      </c>
    </row>
    <row r="308" spans="1:17">
      <c r="A308" t="s">
        <v>2953</v>
      </c>
      <c r="B308">
        <v>1100</v>
      </c>
      <c r="C308">
        <v>25158</v>
      </c>
      <c r="D308">
        <v>4.730000000000004</v>
      </c>
      <c r="E308">
        <v>49.98</v>
      </c>
      <c r="F308">
        <v>10.11</v>
      </c>
      <c r="G308">
        <v>0.70257123002084776</v>
      </c>
      <c r="H308">
        <v>3.28</v>
      </c>
      <c r="I308">
        <v>0.88888888888888884</v>
      </c>
      <c r="J308">
        <v>100</v>
      </c>
      <c r="K308">
        <v>98.58</v>
      </c>
      <c r="L308">
        <v>146</v>
      </c>
      <c r="M308">
        <v>666</v>
      </c>
      <c r="N308">
        <v>3617</v>
      </c>
      <c r="O308">
        <v>0.93825825825825826</v>
      </c>
      <c r="P308">
        <v>1.1047829693115843</v>
      </c>
      <c r="Q308" t="s">
        <v>13586</v>
      </c>
    </row>
    <row r="309" spans="1:17">
      <c r="A309" t="s">
        <v>2946</v>
      </c>
      <c r="B309">
        <v>1000</v>
      </c>
      <c r="C309">
        <v>16419</v>
      </c>
      <c r="D309">
        <v>11.43</v>
      </c>
      <c r="E309">
        <v>50.866666666666667</v>
      </c>
      <c r="F309">
        <v>0.41</v>
      </c>
      <c r="G309">
        <v>0.10817941952506596</v>
      </c>
      <c r="H309">
        <v>0.01</v>
      </c>
      <c r="I309">
        <v>4.1322314049586778E-3</v>
      </c>
      <c r="J309">
        <v>99.52</v>
      </c>
      <c r="K309">
        <v>99.13</v>
      </c>
      <c r="L309">
        <v>125</v>
      </c>
      <c r="M309">
        <v>382</v>
      </c>
      <c r="N309">
        <v>1428</v>
      </c>
      <c r="O309">
        <v>1.4005235602094241</v>
      </c>
      <c r="P309">
        <v>1.6050420168067228</v>
      </c>
      <c r="Q309" t="s">
        <v>13586</v>
      </c>
    </row>
    <row r="310" spans="1:17">
      <c r="A310" t="s">
        <v>1080</v>
      </c>
      <c r="B310">
        <v>1000</v>
      </c>
      <c r="C310">
        <v>14616</v>
      </c>
      <c r="D310">
        <v>2.7800000000000011</v>
      </c>
      <c r="E310">
        <v>51.15</v>
      </c>
      <c r="F310">
        <v>5.92</v>
      </c>
      <c r="G310">
        <v>0.45998445998446003</v>
      </c>
      <c r="H310">
        <v>3.17</v>
      </c>
      <c r="I310">
        <v>0.86612021857923494</v>
      </c>
      <c r="J310">
        <v>100</v>
      </c>
      <c r="K310">
        <v>98.89</v>
      </c>
      <c r="L310">
        <v>104</v>
      </c>
      <c r="M310">
        <v>407</v>
      </c>
      <c r="N310">
        <v>2759</v>
      </c>
      <c r="O310">
        <v>1.0936609336609338</v>
      </c>
      <c r="P310">
        <v>0.88510329829648415</v>
      </c>
      <c r="Q310" t="s">
        <v>13586</v>
      </c>
    </row>
    <row r="311" spans="1:17">
      <c r="A311" t="s">
        <v>2164</v>
      </c>
      <c r="B311">
        <v>1000</v>
      </c>
      <c r="C311">
        <v>139719</v>
      </c>
      <c r="D311">
        <v>4.9899999999999949</v>
      </c>
      <c r="E311">
        <v>51.51</v>
      </c>
      <c r="F311">
        <v>12.29</v>
      </c>
      <c r="G311">
        <v>1.9446202531645567</v>
      </c>
      <c r="H311">
        <v>4.0199999999999996</v>
      </c>
      <c r="I311">
        <v>1.2369230769230768</v>
      </c>
      <c r="J311">
        <v>97.57</v>
      </c>
      <c r="K311">
        <v>99.7</v>
      </c>
      <c r="L311">
        <v>276</v>
      </c>
      <c r="M311">
        <v>1687</v>
      </c>
      <c r="N311">
        <v>10787</v>
      </c>
      <c r="O311">
        <v>0.70022525192649676</v>
      </c>
      <c r="P311">
        <v>0.93835171966255682</v>
      </c>
      <c r="Q311" t="s">
        <v>13586</v>
      </c>
    </row>
    <row r="312" spans="1:17">
      <c r="A312" t="s">
        <v>2525</v>
      </c>
      <c r="B312">
        <v>11500</v>
      </c>
      <c r="C312">
        <v>8087</v>
      </c>
      <c r="D312">
        <v>2.4499999999999957</v>
      </c>
      <c r="E312">
        <v>52.23</v>
      </c>
      <c r="F312">
        <v>4.74</v>
      </c>
      <c r="G312">
        <v>1.2506596306068603</v>
      </c>
      <c r="H312">
        <v>2.21</v>
      </c>
      <c r="I312">
        <v>0.91322314049586784</v>
      </c>
      <c r="J312">
        <v>100</v>
      </c>
      <c r="K312">
        <v>99.63</v>
      </c>
      <c r="L312">
        <v>83</v>
      </c>
      <c r="M312">
        <v>1194</v>
      </c>
      <c r="N312">
        <v>4980</v>
      </c>
      <c r="O312">
        <v>0.29752093802345064</v>
      </c>
      <c r="P312">
        <v>1.4385542168674699</v>
      </c>
      <c r="Q312" t="s">
        <v>13586</v>
      </c>
    </row>
    <row r="313" spans="1:17">
      <c r="A313" t="s">
        <v>3181</v>
      </c>
      <c r="B313">
        <v>1000</v>
      </c>
      <c r="C313">
        <v>24974</v>
      </c>
      <c r="D313">
        <v>1.3299999999999983</v>
      </c>
      <c r="E313">
        <v>52.333333333333336</v>
      </c>
      <c r="F313">
        <v>11.55</v>
      </c>
      <c r="G313">
        <v>0.80264072272411402</v>
      </c>
      <c r="H313">
        <v>2.8</v>
      </c>
      <c r="I313">
        <v>0.75880758807588067</v>
      </c>
      <c r="J313">
        <v>99.35</v>
      </c>
      <c r="K313">
        <v>98.84</v>
      </c>
      <c r="L313">
        <v>129</v>
      </c>
      <c r="M313">
        <v>1182</v>
      </c>
      <c r="N313">
        <v>10578</v>
      </c>
      <c r="O313">
        <v>0.46710659898477158</v>
      </c>
      <c r="P313">
        <v>0.67044809982983544</v>
      </c>
      <c r="Q313" t="s">
        <v>13586</v>
      </c>
    </row>
    <row r="314" spans="1:17">
      <c r="A314" t="s">
        <v>1332</v>
      </c>
      <c r="B314">
        <v>1000</v>
      </c>
      <c r="C314">
        <v>19717</v>
      </c>
      <c r="D314">
        <v>20.68</v>
      </c>
      <c r="E314">
        <v>53.023333333333333</v>
      </c>
      <c r="F314">
        <v>0</v>
      </c>
      <c r="G314">
        <v>0</v>
      </c>
      <c r="H314">
        <v>0</v>
      </c>
      <c r="I314">
        <v>0</v>
      </c>
      <c r="J314">
        <v>87.27</v>
      </c>
      <c r="K314">
        <v>98.16</v>
      </c>
      <c r="L314">
        <v>0</v>
      </c>
      <c r="M314">
        <v>0</v>
      </c>
      <c r="N314">
        <v>1145</v>
      </c>
      <c r="O314">
        <v>0</v>
      </c>
      <c r="P314">
        <v>0</v>
      </c>
      <c r="Q314" t="s">
        <v>13586</v>
      </c>
    </row>
    <row r="315" spans="1:17">
      <c r="A315" t="s">
        <v>273</v>
      </c>
      <c r="B315">
        <v>1000</v>
      </c>
      <c r="C315">
        <v>10638</v>
      </c>
      <c r="D315">
        <v>8.82</v>
      </c>
      <c r="E315">
        <v>53.076666666666661</v>
      </c>
      <c r="F315">
        <v>4.8099999999999996</v>
      </c>
      <c r="G315">
        <v>0.508994708994709</v>
      </c>
      <c r="H315">
        <v>2.82</v>
      </c>
      <c r="I315">
        <v>0.72493573264781486</v>
      </c>
      <c r="J315">
        <v>99.68</v>
      </c>
      <c r="K315">
        <v>99.84</v>
      </c>
      <c r="L315">
        <v>286</v>
      </c>
      <c r="M315">
        <v>1211</v>
      </c>
      <c r="N315">
        <v>5318</v>
      </c>
      <c r="O315">
        <v>1.0108009909165978</v>
      </c>
      <c r="P315">
        <v>1.3663031214742385</v>
      </c>
      <c r="Q315" t="s">
        <v>13586</v>
      </c>
    </row>
    <row r="316" spans="1:17">
      <c r="A316" t="s">
        <v>903</v>
      </c>
      <c r="B316">
        <v>612.91999999999996</v>
      </c>
      <c r="C316">
        <v>10023</v>
      </c>
      <c r="D316">
        <v>9.1599999999999966</v>
      </c>
      <c r="E316">
        <v>53.286666666666669</v>
      </c>
      <c r="F316">
        <v>23.39</v>
      </c>
      <c r="G316">
        <v>1.6254343293954134</v>
      </c>
      <c r="H316">
        <v>2.61</v>
      </c>
      <c r="I316">
        <v>0.70731707317073167</v>
      </c>
      <c r="J316">
        <v>79.930000000000007</v>
      </c>
      <c r="K316">
        <v>98.11</v>
      </c>
      <c r="L316">
        <v>204</v>
      </c>
      <c r="M316">
        <v>863</v>
      </c>
      <c r="N316">
        <v>2813</v>
      </c>
      <c r="O316">
        <v>1.011726535341831</v>
      </c>
      <c r="P316">
        <v>1.8407394241023818</v>
      </c>
      <c r="Q316" t="s">
        <v>13586</v>
      </c>
    </row>
    <row r="317" spans="1:17">
      <c r="A317" t="s">
        <v>948</v>
      </c>
      <c r="B317">
        <v>1001</v>
      </c>
      <c r="C317">
        <v>2273</v>
      </c>
      <c r="D317">
        <v>59.61</v>
      </c>
      <c r="E317">
        <v>54.106666666666662</v>
      </c>
      <c r="F317">
        <v>4.6500000000000004</v>
      </c>
      <c r="G317">
        <v>1.0310421286031044</v>
      </c>
      <c r="H317">
        <v>0.06</v>
      </c>
      <c r="I317">
        <v>2.3076923076923075E-2</v>
      </c>
      <c r="J317">
        <v>83.5</v>
      </c>
      <c r="K317">
        <v>99.17</v>
      </c>
      <c r="L317">
        <v>4</v>
      </c>
      <c r="M317">
        <v>49</v>
      </c>
      <c r="N317">
        <v>245</v>
      </c>
      <c r="O317">
        <v>0.34938775510204079</v>
      </c>
      <c r="P317">
        <v>1.2000000000000002</v>
      </c>
      <c r="Q317" t="s">
        <v>13586</v>
      </c>
    </row>
    <row r="318" spans="1:17">
      <c r="A318" t="s">
        <v>534</v>
      </c>
      <c r="B318">
        <v>1001</v>
      </c>
      <c r="C318">
        <v>5466</v>
      </c>
      <c r="D318">
        <v>6.3799999999999955</v>
      </c>
      <c r="E318">
        <v>54.693333333333328</v>
      </c>
      <c r="F318">
        <v>12.51</v>
      </c>
      <c r="G318">
        <v>0.97202797202797209</v>
      </c>
      <c r="H318">
        <v>3.42</v>
      </c>
      <c r="I318">
        <v>0.93442622950819665</v>
      </c>
      <c r="J318">
        <v>99.96</v>
      </c>
      <c r="K318">
        <v>99.49</v>
      </c>
      <c r="L318">
        <v>19</v>
      </c>
      <c r="M318">
        <v>347</v>
      </c>
      <c r="N318">
        <v>1037</v>
      </c>
      <c r="O318">
        <v>0.23435158501440925</v>
      </c>
      <c r="P318">
        <v>2.0077145612343297</v>
      </c>
      <c r="Q318" t="s">
        <v>13586</v>
      </c>
    </row>
    <row r="319" spans="1:17">
      <c r="A319" t="s">
        <v>3264</v>
      </c>
      <c r="B319">
        <v>1000</v>
      </c>
      <c r="C319">
        <v>7978</v>
      </c>
      <c r="D319">
        <v>4.509999999999998</v>
      </c>
      <c r="E319">
        <v>55.356666666666662</v>
      </c>
      <c r="F319">
        <v>6.9</v>
      </c>
      <c r="G319">
        <v>1.5299334811529934</v>
      </c>
      <c r="H319">
        <v>2</v>
      </c>
      <c r="I319">
        <v>0.76923076923076916</v>
      </c>
      <c r="J319">
        <v>97.33</v>
      </c>
      <c r="K319">
        <v>98.99</v>
      </c>
      <c r="L319">
        <v>9</v>
      </c>
      <c r="M319">
        <v>41</v>
      </c>
      <c r="N319">
        <v>477</v>
      </c>
      <c r="O319">
        <v>0.93951219512195128</v>
      </c>
      <c r="P319">
        <v>0.51572327044025157</v>
      </c>
      <c r="Q319" t="s">
        <v>13586</v>
      </c>
    </row>
    <row r="320" spans="1:17">
      <c r="A320" t="s">
        <v>2290</v>
      </c>
      <c r="B320">
        <v>1000</v>
      </c>
      <c r="C320">
        <v>28155</v>
      </c>
      <c r="D320">
        <v>6.7900000000000063</v>
      </c>
      <c r="E320">
        <v>55.363333333333337</v>
      </c>
      <c r="F320">
        <v>9.7899999999999991</v>
      </c>
      <c r="G320">
        <v>0.68033356497567743</v>
      </c>
      <c r="H320">
        <v>4.47</v>
      </c>
      <c r="I320">
        <v>1.2113821138211383</v>
      </c>
      <c r="J320">
        <v>99.37</v>
      </c>
      <c r="K320">
        <v>99.24</v>
      </c>
      <c r="L320">
        <v>134</v>
      </c>
      <c r="M320">
        <v>639</v>
      </c>
      <c r="N320">
        <v>5813</v>
      </c>
      <c r="O320">
        <v>0.89752738654147113</v>
      </c>
      <c r="P320">
        <v>0.65955616721142274</v>
      </c>
      <c r="Q320" t="s">
        <v>13586</v>
      </c>
    </row>
    <row r="321" spans="1:17">
      <c r="A321" t="s">
        <v>2439</v>
      </c>
      <c r="B321">
        <v>1000</v>
      </c>
      <c r="C321">
        <v>26200</v>
      </c>
      <c r="D321">
        <v>1.740000000000002</v>
      </c>
      <c r="E321">
        <v>55.383333333333326</v>
      </c>
      <c r="F321">
        <v>22.45</v>
      </c>
      <c r="G321">
        <v>1.5601111883252257</v>
      </c>
      <c r="H321">
        <v>2.54</v>
      </c>
      <c r="I321">
        <v>0.68834688346883466</v>
      </c>
      <c r="J321">
        <v>96.87</v>
      </c>
      <c r="K321">
        <v>96.51</v>
      </c>
      <c r="L321">
        <v>6</v>
      </c>
      <c r="M321">
        <v>40</v>
      </c>
      <c r="N321">
        <v>951</v>
      </c>
      <c r="O321">
        <v>0.64200000000000002</v>
      </c>
      <c r="P321">
        <v>0.25236593059936907</v>
      </c>
      <c r="Q321" t="s">
        <v>13586</v>
      </c>
    </row>
    <row r="322" spans="1:17">
      <c r="A322" t="s">
        <v>2732</v>
      </c>
      <c r="B322">
        <v>1000</v>
      </c>
      <c r="C322">
        <v>5266</v>
      </c>
      <c r="D322">
        <v>5.0500000000000043</v>
      </c>
      <c r="E322">
        <v>55.65</v>
      </c>
      <c r="F322">
        <v>9.3000000000000007</v>
      </c>
      <c r="G322">
        <v>2.203791469194313</v>
      </c>
      <c r="H322">
        <v>0.01</v>
      </c>
      <c r="I322">
        <v>4.6511627906976744E-3</v>
      </c>
      <c r="J322">
        <v>66.05</v>
      </c>
      <c r="K322">
        <v>99.7</v>
      </c>
      <c r="L322">
        <v>54</v>
      </c>
      <c r="M322">
        <v>205</v>
      </c>
      <c r="N322">
        <v>1518</v>
      </c>
      <c r="O322">
        <v>1.1274146341463416</v>
      </c>
      <c r="P322">
        <v>0.81027667984189722</v>
      </c>
      <c r="Q322" t="s">
        <v>13586</v>
      </c>
    </row>
    <row r="323" spans="1:17">
      <c r="A323" t="s">
        <v>624</v>
      </c>
      <c r="B323">
        <v>10000</v>
      </c>
      <c r="C323">
        <v>19482</v>
      </c>
      <c r="D323">
        <v>13.410000000000004</v>
      </c>
      <c r="E323">
        <v>55.686666666666667</v>
      </c>
      <c r="F323">
        <v>1.73</v>
      </c>
      <c r="G323">
        <v>0.53726708074534157</v>
      </c>
      <c r="H323">
        <v>0.13</v>
      </c>
      <c r="I323">
        <v>8.1761006289308172E-2</v>
      </c>
      <c r="J323">
        <v>99.29</v>
      </c>
      <c r="K323">
        <v>99.66</v>
      </c>
      <c r="L323">
        <v>156</v>
      </c>
      <c r="M323">
        <v>1128</v>
      </c>
      <c r="N323">
        <v>3765</v>
      </c>
      <c r="O323">
        <v>0.59191489361702132</v>
      </c>
      <c r="P323">
        <v>1.7976095617529879</v>
      </c>
      <c r="Q323" t="s">
        <v>13586</v>
      </c>
    </row>
    <row r="324" spans="1:17">
      <c r="A324" t="s">
        <v>2923</v>
      </c>
      <c r="B324">
        <v>1000</v>
      </c>
      <c r="C324">
        <v>30351</v>
      </c>
      <c r="D324">
        <v>7.4399999999999977</v>
      </c>
      <c r="E324">
        <v>56.016666666666673</v>
      </c>
      <c r="F324">
        <v>7.59</v>
      </c>
      <c r="G324">
        <v>2.0026385224274406</v>
      </c>
      <c r="H324">
        <v>0.97</v>
      </c>
      <c r="I324">
        <v>0.40082644628099173</v>
      </c>
      <c r="J324">
        <v>97.61</v>
      </c>
      <c r="K324">
        <v>98.79</v>
      </c>
      <c r="L324">
        <v>0</v>
      </c>
      <c r="M324">
        <v>28</v>
      </c>
      <c r="N324">
        <v>2280</v>
      </c>
      <c r="O324">
        <v>0</v>
      </c>
      <c r="P324">
        <v>7.3684210526315796E-2</v>
      </c>
      <c r="Q324" t="s">
        <v>13584</v>
      </c>
    </row>
    <row r="325" spans="1:17">
      <c r="A325" t="s">
        <v>1356</v>
      </c>
      <c r="B325">
        <v>1000</v>
      </c>
      <c r="C325">
        <v>10472</v>
      </c>
      <c r="D325">
        <v>16.990000000000009</v>
      </c>
      <c r="E325">
        <v>56.31</v>
      </c>
      <c r="F325">
        <v>10.33</v>
      </c>
      <c r="G325">
        <v>2.170168067226891</v>
      </c>
      <c r="H325">
        <v>0.9</v>
      </c>
      <c r="I325">
        <v>0.30100334448160532</v>
      </c>
      <c r="J325">
        <v>95.87</v>
      </c>
      <c r="K325">
        <v>98.84</v>
      </c>
      <c r="L325">
        <v>368</v>
      </c>
      <c r="M325">
        <v>1445</v>
      </c>
      <c r="N325">
        <v>4751</v>
      </c>
      <c r="O325">
        <v>1.0899930795847752</v>
      </c>
      <c r="P325">
        <v>1.8248789728478214</v>
      </c>
      <c r="Q325" t="s">
        <v>13586</v>
      </c>
    </row>
    <row r="326" spans="1:17">
      <c r="A326" t="s">
        <v>2567</v>
      </c>
      <c r="B326">
        <v>1000</v>
      </c>
      <c r="C326">
        <v>38704</v>
      </c>
      <c r="D326">
        <v>2.8700000000000045</v>
      </c>
      <c r="E326">
        <v>56.563333333333333</v>
      </c>
      <c r="F326">
        <v>1.06</v>
      </c>
      <c r="G326">
        <v>0.30199430199430205</v>
      </c>
      <c r="H326">
        <v>1.27</v>
      </c>
      <c r="I326">
        <v>0.7016574585635359</v>
      </c>
      <c r="J326">
        <v>82.06</v>
      </c>
      <c r="K326">
        <v>98.43</v>
      </c>
      <c r="L326">
        <v>30</v>
      </c>
      <c r="M326">
        <v>137</v>
      </c>
      <c r="N326">
        <v>7172</v>
      </c>
      <c r="O326">
        <v>0.93722627737226283</v>
      </c>
      <c r="P326">
        <v>0.11461238148354713</v>
      </c>
      <c r="Q326" t="s">
        <v>13586</v>
      </c>
    </row>
    <row r="327" spans="1:17">
      <c r="A327" t="s">
        <v>1830</v>
      </c>
      <c r="B327">
        <v>1000</v>
      </c>
      <c r="C327">
        <v>17782</v>
      </c>
      <c r="D327">
        <v>5.8799999999999955</v>
      </c>
      <c r="E327">
        <v>57.52</v>
      </c>
      <c r="F327">
        <v>18.86</v>
      </c>
      <c r="G327">
        <v>1.310632383599722</v>
      </c>
      <c r="H327">
        <v>4.78</v>
      </c>
      <c r="I327">
        <v>1.2953929539295395</v>
      </c>
      <c r="J327">
        <v>90.93</v>
      </c>
      <c r="K327">
        <v>98.27</v>
      </c>
      <c r="L327">
        <v>246</v>
      </c>
      <c r="M327">
        <v>1197</v>
      </c>
      <c r="N327">
        <v>4533</v>
      </c>
      <c r="O327">
        <v>0.87959899749373438</v>
      </c>
      <c r="P327">
        <v>1.5843812045003309</v>
      </c>
      <c r="Q327" t="s">
        <v>13586</v>
      </c>
    </row>
    <row r="328" spans="1:17">
      <c r="A328" t="s">
        <v>3328</v>
      </c>
      <c r="B328">
        <v>2430</v>
      </c>
      <c r="C328">
        <v>56023</v>
      </c>
      <c r="D328">
        <v>9.259999999999998</v>
      </c>
      <c r="E328">
        <v>57.699999999999996</v>
      </c>
      <c r="F328">
        <v>5.62</v>
      </c>
      <c r="G328">
        <v>0.39054899235580265</v>
      </c>
      <c r="H328">
        <v>3.92</v>
      </c>
      <c r="I328">
        <v>1.0623306233062331</v>
      </c>
      <c r="J328">
        <v>99.51</v>
      </c>
      <c r="K328">
        <v>99.54</v>
      </c>
      <c r="L328">
        <v>625</v>
      </c>
      <c r="M328">
        <v>2437</v>
      </c>
      <c r="N328">
        <v>7547</v>
      </c>
      <c r="O328">
        <v>1.0976610586787034</v>
      </c>
      <c r="P328">
        <v>1.9374585928183383</v>
      </c>
      <c r="Q328" t="s">
        <v>13586</v>
      </c>
    </row>
    <row r="329" spans="1:17">
      <c r="A329" t="s">
        <v>373</v>
      </c>
      <c r="B329">
        <v>1000</v>
      </c>
      <c r="C329">
        <v>55271</v>
      </c>
      <c r="D329">
        <v>12.399999999999991</v>
      </c>
      <c r="E329">
        <v>57.819999999999993</v>
      </c>
      <c r="F329">
        <v>10.79</v>
      </c>
      <c r="G329">
        <v>0.74982626824183451</v>
      </c>
      <c r="H329">
        <v>1.33</v>
      </c>
      <c r="I329">
        <v>0.36043360433604338</v>
      </c>
      <c r="J329">
        <v>97.81</v>
      </c>
      <c r="K329">
        <v>99.95</v>
      </c>
      <c r="L329">
        <v>166</v>
      </c>
      <c r="M329">
        <v>770</v>
      </c>
      <c r="N329">
        <v>3082</v>
      </c>
      <c r="O329">
        <v>0.92270129870129869</v>
      </c>
      <c r="P329">
        <v>1.4990266060999351</v>
      </c>
      <c r="Q329" t="s">
        <v>13586</v>
      </c>
    </row>
    <row r="330" spans="1:17">
      <c r="A330" t="s">
        <v>1398</v>
      </c>
      <c r="B330">
        <v>1000</v>
      </c>
      <c r="C330">
        <v>15243</v>
      </c>
      <c r="D330">
        <v>22.690000000000005</v>
      </c>
      <c r="E330">
        <v>57.923333333333339</v>
      </c>
      <c r="F330">
        <v>9.2899999999999991</v>
      </c>
      <c r="G330">
        <v>1.4699367088607593</v>
      </c>
      <c r="H330">
        <v>3.11</v>
      </c>
      <c r="I330">
        <v>0.95692307692307688</v>
      </c>
      <c r="J330">
        <v>97.09</v>
      </c>
      <c r="K330">
        <v>99.4</v>
      </c>
      <c r="L330">
        <v>49</v>
      </c>
      <c r="M330">
        <v>225</v>
      </c>
      <c r="N330">
        <v>1489</v>
      </c>
      <c r="O330">
        <v>0.93208888888888886</v>
      </c>
      <c r="P330">
        <v>0.9066487575554063</v>
      </c>
      <c r="Q330" t="s">
        <v>13586</v>
      </c>
    </row>
    <row r="331" spans="1:17">
      <c r="A331" t="s">
        <v>84</v>
      </c>
      <c r="B331">
        <v>1000</v>
      </c>
      <c r="C331">
        <v>3002</v>
      </c>
      <c r="D331">
        <v>12.330000000000005</v>
      </c>
      <c r="E331">
        <v>58.23</v>
      </c>
      <c r="F331">
        <v>3.77</v>
      </c>
      <c r="G331">
        <v>0.96173469387755106</v>
      </c>
      <c r="H331">
        <v>0.39</v>
      </c>
      <c r="I331">
        <v>0.12913907284768211</v>
      </c>
      <c r="J331">
        <v>98.77</v>
      </c>
      <c r="K331">
        <v>99.18</v>
      </c>
      <c r="L331">
        <v>11</v>
      </c>
      <c r="M331">
        <v>129</v>
      </c>
      <c r="N331">
        <v>1291</v>
      </c>
      <c r="O331">
        <v>0.36496124031007754</v>
      </c>
      <c r="P331">
        <v>0.59953524399690172</v>
      </c>
      <c r="Q331" t="s">
        <v>13586</v>
      </c>
    </row>
    <row r="332" spans="1:17">
      <c r="A332" t="s">
        <v>3387</v>
      </c>
      <c r="B332">
        <v>1000</v>
      </c>
      <c r="C332">
        <v>21354</v>
      </c>
      <c r="D332">
        <v>5.9100000000000037</v>
      </c>
      <c r="E332">
        <v>58.26</v>
      </c>
      <c r="F332">
        <v>10.24</v>
      </c>
      <c r="G332">
        <v>1.3403141361256545</v>
      </c>
      <c r="H332">
        <v>3.2</v>
      </c>
      <c r="I332">
        <v>0.94117647058823539</v>
      </c>
      <c r="J332">
        <v>97.82</v>
      </c>
      <c r="K332">
        <v>98.16</v>
      </c>
      <c r="L332">
        <v>32</v>
      </c>
      <c r="M332">
        <v>209</v>
      </c>
      <c r="N332">
        <v>1417</v>
      </c>
      <c r="O332">
        <v>0.65531100478468896</v>
      </c>
      <c r="P332">
        <v>0.88496824276640795</v>
      </c>
      <c r="Q332" t="s">
        <v>13586</v>
      </c>
    </row>
    <row r="333" spans="1:17">
      <c r="A333" t="s">
        <v>379</v>
      </c>
      <c r="B333">
        <v>1000</v>
      </c>
      <c r="C333">
        <v>7230</v>
      </c>
      <c r="D333">
        <v>14.520000000000003</v>
      </c>
      <c r="E333">
        <v>58.876666666666665</v>
      </c>
      <c r="F333">
        <v>5.05</v>
      </c>
      <c r="G333">
        <v>0.39238539238539238</v>
      </c>
      <c r="H333">
        <v>2.75</v>
      </c>
      <c r="I333">
        <v>0.75136612021857918</v>
      </c>
      <c r="J333">
        <v>60.82</v>
      </c>
      <c r="K333">
        <v>99.47</v>
      </c>
      <c r="L333">
        <v>9</v>
      </c>
      <c r="M333">
        <v>74</v>
      </c>
      <c r="N333">
        <v>232</v>
      </c>
      <c r="O333">
        <v>0.52054054054054055</v>
      </c>
      <c r="P333">
        <v>1.913793103448276</v>
      </c>
      <c r="Q333" t="s">
        <v>13588</v>
      </c>
    </row>
    <row r="334" spans="1:17">
      <c r="A334" t="s">
        <v>1013</v>
      </c>
      <c r="B334">
        <v>1000</v>
      </c>
      <c r="C334">
        <v>4630</v>
      </c>
      <c r="D334">
        <v>11.630000000000003</v>
      </c>
      <c r="E334">
        <v>59.023333333333341</v>
      </c>
      <c r="F334">
        <v>6.09</v>
      </c>
      <c r="G334">
        <v>1.7350427350427351</v>
      </c>
      <c r="H334">
        <v>0.31</v>
      </c>
      <c r="I334">
        <v>0.17127071823204421</v>
      </c>
      <c r="J334">
        <v>69.180000000000007</v>
      </c>
      <c r="K334">
        <v>99.57</v>
      </c>
      <c r="L334">
        <v>18</v>
      </c>
      <c r="M334">
        <v>170</v>
      </c>
      <c r="N334">
        <v>1226</v>
      </c>
      <c r="O334">
        <v>0.45317647058823529</v>
      </c>
      <c r="P334">
        <v>0.83197389885807493</v>
      </c>
      <c r="Q334" t="s">
        <v>13586</v>
      </c>
    </row>
    <row r="335" spans="1:17">
      <c r="A335" t="s">
        <v>2481</v>
      </c>
      <c r="B335">
        <v>870.38</v>
      </c>
      <c r="C335">
        <v>17720</v>
      </c>
      <c r="D335">
        <v>11.620000000000005</v>
      </c>
      <c r="E335">
        <v>59.04</v>
      </c>
      <c r="F335">
        <v>5.88</v>
      </c>
      <c r="G335">
        <v>0.86343612334801767</v>
      </c>
      <c r="H335">
        <v>8.06</v>
      </c>
      <c r="I335">
        <v>2.4723926380368102</v>
      </c>
      <c r="J335">
        <v>97.08</v>
      </c>
      <c r="K335">
        <v>99.46</v>
      </c>
      <c r="L335">
        <v>46</v>
      </c>
      <c r="M335">
        <v>311</v>
      </c>
      <c r="N335">
        <v>2523</v>
      </c>
      <c r="O335">
        <v>0.63305466237942121</v>
      </c>
      <c r="P335">
        <v>0.73959571938168844</v>
      </c>
      <c r="Q335" t="s">
        <v>13586</v>
      </c>
    </row>
    <row r="336" spans="1:17">
      <c r="A336" t="s">
        <v>2399</v>
      </c>
      <c r="B336">
        <v>1000</v>
      </c>
      <c r="C336">
        <v>36776</v>
      </c>
      <c r="D336">
        <v>17.629999999999995</v>
      </c>
      <c r="E336">
        <v>59.129999999999995</v>
      </c>
      <c r="F336">
        <v>1.06</v>
      </c>
      <c r="G336">
        <v>0.13135068153655516</v>
      </c>
      <c r="H336">
        <v>6.16</v>
      </c>
      <c r="I336">
        <v>1.7303370786516854</v>
      </c>
      <c r="J336">
        <v>47.53</v>
      </c>
      <c r="K336">
        <v>98.94</v>
      </c>
      <c r="L336">
        <v>141</v>
      </c>
      <c r="M336">
        <v>612</v>
      </c>
      <c r="N336">
        <v>3207</v>
      </c>
      <c r="O336">
        <v>0.98607843137254902</v>
      </c>
      <c r="P336">
        <v>1.1449953227315248</v>
      </c>
      <c r="Q336" t="s">
        <v>13588</v>
      </c>
    </row>
    <row r="337" spans="1:17">
      <c r="A337" t="s">
        <v>3971</v>
      </c>
      <c r="B337">
        <v>6000</v>
      </c>
      <c r="C337">
        <v>36498</v>
      </c>
      <c r="D337">
        <v>5.519999999999996</v>
      </c>
      <c r="E337">
        <v>59.20333333333334</v>
      </c>
      <c r="F337">
        <v>11.43</v>
      </c>
      <c r="G337">
        <v>3.2564102564102564</v>
      </c>
      <c r="H337">
        <v>3.02</v>
      </c>
      <c r="I337">
        <v>1.6685082872928176</v>
      </c>
      <c r="J337">
        <v>62.28</v>
      </c>
      <c r="K337">
        <v>99.26</v>
      </c>
      <c r="L337">
        <v>30</v>
      </c>
      <c r="M337">
        <v>83</v>
      </c>
      <c r="N337">
        <v>4459</v>
      </c>
      <c r="O337">
        <v>1.5469879518072289</v>
      </c>
      <c r="P337">
        <v>0.11168423413321373</v>
      </c>
      <c r="Q337" t="s">
        <v>13588</v>
      </c>
    </row>
    <row r="338" spans="1:17">
      <c r="A338" t="s">
        <v>1867</v>
      </c>
      <c r="B338">
        <v>1500</v>
      </c>
      <c r="C338">
        <v>104368</v>
      </c>
      <c r="D338">
        <v>16.580000000000005</v>
      </c>
      <c r="E338">
        <v>59.563333333333333</v>
      </c>
      <c r="F338">
        <v>0.93</v>
      </c>
      <c r="G338">
        <v>0.20805369127516782</v>
      </c>
      <c r="H338">
        <v>0.31</v>
      </c>
      <c r="I338">
        <v>0.15577889447236182</v>
      </c>
      <c r="J338">
        <v>25.08</v>
      </c>
      <c r="K338">
        <v>99.97</v>
      </c>
      <c r="L338">
        <v>1142</v>
      </c>
      <c r="M338">
        <v>6390</v>
      </c>
      <c r="N338">
        <v>27838</v>
      </c>
      <c r="O338">
        <v>0.76490766823161194</v>
      </c>
      <c r="P338">
        <v>1.3772541130828364</v>
      </c>
      <c r="Q338" t="s">
        <v>13588</v>
      </c>
    </row>
    <row r="339" spans="1:17">
      <c r="A339" t="s">
        <v>762</v>
      </c>
      <c r="B339">
        <v>3766.76</v>
      </c>
      <c r="C339">
        <v>24941</v>
      </c>
      <c r="D339">
        <v>8.8200000000000074</v>
      </c>
      <c r="E339">
        <v>59.916666666666664</v>
      </c>
      <c r="F339">
        <v>8.9700000000000006</v>
      </c>
      <c r="G339">
        <v>0.69696969696969702</v>
      </c>
      <c r="H339">
        <v>3.71</v>
      </c>
      <c r="I339">
        <v>1.0136612021857923</v>
      </c>
      <c r="J339">
        <v>100</v>
      </c>
      <c r="K339">
        <v>99.1</v>
      </c>
      <c r="L339">
        <v>476</v>
      </c>
      <c r="M339">
        <v>2737</v>
      </c>
      <c r="N339">
        <v>7300</v>
      </c>
      <c r="O339">
        <v>0.7443478260869566</v>
      </c>
      <c r="P339">
        <v>2.2495890410958905</v>
      </c>
      <c r="Q339" t="s">
        <v>13586</v>
      </c>
    </row>
    <row r="340" spans="1:17">
      <c r="A340" t="s">
        <v>3517</v>
      </c>
      <c r="B340">
        <v>659.74</v>
      </c>
      <c r="C340">
        <v>16049</v>
      </c>
      <c r="D340">
        <v>2.6099999999999994</v>
      </c>
      <c r="E340">
        <v>59.926666666666669</v>
      </c>
      <c r="F340">
        <v>33.1</v>
      </c>
      <c r="G340">
        <v>2.3002084781097984</v>
      </c>
      <c r="H340">
        <v>6</v>
      </c>
      <c r="I340">
        <v>1.6260162601626016</v>
      </c>
      <c r="J340">
        <v>100</v>
      </c>
      <c r="K340">
        <v>98.89</v>
      </c>
      <c r="L340">
        <v>113</v>
      </c>
      <c r="M340">
        <v>557</v>
      </c>
      <c r="N340">
        <v>3325</v>
      </c>
      <c r="O340">
        <v>0.86829443447037702</v>
      </c>
      <c r="P340">
        <v>1.0051127819548873</v>
      </c>
      <c r="Q340" t="s">
        <v>13586</v>
      </c>
    </row>
    <row r="341" spans="1:17">
      <c r="A341" t="s">
        <v>2137</v>
      </c>
      <c r="B341">
        <v>659.74</v>
      </c>
      <c r="C341">
        <v>16052</v>
      </c>
      <c r="D341">
        <v>2.6099999999999994</v>
      </c>
      <c r="E341">
        <v>59.926666666666669</v>
      </c>
      <c r="F341">
        <v>33.1</v>
      </c>
      <c r="G341">
        <v>2.3002084781097984</v>
      </c>
      <c r="H341">
        <v>6</v>
      </c>
      <c r="I341">
        <v>1.6260162601626016</v>
      </c>
      <c r="J341">
        <v>100</v>
      </c>
      <c r="K341">
        <v>98.89</v>
      </c>
      <c r="L341">
        <v>114</v>
      </c>
      <c r="M341">
        <v>560</v>
      </c>
      <c r="N341">
        <v>3328</v>
      </c>
      <c r="O341">
        <v>0.87128571428571433</v>
      </c>
      <c r="P341">
        <v>1.0096153846153846</v>
      </c>
      <c r="Q341" t="s">
        <v>13586</v>
      </c>
    </row>
    <row r="342" spans="1:17">
      <c r="A342" t="s">
        <v>2982</v>
      </c>
      <c r="B342">
        <v>1000</v>
      </c>
      <c r="C342">
        <v>7023</v>
      </c>
      <c r="D342">
        <v>7.7800000000000011</v>
      </c>
      <c r="E342">
        <v>60.403333333333329</v>
      </c>
      <c r="F342">
        <v>1.1200000000000001</v>
      </c>
      <c r="G342">
        <v>0.24833702882483374</v>
      </c>
      <c r="H342">
        <v>1.65</v>
      </c>
      <c r="I342">
        <v>0.63461538461538458</v>
      </c>
      <c r="J342">
        <v>100</v>
      </c>
      <c r="K342">
        <v>99.45</v>
      </c>
      <c r="L342">
        <v>63</v>
      </c>
      <c r="M342">
        <v>210</v>
      </c>
      <c r="N342">
        <v>955</v>
      </c>
      <c r="O342">
        <v>1.284</v>
      </c>
      <c r="P342">
        <v>1.3193717277486912</v>
      </c>
      <c r="Q342" t="s">
        <v>13586</v>
      </c>
    </row>
    <row r="343" spans="1:17">
      <c r="A343" t="s">
        <v>4128</v>
      </c>
      <c r="B343">
        <v>1000</v>
      </c>
      <c r="C343">
        <v>47812</v>
      </c>
      <c r="D343">
        <v>1.4400000000000048</v>
      </c>
      <c r="E343">
        <v>60.686666666666667</v>
      </c>
      <c r="F343">
        <v>13.22</v>
      </c>
      <c r="G343">
        <v>0.91869353717859625</v>
      </c>
      <c r="H343">
        <v>4.71</v>
      </c>
      <c r="I343">
        <v>1.2764227642276422</v>
      </c>
      <c r="J343">
        <v>99.63</v>
      </c>
      <c r="K343">
        <v>98.53</v>
      </c>
      <c r="L343">
        <v>88</v>
      </c>
      <c r="M343">
        <v>414</v>
      </c>
      <c r="N343">
        <v>2112</v>
      </c>
      <c r="O343">
        <v>0.9097584541062802</v>
      </c>
      <c r="P343">
        <v>1.1761363636363635</v>
      </c>
      <c r="Q343" t="s">
        <v>13586</v>
      </c>
    </row>
    <row r="344" spans="1:17">
      <c r="A344" t="s">
        <v>1526</v>
      </c>
      <c r="B344">
        <v>1000</v>
      </c>
      <c r="C344">
        <v>5798</v>
      </c>
      <c r="D344">
        <v>7.8300000000000054</v>
      </c>
      <c r="E344">
        <v>60.713333333333331</v>
      </c>
      <c r="F344">
        <v>0.26</v>
      </c>
      <c r="G344">
        <v>7.6023391812865507E-2</v>
      </c>
      <c r="H344">
        <v>0</v>
      </c>
      <c r="I344">
        <v>0</v>
      </c>
      <c r="J344">
        <v>99.43</v>
      </c>
      <c r="K344">
        <v>99.59</v>
      </c>
      <c r="L344">
        <v>78</v>
      </c>
      <c r="M344">
        <v>352</v>
      </c>
      <c r="N344">
        <v>2647</v>
      </c>
      <c r="O344">
        <v>0.94840909090909098</v>
      </c>
      <c r="P344">
        <v>0.7978843974310541</v>
      </c>
      <c r="Q344" t="s">
        <v>13586</v>
      </c>
    </row>
    <row r="345" spans="1:17">
      <c r="A345" t="s">
        <v>695</v>
      </c>
      <c r="B345">
        <v>1010</v>
      </c>
      <c r="C345">
        <v>9183</v>
      </c>
      <c r="D345">
        <v>10.54</v>
      </c>
      <c r="E345">
        <v>61.18</v>
      </c>
      <c r="F345">
        <v>9.1199999999999992</v>
      </c>
      <c r="G345">
        <v>0.63377345378735228</v>
      </c>
      <c r="H345">
        <v>3.12</v>
      </c>
      <c r="I345">
        <v>0.84552845528455289</v>
      </c>
      <c r="J345">
        <v>100</v>
      </c>
      <c r="K345">
        <v>99.2</v>
      </c>
      <c r="L345">
        <v>140</v>
      </c>
      <c r="M345">
        <v>648</v>
      </c>
      <c r="N345">
        <v>3362</v>
      </c>
      <c r="O345">
        <v>0.92469135802469138</v>
      </c>
      <c r="P345">
        <v>1.1564544913741821</v>
      </c>
      <c r="Q345" t="s">
        <v>13586</v>
      </c>
    </row>
    <row r="346" spans="1:17">
      <c r="A346" t="s">
        <v>1542</v>
      </c>
      <c r="B346">
        <v>2000</v>
      </c>
      <c r="C346">
        <v>5923</v>
      </c>
      <c r="D346">
        <v>5.93</v>
      </c>
      <c r="E346">
        <v>61.379999999999995</v>
      </c>
      <c r="F346">
        <v>100</v>
      </c>
      <c r="G346">
        <v>22.172949002217297</v>
      </c>
      <c r="H346">
        <v>5.0599999999999996</v>
      </c>
      <c r="I346">
        <v>1.9461538461538459</v>
      </c>
      <c r="J346">
        <v>100</v>
      </c>
      <c r="K346">
        <v>99.32</v>
      </c>
      <c r="L346">
        <v>0</v>
      </c>
      <c r="M346">
        <v>0</v>
      </c>
      <c r="N346">
        <v>13</v>
      </c>
      <c r="O346">
        <v>0</v>
      </c>
      <c r="P346">
        <v>0</v>
      </c>
      <c r="Q346" t="s">
        <v>13584</v>
      </c>
    </row>
    <row r="347" spans="1:17">
      <c r="A347" t="s">
        <v>1899</v>
      </c>
      <c r="B347">
        <v>0</v>
      </c>
      <c r="C347">
        <v>15267</v>
      </c>
      <c r="D347">
        <v>18.269999999999996</v>
      </c>
      <c r="E347">
        <v>61.886666666666663</v>
      </c>
      <c r="F347">
        <v>61.7</v>
      </c>
      <c r="G347">
        <v>13.803131991051455</v>
      </c>
      <c r="H347">
        <v>2.0499999999999998</v>
      </c>
      <c r="I347">
        <v>1.0301507537688441</v>
      </c>
      <c r="J347">
        <v>99.27</v>
      </c>
      <c r="K347">
        <v>99.96</v>
      </c>
      <c r="L347">
        <v>4</v>
      </c>
      <c r="M347">
        <v>26</v>
      </c>
      <c r="N347">
        <v>808</v>
      </c>
      <c r="O347">
        <v>0.65846153846153854</v>
      </c>
      <c r="P347">
        <v>0.19306930693069307</v>
      </c>
      <c r="Q347" t="s">
        <v>13586</v>
      </c>
    </row>
    <row r="348" spans="1:17">
      <c r="A348" t="s">
        <v>1364</v>
      </c>
      <c r="B348">
        <v>3000</v>
      </c>
      <c r="C348">
        <v>20318</v>
      </c>
      <c r="D348">
        <v>12.549999999999997</v>
      </c>
      <c r="E348">
        <v>62.316666666666663</v>
      </c>
      <c r="F348">
        <v>5.66</v>
      </c>
      <c r="G348">
        <v>0.4397824397824398</v>
      </c>
      <c r="H348">
        <v>2.23</v>
      </c>
      <c r="I348">
        <v>0.60928961748633881</v>
      </c>
      <c r="J348">
        <v>95.37</v>
      </c>
      <c r="K348">
        <v>99.2</v>
      </c>
      <c r="L348">
        <v>12</v>
      </c>
      <c r="M348">
        <v>69</v>
      </c>
      <c r="N348">
        <v>2126</v>
      </c>
      <c r="O348">
        <v>0.7443478260869566</v>
      </c>
      <c r="P348">
        <v>0.19473189087488241</v>
      </c>
      <c r="Q348" t="s">
        <v>13586</v>
      </c>
    </row>
    <row r="349" spans="1:17">
      <c r="A349" t="s">
        <v>796</v>
      </c>
      <c r="B349">
        <v>2000</v>
      </c>
      <c r="C349">
        <v>237122</v>
      </c>
      <c r="D349">
        <v>3.2800000000000011</v>
      </c>
      <c r="E349">
        <v>62.393333333333338</v>
      </c>
      <c r="F349">
        <v>21.03</v>
      </c>
      <c r="G349">
        <v>1.4614315496872829</v>
      </c>
      <c r="H349">
        <v>3.61</v>
      </c>
      <c r="I349">
        <v>0.97831978319783197</v>
      </c>
      <c r="J349">
        <v>98.1</v>
      </c>
      <c r="K349">
        <v>99.8</v>
      </c>
      <c r="L349">
        <v>367</v>
      </c>
      <c r="M349">
        <v>2064</v>
      </c>
      <c r="N349">
        <v>8468</v>
      </c>
      <c r="O349">
        <v>0.76102713178294579</v>
      </c>
      <c r="P349">
        <v>1.4624468587623995</v>
      </c>
      <c r="Q349" t="s">
        <v>13586</v>
      </c>
    </row>
    <row r="350" spans="1:17">
      <c r="A350" t="s">
        <v>181</v>
      </c>
      <c r="B350">
        <v>1000</v>
      </c>
      <c r="C350">
        <v>9333</v>
      </c>
      <c r="D350">
        <v>16.550000000000004</v>
      </c>
      <c r="E350">
        <v>62.65</v>
      </c>
      <c r="F350">
        <v>12.6</v>
      </c>
      <c r="G350">
        <v>0.87560806115357881</v>
      </c>
      <c r="H350">
        <v>11.04</v>
      </c>
      <c r="I350">
        <v>2.9918699186991868</v>
      </c>
      <c r="J350">
        <v>99.89</v>
      </c>
      <c r="K350">
        <v>99.28</v>
      </c>
      <c r="L350">
        <v>0</v>
      </c>
      <c r="M350">
        <v>73</v>
      </c>
      <c r="N350">
        <v>383</v>
      </c>
      <c r="O350">
        <v>0</v>
      </c>
      <c r="P350">
        <v>1.1436031331592691</v>
      </c>
      <c r="Q350" t="s">
        <v>13584</v>
      </c>
    </row>
    <row r="351" spans="1:17">
      <c r="A351" t="s">
        <v>1056</v>
      </c>
      <c r="B351">
        <v>1000</v>
      </c>
      <c r="C351">
        <v>20142</v>
      </c>
      <c r="D351">
        <v>11.080000000000005</v>
      </c>
      <c r="E351">
        <v>62.706666666666671</v>
      </c>
      <c r="F351">
        <v>1.69</v>
      </c>
      <c r="G351">
        <v>0.49852507374631266</v>
      </c>
      <c r="H351">
        <v>0.9</v>
      </c>
      <c r="I351">
        <v>0.41474654377880188</v>
      </c>
      <c r="J351">
        <v>88.35</v>
      </c>
      <c r="K351">
        <v>99.79</v>
      </c>
      <c r="L351">
        <v>215</v>
      </c>
      <c r="M351">
        <v>820</v>
      </c>
      <c r="N351">
        <v>4681</v>
      </c>
      <c r="O351">
        <v>1.1221951219512196</v>
      </c>
      <c r="P351">
        <v>1.0510574663533432</v>
      </c>
      <c r="Q351" t="s">
        <v>13586</v>
      </c>
    </row>
    <row r="352" spans="1:17">
      <c r="A352" t="s">
        <v>370</v>
      </c>
      <c r="B352">
        <v>1000</v>
      </c>
      <c r="C352">
        <v>8836</v>
      </c>
      <c r="D352">
        <v>29.369999999999997</v>
      </c>
      <c r="E352">
        <v>63.71</v>
      </c>
      <c r="F352">
        <v>0.82</v>
      </c>
      <c r="G352">
        <v>0.19431279620853081</v>
      </c>
      <c r="H352">
        <v>1.08</v>
      </c>
      <c r="I352">
        <v>0.35643564356435647</v>
      </c>
      <c r="J352">
        <v>100</v>
      </c>
      <c r="K352">
        <v>99.92</v>
      </c>
      <c r="L352">
        <v>247</v>
      </c>
      <c r="M352">
        <v>1022</v>
      </c>
      <c r="N352">
        <v>4235</v>
      </c>
      <c r="O352">
        <v>1.0344031311154598</v>
      </c>
      <c r="P352">
        <v>1.4479338842975207</v>
      </c>
      <c r="Q352" t="s">
        <v>13586</v>
      </c>
    </row>
    <row r="353" spans="1:17">
      <c r="A353" t="s">
        <v>3565</v>
      </c>
      <c r="B353">
        <v>1000</v>
      </c>
      <c r="C353">
        <v>2730</v>
      </c>
      <c r="D353">
        <v>14.059999999999995</v>
      </c>
      <c r="E353">
        <v>63.713333333333331</v>
      </c>
      <c r="F353">
        <v>0</v>
      </c>
      <c r="G353">
        <v>0</v>
      </c>
      <c r="H353">
        <v>0</v>
      </c>
      <c r="I353">
        <v>0</v>
      </c>
      <c r="J353">
        <v>97.65</v>
      </c>
      <c r="K353">
        <v>99.31</v>
      </c>
      <c r="L353">
        <v>0</v>
      </c>
      <c r="M353">
        <v>32</v>
      </c>
      <c r="N353">
        <v>293</v>
      </c>
      <c r="O353">
        <v>0</v>
      </c>
      <c r="P353">
        <v>0.65529010238907848</v>
      </c>
      <c r="Q353" t="s">
        <v>13584</v>
      </c>
    </row>
    <row r="354" spans="1:17">
      <c r="A354" t="s">
        <v>3952</v>
      </c>
      <c r="B354">
        <v>1000</v>
      </c>
      <c r="C354">
        <v>10330</v>
      </c>
      <c r="D354">
        <v>6.4500000000000028</v>
      </c>
      <c r="E354">
        <v>63.79666666666666</v>
      </c>
      <c r="F354">
        <v>3.45</v>
      </c>
      <c r="G354">
        <v>0.50660792951541855</v>
      </c>
      <c r="H354">
        <v>5.98</v>
      </c>
      <c r="I354">
        <v>1.8343558282208592</v>
      </c>
      <c r="J354">
        <v>99.19</v>
      </c>
      <c r="K354">
        <v>99.69</v>
      </c>
      <c r="L354">
        <v>7</v>
      </c>
      <c r="M354">
        <v>24</v>
      </c>
      <c r="N354">
        <v>60</v>
      </c>
      <c r="O354">
        <v>1.2483333333333335</v>
      </c>
      <c r="P354">
        <v>2.4000000000000004</v>
      </c>
      <c r="Q354" t="s">
        <v>13586</v>
      </c>
    </row>
    <row r="355" spans="1:17">
      <c r="A355" t="s">
        <v>3685</v>
      </c>
      <c r="B355">
        <v>1000</v>
      </c>
      <c r="C355">
        <v>10138</v>
      </c>
      <c r="D355">
        <v>4.9100000000000037</v>
      </c>
      <c r="E355">
        <v>63.81</v>
      </c>
      <c r="F355">
        <v>20.98</v>
      </c>
      <c r="G355">
        <v>1.457956914523975</v>
      </c>
      <c r="H355">
        <v>3.49</v>
      </c>
      <c r="I355">
        <v>0.94579945799457998</v>
      </c>
      <c r="J355">
        <v>99.98</v>
      </c>
      <c r="K355">
        <v>98.82</v>
      </c>
      <c r="L355">
        <v>41</v>
      </c>
      <c r="M355">
        <v>333</v>
      </c>
      <c r="N355">
        <v>2250</v>
      </c>
      <c r="O355">
        <v>0.52696696696696699</v>
      </c>
      <c r="P355">
        <v>0.8879999999999999</v>
      </c>
      <c r="Q355" t="s">
        <v>13586</v>
      </c>
    </row>
    <row r="356" spans="1:17">
      <c r="A356" t="s">
        <v>722</v>
      </c>
      <c r="B356">
        <v>6000</v>
      </c>
      <c r="C356">
        <v>2294</v>
      </c>
      <c r="D356">
        <v>3.4799999999999969</v>
      </c>
      <c r="E356">
        <v>64.123333333333335</v>
      </c>
      <c r="F356">
        <v>3.01</v>
      </c>
      <c r="G356">
        <v>0.76785714285714279</v>
      </c>
      <c r="H356">
        <v>3.99</v>
      </c>
      <c r="I356">
        <v>1.3211920529801324</v>
      </c>
      <c r="J356">
        <v>97.99</v>
      </c>
      <c r="K356">
        <v>99.1</v>
      </c>
      <c r="L356">
        <v>0</v>
      </c>
      <c r="M356">
        <v>88</v>
      </c>
      <c r="N356">
        <v>825</v>
      </c>
      <c r="O356">
        <v>0</v>
      </c>
      <c r="P356">
        <v>0.64</v>
      </c>
      <c r="Q356" t="s">
        <v>13584</v>
      </c>
    </row>
    <row r="357" spans="1:17">
      <c r="A357" t="s">
        <v>494</v>
      </c>
      <c r="B357">
        <v>1000</v>
      </c>
      <c r="C357">
        <v>17784</v>
      </c>
      <c r="D357">
        <v>6.2399999999999949</v>
      </c>
      <c r="E357">
        <v>64.396666666666661</v>
      </c>
      <c r="F357">
        <v>2.88</v>
      </c>
      <c r="G357">
        <v>0.73469387755102045</v>
      </c>
      <c r="H357">
        <v>2.34</v>
      </c>
      <c r="I357">
        <v>0.77483443708609268</v>
      </c>
      <c r="J357">
        <v>99.67</v>
      </c>
      <c r="K357">
        <v>97.89</v>
      </c>
      <c r="L357">
        <v>383</v>
      </c>
      <c r="M357">
        <v>1586</v>
      </c>
      <c r="N357">
        <v>4949</v>
      </c>
      <c r="O357">
        <v>1.0335687263556117</v>
      </c>
      <c r="P357">
        <v>1.9228126894322084</v>
      </c>
      <c r="Q357" t="s">
        <v>13586</v>
      </c>
    </row>
    <row r="358" spans="1:17">
      <c r="A358" t="s">
        <v>4199</v>
      </c>
      <c r="B358">
        <v>1001</v>
      </c>
      <c r="C358">
        <v>39461</v>
      </c>
      <c r="D358">
        <v>6.3299999999999983</v>
      </c>
      <c r="E358">
        <v>64.55</v>
      </c>
      <c r="F358">
        <v>2.72</v>
      </c>
      <c r="G358">
        <v>0.57142857142857151</v>
      </c>
      <c r="H358">
        <v>1.41</v>
      </c>
      <c r="I358">
        <v>0.47157190635451501</v>
      </c>
      <c r="J358">
        <v>100</v>
      </c>
      <c r="K358">
        <v>99.84</v>
      </c>
      <c r="L358">
        <v>521</v>
      </c>
      <c r="M358">
        <v>1901</v>
      </c>
      <c r="N358">
        <v>9520</v>
      </c>
      <c r="O358">
        <v>1.1730036822724883</v>
      </c>
      <c r="P358">
        <v>1.1981092436974792</v>
      </c>
      <c r="Q358" t="s">
        <v>13586</v>
      </c>
    </row>
    <row r="359" spans="1:17">
      <c r="A359" t="s">
        <v>137</v>
      </c>
      <c r="B359">
        <v>1000</v>
      </c>
      <c r="C359">
        <v>47746</v>
      </c>
      <c r="D359">
        <v>5.5000000000000071</v>
      </c>
      <c r="E359">
        <v>64.686666666666682</v>
      </c>
      <c r="F359">
        <v>3.83</v>
      </c>
      <c r="G359">
        <v>0.88657407407407407</v>
      </c>
      <c r="H359">
        <v>3.11</v>
      </c>
      <c r="I359">
        <v>1.0650684931506849</v>
      </c>
      <c r="J359">
        <v>68.319999999999993</v>
      </c>
      <c r="K359">
        <v>99.35</v>
      </c>
      <c r="L359">
        <v>1</v>
      </c>
      <c r="M359">
        <v>68</v>
      </c>
      <c r="N359">
        <v>1310</v>
      </c>
      <c r="O359">
        <v>6.2941176470588237E-2</v>
      </c>
      <c r="P359">
        <v>0.31145038167938932</v>
      </c>
      <c r="Q359" t="s">
        <v>13586</v>
      </c>
    </row>
    <row r="360" spans="1:17">
      <c r="A360" t="s">
        <v>1087</v>
      </c>
      <c r="B360">
        <v>1000</v>
      </c>
      <c r="C360">
        <v>3260</v>
      </c>
      <c r="D360">
        <v>9.8500000000000014</v>
      </c>
      <c r="E360">
        <v>64.706666666666663</v>
      </c>
      <c r="F360">
        <v>0</v>
      </c>
      <c r="G360">
        <v>0</v>
      </c>
      <c r="H360">
        <v>0.42</v>
      </c>
      <c r="I360">
        <v>0.12883435582822086</v>
      </c>
      <c r="J360">
        <v>99.97</v>
      </c>
      <c r="K360">
        <v>99.82</v>
      </c>
      <c r="L360">
        <v>6</v>
      </c>
      <c r="M360">
        <v>50</v>
      </c>
      <c r="N360">
        <v>371</v>
      </c>
      <c r="O360">
        <v>0.51360000000000006</v>
      </c>
      <c r="P360">
        <v>0.8086253369272236</v>
      </c>
      <c r="Q360" t="s">
        <v>13586</v>
      </c>
    </row>
    <row r="361" spans="1:17">
      <c r="A361" t="s">
        <v>134</v>
      </c>
      <c r="B361">
        <v>7501</v>
      </c>
      <c r="C361">
        <v>28483</v>
      </c>
      <c r="D361">
        <v>9.7900000000000063</v>
      </c>
      <c r="E361">
        <v>65.493333333333339</v>
      </c>
      <c r="F361">
        <v>2.97</v>
      </c>
      <c r="G361">
        <v>0.61111111111111116</v>
      </c>
      <c r="H361">
        <v>4.0199999999999996</v>
      </c>
      <c r="I361">
        <v>1.3627118644067795</v>
      </c>
      <c r="J361">
        <v>96.26</v>
      </c>
      <c r="K361">
        <v>98.83</v>
      </c>
      <c r="L361">
        <v>31</v>
      </c>
      <c r="M361">
        <v>341</v>
      </c>
      <c r="N361">
        <v>1771</v>
      </c>
      <c r="O361">
        <v>0.3890909090909091</v>
      </c>
      <c r="P361">
        <v>1.15527950310559</v>
      </c>
      <c r="Q361" t="s">
        <v>13586</v>
      </c>
    </row>
    <row r="362" spans="1:17">
      <c r="A362" t="s">
        <v>2704</v>
      </c>
      <c r="B362">
        <v>1000</v>
      </c>
      <c r="C362">
        <v>12052</v>
      </c>
      <c r="D362">
        <v>9.4199999999999946</v>
      </c>
      <c r="E362">
        <v>66.213333333333338</v>
      </c>
      <c r="F362">
        <v>2.31</v>
      </c>
      <c r="G362">
        <v>0.5892857142857143</v>
      </c>
      <c r="H362">
        <v>4.55</v>
      </c>
      <c r="I362">
        <v>1.5066225165562914</v>
      </c>
      <c r="J362">
        <v>99.97</v>
      </c>
      <c r="K362">
        <v>99.68</v>
      </c>
      <c r="L362">
        <v>38</v>
      </c>
      <c r="M362">
        <v>626</v>
      </c>
      <c r="N362">
        <v>6107</v>
      </c>
      <c r="O362">
        <v>0.25980830670926519</v>
      </c>
      <c r="P362">
        <v>0.61503193057147532</v>
      </c>
      <c r="Q362" t="s">
        <v>13586</v>
      </c>
    </row>
    <row r="363" spans="1:17">
      <c r="A363" t="s">
        <v>1601</v>
      </c>
      <c r="B363">
        <v>1000</v>
      </c>
      <c r="C363">
        <v>20410</v>
      </c>
      <c r="D363">
        <v>9.57</v>
      </c>
      <c r="E363">
        <v>66.736666666666665</v>
      </c>
      <c r="F363">
        <v>4.47</v>
      </c>
      <c r="G363">
        <v>0.58507853403141363</v>
      </c>
      <c r="H363">
        <v>3.23</v>
      </c>
      <c r="I363">
        <v>0.95000000000000007</v>
      </c>
      <c r="J363">
        <v>94.35</v>
      </c>
      <c r="K363">
        <v>99.09</v>
      </c>
      <c r="L363">
        <v>67</v>
      </c>
      <c r="M363">
        <v>224</v>
      </c>
      <c r="N363">
        <v>2718</v>
      </c>
      <c r="O363">
        <v>1.2801785714285714</v>
      </c>
      <c r="P363">
        <v>0.49448123620309048</v>
      </c>
      <c r="Q363" t="s">
        <v>13586</v>
      </c>
    </row>
    <row r="364" spans="1:17">
      <c r="A364" t="s">
        <v>1165</v>
      </c>
      <c r="B364">
        <v>11525.11</v>
      </c>
      <c r="C364">
        <v>50078</v>
      </c>
      <c r="D364">
        <v>5.6899999999999977</v>
      </c>
      <c r="E364">
        <v>66.903333333333336</v>
      </c>
      <c r="F364">
        <v>1.75</v>
      </c>
      <c r="G364">
        <v>0.25697503671071953</v>
      </c>
      <c r="H364">
        <v>1.28</v>
      </c>
      <c r="I364">
        <v>0.39263803680981596</v>
      </c>
      <c r="J364">
        <v>99.66</v>
      </c>
      <c r="K364">
        <v>99.55</v>
      </c>
      <c r="L364">
        <v>282</v>
      </c>
      <c r="M364">
        <v>2208</v>
      </c>
      <c r="N364">
        <v>14841</v>
      </c>
      <c r="O364">
        <v>0.54663043478260875</v>
      </c>
      <c r="P364">
        <v>0.89266221952698599</v>
      </c>
      <c r="Q364" t="s">
        <v>13586</v>
      </c>
    </row>
    <row r="365" spans="1:17">
      <c r="A365" t="s">
        <v>2602</v>
      </c>
      <c r="B365">
        <v>2000</v>
      </c>
      <c r="C365">
        <v>6317</v>
      </c>
      <c r="D365">
        <v>3.1999999999999886</v>
      </c>
      <c r="E365">
        <v>67.173333333333332</v>
      </c>
      <c r="F365">
        <v>1.72</v>
      </c>
      <c r="G365">
        <v>0.25256975036710722</v>
      </c>
      <c r="H365">
        <v>0.01</v>
      </c>
      <c r="I365">
        <v>3.0674846625766872E-3</v>
      </c>
      <c r="J365">
        <v>81.37</v>
      </c>
      <c r="K365">
        <v>99.84</v>
      </c>
      <c r="L365">
        <v>1</v>
      </c>
      <c r="M365">
        <v>42</v>
      </c>
      <c r="N365">
        <v>812</v>
      </c>
      <c r="O365">
        <v>0.1019047619047619</v>
      </c>
      <c r="P365">
        <v>0.31034482758620691</v>
      </c>
      <c r="Q365" t="s">
        <v>13586</v>
      </c>
    </row>
    <row r="366" spans="1:17">
      <c r="A366" t="s">
        <v>267</v>
      </c>
      <c r="B366">
        <v>1000</v>
      </c>
      <c r="C366">
        <v>31464</v>
      </c>
      <c r="D366">
        <v>4.210000000000008</v>
      </c>
      <c r="E366">
        <v>67.176666666666662</v>
      </c>
      <c r="F366">
        <v>4.2699999999999996</v>
      </c>
      <c r="G366">
        <v>0.675632911392405</v>
      </c>
      <c r="H366">
        <v>5.67</v>
      </c>
      <c r="I366">
        <v>1.7446153846153847</v>
      </c>
      <c r="J366">
        <v>94.71</v>
      </c>
      <c r="K366">
        <v>97.55</v>
      </c>
      <c r="L366">
        <v>91</v>
      </c>
      <c r="M366">
        <v>464</v>
      </c>
      <c r="N366">
        <v>1670</v>
      </c>
      <c r="O366">
        <v>0.83939655172413796</v>
      </c>
      <c r="P366">
        <v>1.6670658682634731</v>
      </c>
      <c r="Q366" t="s">
        <v>13586</v>
      </c>
    </row>
    <row r="367" spans="1:17">
      <c r="A367" t="s">
        <v>342</v>
      </c>
      <c r="B367">
        <v>21000</v>
      </c>
      <c r="C367">
        <v>15608</v>
      </c>
      <c r="D367">
        <v>4.9599999999999937</v>
      </c>
      <c r="E367">
        <v>67.303333333333327</v>
      </c>
      <c r="F367">
        <v>3.27</v>
      </c>
      <c r="G367">
        <v>0.86279683377308702</v>
      </c>
      <c r="H367">
        <v>1.53</v>
      </c>
      <c r="I367">
        <v>0.63223140495867769</v>
      </c>
      <c r="J367">
        <v>99.88</v>
      </c>
      <c r="K367">
        <v>99.57</v>
      </c>
      <c r="L367">
        <v>329</v>
      </c>
      <c r="M367">
        <v>2046</v>
      </c>
      <c r="N367">
        <v>6544</v>
      </c>
      <c r="O367">
        <v>0.68823069403714565</v>
      </c>
      <c r="P367">
        <v>1.8759168704156481</v>
      </c>
      <c r="Q367" t="s">
        <v>13586</v>
      </c>
    </row>
    <row r="368" spans="1:17">
      <c r="A368" t="s">
        <v>3806</v>
      </c>
      <c r="B368">
        <v>3000</v>
      </c>
      <c r="C368">
        <v>56385</v>
      </c>
      <c r="D368">
        <v>5.0300000000000011</v>
      </c>
      <c r="E368">
        <v>67.483333333333334</v>
      </c>
      <c r="F368">
        <v>17.41</v>
      </c>
      <c r="G368">
        <v>1.2098679638637944</v>
      </c>
      <c r="H368">
        <v>3.44</v>
      </c>
      <c r="I368">
        <v>0.9322493224932249</v>
      </c>
      <c r="J368">
        <v>99.43</v>
      </c>
      <c r="K368">
        <v>99.58</v>
      </c>
      <c r="L368">
        <v>318</v>
      </c>
      <c r="M368">
        <v>1557</v>
      </c>
      <c r="N368">
        <v>6153</v>
      </c>
      <c r="O368">
        <v>0.87414258188824667</v>
      </c>
      <c r="P368">
        <v>1.5182837640175526</v>
      </c>
      <c r="Q368" t="s">
        <v>13586</v>
      </c>
    </row>
    <row r="369" spans="1:17">
      <c r="A369" t="s">
        <v>1126</v>
      </c>
      <c r="B369">
        <v>1008</v>
      </c>
      <c r="C369">
        <v>16263</v>
      </c>
      <c r="D369">
        <v>6.4400000000000048</v>
      </c>
      <c r="E369">
        <v>67.583333333333329</v>
      </c>
      <c r="F369">
        <v>3.47</v>
      </c>
      <c r="G369">
        <v>0.45418848167539272</v>
      </c>
      <c r="H369">
        <v>4.83</v>
      </c>
      <c r="I369">
        <v>1.4205882352941177</v>
      </c>
      <c r="J369">
        <v>99.84</v>
      </c>
      <c r="K369">
        <v>98.3</v>
      </c>
      <c r="L369">
        <v>212</v>
      </c>
      <c r="M369">
        <v>864</v>
      </c>
      <c r="N369">
        <v>3576</v>
      </c>
      <c r="O369">
        <v>1.0501851851851853</v>
      </c>
      <c r="P369">
        <v>1.4496644295302015</v>
      </c>
      <c r="Q369" t="s">
        <v>13586</v>
      </c>
    </row>
    <row r="370" spans="1:17">
      <c r="A370" t="s">
        <v>3551</v>
      </c>
      <c r="B370">
        <v>1000</v>
      </c>
      <c r="C370">
        <v>18719</v>
      </c>
      <c r="D370">
        <v>9.3499999999999943</v>
      </c>
      <c r="E370">
        <v>67.87</v>
      </c>
      <c r="F370">
        <v>24.24</v>
      </c>
      <c r="G370">
        <v>3.1727748691099475</v>
      </c>
      <c r="H370">
        <v>7.15</v>
      </c>
      <c r="I370">
        <v>2.1029411764705883</v>
      </c>
      <c r="J370">
        <v>98.88</v>
      </c>
      <c r="K370">
        <v>98.24</v>
      </c>
      <c r="L370">
        <v>13</v>
      </c>
      <c r="M370">
        <v>42</v>
      </c>
      <c r="N370">
        <v>1478</v>
      </c>
      <c r="O370">
        <v>1.3247619047619048</v>
      </c>
      <c r="P370">
        <v>0.17050067658998647</v>
      </c>
      <c r="Q370" t="s">
        <v>13586</v>
      </c>
    </row>
    <row r="371" spans="1:17">
      <c r="A371" t="s">
        <v>1235</v>
      </c>
      <c r="B371">
        <v>6200</v>
      </c>
      <c r="C371">
        <v>253961</v>
      </c>
      <c r="D371">
        <v>3.6200000000000045</v>
      </c>
      <c r="E371">
        <v>68.796666666666667</v>
      </c>
      <c r="F371">
        <v>16.23</v>
      </c>
      <c r="G371">
        <v>1.1278665740097289</v>
      </c>
      <c r="H371">
        <v>3.93</v>
      </c>
      <c r="I371">
        <v>1.0650406504065042</v>
      </c>
      <c r="J371">
        <v>97.15</v>
      </c>
      <c r="K371">
        <v>99.91</v>
      </c>
      <c r="L371">
        <v>631</v>
      </c>
      <c r="M371">
        <v>2307</v>
      </c>
      <c r="N371">
        <v>18363</v>
      </c>
      <c r="O371">
        <v>1.1706458604247942</v>
      </c>
      <c r="P371">
        <v>0.75379839895441914</v>
      </c>
      <c r="Q371" t="s">
        <v>13586</v>
      </c>
    </row>
    <row r="372" spans="1:17">
      <c r="A372" t="s">
        <v>1814</v>
      </c>
      <c r="B372">
        <v>1000</v>
      </c>
      <c r="C372">
        <v>45040</v>
      </c>
      <c r="D372">
        <v>24.28</v>
      </c>
      <c r="E372">
        <v>68.803333333333327</v>
      </c>
      <c r="F372">
        <v>5.56</v>
      </c>
      <c r="G372">
        <v>1.1440329218106995</v>
      </c>
      <c r="H372">
        <v>0.9</v>
      </c>
      <c r="I372">
        <v>0.30508474576271183</v>
      </c>
      <c r="J372">
        <v>98.08</v>
      </c>
      <c r="K372">
        <v>99.79</v>
      </c>
      <c r="L372">
        <v>150</v>
      </c>
      <c r="M372">
        <v>738</v>
      </c>
      <c r="N372">
        <v>5106</v>
      </c>
      <c r="O372">
        <v>0.86991869918699194</v>
      </c>
      <c r="P372">
        <v>0.86721504112808456</v>
      </c>
      <c r="Q372" t="s">
        <v>13586</v>
      </c>
    </row>
    <row r="373" spans="1:17">
      <c r="A373" t="s">
        <v>3558</v>
      </c>
      <c r="B373">
        <v>1000</v>
      </c>
      <c r="C373">
        <v>7113</v>
      </c>
      <c r="D373">
        <v>8.5999999999999943</v>
      </c>
      <c r="E373">
        <v>69</v>
      </c>
      <c r="F373">
        <v>2.46</v>
      </c>
      <c r="G373">
        <v>0.62755102040816324</v>
      </c>
      <c r="H373">
        <v>0.05</v>
      </c>
      <c r="I373">
        <v>1.6556291390728478E-2</v>
      </c>
      <c r="J373">
        <v>100</v>
      </c>
      <c r="K373">
        <v>99.62</v>
      </c>
      <c r="L373">
        <v>1</v>
      </c>
      <c r="M373">
        <v>250</v>
      </c>
      <c r="N373">
        <v>1938</v>
      </c>
      <c r="O373">
        <v>1.712E-2</v>
      </c>
      <c r="P373">
        <v>0.77399380804953566</v>
      </c>
      <c r="Q373" t="s">
        <v>13586</v>
      </c>
    </row>
    <row r="374" spans="1:17">
      <c r="A374" t="s">
        <v>1520</v>
      </c>
      <c r="B374">
        <v>1071</v>
      </c>
      <c r="C374">
        <v>10270</v>
      </c>
      <c r="D374">
        <v>2.6899999999999977</v>
      </c>
      <c r="E374">
        <v>69.283333333333331</v>
      </c>
      <c r="F374">
        <v>10</v>
      </c>
      <c r="G374">
        <v>0.69492703266157052</v>
      </c>
      <c r="H374">
        <v>6.33</v>
      </c>
      <c r="I374">
        <v>1.7154471544715448</v>
      </c>
      <c r="J374">
        <v>99.99</v>
      </c>
      <c r="K374">
        <v>98.09</v>
      </c>
      <c r="L374">
        <v>160</v>
      </c>
      <c r="M374">
        <v>729</v>
      </c>
      <c r="N374">
        <v>2831</v>
      </c>
      <c r="O374">
        <v>0.93936899862825796</v>
      </c>
      <c r="P374">
        <v>1.5450370893677143</v>
      </c>
      <c r="Q374" t="s">
        <v>13586</v>
      </c>
    </row>
    <row r="375" spans="1:17">
      <c r="A375" t="s">
        <v>3178</v>
      </c>
      <c r="B375">
        <v>2000</v>
      </c>
      <c r="C375">
        <v>5879</v>
      </c>
      <c r="D375">
        <v>11.14</v>
      </c>
      <c r="E375">
        <v>69.376666666666665</v>
      </c>
      <c r="F375">
        <v>0</v>
      </c>
      <c r="G375">
        <v>0</v>
      </c>
      <c r="H375">
        <v>0.01</v>
      </c>
      <c r="I375">
        <v>3.5842293906810036E-3</v>
      </c>
      <c r="J375">
        <v>99.97</v>
      </c>
      <c r="K375">
        <v>99.61</v>
      </c>
      <c r="L375">
        <v>20</v>
      </c>
      <c r="M375">
        <v>48</v>
      </c>
      <c r="N375">
        <v>876</v>
      </c>
      <c r="O375">
        <v>1.7833333333333334</v>
      </c>
      <c r="P375">
        <v>0.32876712328767121</v>
      </c>
      <c r="Q375" t="s">
        <v>13586</v>
      </c>
    </row>
    <row r="376" spans="1:17">
      <c r="A376" t="s">
        <v>3628</v>
      </c>
      <c r="B376">
        <v>500</v>
      </c>
      <c r="C376">
        <v>105191</v>
      </c>
      <c r="D376">
        <v>4.5100000000000051</v>
      </c>
      <c r="E376">
        <v>69.600000000000009</v>
      </c>
      <c r="F376">
        <v>1.21</v>
      </c>
      <c r="G376">
        <v>0.37577639751552794</v>
      </c>
      <c r="H376">
        <v>0.25</v>
      </c>
      <c r="I376">
        <v>0.15723270440251572</v>
      </c>
      <c r="J376">
        <v>39.92</v>
      </c>
      <c r="K376">
        <v>99.95</v>
      </c>
      <c r="L376">
        <v>666</v>
      </c>
      <c r="M376">
        <v>3096</v>
      </c>
      <c r="N376">
        <v>19186</v>
      </c>
      <c r="O376">
        <v>0.92069767441860473</v>
      </c>
      <c r="P376">
        <v>0.96820598352965703</v>
      </c>
      <c r="Q376" t="s">
        <v>13588</v>
      </c>
    </row>
    <row r="377" spans="1:17">
      <c r="A377" t="s">
        <v>1064</v>
      </c>
      <c r="B377">
        <v>1000</v>
      </c>
      <c r="C377">
        <v>4479</v>
      </c>
      <c r="D377">
        <v>4.519999999999996</v>
      </c>
      <c r="E377">
        <v>70.11</v>
      </c>
      <c r="F377">
        <v>36.08</v>
      </c>
      <c r="G377">
        <v>2.5072967338429462</v>
      </c>
      <c r="H377">
        <v>4.84</v>
      </c>
      <c r="I377">
        <v>1.3116531165311653</v>
      </c>
      <c r="J377">
        <v>99.89</v>
      </c>
      <c r="K377">
        <v>99.31</v>
      </c>
      <c r="L377">
        <v>25</v>
      </c>
      <c r="M377">
        <v>171</v>
      </c>
      <c r="N377">
        <v>1149</v>
      </c>
      <c r="O377">
        <v>0.6257309941520468</v>
      </c>
      <c r="P377">
        <v>0.89295039164490864</v>
      </c>
      <c r="Q377" t="s">
        <v>13586</v>
      </c>
    </row>
    <row r="378" spans="1:17">
      <c r="A378" t="s">
        <v>790</v>
      </c>
      <c r="B378">
        <v>8888</v>
      </c>
      <c r="C378">
        <v>8444</v>
      </c>
      <c r="D378">
        <v>4.1400000000000006</v>
      </c>
      <c r="E378">
        <v>70.756666666666675</v>
      </c>
      <c r="F378">
        <v>1.36</v>
      </c>
      <c r="G378">
        <v>0.28571428571428575</v>
      </c>
      <c r="H378">
        <v>1.61</v>
      </c>
      <c r="I378">
        <v>0.53846153846153844</v>
      </c>
      <c r="J378">
        <v>24.94</v>
      </c>
      <c r="K378">
        <v>99.73</v>
      </c>
      <c r="L378">
        <v>81</v>
      </c>
      <c r="M378">
        <v>383</v>
      </c>
      <c r="N378">
        <v>3332</v>
      </c>
      <c r="O378">
        <v>0.90516971279373371</v>
      </c>
      <c r="P378">
        <v>0.68967587034813926</v>
      </c>
      <c r="Q378" t="s">
        <v>13588</v>
      </c>
    </row>
    <row r="379" spans="1:17">
      <c r="A379" t="s">
        <v>3108</v>
      </c>
      <c r="B379">
        <v>1001</v>
      </c>
      <c r="C379">
        <v>6878</v>
      </c>
      <c r="D379">
        <v>5.4899999999999949</v>
      </c>
      <c r="E379">
        <v>70.956666666666663</v>
      </c>
      <c r="F379">
        <v>2.13</v>
      </c>
      <c r="G379">
        <v>0.1655011655011655</v>
      </c>
      <c r="H379">
        <v>8.99</v>
      </c>
      <c r="I379">
        <v>2.4562841530054644</v>
      </c>
      <c r="J379">
        <v>98.3</v>
      </c>
      <c r="K379">
        <v>98.41</v>
      </c>
      <c r="L379">
        <v>6</v>
      </c>
      <c r="M379">
        <v>37</v>
      </c>
      <c r="N379">
        <v>1261</v>
      </c>
      <c r="O379">
        <v>0.69405405405405418</v>
      </c>
      <c r="P379">
        <v>0.17605075337034098</v>
      </c>
      <c r="Q379" t="s">
        <v>13586</v>
      </c>
    </row>
    <row r="380" spans="1:17">
      <c r="A380" t="s">
        <v>875</v>
      </c>
      <c r="B380">
        <v>3000</v>
      </c>
      <c r="C380">
        <v>8299</v>
      </c>
      <c r="D380">
        <v>4.3499999999999943</v>
      </c>
      <c r="E380">
        <v>71.11</v>
      </c>
      <c r="F380">
        <v>12.18</v>
      </c>
      <c r="G380">
        <v>1.5942408376963351</v>
      </c>
      <c r="H380">
        <v>4.7300000000000004</v>
      </c>
      <c r="I380">
        <v>1.3911764705882355</v>
      </c>
      <c r="J380">
        <v>100</v>
      </c>
      <c r="K380">
        <v>99.39</v>
      </c>
      <c r="L380">
        <v>101</v>
      </c>
      <c r="M380">
        <v>655</v>
      </c>
      <c r="N380">
        <v>3610</v>
      </c>
      <c r="O380">
        <v>0.65996946564885495</v>
      </c>
      <c r="P380">
        <v>1.0886426592797784</v>
      </c>
      <c r="Q380" t="s">
        <v>13586</v>
      </c>
    </row>
    <row r="381" spans="1:17">
      <c r="A381" t="s">
        <v>848</v>
      </c>
      <c r="B381">
        <v>1000</v>
      </c>
      <c r="C381">
        <v>8518</v>
      </c>
      <c r="D381">
        <v>4.3700000000000045</v>
      </c>
      <c r="E381">
        <v>71.256666666666661</v>
      </c>
      <c r="F381">
        <v>1.32</v>
      </c>
      <c r="G381">
        <v>0.33673469387755106</v>
      </c>
      <c r="H381">
        <v>3.31</v>
      </c>
      <c r="I381">
        <v>1.0960264900662251</v>
      </c>
      <c r="J381">
        <v>99.95</v>
      </c>
      <c r="K381">
        <v>99</v>
      </c>
      <c r="L381">
        <v>157</v>
      </c>
      <c r="M381">
        <v>834</v>
      </c>
      <c r="N381">
        <v>2291</v>
      </c>
      <c r="O381">
        <v>0.8057074340527578</v>
      </c>
      <c r="P381">
        <v>2.1841990397206459</v>
      </c>
      <c r="Q381" t="s">
        <v>13586</v>
      </c>
    </row>
    <row r="382" spans="1:17">
      <c r="A382" t="s">
        <v>245</v>
      </c>
      <c r="B382">
        <v>1212</v>
      </c>
      <c r="C382">
        <v>81873</v>
      </c>
      <c r="D382">
        <v>8.1199999999999903</v>
      </c>
      <c r="E382">
        <v>72.536666666666676</v>
      </c>
      <c r="F382">
        <v>9.8699999999999992</v>
      </c>
      <c r="G382">
        <v>0.68589298123697007</v>
      </c>
      <c r="H382">
        <v>3.67</v>
      </c>
      <c r="I382">
        <v>0.99457994579945797</v>
      </c>
      <c r="J382">
        <v>99.37</v>
      </c>
      <c r="K382">
        <v>99.21</v>
      </c>
      <c r="L382">
        <v>58</v>
      </c>
      <c r="M382">
        <v>455</v>
      </c>
      <c r="N382">
        <v>1765</v>
      </c>
      <c r="O382">
        <v>0.54558241758241754</v>
      </c>
      <c r="P382">
        <v>1.546742209631728</v>
      </c>
      <c r="Q382" t="s">
        <v>13586</v>
      </c>
    </row>
    <row r="383" spans="1:17">
      <c r="A383" t="s">
        <v>2848</v>
      </c>
      <c r="B383">
        <v>2000</v>
      </c>
      <c r="C383">
        <v>5331</v>
      </c>
      <c r="D383">
        <v>3.3799999999999955</v>
      </c>
      <c r="E383">
        <v>73.466666666666654</v>
      </c>
      <c r="F383">
        <v>0</v>
      </c>
      <c r="G383">
        <v>0</v>
      </c>
      <c r="H383">
        <v>0.05</v>
      </c>
      <c r="I383">
        <v>2.0661157024793389E-2</v>
      </c>
      <c r="J383">
        <v>94.8</v>
      </c>
      <c r="K383">
        <v>99.68</v>
      </c>
      <c r="L383">
        <v>78</v>
      </c>
      <c r="M383">
        <v>268</v>
      </c>
      <c r="N383">
        <v>1343</v>
      </c>
      <c r="O383">
        <v>1.2456716417910449</v>
      </c>
      <c r="P383">
        <v>1.1973194341027551</v>
      </c>
      <c r="Q383" t="s">
        <v>13586</v>
      </c>
    </row>
    <row r="384" spans="1:17">
      <c r="A384" t="s">
        <v>225</v>
      </c>
      <c r="B384">
        <v>1000</v>
      </c>
      <c r="C384">
        <v>11831</v>
      </c>
      <c r="D384">
        <v>2.4000000000000057</v>
      </c>
      <c r="E384">
        <v>73.563333333333333</v>
      </c>
      <c r="F384">
        <v>0.55000000000000004</v>
      </c>
      <c r="G384">
        <v>0.12195121951219513</v>
      </c>
      <c r="H384">
        <v>5.23</v>
      </c>
      <c r="I384">
        <v>2.0115384615384615</v>
      </c>
      <c r="J384">
        <v>100</v>
      </c>
      <c r="K384">
        <v>99.71</v>
      </c>
      <c r="L384">
        <v>223</v>
      </c>
      <c r="M384">
        <v>1129</v>
      </c>
      <c r="N384">
        <v>6723</v>
      </c>
      <c r="O384">
        <v>0.84538529672276364</v>
      </c>
      <c r="P384">
        <v>1.0075858991521642</v>
      </c>
      <c r="Q384" t="s">
        <v>13586</v>
      </c>
    </row>
    <row r="385" spans="1:17">
      <c r="A385" t="s">
        <v>2610</v>
      </c>
      <c r="B385">
        <v>3000</v>
      </c>
      <c r="C385">
        <v>12806</v>
      </c>
      <c r="D385">
        <v>9.5</v>
      </c>
      <c r="E385">
        <v>73.73</v>
      </c>
      <c r="F385">
        <v>3.12</v>
      </c>
      <c r="G385">
        <v>0.24242424242424246</v>
      </c>
      <c r="H385">
        <v>2.7</v>
      </c>
      <c r="I385">
        <v>0.73770491803278693</v>
      </c>
      <c r="J385">
        <v>87.45</v>
      </c>
      <c r="K385">
        <v>99.79</v>
      </c>
      <c r="L385">
        <v>59</v>
      </c>
      <c r="M385">
        <v>209</v>
      </c>
      <c r="N385">
        <v>1771</v>
      </c>
      <c r="O385">
        <v>1.2082296650717703</v>
      </c>
      <c r="P385">
        <v>0.70807453416149069</v>
      </c>
      <c r="Q385" t="s">
        <v>13586</v>
      </c>
    </row>
    <row r="386" spans="1:17">
      <c r="A386" t="s">
        <v>2821</v>
      </c>
      <c r="B386">
        <v>1001</v>
      </c>
      <c r="C386">
        <v>5435</v>
      </c>
      <c r="D386">
        <v>12.780000000000001</v>
      </c>
      <c r="E386">
        <v>74.093333333333334</v>
      </c>
      <c r="F386">
        <v>5.04</v>
      </c>
      <c r="G386">
        <v>0.39160839160839161</v>
      </c>
      <c r="H386">
        <v>4.67</v>
      </c>
      <c r="I386">
        <v>1.2759562841530054</v>
      </c>
      <c r="J386">
        <v>99.72</v>
      </c>
      <c r="K386">
        <v>98.16</v>
      </c>
      <c r="L386">
        <v>0</v>
      </c>
      <c r="M386">
        <v>136</v>
      </c>
      <c r="N386">
        <v>676</v>
      </c>
      <c r="O386">
        <v>0</v>
      </c>
      <c r="P386">
        <v>1.2071005917159763</v>
      </c>
      <c r="Q386" t="s">
        <v>13584</v>
      </c>
    </row>
    <row r="387" spans="1:17">
      <c r="A387" t="s">
        <v>2170</v>
      </c>
      <c r="B387">
        <v>8888.8799999999992</v>
      </c>
      <c r="C387">
        <v>84539</v>
      </c>
      <c r="D387">
        <v>1.7999999999999972</v>
      </c>
      <c r="E387">
        <v>74.430000000000007</v>
      </c>
      <c r="F387">
        <v>2.0099999999999998</v>
      </c>
      <c r="G387">
        <v>0.51275510204081631</v>
      </c>
      <c r="H387">
        <v>2.11</v>
      </c>
      <c r="I387">
        <v>0.69867549668874163</v>
      </c>
      <c r="J387">
        <v>99.16</v>
      </c>
      <c r="K387">
        <v>99.85</v>
      </c>
      <c r="L387">
        <v>1904</v>
      </c>
      <c r="M387">
        <v>8679</v>
      </c>
      <c r="N387">
        <v>44588</v>
      </c>
      <c r="O387">
        <v>0.93894688328148401</v>
      </c>
      <c r="P387">
        <v>1.1678927065578182</v>
      </c>
      <c r="Q387" t="s">
        <v>13586</v>
      </c>
    </row>
    <row r="388" spans="1:17">
      <c r="A388" t="s">
        <v>2950</v>
      </c>
      <c r="B388">
        <v>1000</v>
      </c>
      <c r="C388">
        <v>11930</v>
      </c>
      <c r="D388">
        <v>14.599999999999994</v>
      </c>
      <c r="E388">
        <v>74.763333333333335</v>
      </c>
      <c r="F388">
        <v>0.5</v>
      </c>
      <c r="G388">
        <v>0.15974440894568689</v>
      </c>
      <c r="H388">
        <v>2.31</v>
      </c>
      <c r="I388">
        <v>0.90588235294117658</v>
      </c>
      <c r="J388">
        <v>14.21</v>
      </c>
      <c r="K388">
        <v>99.92</v>
      </c>
      <c r="L388">
        <v>84</v>
      </c>
      <c r="M388">
        <v>384</v>
      </c>
      <c r="N388">
        <v>2130</v>
      </c>
      <c r="O388">
        <v>0.93625000000000003</v>
      </c>
      <c r="P388">
        <v>1.0816901408450705</v>
      </c>
      <c r="Q388" t="s">
        <v>13588</v>
      </c>
    </row>
    <row r="389" spans="1:17">
      <c r="A389" t="s">
        <v>1430</v>
      </c>
      <c r="B389">
        <v>1000</v>
      </c>
      <c r="C389">
        <v>6226</v>
      </c>
      <c r="D389">
        <v>4.5900000000000034</v>
      </c>
      <c r="E389">
        <v>74.959999999999994</v>
      </c>
      <c r="F389">
        <v>1.1100000000000001</v>
      </c>
      <c r="G389">
        <v>0.35576923076923078</v>
      </c>
      <c r="H389">
        <v>1.66</v>
      </c>
      <c r="I389">
        <v>0.62878787878787867</v>
      </c>
      <c r="J389">
        <v>98.14</v>
      </c>
      <c r="K389">
        <v>99.81</v>
      </c>
      <c r="L389">
        <v>65</v>
      </c>
      <c r="M389">
        <v>217</v>
      </c>
      <c r="N389">
        <v>1177</v>
      </c>
      <c r="O389">
        <v>1.2820276497695853</v>
      </c>
      <c r="P389">
        <v>1.1062022090059473</v>
      </c>
      <c r="Q389" t="s">
        <v>13586</v>
      </c>
    </row>
    <row r="390" spans="1:17">
      <c r="A390" t="s">
        <v>3844</v>
      </c>
      <c r="B390">
        <v>1000</v>
      </c>
      <c r="C390">
        <v>31847</v>
      </c>
      <c r="D390">
        <v>8.9200000000000017</v>
      </c>
      <c r="E390">
        <v>75.106666666666669</v>
      </c>
      <c r="F390">
        <v>17.27</v>
      </c>
      <c r="G390">
        <v>1.2001389854065323</v>
      </c>
      <c r="H390">
        <v>2.21</v>
      </c>
      <c r="I390">
        <v>0.59891598915989164</v>
      </c>
      <c r="J390">
        <v>92.11</v>
      </c>
      <c r="K390">
        <v>99.8</v>
      </c>
      <c r="L390">
        <v>39</v>
      </c>
      <c r="M390">
        <v>172</v>
      </c>
      <c r="N390">
        <v>1561</v>
      </c>
      <c r="O390">
        <v>0.97046511627906973</v>
      </c>
      <c r="P390">
        <v>0.66111467008327995</v>
      </c>
      <c r="Q390" t="s">
        <v>13586</v>
      </c>
    </row>
    <row r="391" spans="1:17">
      <c r="A391" t="s">
        <v>2393</v>
      </c>
      <c r="B391">
        <v>1200</v>
      </c>
      <c r="C391">
        <v>7719</v>
      </c>
      <c r="D391">
        <v>0.53000000000000114</v>
      </c>
      <c r="E391">
        <v>75.956666666666663</v>
      </c>
      <c r="F391">
        <v>14.67</v>
      </c>
      <c r="G391">
        <v>1.0194579569145239</v>
      </c>
      <c r="H391">
        <v>3.25</v>
      </c>
      <c r="I391">
        <v>0.8807588075880759</v>
      </c>
      <c r="J391">
        <v>99.99</v>
      </c>
      <c r="K391">
        <v>98.69</v>
      </c>
      <c r="L391">
        <v>6</v>
      </c>
      <c r="M391">
        <v>206</v>
      </c>
      <c r="N391">
        <v>1931</v>
      </c>
      <c r="O391">
        <v>0.12466019417475729</v>
      </c>
      <c r="P391">
        <v>0.64008285862247538</v>
      </c>
      <c r="Q391" t="s">
        <v>13586</v>
      </c>
    </row>
    <row r="392" spans="1:17">
      <c r="A392" t="s">
        <v>1620</v>
      </c>
      <c r="B392">
        <v>1000</v>
      </c>
      <c r="C392">
        <v>13383</v>
      </c>
      <c r="D392">
        <v>3.8900000000000006</v>
      </c>
      <c r="E392">
        <v>76.216666666666683</v>
      </c>
      <c r="F392">
        <v>6.79</v>
      </c>
      <c r="G392">
        <v>0.88874345549738221</v>
      </c>
      <c r="H392">
        <v>3.94</v>
      </c>
      <c r="I392">
        <v>1.1588235294117648</v>
      </c>
      <c r="J392">
        <v>100</v>
      </c>
      <c r="K392">
        <v>98.82</v>
      </c>
      <c r="L392">
        <v>63</v>
      </c>
      <c r="M392">
        <v>704</v>
      </c>
      <c r="N392">
        <v>3244</v>
      </c>
      <c r="O392">
        <v>0.38301136363636368</v>
      </c>
      <c r="P392">
        <v>1.3020961775585695</v>
      </c>
      <c r="Q392" t="s">
        <v>13586</v>
      </c>
    </row>
    <row r="393" spans="1:17">
      <c r="A393" t="s">
        <v>3892</v>
      </c>
      <c r="B393">
        <v>1260</v>
      </c>
      <c r="C393">
        <v>36589</v>
      </c>
      <c r="D393">
        <v>8.6299999999999955</v>
      </c>
      <c r="E393">
        <v>76.5</v>
      </c>
      <c r="F393">
        <v>20.88</v>
      </c>
      <c r="G393">
        <v>1.4510076441973592</v>
      </c>
      <c r="H393">
        <v>4.3899999999999997</v>
      </c>
      <c r="I393">
        <v>1.1897018970189701</v>
      </c>
      <c r="J393">
        <v>98.14</v>
      </c>
      <c r="K393">
        <v>98.65</v>
      </c>
      <c r="L393">
        <v>86</v>
      </c>
      <c r="M393">
        <v>615</v>
      </c>
      <c r="N393">
        <v>1627</v>
      </c>
      <c r="O393">
        <v>0.59850406504065046</v>
      </c>
      <c r="P393">
        <v>2.2679778733866014</v>
      </c>
      <c r="Q393" t="s">
        <v>13586</v>
      </c>
    </row>
    <row r="394" spans="1:17">
      <c r="A394" t="s">
        <v>193</v>
      </c>
      <c r="B394">
        <v>1000</v>
      </c>
      <c r="C394">
        <v>14628</v>
      </c>
      <c r="D394">
        <v>3.1899999999999977</v>
      </c>
      <c r="E394">
        <v>76.50333333333333</v>
      </c>
      <c r="F394">
        <v>0.79</v>
      </c>
      <c r="G394">
        <v>0.20153061224489796</v>
      </c>
      <c r="H394">
        <v>0.8</v>
      </c>
      <c r="I394">
        <v>0.26490066225165565</v>
      </c>
      <c r="J394">
        <v>99.64</v>
      </c>
      <c r="K394">
        <v>99.75</v>
      </c>
      <c r="L394">
        <v>185</v>
      </c>
      <c r="M394">
        <v>828</v>
      </c>
      <c r="N394">
        <v>6893</v>
      </c>
      <c r="O394">
        <v>0.95628019323671498</v>
      </c>
      <c r="P394">
        <v>0.72073117655592633</v>
      </c>
      <c r="Q394" t="s">
        <v>13586</v>
      </c>
    </row>
    <row r="395" spans="1:17">
      <c r="A395" t="s">
        <v>1682</v>
      </c>
      <c r="B395">
        <v>1000</v>
      </c>
      <c r="C395">
        <v>17554</v>
      </c>
      <c r="D395">
        <v>5.5</v>
      </c>
      <c r="E395">
        <v>76.910000000000011</v>
      </c>
      <c r="F395">
        <v>2.0099999999999998</v>
      </c>
      <c r="G395">
        <v>0.51145038167938928</v>
      </c>
      <c r="H395">
        <v>3.52</v>
      </c>
      <c r="I395">
        <v>1.4485596707818928</v>
      </c>
      <c r="J395">
        <v>93.06</v>
      </c>
      <c r="K395">
        <v>98.87</v>
      </c>
      <c r="L395">
        <v>4</v>
      </c>
      <c r="M395">
        <v>157</v>
      </c>
      <c r="N395">
        <v>1837</v>
      </c>
      <c r="O395">
        <v>0.10904458598726116</v>
      </c>
      <c r="P395">
        <v>0.51279259662493204</v>
      </c>
      <c r="Q395" t="s">
        <v>13586</v>
      </c>
    </row>
    <row r="396" spans="1:17">
      <c r="A396" t="s">
        <v>442</v>
      </c>
      <c r="B396">
        <v>20000</v>
      </c>
      <c r="C396">
        <v>21479</v>
      </c>
      <c r="D396">
        <v>0.99000000000000909</v>
      </c>
      <c r="E396">
        <v>77.373333333333335</v>
      </c>
      <c r="F396">
        <v>2.2400000000000002</v>
      </c>
      <c r="G396">
        <v>0.59102902374670185</v>
      </c>
      <c r="H396">
        <v>0.91</v>
      </c>
      <c r="I396">
        <v>0.37603305785123969</v>
      </c>
      <c r="J396">
        <v>100</v>
      </c>
      <c r="K396">
        <v>99.72</v>
      </c>
      <c r="L396">
        <v>489</v>
      </c>
      <c r="M396">
        <v>2951</v>
      </c>
      <c r="N396">
        <v>13138</v>
      </c>
      <c r="O396">
        <v>0.70922399186716367</v>
      </c>
      <c r="P396">
        <v>1.3476937128938955</v>
      </c>
      <c r="Q396" t="s">
        <v>13586</v>
      </c>
    </row>
    <row r="397" spans="1:17">
      <c r="A397" t="s">
        <v>1748</v>
      </c>
      <c r="B397">
        <v>4000</v>
      </c>
      <c r="C397">
        <v>1939</v>
      </c>
      <c r="D397">
        <v>25.009999999999998</v>
      </c>
      <c r="E397">
        <v>77.716666666666669</v>
      </c>
      <c r="F397">
        <v>0.95</v>
      </c>
      <c r="G397">
        <v>0.25065963060686014</v>
      </c>
      <c r="H397">
        <v>4.21</v>
      </c>
      <c r="I397">
        <v>1.7396694214876034</v>
      </c>
      <c r="J397">
        <v>98.09</v>
      </c>
      <c r="K397">
        <v>99.39</v>
      </c>
      <c r="L397">
        <v>26</v>
      </c>
      <c r="M397">
        <v>181</v>
      </c>
      <c r="N397">
        <v>1093</v>
      </c>
      <c r="O397">
        <v>0.61480662983425416</v>
      </c>
      <c r="P397">
        <v>0.9935956084172004</v>
      </c>
      <c r="Q397" t="s">
        <v>13586</v>
      </c>
    </row>
    <row r="398" spans="1:17">
      <c r="A398" t="s">
        <v>2187</v>
      </c>
      <c r="B398">
        <v>5006</v>
      </c>
      <c r="C398">
        <v>12411</v>
      </c>
      <c r="D398">
        <v>5.3399999999999892</v>
      </c>
      <c r="E398">
        <v>77.74666666666667</v>
      </c>
      <c r="F398">
        <v>6.7</v>
      </c>
      <c r="G398">
        <v>0.87696335078534038</v>
      </c>
      <c r="H398">
        <v>4.17</v>
      </c>
      <c r="I398">
        <v>1.2264705882352942</v>
      </c>
      <c r="J398">
        <v>100</v>
      </c>
      <c r="K398">
        <v>99.07</v>
      </c>
      <c r="L398">
        <v>248</v>
      </c>
      <c r="M398">
        <v>1444</v>
      </c>
      <c r="N398">
        <v>4427</v>
      </c>
      <c r="O398">
        <v>0.73506925207756235</v>
      </c>
      <c r="P398">
        <v>1.9570815450643777</v>
      </c>
      <c r="Q398" t="s">
        <v>13586</v>
      </c>
    </row>
    <row r="399" spans="1:17">
      <c r="A399" t="s">
        <v>382</v>
      </c>
      <c r="B399">
        <v>1001</v>
      </c>
      <c r="C399">
        <v>7668</v>
      </c>
      <c r="D399">
        <v>3.1300000000000097</v>
      </c>
      <c r="E399">
        <v>78.81</v>
      </c>
      <c r="F399">
        <v>0.8</v>
      </c>
      <c r="G399">
        <v>0.24242424242424246</v>
      </c>
      <c r="H399">
        <v>3.1</v>
      </c>
      <c r="I399">
        <v>1.1111111111111112</v>
      </c>
      <c r="J399">
        <v>87.89</v>
      </c>
      <c r="K399">
        <v>99.82</v>
      </c>
      <c r="L399">
        <v>74</v>
      </c>
      <c r="M399">
        <v>487</v>
      </c>
      <c r="N399">
        <v>3874</v>
      </c>
      <c r="O399">
        <v>0.6503490759753594</v>
      </c>
      <c r="P399">
        <v>0.75425916365513679</v>
      </c>
      <c r="Q399" t="s">
        <v>13586</v>
      </c>
    </row>
    <row r="400" spans="1:17">
      <c r="A400" t="s">
        <v>865</v>
      </c>
      <c r="B400">
        <v>2000</v>
      </c>
      <c r="C400">
        <v>22996</v>
      </c>
      <c r="D400">
        <v>8.36</v>
      </c>
      <c r="E400">
        <v>79.283333333333331</v>
      </c>
      <c r="F400">
        <v>1.38</v>
      </c>
      <c r="G400">
        <v>0.32701421800947866</v>
      </c>
      <c r="H400">
        <v>1.1200000000000001</v>
      </c>
      <c r="I400">
        <v>0.52093023255813964</v>
      </c>
      <c r="J400">
        <v>100</v>
      </c>
      <c r="K400">
        <v>99.55</v>
      </c>
      <c r="L400">
        <v>1156</v>
      </c>
      <c r="M400">
        <v>5125</v>
      </c>
      <c r="N400">
        <v>20263</v>
      </c>
      <c r="O400">
        <v>0.96540097560975613</v>
      </c>
      <c r="P400">
        <v>1.517544292552929</v>
      </c>
      <c r="Q400" t="s">
        <v>13586</v>
      </c>
    </row>
    <row r="401" spans="1:17">
      <c r="A401" t="s">
        <v>2576</v>
      </c>
      <c r="B401">
        <v>1000</v>
      </c>
      <c r="C401">
        <v>15663</v>
      </c>
      <c r="D401">
        <v>3.1600000000000108</v>
      </c>
      <c r="E401">
        <v>79.490000000000009</v>
      </c>
      <c r="F401">
        <v>7.22</v>
      </c>
      <c r="G401">
        <v>0.50173731758165385</v>
      </c>
      <c r="H401">
        <v>3.86</v>
      </c>
      <c r="I401">
        <v>1.046070460704607</v>
      </c>
      <c r="J401">
        <v>100</v>
      </c>
      <c r="K401">
        <v>99.07</v>
      </c>
      <c r="L401">
        <v>1</v>
      </c>
      <c r="M401">
        <v>448</v>
      </c>
      <c r="N401">
        <v>5157</v>
      </c>
      <c r="O401">
        <v>9.5535714285714286E-3</v>
      </c>
      <c r="P401">
        <v>0.52123327515997675</v>
      </c>
      <c r="Q401" t="s">
        <v>13586</v>
      </c>
    </row>
    <row r="402" spans="1:17">
      <c r="A402" t="s">
        <v>1567</v>
      </c>
      <c r="B402">
        <v>1100</v>
      </c>
      <c r="C402">
        <v>7993</v>
      </c>
      <c r="D402">
        <v>3.8100000000000023</v>
      </c>
      <c r="E402">
        <v>79.839999999999989</v>
      </c>
      <c r="F402">
        <v>0.44</v>
      </c>
      <c r="G402">
        <v>0.11609498680738786</v>
      </c>
      <c r="H402">
        <v>6.45</v>
      </c>
      <c r="I402">
        <v>2.6652892561983474</v>
      </c>
      <c r="J402">
        <v>100</v>
      </c>
      <c r="K402">
        <v>99.85</v>
      </c>
      <c r="L402">
        <v>274</v>
      </c>
      <c r="M402">
        <v>1399</v>
      </c>
      <c r="N402">
        <v>5583</v>
      </c>
      <c r="O402">
        <v>0.83825589706933534</v>
      </c>
      <c r="P402">
        <v>1.503492745835572</v>
      </c>
      <c r="Q402" t="s">
        <v>13586</v>
      </c>
    </row>
    <row r="403" spans="1:17">
      <c r="A403" t="s">
        <v>1307</v>
      </c>
      <c r="B403">
        <v>1000</v>
      </c>
      <c r="C403">
        <v>16963</v>
      </c>
      <c r="D403">
        <v>10.840000000000003</v>
      </c>
      <c r="E403">
        <v>79.993333333333325</v>
      </c>
      <c r="F403">
        <v>12.24</v>
      </c>
      <c r="G403">
        <v>0.95104895104895115</v>
      </c>
      <c r="H403">
        <v>2.17</v>
      </c>
      <c r="I403">
        <v>0.59289617486338797</v>
      </c>
      <c r="J403">
        <v>99.91</v>
      </c>
      <c r="K403">
        <v>98.46</v>
      </c>
      <c r="L403">
        <v>0</v>
      </c>
      <c r="M403">
        <v>111</v>
      </c>
      <c r="N403">
        <v>592</v>
      </c>
      <c r="O403">
        <v>0</v>
      </c>
      <c r="P403">
        <v>1.125</v>
      </c>
      <c r="Q403" t="s">
        <v>13586</v>
      </c>
    </row>
    <row r="404" spans="1:17">
      <c r="A404" t="s">
        <v>909</v>
      </c>
      <c r="B404">
        <v>1000</v>
      </c>
      <c r="C404">
        <v>11537</v>
      </c>
      <c r="D404">
        <v>6.1599999999999966</v>
      </c>
      <c r="E404">
        <v>80.006666666666661</v>
      </c>
      <c r="F404">
        <v>10.47</v>
      </c>
      <c r="G404">
        <v>0.81351981351981362</v>
      </c>
      <c r="H404">
        <v>3.22</v>
      </c>
      <c r="I404">
        <v>0.8797814207650273</v>
      </c>
      <c r="J404">
        <v>100</v>
      </c>
      <c r="K404">
        <v>98.72</v>
      </c>
      <c r="L404">
        <v>0</v>
      </c>
      <c r="M404">
        <v>130</v>
      </c>
      <c r="N404">
        <v>1336</v>
      </c>
      <c r="O404">
        <v>0</v>
      </c>
      <c r="P404">
        <v>0.58383233532934131</v>
      </c>
      <c r="Q404" t="s">
        <v>13586</v>
      </c>
    </row>
    <row r="405" spans="1:17">
      <c r="A405" t="s">
        <v>4156</v>
      </c>
      <c r="B405">
        <v>1500</v>
      </c>
      <c r="C405">
        <v>23141</v>
      </c>
      <c r="D405">
        <v>7.6700000000000017</v>
      </c>
      <c r="E405">
        <v>80.016666666666666</v>
      </c>
      <c r="F405">
        <v>26.37</v>
      </c>
      <c r="G405">
        <v>1.8325225851285616</v>
      </c>
      <c r="H405">
        <v>4.84</v>
      </c>
      <c r="I405">
        <v>1.3116531165311653</v>
      </c>
      <c r="J405">
        <v>99.95</v>
      </c>
      <c r="K405">
        <v>99.3</v>
      </c>
      <c r="L405">
        <v>2</v>
      </c>
      <c r="M405">
        <v>71</v>
      </c>
      <c r="N405">
        <v>693</v>
      </c>
      <c r="O405">
        <v>0.12056338028169016</v>
      </c>
      <c r="P405">
        <v>0.61471861471861466</v>
      </c>
      <c r="Q405" t="s">
        <v>13586</v>
      </c>
    </row>
    <row r="406" spans="1:17">
      <c r="A406" t="s">
        <v>1512</v>
      </c>
      <c r="B406">
        <v>1550</v>
      </c>
      <c r="C406">
        <v>4368</v>
      </c>
      <c r="D406">
        <v>5.1500000000000057</v>
      </c>
      <c r="E406">
        <v>80.03</v>
      </c>
      <c r="F406">
        <v>1.18</v>
      </c>
      <c r="G406">
        <v>0.3575757575757576</v>
      </c>
      <c r="H406">
        <v>0</v>
      </c>
      <c r="I406">
        <v>0</v>
      </c>
      <c r="J406">
        <v>100</v>
      </c>
      <c r="K406">
        <v>99.68</v>
      </c>
      <c r="L406">
        <v>19</v>
      </c>
      <c r="M406">
        <v>142</v>
      </c>
      <c r="N406">
        <v>1611</v>
      </c>
      <c r="O406">
        <v>0.57267605633802821</v>
      </c>
      <c r="P406">
        <v>0.52886405959031657</v>
      </c>
      <c r="Q406" t="s">
        <v>13586</v>
      </c>
    </row>
    <row r="407" spans="1:17">
      <c r="A407" t="s">
        <v>934</v>
      </c>
      <c r="B407">
        <v>11000</v>
      </c>
      <c r="C407">
        <v>19256</v>
      </c>
      <c r="D407">
        <v>1.3700000000000045</v>
      </c>
      <c r="E407">
        <v>80.033333333333331</v>
      </c>
      <c r="F407">
        <v>1.08</v>
      </c>
      <c r="G407">
        <v>0.27551020408163268</v>
      </c>
      <c r="H407">
        <v>2.57</v>
      </c>
      <c r="I407">
        <v>0.85099337748344361</v>
      </c>
      <c r="J407">
        <v>100</v>
      </c>
      <c r="K407">
        <v>99.87</v>
      </c>
      <c r="L407">
        <v>451</v>
      </c>
      <c r="M407">
        <v>2092</v>
      </c>
      <c r="N407">
        <v>9582</v>
      </c>
      <c r="O407">
        <v>0.9226959847036329</v>
      </c>
      <c r="P407">
        <v>1.3099561678146525</v>
      </c>
      <c r="Q407" t="s">
        <v>13586</v>
      </c>
    </row>
    <row r="408" spans="1:17">
      <c r="A408" t="s">
        <v>4179</v>
      </c>
      <c r="B408">
        <v>1001</v>
      </c>
      <c r="C408">
        <v>38712</v>
      </c>
      <c r="D408">
        <v>33.430000000000007</v>
      </c>
      <c r="E408">
        <v>80.046666666666667</v>
      </c>
      <c r="F408">
        <v>0</v>
      </c>
      <c r="G408">
        <v>0</v>
      </c>
      <c r="H408">
        <v>0</v>
      </c>
      <c r="I408">
        <v>0</v>
      </c>
      <c r="J408">
        <v>99.76</v>
      </c>
      <c r="K408">
        <v>97.81</v>
      </c>
      <c r="L408">
        <v>0</v>
      </c>
      <c r="M408">
        <v>0</v>
      </c>
      <c r="N408">
        <v>17</v>
      </c>
      <c r="O408">
        <v>0</v>
      </c>
      <c r="P408">
        <v>0</v>
      </c>
      <c r="Q408" t="s">
        <v>13586</v>
      </c>
    </row>
    <row r="409" spans="1:17">
      <c r="A409" t="s">
        <v>832</v>
      </c>
      <c r="B409">
        <v>6000</v>
      </c>
      <c r="C409">
        <v>11625</v>
      </c>
      <c r="D409">
        <v>4.5999999999999943</v>
      </c>
      <c r="E409">
        <v>80.126666666666665</v>
      </c>
      <c r="F409">
        <v>1.05</v>
      </c>
      <c r="G409">
        <v>0.26785714285714285</v>
      </c>
      <c r="H409">
        <v>2.33</v>
      </c>
      <c r="I409">
        <v>0.77152317880794707</v>
      </c>
      <c r="J409">
        <v>99.6</v>
      </c>
      <c r="K409">
        <v>99.85</v>
      </c>
      <c r="L409">
        <v>57</v>
      </c>
      <c r="M409">
        <v>620</v>
      </c>
      <c r="N409">
        <v>3335</v>
      </c>
      <c r="O409">
        <v>0.39348387096774196</v>
      </c>
      <c r="P409">
        <v>1.1154422788605698</v>
      </c>
      <c r="Q409" t="s">
        <v>13586</v>
      </c>
    </row>
    <row r="410" spans="1:17">
      <c r="A410" t="s">
        <v>2695</v>
      </c>
      <c r="B410">
        <v>1212</v>
      </c>
      <c r="C410">
        <v>2410</v>
      </c>
      <c r="D410">
        <v>4.5400000000000063</v>
      </c>
      <c r="E410">
        <v>80.296666666666667</v>
      </c>
      <c r="F410">
        <v>1.28</v>
      </c>
      <c r="G410">
        <v>0.33773087071240104</v>
      </c>
      <c r="H410">
        <v>0.36</v>
      </c>
      <c r="I410">
        <v>0.1487603305785124</v>
      </c>
      <c r="J410">
        <v>99.17</v>
      </c>
      <c r="K410">
        <v>99.51</v>
      </c>
      <c r="L410">
        <v>26</v>
      </c>
      <c r="M410">
        <v>145</v>
      </c>
      <c r="N410">
        <v>472</v>
      </c>
      <c r="O410">
        <v>0.76744827586206898</v>
      </c>
      <c r="P410">
        <v>1.843220338983051</v>
      </c>
      <c r="Q410" t="s">
        <v>13586</v>
      </c>
    </row>
    <row r="411" spans="1:17">
      <c r="A411" t="s">
        <v>2816</v>
      </c>
      <c r="B411">
        <v>1000</v>
      </c>
      <c r="C411">
        <v>21210</v>
      </c>
      <c r="D411">
        <v>2.4099999999999966</v>
      </c>
      <c r="E411">
        <v>80.433333333333337</v>
      </c>
      <c r="F411">
        <v>0</v>
      </c>
      <c r="G411">
        <v>0</v>
      </c>
      <c r="H411">
        <v>0</v>
      </c>
      <c r="I411">
        <v>0</v>
      </c>
      <c r="J411">
        <v>96.93</v>
      </c>
      <c r="K411">
        <v>99.88</v>
      </c>
      <c r="L411">
        <v>118</v>
      </c>
      <c r="M411">
        <v>372</v>
      </c>
      <c r="N411">
        <v>2570</v>
      </c>
      <c r="O411">
        <v>1.3576344086021506</v>
      </c>
      <c r="P411">
        <v>0.86848249027237356</v>
      </c>
      <c r="Q411" t="s">
        <v>13586</v>
      </c>
    </row>
    <row r="412" spans="1:17">
      <c r="A412" t="s">
        <v>3783</v>
      </c>
      <c r="B412">
        <v>1000</v>
      </c>
      <c r="C412">
        <v>10102</v>
      </c>
      <c r="D412">
        <v>9.9899999999999949</v>
      </c>
      <c r="E412">
        <v>80.763333333333335</v>
      </c>
      <c r="F412">
        <v>1.2</v>
      </c>
      <c r="G412">
        <v>9.3240093240093247E-2</v>
      </c>
      <c r="H412">
        <v>1.08</v>
      </c>
      <c r="I412">
        <v>0.29508196721311475</v>
      </c>
      <c r="J412">
        <v>15.52</v>
      </c>
      <c r="K412">
        <v>98.84</v>
      </c>
      <c r="L412">
        <v>12</v>
      </c>
      <c r="M412">
        <v>78</v>
      </c>
      <c r="N412">
        <v>93</v>
      </c>
      <c r="O412">
        <v>0.65846153846153854</v>
      </c>
      <c r="P412">
        <v>5.032258064516129</v>
      </c>
      <c r="Q412" t="s">
        <v>13588</v>
      </c>
    </row>
    <row r="413" spans="1:17">
      <c r="A413" t="s">
        <v>2062</v>
      </c>
      <c r="B413">
        <v>1000</v>
      </c>
      <c r="C413">
        <v>11693</v>
      </c>
      <c r="D413">
        <v>4.8100000000000023</v>
      </c>
      <c r="E413">
        <v>81.11333333333333</v>
      </c>
      <c r="F413">
        <v>6.1</v>
      </c>
      <c r="G413">
        <v>1.352549889135255</v>
      </c>
      <c r="H413">
        <v>1.62</v>
      </c>
      <c r="I413">
        <v>0.62307692307692308</v>
      </c>
      <c r="J413">
        <v>65.77</v>
      </c>
      <c r="K413">
        <v>99.71</v>
      </c>
      <c r="L413">
        <v>20</v>
      </c>
      <c r="M413">
        <v>108</v>
      </c>
      <c r="N413">
        <v>4126</v>
      </c>
      <c r="O413">
        <v>0.79259259259259263</v>
      </c>
      <c r="P413">
        <v>0.15705283567619971</v>
      </c>
      <c r="Q413" t="s">
        <v>13586</v>
      </c>
    </row>
    <row r="414" spans="1:17">
      <c r="A414" t="s">
        <v>1302</v>
      </c>
      <c r="B414">
        <v>1000</v>
      </c>
      <c r="C414">
        <v>18693</v>
      </c>
      <c r="D414">
        <v>1.5799999999999983</v>
      </c>
      <c r="E414">
        <v>81.779999999999987</v>
      </c>
      <c r="F414">
        <v>7.86</v>
      </c>
      <c r="G414">
        <v>2.0051020408163267</v>
      </c>
      <c r="H414">
        <v>2.57</v>
      </c>
      <c r="I414">
        <v>0.85099337748344361</v>
      </c>
      <c r="J414">
        <v>99.38</v>
      </c>
      <c r="K414">
        <v>99.65</v>
      </c>
      <c r="L414">
        <v>6</v>
      </c>
      <c r="M414">
        <v>255</v>
      </c>
      <c r="N414">
        <v>4438</v>
      </c>
      <c r="O414">
        <v>0.10070588235294119</v>
      </c>
      <c r="P414">
        <v>0.34474988733663814</v>
      </c>
      <c r="Q414" t="s">
        <v>13586</v>
      </c>
    </row>
    <row r="415" spans="1:17">
      <c r="A415" t="s">
        <v>2021</v>
      </c>
      <c r="B415">
        <v>1000</v>
      </c>
      <c r="C415">
        <v>14814</v>
      </c>
      <c r="D415">
        <v>2.1800000000000068</v>
      </c>
      <c r="E415">
        <v>81.86333333333333</v>
      </c>
      <c r="F415">
        <v>1.1000000000000001</v>
      </c>
      <c r="G415">
        <v>0.16152716593245231</v>
      </c>
      <c r="H415">
        <v>3.33</v>
      </c>
      <c r="I415">
        <v>1.0214723926380369</v>
      </c>
      <c r="J415">
        <v>87.15</v>
      </c>
      <c r="K415">
        <v>99.56</v>
      </c>
      <c r="L415">
        <v>91</v>
      </c>
      <c r="M415">
        <v>395</v>
      </c>
      <c r="N415">
        <v>4595</v>
      </c>
      <c r="O415">
        <v>0.98602531645569624</v>
      </c>
      <c r="P415">
        <v>0.51577801958650704</v>
      </c>
      <c r="Q415" t="s">
        <v>13586</v>
      </c>
    </row>
    <row r="416" spans="1:17">
      <c r="A416" t="s">
        <v>2140</v>
      </c>
      <c r="B416">
        <v>6393.6</v>
      </c>
      <c r="C416">
        <v>39679</v>
      </c>
      <c r="D416">
        <v>2.7199999999999989</v>
      </c>
      <c r="E416">
        <v>81.90666666666668</v>
      </c>
      <c r="F416">
        <v>1.82</v>
      </c>
      <c r="G416">
        <v>0.48021108179419525</v>
      </c>
      <c r="H416">
        <v>1.18</v>
      </c>
      <c r="I416">
        <v>0.48760330578512395</v>
      </c>
      <c r="J416">
        <v>100</v>
      </c>
      <c r="K416">
        <v>99.83</v>
      </c>
      <c r="L416">
        <v>1390</v>
      </c>
      <c r="M416">
        <v>6368</v>
      </c>
      <c r="N416">
        <v>20135</v>
      </c>
      <c r="O416">
        <v>0.93423366834170862</v>
      </c>
      <c r="P416">
        <v>1.8975912590017383</v>
      </c>
      <c r="Q416" t="s">
        <v>13586</v>
      </c>
    </row>
    <row r="417" spans="1:17">
      <c r="A417" t="s">
        <v>2914</v>
      </c>
      <c r="B417">
        <v>1000</v>
      </c>
      <c r="C417">
        <v>13595</v>
      </c>
      <c r="D417">
        <v>1.3700000000000045</v>
      </c>
      <c r="E417">
        <v>81.963333333333324</v>
      </c>
      <c r="F417">
        <v>1.47</v>
      </c>
      <c r="G417">
        <v>0.21585903083700442</v>
      </c>
      <c r="H417">
        <v>0</v>
      </c>
      <c r="I417">
        <v>0</v>
      </c>
      <c r="J417">
        <v>92.83</v>
      </c>
      <c r="K417">
        <v>0</v>
      </c>
      <c r="L417">
        <v>3</v>
      </c>
      <c r="M417">
        <v>39</v>
      </c>
      <c r="N417">
        <v>533</v>
      </c>
      <c r="O417">
        <v>0.32923076923076927</v>
      </c>
      <c r="P417">
        <v>0.43902439024390238</v>
      </c>
      <c r="Q417" t="s">
        <v>13586</v>
      </c>
    </row>
    <row r="418" spans="1:17">
      <c r="A418" t="s">
        <v>3733</v>
      </c>
      <c r="B418">
        <v>1000</v>
      </c>
      <c r="C418">
        <v>19743</v>
      </c>
      <c r="D418">
        <v>2.7599999999999909</v>
      </c>
      <c r="E418">
        <v>82.649999999999991</v>
      </c>
      <c r="F418">
        <v>5.69</v>
      </c>
      <c r="G418">
        <v>0.9031746031746033</v>
      </c>
      <c r="H418">
        <v>4.4400000000000004</v>
      </c>
      <c r="I418">
        <v>1.2722063037249285</v>
      </c>
      <c r="J418">
        <v>99.99</v>
      </c>
      <c r="K418">
        <v>99.89</v>
      </c>
      <c r="L418">
        <v>4</v>
      </c>
      <c r="M418">
        <v>156</v>
      </c>
      <c r="N418">
        <v>7677</v>
      </c>
      <c r="O418">
        <v>0.10974358974358975</v>
      </c>
      <c r="P418">
        <v>0.12192262602579132</v>
      </c>
      <c r="Q418" t="s">
        <v>13586</v>
      </c>
    </row>
    <row r="419" spans="1:17">
      <c r="A419" t="s">
        <v>453</v>
      </c>
      <c r="B419">
        <v>1000</v>
      </c>
      <c r="C419">
        <v>3500</v>
      </c>
      <c r="D419">
        <v>7.3299999999999983</v>
      </c>
      <c r="E419">
        <v>82.793333333333337</v>
      </c>
      <c r="F419">
        <v>0.82</v>
      </c>
      <c r="G419">
        <v>0.21635883905013192</v>
      </c>
      <c r="H419">
        <v>0</v>
      </c>
      <c r="I419">
        <v>0</v>
      </c>
      <c r="J419">
        <v>100</v>
      </c>
      <c r="K419">
        <v>99.74</v>
      </c>
      <c r="L419">
        <v>27</v>
      </c>
      <c r="M419">
        <v>166</v>
      </c>
      <c r="N419">
        <v>728</v>
      </c>
      <c r="O419">
        <v>0.69614457831325305</v>
      </c>
      <c r="P419">
        <v>1.3681318681318682</v>
      </c>
      <c r="Q419" t="s">
        <v>13586</v>
      </c>
    </row>
    <row r="420" spans="1:17">
      <c r="A420" t="s">
        <v>58</v>
      </c>
      <c r="B420">
        <v>1000</v>
      </c>
      <c r="C420">
        <v>42804</v>
      </c>
      <c r="D420">
        <v>6.2700000000000102</v>
      </c>
      <c r="E420">
        <v>82.986666666666665</v>
      </c>
      <c r="F420">
        <v>1.26</v>
      </c>
      <c r="G420">
        <v>0.26470588235294118</v>
      </c>
      <c r="H420">
        <v>3.24</v>
      </c>
      <c r="I420">
        <v>1.0836120401337792</v>
      </c>
      <c r="J420">
        <v>34.659999999999997</v>
      </c>
      <c r="K420">
        <v>99.49</v>
      </c>
      <c r="L420">
        <v>6</v>
      </c>
      <c r="M420">
        <v>841</v>
      </c>
      <c r="N420">
        <v>5883</v>
      </c>
      <c r="O420">
        <v>3.0535077288941739E-2</v>
      </c>
      <c r="P420">
        <v>0.85772565017848035</v>
      </c>
      <c r="Q420" t="s">
        <v>13588</v>
      </c>
    </row>
    <row r="421" spans="1:17">
      <c r="A421" t="s">
        <v>387</v>
      </c>
      <c r="B421">
        <v>1000</v>
      </c>
      <c r="C421">
        <v>5283</v>
      </c>
      <c r="D421">
        <v>2.5900000000000034</v>
      </c>
      <c r="E421">
        <v>83.183333333333337</v>
      </c>
      <c r="F421">
        <v>1.94</v>
      </c>
      <c r="G421">
        <v>0.51187335092348285</v>
      </c>
      <c r="H421">
        <v>4.12</v>
      </c>
      <c r="I421">
        <v>1.7024793388429753</v>
      </c>
      <c r="J421">
        <v>100</v>
      </c>
      <c r="K421">
        <v>99.92</v>
      </c>
      <c r="L421">
        <v>61</v>
      </c>
      <c r="M421">
        <v>450</v>
      </c>
      <c r="N421">
        <v>2219</v>
      </c>
      <c r="O421">
        <v>0.5801777777777779</v>
      </c>
      <c r="P421">
        <v>1.2167643082469581</v>
      </c>
      <c r="Q421" t="s">
        <v>13586</v>
      </c>
    </row>
    <row r="422" spans="1:17">
      <c r="A422" t="s">
        <v>1376</v>
      </c>
      <c r="B422">
        <v>1000</v>
      </c>
      <c r="C422">
        <v>41375</v>
      </c>
      <c r="D422">
        <v>1.8200000000000074</v>
      </c>
      <c r="E422">
        <v>83.526666666666657</v>
      </c>
      <c r="F422">
        <v>0.68</v>
      </c>
      <c r="G422">
        <v>0.17346938775510207</v>
      </c>
      <c r="H422">
        <v>11.18</v>
      </c>
      <c r="I422">
        <v>3.7019867549668874</v>
      </c>
      <c r="J422">
        <v>100</v>
      </c>
      <c r="K422">
        <v>99.78</v>
      </c>
      <c r="L422">
        <v>163</v>
      </c>
      <c r="M422">
        <v>1559</v>
      </c>
      <c r="N422">
        <v>22065</v>
      </c>
      <c r="O422">
        <v>0.44749198203976914</v>
      </c>
      <c r="P422">
        <v>0.42392929979605709</v>
      </c>
      <c r="Q422" t="s">
        <v>13586</v>
      </c>
    </row>
    <row r="423" spans="1:17">
      <c r="A423" t="s">
        <v>877</v>
      </c>
      <c r="B423">
        <v>1000</v>
      </c>
      <c r="C423">
        <v>1951</v>
      </c>
      <c r="D423">
        <v>27.570000000000007</v>
      </c>
      <c r="E423">
        <v>83.570000000000007</v>
      </c>
      <c r="F423">
        <v>0</v>
      </c>
      <c r="G423">
        <v>0</v>
      </c>
      <c r="H423">
        <v>0</v>
      </c>
      <c r="I423">
        <v>0</v>
      </c>
      <c r="J423">
        <v>42.03</v>
      </c>
      <c r="K423">
        <v>99.04</v>
      </c>
      <c r="L423">
        <v>2</v>
      </c>
      <c r="M423">
        <v>88</v>
      </c>
      <c r="N423">
        <v>378</v>
      </c>
      <c r="O423">
        <v>9.7272727272727275E-2</v>
      </c>
      <c r="P423">
        <v>1.3968253968253967</v>
      </c>
      <c r="Q423" t="s">
        <v>13588</v>
      </c>
    </row>
    <row r="424" spans="1:17">
      <c r="A424" t="s">
        <v>1033</v>
      </c>
      <c r="B424">
        <v>1000</v>
      </c>
      <c r="C424">
        <v>6355</v>
      </c>
      <c r="D424">
        <v>18.560000000000002</v>
      </c>
      <c r="E424">
        <v>83.883333333333326</v>
      </c>
      <c r="F424">
        <v>5.13</v>
      </c>
      <c r="G424">
        <v>0.39860139860139859</v>
      </c>
      <c r="H424">
        <v>6.51</v>
      </c>
      <c r="I424">
        <v>1.7786885245901638</v>
      </c>
      <c r="J424">
        <v>99.94</v>
      </c>
      <c r="K424">
        <v>99.13</v>
      </c>
      <c r="L424">
        <v>8</v>
      </c>
      <c r="M424">
        <v>54</v>
      </c>
      <c r="N424">
        <v>272</v>
      </c>
      <c r="O424">
        <v>0.63407407407407412</v>
      </c>
      <c r="P424">
        <v>1.1911764705882353</v>
      </c>
      <c r="Q424" t="s">
        <v>13586</v>
      </c>
    </row>
    <row r="425" spans="1:17">
      <c r="A425" t="s">
        <v>1350</v>
      </c>
      <c r="B425">
        <v>1000</v>
      </c>
      <c r="C425">
        <v>4858</v>
      </c>
      <c r="D425">
        <v>7.8599999999999994</v>
      </c>
      <c r="E425">
        <v>83.893333333333331</v>
      </c>
      <c r="F425">
        <v>0</v>
      </c>
      <c r="G425">
        <v>0</v>
      </c>
      <c r="H425">
        <v>0</v>
      </c>
      <c r="I425">
        <v>0</v>
      </c>
      <c r="J425">
        <v>99.98</v>
      </c>
      <c r="K425">
        <v>99.15</v>
      </c>
      <c r="L425">
        <v>13</v>
      </c>
      <c r="M425">
        <v>97</v>
      </c>
      <c r="N425">
        <v>2021</v>
      </c>
      <c r="O425">
        <v>0.57360824742268046</v>
      </c>
      <c r="P425">
        <v>0.2879762493814943</v>
      </c>
      <c r="Q425" t="s">
        <v>13586</v>
      </c>
    </row>
    <row r="426" spans="1:17">
      <c r="A426" t="s">
        <v>3483</v>
      </c>
      <c r="B426">
        <v>1000</v>
      </c>
      <c r="C426">
        <v>24338</v>
      </c>
      <c r="D426">
        <v>2</v>
      </c>
      <c r="E426">
        <v>84.693333333333328</v>
      </c>
      <c r="F426">
        <v>0</v>
      </c>
      <c r="G426">
        <v>0</v>
      </c>
      <c r="H426">
        <v>0</v>
      </c>
      <c r="I426">
        <v>0</v>
      </c>
      <c r="J426">
        <v>99.57</v>
      </c>
      <c r="K426">
        <v>99.9</v>
      </c>
      <c r="L426">
        <v>0</v>
      </c>
      <c r="M426">
        <v>1</v>
      </c>
      <c r="N426">
        <v>6976</v>
      </c>
      <c r="O426">
        <v>0</v>
      </c>
      <c r="P426">
        <v>8.600917431192661E-4</v>
      </c>
      <c r="Q426" t="s">
        <v>13586</v>
      </c>
    </row>
    <row r="427" spans="1:17">
      <c r="A427" t="s">
        <v>3268</v>
      </c>
      <c r="B427">
        <v>6000</v>
      </c>
      <c r="C427">
        <v>15050</v>
      </c>
      <c r="D427">
        <v>8.8400000000000034</v>
      </c>
      <c r="E427">
        <v>84.929999999999993</v>
      </c>
      <c r="F427">
        <v>16.190000000000001</v>
      </c>
      <c r="G427">
        <v>1.1250868658790827</v>
      </c>
      <c r="H427">
        <v>2.5</v>
      </c>
      <c r="I427">
        <v>0.6775067750677507</v>
      </c>
      <c r="J427">
        <v>90.58</v>
      </c>
      <c r="K427">
        <v>99.59</v>
      </c>
      <c r="L427">
        <v>327</v>
      </c>
      <c r="M427">
        <v>948</v>
      </c>
      <c r="N427">
        <v>4291</v>
      </c>
      <c r="O427">
        <v>1.4763291139240506</v>
      </c>
      <c r="P427">
        <v>1.3255651363318572</v>
      </c>
      <c r="Q427" t="s">
        <v>13586</v>
      </c>
    </row>
    <row r="428" spans="1:17">
      <c r="A428" t="s">
        <v>1628</v>
      </c>
      <c r="B428">
        <v>10050</v>
      </c>
      <c r="C428">
        <v>18405</v>
      </c>
      <c r="D428">
        <v>5.9099999999999966</v>
      </c>
      <c r="E428">
        <v>85.00333333333333</v>
      </c>
      <c r="F428">
        <v>1.19</v>
      </c>
      <c r="G428">
        <v>0.30357142857142855</v>
      </c>
      <c r="H428">
        <v>2.4700000000000002</v>
      </c>
      <c r="I428">
        <v>0.81788079470198682</v>
      </c>
      <c r="J428">
        <v>98.62</v>
      </c>
      <c r="K428">
        <v>99.47</v>
      </c>
      <c r="L428">
        <v>32</v>
      </c>
      <c r="M428">
        <v>690</v>
      </c>
      <c r="N428">
        <v>8357</v>
      </c>
      <c r="O428">
        <v>0.19849275362318841</v>
      </c>
      <c r="P428">
        <v>0.49539308364245549</v>
      </c>
      <c r="Q428" t="s">
        <v>13586</v>
      </c>
    </row>
    <row r="429" spans="1:17">
      <c r="A429" t="s">
        <v>1895</v>
      </c>
      <c r="B429">
        <v>1000</v>
      </c>
      <c r="C429">
        <v>2456</v>
      </c>
      <c r="D429">
        <v>8.9500000000000028</v>
      </c>
      <c r="E429">
        <v>85.220000000000013</v>
      </c>
      <c r="F429">
        <v>24.44</v>
      </c>
      <c r="G429">
        <v>7.833333333333333</v>
      </c>
      <c r="H429">
        <v>5.25</v>
      </c>
      <c r="I429">
        <v>1.9886363636363635</v>
      </c>
      <c r="J429">
        <v>94.71</v>
      </c>
      <c r="K429">
        <v>98.92</v>
      </c>
      <c r="L429">
        <v>7</v>
      </c>
      <c r="M429">
        <v>39</v>
      </c>
      <c r="N429">
        <v>325</v>
      </c>
      <c r="O429">
        <v>0.76820512820512821</v>
      </c>
      <c r="P429">
        <v>0.72</v>
      </c>
      <c r="Q429" t="s">
        <v>13586</v>
      </c>
    </row>
    <row r="430" spans="1:17">
      <c r="A430" t="s">
        <v>2469</v>
      </c>
      <c r="B430">
        <v>1001</v>
      </c>
      <c r="C430">
        <v>21960</v>
      </c>
      <c r="D430">
        <v>2.6800000000000068</v>
      </c>
      <c r="E430">
        <v>85.5</v>
      </c>
      <c r="F430">
        <v>1.69</v>
      </c>
      <c r="G430">
        <v>0.43112244897959184</v>
      </c>
      <c r="H430">
        <v>3.26</v>
      </c>
      <c r="I430">
        <v>1.0794701986754967</v>
      </c>
      <c r="J430">
        <v>96.42</v>
      </c>
      <c r="K430">
        <v>99.67</v>
      </c>
      <c r="L430">
        <v>6</v>
      </c>
      <c r="M430">
        <v>414</v>
      </c>
      <c r="N430">
        <v>4783</v>
      </c>
      <c r="O430">
        <v>6.2028985507246379E-2</v>
      </c>
      <c r="P430">
        <v>0.51933932678235417</v>
      </c>
      <c r="Q430" t="s">
        <v>13586</v>
      </c>
    </row>
    <row r="431" spans="1:17">
      <c r="A431" t="s">
        <v>606</v>
      </c>
      <c r="B431">
        <v>1000</v>
      </c>
      <c r="C431">
        <v>4967</v>
      </c>
      <c r="D431">
        <v>1.3299999999999983</v>
      </c>
      <c r="E431">
        <v>85.7</v>
      </c>
      <c r="F431">
        <v>2.0299999999999998</v>
      </c>
      <c r="G431">
        <v>0.50247524752475248</v>
      </c>
      <c r="H431">
        <v>1.79</v>
      </c>
      <c r="I431">
        <v>0.6415770609318997</v>
      </c>
      <c r="J431">
        <v>99.96</v>
      </c>
      <c r="K431">
        <v>99.44</v>
      </c>
      <c r="L431">
        <v>188</v>
      </c>
      <c r="M431">
        <v>765</v>
      </c>
      <c r="N431">
        <v>3793</v>
      </c>
      <c r="O431">
        <v>1.0518169934640522</v>
      </c>
      <c r="P431">
        <v>1.21012391247034</v>
      </c>
      <c r="Q431" t="s">
        <v>13586</v>
      </c>
    </row>
    <row r="432" spans="1:17">
      <c r="A432" t="s">
        <v>1078</v>
      </c>
      <c r="B432">
        <v>1000</v>
      </c>
      <c r="C432">
        <v>3367</v>
      </c>
      <c r="D432">
        <v>0.85999999999999943</v>
      </c>
      <c r="E432">
        <v>85.73</v>
      </c>
      <c r="F432">
        <v>3.45</v>
      </c>
      <c r="G432">
        <v>1.0454545454545456</v>
      </c>
      <c r="H432">
        <v>9.0500000000000007</v>
      </c>
      <c r="I432">
        <v>3.2437275985663083</v>
      </c>
      <c r="J432">
        <v>100</v>
      </c>
      <c r="K432">
        <v>99.7</v>
      </c>
      <c r="L432">
        <v>2</v>
      </c>
      <c r="M432">
        <v>80</v>
      </c>
      <c r="N432">
        <v>962</v>
      </c>
      <c r="O432">
        <v>0.10700000000000001</v>
      </c>
      <c r="P432">
        <v>0.49896049896049899</v>
      </c>
      <c r="Q432" t="s">
        <v>13586</v>
      </c>
    </row>
    <row r="433" spans="1:17">
      <c r="A433" t="s">
        <v>1962</v>
      </c>
      <c r="B433">
        <v>2000</v>
      </c>
      <c r="C433">
        <v>2054</v>
      </c>
      <c r="D433">
        <v>5.25</v>
      </c>
      <c r="E433">
        <v>86.016666666666666</v>
      </c>
      <c r="F433">
        <v>2.33</v>
      </c>
      <c r="G433">
        <v>0.59287531806615779</v>
      </c>
      <c r="H433">
        <v>3.26</v>
      </c>
      <c r="I433">
        <v>1.3415637860082303</v>
      </c>
      <c r="J433">
        <v>100</v>
      </c>
      <c r="K433">
        <v>99.85</v>
      </c>
      <c r="L433">
        <v>66</v>
      </c>
      <c r="M433">
        <v>312</v>
      </c>
      <c r="N433">
        <v>1485</v>
      </c>
      <c r="O433">
        <v>0.90538461538461545</v>
      </c>
      <c r="P433">
        <v>1.2606060606060605</v>
      </c>
      <c r="Q433" t="s">
        <v>13586</v>
      </c>
    </row>
    <row r="434" spans="1:17">
      <c r="A434" t="s">
        <v>2857</v>
      </c>
      <c r="B434">
        <v>2000</v>
      </c>
      <c r="C434">
        <v>14481</v>
      </c>
      <c r="D434">
        <v>5.3700000000000045</v>
      </c>
      <c r="E434">
        <v>86.043333333333337</v>
      </c>
      <c r="F434">
        <v>6.3</v>
      </c>
      <c r="G434">
        <v>1.4928909952606635</v>
      </c>
      <c r="H434">
        <v>3.27</v>
      </c>
      <c r="I434">
        <v>1.0792079207920793</v>
      </c>
      <c r="J434">
        <v>89.75</v>
      </c>
      <c r="K434">
        <v>99.87</v>
      </c>
      <c r="L434">
        <v>117</v>
      </c>
      <c r="M434">
        <v>555</v>
      </c>
      <c r="N434">
        <v>3151</v>
      </c>
      <c r="O434">
        <v>0.9022702702702704</v>
      </c>
      <c r="P434">
        <v>1.0568073627419867</v>
      </c>
      <c r="Q434" t="s">
        <v>13586</v>
      </c>
    </row>
    <row r="435" spans="1:17">
      <c r="A435" t="s">
        <v>914</v>
      </c>
      <c r="B435">
        <v>1000</v>
      </c>
      <c r="C435">
        <v>4056</v>
      </c>
      <c r="D435">
        <v>1.8100000000000023</v>
      </c>
      <c r="E435">
        <v>86.32</v>
      </c>
      <c r="F435">
        <v>1.1100000000000001</v>
      </c>
      <c r="G435">
        <v>0.29287598944591031</v>
      </c>
      <c r="H435">
        <v>3.52</v>
      </c>
      <c r="I435">
        <v>1.4545454545454546</v>
      </c>
      <c r="J435">
        <v>100</v>
      </c>
      <c r="K435">
        <v>0</v>
      </c>
      <c r="L435">
        <v>85</v>
      </c>
      <c r="M435">
        <v>349</v>
      </c>
      <c r="N435">
        <v>1610</v>
      </c>
      <c r="O435">
        <v>1.042406876790831</v>
      </c>
      <c r="P435">
        <v>1.3006211180124225</v>
      </c>
      <c r="Q435" t="s">
        <v>13586</v>
      </c>
    </row>
    <row r="436" spans="1:17">
      <c r="A436" t="s">
        <v>2004</v>
      </c>
      <c r="B436">
        <v>1000</v>
      </c>
      <c r="C436">
        <v>6535</v>
      </c>
      <c r="D436">
        <v>1.4500000000000028</v>
      </c>
      <c r="E436">
        <v>86.546666666666667</v>
      </c>
      <c r="F436">
        <v>7.17</v>
      </c>
      <c r="G436">
        <v>0.49826268241834604</v>
      </c>
      <c r="H436">
        <v>3.89</v>
      </c>
      <c r="I436">
        <v>1.0542005420054201</v>
      </c>
      <c r="J436">
        <v>99.8</v>
      </c>
      <c r="K436">
        <v>98.54</v>
      </c>
      <c r="L436">
        <v>16</v>
      </c>
      <c r="M436">
        <v>279</v>
      </c>
      <c r="N436">
        <v>1260</v>
      </c>
      <c r="O436">
        <v>0.24544802867383514</v>
      </c>
      <c r="P436">
        <v>1.3285714285714285</v>
      </c>
      <c r="Q436" t="s">
        <v>13586</v>
      </c>
    </row>
    <row r="437" spans="1:17">
      <c r="A437" t="s">
        <v>173</v>
      </c>
      <c r="B437">
        <v>12000</v>
      </c>
      <c r="C437">
        <v>23676</v>
      </c>
      <c r="D437">
        <v>1.8400000000000034</v>
      </c>
      <c r="E437">
        <v>86.776666666666657</v>
      </c>
      <c r="F437">
        <v>0.79</v>
      </c>
      <c r="G437">
        <v>0.20153061224489796</v>
      </c>
      <c r="H437">
        <v>2.0299999999999998</v>
      </c>
      <c r="I437">
        <v>0.67218543046357604</v>
      </c>
      <c r="J437">
        <v>100</v>
      </c>
      <c r="K437">
        <v>99.95</v>
      </c>
      <c r="L437">
        <v>87</v>
      </c>
      <c r="M437">
        <v>1433</v>
      </c>
      <c r="N437">
        <v>10934</v>
      </c>
      <c r="O437">
        <v>0.25984647592463367</v>
      </c>
      <c r="P437">
        <v>0.78635449057984264</v>
      </c>
      <c r="Q437" t="s">
        <v>13586</v>
      </c>
    </row>
    <row r="438" spans="1:17">
      <c r="A438" t="s">
        <v>47</v>
      </c>
      <c r="B438">
        <v>1000</v>
      </c>
      <c r="C438">
        <v>9200</v>
      </c>
      <c r="D438">
        <v>7.3599999999999994</v>
      </c>
      <c r="E438">
        <v>87.313333333333333</v>
      </c>
      <c r="F438">
        <v>3.44</v>
      </c>
      <c r="G438">
        <v>0.87755102040816324</v>
      </c>
      <c r="H438">
        <v>0.61</v>
      </c>
      <c r="I438">
        <v>0.20198675496688742</v>
      </c>
      <c r="J438">
        <v>99.21</v>
      </c>
      <c r="K438">
        <v>99.76</v>
      </c>
      <c r="L438">
        <v>18</v>
      </c>
      <c r="M438">
        <v>601</v>
      </c>
      <c r="N438">
        <v>2277</v>
      </c>
      <c r="O438">
        <v>0.12818635607321133</v>
      </c>
      <c r="P438">
        <v>1.5836627140974966</v>
      </c>
      <c r="Q438" t="s">
        <v>13586</v>
      </c>
    </row>
    <row r="439" spans="1:17">
      <c r="A439" t="s">
        <v>66</v>
      </c>
      <c r="B439">
        <v>1000</v>
      </c>
      <c r="C439">
        <v>13734</v>
      </c>
      <c r="D439">
        <v>1.2800000000000011</v>
      </c>
      <c r="E439">
        <v>87.600000000000009</v>
      </c>
      <c r="F439">
        <v>0.9</v>
      </c>
      <c r="G439">
        <v>0.23746701846965698</v>
      </c>
      <c r="H439">
        <v>1.05</v>
      </c>
      <c r="I439">
        <v>0.43388429752066121</v>
      </c>
      <c r="J439">
        <v>100</v>
      </c>
      <c r="K439">
        <v>99.9</v>
      </c>
      <c r="L439">
        <v>33</v>
      </c>
      <c r="M439">
        <v>348</v>
      </c>
      <c r="N439">
        <v>3375</v>
      </c>
      <c r="O439">
        <v>0.40586206896551724</v>
      </c>
      <c r="P439">
        <v>0.6186666666666667</v>
      </c>
      <c r="Q439" t="s">
        <v>13586</v>
      </c>
    </row>
    <row r="440" spans="1:17">
      <c r="A440" t="s">
        <v>972</v>
      </c>
      <c r="B440">
        <v>10001</v>
      </c>
      <c r="C440">
        <v>3441</v>
      </c>
      <c r="D440">
        <v>2.1300000000000097</v>
      </c>
      <c r="E440">
        <v>87.610000000000014</v>
      </c>
      <c r="F440">
        <v>1.46</v>
      </c>
      <c r="G440">
        <v>0.37244897959183676</v>
      </c>
      <c r="H440">
        <v>1.17</v>
      </c>
      <c r="I440">
        <v>0.38741721854304634</v>
      </c>
      <c r="J440">
        <v>100</v>
      </c>
      <c r="K440">
        <v>99.85</v>
      </c>
      <c r="L440">
        <v>39</v>
      </c>
      <c r="M440">
        <v>267</v>
      </c>
      <c r="N440">
        <v>1221</v>
      </c>
      <c r="O440">
        <v>0.62516853932584271</v>
      </c>
      <c r="P440">
        <v>1.3120393120393121</v>
      </c>
      <c r="Q440" t="s">
        <v>13586</v>
      </c>
    </row>
    <row r="441" spans="1:17">
      <c r="A441" t="s">
        <v>551</v>
      </c>
      <c r="B441">
        <v>1000</v>
      </c>
      <c r="C441">
        <v>11923</v>
      </c>
      <c r="D441">
        <v>1.0600000000000023</v>
      </c>
      <c r="E441">
        <v>87.67</v>
      </c>
      <c r="F441">
        <v>5.76</v>
      </c>
      <c r="G441">
        <v>0.44755244755244755</v>
      </c>
      <c r="H441">
        <v>3.43</v>
      </c>
      <c r="I441">
        <v>0.93715846994535523</v>
      </c>
      <c r="J441">
        <v>99.86</v>
      </c>
      <c r="K441">
        <v>99.43</v>
      </c>
      <c r="L441">
        <v>72</v>
      </c>
      <c r="M441">
        <v>444</v>
      </c>
      <c r="N441">
        <v>2307</v>
      </c>
      <c r="O441">
        <v>0.69405405405405418</v>
      </c>
      <c r="P441">
        <v>1.1547464239271781</v>
      </c>
      <c r="Q441" t="s">
        <v>13586</v>
      </c>
    </row>
    <row r="442" spans="1:17">
      <c r="A442" t="s">
        <v>290</v>
      </c>
      <c r="B442">
        <v>1000</v>
      </c>
      <c r="C442">
        <v>4128</v>
      </c>
      <c r="D442">
        <v>2.9200000000000017</v>
      </c>
      <c r="E442">
        <v>87.983333333333334</v>
      </c>
      <c r="F442">
        <v>2.16</v>
      </c>
      <c r="G442">
        <v>0.5</v>
      </c>
      <c r="H442">
        <v>4.74</v>
      </c>
      <c r="I442">
        <v>1.6232876712328768</v>
      </c>
      <c r="J442">
        <v>83.14</v>
      </c>
      <c r="K442">
        <v>99.88</v>
      </c>
      <c r="L442">
        <v>50</v>
      </c>
      <c r="M442">
        <v>220</v>
      </c>
      <c r="N442">
        <v>1251</v>
      </c>
      <c r="O442">
        <v>0.97272727272727277</v>
      </c>
      <c r="P442">
        <v>1.0551558752997603</v>
      </c>
      <c r="Q442" t="s">
        <v>13586</v>
      </c>
    </row>
    <row r="443" spans="1:17">
      <c r="A443" t="s">
        <v>1925</v>
      </c>
      <c r="B443">
        <v>1000</v>
      </c>
      <c r="C443">
        <v>10051</v>
      </c>
      <c r="D443">
        <v>4.5600000000000023</v>
      </c>
      <c r="E443">
        <v>87.990000000000009</v>
      </c>
      <c r="F443">
        <v>1.1599999999999999</v>
      </c>
      <c r="G443">
        <v>0.25720620842572062</v>
      </c>
      <c r="H443">
        <v>3.39</v>
      </c>
      <c r="I443">
        <v>1.3038461538461539</v>
      </c>
      <c r="J443">
        <v>97.92</v>
      </c>
      <c r="K443">
        <v>99.81</v>
      </c>
      <c r="L443">
        <v>36</v>
      </c>
      <c r="M443">
        <v>264</v>
      </c>
      <c r="N443">
        <v>2488</v>
      </c>
      <c r="O443">
        <v>0.58363636363636362</v>
      </c>
      <c r="P443">
        <v>0.63665594855305463</v>
      </c>
      <c r="Q443" t="s">
        <v>13586</v>
      </c>
    </row>
    <row r="444" spans="1:17">
      <c r="A444" t="s">
        <v>2746</v>
      </c>
      <c r="B444">
        <v>10000</v>
      </c>
      <c r="C444">
        <v>12996</v>
      </c>
      <c r="D444">
        <v>1.3800000000000097</v>
      </c>
      <c r="E444">
        <v>88.363333333333344</v>
      </c>
      <c r="F444">
        <v>0.72</v>
      </c>
      <c r="G444">
        <v>0.18997361477572558</v>
      </c>
      <c r="H444">
        <v>9.26</v>
      </c>
      <c r="I444">
        <v>3.8264462809917354</v>
      </c>
      <c r="J444">
        <v>98.17</v>
      </c>
      <c r="K444">
        <v>99.86</v>
      </c>
      <c r="L444">
        <v>143</v>
      </c>
      <c r="M444">
        <v>918</v>
      </c>
      <c r="N444">
        <v>6003</v>
      </c>
      <c r="O444">
        <v>0.66671023965141618</v>
      </c>
      <c r="P444">
        <v>0.91754122938530736</v>
      </c>
      <c r="Q444" t="s">
        <v>13586</v>
      </c>
    </row>
    <row r="445" spans="1:17">
      <c r="A445" t="s">
        <v>804</v>
      </c>
      <c r="B445">
        <v>20001</v>
      </c>
      <c r="C445">
        <v>8353</v>
      </c>
      <c r="D445">
        <v>8.4899999999999949</v>
      </c>
      <c r="E445">
        <v>88.42</v>
      </c>
      <c r="F445">
        <v>1.43</v>
      </c>
      <c r="G445">
        <v>0.36479591836734693</v>
      </c>
      <c r="H445">
        <v>0.71</v>
      </c>
      <c r="I445">
        <v>0.23509933774834435</v>
      </c>
      <c r="J445">
        <v>99.92</v>
      </c>
      <c r="K445">
        <v>99.77</v>
      </c>
      <c r="L445">
        <v>152</v>
      </c>
      <c r="M445">
        <v>959</v>
      </c>
      <c r="N445">
        <v>3863</v>
      </c>
      <c r="O445">
        <v>0.67837330552659025</v>
      </c>
      <c r="P445">
        <v>1.4895159202692208</v>
      </c>
      <c r="Q445" t="s">
        <v>13586</v>
      </c>
    </row>
    <row r="446" spans="1:17">
      <c r="A446" t="s">
        <v>900</v>
      </c>
      <c r="B446">
        <v>1000</v>
      </c>
      <c r="C446">
        <v>7490</v>
      </c>
      <c r="D446">
        <v>1.2199999999999989</v>
      </c>
      <c r="E446">
        <v>88.48</v>
      </c>
      <c r="F446">
        <v>0</v>
      </c>
      <c r="G446">
        <v>0</v>
      </c>
      <c r="H446">
        <v>5.09</v>
      </c>
      <c r="I446">
        <v>2.1033057851239669</v>
      </c>
      <c r="J446">
        <v>100</v>
      </c>
      <c r="K446">
        <v>99.92</v>
      </c>
      <c r="L446">
        <v>49</v>
      </c>
      <c r="M446">
        <v>254</v>
      </c>
      <c r="N446">
        <v>1405</v>
      </c>
      <c r="O446">
        <v>0.82566929133858269</v>
      </c>
      <c r="P446">
        <v>1.0846975088967972</v>
      </c>
      <c r="Q446" t="s">
        <v>13586</v>
      </c>
    </row>
    <row r="447" spans="1:17">
      <c r="A447" t="s">
        <v>2534</v>
      </c>
      <c r="B447">
        <v>0</v>
      </c>
      <c r="C447">
        <v>6229</v>
      </c>
      <c r="D447">
        <v>4.2199999999999989</v>
      </c>
      <c r="E447">
        <v>89.52</v>
      </c>
      <c r="F447">
        <v>1.36</v>
      </c>
      <c r="G447">
        <v>0.42236024844720499</v>
      </c>
      <c r="H447">
        <v>1.61</v>
      </c>
      <c r="I447">
        <v>1.0125786163522013</v>
      </c>
      <c r="J447">
        <v>98.76</v>
      </c>
      <c r="K447">
        <v>99.73</v>
      </c>
      <c r="L447">
        <v>17</v>
      </c>
      <c r="M447">
        <v>357</v>
      </c>
      <c r="N447">
        <v>3089</v>
      </c>
      <c r="O447">
        <v>0.2038095238095238</v>
      </c>
      <c r="P447">
        <v>0.69342829394626093</v>
      </c>
      <c r="Q447" t="s">
        <v>13586</v>
      </c>
    </row>
    <row r="448" spans="1:17">
      <c r="A448" t="s">
        <v>231</v>
      </c>
      <c r="B448">
        <v>1000</v>
      </c>
      <c r="C448">
        <v>9445</v>
      </c>
      <c r="D448">
        <v>1.769999999999996</v>
      </c>
      <c r="E448">
        <v>90.476666666666674</v>
      </c>
      <c r="F448">
        <v>3.28</v>
      </c>
      <c r="G448">
        <v>0.77725118483412325</v>
      </c>
      <c r="H448">
        <v>4.03</v>
      </c>
      <c r="I448">
        <v>1.3300330033003303</v>
      </c>
      <c r="J448">
        <v>47.07</v>
      </c>
      <c r="K448">
        <v>99.79</v>
      </c>
      <c r="L448">
        <v>26</v>
      </c>
      <c r="M448">
        <v>72</v>
      </c>
      <c r="N448">
        <v>1408</v>
      </c>
      <c r="O448">
        <v>1.5455555555555556</v>
      </c>
      <c r="P448">
        <v>0.30681818181818182</v>
      </c>
      <c r="Q448" t="s">
        <v>13588</v>
      </c>
    </row>
    <row r="449" spans="1:17">
      <c r="A449" t="s">
        <v>1293</v>
      </c>
      <c r="B449">
        <v>1001</v>
      </c>
      <c r="C449">
        <v>3338</v>
      </c>
      <c r="D449">
        <v>4.2400000000000091</v>
      </c>
      <c r="E449">
        <v>90.49666666666667</v>
      </c>
      <c r="F449">
        <v>0</v>
      </c>
      <c r="G449">
        <v>0</v>
      </c>
      <c r="H449">
        <v>0</v>
      </c>
      <c r="I449">
        <v>0</v>
      </c>
      <c r="J449">
        <v>100</v>
      </c>
      <c r="K449">
        <v>99.26</v>
      </c>
      <c r="L449">
        <v>1</v>
      </c>
      <c r="M449">
        <v>6</v>
      </c>
      <c r="N449">
        <v>249</v>
      </c>
      <c r="O449">
        <v>0.71333333333333337</v>
      </c>
      <c r="P449">
        <v>0.14457831325301207</v>
      </c>
      <c r="Q449" t="s">
        <v>13586</v>
      </c>
    </row>
    <row r="450" spans="1:17">
      <c r="A450" t="s">
        <v>1317</v>
      </c>
      <c r="B450">
        <v>1000</v>
      </c>
      <c r="C450">
        <v>29887</v>
      </c>
      <c r="D450">
        <v>2.6800000000000068</v>
      </c>
      <c r="E450">
        <v>90.850000000000009</v>
      </c>
      <c r="F450">
        <v>0.77</v>
      </c>
      <c r="G450">
        <v>0.19642857142857142</v>
      </c>
      <c r="H450">
        <v>1.98</v>
      </c>
      <c r="I450">
        <v>0.6556291390728477</v>
      </c>
      <c r="J450">
        <v>96.88</v>
      </c>
      <c r="K450">
        <v>99.5</v>
      </c>
      <c r="L450">
        <v>376</v>
      </c>
      <c r="M450">
        <v>1683</v>
      </c>
      <c r="N450">
        <v>8863</v>
      </c>
      <c r="O450">
        <v>0.9561972667855021</v>
      </c>
      <c r="P450">
        <v>1.1393433374703825</v>
      </c>
      <c r="Q450" t="s">
        <v>13586</v>
      </c>
    </row>
    <row r="451" spans="1:17">
      <c r="A451" t="s">
        <v>98</v>
      </c>
      <c r="B451">
        <v>1000</v>
      </c>
      <c r="C451">
        <v>10971</v>
      </c>
      <c r="D451">
        <v>6.3799999999999955</v>
      </c>
      <c r="E451">
        <v>91.013333333333321</v>
      </c>
      <c r="F451">
        <v>1.42</v>
      </c>
      <c r="G451">
        <v>0.36224489795918369</v>
      </c>
      <c r="H451">
        <v>5.95</v>
      </c>
      <c r="I451">
        <v>1.9701986754966887</v>
      </c>
      <c r="J451">
        <v>16.309999999999999</v>
      </c>
      <c r="K451">
        <v>99.92</v>
      </c>
      <c r="L451">
        <v>4</v>
      </c>
      <c r="M451">
        <v>98</v>
      </c>
      <c r="N451">
        <v>972</v>
      </c>
      <c r="O451">
        <v>0.17469387755102039</v>
      </c>
      <c r="P451">
        <v>0.60493827160493829</v>
      </c>
      <c r="Q451" t="s">
        <v>13588</v>
      </c>
    </row>
    <row r="452" spans="1:17">
      <c r="A452" t="s">
        <v>3624</v>
      </c>
      <c r="B452">
        <v>11002</v>
      </c>
      <c r="C452">
        <v>15540</v>
      </c>
      <c r="D452">
        <v>5.3599999999999994</v>
      </c>
      <c r="E452">
        <v>91.066666666666677</v>
      </c>
      <c r="F452">
        <v>0.28000000000000003</v>
      </c>
      <c r="G452">
        <v>8.6956521739130432E-2</v>
      </c>
      <c r="H452">
        <v>7.85</v>
      </c>
      <c r="I452">
        <v>4.9371069182389933</v>
      </c>
      <c r="J452">
        <v>20.67</v>
      </c>
      <c r="K452">
        <v>98.59</v>
      </c>
      <c r="L452">
        <v>46</v>
      </c>
      <c r="M452">
        <v>332</v>
      </c>
      <c r="N452">
        <v>3212</v>
      </c>
      <c r="O452">
        <v>0.59301204819277109</v>
      </c>
      <c r="P452">
        <v>0.6201743462017435</v>
      </c>
      <c r="Q452" t="s">
        <v>13588</v>
      </c>
    </row>
    <row r="453" spans="1:17">
      <c r="A453" t="s">
        <v>3956</v>
      </c>
      <c r="B453">
        <v>2000</v>
      </c>
      <c r="C453">
        <v>13868</v>
      </c>
      <c r="D453">
        <v>2.7600000000000051</v>
      </c>
      <c r="E453">
        <v>91.27</v>
      </c>
      <c r="F453">
        <v>0</v>
      </c>
      <c r="G453">
        <v>0</v>
      </c>
      <c r="H453">
        <v>0</v>
      </c>
      <c r="I453">
        <v>0</v>
      </c>
      <c r="J453">
        <v>100</v>
      </c>
      <c r="K453">
        <v>99.87</v>
      </c>
      <c r="L453">
        <v>0</v>
      </c>
      <c r="M453">
        <v>0</v>
      </c>
      <c r="N453">
        <v>337</v>
      </c>
      <c r="O453">
        <v>0</v>
      </c>
      <c r="P453">
        <v>0</v>
      </c>
      <c r="Q453" t="s">
        <v>13586</v>
      </c>
    </row>
    <row r="454" spans="1:17">
      <c r="A454" t="s">
        <v>834</v>
      </c>
      <c r="B454">
        <v>3530</v>
      </c>
      <c r="C454">
        <v>20374</v>
      </c>
      <c r="D454">
        <v>4.2199999999999989</v>
      </c>
      <c r="E454">
        <v>91.49666666666667</v>
      </c>
      <c r="F454">
        <v>0.66</v>
      </c>
      <c r="G454">
        <v>0.17414248021108181</v>
      </c>
      <c r="H454">
        <v>0.17</v>
      </c>
      <c r="I454">
        <v>7.0247933884297523E-2</v>
      </c>
      <c r="J454">
        <v>99.99</v>
      </c>
      <c r="K454">
        <v>99.87</v>
      </c>
      <c r="L454">
        <v>271</v>
      </c>
      <c r="M454">
        <v>1218</v>
      </c>
      <c r="N454">
        <v>3158</v>
      </c>
      <c r="O454">
        <v>0.95228243021346481</v>
      </c>
      <c r="P454">
        <v>2.3141228625712476</v>
      </c>
      <c r="Q454" t="s">
        <v>13586</v>
      </c>
    </row>
    <row r="455" spans="1:17">
      <c r="A455" t="s">
        <v>2051</v>
      </c>
      <c r="B455">
        <v>1002</v>
      </c>
      <c r="C455">
        <v>10747</v>
      </c>
      <c r="D455">
        <v>3.9699999999999989</v>
      </c>
      <c r="E455">
        <v>91.563333333333333</v>
      </c>
      <c r="F455">
        <v>7.11</v>
      </c>
      <c r="G455">
        <v>0.49409312022237667</v>
      </c>
      <c r="H455">
        <v>3.8</v>
      </c>
      <c r="I455">
        <v>1.0298102981029811</v>
      </c>
      <c r="J455">
        <v>99.96</v>
      </c>
      <c r="K455">
        <v>99.43</v>
      </c>
      <c r="L455">
        <v>159</v>
      </c>
      <c r="M455">
        <v>813</v>
      </c>
      <c r="N455">
        <v>4464</v>
      </c>
      <c r="O455">
        <v>0.83704797047970481</v>
      </c>
      <c r="P455">
        <v>1.092741935483871</v>
      </c>
      <c r="Q455" t="s">
        <v>13586</v>
      </c>
    </row>
    <row r="456" spans="1:17">
      <c r="A456" t="s">
        <v>627</v>
      </c>
      <c r="B456">
        <v>1001</v>
      </c>
      <c r="C456">
        <v>16678</v>
      </c>
      <c r="D456">
        <v>1.4699999999999989</v>
      </c>
      <c r="E456">
        <v>91.62</v>
      </c>
      <c r="F456">
        <v>0.77</v>
      </c>
      <c r="G456">
        <v>0.19642857142857142</v>
      </c>
      <c r="H456">
        <v>0.5</v>
      </c>
      <c r="I456">
        <v>0.16556291390728478</v>
      </c>
      <c r="J456">
        <v>98.16</v>
      </c>
      <c r="K456">
        <v>99.75</v>
      </c>
      <c r="L456">
        <v>95</v>
      </c>
      <c r="M456">
        <v>312</v>
      </c>
      <c r="N456">
        <v>2148</v>
      </c>
      <c r="O456">
        <v>1.3032051282051282</v>
      </c>
      <c r="P456">
        <v>0.87150837988826824</v>
      </c>
      <c r="Q456" t="s">
        <v>13586</v>
      </c>
    </row>
    <row r="457" spans="1:17">
      <c r="A457" t="s">
        <v>1817</v>
      </c>
      <c r="B457">
        <v>15000</v>
      </c>
      <c r="C457">
        <v>18715</v>
      </c>
      <c r="D457">
        <v>2.8799999999999955</v>
      </c>
      <c r="E457">
        <v>91.623333333333335</v>
      </c>
      <c r="F457">
        <v>1.01</v>
      </c>
      <c r="G457">
        <v>0.25765306122448978</v>
      </c>
      <c r="H457">
        <v>3.76</v>
      </c>
      <c r="I457">
        <v>1.2450331125827814</v>
      </c>
      <c r="J457">
        <v>99.99</v>
      </c>
      <c r="K457">
        <v>99.88</v>
      </c>
      <c r="L457">
        <v>284</v>
      </c>
      <c r="M457">
        <v>1156</v>
      </c>
      <c r="N457">
        <v>8247</v>
      </c>
      <c r="O457">
        <v>1.0514878892733563</v>
      </c>
      <c r="P457">
        <v>0.84103310294652611</v>
      </c>
      <c r="Q457" t="s">
        <v>13586</v>
      </c>
    </row>
    <row r="458" spans="1:17">
      <c r="A458" t="s">
        <v>3173</v>
      </c>
      <c r="B458">
        <v>2000</v>
      </c>
      <c r="C458">
        <v>5182</v>
      </c>
      <c r="D458">
        <v>1.3799999999999955</v>
      </c>
      <c r="E458">
        <v>91.626666666666665</v>
      </c>
      <c r="F458">
        <v>3.33</v>
      </c>
      <c r="G458">
        <v>0.48898678414096919</v>
      </c>
      <c r="H458">
        <v>1.32</v>
      </c>
      <c r="I458">
        <v>0.40490797546012275</v>
      </c>
      <c r="J458">
        <v>100</v>
      </c>
      <c r="K458">
        <v>0</v>
      </c>
      <c r="L458">
        <v>31</v>
      </c>
      <c r="M458">
        <v>152</v>
      </c>
      <c r="N458">
        <v>2223</v>
      </c>
      <c r="O458">
        <v>0.87289473684210528</v>
      </c>
      <c r="P458">
        <v>0.4102564102564103</v>
      </c>
      <c r="Q458" t="s">
        <v>13586</v>
      </c>
    </row>
    <row r="459" spans="1:17">
      <c r="A459" t="s">
        <v>851</v>
      </c>
      <c r="B459">
        <v>10000</v>
      </c>
      <c r="C459">
        <v>32405</v>
      </c>
      <c r="D459">
        <v>0.96000000000000796</v>
      </c>
      <c r="E459">
        <v>92.206666666666663</v>
      </c>
      <c r="F459">
        <v>0.41</v>
      </c>
      <c r="G459">
        <v>0.10817941952506596</v>
      </c>
      <c r="H459">
        <v>1.19</v>
      </c>
      <c r="I459">
        <v>0.49173553719008262</v>
      </c>
      <c r="J459">
        <v>98.19</v>
      </c>
      <c r="K459">
        <v>99.87</v>
      </c>
      <c r="L459">
        <v>883</v>
      </c>
      <c r="M459">
        <v>2902</v>
      </c>
      <c r="N459">
        <v>13919</v>
      </c>
      <c r="O459">
        <v>1.3022880771881462</v>
      </c>
      <c r="P459">
        <v>1.2509519362023134</v>
      </c>
      <c r="Q459" t="s">
        <v>13586</v>
      </c>
    </row>
    <row r="460" spans="1:17">
      <c r="A460" t="s">
        <v>517</v>
      </c>
      <c r="B460">
        <v>19000</v>
      </c>
      <c r="C460">
        <v>33219</v>
      </c>
      <c r="D460">
        <v>2.7799999999999869</v>
      </c>
      <c r="E460">
        <v>92.376666666666665</v>
      </c>
      <c r="F460">
        <v>0.44</v>
      </c>
      <c r="G460">
        <v>0.11609498680738786</v>
      </c>
      <c r="H460">
        <v>2.34</v>
      </c>
      <c r="I460">
        <v>0.96694214876033058</v>
      </c>
      <c r="J460">
        <v>99.92</v>
      </c>
      <c r="K460">
        <v>99.87</v>
      </c>
      <c r="L460">
        <v>950</v>
      </c>
      <c r="M460">
        <v>3571</v>
      </c>
      <c r="N460">
        <v>14982</v>
      </c>
      <c r="O460">
        <v>1.1386166339960797</v>
      </c>
      <c r="P460">
        <v>1.4301161393672408</v>
      </c>
      <c r="Q460" t="s">
        <v>13586</v>
      </c>
    </row>
    <row r="461" spans="1:17">
      <c r="A461" t="s">
        <v>1588</v>
      </c>
      <c r="B461">
        <v>2000</v>
      </c>
      <c r="C461">
        <v>19317</v>
      </c>
      <c r="D461">
        <v>1.5800000000000125</v>
      </c>
      <c r="E461">
        <v>92.573333333333338</v>
      </c>
      <c r="F461">
        <v>1.4</v>
      </c>
      <c r="G461">
        <v>0.19230769230769229</v>
      </c>
      <c r="H461">
        <v>2.44</v>
      </c>
      <c r="I461">
        <v>1.2019704433497538</v>
      </c>
      <c r="J461">
        <v>98.17</v>
      </c>
      <c r="K461">
        <v>99.84</v>
      </c>
      <c r="L461">
        <v>141</v>
      </c>
      <c r="M461">
        <v>671</v>
      </c>
      <c r="N461">
        <v>3925</v>
      </c>
      <c r="O461">
        <v>0.89937406855439639</v>
      </c>
      <c r="P461">
        <v>1.0257324840764332</v>
      </c>
      <c r="Q461" t="s">
        <v>13586</v>
      </c>
    </row>
    <row r="462" spans="1:17">
      <c r="A462" t="s">
        <v>1975</v>
      </c>
      <c r="B462">
        <v>1000</v>
      </c>
      <c r="C462">
        <v>3034</v>
      </c>
      <c r="D462">
        <v>6.4099999999999966</v>
      </c>
      <c r="E462">
        <v>93.213333333333324</v>
      </c>
      <c r="F462">
        <v>3.28</v>
      </c>
      <c r="G462">
        <v>0.81188118811881183</v>
      </c>
      <c r="H462">
        <v>5.76</v>
      </c>
      <c r="I462">
        <v>2.064516129032258</v>
      </c>
      <c r="J462">
        <v>100</v>
      </c>
      <c r="K462">
        <v>98.97</v>
      </c>
      <c r="L462">
        <v>0</v>
      </c>
      <c r="M462">
        <v>8</v>
      </c>
      <c r="N462">
        <v>335</v>
      </c>
      <c r="O462">
        <v>0</v>
      </c>
      <c r="P462">
        <v>0.14328358208955225</v>
      </c>
      <c r="Q462" t="s">
        <v>13586</v>
      </c>
    </row>
    <row r="463" spans="1:17">
      <c r="A463" t="s">
        <v>3424</v>
      </c>
      <c r="B463">
        <v>1000</v>
      </c>
      <c r="C463">
        <v>16261</v>
      </c>
      <c r="D463">
        <v>4.0699999999999932</v>
      </c>
      <c r="E463">
        <v>93.63</v>
      </c>
      <c r="F463">
        <v>2.65</v>
      </c>
      <c r="G463">
        <v>0.32837670384138784</v>
      </c>
      <c r="H463">
        <v>2.98</v>
      </c>
      <c r="I463">
        <v>0.83707865168539319</v>
      </c>
      <c r="J463">
        <v>24.27</v>
      </c>
      <c r="K463">
        <v>99.09</v>
      </c>
      <c r="L463">
        <v>28</v>
      </c>
      <c r="M463">
        <v>159</v>
      </c>
      <c r="N463">
        <v>1926</v>
      </c>
      <c r="O463">
        <v>0.75371069182389938</v>
      </c>
      <c r="P463">
        <v>0.49532710280373826</v>
      </c>
      <c r="Q463" t="s">
        <v>13588</v>
      </c>
    </row>
    <row r="464" spans="1:17">
      <c r="A464" t="s">
        <v>1027</v>
      </c>
      <c r="B464">
        <v>1000</v>
      </c>
      <c r="C464">
        <v>12495</v>
      </c>
      <c r="D464">
        <v>1.5099999999999909</v>
      </c>
      <c r="E464">
        <v>93.666666666666671</v>
      </c>
      <c r="F464">
        <v>0</v>
      </c>
      <c r="G464">
        <v>0</v>
      </c>
      <c r="H464">
        <v>0</v>
      </c>
      <c r="I464">
        <v>0</v>
      </c>
      <c r="J464">
        <v>94.84</v>
      </c>
      <c r="K464">
        <v>0</v>
      </c>
      <c r="L464">
        <v>8</v>
      </c>
      <c r="M464">
        <v>154</v>
      </c>
      <c r="N464">
        <v>514</v>
      </c>
      <c r="O464">
        <v>0.22233766233766236</v>
      </c>
      <c r="P464">
        <v>1.7976653696498053</v>
      </c>
      <c r="Q464" t="s">
        <v>13586</v>
      </c>
    </row>
    <row r="465" spans="1:17">
      <c r="A465" t="s">
        <v>264</v>
      </c>
      <c r="B465">
        <v>1000</v>
      </c>
      <c r="C465">
        <v>21431</v>
      </c>
      <c r="D465">
        <v>1.7800000000000011</v>
      </c>
      <c r="E465">
        <v>93.74</v>
      </c>
      <c r="F465">
        <v>0.76</v>
      </c>
      <c r="G465">
        <v>0.22222222222222224</v>
      </c>
      <c r="H465">
        <v>15.97</v>
      </c>
      <c r="I465">
        <v>10.79054054054054</v>
      </c>
      <c r="J465">
        <v>100</v>
      </c>
      <c r="K465">
        <v>99.9</v>
      </c>
      <c r="L465">
        <v>58</v>
      </c>
      <c r="M465">
        <v>269</v>
      </c>
      <c r="N465">
        <v>2600</v>
      </c>
      <c r="O465">
        <v>0.92282527881040899</v>
      </c>
      <c r="P465">
        <v>0.62076923076923074</v>
      </c>
      <c r="Q465" t="s">
        <v>13584</v>
      </c>
    </row>
    <row r="466" spans="1:17">
      <c r="A466" t="s">
        <v>1624</v>
      </c>
      <c r="B466">
        <v>2000</v>
      </c>
      <c r="C466">
        <v>3714</v>
      </c>
      <c r="D466">
        <v>8.480000000000004</v>
      </c>
      <c r="E466">
        <v>94.703333333333333</v>
      </c>
      <c r="F466">
        <v>0</v>
      </c>
      <c r="G466">
        <v>0</v>
      </c>
      <c r="H466">
        <v>0</v>
      </c>
      <c r="I466">
        <v>0</v>
      </c>
      <c r="J466">
        <v>99.95</v>
      </c>
      <c r="K466">
        <v>99.46</v>
      </c>
      <c r="L466">
        <v>5</v>
      </c>
      <c r="M466">
        <v>16</v>
      </c>
      <c r="N466">
        <v>345</v>
      </c>
      <c r="O466">
        <v>1.3375000000000001</v>
      </c>
      <c r="P466">
        <v>0.27826086956521739</v>
      </c>
      <c r="Q466" t="s">
        <v>13586</v>
      </c>
    </row>
    <row r="467" spans="1:17">
      <c r="A467" t="s">
        <v>3791</v>
      </c>
      <c r="B467">
        <v>1000</v>
      </c>
      <c r="C467">
        <v>29218</v>
      </c>
      <c r="D467">
        <v>8.2099999999999937</v>
      </c>
      <c r="E467">
        <v>95.600000000000009</v>
      </c>
      <c r="F467">
        <v>1.17</v>
      </c>
      <c r="G467">
        <v>9.0909090909090912E-2</v>
      </c>
      <c r="H467">
        <v>0.01</v>
      </c>
      <c r="I467">
        <v>2.7322404371584699E-3</v>
      </c>
      <c r="J467">
        <v>90.59</v>
      </c>
      <c r="K467">
        <v>99.91</v>
      </c>
      <c r="L467">
        <v>96</v>
      </c>
      <c r="M467">
        <v>534</v>
      </c>
      <c r="N467">
        <v>2350</v>
      </c>
      <c r="O467">
        <v>0.76943820224719106</v>
      </c>
      <c r="P467">
        <v>1.363404255319149</v>
      </c>
      <c r="Q467" t="s">
        <v>13586</v>
      </c>
    </row>
    <row r="468" spans="1:17">
      <c r="A468" t="s">
        <v>1777</v>
      </c>
      <c r="B468">
        <v>1000</v>
      </c>
      <c r="C468">
        <v>7831</v>
      </c>
      <c r="D468">
        <v>0.57000000000000739</v>
      </c>
      <c r="E468">
        <v>95.686666666666667</v>
      </c>
      <c r="F468">
        <v>0</v>
      </c>
      <c r="G468">
        <v>0</v>
      </c>
      <c r="H468">
        <v>0</v>
      </c>
      <c r="I468">
        <v>0</v>
      </c>
      <c r="J468">
        <v>99.45</v>
      </c>
      <c r="K468">
        <v>99.77</v>
      </c>
      <c r="L468">
        <v>0</v>
      </c>
      <c r="M468">
        <v>1</v>
      </c>
      <c r="N468">
        <v>1502</v>
      </c>
      <c r="O468">
        <v>0</v>
      </c>
      <c r="P468">
        <v>3.9946737683089215E-3</v>
      </c>
      <c r="Q468" t="s">
        <v>13586</v>
      </c>
    </row>
    <row r="469" spans="1:17">
      <c r="A469" t="s">
        <v>2884</v>
      </c>
      <c r="B469">
        <v>1000</v>
      </c>
      <c r="C469">
        <v>12508</v>
      </c>
      <c r="D469">
        <v>1.4099999999999966</v>
      </c>
      <c r="E469">
        <v>96.21</v>
      </c>
      <c r="F469">
        <v>0</v>
      </c>
      <c r="G469">
        <v>0</v>
      </c>
      <c r="H469">
        <v>0</v>
      </c>
      <c r="I469">
        <v>0</v>
      </c>
      <c r="J469">
        <v>0.28000000000000003</v>
      </c>
      <c r="K469">
        <v>99.96</v>
      </c>
      <c r="L469">
        <v>0</v>
      </c>
      <c r="M469">
        <v>0</v>
      </c>
      <c r="N469">
        <v>1268</v>
      </c>
      <c r="O469">
        <v>0</v>
      </c>
      <c r="P469">
        <v>0</v>
      </c>
      <c r="Q469" t="s">
        <v>13588</v>
      </c>
    </row>
    <row r="470" spans="1:17">
      <c r="A470" t="s">
        <v>1855</v>
      </c>
      <c r="B470">
        <v>1000</v>
      </c>
      <c r="C470">
        <v>2847</v>
      </c>
      <c r="D470">
        <v>5.7599999999999909</v>
      </c>
      <c r="E470">
        <v>96.506666666666661</v>
      </c>
      <c r="F470">
        <v>0.56999999999999995</v>
      </c>
      <c r="G470">
        <v>0.15039577836411608</v>
      </c>
      <c r="H470">
        <v>10</v>
      </c>
      <c r="I470">
        <v>4.1322314049586781</v>
      </c>
      <c r="J470">
        <v>90.8</v>
      </c>
      <c r="K470">
        <v>99.82</v>
      </c>
      <c r="L470">
        <v>18</v>
      </c>
      <c r="M470">
        <v>144</v>
      </c>
      <c r="N470">
        <v>908</v>
      </c>
      <c r="O470">
        <v>0.53500000000000003</v>
      </c>
      <c r="P470">
        <v>0.95154185022026438</v>
      </c>
      <c r="Q470" t="s">
        <v>13586</v>
      </c>
    </row>
    <row r="471" spans="1:17">
      <c r="A471" t="s">
        <v>872</v>
      </c>
      <c r="B471">
        <v>1001</v>
      </c>
      <c r="C471">
        <v>14556</v>
      </c>
      <c r="D471">
        <v>0.75</v>
      </c>
      <c r="E471">
        <v>96.573333333333338</v>
      </c>
      <c r="F471">
        <v>24.41</v>
      </c>
      <c r="G471">
        <v>1.6963168867268936</v>
      </c>
      <c r="H471">
        <v>1.02</v>
      </c>
      <c r="I471">
        <v>0.27642276422764228</v>
      </c>
      <c r="J471">
        <v>85.45</v>
      </c>
      <c r="K471">
        <v>99.52</v>
      </c>
      <c r="L471">
        <v>70</v>
      </c>
      <c r="M471">
        <v>985</v>
      </c>
      <c r="N471">
        <v>2432</v>
      </c>
      <c r="O471">
        <v>0.30416243654822339</v>
      </c>
      <c r="P471">
        <v>2.4300986842105265</v>
      </c>
      <c r="Q471" t="s">
        <v>13586</v>
      </c>
    </row>
    <row r="472" spans="1:17">
      <c r="A472" t="s">
        <v>2973</v>
      </c>
      <c r="B472">
        <v>1000</v>
      </c>
      <c r="C472">
        <v>5795</v>
      </c>
      <c r="D472">
        <v>1.4399999999999977</v>
      </c>
      <c r="E472">
        <v>96.649999999999991</v>
      </c>
      <c r="F472">
        <v>5.16</v>
      </c>
      <c r="G472">
        <v>0.35858234885337037</v>
      </c>
      <c r="H472">
        <v>3.24</v>
      </c>
      <c r="I472">
        <v>0.87804878048780499</v>
      </c>
      <c r="J472">
        <v>99.98</v>
      </c>
      <c r="K472">
        <v>99.05</v>
      </c>
      <c r="L472">
        <v>301</v>
      </c>
      <c r="M472">
        <v>897</v>
      </c>
      <c r="N472">
        <v>1667</v>
      </c>
      <c r="O472">
        <v>1.4362095875139356</v>
      </c>
      <c r="P472">
        <v>3.2285542891421715</v>
      </c>
      <c r="Q472" t="s">
        <v>13586</v>
      </c>
    </row>
    <row r="473" spans="1:17">
      <c r="A473" t="s">
        <v>2027</v>
      </c>
      <c r="B473">
        <v>1001</v>
      </c>
      <c r="C473">
        <v>3125</v>
      </c>
      <c r="D473">
        <v>4.460000000000008</v>
      </c>
      <c r="E473">
        <v>96.826666666666668</v>
      </c>
      <c r="F473">
        <v>1.43</v>
      </c>
      <c r="G473">
        <v>0.30042016806722688</v>
      </c>
      <c r="H473">
        <v>7.0000000000000007E-2</v>
      </c>
      <c r="I473">
        <v>2.3411371237458196E-2</v>
      </c>
      <c r="J473">
        <v>98.4</v>
      </c>
      <c r="K473">
        <v>99.65</v>
      </c>
      <c r="L473">
        <v>13</v>
      </c>
      <c r="M473">
        <v>106</v>
      </c>
      <c r="N473">
        <v>786</v>
      </c>
      <c r="O473">
        <v>0.52490566037735853</v>
      </c>
      <c r="P473">
        <v>0.80916030534351147</v>
      </c>
      <c r="Q473" t="s">
        <v>13586</v>
      </c>
    </row>
    <row r="474" spans="1:17">
      <c r="A474" t="s">
        <v>4125</v>
      </c>
      <c r="B474">
        <v>1000</v>
      </c>
      <c r="C474">
        <v>22842</v>
      </c>
      <c r="D474">
        <v>0</v>
      </c>
      <c r="E474">
        <v>100</v>
      </c>
      <c r="F474">
        <v>0</v>
      </c>
      <c r="G474">
        <v>0</v>
      </c>
      <c r="H474">
        <v>0</v>
      </c>
      <c r="I474">
        <v>0</v>
      </c>
      <c r="J474">
        <v>99.58</v>
      </c>
      <c r="K474">
        <v>97.83</v>
      </c>
      <c r="L474">
        <v>0</v>
      </c>
      <c r="M474">
        <v>25</v>
      </c>
      <c r="N474">
        <v>51</v>
      </c>
      <c r="O474">
        <v>0</v>
      </c>
      <c r="P474">
        <v>2.9411764705882351</v>
      </c>
      <c r="Q474" t="s">
        <v>13586</v>
      </c>
    </row>
    <row r="475" spans="1:17">
      <c r="A475" t="s">
        <v>2295</v>
      </c>
      <c r="B475">
        <v>1000</v>
      </c>
      <c r="C475">
        <v>606</v>
      </c>
      <c r="D475">
        <v>0</v>
      </c>
      <c r="E475">
        <v>100</v>
      </c>
      <c r="F475">
        <v>9.09</v>
      </c>
      <c r="G475">
        <v>0.70629370629370636</v>
      </c>
      <c r="H475">
        <v>3.82</v>
      </c>
      <c r="I475">
        <v>1.0437158469945353</v>
      </c>
      <c r="J475">
        <v>98.84</v>
      </c>
      <c r="K475">
        <v>0</v>
      </c>
      <c r="L475">
        <v>1</v>
      </c>
      <c r="M475">
        <v>4</v>
      </c>
      <c r="N475">
        <v>4</v>
      </c>
      <c r="O475">
        <v>1.07</v>
      </c>
      <c r="P475">
        <v>6</v>
      </c>
      <c r="Q475" t="s">
        <v>13586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5"/>
  <sheetViews>
    <sheetView workbookViewId="0">
      <selection activeCell="D9" sqref="D9"/>
    </sheetView>
  </sheetViews>
  <sheetFormatPr defaultRowHeight="13.5"/>
  <sheetData>
    <row r="1" spans="1:4">
      <c r="A1" s="86" t="s">
        <v>13591</v>
      </c>
      <c r="B1" s="87"/>
      <c r="C1" s="87"/>
    </row>
    <row r="2" spans="1:4" ht="14.25" thickBot="1">
      <c r="A2" s="88" t="s">
        <v>13592</v>
      </c>
      <c r="B2" s="87"/>
      <c r="C2" s="87"/>
    </row>
    <row r="3" spans="1:4" ht="24.75" thickBot="1">
      <c r="A3" s="53" t="s">
        <v>13593</v>
      </c>
      <c r="B3" s="54" t="s">
        <v>13594</v>
      </c>
      <c r="C3" s="55" t="s">
        <v>13595</v>
      </c>
    </row>
    <row r="4" spans="1:4">
      <c r="A4" s="56">
        <v>-1</v>
      </c>
      <c r="B4" s="57">
        <v>0</v>
      </c>
      <c r="C4" s="58">
        <v>0</v>
      </c>
      <c r="D4" s="66">
        <f>B4-C4</f>
        <v>0</v>
      </c>
    </row>
    <row r="5" spans="1:4">
      <c r="A5" s="59">
        <v>50</v>
      </c>
      <c r="B5" s="60">
        <v>4.0000000000000036E-2</v>
      </c>
      <c r="C5" s="61">
        <v>6.6815144766146995E-3</v>
      </c>
      <c r="D5" s="66">
        <f t="shared" ref="D5:D68" si="0">B5-C5</f>
        <v>3.3318485523385337E-2</v>
      </c>
    </row>
    <row r="6" spans="1:4">
      <c r="A6" s="59">
        <v>200</v>
      </c>
      <c r="B6" s="60">
        <v>4.0000000000000036E-2</v>
      </c>
      <c r="C6" s="61">
        <v>8.9086859688195987E-3</v>
      </c>
      <c r="D6" s="66">
        <f t="shared" si="0"/>
        <v>3.1091314031180435E-2</v>
      </c>
    </row>
    <row r="7" spans="1:4">
      <c r="A7" s="59">
        <v>400</v>
      </c>
      <c r="B7" s="60">
        <v>4.0000000000000036E-2</v>
      </c>
      <c r="C7" s="61">
        <v>1.1135857461024499E-2</v>
      </c>
      <c r="D7" s="66">
        <f t="shared" si="0"/>
        <v>2.8864142538975537E-2</v>
      </c>
    </row>
    <row r="8" spans="1:4">
      <c r="A8" s="59">
        <v>500.5</v>
      </c>
      <c r="B8" s="60">
        <v>4.0000000000000036E-2</v>
      </c>
      <c r="C8" s="61">
        <v>2.2271714922048998E-2</v>
      </c>
      <c r="D8" s="66">
        <f t="shared" si="0"/>
        <v>1.7728285077951038E-2</v>
      </c>
    </row>
    <row r="9" spans="1:4">
      <c r="A9" s="59">
        <v>556.96</v>
      </c>
      <c r="B9" s="60">
        <v>4.0000000000000036E-2</v>
      </c>
      <c r="C9" s="61">
        <v>2.4498886414253896E-2</v>
      </c>
      <c r="D9" s="66">
        <f t="shared" si="0"/>
        <v>1.5501113585746139E-2</v>
      </c>
    </row>
    <row r="10" spans="1:4">
      <c r="A10" s="59">
        <v>636.32999999999993</v>
      </c>
      <c r="B10" s="60">
        <v>4.0000000000000036E-2</v>
      </c>
      <c r="C10" s="61">
        <v>2.6726057906458798E-2</v>
      </c>
      <c r="D10" s="66">
        <f t="shared" si="0"/>
        <v>1.3273942093541238E-2</v>
      </c>
    </row>
    <row r="11" spans="1:4">
      <c r="A11" s="59">
        <v>671.87</v>
      </c>
      <c r="B11" s="60">
        <v>4.0000000000000036E-2</v>
      </c>
      <c r="C11" s="61">
        <v>3.1180400890868598E-2</v>
      </c>
      <c r="D11" s="66">
        <f t="shared" si="0"/>
        <v>8.8195991091314374E-3</v>
      </c>
    </row>
    <row r="12" spans="1:4">
      <c r="A12" s="59">
        <v>742.55</v>
      </c>
      <c r="B12" s="60">
        <v>4.0000000000000036E-2</v>
      </c>
      <c r="C12" s="61">
        <v>3.34075723830735E-2</v>
      </c>
      <c r="D12" s="66">
        <f t="shared" si="0"/>
        <v>6.5924276169265356E-3</v>
      </c>
    </row>
    <row r="13" spans="1:4">
      <c r="A13" s="59">
        <v>835.74</v>
      </c>
      <c r="B13" s="60">
        <v>4.0000000000000036E-2</v>
      </c>
      <c r="C13" s="61">
        <v>3.5634743875278395E-2</v>
      </c>
      <c r="D13" s="66">
        <f t="shared" si="0"/>
        <v>4.3652561247216407E-3</v>
      </c>
    </row>
    <row r="14" spans="1:4">
      <c r="A14" s="59">
        <v>902.94</v>
      </c>
      <c r="B14" s="60">
        <v>4.0000000000000036E-2</v>
      </c>
      <c r="C14" s="61">
        <v>3.7861915367483297E-2</v>
      </c>
      <c r="D14" s="66">
        <f t="shared" si="0"/>
        <v>2.1380846325167388E-3</v>
      </c>
    </row>
    <row r="15" spans="1:4">
      <c r="A15" s="59">
        <v>943.25</v>
      </c>
      <c r="B15" s="60">
        <v>4.0000000000000036E-2</v>
      </c>
      <c r="C15" s="61">
        <v>4.0089086859688199E-2</v>
      </c>
      <c r="D15" s="66">
        <f t="shared" si="0"/>
        <v>-8.9086859688163045E-5</v>
      </c>
    </row>
    <row r="16" spans="1:4">
      <c r="A16" s="59">
        <v>970</v>
      </c>
      <c r="B16" s="60">
        <v>4.0000000000000036E-2</v>
      </c>
      <c r="C16" s="61">
        <v>4.2316258351893093E-2</v>
      </c>
      <c r="D16" s="66">
        <f t="shared" si="0"/>
        <v>-2.316258351893058E-3</v>
      </c>
    </row>
    <row r="17" spans="1:4">
      <c r="A17" s="59">
        <v>993.25</v>
      </c>
      <c r="B17" s="60">
        <v>4.0000000000000036E-2</v>
      </c>
      <c r="C17" s="61">
        <v>4.4543429844097995E-2</v>
      </c>
      <c r="D17" s="66">
        <f t="shared" si="0"/>
        <v>-4.5434298440979598E-3</v>
      </c>
    </row>
    <row r="18" spans="1:4">
      <c r="A18" s="59">
        <v>998.75</v>
      </c>
      <c r="B18" s="60">
        <v>4.0000000000000036E-2</v>
      </c>
      <c r="C18" s="61">
        <v>4.6770601336302897E-2</v>
      </c>
      <c r="D18" s="66">
        <f t="shared" si="0"/>
        <v>-6.7706013363028617E-3</v>
      </c>
    </row>
    <row r="19" spans="1:4">
      <c r="A19" s="59">
        <v>1000.5</v>
      </c>
      <c r="B19" s="60">
        <v>0.6</v>
      </c>
      <c r="C19" s="61">
        <v>0.59465478841870822</v>
      </c>
      <c r="D19" s="66">
        <f t="shared" si="0"/>
        <v>5.3452115812917533E-3</v>
      </c>
    </row>
    <row r="20" spans="1:4">
      <c r="A20" s="59">
        <v>1001.0550000000001</v>
      </c>
      <c r="B20" s="60">
        <v>0.67999999999999994</v>
      </c>
      <c r="C20" s="61">
        <v>0.63697104677060135</v>
      </c>
      <c r="D20" s="66">
        <f t="shared" si="0"/>
        <v>4.3028953229398592E-2</v>
      </c>
    </row>
    <row r="21" spans="1:4">
      <c r="A21" s="59">
        <v>1001.5550000000001</v>
      </c>
      <c r="B21" s="60">
        <v>0.67999999999999994</v>
      </c>
      <c r="C21" s="61">
        <v>0.63919821826280621</v>
      </c>
      <c r="D21" s="66">
        <f t="shared" si="0"/>
        <v>4.0801781737193732E-2</v>
      </c>
    </row>
    <row r="22" spans="1:4">
      <c r="A22" s="59">
        <v>1003.5</v>
      </c>
      <c r="B22" s="60">
        <v>0.67999999999999994</v>
      </c>
      <c r="C22" s="61">
        <v>0.64365256124721604</v>
      </c>
      <c r="D22" s="66">
        <f t="shared" si="0"/>
        <v>3.63474387527839E-2</v>
      </c>
    </row>
    <row r="23" spans="1:4">
      <c r="A23" s="59">
        <v>1006.5</v>
      </c>
      <c r="B23" s="60">
        <v>0.72</v>
      </c>
      <c r="C23" s="61">
        <v>0.6458797327394209</v>
      </c>
      <c r="D23" s="66">
        <f t="shared" si="0"/>
        <v>7.4120267260579076E-2</v>
      </c>
    </row>
    <row r="24" spans="1:4">
      <c r="A24" s="59">
        <v>1009</v>
      </c>
      <c r="B24" s="60">
        <v>0.72</v>
      </c>
      <c r="C24" s="61">
        <v>0.64810690423162587</v>
      </c>
      <c r="D24" s="66">
        <f t="shared" si="0"/>
        <v>7.1893095768374105E-2</v>
      </c>
    </row>
    <row r="25" spans="1:4">
      <c r="A25" s="59">
        <v>1020</v>
      </c>
      <c r="B25" s="60">
        <v>0.72</v>
      </c>
      <c r="C25" s="61">
        <v>0.65478841870824056</v>
      </c>
      <c r="D25" s="66">
        <f t="shared" si="0"/>
        <v>6.5211581291759413E-2</v>
      </c>
    </row>
    <row r="26" spans="1:4">
      <c r="A26" s="59">
        <v>1039</v>
      </c>
      <c r="B26" s="60">
        <v>0.72</v>
      </c>
      <c r="C26" s="61">
        <v>0.65701559020044542</v>
      </c>
      <c r="D26" s="66">
        <f t="shared" si="0"/>
        <v>6.2984409799554553E-2</v>
      </c>
    </row>
    <row r="27" spans="1:4">
      <c r="A27" s="59">
        <v>1054</v>
      </c>
      <c r="B27" s="60">
        <v>0.72</v>
      </c>
      <c r="C27" s="61">
        <v>0.65924276169265028</v>
      </c>
      <c r="D27" s="66">
        <f t="shared" si="0"/>
        <v>6.0757238307349692E-2</v>
      </c>
    </row>
    <row r="28" spans="1:4">
      <c r="A28" s="59">
        <v>1063</v>
      </c>
      <c r="B28" s="60">
        <v>0.72</v>
      </c>
      <c r="C28" s="61">
        <v>0.66146993318485525</v>
      </c>
      <c r="D28" s="66">
        <f t="shared" si="0"/>
        <v>5.8530066815144721E-2</v>
      </c>
    </row>
    <row r="29" spans="1:4">
      <c r="A29" s="59">
        <v>1068.5</v>
      </c>
      <c r="B29" s="60">
        <v>0.72</v>
      </c>
      <c r="C29" s="61">
        <v>0.66369710467706011</v>
      </c>
      <c r="D29" s="66">
        <f t="shared" si="0"/>
        <v>5.6302895322939861E-2</v>
      </c>
    </row>
    <row r="30" spans="1:4">
      <c r="A30" s="59">
        <v>1079.5</v>
      </c>
      <c r="B30" s="60">
        <v>0.72</v>
      </c>
      <c r="C30" s="61">
        <v>0.66592427616926508</v>
      </c>
      <c r="D30" s="66">
        <f t="shared" si="0"/>
        <v>5.407572383073489E-2</v>
      </c>
    </row>
    <row r="31" spans="1:4">
      <c r="A31" s="59">
        <v>1094</v>
      </c>
      <c r="B31" s="60">
        <v>0.76</v>
      </c>
      <c r="C31" s="61">
        <v>0.66815144766146994</v>
      </c>
      <c r="D31" s="66">
        <f t="shared" si="0"/>
        <v>9.1848552338530065E-2</v>
      </c>
    </row>
    <row r="32" spans="1:4">
      <c r="A32" s="59">
        <v>1105.5</v>
      </c>
      <c r="B32" s="60">
        <v>0.76</v>
      </c>
      <c r="C32" s="61">
        <v>0.67260579064587978</v>
      </c>
      <c r="D32" s="66">
        <f t="shared" si="0"/>
        <v>8.7394209354120234E-2</v>
      </c>
    </row>
    <row r="33" spans="1:4">
      <c r="A33" s="59">
        <v>1130.5</v>
      </c>
      <c r="B33" s="60">
        <v>0.76</v>
      </c>
      <c r="C33" s="61">
        <v>0.67483296213808464</v>
      </c>
      <c r="D33" s="66">
        <f t="shared" si="0"/>
        <v>8.5167037861915373E-2</v>
      </c>
    </row>
    <row r="34" spans="1:4">
      <c r="A34" s="59">
        <v>1169</v>
      </c>
      <c r="B34" s="60">
        <v>0.76</v>
      </c>
      <c r="C34" s="61">
        <v>0.6770601336302895</v>
      </c>
      <c r="D34" s="66">
        <f t="shared" si="0"/>
        <v>8.2939866369710513E-2</v>
      </c>
    </row>
    <row r="35" spans="1:4">
      <c r="A35" s="59">
        <v>1194</v>
      </c>
      <c r="B35" s="60">
        <v>0.76</v>
      </c>
      <c r="C35" s="61">
        <v>0.68151447661469933</v>
      </c>
      <c r="D35" s="66">
        <f t="shared" si="0"/>
        <v>7.8485523385300682E-2</v>
      </c>
    </row>
    <row r="36" spans="1:4">
      <c r="A36" s="59">
        <v>1206</v>
      </c>
      <c r="B36" s="60">
        <v>0.76</v>
      </c>
      <c r="C36" s="61">
        <v>0.69265033407572385</v>
      </c>
      <c r="D36" s="66">
        <f t="shared" si="0"/>
        <v>6.7349665924276159E-2</v>
      </c>
    </row>
    <row r="37" spans="1:4">
      <c r="A37" s="59">
        <v>1236</v>
      </c>
      <c r="B37" s="60">
        <v>0.76</v>
      </c>
      <c r="C37" s="61">
        <v>0.69710467706013368</v>
      </c>
      <c r="D37" s="66">
        <f t="shared" si="0"/>
        <v>6.2895322939866327E-2</v>
      </c>
    </row>
    <row r="38" spans="1:4">
      <c r="A38" s="59">
        <v>1329.5</v>
      </c>
      <c r="B38" s="60">
        <v>0.76</v>
      </c>
      <c r="C38" s="61">
        <v>0.69933184855233854</v>
      </c>
      <c r="D38" s="66">
        <f t="shared" si="0"/>
        <v>6.0668151447661467E-2</v>
      </c>
    </row>
    <row r="39" spans="1:4">
      <c r="A39" s="59">
        <v>1449.5</v>
      </c>
      <c r="B39" s="60">
        <v>0.76</v>
      </c>
      <c r="C39" s="61">
        <v>0.7015590200445434</v>
      </c>
      <c r="D39" s="66">
        <f t="shared" si="0"/>
        <v>5.8440979955456607E-2</v>
      </c>
    </row>
    <row r="40" spans="1:4">
      <c r="A40" s="59">
        <v>1517</v>
      </c>
      <c r="B40" s="60">
        <v>0.76</v>
      </c>
      <c r="C40" s="61">
        <v>0.71046770601336307</v>
      </c>
      <c r="D40" s="66">
        <f t="shared" si="0"/>
        <v>4.9532293986636944E-2</v>
      </c>
    </row>
    <row r="41" spans="1:4">
      <c r="A41" s="59">
        <v>1542</v>
      </c>
      <c r="B41" s="60">
        <v>0.76</v>
      </c>
      <c r="C41" s="61">
        <v>0.71269487750556793</v>
      </c>
      <c r="D41" s="66">
        <f t="shared" si="0"/>
        <v>4.7305122494432084E-2</v>
      </c>
    </row>
    <row r="42" spans="1:4">
      <c r="A42" s="59">
        <v>1709.38</v>
      </c>
      <c r="B42" s="60">
        <v>0.76</v>
      </c>
      <c r="C42" s="61">
        <v>0.71492204899777279</v>
      </c>
      <c r="D42" s="66">
        <f t="shared" si="0"/>
        <v>4.5077951002227223E-2</v>
      </c>
    </row>
    <row r="43" spans="1:4">
      <c r="A43" s="59">
        <v>1878.38</v>
      </c>
      <c r="B43" s="60">
        <v>0.8</v>
      </c>
      <c r="C43" s="61">
        <v>0.71492204899777279</v>
      </c>
      <c r="D43" s="66">
        <f t="shared" si="0"/>
        <v>8.5077951002227259E-2</v>
      </c>
    </row>
    <row r="44" spans="1:4">
      <c r="A44" s="59">
        <v>1899.3</v>
      </c>
      <c r="B44" s="60">
        <v>0.8</v>
      </c>
      <c r="C44" s="61">
        <v>0.71714922048997776</v>
      </c>
      <c r="D44" s="66">
        <f t="shared" si="0"/>
        <v>8.2850779510022288E-2</v>
      </c>
    </row>
    <row r="45" spans="1:4">
      <c r="A45" s="59">
        <v>1950.35</v>
      </c>
      <c r="B45" s="60">
        <v>0.8</v>
      </c>
      <c r="C45" s="61">
        <v>0.71937639198218262</v>
      </c>
      <c r="D45" s="66">
        <f t="shared" si="0"/>
        <v>8.0623608017817427E-2</v>
      </c>
    </row>
    <row r="46" spans="1:4">
      <c r="A46" s="59">
        <v>1992.3</v>
      </c>
      <c r="B46" s="60">
        <v>0.8</v>
      </c>
      <c r="C46" s="61">
        <v>0.72160356347438748</v>
      </c>
      <c r="D46" s="66">
        <f t="shared" si="0"/>
        <v>7.8396436525612567E-2</v>
      </c>
    </row>
    <row r="47" spans="1:4">
      <c r="A47" s="59">
        <v>1997.25</v>
      </c>
      <c r="B47" s="60">
        <v>0.8</v>
      </c>
      <c r="C47" s="61">
        <v>0.72383073496659245</v>
      </c>
      <c r="D47" s="66">
        <f t="shared" si="0"/>
        <v>7.6169265033407596E-2</v>
      </c>
    </row>
    <row r="48" spans="1:4">
      <c r="A48" s="59">
        <v>2000.5</v>
      </c>
      <c r="B48" s="60">
        <v>0.88</v>
      </c>
      <c r="C48" s="61">
        <v>0.78619153674832964</v>
      </c>
      <c r="D48" s="66">
        <f t="shared" si="0"/>
        <v>9.380846325167036E-2</v>
      </c>
    </row>
    <row r="49" spans="1:4">
      <c r="A49" s="59">
        <v>2007.56</v>
      </c>
      <c r="B49" s="60">
        <v>0.88</v>
      </c>
      <c r="C49" s="61">
        <v>0.79064587973273948</v>
      </c>
      <c r="D49" s="66">
        <f t="shared" si="0"/>
        <v>8.9354120267260528E-2</v>
      </c>
    </row>
    <row r="50" spans="1:4">
      <c r="A50" s="59">
        <v>2041.06</v>
      </c>
      <c r="B50" s="60">
        <v>0.88</v>
      </c>
      <c r="C50" s="61">
        <v>0.79287305122494434</v>
      </c>
      <c r="D50" s="66">
        <f t="shared" si="0"/>
        <v>8.7126948775055668E-2</v>
      </c>
    </row>
    <row r="51" spans="1:4">
      <c r="A51" s="59">
        <v>2084</v>
      </c>
      <c r="B51" s="60">
        <v>0.88</v>
      </c>
      <c r="C51" s="61">
        <v>0.7951002227171492</v>
      </c>
      <c r="D51" s="66">
        <f t="shared" si="0"/>
        <v>8.4899777282850808E-2</v>
      </c>
    </row>
    <row r="52" spans="1:4">
      <c r="A52" s="59">
        <v>2133</v>
      </c>
      <c r="B52" s="60">
        <v>0.88</v>
      </c>
      <c r="C52" s="61">
        <v>0.79732739420935417</v>
      </c>
      <c r="D52" s="66">
        <f t="shared" si="0"/>
        <v>8.2672605790645837E-2</v>
      </c>
    </row>
    <row r="53" spans="1:4">
      <c r="A53" s="59">
        <v>2255.835</v>
      </c>
      <c r="B53" s="60">
        <v>0.88</v>
      </c>
      <c r="C53" s="61">
        <v>0.79955456570155903</v>
      </c>
      <c r="D53" s="66">
        <f t="shared" si="0"/>
        <v>8.0445434298440976E-2</v>
      </c>
    </row>
    <row r="54" spans="1:4">
      <c r="A54" s="59">
        <v>2387.835</v>
      </c>
      <c r="B54" s="60">
        <v>0.88</v>
      </c>
      <c r="C54" s="61">
        <v>0.80178173719376389</v>
      </c>
      <c r="D54" s="66">
        <f t="shared" si="0"/>
        <v>7.8218262806236116E-2</v>
      </c>
    </row>
    <row r="55" spans="1:4">
      <c r="A55" s="59">
        <v>2465</v>
      </c>
      <c r="B55" s="60">
        <v>0.88</v>
      </c>
      <c r="C55" s="61">
        <v>0.80400890868596886</v>
      </c>
      <c r="D55" s="66">
        <f t="shared" si="0"/>
        <v>7.5991091314031145E-2</v>
      </c>
    </row>
    <row r="56" spans="1:4">
      <c r="A56" s="59">
        <v>2750</v>
      </c>
      <c r="B56" s="60">
        <v>0.88</v>
      </c>
      <c r="C56" s="61">
        <v>0.80623608017817372</v>
      </c>
      <c r="D56" s="66">
        <f t="shared" si="0"/>
        <v>7.3763919821826285E-2</v>
      </c>
    </row>
    <row r="57" spans="1:4">
      <c r="A57" s="59">
        <v>3150</v>
      </c>
      <c r="B57" s="60">
        <v>0.88</v>
      </c>
      <c r="C57" s="61">
        <v>0.83518930957683746</v>
      </c>
      <c r="D57" s="66">
        <f t="shared" si="0"/>
        <v>4.4810690423162547E-2</v>
      </c>
    </row>
    <row r="58" spans="1:4">
      <c r="A58" s="59">
        <v>3400</v>
      </c>
      <c r="B58" s="60">
        <v>0.88</v>
      </c>
      <c r="C58" s="61">
        <v>0.83741648106904232</v>
      </c>
      <c r="D58" s="66">
        <f t="shared" si="0"/>
        <v>4.2583518930957687E-2</v>
      </c>
    </row>
    <row r="59" spans="1:4">
      <c r="A59" s="59">
        <v>3515</v>
      </c>
      <c r="B59" s="60">
        <v>0.88</v>
      </c>
      <c r="C59" s="61">
        <v>0.83964365256124718</v>
      </c>
      <c r="D59" s="66">
        <f t="shared" si="0"/>
        <v>4.0356347438752826E-2</v>
      </c>
    </row>
    <row r="60" spans="1:4">
      <c r="A60" s="59">
        <v>3565</v>
      </c>
      <c r="B60" s="60">
        <v>0.88</v>
      </c>
      <c r="C60" s="61">
        <v>0.84187082405345215</v>
      </c>
      <c r="D60" s="66">
        <f t="shared" si="0"/>
        <v>3.8129175946547855E-2</v>
      </c>
    </row>
    <row r="61" spans="1:4">
      <c r="A61" s="59">
        <v>3683.38</v>
      </c>
      <c r="B61" s="60">
        <v>0.88</v>
      </c>
      <c r="C61" s="61">
        <v>0.84409799554565701</v>
      </c>
      <c r="D61" s="66">
        <f t="shared" si="0"/>
        <v>3.5902004454342995E-2</v>
      </c>
    </row>
    <row r="62" spans="1:4">
      <c r="A62" s="59">
        <v>3883.38</v>
      </c>
      <c r="B62" s="60">
        <v>0.88</v>
      </c>
      <c r="C62" s="61">
        <v>0.84632516703786187</v>
      </c>
      <c r="D62" s="66">
        <f t="shared" si="0"/>
        <v>3.3674832962138135E-2</v>
      </c>
    </row>
    <row r="63" spans="1:4">
      <c r="A63" s="59">
        <v>4004</v>
      </c>
      <c r="B63" s="60">
        <v>0.88</v>
      </c>
      <c r="C63" s="61">
        <v>0.85300668151447656</v>
      </c>
      <c r="D63" s="66">
        <f t="shared" si="0"/>
        <v>2.6993318485523443E-2</v>
      </c>
    </row>
    <row r="64" spans="1:4">
      <c r="A64" s="59">
        <v>4407.9699999999993</v>
      </c>
      <c r="B64" s="60">
        <v>0.92</v>
      </c>
      <c r="C64" s="61">
        <v>0.85300668151447656</v>
      </c>
      <c r="D64" s="66">
        <f t="shared" si="0"/>
        <v>6.6993318485523479E-2</v>
      </c>
    </row>
    <row r="65" spans="1:4">
      <c r="A65" s="59">
        <v>4903.9699999999993</v>
      </c>
      <c r="B65" s="60">
        <v>0.92</v>
      </c>
      <c r="C65" s="61">
        <v>0.85523385300668153</v>
      </c>
      <c r="D65" s="66">
        <f t="shared" si="0"/>
        <v>6.4766146993318507E-2</v>
      </c>
    </row>
    <row r="66" spans="1:4">
      <c r="A66" s="59">
        <v>5003</v>
      </c>
      <c r="B66" s="60">
        <v>0.92</v>
      </c>
      <c r="C66" s="61">
        <v>0.86859688195991092</v>
      </c>
      <c r="D66" s="66">
        <f t="shared" si="0"/>
        <v>5.1403118040089124E-2</v>
      </c>
    </row>
    <row r="67" spans="1:4">
      <c r="A67" s="59">
        <v>5164.5</v>
      </c>
      <c r="B67" s="60">
        <v>0.92</v>
      </c>
      <c r="C67" s="61">
        <v>0.87082405345211578</v>
      </c>
      <c r="D67" s="66">
        <f t="shared" si="0"/>
        <v>4.9175946547884264E-2</v>
      </c>
    </row>
    <row r="68" spans="1:4">
      <c r="A68" s="59">
        <v>5661.5</v>
      </c>
      <c r="B68" s="60">
        <v>0.92</v>
      </c>
      <c r="C68" s="61">
        <v>0.87305122494432075</v>
      </c>
      <c r="D68" s="66">
        <f t="shared" si="0"/>
        <v>4.6948775055679293E-2</v>
      </c>
    </row>
    <row r="69" spans="1:4">
      <c r="A69" s="59">
        <v>6100</v>
      </c>
      <c r="B69" s="60">
        <v>0.96</v>
      </c>
      <c r="C69" s="61">
        <v>0.87973273942093544</v>
      </c>
      <c r="D69" s="66">
        <f t="shared" ref="D69:D103" si="1">B69-C69</f>
        <v>8.0267260579064525E-2</v>
      </c>
    </row>
    <row r="70" spans="1:4">
      <c r="A70" s="59">
        <v>6296.8</v>
      </c>
      <c r="B70" s="60">
        <v>0.96</v>
      </c>
      <c r="C70" s="61">
        <v>0.8819599109131403</v>
      </c>
      <c r="D70" s="66">
        <f t="shared" si="1"/>
        <v>7.8040089086859665E-2</v>
      </c>
    </row>
    <row r="71" spans="1:4">
      <c r="A71" s="59">
        <v>6541.3</v>
      </c>
      <c r="B71" s="60">
        <v>0.96</v>
      </c>
      <c r="C71" s="61">
        <v>0.88418708240534516</v>
      </c>
      <c r="D71" s="66">
        <f t="shared" si="1"/>
        <v>7.5812917594654805E-2</v>
      </c>
    </row>
    <row r="72" spans="1:4">
      <c r="A72" s="59">
        <v>7095</v>
      </c>
      <c r="B72" s="60">
        <v>0.96</v>
      </c>
      <c r="C72" s="61">
        <v>0.88641425389755013</v>
      </c>
      <c r="D72" s="66">
        <f t="shared" si="1"/>
        <v>7.3585746102449834E-2</v>
      </c>
    </row>
    <row r="73" spans="1:4">
      <c r="A73" s="59">
        <v>8194.5</v>
      </c>
      <c r="B73" s="60">
        <v>0.96</v>
      </c>
      <c r="C73" s="61">
        <v>0.88864142538975499</v>
      </c>
      <c r="D73" s="66">
        <f t="shared" si="1"/>
        <v>7.1358574610244974E-2</v>
      </c>
    </row>
    <row r="74" spans="1:4">
      <c r="A74" s="59">
        <v>8888.4399999999987</v>
      </c>
      <c r="B74" s="60">
        <v>0.96</v>
      </c>
      <c r="C74" s="61">
        <v>0.89086859688195996</v>
      </c>
      <c r="D74" s="66">
        <f t="shared" si="1"/>
        <v>6.9131403118040002E-2</v>
      </c>
    </row>
    <row r="75" spans="1:4">
      <c r="A75" s="59">
        <v>9412.4399999999987</v>
      </c>
      <c r="B75" s="60">
        <v>0.96</v>
      </c>
      <c r="C75" s="61">
        <v>0.89309576837416482</v>
      </c>
      <c r="D75" s="66">
        <f t="shared" si="1"/>
        <v>6.6904231625835142E-2</v>
      </c>
    </row>
    <row r="76" spans="1:4">
      <c r="A76" s="59">
        <v>9968</v>
      </c>
      <c r="B76" s="60">
        <v>0.96</v>
      </c>
      <c r="C76" s="61">
        <v>0.89532293986636968</v>
      </c>
      <c r="D76" s="66">
        <f t="shared" si="1"/>
        <v>6.4677060133630282E-2</v>
      </c>
    </row>
    <row r="77" spans="1:4">
      <c r="A77" s="59">
        <v>10000.5</v>
      </c>
      <c r="B77" s="60">
        <v>1</v>
      </c>
      <c r="C77" s="61">
        <v>0.92650334075723828</v>
      </c>
      <c r="D77" s="66">
        <f t="shared" si="1"/>
        <v>7.3496659242761719E-2</v>
      </c>
    </row>
    <row r="78" spans="1:4">
      <c r="A78" s="59">
        <v>10004.5</v>
      </c>
      <c r="B78" s="60">
        <v>1</v>
      </c>
      <c r="C78" s="61">
        <v>0.92873051224944325</v>
      </c>
      <c r="D78" s="66">
        <f t="shared" si="1"/>
        <v>7.1269487750556748E-2</v>
      </c>
    </row>
    <row r="79" spans="1:4">
      <c r="A79" s="59">
        <v>10029</v>
      </c>
      <c r="B79" s="60">
        <v>1</v>
      </c>
      <c r="C79" s="61">
        <v>0.93095768374164811</v>
      </c>
      <c r="D79" s="66">
        <f t="shared" si="1"/>
        <v>6.9042316258351888E-2</v>
      </c>
    </row>
    <row r="80" spans="1:4">
      <c r="A80" s="59">
        <v>10409.950000000001</v>
      </c>
      <c r="B80" s="60">
        <v>1</v>
      </c>
      <c r="C80" s="61">
        <v>0.93318485523385297</v>
      </c>
      <c r="D80" s="66">
        <f t="shared" si="1"/>
        <v>6.6815144766147028E-2</v>
      </c>
    </row>
    <row r="81" spans="1:4">
      <c r="A81" s="59">
        <v>10884.95</v>
      </c>
      <c r="B81" s="60">
        <v>1</v>
      </c>
      <c r="C81" s="61">
        <v>0.93541202672605794</v>
      </c>
      <c r="D81" s="66">
        <f t="shared" si="1"/>
        <v>6.4587973273942056E-2</v>
      </c>
    </row>
    <row r="82" spans="1:4">
      <c r="A82" s="59">
        <v>11001</v>
      </c>
      <c r="B82" s="60">
        <v>1</v>
      </c>
      <c r="C82" s="61">
        <v>0.94654788418708236</v>
      </c>
      <c r="D82" s="66">
        <f t="shared" si="1"/>
        <v>5.3452115812917644E-2</v>
      </c>
    </row>
    <row r="83" spans="1:4">
      <c r="A83" s="59">
        <v>11130</v>
      </c>
      <c r="B83" s="60">
        <v>1</v>
      </c>
      <c r="C83" s="61">
        <v>0.94877505567928733</v>
      </c>
      <c r="D83" s="66">
        <f t="shared" si="1"/>
        <v>5.1224944320712673E-2</v>
      </c>
    </row>
    <row r="84" spans="1:4">
      <c r="A84" s="59">
        <v>11379</v>
      </c>
      <c r="B84" s="60">
        <v>1</v>
      </c>
      <c r="C84" s="61">
        <v>0.95100222717149219</v>
      </c>
      <c r="D84" s="66">
        <f t="shared" si="1"/>
        <v>4.8997772828507813E-2</v>
      </c>
    </row>
    <row r="85" spans="1:4">
      <c r="A85" s="59">
        <v>11512.555</v>
      </c>
      <c r="B85" s="60">
        <v>1</v>
      </c>
      <c r="C85" s="61">
        <v>0.95322939866369716</v>
      </c>
      <c r="D85" s="66">
        <f t="shared" si="1"/>
        <v>4.6770601336302842E-2</v>
      </c>
    </row>
    <row r="86" spans="1:4">
      <c r="A86" s="59">
        <v>11762.555</v>
      </c>
      <c r="B86" s="60">
        <v>1</v>
      </c>
      <c r="C86" s="61">
        <v>0.95545657015590202</v>
      </c>
      <c r="D86" s="66">
        <f t="shared" si="1"/>
        <v>4.4543429844097981E-2</v>
      </c>
    </row>
    <row r="87" spans="1:4">
      <c r="A87" s="59">
        <v>12500.5</v>
      </c>
      <c r="B87" s="60">
        <v>1</v>
      </c>
      <c r="C87" s="61">
        <v>0.95768374164810688</v>
      </c>
      <c r="D87" s="66">
        <f t="shared" si="1"/>
        <v>4.2316258351893121E-2</v>
      </c>
    </row>
    <row r="88" spans="1:4">
      <c r="A88" s="59">
        <v>14000.5</v>
      </c>
      <c r="B88" s="60">
        <v>1</v>
      </c>
      <c r="C88" s="61">
        <v>0.95991091314031185</v>
      </c>
      <c r="D88" s="66">
        <f t="shared" si="1"/>
        <v>4.008908685968815E-2</v>
      </c>
    </row>
    <row r="89" spans="1:4">
      <c r="A89" s="59">
        <v>15500</v>
      </c>
      <c r="B89" s="60">
        <v>1</v>
      </c>
      <c r="C89" s="61">
        <v>0.96213808463251671</v>
      </c>
      <c r="D89" s="66">
        <f t="shared" si="1"/>
        <v>3.786191536748329E-2</v>
      </c>
    </row>
    <row r="90" spans="1:4">
      <c r="A90" s="59">
        <v>16000.5</v>
      </c>
      <c r="B90" s="60">
        <v>1</v>
      </c>
      <c r="C90" s="61">
        <v>0.96659242761692654</v>
      </c>
      <c r="D90" s="66">
        <f t="shared" si="1"/>
        <v>3.3407572383073458E-2</v>
      </c>
    </row>
    <row r="91" spans="1:4">
      <c r="A91" s="59">
        <v>16500.5</v>
      </c>
      <c r="B91" s="60">
        <v>1</v>
      </c>
      <c r="C91" s="61">
        <v>0.9688195991091314</v>
      </c>
      <c r="D91" s="66">
        <f t="shared" si="1"/>
        <v>3.1180400890868598E-2</v>
      </c>
    </row>
    <row r="92" spans="1:4">
      <c r="A92" s="59">
        <v>18000</v>
      </c>
      <c r="B92" s="60">
        <v>1</v>
      </c>
      <c r="C92" s="61">
        <v>0.97104677060133626</v>
      </c>
      <c r="D92" s="66">
        <f t="shared" si="1"/>
        <v>2.8953229398663738E-2</v>
      </c>
    </row>
    <row r="93" spans="1:4">
      <c r="A93" s="59">
        <v>19500</v>
      </c>
      <c r="B93" s="60">
        <v>1</v>
      </c>
      <c r="C93" s="61">
        <v>0.97327394209354123</v>
      </c>
      <c r="D93" s="66">
        <f t="shared" si="1"/>
        <v>2.6726057906458767E-2</v>
      </c>
    </row>
    <row r="94" spans="1:4">
      <c r="A94" s="59">
        <v>20000.5</v>
      </c>
      <c r="B94" s="60">
        <v>1</v>
      </c>
      <c r="C94" s="61">
        <v>0.97995545657015593</v>
      </c>
      <c r="D94" s="66">
        <f t="shared" si="1"/>
        <v>2.0044543429844075E-2</v>
      </c>
    </row>
    <row r="95" spans="1:4">
      <c r="A95" s="59">
        <v>20500.5</v>
      </c>
      <c r="B95" s="60">
        <v>1</v>
      </c>
      <c r="C95" s="61">
        <v>0.98218262806236079</v>
      </c>
      <c r="D95" s="66">
        <f t="shared" si="1"/>
        <v>1.7817371937639215E-2</v>
      </c>
    </row>
    <row r="96" spans="1:4">
      <c r="A96" s="59">
        <v>22431.065000000002</v>
      </c>
      <c r="B96" s="60">
        <v>1</v>
      </c>
      <c r="C96" s="61">
        <v>0.98440979955456576</v>
      </c>
      <c r="D96" s="66">
        <f t="shared" si="1"/>
        <v>1.5590200445434244E-2</v>
      </c>
    </row>
    <row r="97" spans="1:4">
      <c r="A97" s="59">
        <v>24348.154999999999</v>
      </c>
      <c r="B97" s="60">
        <v>1</v>
      </c>
      <c r="C97" s="61">
        <v>0.98663697104677062</v>
      </c>
      <c r="D97" s="66">
        <f t="shared" si="1"/>
        <v>1.3363028953229383E-2</v>
      </c>
    </row>
    <row r="98" spans="1:4">
      <c r="A98" s="59">
        <v>24917.09</v>
      </c>
      <c r="B98" s="60">
        <v>1</v>
      </c>
      <c r="C98" s="61">
        <v>0.98886414253897548</v>
      </c>
      <c r="D98" s="66">
        <f t="shared" si="1"/>
        <v>1.1135857461024523E-2</v>
      </c>
    </row>
    <row r="99" spans="1:4">
      <c r="A99" s="59">
        <v>27500</v>
      </c>
      <c r="B99" s="60">
        <v>1</v>
      </c>
      <c r="C99" s="61">
        <v>0.99109131403118045</v>
      </c>
      <c r="D99" s="66">
        <f t="shared" si="1"/>
        <v>8.9086859688195519E-3</v>
      </c>
    </row>
    <row r="100" spans="1:4">
      <c r="A100" s="59">
        <v>30250</v>
      </c>
      <c r="B100" s="60">
        <v>1</v>
      </c>
      <c r="C100" s="61">
        <v>0.99331848552338531</v>
      </c>
      <c r="D100" s="66">
        <f t="shared" si="1"/>
        <v>6.6815144766146917E-3</v>
      </c>
    </row>
    <row r="101" spans="1:4">
      <c r="A101" s="59">
        <v>40720.800000000003</v>
      </c>
      <c r="B101" s="60">
        <v>1</v>
      </c>
      <c r="C101" s="61">
        <v>0.99554565701559017</v>
      </c>
      <c r="D101" s="66">
        <f t="shared" si="1"/>
        <v>4.4543429844098315E-3</v>
      </c>
    </row>
    <row r="102" spans="1:4">
      <c r="A102" s="59">
        <v>85772.02</v>
      </c>
      <c r="B102" s="60">
        <v>1</v>
      </c>
      <c r="C102" s="61">
        <v>0.99777282850779514</v>
      </c>
      <c r="D102" s="66">
        <f t="shared" si="1"/>
        <v>2.2271714922048602E-3</v>
      </c>
    </row>
    <row r="103" spans="1:4" ht="14.25" thickBot="1">
      <c r="A103" s="62">
        <v>120603.44</v>
      </c>
      <c r="B103" s="63">
        <v>1</v>
      </c>
      <c r="C103" s="64">
        <v>1</v>
      </c>
      <c r="D103" s="66">
        <f t="shared" si="1"/>
        <v>0</v>
      </c>
    </row>
    <row r="104" spans="1:4" ht="14.25">
      <c r="A104" s="65"/>
      <c r="B104" s="65"/>
      <c r="C104" s="65"/>
    </row>
    <row r="105" spans="1:4" ht="14.25">
      <c r="A105" s="65"/>
      <c r="B105" s="65"/>
      <c r="C105" s="65"/>
    </row>
  </sheetData>
  <mergeCells count="2">
    <mergeCell ref="A1:C1"/>
    <mergeCell ref="A2:C2"/>
  </mergeCells>
  <phoneticPr fontId="1" type="noConversion"/>
  <conditionalFormatting sqref="D4:D103">
    <cfRule type="top10" dxfId="0" priority="1" rank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74"/>
  <sheetViews>
    <sheetView workbookViewId="0">
      <selection activeCell="D9" sqref="D9"/>
    </sheetView>
  </sheetViews>
  <sheetFormatPr defaultRowHeight="13.5"/>
  <sheetData>
    <row r="1" spans="1:8">
      <c r="A1">
        <v>0</v>
      </c>
    </row>
    <row r="2" spans="1:8">
      <c r="A2">
        <v>0.49</v>
      </c>
    </row>
    <row r="3" spans="1:8">
      <c r="A3">
        <v>0.52400000000000002</v>
      </c>
    </row>
    <row r="4" spans="1:8">
      <c r="A4">
        <v>0.52400000000000002</v>
      </c>
    </row>
    <row r="5" spans="1:8">
      <c r="A5">
        <v>0.52400000000000002</v>
      </c>
    </row>
    <row r="6" spans="1:8">
      <c r="A6">
        <v>0.52400000000000002</v>
      </c>
      <c r="E6">
        <v>3</v>
      </c>
      <c r="F6">
        <f>COUNTIFS(A:A,"&lt;3")</f>
        <v>259</v>
      </c>
      <c r="G6" t="s">
        <v>13613</v>
      </c>
      <c r="H6" s="68">
        <f>F6/$F$9</f>
        <v>0.54641350210970463</v>
      </c>
    </row>
    <row r="7" spans="1:8">
      <c r="A7">
        <v>0.52400000000000002</v>
      </c>
      <c r="E7">
        <v>5</v>
      </c>
      <c r="F7">
        <f>COUNTIFS(A:A,"&gt;=3",A:A,"&lt;5")</f>
        <v>148</v>
      </c>
      <c r="G7" t="s">
        <v>13614</v>
      </c>
      <c r="H7" s="68">
        <f t="shared" ref="H7:H8" si="0">F7/$F$9</f>
        <v>0.31223628691983124</v>
      </c>
    </row>
    <row r="8" spans="1:8">
      <c r="A8">
        <v>0.52400000000000002</v>
      </c>
      <c r="F8">
        <f>COUNTIFS(A:A,"&gt;=5")</f>
        <v>67</v>
      </c>
      <c r="G8" t="s">
        <v>13615</v>
      </c>
      <c r="H8" s="68">
        <f t="shared" si="0"/>
        <v>0.14135021097046413</v>
      </c>
    </row>
    <row r="9" spans="1:8">
      <c r="A9">
        <v>0.54</v>
      </c>
      <c r="F9">
        <f>SUM(F6:F8)</f>
        <v>474</v>
      </c>
    </row>
    <row r="10" spans="1:8">
      <c r="A10">
        <v>0.56999999999999995</v>
      </c>
    </row>
    <row r="11" spans="1:8">
      <c r="A11">
        <v>0.56999999999999995</v>
      </c>
    </row>
    <row r="12" spans="1:8">
      <c r="A12">
        <v>0.56999999999999995</v>
      </c>
    </row>
    <row r="13" spans="1:8">
      <c r="A13">
        <v>0.56999999999999995</v>
      </c>
    </row>
    <row r="14" spans="1:8">
      <c r="A14">
        <v>0.56999999999999995</v>
      </c>
    </row>
    <row r="15" spans="1:8">
      <c r="A15">
        <v>0.56999999999999995</v>
      </c>
    </row>
    <row r="16" spans="1:8">
      <c r="A16">
        <v>0.56999999999999995</v>
      </c>
    </row>
    <row r="17" spans="1:1">
      <c r="A17">
        <v>0.67</v>
      </c>
    </row>
    <row r="18" spans="1:1">
      <c r="A18">
        <v>0.72</v>
      </c>
    </row>
    <row r="19" spans="1:1">
      <c r="A19">
        <v>0.72</v>
      </c>
    </row>
    <row r="20" spans="1:1">
      <c r="A20">
        <v>0.72</v>
      </c>
    </row>
    <row r="21" spans="1:1">
      <c r="A21">
        <v>0.72</v>
      </c>
    </row>
    <row r="22" spans="1:1">
      <c r="A22">
        <v>0.72</v>
      </c>
    </row>
    <row r="23" spans="1:1">
      <c r="A23">
        <v>0.72</v>
      </c>
    </row>
    <row r="24" spans="1:1">
      <c r="A24">
        <v>0.72</v>
      </c>
    </row>
    <row r="25" spans="1:1">
      <c r="A25">
        <v>0.72</v>
      </c>
    </row>
    <row r="26" spans="1:1">
      <c r="A26">
        <v>0.72</v>
      </c>
    </row>
    <row r="27" spans="1:1">
      <c r="A27">
        <v>1.014</v>
      </c>
    </row>
    <row r="28" spans="1:1">
      <c r="A28">
        <v>1.014</v>
      </c>
    </row>
    <row r="29" spans="1:1">
      <c r="A29">
        <v>1.06</v>
      </c>
    </row>
    <row r="30" spans="1:1">
      <c r="A30">
        <v>1.0640000000000001</v>
      </c>
    </row>
    <row r="31" spans="1:1">
      <c r="A31">
        <v>1.0939999999999999</v>
      </c>
    </row>
    <row r="32" spans="1:1">
      <c r="A32">
        <v>1.0939999999999999</v>
      </c>
    </row>
    <row r="33" spans="1:1">
      <c r="A33">
        <v>1.0939999999999999</v>
      </c>
    </row>
    <row r="34" spans="1:1">
      <c r="A34">
        <v>1.0939999999999999</v>
      </c>
    </row>
    <row r="35" spans="1:1">
      <c r="A35">
        <v>1.0939999999999999</v>
      </c>
    </row>
    <row r="36" spans="1:1">
      <c r="A36">
        <v>1.0939999999999999</v>
      </c>
    </row>
    <row r="37" spans="1:1">
      <c r="A37">
        <v>1.0939999999999999</v>
      </c>
    </row>
    <row r="38" spans="1:1">
      <c r="A38">
        <v>1.0939999999999999</v>
      </c>
    </row>
    <row r="39" spans="1:1">
      <c r="A39">
        <v>1.1139999999999999</v>
      </c>
    </row>
    <row r="40" spans="1:1">
      <c r="A40">
        <v>1.1139999999999999</v>
      </c>
    </row>
    <row r="41" spans="1:1">
      <c r="A41">
        <v>1.1600000000000001</v>
      </c>
    </row>
    <row r="42" spans="1:1">
      <c r="A42">
        <v>1.194</v>
      </c>
    </row>
    <row r="43" spans="1:1">
      <c r="A43">
        <v>1.21</v>
      </c>
    </row>
    <row r="44" spans="1:1">
      <c r="A44">
        <v>1.24</v>
      </c>
    </row>
    <row r="45" spans="1:1">
      <c r="A45">
        <v>1.244</v>
      </c>
    </row>
    <row r="46" spans="1:1">
      <c r="A46">
        <v>1.244</v>
      </c>
    </row>
    <row r="47" spans="1:1">
      <c r="A47">
        <v>1.244</v>
      </c>
    </row>
    <row r="48" spans="1:1">
      <c r="A48">
        <v>1.244</v>
      </c>
    </row>
    <row r="49" spans="1:1">
      <c r="A49">
        <v>1.244</v>
      </c>
    </row>
    <row r="50" spans="1:1">
      <c r="A50">
        <v>1.29</v>
      </c>
    </row>
    <row r="51" spans="1:1">
      <c r="A51">
        <v>1.29</v>
      </c>
    </row>
    <row r="52" spans="1:1">
      <c r="A52">
        <v>1.29</v>
      </c>
    </row>
    <row r="53" spans="1:1">
      <c r="A53">
        <v>1.29</v>
      </c>
    </row>
    <row r="54" spans="1:1">
      <c r="A54">
        <v>1.29</v>
      </c>
    </row>
    <row r="55" spans="1:1">
      <c r="A55">
        <v>1.29</v>
      </c>
    </row>
    <row r="56" spans="1:1">
      <c r="A56">
        <v>1.29</v>
      </c>
    </row>
    <row r="57" spans="1:1">
      <c r="A57">
        <v>1.29</v>
      </c>
    </row>
    <row r="58" spans="1:1">
      <c r="A58">
        <v>1.29</v>
      </c>
    </row>
    <row r="59" spans="1:1">
      <c r="A59">
        <v>1.29</v>
      </c>
    </row>
    <row r="60" spans="1:1">
      <c r="A60">
        <v>1.29</v>
      </c>
    </row>
    <row r="61" spans="1:1">
      <c r="A61">
        <v>1.29</v>
      </c>
    </row>
    <row r="62" spans="1:1">
      <c r="A62">
        <v>1.29</v>
      </c>
    </row>
    <row r="63" spans="1:1">
      <c r="A63">
        <v>1.29</v>
      </c>
    </row>
    <row r="64" spans="1:1">
      <c r="A64">
        <v>1.29</v>
      </c>
    </row>
    <row r="65" spans="1:1">
      <c r="A65">
        <v>1.29</v>
      </c>
    </row>
    <row r="66" spans="1:1">
      <c r="A66">
        <v>1.3900000000000001</v>
      </c>
    </row>
    <row r="67" spans="1:1">
      <c r="A67">
        <v>1.3900000000000001</v>
      </c>
    </row>
    <row r="68" spans="1:1">
      <c r="A68">
        <v>1.3900000000000001</v>
      </c>
    </row>
    <row r="69" spans="1:1">
      <c r="A69">
        <v>1.3900000000000001</v>
      </c>
    </row>
    <row r="70" spans="1:1">
      <c r="A70">
        <v>1.3900000000000001</v>
      </c>
    </row>
    <row r="71" spans="1:1">
      <c r="A71">
        <v>1.3900000000000001</v>
      </c>
    </row>
    <row r="72" spans="1:1">
      <c r="A72">
        <v>1.4</v>
      </c>
    </row>
    <row r="73" spans="1:1">
      <c r="A73">
        <v>1.4</v>
      </c>
    </row>
    <row r="74" spans="1:1">
      <c r="A74">
        <v>1.48</v>
      </c>
    </row>
    <row r="75" spans="1:1">
      <c r="A75">
        <v>1.5840000000000001</v>
      </c>
    </row>
    <row r="76" spans="1:1">
      <c r="A76">
        <v>1.5840000000000001</v>
      </c>
    </row>
    <row r="77" spans="1:1">
      <c r="A77">
        <v>1.5840000000000001</v>
      </c>
    </row>
    <row r="78" spans="1:1">
      <c r="A78">
        <v>1.5840000000000001</v>
      </c>
    </row>
    <row r="79" spans="1:1">
      <c r="A79">
        <v>1.5840000000000001</v>
      </c>
    </row>
    <row r="80" spans="1:1">
      <c r="A80">
        <v>1.63</v>
      </c>
    </row>
    <row r="81" spans="1:1">
      <c r="A81">
        <v>1.6339999999999999</v>
      </c>
    </row>
    <row r="82" spans="1:1">
      <c r="A82">
        <v>1.6839999999999997</v>
      </c>
    </row>
    <row r="83" spans="1:1">
      <c r="A83">
        <v>1.6840000000000002</v>
      </c>
    </row>
    <row r="84" spans="1:1">
      <c r="A84">
        <v>1.694</v>
      </c>
    </row>
    <row r="85" spans="1:1">
      <c r="A85">
        <v>1.694</v>
      </c>
    </row>
    <row r="86" spans="1:1">
      <c r="A86">
        <v>1.734</v>
      </c>
    </row>
    <row r="87" spans="1:1">
      <c r="A87">
        <v>1.734</v>
      </c>
    </row>
    <row r="88" spans="1:1">
      <c r="A88">
        <v>1.734</v>
      </c>
    </row>
    <row r="89" spans="1:1">
      <c r="A89">
        <v>1.734</v>
      </c>
    </row>
    <row r="90" spans="1:1">
      <c r="A90">
        <v>1.7440000000000002</v>
      </c>
    </row>
    <row r="91" spans="1:1">
      <c r="A91">
        <v>1.7639999999999998</v>
      </c>
    </row>
    <row r="92" spans="1:1">
      <c r="A92">
        <v>1.7639999999999998</v>
      </c>
    </row>
    <row r="93" spans="1:1">
      <c r="A93">
        <v>1.7639999999999998</v>
      </c>
    </row>
    <row r="94" spans="1:1">
      <c r="A94">
        <v>1.7639999999999998</v>
      </c>
    </row>
    <row r="95" spans="1:1">
      <c r="A95">
        <v>1.7639999999999998</v>
      </c>
    </row>
    <row r="96" spans="1:1">
      <c r="A96">
        <v>1.7639999999999998</v>
      </c>
    </row>
    <row r="97" spans="1:1">
      <c r="A97">
        <v>1.7639999999999998</v>
      </c>
    </row>
    <row r="98" spans="1:1">
      <c r="A98">
        <v>1.7639999999999998</v>
      </c>
    </row>
    <row r="99" spans="1:1">
      <c r="A99">
        <v>1.7839999999999998</v>
      </c>
    </row>
    <row r="100" spans="1:1">
      <c r="A100">
        <v>1.794</v>
      </c>
    </row>
    <row r="101" spans="1:1">
      <c r="A101">
        <v>1.8140000000000001</v>
      </c>
    </row>
    <row r="102" spans="1:1">
      <c r="A102">
        <v>1.8140000000000001</v>
      </c>
    </row>
    <row r="103" spans="1:1">
      <c r="A103">
        <v>1.8140000000000001</v>
      </c>
    </row>
    <row r="104" spans="1:1">
      <c r="A104">
        <v>1.8140000000000001</v>
      </c>
    </row>
    <row r="105" spans="1:1">
      <c r="A105">
        <v>1.8140000000000001</v>
      </c>
    </row>
    <row r="106" spans="1:1">
      <c r="A106">
        <v>1.8140000000000001</v>
      </c>
    </row>
    <row r="107" spans="1:1">
      <c r="A107">
        <v>1.8140000000000001</v>
      </c>
    </row>
    <row r="108" spans="1:1">
      <c r="A108">
        <v>1.8140000000000001</v>
      </c>
    </row>
    <row r="109" spans="1:1">
      <c r="A109">
        <v>1.8140000000000001</v>
      </c>
    </row>
    <row r="110" spans="1:1">
      <c r="A110">
        <v>1.8140000000000001</v>
      </c>
    </row>
    <row r="111" spans="1:1">
      <c r="A111">
        <v>1.8140000000000001</v>
      </c>
    </row>
    <row r="112" spans="1:1">
      <c r="A112">
        <v>1.83</v>
      </c>
    </row>
    <row r="113" spans="1:1">
      <c r="A113">
        <v>1.83</v>
      </c>
    </row>
    <row r="114" spans="1:1">
      <c r="A114">
        <v>1.88</v>
      </c>
    </row>
    <row r="115" spans="1:1">
      <c r="A115">
        <v>1.88</v>
      </c>
    </row>
    <row r="116" spans="1:1">
      <c r="A116">
        <v>1.89</v>
      </c>
    </row>
    <row r="117" spans="1:1">
      <c r="A117">
        <v>1.9140000000000001</v>
      </c>
    </row>
    <row r="118" spans="1:1">
      <c r="A118">
        <v>1.9140000000000001</v>
      </c>
    </row>
    <row r="119" spans="1:1">
      <c r="A119">
        <v>1.9140000000000001</v>
      </c>
    </row>
    <row r="120" spans="1:1">
      <c r="A120">
        <v>1.9140000000000001</v>
      </c>
    </row>
    <row r="121" spans="1:1">
      <c r="A121">
        <v>1.9140000000000001</v>
      </c>
    </row>
    <row r="122" spans="1:1">
      <c r="A122">
        <v>1.9140000000000001</v>
      </c>
    </row>
    <row r="123" spans="1:1">
      <c r="A123">
        <v>1.9140000000000001</v>
      </c>
    </row>
    <row r="124" spans="1:1">
      <c r="A124">
        <v>1.9140000000000001</v>
      </c>
    </row>
    <row r="125" spans="1:1">
      <c r="A125">
        <v>1.9140000000000001</v>
      </c>
    </row>
    <row r="126" spans="1:1">
      <c r="A126">
        <v>1.9140000000000001</v>
      </c>
    </row>
    <row r="127" spans="1:1">
      <c r="A127">
        <v>1.9140000000000001</v>
      </c>
    </row>
    <row r="128" spans="1:1">
      <c r="A128">
        <v>1.9140000000000001</v>
      </c>
    </row>
    <row r="129" spans="1:1">
      <c r="A129">
        <v>1.9140000000000001</v>
      </c>
    </row>
    <row r="130" spans="1:1">
      <c r="A130">
        <v>1.9240000000000002</v>
      </c>
    </row>
    <row r="131" spans="1:1">
      <c r="A131">
        <v>1.96</v>
      </c>
    </row>
    <row r="132" spans="1:1">
      <c r="A132">
        <v>1.96</v>
      </c>
    </row>
    <row r="133" spans="1:1">
      <c r="A133">
        <v>1.96</v>
      </c>
    </row>
    <row r="134" spans="1:1">
      <c r="A134">
        <v>1.96</v>
      </c>
    </row>
    <row r="135" spans="1:1">
      <c r="A135">
        <v>1.9699999999999998</v>
      </c>
    </row>
    <row r="136" spans="1:1">
      <c r="A136">
        <v>1.9699999999999998</v>
      </c>
    </row>
    <row r="137" spans="1:1">
      <c r="A137">
        <v>1.9699999999999998</v>
      </c>
    </row>
    <row r="138" spans="1:1">
      <c r="A138">
        <v>1.9699999999999998</v>
      </c>
    </row>
    <row r="139" spans="1:1">
      <c r="A139">
        <v>1.98</v>
      </c>
    </row>
    <row r="140" spans="1:1">
      <c r="A140">
        <v>1.98</v>
      </c>
    </row>
    <row r="141" spans="1:1">
      <c r="A141">
        <v>1.98</v>
      </c>
    </row>
    <row r="142" spans="1:1">
      <c r="A142">
        <v>2.004</v>
      </c>
    </row>
    <row r="143" spans="1:1">
      <c r="A143">
        <v>2.04</v>
      </c>
    </row>
    <row r="144" spans="1:1">
      <c r="A144">
        <v>2.0699999999999998</v>
      </c>
    </row>
    <row r="145" spans="1:1">
      <c r="A145">
        <v>2.0699999999999998</v>
      </c>
    </row>
    <row r="146" spans="1:1">
      <c r="A146">
        <v>2.0699999999999998</v>
      </c>
    </row>
    <row r="147" spans="1:1">
      <c r="A147">
        <v>2.1240000000000001</v>
      </c>
    </row>
    <row r="148" spans="1:1">
      <c r="A148">
        <v>2.14</v>
      </c>
    </row>
    <row r="149" spans="1:1">
      <c r="A149">
        <v>2.1539999999999999</v>
      </c>
    </row>
    <row r="150" spans="1:1">
      <c r="A150">
        <v>2.1539999999999999</v>
      </c>
    </row>
    <row r="151" spans="1:1">
      <c r="A151">
        <v>2.214</v>
      </c>
    </row>
    <row r="152" spans="1:1">
      <c r="A152">
        <v>2.274</v>
      </c>
    </row>
    <row r="153" spans="1:1">
      <c r="A153">
        <v>2.3039999999999998</v>
      </c>
    </row>
    <row r="154" spans="1:1">
      <c r="A154">
        <v>2.3039999999999998</v>
      </c>
    </row>
    <row r="155" spans="1:1">
      <c r="A155">
        <v>2.3539999999999996</v>
      </c>
    </row>
    <row r="156" spans="1:1">
      <c r="A156">
        <v>2.3539999999999996</v>
      </c>
    </row>
    <row r="157" spans="1:1">
      <c r="A157">
        <v>2.3539999999999996</v>
      </c>
    </row>
    <row r="158" spans="1:1">
      <c r="A158">
        <v>2.3540000000000001</v>
      </c>
    </row>
    <row r="159" spans="1:1">
      <c r="A159">
        <v>2.3540000000000001</v>
      </c>
    </row>
    <row r="160" spans="1:1">
      <c r="A160">
        <v>2.3540000000000001</v>
      </c>
    </row>
    <row r="161" spans="1:1">
      <c r="A161">
        <v>2.3639999999999999</v>
      </c>
    </row>
    <row r="162" spans="1:1">
      <c r="A162">
        <v>2.4039999999999999</v>
      </c>
    </row>
    <row r="163" spans="1:1">
      <c r="A163">
        <v>2.4039999999999999</v>
      </c>
    </row>
    <row r="164" spans="1:1">
      <c r="A164">
        <v>2.4039999999999999</v>
      </c>
    </row>
    <row r="165" spans="1:1">
      <c r="A165">
        <v>2.4139999999999997</v>
      </c>
    </row>
    <row r="166" spans="1:1">
      <c r="A166">
        <v>2.4139999999999997</v>
      </c>
    </row>
    <row r="167" spans="1:1">
      <c r="A167">
        <v>2.4499999999999997</v>
      </c>
    </row>
    <row r="168" spans="1:1">
      <c r="A168">
        <v>2.4499999999999997</v>
      </c>
    </row>
    <row r="169" spans="1:1">
      <c r="A169">
        <v>2.46</v>
      </c>
    </row>
    <row r="170" spans="1:1">
      <c r="A170">
        <v>2.46</v>
      </c>
    </row>
    <row r="171" spans="1:1">
      <c r="A171">
        <v>2.484</v>
      </c>
    </row>
    <row r="172" spans="1:1">
      <c r="A172">
        <v>2.484</v>
      </c>
    </row>
    <row r="173" spans="1:1">
      <c r="A173">
        <v>2.484</v>
      </c>
    </row>
    <row r="174" spans="1:1">
      <c r="A174">
        <v>2.484</v>
      </c>
    </row>
    <row r="175" spans="1:1">
      <c r="A175">
        <v>2.484</v>
      </c>
    </row>
    <row r="176" spans="1:1">
      <c r="A176">
        <v>2.484</v>
      </c>
    </row>
    <row r="177" spans="1:1">
      <c r="A177">
        <v>2.484</v>
      </c>
    </row>
    <row r="178" spans="1:1">
      <c r="A178">
        <v>2.484</v>
      </c>
    </row>
    <row r="179" spans="1:1">
      <c r="A179">
        <v>2.484</v>
      </c>
    </row>
    <row r="180" spans="1:1">
      <c r="A180">
        <v>2.484</v>
      </c>
    </row>
    <row r="181" spans="1:1">
      <c r="A181">
        <v>2.484</v>
      </c>
    </row>
    <row r="182" spans="1:1">
      <c r="A182">
        <v>2.484</v>
      </c>
    </row>
    <row r="183" spans="1:1">
      <c r="A183">
        <v>2.484</v>
      </c>
    </row>
    <row r="184" spans="1:1">
      <c r="A184">
        <v>2.484</v>
      </c>
    </row>
    <row r="185" spans="1:1">
      <c r="A185">
        <v>2.484</v>
      </c>
    </row>
    <row r="186" spans="1:1">
      <c r="A186">
        <v>2.484</v>
      </c>
    </row>
    <row r="187" spans="1:1">
      <c r="A187">
        <v>2.4940000000000002</v>
      </c>
    </row>
    <row r="188" spans="1:1">
      <c r="A188">
        <v>2.4940000000000002</v>
      </c>
    </row>
    <row r="189" spans="1:1">
      <c r="A189">
        <v>2.4940000000000002</v>
      </c>
    </row>
    <row r="190" spans="1:1">
      <c r="A190">
        <v>2.4940000000000002</v>
      </c>
    </row>
    <row r="191" spans="1:1">
      <c r="A191">
        <v>2.4940000000000002</v>
      </c>
    </row>
    <row r="192" spans="1:1">
      <c r="A192">
        <v>2.4940000000000002</v>
      </c>
    </row>
    <row r="193" spans="1:1">
      <c r="A193">
        <v>2.4940000000000002</v>
      </c>
    </row>
    <row r="194" spans="1:1">
      <c r="A194">
        <v>2.4940000000000002</v>
      </c>
    </row>
    <row r="195" spans="1:1">
      <c r="A195">
        <v>2.4940000000000002</v>
      </c>
    </row>
    <row r="196" spans="1:1">
      <c r="A196">
        <v>2.504</v>
      </c>
    </row>
    <row r="197" spans="1:1">
      <c r="A197">
        <v>2.504</v>
      </c>
    </row>
    <row r="198" spans="1:1">
      <c r="A198">
        <v>2.504</v>
      </c>
    </row>
    <row r="199" spans="1:1">
      <c r="A199">
        <v>2.504</v>
      </c>
    </row>
    <row r="200" spans="1:1">
      <c r="A200">
        <v>2.504</v>
      </c>
    </row>
    <row r="201" spans="1:1">
      <c r="A201">
        <v>2.504</v>
      </c>
    </row>
    <row r="202" spans="1:1">
      <c r="A202">
        <v>2.504</v>
      </c>
    </row>
    <row r="203" spans="1:1">
      <c r="A203">
        <v>2.504</v>
      </c>
    </row>
    <row r="204" spans="1:1">
      <c r="A204">
        <v>2.504</v>
      </c>
    </row>
    <row r="205" spans="1:1">
      <c r="A205">
        <v>2.5139999999999998</v>
      </c>
    </row>
    <row r="206" spans="1:1">
      <c r="A206">
        <v>2.5499999999999998</v>
      </c>
    </row>
    <row r="207" spans="1:1">
      <c r="A207">
        <v>2.5499999999999998</v>
      </c>
    </row>
    <row r="208" spans="1:1">
      <c r="A208">
        <v>2.5499999999999998</v>
      </c>
    </row>
    <row r="209" spans="1:1">
      <c r="A209">
        <v>2.5499999999999998</v>
      </c>
    </row>
    <row r="210" spans="1:1">
      <c r="A210">
        <v>2.5499999999999998</v>
      </c>
    </row>
    <row r="211" spans="1:1">
      <c r="A211">
        <v>2.56</v>
      </c>
    </row>
    <row r="212" spans="1:1">
      <c r="A212">
        <v>2.5640000000000001</v>
      </c>
    </row>
    <row r="213" spans="1:1">
      <c r="A213">
        <v>2.5640000000000001</v>
      </c>
    </row>
    <row r="214" spans="1:1">
      <c r="A214">
        <v>2.5640000000000001</v>
      </c>
    </row>
    <row r="215" spans="1:1">
      <c r="A215">
        <v>2.5640000000000001</v>
      </c>
    </row>
    <row r="216" spans="1:1">
      <c r="A216">
        <v>2.5640000000000001</v>
      </c>
    </row>
    <row r="217" spans="1:1">
      <c r="A217">
        <v>2.5640000000000001</v>
      </c>
    </row>
    <row r="218" spans="1:1">
      <c r="A218">
        <v>2.5640000000000001</v>
      </c>
    </row>
    <row r="219" spans="1:1">
      <c r="A219">
        <v>2.5739999999999998</v>
      </c>
    </row>
    <row r="220" spans="1:1">
      <c r="A220">
        <v>2.5839999999999996</v>
      </c>
    </row>
    <row r="221" spans="1:1">
      <c r="A221">
        <v>2.5840000000000001</v>
      </c>
    </row>
    <row r="222" spans="1:1">
      <c r="A222">
        <v>2.5840000000000001</v>
      </c>
    </row>
    <row r="223" spans="1:1">
      <c r="A223">
        <v>2.5940000000000003</v>
      </c>
    </row>
    <row r="224" spans="1:1">
      <c r="A224">
        <v>2.5940000000000003</v>
      </c>
    </row>
    <row r="225" spans="1:1">
      <c r="A225">
        <v>2.5940000000000003</v>
      </c>
    </row>
    <row r="226" spans="1:1">
      <c r="A226">
        <v>2.5940000000000003</v>
      </c>
    </row>
    <row r="227" spans="1:1">
      <c r="A227">
        <v>2.5940000000000003</v>
      </c>
    </row>
    <row r="228" spans="1:1">
      <c r="A228">
        <v>2.5940000000000003</v>
      </c>
    </row>
    <row r="229" spans="1:1">
      <c r="A229">
        <v>2.63</v>
      </c>
    </row>
    <row r="230" spans="1:1">
      <c r="A230">
        <v>2.6399999999999997</v>
      </c>
    </row>
    <row r="231" spans="1:1">
      <c r="A231">
        <v>2.6399999999999997</v>
      </c>
    </row>
    <row r="232" spans="1:1">
      <c r="A232">
        <v>2.6399999999999997</v>
      </c>
    </row>
    <row r="233" spans="1:1">
      <c r="A233">
        <v>2.6399999999999997</v>
      </c>
    </row>
    <row r="234" spans="1:1">
      <c r="A234">
        <v>2.6399999999999997</v>
      </c>
    </row>
    <row r="235" spans="1:1">
      <c r="A235">
        <v>2.6399999999999997</v>
      </c>
    </row>
    <row r="236" spans="1:1">
      <c r="A236">
        <v>2.6399999999999997</v>
      </c>
    </row>
    <row r="237" spans="1:1">
      <c r="A237">
        <v>2.6399999999999997</v>
      </c>
    </row>
    <row r="238" spans="1:1">
      <c r="A238">
        <v>2.66</v>
      </c>
    </row>
    <row r="239" spans="1:1">
      <c r="A239">
        <v>2.6640000000000001</v>
      </c>
    </row>
    <row r="240" spans="1:1">
      <c r="A240">
        <v>2.714</v>
      </c>
    </row>
    <row r="241" spans="1:1">
      <c r="A241">
        <v>2.72</v>
      </c>
    </row>
    <row r="242" spans="1:1">
      <c r="A242">
        <v>2.794</v>
      </c>
    </row>
    <row r="243" spans="1:1">
      <c r="A243">
        <v>2.8040000000000003</v>
      </c>
    </row>
    <row r="244" spans="1:1">
      <c r="A244">
        <v>2.8200000000000003</v>
      </c>
    </row>
    <row r="245" spans="1:1">
      <c r="A245">
        <v>2.8439999999999999</v>
      </c>
    </row>
    <row r="246" spans="1:1">
      <c r="A246">
        <v>2.87</v>
      </c>
    </row>
    <row r="247" spans="1:1">
      <c r="A247">
        <v>2.8839999999999999</v>
      </c>
    </row>
    <row r="248" spans="1:1">
      <c r="A248">
        <v>2.9340000000000002</v>
      </c>
    </row>
    <row r="249" spans="1:1">
      <c r="A249">
        <v>2.9340000000000002</v>
      </c>
    </row>
    <row r="250" spans="1:1">
      <c r="A250">
        <v>2.9739999999999998</v>
      </c>
    </row>
    <row r="251" spans="1:1">
      <c r="A251">
        <v>2.9739999999999998</v>
      </c>
    </row>
    <row r="252" spans="1:1">
      <c r="A252">
        <v>2.9739999999999998</v>
      </c>
    </row>
    <row r="253" spans="1:1">
      <c r="A253">
        <v>2.9739999999999998</v>
      </c>
    </row>
    <row r="254" spans="1:1">
      <c r="A254">
        <v>2.9739999999999998</v>
      </c>
    </row>
    <row r="255" spans="1:1">
      <c r="A255">
        <v>2.9739999999999998</v>
      </c>
    </row>
    <row r="256" spans="1:1">
      <c r="A256">
        <v>2.9839999999999995</v>
      </c>
    </row>
    <row r="257" spans="1:1">
      <c r="A257">
        <v>2.9839999999999995</v>
      </c>
    </row>
    <row r="258" spans="1:1">
      <c r="A258">
        <v>2.9839999999999995</v>
      </c>
    </row>
    <row r="259" spans="1:1">
      <c r="A259">
        <v>2.9839999999999995</v>
      </c>
    </row>
    <row r="260" spans="1:1">
      <c r="A260">
        <v>3.024</v>
      </c>
    </row>
    <row r="261" spans="1:1">
      <c r="A261">
        <v>3.044</v>
      </c>
    </row>
    <row r="262" spans="1:1">
      <c r="A262">
        <v>3.0739999999999998</v>
      </c>
    </row>
    <row r="263" spans="1:1">
      <c r="A263">
        <v>3.0739999999999998</v>
      </c>
    </row>
    <row r="264" spans="1:1">
      <c r="A264">
        <v>3.0739999999999998</v>
      </c>
    </row>
    <row r="265" spans="1:1">
      <c r="A265">
        <v>3.0739999999999998</v>
      </c>
    </row>
    <row r="266" spans="1:1">
      <c r="A266">
        <v>3.0739999999999998</v>
      </c>
    </row>
    <row r="267" spans="1:1">
      <c r="A267">
        <v>3.0739999999999998</v>
      </c>
    </row>
    <row r="268" spans="1:1">
      <c r="A268">
        <v>3.0739999999999998</v>
      </c>
    </row>
    <row r="269" spans="1:1">
      <c r="A269">
        <v>3.0739999999999998</v>
      </c>
    </row>
    <row r="270" spans="1:1">
      <c r="A270">
        <v>3.0739999999999998</v>
      </c>
    </row>
    <row r="271" spans="1:1">
      <c r="A271">
        <v>3.08</v>
      </c>
    </row>
    <row r="272" spans="1:1">
      <c r="A272">
        <v>3.0839999999999996</v>
      </c>
    </row>
    <row r="273" spans="1:1">
      <c r="A273">
        <v>3.0839999999999996</v>
      </c>
    </row>
    <row r="274" spans="1:1">
      <c r="A274">
        <v>3.0839999999999996</v>
      </c>
    </row>
    <row r="275" spans="1:1">
      <c r="A275">
        <v>3.09</v>
      </c>
    </row>
    <row r="276" spans="1:1">
      <c r="A276">
        <v>3.13</v>
      </c>
    </row>
    <row r="277" spans="1:1">
      <c r="A277">
        <v>3.13</v>
      </c>
    </row>
    <row r="278" spans="1:1">
      <c r="A278">
        <v>3.13</v>
      </c>
    </row>
    <row r="279" spans="1:1">
      <c r="A279">
        <v>3.1539999999999999</v>
      </c>
    </row>
    <row r="280" spans="1:1">
      <c r="A280">
        <v>3.1640000000000001</v>
      </c>
    </row>
    <row r="281" spans="1:1">
      <c r="A281">
        <v>3.1640000000000001</v>
      </c>
    </row>
    <row r="282" spans="1:1">
      <c r="A282">
        <v>3.1640000000000001</v>
      </c>
    </row>
    <row r="283" spans="1:1">
      <c r="A283">
        <v>3.1640000000000001</v>
      </c>
    </row>
    <row r="284" spans="1:1">
      <c r="A284">
        <v>3.1640000000000001</v>
      </c>
    </row>
    <row r="285" spans="1:1">
      <c r="A285">
        <v>3.1640000000000001</v>
      </c>
    </row>
    <row r="286" spans="1:1">
      <c r="A286">
        <v>3.1640000000000001</v>
      </c>
    </row>
    <row r="287" spans="1:1">
      <c r="A287">
        <v>3.1640000000000001</v>
      </c>
    </row>
    <row r="288" spans="1:1">
      <c r="A288">
        <v>3.1640000000000001</v>
      </c>
    </row>
    <row r="289" spans="1:1">
      <c r="A289">
        <v>3.1640000000000001</v>
      </c>
    </row>
    <row r="290" spans="1:1">
      <c r="A290">
        <v>3.1640000000000001</v>
      </c>
    </row>
    <row r="291" spans="1:1">
      <c r="A291">
        <v>3.1640000000000001</v>
      </c>
    </row>
    <row r="292" spans="1:1">
      <c r="A292">
        <v>3.1739999999999999</v>
      </c>
    </row>
    <row r="293" spans="1:1">
      <c r="A293">
        <v>3.1799999999999997</v>
      </c>
    </row>
    <row r="294" spans="1:1">
      <c r="A294">
        <v>3.1839999999999997</v>
      </c>
    </row>
    <row r="295" spans="1:1">
      <c r="A295">
        <v>3.1840000000000002</v>
      </c>
    </row>
    <row r="296" spans="1:1">
      <c r="A296">
        <v>3.214</v>
      </c>
    </row>
    <row r="297" spans="1:1">
      <c r="A297">
        <v>3.23</v>
      </c>
    </row>
    <row r="298" spans="1:1">
      <c r="A298">
        <v>3.23</v>
      </c>
    </row>
    <row r="299" spans="1:1">
      <c r="A299">
        <v>3.23</v>
      </c>
    </row>
    <row r="300" spans="1:1">
      <c r="A300">
        <v>3.23</v>
      </c>
    </row>
    <row r="301" spans="1:1">
      <c r="A301">
        <v>3.23</v>
      </c>
    </row>
    <row r="302" spans="1:1">
      <c r="A302">
        <v>3.23</v>
      </c>
    </row>
    <row r="303" spans="1:1">
      <c r="A303">
        <v>3.23</v>
      </c>
    </row>
    <row r="304" spans="1:1">
      <c r="A304">
        <v>3.234</v>
      </c>
    </row>
    <row r="305" spans="1:1">
      <c r="A305">
        <v>3.234</v>
      </c>
    </row>
    <row r="306" spans="1:1">
      <c r="A306">
        <v>3.234</v>
      </c>
    </row>
    <row r="307" spans="1:1">
      <c r="A307">
        <v>3.234</v>
      </c>
    </row>
    <row r="308" spans="1:1">
      <c r="A308">
        <v>3.234</v>
      </c>
    </row>
    <row r="309" spans="1:1">
      <c r="A309">
        <v>3.2839999999999998</v>
      </c>
    </row>
    <row r="310" spans="1:1">
      <c r="A310">
        <v>3.2839999999999998</v>
      </c>
    </row>
    <row r="311" spans="1:1">
      <c r="A311">
        <v>3.3</v>
      </c>
    </row>
    <row r="312" spans="1:1">
      <c r="A312">
        <v>3.3039999999999998</v>
      </c>
    </row>
    <row r="313" spans="1:1">
      <c r="A313">
        <v>3.3140000000000001</v>
      </c>
    </row>
    <row r="314" spans="1:1">
      <c r="A314">
        <v>3.3440000000000003</v>
      </c>
    </row>
    <row r="315" spans="1:1">
      <c r="A315">
        <v>3.37</v>
      </c>
    </row>
    <row r="316" spans="1:1">
      <c r="A316">
        <v>3.38</v>
      </c>
    </row>
    <row r="317" spans="1:1">
      <c r="A317">
        <v>3.39</v>
      </c>
    </row>
    <row r="318" spans="1:1">
      <c r="A318">
        <v>3.4299999999999997</v>
      </c>
    </row>
    <row r="319" spans="1:1">
      <c r="A319">
        <v>3.4340000000000002</v>
      </c>
    </row>
    <row r="320" spans="1:1">
      <c r="A320">
        <v>3.5139999999999998</v>
      </c>
    </row>
    <row r="321" spans="1:1">
      <c r="A321">
        <v>3.5239999999999996</v>
      </c>
    </row>
    <row r="322" spans="1:1">
      <c r="A322">
        <v>3.53</v>
      </c>
    </row>
    <row r="323" spans="1:1">
      <c r="A323">
        <v>3.55</v>
      </c>
    </row>
    <row r="324" spans="1:1">
      <c r="A324">
        <v>3.5640000000000001</v>
      </c>
    </row>
    <row r="325" spans="1:1">
      <c r="A325">
        <v>3.57</v>
      </c>
    </row>
    <row r="326" spans="1:1">
      <c r="A326">
        <v>3.5739999999999998</v>
      </c>
    </row>
    <row r="327" spans="1:1">
      <c r="A327">
        <v>3.5740000000000003</v>
      </c>
    </row>
    <row r="328" spans="1:1">
      <c r="A328">
        <v>3.6139999999999999</v>
      </c>
    </row>
    <row r="329" spans="1:1">
      <c r="A329">
        <v>3.6539999999999995</v>
      </c>
    </row>
    <row r="330" spans="1:1">
      <c r="A330">
        <v>3.6539999999999995</v>
      </c>
    </row>
    <row r="331" spans="1:1">
      <c r="A331">
        <v>3.6539999999999995</v>
      </c>
    </row>
    <row r="332" spans="1:1">
      <c r="A332">
        <v>3.6539999999999995</v>
      </c>
    </row>
    <row r="333" spans="1:1">
      <c r="A333">
        <v>3.6539999999999995</v>
      </c>
    </row>
    <row r="334" spans="1:1">
      <c r="A334">
        <v>3.6539999999999995</v>
      </c>
    </row>
    <row r="335" spans="1:1">
      <c r="A335">
        <v>3.6539999999999995</v>
      </c>
    </row>
    <row r="336" spans="1:1">
      <c r="A336">
        <v>3.7040000000000002</v>
      </c>
    </row>
    <row r="337" spans="1:1">
      <c r="A337">
        <v>3.7040000000000002</v>
      </c>
    </row>
    <row r="338" spans="1:1">
      <c r="A338">
        <v>3.7040000000000002</v>
      </c>
    </row>
    <row r="339" spans="1:1">
      <c r="A339">
        <v>3.7040000000000002</v>
      </c>
    </row>
    <row r="340" spans="1:1">
      <c r="A340">
        <v>3.7040000000000002</v>
      </c>
    </row>
    <row r="341" spans="1:1">
      <c r="A341">
        <v>3.7239999999999998</v>
      </c>
    </row>
    <row r="342" spans="1:1">
      <c r="A342">
        <v>3.754</v>
      </c>
    </row>
    <row r="343" spans="1:1">
      <c r="A343">
        <v>3.754</v>
      </c>
    </row>
    <row r="344" spans="1:1">
      <c r="A344">
        <v>3.754</v>
      </c>
    </row>
    <row r="345" spans="1:1">
      <c r="A345">
        <v>3.754</v>
      </c>
    </row>
    <row r="346" spans="1:1">
      <c r="A346">
        <v>3.754</v>
      </c>
    </row>
    <row r="347" spans="1:1">
      <c r="A347">
        <v>3.76</v>
      </c>
    </row>
    <row r="348" spans="1:1">
      <c r="A348">
        <v>3.76</v>
      </c>
    </row>
    <row r="349" spans="1:1">
      <c r="A349">
        <v>3.77</v>
      </c>
    </row>
    <row r="350" spans="1:1">
      <c r="A350">
        <v>3.7839999999999998</v>
      </c>
    </row>
    <row r="351" spans="1:1">
      <c r="A351">
        <v>3.8040000000000003</v>
      </c>
    </row>
    <row r="352" spans="1:1">
      <c r="A352">
        <v>3.8140000000000001</v>
      </c>
    </row>
    <row r="353" spans="1:1">
      <c r="A353">
        <v>3.8339999999999996</v>
      </c>
    </row>
    <row r="354" spans="1:1">
      <c r="A354">
        <v>3.8439999999999999</v>
      </c>
    </row>
    <row r="355" spans="1:1">
      <c r="A355">
        <v>3.8739999999999997</v>
      </c>
    </row>
    <row r="356" spans="1:1">
      <c r="A356">
        <v>3.8739999999999997</v>
      </c>
    </row>
    <row r="357" spans="1:1">
      <c r="A357">
        <v>3.8799999999999994</v>
      </c>
    </row>
    <row r="358" spans="1:1">
      <c r="A358">
        <v>3.8839999999999999</v>
      </c>
    </row>
    <row r="359" spans="1:1">
      <c r="A359">
        <v>3.8839999999999999</v>
      </c>
    </row>
    <row r="360" spans="1:1">
      <c r="A360">
        <v>3.9039999999999999</v>
      </c>
    </row>
    <row r="361" spans="1:1">
      <c r="A361">
        <v>3.9139999999999997</v>
      </c>
    </row>
    <row r="362" spans="1:1">
      <c r="A362">
        <v>3.9140000000000001</v>
      </c>
    </row>
    <row r="363" spans="1:1">
      <c r="A363">
        <v>3.9140000000000001</v>
      </c>
    </row>
    <row r="364" spans="1:1">
      <c r="A364">
        <v>3.9140000000000001</v>
      </c>
    </row>
    <row r="365" spans="1:1">
      <c r="A365">
        <v>3.9140000000000001</v>
      </c>
    </row>
    <row r="366" spans="1:1">
      <c r="A366">
        <v>3.9140000000000001</v>
      </c>
    </row>
    <row r="367" spans="1:1">
      <c r="A367">
        <v>3.9140000000000001</v>
      </c>
    </row>
    <row r="368" spans="1:1">
      <c r="A368">
        <v>3.9239999999999999</v>
      </c>
    </row>
    <row r="369" spans="1:1">
      <c r="A369">
        <v>3.9340000000000002</v>
      </c>
    </row>
    <row r="370" spans="1:1">
      <c r="A370">
        <v>3.9340000000000002</v>
      </c>
    </row>
    <row r="371" spans="1:1">
      <c r="A371">
        <v>3.9340000000000002</v>
      </c>
    </row>
    <row r="372" spans="1:1">
      <c r="A372">
        <v>3.9340000000000002</v>
      </c>
    </row>
    <row r="373" spans="1:1">
      <c r="A373">
        <v>3.964</v>
      </c>
    </row>
    <row r="374" spans="1:1">
      <c r="A374">
        <v>3.9740000000000002</v>
      </c>
    </row>
    <row r="375" spans="1:1">
      <c r="A375">
        <v>3.984</v>
      </c>
    </row>
    <row r="376" spans="1:1">
      <c r="A376">
        <v>3.99</v>
      </c>
    </row>
    <row r="377" spans="1:1">
      <c r="A377">
        <v>3.9939999999999998</v>
      </c>
    </row>
    <row r="378" spans="1:1">
      <c r="A378">
        <v>4.0540000000000003</v>
      </c>
    </row>
    <row r="379" spans="1:1">
      <c r="A379">
        <v>4.0739999999999998</v>
      </c>
    </row>
    <row r="380" spans="1:1">
      <c r="A380">
        <v>4.0739999999999998</v>
      </c>
    </row>
    <row r="381" spans="1:1">
      <c r="A381">
        <v>4.1040000000000001</v>
      </c>
    </row>
    <row r="382" spans="1:1">
      <c r="A382">
        <v>4.194</v>
      </c>
    </row>
    <row r="383" spans="1:1">
      <c r="A383">
        <v>4.2140000000000004</v>
      </c>
    </row>
    <row r="384" spans="1:1">
      <c r="A384">
        <v>4.2839999999999998</v>
      </c>
    </row>
    <row r="385" spans="1:1">
      <c r="A385">
        <v>4.2940000000000005</v>
      </c>
    </row>
    <row r="386" spans="1:1">
      <c r="A386">
        <v>4.4039999999999999</v>
      </c>
    </row>
    <row r="387" spans="1:1">
      <c r="A387">
        <v>4.4139999999999997</v>
      </c>
    </row>
    <row r="388" spans="1:1">
      <c r="A388">
        <v>4.4140000000000006</v>
      </c>
    </row>
    <row r="389" spans="1:1">
      <c r="A389">
        <v>4.4639999999999995</v>
      </c>
    </row>
    <row r="390" spans="1:1">
      <c r="A390">
        <v>4.4940000000000007</v>
      </c>
    </row>
    <row r="391" spans="1:1">
      <c r="A391">
        <v>4.5040000000000004</v>
      </c>
    </row>
    <row r="392" spans="1:1">
      <c r="A392">
        <v>4.5040000000000004</v>
      </c>
    </row>
    <row r="393" spans="1:1">
      <c r="A393">
        <v>4.54</v>
      </c>
    </row>
    <row r="394" spans="1:1">
      <c r="A394">
        <v>4.5540000000000003</v>
      </c>
    </row>
    <row r="395" spans="1:1">
      <c r="A395">
        <v>4.5640000000000001</v>
      </c>
    </row>
    <row r="396" spans="1:1">
      <c r="A396">
        <v>4.5740000000000007</v>
      </c>
    </row>
    <row r="397" spans="1:1">
      <c r="A397">
        <v>4.5939999999999994</v>
      </c>
    </row>
    <row r="398" spans="1:1">
      <c r="A398">
        <v>4.67</v>
      </c>
    </row>
    <row r="399" spans="1:1">
      <c r="A399">
        <v>4.7539999999999996</v>
      </c>
    </row>
    <row r="400" spans="1:1">
      <c r="A400">
        <v>4.7739999999999991</v>
      </c>
    </row>
    <row r="401" spans="1:1">
      <c r="A401">
        <v>4.7840000000000007</v>
      </c>
    </row>
    <row r="402" spans="1:1">
      <c r="A402">
        <v>4.7840000000000007</v>
      </c>
    </row>
    <row r="403" spans="1:1">
      <c r="A403">
        <v>4.8239999999999998</v>
      </c>
    </row>
    <row r="404" spans="1:1">
      <c r="A404">
        <v>4.84</v>
      </c>
    </row>
    <row r="405" spans="1:1">
      <c r="A405">
        <v>4.854000000000001</v>
      </c>
    </row>
    <row r="406" spans="1:1">
      <c r="A406">
        <v>4.9639999999999986</v>
      </c>
    </row>
    <row r="407" spans="1:1">
      <c r="A407">
        <v>4.9939999999999998</v>
      </c>
    </row>
    <row r="408" spans="1:1">
      <c r="A408">
        <v>5.07</v>
      </c>
    </row>
    <row r="409" spans="1:1">
      <c r="A409">
        <v>5.1240000000000006</v>
      </c>
    </row>
    <row r="410" spans="1:1">
      <c r="A410">
        <v>5.1640000000000006</v>
      </c>
    </row>
    <row r="411" spans="1:1">
      <c r="A411">
        <v>5.1839999999999993</v>
      </c>
    </row>
    <row r="412" spans="1:1">
      <c r="A412">
        <v>5.2740000000000009</v>
      </c>
    </row>
    <row r="413" spans="1:1">
      <c r="A413">
        <v>5.3040000000000003</v>
      </c>
    </row>
    <row r="414" spans="1:1">
      <c r="A414">
        <v>5.3040000000000003</v>
      </c>
    </row>
    <row r="415" spans="1:1">
      <c r="A415">
        <v>5.3140000000000001</v>
      </c>
    </row>
    <row r="416" spans="1:1">
      <c r="A416">
        <v>5.3439999999999994</v>
      </c>
    </row>
    <row r="417" spans="1:1">
      <c r="A417">
        <v>5.3640000000000008</v>
      </c>
    </row>
    <row r="418" spans="1:1">
      <c r="A418">
        <v>5.3840000000000003</v>
      </c>
    </row>
    <row r="419" spans="1:1">
      <c r="A419">
        <v>5.4340000000000011</v>
      </c>
    </row>
    <row r="420" spans="1:1">
      <c r="A420">
        <v>5.5839999999999996</v>
      </c>
    </row>
    <row r="421" spans="1:1">
      <c r="A421">
        <v>5.5840000000000005</v>
      </c>
    </row>
    <row r="422" spans="1:1">
      <c r="A422">
        <v>5.604000000000001</v>
      </c>
    </row>
    <row r="423" spans="1:1">
      <c r="A423">
        <v>5.6440000000000001</v>
      </c>
    </row>
    <row r="424" spans="1:1">
      <c r="A424">
        <v>5.6639999999999997</v>
      </c>
    </row>
    <row r="425" spans="1:1">
      <c r="A425">
        <v>5.6739999999999995</v>
      </c>
    </row>
    <row r="426" spans="1:1">
      <c r="A426">
        <v>5.6740000000000013</v>
      </c>
    </row>
    <row r="427" spans="1:1">
      <c r="A427">
        <v>5.7240000000000002</v>
      </c>
    </row>
    <row r="428" spans="1:1">
      <c r="A428">
        <v>5.734</v>
      </c>
    </row>
    <row r="429" spans="1:1">
      <c r="A429">
        <v>5.8040000000000003</v>
      </c>
    </row>
    <row r="430" spans="1:1">
      <c r="A430">
        <v>5.8140000000000001</v>
      </c>
    </row>
    <row r="431" spans="1:1">
      <c r="A431">
        <v>5.8540000000000001</v>
      </c>
    </row>
    <row r="432" spans="1:1">
      <c r="A432">
        <v>5.9440000000000008</v>
      </c>
    </row>
    <row r="433" spans="1:1">
      <c r="A433">
        <v>5.9540000000000006</v>
      </c>
    </row>
    <row r="434" spans="1:1">
      <c r="A434">
        <v>5.9600000000000009</v>
      </c>
    </row>
    <row r="435" spans="1:1">
      <c r="A435">
        <v>5.9640000000000004</v>
      </c>
    </row>
    <row r="436" spans="1:1">
      <c r="A436">
        <v>6.1240000000000006</v>
      </c>
    </row>
    <row r="437" spans="1:1">
      <c r="A437">
        <v>6.1839999999999993</v>
      </c>
    </row>
    <row r="438" spans="1:1">
      <c r="A438">
        <v>6.2139999999999986</v>
      </c>
    </row>
    <row r="439" spans="1:1">
      <c r="A439">
        <v>6.2539999999999996</v>
      </c>
    </row>
    <row r="440" spans="1:1">
      <c r="A440">
        <v>6.2539999999999996</v>
      </c>
    </row>
    <row r="441" spans="1:1">
      <c r="A441">
        <v>6.2839999999999989</v>
      </c>
    </row>
    <row r="442" spans="1:1">
      <c r="A442">
        <v>6.2940000000000005</v>
      </c>
    </row>
    <row r="443" spans="1:1">
      <c r="A443">
        <v>6.3140000000000001</v>
      </c>
    </row>
    <row r="444" spans="1:1">
      <c r="A444">
        <v>6.41</v>
      </c>
    </row>
    <row r="445" spans="1:1">
      <c r="A445">
        <v>6.4239999999999995</v>
      </c>
    </row>
    <row r="446" spans="1:1">
      <c r="A446">
        <v>6.4239999999999995</v>
      </c>
    </row>
    <row r="447" spans="1:1">
      <c r="A447">
        <v>6.4339999999999993</v>
      </c>
    </row>
    <row r="448" spans="1:1">
      <c r="A448">
        <v>6.4339999999999993</v>
      </c>
    </row>
    <row r="449" spans="1:1">
      <c r="A449">
        <v>6.4399999999999995</v>
      </c>
    </row>
    <row r="450" spans="1:1">
      <c r="A450">
        <v>6.4940000000000015</v>
      </c>
    </row>
    <row r="451" spans="1:1">
      <c r="A451">
        <v>6.5240000000000009</v>
      </c>
    </row>
    <row r="452" spans="1:1">
      <c r="A452">
        <v>6.604000000000001</v>
      </c>
    </row>
    <row r="453" spans="1:1">
      <c r="A453">
        <v>6.6240000000000006</v>
      </c>
    </row>
    <row r="454" spans="1:1">
      <c r="A454">
        <v>6.6240000000000006</v>
      </c>
    </row>
    <row r="455" spans="1:1">
      <c r="A455">
        <v>6.6840000000000011</v>
      </c>
    </row>
    <row r="456" spans="1:1">
      <c r="A456">
        <v>6.7540000000000013</v>
      </c>
    </row>
    <row r="457" spans="1:1">
      <c r="A457">
        <v>6.854000000000001</v>
      </c>
    </row>
    <row r="458" spans="1:1">
      <c r="A458">
        <v>7.0139999999999993</v>
      </c>
    </row>
    <row r="459" spans="1:1">
      <c r="A459">
        <v>7.104000000000001</v>
      </c>
    </row>
    <row r="460" spans="1:1">
      <c r="A460">
        <v>7.7240000000000002</v>
      </c>
    </row>
    <row r="461" spans="1:1">
      <c r="A461">
        <v>7.8240000000000016</v>
      </c>
    </row>
    <row r="462" spans="1:1">
      <c r="A462">
        <v>7.8640000000000008</v>
      </c>
    </row>
    <row r="463" spans="1:1">
      <c r="A463">
        <v>7.9039999999999999</v>
      </c>
    </row>
    <row r="464" spans="1:1">
      <c r="A464">
        <v>8.0440000000000005</v>
      </c>
    </row>
    <row r="465" spans="1:1">
      <c r="A465">
        <v>8.0940000000000012</v>
      </c>
    </row>
    <row r="466" spans="1:1">
      <c r="A466">
        <v>8.15</v>
      </c>
    </row>
    <row r="467" spans="1:1">
      <c r="A467">
        <v>8.19</v>
      </c>
    </row>
    <row r="468" spans="1:1">
      <c r="A468">
        <v>8.6240000000000006</v>
      </c>
    </row>
    <row r="469" spans="1:1">
      <c r="A469">
        <v>8.6340000000000003</v>
      </c>
    </row>
    <row r="470" spans="1:1">
      <c r="A470">
        <v>8.6640000000000015</v>
      </c>
    </row>
    <row r="471" spans="1:1">
      <c r="A471">
        <v>8.7640000000000011</v>
      </c>
    </row>
    <row r="472" spans="1:1">
      <c r="A472">
        <v>8.8640000000000008</v>
      </c>
    </row>
    <row r="473" spans="1:1">
      <c r="A473">
        <v>9.2040000000000006</v>
      </c>
    </row>
    <row r="474" spans="1:1">
      <c r="A474">
        <v>9.4340000000000011</v>
      </c>
    </row>
  </sheetData>
  <sortState ref="A1:A479">
    <sortCondition ref="A1:A479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1058"/>
  <sheetViews>
    <sheetView tabSelected="1" workbookViewId="0">
      <selection activeCell="T1058" sqref="T1058"/>
    </sheetView>
  </sheetViews>
  <sheetFormatPr defaultRowHeight="13.5"/>
  <sheetData>
    <row r="1" spans="1:31">
      <c r="A1" t="s">
        <v>6439</v>
      </c>
      <c r="B1" t="s">
        <v>33</v>
      </c>
      <c r="C1" t="s">
        <v>4252</v>
      </c>
      <c r="D1" t="s">
        <v>13660</v>
      </c>
      <c r="E1" t="s">
        <v>13634</v>
      </c>
      <c r="F1" t="s">
        <v>10978</v>
      </c>
      <c r="G1" t="s">
        <v>4254</v>
      </c>
      <c r="H1" t="s">
        <v>10979</v>
      </c>
      <c r="I1" t="s">
        <v>10980</v>
      </c>
      <c r="J1" t="s">
        <v>10981</v>
      </c>
      <c r="K1" t="s">
        <v>10982</v>
      </c>
      <c r="L1" t="s">
        <v>4269</v>
      </c>
      <c r="M1" t="s">
        <v>10983</v>
      </c>
      <c r="N1" t="s">
        <v>4278</v>
      </c>
      <c r="O1" t="s">
        <v>4279</v>
      </c>
      <c r="P1" t="s">
        <v>4280</v>
      </c>
      <c r="Q1" t="s">
        <v>4281</v>
      </c>
      <c r="R1" t="s">
        <v>4282</v>
      </c>
      <c r="S1" t="s">
        <v>13661</v>
      </c>
      <c r="T1" t="s">
        <v>10984</v>
      </c>
      <c r="AD1" t="s">
        <v>4252</v>
      </c>
      <c r="AE1" t="s">
        <v>13662</v>
      </c>
    </row>
    <row r="2" spans="1:31">
      <c r="A2">
        <v>8728</v>
      </c>
      <c r="B2" t="s">
        <v>1317</v>
      </c>
      <c r="C2" t="s">
        <v>4339</v>
      </c>
      <c r="D2">
        <v>0</v>
      </c>
      <c r="E2">
        <v>6</v>
      </c>
      <c r="F2">
        <v>1000</v>
      </c>
      <c r="G2">
        <v>29887</v>
      </c>
      <c r="H2">
        <v>2.6800000000000068</v>
      </c>
      <c r="I2">
        <v>90.850000000000009</v>
      </c>
      <c r="J2">
        <v>0.77</v>
      </c>
      <c r="K2">
        <v>0.19642857142857142</v>
      </c>
      <c r="L2">
        <v>1.98</v>
      </c>
      <c r="M2">
        <v>0.6556291390728477</v>
      </c>
      <c r="N2">
        <v>96.88</v>
      </c>
      <c r="O2">
        <v>99.5</v>
      </c>
      <c r="P2" t="s">
        <v>13663</v>
      </c>
      <c r="Q2" t="s">
        <v>13664</v>
      </c>
      <c r="R2" t="s">
        <v>13665</v>
      </c>
      <c r="S2">
        <v>0.9561972667855021</v>
      </c>
      <c r="T2">
        <v>1.1393433374703825</v>
      </c>
      <c r="AD2" t="s">
        <v>4358</v>
      </c>
      <c r="AE2">
        <v>1</v>
      </c>
    </row>
    <row r="3" spans="1:31">
      <c r="A3">
        <v>8832</v>
      </c>
      <c r="B3" t="s">
        <v>880</v>
      </c>
      <c r="C3" t="s">
        <v>4983</v>
      </c>
      <c r="D3">
        <v>1</v>
      </c>
      <c r="E3">
        <v>2</v>
      </c>
      <c r="F3">
        <v>50000</v>
      </c>
      <c r="G3">
        <v>0</v>
      </c>
      <c r="H3">
        <v>26.360000000000003</v>
      </c>
      <c r="I3">
        <v>43.110000000000007</v>
      </c>
      <c r="J3">
        <v>6.26</v>
      </c>
      <c r="K3">
        <v>1.3880266075388026</v>
      </c>
      <c r="L3">
        <v>1.48</v>
      </c>
      <c r="M3">
        <v>0.56923076923076921</v>
      </c>
      <c r="N3">
        <v>0</v>
      </c>
      <c r="O3">
        <v>0</v>
      </c>
      <c r="P3" t="s">
        <v>13666</v>
      </c>
      <c r="Q3" t="s">
        <v>13666</v>
      </c>
      <c r="R3" t="s">
        <v>13666</v>
      </c>
      <c r="S3">
        <v>0</v>
      </c>
      <c r="AD3" t="s">
        <v>4983</v>
      </c>
      <c r="AE3">
        <v>2</v>
      </c>
    </row>
    <row r="4" spans="1:31">
      <c r="A4">
        <v>8753</v>
      </c>
      <c r="B4" t="s">
        <v>1280</v>
      </c>
      <c r="C4" t="s">
        <v>4352</v>
      </c>
      <c r="D4">
        <v>0</v>
      </c>
      <c r="E4">
        <v>14</v>
      </c>
      <c r="F4">
        <v>1000</v>
      </c>
      <c r="G4">
        <v>8343</v>
      </c>
      <c r="H4">
        <v>30.34</v>
      </c>
      <c r="I4">
        <v>12.719999999999999</v>
      </c>
      <c r="J4">
        <v>12.7</v>
      </c>
      <c r="K4">
        <v>1.343915343915344</v>
      </c>
      <c r="L4">
        <v>1.1499999999999999</v>
      </c>
      <c r="M4">
        <v>0.29562982005141386</v>
      </c>
      <c r="N4">
        <v>89.49</v>
      </c>
      <c r="O4">
        <v>100</v>
      </c>
      <c r="P4" t="s">
        <v>13667</v>
      </c>
      <c r="Q4" t="s">
        <v>13668</v>
      </c>
      <c r="R4" t="s">
        <v>13669</v>
      </c>
      <c r="S4">
        <v>0.96163404255319151</v>
      </c>
      <c r="T4">
        <v>1.1512083605486609</v>
      </c>
      <c r="AD4" t="s">
        <v>4332</v>
      </c>
      <c r="AE4">
        <v>3</v>
      </c>
    </row>
    <row r="5" spans="1:31">
      <c r="A5">
        <v>8608</v>
      </c>
      <c r="B5" t="s">
        <v>1087</v>
      </c>
      <c r="C5" t="s">
        <v>4286</v>
      </c>
      <c r="D5">
        <v>0</v>
      </c>
      <c r="E5">
        <v>8</v>
      </c>
      <c r="F5">
        <v>1000</v>
      </c>
      <c r="G5">
        <v>3260</v>
      </c>
      <c r="H5">
        <v>9.8500000000000014</v>
      </c>
      <c r="I5">
        <v>64.706666666666663</v>
      </c>
      <c r="J5">
        <v>0</v>
      </c>
      <c r="K5">
        <v>0</v>
      </c>
      <c r="L5">
        <v>0.42</v>
      </c>
      <c r="M5">
        <v>0.12883435582822086</v>
      </c>
      <c r="N5">
        <v>99.97</v>
      </c>
      <c r="O5">
        <v>99.82</v>
      </c>
      <c r="P5" t="s">
        <v>13670</v>
      </c>
      <c r="Q5" t="s">
        <v>13671</v>
      </c>
      <c r="R5" t="s">
        <v>13672</v>
      </c>
      <c r="S5">
        <v>0.51360000000000006</v>
      </c>
      <c r="T5">
        <v>0.80862533692722371</v>
      </c>
      <c r="AD5" t="s">
        <v>4334</v>
      </c>
      <c r="AE5">
        <v>4</v>
      </c>
    </row>
    <row r="6" spans="1:31">
      <c r="A6">
        <v>9159</v>
      </c>
      <c r="B6" t="s">
        <v>630</v>
      </c>
      <c r="C6" t="s">
        <v>4334</v>
      </c>
      <c r="D6">
        <v>0</v>
      </c>
      <c r="E6">
        <v>4</v>
      </c>
      <c r="F6">
        <v>3500</v>
      </c>
      <c r="G6">
        <v>23084</v>
      </c>
      <c r="H6">
        <v>30.95</v>
      </c>
      <c r="I6">
        <v>19.533333333333335</v>
      </c>
      <c r="J6">
        <v>14</v>
      </c>
      <c r="K6">
        <v>0.97289784572619875</v>
      </c>
      <c r="L6">
        <v>5.81</v>
      </c>
      <c r="M6">
        <v>1.5745257452574526</v>
      </c>
      <c r="N6">
        <v>99.66</v>
      </c>
      <c r="O6">
        <v>98.44</v>
      </c>
      <c r="P6" t="s">
        <v>13673</v>
      </c>
      <c r="Q6" t="s">
        <v>13674</v>
      </c>
      <c r="R6" t="s">
        <v>13675</v>
      </c>
      <c r="S6">
        <v>1.2180170195923214</v>
      </c>
      <c r="T6">
        <v>2.4345940737171765</v>
      </c>
      <c r="AD6" t="s">
        <v>4335</v>
      </c>
      <c r="AE6">
        <v>5</v>
      </c>
    </row>
    <row r="7" spans="1:31">
      <c r="A7">
        <v>8538</v>
      </c>
      <c r="B7" t="s">
        <v>1293</v>
      </c>
      <c r="C7" t="s">
        <v>4370</v>
      </c>
      <c r="D7">
        <v>0</v>
      </c>
      <c r="E7">
        <v>11</v>
      </c>
      <c r="F7">
        <v>1001</v>
      </c>
      <c r="G7">
        <v>3338</v>
      </c>
      <c r="H7">
        <v>4.2400000000000091</v>
      </c>
      <c r="I7">
        <v>90.49666666666667</v>
      </c>
      <c r="J7">
        <v>0</v>
      </c>
      <c r="K7">
        <v>0</v>
      </c>
      <c r="L7">
        <v>0</v>
      </c>
      <c r="M7">
        <v>0</v>
      </c>
      <c r="N7">
        <v>100</v>
      </c>
      <c r="O7">
        <v>99.26</v>
      </c>
      <c r="P7" t="s">
        <v>13676</v>
      </c>
      <c r="Q7" t="s">
        <v>13670</v>
      </c>
      <c r="R7" t="s">
        <v>13677</v>
      </c>
      <c r="S7">
        <v>0.71333333333333337</v>
      </c>
      <c r="T7">
        <v>0.14457831325301204</v>
      </c>
      <c r="AD7" t="s">
        <v>4339</v>
      </c>
      <c r="AE7">
        <v>6</v>
      </c>
    </row>
    <row r="8" spans="1:31">
      <c r="A8">
        <v>8983</v>
      </c>
      <c r="B8" t="s">
        <v>293</v>
      </c>
      <c r="C8" t="s">
        <v>4370</v>
      </c>
      <c r="D8">
        <v>0</v>
      </c>
      <c r="E8">
        <v>11</v>
      </c>
      <c r="F8">
        <v>1000</v>
      </c>
      <c r="G8">
        <v>19421</v>
      </c>
      <c r="H8">
        <v>19.2</v>
      </c>
      <c r="I8">
        <v>6.879999999999999</v>
      </c>
      <c r="J8">
        <v>1.4</v>
      </c>
      <c r="K8">
        <v>0.43478260869565211</v>
      </c>
      <c r="L8">
        <v>1.51</v>
      </c>
      <c r="M8">
        <v>0.94968553459119498</v>
      </c>
      <c r="N8">
        <v>98.81</v>
      </c>
      <c r="O8">
        <v>98.97</v>
      </c>
      <c r="P8" t="s">
        <v>13678</v>
      </c>
      <c r="Q8" t="s">
        <v>13679</v>
      </c>
      <c r="R8" t="s">
        <v>13680</v>
      </c>
      <c r="S8">
        <v>0.96795640326975485</v>
      </c>
      <c r="T8">
        <v>1.1736175882744837</v>
      </c>
      <c r="AD8" t="s">
        <v>4378</v>
      </c>
      <c r="AE8">
        <v>7</v>
      </c>
    </row>
    <row r="9" spans="1:31">
      <c r="A9">
        <v>8606</v>
      </c>
      <c r="B9" t="s">
        <v>1109</v>
      </c>
      <c r="C9" t="s">
        <v>4286</v>
      </c>
      <c r="D9">
        <v>0</v>
      </c>
      <c r="E9">
        <v>8</v>
      </c>
      <c r="F9">
        <v>1000</v>
      </c>
      <c r="G9">
        <v>5869</v>
      </c>
      <c r="H9">
        <v>0.89000000000000057</v>
      </c>
      <c r="I9">
        <v>36.836666666666666</v>
      </c>
      <c r="J9">
        <v>0.53</v>
      </c>
      <c r="K9">
        <v>7.7826725403817923E-2</v>
      </c>
      <c r="L9">
        <v>0.44</v>
      </c>
      <c r="M9">
        <v>0.13496932515337423</v>
      </c>
      <c r="N9">
        <v>80.150000000000006</v>
      </c>
      <c r="O9">
        <v>99.73</v>
      </c>
      <c r="P9" t="s">
        <v>13681</v>
      </c>
      <c r="Q9" t="s">
        <v>13682</v>
      </c>
      <c r="R9" t="s">
        <v>13683</v>
      </c>
      <c r="S9">
        <v>0.8170909090909092</v>
      </c>
      <c r="T9">
        <v>1.032325338894682</v>
      </c>
      <c r="AD9" t="s">
        <v>4286</v>
      </c>
      <c r="AE9">
        <v>8</v>
      </c>
    </row>
    <row r="10" spans="1:31">
      <c r="A10">
        <v>8782</v>
      </c>
      <c r="B10" t="s">
        <v>1307</v>
      </c>
      <c r="C10" t="s">
        <v>4334</v>
      </c>
      <c r="D10">
        <v>0</v>
      </c>
      <c r="E10">
        <v>4</v>
      </c>
      <c r="F10">
        <v>1000</v>
      </c>
      <c r="G10">
        <v>16963</v>
      </c>
      <c r="H10">
        <v>10.840000000000003</v>
      </c>
      <c r="I10">
        <v>79.993333333333325</v>
      </c>
      <c r="J10">
        <v>12.24</v>
      </c>
      <c r="K10">
        <v>0.95104895104895115</v>
      </c>
      <c r="L10">
        <v>2.17</v>
      </c>
      <c r="M10">
        <v>0.59289617486338797</v>
      </c>
      <c r="N10">
        <v>99.91</v>
      </c>
      <c r="O10">
        <v>98.46</v>
      </c>
      <c r="P10" t="s">
        <v>13684</v>
      </c>
      <c r="Q10" t="s">
        <v>13685</v>
      </c>
      <c r="R10" t="s">
        <v>13686</v>
      </c>
      <c r="S10">
        <v>0</v>
      </c>
      <c r="T10">
        <v>1.125</v>
      </c>
      <c r="AD10" t="s">
        <v>4845</v>
      </c>
      <c r="AE10">
        <v>9</v>
      </c>
    </row>
    <row r="11" spans="1:31">
      <c r="A11">
        <v>8758</v>
      </c>
      <c r="B11" t="s">
        <v>1313</v>
      </c>
      <c r="C11" t="s">
        <v>4286</v>
      </c>
      <c r="D11">
        <v>0</v>
      </c>
      <c r="E11">
        <v>8</v>
      </c>
      <c r="F11">
        <v>1000</v>
      </c>
      <c r="G11">
        <v>80350</v>
      </c>
      <c r="H11">
        <v>0.95000000000000018</v>
      </c>
      <c r="I11">
        <v>-2.9500000000000006</v>
      </c>
      <c r="J11">
        <v>25</v>
      </c>
      <c r="K11">
        <v>3.9556962025316453</v>
      </c>
      <c r="L11">
        <v>5.79</v>
      </c>
      <c r="M11">
        <v>1.7815384615384615</v>
      </c>
      <c r="N11">
        <v>86.82</v>
      </c>
      <c r="O11">
        <v>96.58</v>
      </c>
      <c r="P11" t="s">
        <v>13684</v>
      </c>
      <c r="Q11" t="s">
        <v>13687</v>
      </c>
      <c r="R11" t="s">
        <v>13688</v>
      </c>
      <c r="S11">
        <v>0</v>
      </c>
      <c r="T11">
        <v>2.494722701976588E-3</v>
      </c>
      <c r="AD11" t="s">
        <v>8071</v>
      </c>
      <c r="AE11">
        <v>10</v>
      </c>
    </row>
    <row r="12" spans="1:31">
      <c r="A12">
        <v>8772</v>
      </c>
      <c r="B12" t="s">
        <v>1284</v>
      </c>
      <c r="C12" t="s">
        <v>8071</v>
      </c>
      <c r="D12">
        <v>0</v>
      </c>
      <c r="E12">
        <v>10</v>
      </c>
      <c r="F12">
        <v>1000</v>
      </c>
      <c r="G12">
        <v>304191</v>
      </c>
      <c r="H12">
        <v>20.169999999999998</v>
      </c>
      <c r="I12">
        <v>26.716666666666665</v>
      </c>
      <c r="J12">
        <v>1.3</v>
      </c>
      <c r="K12">
        <v>0.29082774049217003</v>
      </c>
      <c r="L12">
        <v>3.14</v>
      </c>
      <c r="M12">
        <v>1.5778894472361811</v>
      </c>
      <c r="N12">
        <v>99.16</v>
      </c>
      <c r="O12">
        <v>99.28</v>
      </c>
      <c r="P12" t="s">
        <v>13689</v>
      </c>
      <c r="Q12" t="s">
        <v>13690</v>
      </c>
      <c r="R12" t="s">
        <v>13691</v>
      </c>
      <c r="S12">
        <v>0.95264516129032273</v>
      </c>
      <c r="T12">
        <v>0.77191235059760954</v>
      </c>
      <c r="AD12" t="s">
        <v>4370</v>
      </c>
      <c r="AE12">
        <v>11</v>
      </c>
    </row>
    <row r="13" spans="1:31">
      <c r="A13">
        <v>8756</v>
      </c>
      <c r="B13" t="s">
        <v>1302</v>
      </c>
      <c r="C13" t="s">
        <v>4339</v>
      </c>
      <c r="D13">
        <v>0</v>
      </c>
      <c r="E13">
        <v>6</v>
      </c>
      <c r="F13">
        <v>1000</v>
      </c>
      <c r="G13">
        <v>18693</v>
      </c>
      <c r="H13">
        <v>1.5799999999999983</v>
      </c>
      <c r="I13">
        <v>81.779999999999987</v>
      </c>
      <c r="J13">
        <v>7.86</v>
      </c>
      <c r="K13">
        <v>2.0051020408163267</v>
      </c>
      <c r="L13">
        <v>2.57</v>
      </c>
      <c r="M13">
        <v>0.85099337748344361</v>
      </c>
      <c r="N13">
        <v>99.38</v>
      </c>
      <c r="O13">
        <v>99.65</v>
      </c>
      <c r="P13" t="s">
        <v>13670</v>
      </c>
      <c r="Q13" t="s">
        <v>13692</v>
      </c>
      <c r="R13" t="s">
        <v>13693</v>
      </c>
      <c r="S13">
        <v>0.10070588235294119</v>
      </c>
      <c r="T13">
        <v>0.34474988733663814</v>
      </c>
      <c r="AD13" t="s">
        <v>4414</v>
      </c>
      <c r="AE13">
        <v>12</v>
      </c>
    </row>
    <row r="14" spans="1:31">
      <c r="A14">
        <v>9013</v>
      </c>
      <c r="B14" t="s">
        <v>1321</v>
      </c>
      <c r="C14" t="s">
        <v>4334</v>
      </c>
      <c r="D14">
        <v>0</v>
      </c>
      <c r="E14">
        <v>4</v>
      </c>
      <c r="F14">
        <v>1188</v>
      </c>
      <c r="G14">
        <v>36913</v>
      </c>
      <c r="H14">
        <v>5.24</v>
      </c>
      <c r="I14">
        <v>1.7466666666666668</v>
      </c>
      <c r="J14">
        <v>7.85</v>
      </c>
      <c r="K14">
        <v>1.0274869109947644</v>
      </c>
      <c r="L14">
        <v>2.02</v>
      </c>
      <c r="M14">
        <v>0.59411764705882353</v>
      </c>
      <c r="N14">
        <v>96.43</v>
      </c>
      <c r="O14">
        <v>99.11</v>
      </c>
      <c r="P14" t="s">
        <v>13694</v>
      </c>
      <c r="Q14" t="s">
        <v>13695</v>
      </c>
      <c r="R14" t="s">
        <v>13696</v>
      </c>
      <c r="S14">
        <v>0.6966546762589928</v>
      </c>
      <c r="T14">
        <v>0.51416021269217427</v>
      </c>
      <c r="AD14" t="s">
        <v>4337</v>
      </c>
      <c r="AE14">
        <v>13</v>
      </c>
    </row>
    <row r="15" spans="1:31">
      <c r="A15">
        <v>8809</v>
      </c>
      <c r="B15" t="s">
        <v>1360</v>
      </c>
      <c r="C15" t="s">
        <v>4334</v>
      </c>
      <c r="D15">
        <v>0</v>
      </c>
      <c r="E15">
        <v>4</v>
      </c>
      <c r="F15">
        <v>2000</v>
      </c>
      <c r="G15">
        <v>10689</v>
      </c>
      <c r="H15">
        <v>7.240000000000002</v>
      </c>
      <c r="I15">
        <v>37.513333333333328</v>
      </c>
      <c r="J15">
        <v>16.43</v>
      </c>
      <c r="K15">
        <v>1.1417651146629604</v>
      </c>
      <c r="L15">
        <v>3.86</v>
      </c>
      <c r="M15">
        <v>1.046070460704607</v>
      </c>
      <c r="N15">
        <v>99.92</v>
      </c>
      <c r="O15">
        <v>98.04</v>
      </c>
      <c r="P15" t="s">
        <v>13670</v>
      </c>
      <c r="Q15" t="s">
        <v>13697</v>
      </c>
      <c r="R15" t="s">
        <v>13698</v>
      </c>
      <c r="S15">
        <v>4.8000000000000001E-2</v>
      </c>
      <c r="T15">
        <v>2.1160184574818719</v>
      </c>
      <c r="AD15" t="s">
        <v>4352</v>
      </c>
      <c r="AE15">
        <v>14</v>
      </c>
    </row>
    <row r="16" spans="1:31">
      <c r="A16">
        <v>8869</v>
      </c>
      <c r="B16" t="s">
        <v>1364</v>
      </c>
      <c r="C16" t="s">
        <v>4334</v>
      </c>
      <c r="D16">
        <v>0</v>
      </c>
      <c r="E16">
        <v>4</v>
      </c>
      <c r="F16">
        <v>3000</v>
      </c>
      <c r="G16">
        <v>20318</v>
      </c>
      <c r="H16">
        <v>12.549999999999997</v>
      </c>
      <c r="I16">
        <v>62.316666666666663</v>
      </c>
      <c r="J16">
        <v>5.66</v>
      </c>
      <c r="K16">
        <v>0.4397824397824398</v>
      </c>
      <c r="L16">
        <v>2.23</v>
      </c>
      <c r="M16">
        <v>0.60928961748633881</v>
      </c>
      <c r="N16">
        <v>95.37</v>
      </c>
      <c r="O16">
        <v>99.2</v>
      </c>
      <c r="P16" t="s">
        <v>13699</v>
      </c>
      <c r="Q16" t="s">
        <v>13700</v>
      </c>
      <c r="R16" t="s">
        <v>13701</v>
      </c>
      <c r="S16">
        <v>0.7443478260869566</v>
      </c>
      <c r="T16">
        <v>0.19473189087488241</v>
      </c>
      <c r="AD16" t="s">
        <v>4350</v>
      </c>
      <c r="AE16">
        <v>15</v>
      </c>
    </row>
    <row r="17" spans="1:20">
      <c r="A17">
        <v>8996</v>
      </c>
      <c r="B17" t="s">
        <v>1336</v>
      </c>
      <c r="C17" t="s">
        <v>4332</v>
      </c>
      <c r="D17">
        <v>1</v>
      </c>
      <c r="E17">
        <v>3</v>
      </c>
      <c r="F17">
        <v>100000</v>
      </c>
      <c r="G17">
        <v>0</v>
      </c>
      <c r="H17">
        <v>2.1799999999999997</v>
      </c>
      <c r="I17">
        <v>-1.9966666666666668</v>
      </c>
      <c r="J17">
        <v>3.14</v>
      </c>
      <c r="K17">
        <v>0.69623059866962311</v>
      </c>
      <c r="L17">
        <v>1.69</v>
      </c>
      <c r="M17">
        <v>0.64999999999999991</v>
      </c>
      <c r="N17">
        <v>0</v>
      </c>
      <c r="O17">
        <v>0</v>
      </c>
      <c r="P17" t="s">
        <v>13666</v>
      </c>
      <c r="Q17" t="s">
        <v>13666</v>
      </c>
      <c r="R17" t="s">
        <v>13666</v>
      </c>
      <c r="S17">
        <v>0</v>
      </c>
    </row>
    <row r="18" spans="1:20">
      <c r="A18">
        <v>8777</v>
      </c>
      <c r="B18" t="s">
        <v>688</v>
      </c>
      <c r="C18" t="s">
        <v>4332</v>
      </c>
      <c r="D18">
        <v>0</v>
      </c>
      <c r="E18">
        <v>3</v>
      </c>
      <c r="F18">
        <v>1000</v>
      </c>
      <c r="G18">
        <v>10989</v>
      </c>
      <c r="H18">
        <v>17.079999999999998</v>
      </c>
      <c r="I18">
        <v>43.656666666666666</v>
      </c>
      <c r="J18">
        <v>2.0499999999999998</v>
      </c>
      <c r="K18">
        <v>0.32539682539682535</v>
      </c>
      <c r="L18">
        <v>4.16</v>
      </c>
      <c r="M18">
        <v>1.1919770773638969</v>
      </c>
      <c r="N18">
        <v>99.95</v>
      </c>
      <c r="O18">
        <v>99.06</v>
      </c>
      <c r="P18" t="s">
        <v>13702</v>
      </c>
      <c r="Q18" t="s">
        <v>13703</v>
      </c>
      <c r="R18" t="s">
        <v>13704</v>
      </c>
      <c r="S18">
        <v>1.0136842105263157</v>
      </c>
      <c r="T18">
        <v>1.3217391304347825</v>
      </c>
    </row>
    <row r="19" spans="1:20">
      <c r="A19">
        <v>8780</v>
      </c>
      <c r="B19" t="s">
        <v>306</v>
      </c>
      <c r="C19" t="s">
        <v>4334</v>
      </c>
      <c r="D19">
        <v>0</v>
      </c>
      <c r="E19">
        <v>4</v>
      </c>
      <c r="F19">
        <v>1066</v>
      </c>
      <c r="G19">
        <v>21336</v>
      </c>
      <c r="H19">
        <v>6.4400000000000013</v>
      </c>
      <c r="I19">
        <v>18.286666666666665</v>
      </c>
      <c r="J19">
        <v>5.94</v>
      </c>
      <c r="K19">
        <v>0.41278665740097292</v>
      </c>
      <c r="L19">
        <v>3.66</v>
      </c>
      <c r="M19">
        <v>0.99186991869918706</v>
      </c>
      <c r="N19">
        <v>95.15</v>
      </c>
      <c r="O19">
        <v>98.66</v>
      </c>
      <c r="P19" t="s">
        <v>13705</v>
      </c>
      <c r="Q19" t="s">
        <v>13706</v>
      </c>
      <c r="R19" t="s">
        <v>13707</v>
      </c>
      <c r="S19">
        <v>1.064417391304348</v>
      </c>
      <c r="T19">
        <v>0.85374907201187822</v>
      </c>
    </row>
    <row r="20" spans="1:20">
      <c r="A20">
        <v>8984</v>
      </c>
      <c r="B20" t="s">
        <v>1340</v>
      </c>
      <c r="C20" t="s">
        <v>4334</v>
      </c>
      <c r="D20">
        <v>0</v>
      </c>
      <c r="E20">
        <v>4</v>
      </c>
      <c r="F20">
        <v>1000</v>
      </c>
      <c r="G20">
        <v>19007</v>
      </c>
      <c r="H20">
        <v>14.64</v>
      </c>
      <c r="I20">
        <v>11.793333333333331</v>
      </c>
      <c r="J20">
        <v>6.42</v>
      </c>
      <c r="K20">
        <v>0.44614315496872825</v>
      </c>
      <c r="L20">
        <v>5.68</v>
      </c>
      <c r="M20">
        <v>1.5392953929539295</v>
      </c>
      <c r="N20">
        <v>99.94</v>
      </c>
      <c r="O20">
        <v>97.33</v>
      </c>
      <c r="P20" t="s">
        <v>13684</v>
      </c>
      <c r="Q20" t="s">
        <v>13708</v>
      </c>
      <c r="R20" t="s">
        <v>13709</v>
      </c>
      <c r="S20">
        <v>0</v>
      </c>
      <c r="T20">
        <v>0.27228525121555913</v>
      </c>
    </row>
    <row r="21" spans="1:20">
      <c r="A21">
        <v>8979</v>
      </c>
      <c r="B21" t="s">
        <v>1403</v>
      </c>
      <c r="C21" t="s">
        <v>4334</v>
      </c>
      <c r="D21">
        <v>0</v>
      </c>
      <c r="E21">
        <v>4</v>
      </c>
      <c r="F21">
        <v>1000</v>
      </c>
      <c r="G21">
        <v>60124</v>
      </c>
      <c r="H21">
        <v>0.41000000000000014</v>
      </c>
      <c r="I21">
        <v>-0.85333333333333339</v>
      </c>
      <c r="J21">
        <v>100</v>
      </c>
      <c r="K21">
        <v>7.7700077700077701</v>
      </c>
      <c r="L21">
        <v>5.35</v>
      </c>
      <c r="M21">
        <v>1.4617486338797812</v>
      </c>
      <c r="N21">
        <v>45.36</v>
      </c>
      <c r="O21">
        <v>97.93</v>
      </c>
      <c r="P21" t="s">
        <v>13684</v>
      </c>
      <c r="Q21" t="s">
        <v>13670</v>
      </c>
      <c r="R21" t="s">
        <v>13710</v>
      </c>
      <c r="S21">
        <v>0</v>
      </c>
      <c r="T21">
        <v>2.8125000000000001E-2</v>
      </c>
    </row>
    <row r="22" spans="1:20">
      <c r="A22">
        <v>8744</v>
      </c>
      <c r="B22" t="s">
        <v>1287</v>
      </c>
      <c r="C22" t="s">
        <v>4370</v>
      </c>
      <c r="D22">
        <v>0</v>
      </c>
      <c r="E22">
        <v>11</v>
      </c>
      <c r="F22">
        <v>11000</v>
      </c>
      <c r="G22">
        <v>13487</v>
      </c>
      <c r="H22">
        <v>6.3100000000000023</v>
      </c>
      <c r="I22">
        <v>15.956666666666669</v>
      </c>
      <c r="J22">
        <v>1.5</v>
      </c>
      <c r="K22">
        <v>0.43859649122807021</v>
      </c>
      <c r="L22">
        <v>1.87</v>
      </c>
      <c r="M22">
        <v>1.2635135135135136</v>
      </c>
      <c r="N22">
        <v>98.76</v>
      </c>
      <c r="O22">
        <v>98.99</v>
      </c>
      <c r="P22" t="s">
        <v>13711</v>
      </c>
      <c r="Q22" t="s">
        <v>13712</v>
      </c>
      <c r="R22" t="s">
        <v>13713</v>
      </c>
      <c r="S22">
        <v>0.98853909465020573</v>
      </c>
      <c r="T22">
        <v>1.6070542849269771</v>
      </c>
    </row>
    <row r="23" spans="1:20">
      <c r="A23">
        <v>8985</v>
      </c>
      <c r="B23" t="s">
        <v>1380</v>
      </c>
      <c r="C23" t="s">
        <v>4332</v>
      </c>
      <c r="D23">
        <v>0</v>
      </c>
      <c r="E23">
        <v>3</v>
      </c>
      <c r="F23">
        <v>1000</v>
      </c>
      <c r="G23">
        <v>1862</v>
      </c>
      <c r="H23">
        <v>18.71</v>
      </c>
      <c r="I23">
        <v>6.2366666666666672</v>
      </c>
      <c r="J23">
        <v>3.07</v>
      </c>
      <c r="K23">
        <v>0.68070953436807091</v>
      </c>
      <c r="L23">
        <v>4.32</v>
      </c>
      <c r="M23">
        <v>1.6615384615384616</v>
      </c>
      <c r="N23">
        <v>94.63</v>
      </c>
      <c r="O23">
        <v>99.47</v>
      </c>
      <c r="P23" t="s">
        <v>13714</v>
      </c>
      <c r="Q23" t="s">
        <v>13715</v>
      </c>
      <c r="R23" t="s">
        <v>13716</v>
      </c>
      <c r="S23">
        <v>0.99671232876712335</v>
      </c>
      <c r="T23">
        <v>1.5755395683453237</v>
      </c>
    </row>
    <row r="24" spans="1:20">
      <c r="A24">
        <v>8773</v>
      </c>
      <c r="B24" t="s">
        <v>1140</v>
      </c>
      <c r="C24" t="s">
        <v>4334</v>
      </c>
      <c r="D24">
        <v>0</v>
      </c>
      <c r="E24">
        <v>4</v>
      </c>
      <c r="F24">
        <v>801.1</v>
      </c>
      <c r="G24">
        <v>68010</v>
      </c>
      <c r="H24">
        <v>0.58000000000000007</v>
      </c>
      <c r="I24">
        <v>-2.94</v>
      </c>
      <c r="J24">
        <v>60.28</v>
      </c>
      <c r="K24">
        <v>4.683760683760684</v>
      </c>
      <c r="L24">
        <v>5.63</v>
      </c>
      <c r="M24">
        <v>1.5382513661202184</v>
      </c>
      <c r="N24">
        <v>99.94</v>
      </c>
      <c r="O24">
        <v>98.06</v>
      </c>
      <c r="P24" t="s">
        <v>13717</v>
      </c>
      <c r="Q24" t="s">
        <v>13718</v>
      </c>
      <c r="R24" t="s">
        <v>13719</v>
      </c>
      <c r="S24">
        <v>0.32278462654097173</v>
      </c>
      <c r="T24">
        <v>1.1136534941315819</v>
      </c>
    </row>
    <row r="25" spans="1:20">
      <c r="A25">
        <v>8974</v>
      </c>
      <c r="B25" t="s">
        <v>1398</v>
      </c>
      <c r="C25" t="s">
        <v>4286</v>
      </c>
      <c r="D25">
        <v>0</v>
      </c>
      <c r="E25">
        <v>8</v>
      </c>
      <c r="F25">
        <v>1000</v>
      </c>
      <c r="G25">
        <v>15243</v>
      </c>
      <c r="H25">
        <v>22.690000000000005</v>
      </c>
      <c r="I25">
        <v>57.923333333333339</v>
      </c>
      <c r="J25">
        <v>9.2899999999999991</v>
      </c>
      <c r="K25">
        <v>1.4699367088607593</v>
      </c>
      <c r="L25">
        <v>3.11</v>
      </c>
      <c r="M25">
        <v>0.95692307692307688</v>
      </c>
      <c r="N25">
        <v>97.09</v>
      </c>
      <c r="O25">
        <v>99.4</v>
      </c>
      <c r="P25" t="s">
        <v>13720</v>
      </c>
      <c r="Q25" t="s">
        <v>13721</v>
      </c>
      <c r="R25" t="s">
        <v>13722</v>
      </c>
      <c r="S25">
        <v>0.93208888888888886</v>
      </c>
      <c r="T25">
        <v>0.9066487575554063</v>
      </c>
    </row>
    <row r="26" spans="1:20">
      <c r="A26">
        <v>8743</v>
      </c>
      <c r="B26" t="s">
        <v>1112</v>
      </c>
      <c r="C26" t="s">
        <v>4339</v>
      </c>
      <c r="D26">
        <v>0</v>
      </c>
      <c r="E26">
        <v>6</v>
      </c>
      <c r="F26">
        <v>989</v>
      </c>
      <c r="G26">
        <v>23557</v>
      </c>
      <c r="H26">
        <v>0.56000000000000005</v>
      </c>
      <c r="I26">
        <v>-2.2166666666666668</v>
      </c>
      <c r="J26">
        <v>2.79</v>
      </c>
      <c r="K26">
        <v>0.88291139240506322</v>
      </c>
      <c r="L26">
        <v>2.94</v>
      </c>
      <c r="M26">
        <v>1.2098765432098764</v>
      </c>
      <c r="N26">
        <v>97.75</v>
      </c>
      <c r="O26">
        <v>98.65</v>
      </c>
      <c r="P26" t="s">
        <v>13723</v>
      </c>
      <c r="Q26" t="s">
        <v>13724</v>
      </c>
      <c r="R26" t="s">
        <v>13725</v>
      </c>
      <c r="S26">
        <v>0.72199730094466941</v>
      </c>
      <c r="T26">
        <v>0.78620689655172415</v>
      </c>
    </row>
    <row r="27" spans="1:20">
      <c r="A27">
        <v>8636</v>
      </c>
      <c r="B27" t="s">
        <v>1332</v>
      </c>
      <c r="C27" t="s">
        <v>4334</v>
      </c>
      <c r="D27">
        <v>0</v>
      </c>
      <c r="E27">
        <v>4</v>
      </c>
      <c r="F27">
        <v>1000</v>
      </c>
      <c r="G27">
        <v>19717</v>
      </c>
      <c r="H27">
        <v>20.68</v>
      </c>
      <c r="I27">
        <v>53.023333333333333</v>
      </c>
      <c r="J27">
        <v>0</v>
      </c>
      <c r="K27">
        <v>0</v>
      </c>
      <c r="L27">
        <v>0</v>
      </c>
      <c r="M27">
        <v>0</v>
      </c>
      <c r="N27">
        <v>87.27</v>
      </c>
      <c r="O27">
        <v>98.16</v>
      </c>
      <c r="P27" t="s">
        <v>13684</v>
      </c>
      <c r="Q27" t="s">
        <v>13684</v>
      </c>
      <c r="R27" t="s">
        <v>13726</v>
      </c>
      <c r="S27" t="e">
        <v>#DIV/0!</v>
      </c>
      <c r="T27">
        <v>0</v>
      </c>
    </row>
    <row r="28" spans="1:20">
      <c r="A28">
        <v>8919</v>
      </c>
      <c r="B28" t="s">
        <v>1433</v>
      </c>
      <c r="C28" t="s">
        <v>4378</v>
      </c>
      <c r="D28">
        <v>1</v>
      </c>
      <c r="E28">
        <v>7</v>
      </c>
      <c r="F28">
        <v>50000</v>
      </c>
      <c r="G28">
        <v>0</v>
      </c>
      <c r="H28">
        <v>18.329999999999998</v>
      </c>
      <c r="I28">
        <v>11.26</v>
      </c>
      <c r="J28">
        <v>2.36</v>
      </c>
      <c r="K28">
        <v>0.55924170616113744</v>
      </c>
      <c r="L28">
        <v>1.07</v>
      </c>
      <c r="M28">
        <v>0.49767441860465123</v>
      </c>
      <c r="N28">
        <v>0</v>
      </c>
      <c r="O28">
        <v>0</v>
      </c>
      <c r="P28" t="s">
        <v>13666</v>
      </c>
      <c r="Q28" t="s">
        <v>13666</v>
      </c>
      <c r="R28" t="s">
        <v>13666</v>
      </c>
      <c r="S28">
        <v>0</v>
      </c>
    </row>
    <row r="29" spans="1:20">
      <c r="A29">
        <v>8991</v>
      </c>
      <c r="B29" t="s">
        <v>1445</v>
      </c>
      <c r="C29" t="s">
        <v>4352</v>
      </c>
      <c r="D29">
        <v>0</v>
      </c>
      <c r="E29">
        <v>14</v>
      </c>
      <c r="F29">
        <v>1001</v>
      </c>
      <c r="G29">
        <v>3907</v>
      </c>
      <c r="H29">
        <v>30.79</v>
      </c>
      <c r="I29">
        <v>15.42</v>
      </c>
      <c r="J29">
        <v>1.86</v>
      </c>
      <c r="K29">
        <v>0.23048327137546468</v>
      </c>
      <c r="L29">
        <v>2.2200000000000002</v>
      </c>
      <c r="M29">
        <v>0.62359550561797761</v>
      </c>
      <c r="N29">
        <v>98.87</v>
      </c>
      <c r="O29">
        <v>99.04</v>
      </c>
      <c r="P29" t="s">
        <v>13727</v>
      </c>
      <c r="Q29" t="s">
        <v>13728</v>
      </c>
      <c r="R29" t="s">
        <v>13729</v>
      </c>
      <c r="S29">
        <v>0.70134453781512607</v>
      </c>
      <c r="T29">
        <v>0.97208985704560924</v>
      </c>
    </row>
    <row r="30" spans="1:20">
      <c r="A30">
        <v>8849</v>
      </c>
      <c r="B30" t="s">
        <v>176</v>
      </c>
      <c r="C30" t="s">
        <v>4378</v>
      </c>
      <c r="D30">
        <v>1</v>
      </c>
      <c r="E30">
        <v>7</v>
      </c>
      <c r="F30">
        <v>48537.98</v>
      </c>
      <c r="G30">
        <v>0</v>
      </c>
      <c r="H30">
        <v>1.33</v>
      </c>
      <c r="I30">
        <v>0.44333333333333336</v>
      </c>
      <c r="J30">
        <v>18.899999999999999</v>
      </c>
      <c r="K30">
        <v>4.4786729857819907</v>
      </c>
      <c r="L30">
        <v>3.97</v>
      </c>
      <c r="M30">
        <v>1.8465116279069769</v>
      </c>
      <c r="N30">
        <v>0</v>
      </c>
      <c r="O30">
        <v>0</v>
      </c>
      <c r="P30" t="s">
        <v>13666</v>
      </c>
      <c r="Q30" t="s">
        <v>13666</v>
      </c>
      <c r="R30" t="s">
        <v>13666</v>
      </c>
      <c r="S30">
        <v>0</v>
      </c>
    </row>
    <row r="31" spans="1:20">
      <c r="A31">
        <v>8781</v>
      </c>
      <c r="B31" t="s">
        <v>362</v>
      </c>
      <c r="C31" t="s">
        <v>4352</v>
      </c>
      <c r="D31">
        <v>0</v>
      </c>
      <c r="E31">
        <v>14</v>
      </c>
      <c r="F31">
        <v>1000</v>
      </c>
      <c r="G31">
        <v>3830</v>
      </c>
      <c r="H31">
        <v>15.82</v>
      </c>
      <c r="I31">
        <v>6.9066666666666672</v>
      </c>
      <c r="J31">
        <v>2.33</v>
      </c>
      <c r="K31">
        <v>0.28872366790582404</v>
      </c>
      <c r="L31">
        <v>2.09</v>
      </c>
      <c r="M31">
        <v>0.58707865168539319</v>
      </c>
      <c r="N31">
        <v>100</v>
      </c>
      <c r="O31">
        <v>98.97</v>
      </c>
      <c r="P31" t="s">
        <v>13730</v>
      </c>
      <c r="Q31" t="s">
        <v>13731</v>
      </c>
      <c r="R31" t="s">
        <v>13732</v>
      </c>
      <c r="S31">
        <v>1.32078125</v>
      </c>
      <c r="T31">
        <v>1.4395501405810684</v>
      </c>
    </row>
    <row r="32" spans="1:20">
      <c r="A32">
        <v>8771</v>
      </c>
      <c r="B32" t="s">
        <v>1350</v>
      </c>
      <c r="C32" t="s">
        <v>8071</v>
      </c>
      <c r="D32">
        <v>0</v>
      </c>
      <c r="E32">
        <v>10</v>
      </c>
      <c r="F32">
        <v>1000</v>
      </c>
      <c r="G32">
        <v>4858</v>
      </c>
      <c r="H32">
        <v>7.8599999999999994</v>
      </c>
      <c r="I32">
        <v>83.893333333333331</v>
      </c>
      <c r="J32">
        <v>0</v>
      </c>
      <c r="K32">
        <v>0</v>
      </c>
      <c r="L32">
        <v>0</v>
      </c>
      <c r="M32">
        <v>0</v>
      </c>
      <c r="N32">
        <v>99.98</v>
      </c>
      <c r="O32">
        <v>99.15</v>
      </c>
      <c r="P32" t="s">
        <v>13687</v>
      </c>
      <c r="Q32" t="s">
        <v>13733</v>
      </c>
      <c r="R32" t="s">
        <v>13734</v>
      </c>
      <c r="S32">
        <v>0.57360824742268046</v>
      </c>
      <c r="T32">
        <v>0.2879762493814943</v>
      </c>
    </row>
    <row r="33" spans="1:20">
      <c r="A33">
        <v>9011</v>
      </c>
      <c r="B33" t="s">
        <v>1376</v>
      </c>
      <c r="C33" t="s">
        <v>4339</v>
      </c>
      <c r="D33">
        <v>0</v>
      </c>
      <c r="E33">
        <v>6</v>
      </c>
      <c r="F33">
        <v>1000</v>
      </c>
      <c r="G33">
        <v>41375</v>
      </c>
      <c r="H33">
        <v>1.8200000000000074</v>
      </c>
      <c r="I33">
        <v>83.526666666666657</v>
      </c>
      <c r="J33">
        <v>0.68</v>
      </c>
      <c r="K33">
        <v>0.17346938775510207</v>
      </c>
      <c r="L33">
        <v>11.18</v>
      </c>
      <c r="M33">
        <v>3.7019867549668874</v>
      </c>
      <c r="N33">
        <v>100</v>
      </c>
      <c r="O33">
        <v>99.78</v>
      </c>
      <c r="P33" t="s">
        <v>13735</v>
      </c>
      <c r="Q33" t="s">
        <v>13736</v>
      </c>
      <c r="R33" t="s">
        <v>13737</v>
      </c>
      <c r="S33">
        <v>0.44749198203976914</v>
      </c>
      <c r="T33">
        <v>0.42392929979605709</v>
      </c>
    </row>
    <row r="34" spans="1:20">
      <c r="A34">
        <v>8752</v>
      </c>
      <c r="B34" t="s">
        <v>225</v>
      </c>
      <c r="C34" t="s">
        <v>4332</v>
      </c>
      <c r="D34">
        <v>0</v>
      </c>
      <c r="E34">
        <v>3</v>
      </c>
      <c r="F34">
        <v>1000</v>
      </c>
      <c r="G34">
        <v>11831</v>
      </c>
      <c r="H34">
        <v>2.4000000000000057</v>
      </c>
      <c r="I34">
        <v>73.563333333333333</v>
      </c>
      <c r="J34">
        <v>0.55000000000000004</v>
      </c>
      <c r="K34">
        <v>0.12195121951219513</v>
      </c>
      <c r="L34">
        <v>5.23</v>
      </c>
      <c r="M34">
        <v>2.0115384615384615</v>
      </c>
      <c r="N34">
        <v>100</v>
      </c>
      <c r="O34">
        <v>99.71</v>
      </c>
      <c r="P34" t="s">
        <v>13738</v>
      </c>
      <c r="Q34" t="s">
        <v>13739</v>
      </c>
      <c r="R34" t="s">
        <v>13740</v>
      </c>
      <c r="S34">
        <v>0.84538529672276364</v>
      </c>
      <c r="T34">
        <v>1.0075858991521642</v>
      </c>
    </row>
    <row r="35" spans="1:20">
      <c r="A35">
        <v>9263</v>
      </c>
      <c r="B35" t="s">
        <v>387</v>
      </c>
      <c r="C35" t="s">
        <v>4339</v>
      </c>
      <c r="D35">
        <v>0</v>
      </c>
      <c r="E35">
        <v>6</v>
      </c>
      <c r="F35">
        <v>1000</v>
      </c>
      <c r="G35">
        <v>5283</v>
      </c>
      <c r="H35">
        <v>2.5900000000000034</v>
      </c>
      <c r="I35">
        <v>83.183333333333337</v>
      </c>
      <c r="J35">
        <v>1.94</v>
      </c>
      <c r="K35">
        <v>0.51187335092348285</v>
      </c>
      <c r="L35">
        <v>4.12</v>
      </c>
      <c r="M35">
        <v>1.7024793388429753</v>
      </c>
      <c r="N35">
        <v>100</v>
      </c>
      <c r="O35">
        <v>99.92</v>
      </c>
      <c r="P35" t="s">
        <v>13741</v>
      </c>
      <c r="Q35" t="s">
        <v>13742</v>
      </c>
      <c r="R35" t="s">
        <v>13743</v>
      </c>
      <c r="S35">
        <v>0.5801777777777779</v>
      </c>
      <c r="T35">
        <v>1.2167643082469581</v>
      </c>
    </row>
    <row r="36" spans="1:20">
      <c r="A36">
        <v>8971</v>
      </c>
      <c r="B36" t="s">
        <v>1356</v>
      </c>
      <c r="C36" t="s">
        <v>4332</v>
      </c>
      <c r="D36">
        <v>0</v>
      </c>
      <c r="E36">
        <v>3</v>
      </c>
      <c r="F36">
        <v>1000</v>
      </c>
      <c r="G36">
        <v>10472</v>
      </c>
      <c r="H36">
        <v>16.990000000000009</v>
      </c>
      <c r="I36">
        <v>56.31</v>
      </c>
      <c r="J36">
        <v>10.33</v>
      </c>
      <c r="K36">
        <v>2.170168067226891</v>
      </c>
      <c r="L36">
        <v>0.9</v>
      </c>
      <c r="M36">
        <v>0.30100334448160532</v>
      </c>
      <c r="N36">
        <v>95.87</v>
      </c>
      <c r="O36">
        <v>98.84</v>
      </c>
      <c r="P36" t="s">
        <v>13744</v>
      </c>
      <c r="Q36" t="s">
        <v>13745</v>
      </c>
      <c r="R36" t="s">
        <v>13746</v>
      </c>
      <c r="S36">
        <v>1.0899930795847752</v>
      </c>
      <c r="T36">
        <v>1.8248789728478214</v>
      </c>
    </row>
    <row r="37" spans="1:20">
      <c r="A37">
        <v>8977</v>
      </c>
      <c r="B37" t="s">
        <v>1430</v>
      </c>
      <c r="C37" t="s">
        <v>4350</v>
      </c>
      <c r="D37">
        <v>0</v>
      </c>
      <c r="E37">
        <v>15</v>
      </c>
      <c r="F37">
        <v>1000</v>
      </c>
      <c r="G37">
        <v>6226</v>
      </c>
      <c r="H37">
        <v>4.5900000000000034</v>
      </c>
      <c r="I37">
        <v>74.959999999999994</v>
      </c>
      <c r="J37">
        <v>1.1100000000000001</v>
      </c>
      <c r="K37">
        <v>0.35576923076923078</v>
      </c>
      <c r="L37">
        <v>1.66</v>
      </c>
      <c r="M37">
        <v>0.62878787878787867</v>
      </c>
      <c r="N37">
        <v>98.14</v>
      </c>
      <c r="O37">
        <v>99.81</v>
      </c>
      <c r="P37" t="s">
        <v>13747</v>
      </c>
      <c r="Q37" t="s">
        <v>13748</v>
      </c>
      <c r="R37" t="s">
        <v>13749</v>
      </c>
      <c r="S37">
        <v>1.2820276497695853</v>
      </c>
      <c r="T37">
        <v>1.1062022090059473</v>
      </c>
    </row>
    <row r="38" spans="1:20">
      <c r="A38">
        <v>9004</v>
      </c>
      <c r="B38" t="s">
        <v>1682</v>
      </c>
      <c r="C38" t="s">
        <v>4335</v>
      </c>
      <c r="D38">
        <v>0</v>
      </c>
      <c r="E38">
        <v>5</v>
      </c>
      <c r="F38">
        <v>1000</v>
      </c>
      <c r="G38">
        <v>17554</v>
      </c>
      <c r="H38">
        <v>5.5</v>
      </c>
      <c r="I38">
        <v>76.910000000000011</v>
      </c>
      <c r="J38">
        <v>2.0099999999999998</v>
      </c>
      <c r="K38">
        <v>0.51145038167938928</v>
      </c>
      <c r="L38">
        <v>3.52</v>
      </c>
      <c r="M38">
        <v>1.4485596707818928</v>
      </c>
      <c r="N38">
        <v>93.06</v>
      </c>
      <c r="O38">
        <v>98.87</v>
      </c>
      <c r="P38" t="s">
        <v>13750</v>
      </c>
      <c r="Q38" t="s">
        <v>13751</v>
      </c>
      <c r="R38" t="s">
        <v>13752</v>
      </c>
      <c r="S38">
        <v>0.10904458598726116</v>
      </c>
      <c r="T38">
        <v>0.51279259662493193</v>
      </c>
    </row>
    <row r="39" spans="1:20">
      <c r="A39">
        <v>8804</v>
      </c>
      <c r="B39" t="s">
        <v>1727</v>
      </c>
      <c r="C39" t="s">
        <v>4378</v>
      </c>
      <c r="D39">
        <v>1</v>
      </c>
      <c r="E39">
        <v>7</v>
      </c>
      <c r="F39">
        <v>50000</v>
      </c>
      <c r="G39">
        <v>0</v>
      </c>
      <c r="H39">
        <v>0.63</v>
      </c>
      <c r="I39">
        <v>-0.21</v>
      </c>
      <c r="J39">
        <v>2.0699999999999998</v>
      </c>
      <c r="K39">
        <v>0.49052132701421802</v>
      </c>
      <c r="L39">
        <v>3.84</v>
      </c>
      <c r="M39">
        <v>1.786046511627907</v>
      </c>
      <c r="N39">
        <v>0</v>
      </c>
      <c r="O39">
        <v>0</v>
      </c>
      <c r="P39" t="s">
        <v>13666</v>
      </c>
      <c r="Q39" t="s">
        <v>13666</v>
      </c>
      <c r="R39" t="s">
        <v>13666</v>
      </c>
      <c r="S39">
        <v>0</v>
      </c>
    </row>
    <row r="40" spans="1:20">
      <c r="A40">
        <v>8918</v>
      </c>
      <c r="B40" t="s">
        <v>500</v>
      </c>
      <c r="C40" t="s">
        <v>4332</v>
      </c>
      <c r="D40">
        <v>0</v>
      </c>
      <c r="E40">
        <v>3</v>
      </c>
      <c r="F40">
        <v>2000</v>
      </c>
      <c r="G40">
        <v>10640</v>
      </c>
      <c r="H40">
        <v>26.28</v>
      </c>
      <c r="I40">
        <v>20.033333333333335</v>
      </c>
      <c r="J40">
        <v>7.97</v>
      </c>
      <c r="K40">
        <v>0.83281086729362586</v>
      </c>
      <c r="L40">
        <v>2.17</v>
      </c>
      <c r="M40">
        <v>0.91949152542372881</v>
      </c>
      <c r="N40">
        <v>99.46</v>
      </c>
      <c r="O40">
        <v>99.16</v>
      </c>
      <c r="P40" t="s">
        <v>13753</v>
      </c>
      <c r="Q40" t="s">
        <v>13754</v>
      </c>
      <c r="R40" t="s">
        <v>13755</v>
      </c>
      <c r="S40">
        <v>0.90440476190476193</v>
      </c>
      <c r="T40">
        <v>0.76334721696327146</v>
      </c>
    </row>
    <row r="41" spans="1:20">
      <c r="A41">
        <v>9037</v>
      </c>
      <c r="B41" t="s">
        <v>1620</v>
      </c>
      <c r="C41" t="s">
        <v>4334</v>
      </c>
      <c r="D41">
        <v>0</v>
      </c>
      <c r="E41">
        <v>4</v>
      </c>
      <c r="F41">
        <v>1000</v>
      </c>
      <c r="G41">
        <v>13383</v>
      </c>
      <c r="H41">
        <v>3.8900000000000006</v>
      </c>
      <c r="I41">
        <v>76.216666666666683</v>
      </c>
      <c r="J41">
        <v>6.79</v>
      </c>
      <c r="K41">
        <v>0.88874345549738221</v>
      </c>
      <c r="L41">
        <v>3.94</v>
      </c>
      <c r="M41">
        <v>1.1588235294117648</v>
      </c>
      <c r="N41">
        <v>100</v>
      </c>
      <c r="O41">
        <v>98.82</v>
      </c>
      <c r="P41" t="s">
        <v>13681</v>
      </c>
      <c r="Q41" t="s">
        <v>13756</v>
      </c>
      <c r="R41" t="s">
        <v>13757</v>
      </c>
      <c r="S41">
        <v>0.38301136363636368</v>
      </c>
      <c r="T41">
        <v>1.3020961775585698</v>
      </c>
    </row>
    <row r="42" spans="1:20">
      <c r="A42">
        <v>9047</v>
      </c>
      <c r="B42" t="s">
        <v>824</v>
      </c>
      <c r="C42" t="s">
        <v>4334</v>
      </c>
      <c r="D42">
        <v>0</v>
      </c>
      <c r="E42">
        <v>4</v>
      </c>
      <c r="F42">
        <v>2000</v>
      </c>
      <c r="G42">
        <v>20348</v>
      </c>
      <c r="H42">
        <v>7.23</v>
      </c>
      <c r="I42">
        <v>27.89</v>
      </c>
      <c r="J42">
        <v>44.29</v>
      </c>
      <c r="K42">
        <v>3.0778318276580956</v>
      </c>
      <c r="L42">
        <v>2.25</v>
      </c>
      <c r="M42">
        <v>0.6097560975609756</v>
      </c>
      <c r="N42">
        <v>98.2</v>
      </c>
      <c r="O42">
        <v>99.17</v>
      </c>
      <c r="P42" t="s">
        <v>13758</v>
      </c>
      <c r="Q42" t="s">
        <v>13759</v>
      </c>
      <c r="R42" t="s">
        <v>13760</v>
      </c>
      <c r="S42">
        <v>0.62523240371845956</v>
      </c>
      <c r="T42">
        <v>1.1089837997054492</v>
      </c>
    </row>
    <row r="43" spans="1:20">
      <c r="A43">
        <v>8802</v>
      </c>
      <c r="B43" t="s">
        <v>1707</v>
      </c>
      <c r="C43" t="s">
        <v>8071</v>
      </c>
      <c r="D43">
        <v>0</v>
      </c>
      <c r="E43">
        <v>10</v>
      </c>
      <c r="F43">
        <v>16000</v>
      </c>
      <c r="G43">
        <v>10117</v>
      </c>
      <c r="H43">
        <v>0.51</v>
      </c>
      <c r="I43">
        <v>-0.17</v>
      </c>
      <c r="J43">
        <v>2.12</v>
      </c>
      <c r="K43">
        <v>0.47427293064876963</v>
      </c>
      <c r="L43">
        <v>2.2000000000000002</v>
      </c>
      <c r="M43">
        <v>1.1055276381909549</v>
      </c>
      <c r="N43">
        <v>77.23</v>
      </c>
      <c r="O43">
        <v>99.38</v>
      </c>
      <c r="P43" t="s">
        <v>13761</v>
      </c>
      <c r="Q43" t="s">
        <v>13762</v>
      </c>
      <c r="R43" t="s">
        <v>13763</v>
      </c>
      <c r="S43">
        <v>0.99789757412398927</v>
      </c>
      <c r="T43">
        <v>0.85287356321839081</v>
      </c>
    </row>
    <row r="44" spans="1:20">
      <c r="A44">
        <v>8812</v>
      </c>
      <c r="B44" t="s">
        <v>1748</v>
      </c>
      <c r="C44" t="s">
        <v>4339</v>
      </c>
      <c r="D44">
        <v>0</v>
      </c>
      <c r="E44">
        <v>6</v>
      </c>
      <c r="F44">
        <v>4000</v>
      </c>
      <c r="G44">
        <v>1939</v>
      </c>
      <c r="H44">
        <v>25.009999999999998</v>
      </c>
      <c r="I44">
        <v>77.716666666666669</v>
      </c>
      <c r="J44">
        <v>0.95</v>
      </c>
      <c r="K44">
        <v>0.25065963060686014</v>
      </c>
      <c r="L44">
        <v>4.21</v>
      </c>
      <c r="M44">
        <v>1.7396694214876034</v>
      </c>
      <c r="N44">
        <v>98.09</v>
      </c>
      <c r="O44">
        <v>99.39</v>
      </c>
      <c r="P44" t="s">
        <v>13764</v>
      </c>
      <c r="Q44" t="s">
        <v>13765</v>
      </c>
      <c r="R44" t="s">
        <v>13766</v>
      </c>
      <c r="S44">
        <v>0.61480662983425416</v>
      </c>
      <c r="T44">
        <v>0.9935956084172004</v>
      </c>
    </row>
    <row r="45" spans="1:20">
      <c r="A45">
        <v>9065</v>
      </c>
      <c r="B45" t="s">
        <v>1807</v>
      </c>
      <c r="C45" t="s">
        <v>4286</v>
      </c>
      <c r="D45">
        <v>0</v>
      </c>
      <c r="E45">
        <v>8</v>
      </c>
      <c r="F45">
        <v>1000</v>
      </c>
      <c r="G45">
        <v>6840</v>
      </c>
      <c r="H45">
        <v>19.270000000000003</v>
      </c>
      <c r="I45">
        <v>26.186666666666667</v>
      </c>
      <c r="J45">
        <v>20.69</v>
      </c>
      <c r="K45">
        <v>3.2737341772151898</v>
      </c>
      <c r="L45">
        <v>0.95</v>
      </c>
      <c r="M45">
        <v>0.29230769230769227</v>
      </c>
      <c r="N45">
        <v>90.64</v>
      </c>
      <c r="O45">
        <v>99.82</v>
      </c>
      <c r="P45" t="s">
        <v>13767</v>
      </c>
      <c r="Q45" t="s">
        <v>13768</v>
      </c>
      <c r="R45" t="s">
        <v>13769</v>
      </c>
      <c r="S45">
        <v>0.58959183673469384</v>
      </c>
      <c r="T45">
        <v>0.86090775988286972</v>
      </c>
    </row>
    <row r="46" spans="1:20">
      <c r="A46">
        <v>8850</v>
      </c>
      <c r="B46" t="s">
        <v>534</v>
      </c>
      <c r="C46" t="s">
        <v>4334</v>
      </c>
      <c r="D46">
        <v>0</v>
      </c>
      <c r="E46">
        <v>4</v>
      </c>
      <c r="F46">
        <v>1001</v>
      </c>
      <c r="G46">
        <v>5466</v>
      </c>
      <c r="H46">
        <v>6.3799999999999955</v>
      </c>
      <c r="I46">
        <v>54.693333333333328</v>
      </c>
      <c r="J46">
        <v>12.51</v>
      </c>
      <c r="K46">
        <v>0.97202797202797209</v>
      </c>
      <c r="L46">
        <v>3.42</v>
      </c>
      <c r="M46">
        <v>0.93442622950819665</v>
      </c>
      <c r="N46">
        <v>99.96</v>
      </c>
      <c r="O46">
        <v>99.49</v>
      </c>
      <c r="P46" t="s">
        <v>13770</v>
      </c>
      <c r="Q46" t="s">
        <v>13771</v>
      </c>
      <c r="R46" t="s">
        <v>13772</v>
      </c>
      <c r="S46">
        <v>0.23435158501440925</v>
      </c>
      <c r="T46">
        <v>2.0077145612343297</v>
      </c>
    </row>
    <row r="47" spans="1:20">
      <c r="A47">
        <v>9201</v>
      </c>
      <c r="B47" t="s">
        <v>2179</v>
      </c>
      <c r="C47" t="s">
        <v>4370</v>
      </c>
      <c r="D47">
        <v>0</v>
      </c>
      <c r="E47">
        <v>11</v>
      </c>
      <c r="F47">
        <v>1000</v>
      </c>
      <c r="G47">
        <v>131891</v>
      </c>
      <c r="H47">
        <v>12.14</v>
      </c>
      <c r="I47">
        <v>15.093333333333334</v>
      </c>
      <c r="J47">
        <v>2.76</v>
      </c>
      <c r="K47">
        <v>0.85714285714285698</v>
      </c>
      <c r="L47">
        <v>2.5299999999999998</v>
      </c>
      <c r="M47">
        <v>1.591194968553459</v>
      </c>
      <c r="N47">
        <v>97.25</v>
      </c>
      <c r="O47">
        <v>99.04</v>
      </c>
      <c r="P47" t="s">
        <v>13773</v>
      </c>
      <c r="Q47" t="s">
        <v>13774</v>
      </c>
      <c r="R47" t="s">
        <v>13775</v>
      </c>
      <c r="S47">
        <v>0.30593280914939247</v>
      </c>
      <c r="T47">
        <v>0.47279486312943564</v>
      </c>
    </row>
    <row r="48" spans="1:20">
      <c r="A48">
        <v>8910</v>
      </c>
      <c r="B48" t="s">
        <v>978</v>
      </c>
      <c r="C48" t="s">
        <v>4334</v>
      </c>
      <c r="D48">
        <v>0</v>
      </c>
      <c r="E48">
        <v>4</v>
      </c>
      <c r="F48">
        <v>4807.9399999999996</v>
      </c>
      <c r="G48">
        <v>120497</v>
      </c>
      <c r="H48">
        <v>1.72</v>
      </c>
      <c r="I48">
        <v>-0.79333333333333333</v>
      </c>
      <c r="J48">
        <v>7.97</v>
      </c>
      <c r="K48">
        <v>0.55385684503127164</v>
      </c>
      <c r="L48">
        <v>2.58</v>
      </c>
      <c r="M48">
        <v>0.69918699186991873</v>
      </c>
      <c r="N48">
        <v>99.05</v>
      </c>
      <c r="O48">
        <v>98.61</v>
      </c>
      <c r="P48" t="s">
        <v>13776</v>
      </c>
      <c r="Q48" t="s">
        <v>13777</v>
      </c>
      <c r="R48" t="s">
        <v>13778</v>
      </c>
      <c r="S48">
        <v>1.2800030369751729</v>
      </c>
      <c r="T48">
        <v>2.4069809941520468</v>
      </c>
    </row>
    <row r="49" spans="1:20">
      <c r="A49">
        <v>9199</v>
      </c>
      <c r="B49" t="s">
        <v>870</v>
      </c>
      <c r="C49" t="s">
        <v>4352</v>
      </c>
      <c r="D49">
        <v>0</v>
      </c>
      <c r="E49">
        <v>14</v>
      </c>
      <c r="F49">
        <v>5000</v>
      </c>
      <c r="G49">
        <v>81518</v>
      </c>
      <c r="H49">
        <v>0.95000000000000018</v>
      </c>
      <c r="I49">
        <v>-1.95</v>
      </c>
      <c r="J49">
        <v>3.27</v>
      </c>
      <c r="K49">
        <v>0.73154362416107388</v>
      </c>
      <c r="L49">
        <v>2.25</v>
      </c>
      <c r="M49">
        <v>1.1306532663316582</v>
      </c>
      <c r="N49">
        <v>26.57</v>
      </c>
      <c r="O49">
        <v>98.1</v>
      </c>
      <c r="P49" t="s">
        <v>13779</v>
      </c>
      <c r="Q49" t="s">
        <v>13780</v>
      </c>
      <c r="R49" t="s">
        <v>13781</v>
      </c>
      <c r="S49">
        <v>0.22618479372655984</v>
      </c>
      <c r="T49">
        <v>1.2527941909304479</v>
      </c>
    </row>
    <row r="50" spans="1:20">
      <c r="A50">
        <v>9184</v>
      </c>
      <c r="B50" t="s">
        <v>1895</v>
      </c>
      <c r="C50" t="s">
        <v>4350</v>
      </c>
      <c r="D50">
        <v>0</v>
      </c>
      <c r="E50">
        <v>15</v>
      </c>
      <c r="F50">
        <v>1000</v>
      </c>
      <c r="G50">
        <v>2456</v>
      </c>
      <c r="H50">
        <v>8.9500000000000028</v>
      </c>
      <c r="I50">
        <v>85.220000000000013</v>
      </c>
      <c r="J50">
        <v>24.44</v>
      </c>
      <c r="K50">
        <v>7.833333333333333</v>
      </c>
      <c r="L50">
        <v>5.25</v>
      </c>
      <c r="M50">
        <v>1.9886363636363635</v>
      </c>
      <c r="N50">
        <v>94.71</v>
      </c>
      <c r="O50">
        <v>98.92</v>
      </c>
      <c r="P50" t="s">
        <v>13782</v>
      </c>
      <c r="Q50" t="s">
        <v>13727</v>
      </c>
      <c r="R50" t="s">
        <v>13783</v>
      </c>
      <c r="S50">
        <v>0.76820512820512821</v>
      </c>
      <c r="T50">
        <v>0.72</v>
      </c>
    </row>
    <row r="51" spans="1:20">
      <c r="A51">
        <v>8790</v>
      </c>
      <c r="B51" t="s">
        <v>1542</v>
      </c>
      <c r="C51" t="s">
        <v>4332</v>
      </c>
      <c r="D51">
        <v>0</v>
      </c>
      <c r="E51">
        <v>3</v>
      </c>
      <c r="F51">
        <v>2000</v>
      </c>
      <c r="G51">
        <v>5923</v>
      </c>
      <c r="H51">
        <v>5.93</v>
      </c>
      <c r="I51">
        <v>61.379999999999995</v>
      </c>
      <c r="J51">
        <v>100</v>
      </c>
      <c r="K51">
        <v>22.172949002217297</v>
      </c>
      <c r="L51">
        <v>5.0599999999999996</v>
      </c>
      <c r="M51">
        <v>1.9461538461538459</v>
      </c>
      <c r="N51">
        <v>100</v>
      </c>
      <c r="O51">
        <v>99.32</v>
      </c>
      <c r="P51" t="s">
        <v>13684</v>
      </c>
      <c r="Q51" t="s">
        <v>13684</v>
      </c>
      <c r="R51" t="s">
        <v>13687</v>
      </c>
      <c r="S51" t="e">
        <v>#DIV/0!</v>
      </c>
      <c r="T51">
        <v>0</v>
      </c>
    </row>
    <row r="52" spans="1:20">
      <c r="A52">
        <v>9084</v>
      </c>
      <c r="B52" t="s">
        <v>1018</v>
      </c>
      <c r="C52" t="s">
        <v>4332</v>
      </c>
      <c r="D52">
        <v>0</v>
      </c>
      <c r="E52">
        <v>3</v>
      </c>
      <c r="F52">
        <v>1000</v>
      </c>
      <c r="G52">
        <v>5898</v>
      </c>
      <c r="H52">
        <v>18.41</v>
      </c>
      <c r="I52">
        <v>35.393333333333338</v>
      </c>
      <c r="J52">
        <v>0.84</v>
      </c>
      <c r="K52">
        <v>0.18625277161862527</v>
      </c>
      <c r="L52">
        <v>4.0199999999999996</v>
      </c>
      <c r="M52">
        <v>1.546153846153846</v>
      </c>
      <c r="N52">
        <v>43.64</v>
      </c>
      <c r="O52">
        <v>99.36</v>
      </c>
      <c r="P52" t="s">
        <v>13784</v>
      </c>
      <c r="Q52" t="s">
        <v>13785</v>
      </c>
      <c r="R52" t="s">
        <v>13786</v>
      </c>
      <c r="S52">
        <v>1.4358354755784062</v>
      </c>
      <c r="T52">
        <v>1.6355991590749825</v>
      </c>
    </row>
    <row r="53" spans="1:20">
      <c r="A53">
        <v>8912</v>
      </c>
      <c r="B53" t="s">
        <v>2059</v>
      </c>
      <c r="C53" t="s">
        <v>4332</v>
      </c>
      <c r="D53">
        <v>0</v>
      </c>
      <c r="E53">
        <v>3</v>
      </c>
      <c r="F53">
        <v>1000</v>
      </c>
      <c r="G53">
        <v>36787</v>
      </c>
      <c r="H53">
        <v>5.25</v>
      </c>
      <c r="I53">
        <v>2.7333333333333329</v>
      </c>
      <c r="J53">
        <v>5.81</v>
      </c>
      <c r="K53">
        <v>1.2205882352941175</v>
      </c>
      <c r="L53">
        <v>4.26</v>
      </c>
      <c r="M53">
        <v>1.4247491638795984</v>
      </c>
      <c r="N53">
        <v>99.59</v>
      </c>
      <c r="O53">
        <v>98.47</v>
      </c>
      <c r="P53" t="s">
        <v>13787</v>
      </c>
      <c r="Q53" t="s">
        <v>13788</v>
      </c>
      <c r="R53" t="s">
        <v>13789</v>
      </c>
      <c r="S53">
        <v>0.93550040032025628</v>
      </c>
      <c r="T53">
        <v>0.85285080232161148</v>
      </c>
    </row>
    <row r="54" spans="1:20">
      <c r="A54">
        <v>8931</v>
      </c>
      <c r="B54" t="s">
        <v>2187</v>
      </c>
      <c r="C54" t="s">
        <v>4334</v>
      </c>
      <c r="D54">
        <v>0</v>
      </c>
      <c r="E54">
        <v>4</v>
      </c>
      <c r="F54">
        <v>5006</v>
      </c>
      <c r="G54">
        <v>12411</v>
      </c>
      <c r="H54">
        <v>5.3399999999999892</v>
      </c>
      <c r="I54">
        <v>77.74666666666667</v>
      </c>
      <c r="J54">
        <v>6.7</v>
      </c>
      <c r="K54">
        <v>0.87696335078534038</v>
      </c>
      <c r="L54">
        <v>4.17</v>
      </c>
      <c r="M54">
        <v>1.2264705882352942</v>
      </c>
      <c r="N54">
        <v>100</v>
      </c>
      <c r="O54">
        <v>99.07</v>
      </c>
      <c r="P54" t="s">
        <v>13790</v>
      </c>
      <c r="Q54" t="s">
        <v>13791</v>
      </c>
      <c r="R54" t="s">
        <v>13792</v>
      </c>
      <c r="S54">
        <v>0.73506925207756235</v>
      </c>
      <c r="T54">
        <v>1.9570815450643777</v>
      </c>
    </row>
    <row r="55" spans="1:20">
      <c r="A55">
        <v>8917</v>
      </c>
      <c r="B55" t="s">
        <v>1033</v>
      </c>
      <c r="C55" t="s">
        <v>4334</v>
      </c>
      <c r="D55">
        <v>0</v>
      </c>
      <c r="E55">
        <v>4</v>
      </c>
      <c r="F55">
        <v>1000</v>
      </c>
      <c r="G55">
        <v>6355</v>
      </c>
      <c r="H55">
        <v>18.560000000000002</v>
      </c>
      <c r="I55">
        <v>83.883333333333326</v>
      </c>
      <c r="J55">
        <v>5.13</v>
      </c>
      <c r="K55">
        <v>0.39860139860139859</v>
      </c>
      <c r="L55">
        <v>6.51</v>
      </c>
      <c r="M55">
        <v>1.7786885245901638</v>
      </c>
      <c r="N55">
        <v>99.94</v>
      </c>
      <c r="O55">
        <v>99.13</v>
      </c>
      <c r="P55" t="s">
        <v>13793</v>
      </c>
      <c r="Q55" t="s">
        <v>13794</v>
      </c>
      <c r="R55" t="s">
        <v>13795</v>
      </c>
      <c r="S55">
        <v>0.63407407407407412</v>
      </c>
      <c r="T55">
        <v>1.1911764705882353</v>
      </c>
    </row>
    <row r="56" spans="1:20">
      <c r="A56">
        <v>9024</v>
      </c>
      <c r="B56" t="s">
        <v>1567</v>
      </c>
      <c r="C56" t="s">
        <v>4339</v>
      </c>
      <c r="D56">
        <v>0</v>
      </c>
      <c r="E56">
        <v>6</v>
      </c>
      <c r="F56">
        <v>1100</v>
      </c>
      <c r="G56">
        <v>7993</v>
      </c>
      <c r="H56">
        <v>3.8100000000000023</v>
      </c>
      <c r="I56">
        <v>79.839999999999989</v>
      </c>
      <c r="J56">
        <v>0.44</v>
      </c>
      <c r="K56">
        <v>0.11609498680738786</v>
      </c>
      <c r="L56">
        <v>6.45</v>
      </c>
      <c r="M56">
        <v>2.6652892561983474</v>
      </c>
      <c r="N56">
        <v>100</v>
      </c>
      <c r="O56">
        <v>99.85</v>
      </c>
      <c r="P56" t="s">
        <v>13796</v>
      </c>
      <c r="Q56" t="s">
        <v>13797</v>
      </c>
      <c r="R56" t="s">
        <v>13798</v>
      </c>
      <c r="S56">
        <v>0.83825589706933534</v>
      </c>
      <c r="T56">
        <v>1.5034927458355722</v>
      </c>
    </row>
    <row r="57" spans="1:20">
      <c r="A57">
        <v>8988</v>
      </c>
      <c r="B57" t="s">
        <v>1588</v>
      </c>
      <c r="C57" t="s">
        <v>4845</v>
      </c>
      <c r="D57">
        <v>0</v>
      </c>
      <c r="E57">
        <v>9</v>
      </c>
      <c r="F57">
        <v>2000</v>
      </c>
      <c r="G57">
        <v>19317</v>
      </c>
      <c r="H57">
        <v>1.5800000000000125</v>
      </c>
      <c r="I57">
        <v>92.573333333333338</v>
      </c>
      <c r="J57">
        <v>1.4</v>
      </c>
      <c r="K57">
        <v>0.19230769230769229</v>
      </c>
      <c r="L57">
        <v>2.44</v>
      </c>
      <c r="M57">
        <v>1.2019704433497538</v>
      </c>
      <c r="N57">
        <v>98.17</v>
      </c>
      <c r="O57">
        <v>99.84</v>
      </c>
      <c r="P57" t="s">
        <v>13799</v>
      </c>
      <c r="Q57" t="s">
        <v>13800</v>
      </c>
      <c r="R57" t="s">
        <v>13801</v>
      </c>
      <c r="S57">
        <v>0.89937406855439639</v>
      </c>
      <c r="T57">
        <v>1.025732484076433</v>
      </c>
    </row>
    <row r="58" spans="1:20">
      <c r="A58">
        <v>8733</v>
      </c>
      <c r="B58" t="s">
        <v>1520</v>
      </c>
      <c r="C58" t="s">
        <v>4334</v>
      </c>
      <c r="D58">
        <v>0</v>
      </c>
      <c r="E58">
        <v>4</v>
      </c>
      <c r="F58">
        <v>1071</v>
      </c>
      <c r="G58">
        <v>10270</v>
      </c>
      <c r="H58">
        <v>2.6899999999999977</v>
      </c>
      <c r="I58">
        <v>69.283333333333331</v>
      </c>
      <c r="J58">
        <v>10</v>
      </c>
      <c r="K58">
        <v>0.69492703266157052</v>
      </c>
      <c r="L58">
        <v>6.33</v>
      </c>
      <c r="M58">
        <v>1.7154471544715448</v>
      </c>
      <c r="N58">
        <v>99.99</v>
      </c>
      <c r="O58">
        <v>98.09</v>
      </c>
      <c r="P58" t="s">
        <v>13802</v>
      </c>
      <c r="Q58" t="s">
        <v>13803</v>
      </c>
      <c r="R58" t="s">
        <v>13804</v>
      </c>
      <c r="S58">
        <v>0.93936899862825796</v>
      </c>
      <c r="T58">
        <v>1.5450370893677146</v>
      </c>
    </row>
    <row r="59" spans="1:20">
      <c r="A59">
        <v>8913</v>
      </c>
      <c r="B59" t="s">
        <v>1648</v>
      </c>
      <c r="C59" t="s">
        <v>4332</v>
      </c>
      <c r="D59">
        <v>1</v>
      </c>
      <c r="E59">
        <v>3</v>
      </c>
      <c r="F59">
        <v>100000</v>
      </c>
      <c r="G59">
        <v>0</v>
      </c>
      <c r="H59">
        <v>12.73</v>
      </c>
      <c r="I59">
        <v>6.25</v>
      </c>
      <c r="J59">
        <v>3.37</v>
      </c>
      <c r="K59">
        <v>0.74722838137472292</v>
      </c>
      <c r="L59">
        <v>2.2000000000000002</v>
      </c>
      <c r="M59">
        <v>0.84615384615384615</v>
      </c>
      <c r="N59">
        <v>0</v>
      </c>
      <c r="O59">
        <v>0</v>
      </c>
      <c r="P59" t="s">
        <v>13666</v>
      </c>
      <c r="Q59" t="s">
        <v>13666</v>
      </c>
      <c r="R59" t="s">
        <v>13666</v>
      </c>
      <c r="S59">
        <v>0</v>
      </c>
    </row>
    <row r="60" spans="1:20">
      <c r="A60">
        <v>8999</v>
      </c>
      <c r="B60" t="s">
        <v>477</v>
      </c>
      <c r="C60" t="s">
        <v>4286</v>
      </c>
      <c r="D60">
        <v>0</v>
      </c>
      <c r="E60">
        <v>8</v>
      </c>
      <c r="F60">
        <v>935.5</v>
      </c>
      <c r="G60">
        <v>41933</v>
      </c>
      <c r="H60">
        <v>5.3100000000000005</v>
      </c>
      <c r="I60">
        <v>1.0566666666666666</v>
      </c>
      <c r="J60">
        <v>3.03</v>
      </c>
      <c r="K60">
        <v>0.44493392070484583</v>
      </c>
      <c r="L60">
        <v>1.98</v>
      </c>
      <c r="M60">
        <v>0.6073619631901841</v>
      </c>
      <c r="N60">
        <v>99.9</v>
      </c>
      <c r="O60">
        <v>99.23</v>
      </c>
      <c r="P60" t="s">
        <v>13805</v>
      </c>
      <c r="Q60" t="s">
        <v>13806</v>
      </c>
      <c r="R60" t="s">
        <v>13807</v>
      </c>
      <c r="S60">
        <v>0.87650695517774346</v>
      </c>
      <c r="T60">
        <v>0.9235161175211134</v>
      </c>
    </row>
    <row r="61" spans="1:20">
      <c r="A61">
        <v>9025</v>
      </c>
      <c r="B61" t="s">
        <v>1601</v>
      </c>
      <c r="C61" t="s">
        <v>4334</v>
      </c>
      <c r="D61">
        <v>0</v>
      </c>
      <c r="E61">
        <v>4</v>
      </c>
      <c r="F61">
        <v>1000</v>
      </c>
      <c r="G61">
        <v>20410</v>
      </c>
      <c r="H61">
        <v>9.57</v>
      </c>
      <c r="I61">
        <v>66.736666666666665</v>
      </c>
      <c r="J61">
        <v>4.47</v>
      </c>
      <c r="K61">
        <v>0.58507853403141363</v>
      </c>
      <c r="L61">
        <v>3.23</v>
      </c>
      <c r="M61">
        <v>0.95000000000000007</v>
      </c>
      <c r="N61">
        <v>94.35</v>
      </c>
      <c r="O61">
        <v>99.09</v>
      </c>
      <c r="P61" t="s">
        <v>13808</v>
      </c>
      <c r="Q61" t="s">
        <v>13809</v>
      </c>
      <c r="R61" t="s">
        <v>13810</v>
      </c>
      <c r="S61">
        <v>1.2801785714285714</v>
      </c>
      <c r="T61">
        <v>0.49448123620309054</v>
      </c>
    </row>
    <row r="62" spans="1:20">
      <c r="A62">
        <v>9147</v>
      </c>
      <c r="B62" t="s">
        <v>1690</v>
      </c>
      <c r="C62" t="s">
        <v>4286</v>
      </c>
      <c r="D62">
        <v>0</v>
      </c>
      <c r="E62">
        <v>8</v>
      </c>
      <c r="F62">
        <v>1000</v>
      </c>
      <c r="G62">
        <v>84900</v>
      </c>
      <c r="H62">
        <v>0.74</v>
      </c>
      <c r="I62">
        <v>-1.23</v>
      </c>
      <c r="J62">
        <v>1.77</v>
      </c>
      <c r="K62">
        <v>0.2800632911392405</v>
      </c>
      <c r="L62">
        <v>3.52</v>
      </c>
      <c r="M62">
        <v>1.083076923076923</v>
      </c>
      <c r="N62">
        <v>93.16</v>
      </c>
      <c r="O62">
        <v>98.2</v>
      </c>
      <c r="P62" t="s">
        <v>13811</v>
      </c>
      <c r="Q62" t="s">
        <v>13812</v>
      </c>
      <c r="R62" t="s">
        <v>13813</v>
      </c>
      <c r="S62">
        <v>0.70412054120541201</v>
      </c>
      <c r="T62">
        <v>1.3576870890303727</v>
      </c>
    </row>
    <row r="63" spans="1:20">
      <c r="A63">
        <v>8877</v>
      </c>
      <c r="B63" t="s">
        <v>1777</v>
      </c>
      <c r="C63" t="s">
        <v>4339</v>
      </c>
      <c r="D63">
        <v>0</v>
      </c>
      <c r="E63">
        <v>6</v>
      </c>
      <c r="F63">
        <v>1000</v>
      </c>
      <c r="G63">
        <v>7831</v>
      </c>
      <c r="H63">
        <v>0.57000000000000739</v>
      </c>
      <c r="I63">
        <v>95.686666666666667</v>
      </c>
      <c r="J63">
        <v>0</v>
      </c>
      <c r="K63">
        <v>0</v>
      </c>
      <c r="L63">
        <v>0</v>
      </c>
      <c r="M63">
        <v>0</v>
      </c>
      <c r="N63">
        <v>99.45</v>
      </c>
      <c r="O63">
        <v>99.77</v>
      </c>
      <c r="P63" t="s">
        <v>13684</v>
      </c>
      <c r="Q63" t="s">
        <v>13676</v>
      </c>
      <c r="R63" t="s">
        <v>13814</v>
      </c>
      <c r="S63">
        <v>0</v>
      </c>
      <c r="T63">
        <v>3.9946737683089215E-3</v>
      </c>
    </row>
    <row r="64" spans="1:20">
      <c r="A64">
        <v>9188</v>
      </c>
      <c r="B64" t="s">
        <v>2277</v>
      </c>
      <c r="C64" t="s">
        <v>4286</v>
      </c>
      <c r="D64">
        <v>0</v>
      </c>
      <c r="E64">
        <v>8</v>
      </c>
      <c r="F64">
        <v>3000</v>
      </c>
      <c r="G64">
        <v>329119</v>
      </c>
      <c r="H64">
        <v>1.08</v>
      </c>
      <c r="I64">
        <v>-0.62</v>
      </c>
      <c r="J64">
        <v>5.13</v>
      </c>
      <c r="K64">
        <v>0.81170886075949367</v>
      </c>
      <c r="L64">
        <v>2.74</v>
      </c>
      <c r="M64">
        <v>0.84307692307692317</v>
      </c>
      <c r="N64">
        <v>99.24</v>
      </c>
      <c r="O64">
        <v>99.24</v>
      </c>
      <c r="P64" t="s">
        <v>13815</v>
      </c>
      <c r="Q64" t="s">
        <v>13816</v>
      </c>
      <c r="R64" t="s">
        <v>13817</v>
      </c>
      <c r="S64">
        <v>0.9864094023002955</v>
      </c>
      <c r="T64">
        <v>3.4414563806777219</v>
      </c>
    </row>
    <row r="65" spans="1:20">
      <c r="A65">
        <v>9136</v>
      </c>
      <c r="B65" t="s">
        <v>560</v>
      </c>
      <c r="C65" t="s">
        <v>4335</v>
      </c>
      <c r="D65">
        <v>0</v>
      </c>
      <c r="E65">
        <v>5</v>
      </c>
      <c r="F65">
        <v>501</v>
      </c>
      <c r="G65">
        <v>134436</v>
      </c>
      <c r="H65">
        <v>14.7</v>
      </c>
      <c r="I65">
        <v>9.4799999999999986</v>
      </c>
      <c r="J65">
        <v>2.89</v>
      </c>
      <c r="K65">
        <v>0.85250737463126847</v>
      </c>
      <c r="L65">
        <v>4.1500000000000004</v>
      </c>
      <c r="M65">
        <v>1.9124423963133643</v>
      </c>
      <c r="N65">
        <v>98.14</v>
      </c>
      <c r="O65">
        <v>98.6</v>
      </c>
      <c r="P65" t="s">
        <v>13818</v>
      </c>
      <c r="Q65" t="s">
        <v>13819</v>
      </c>
      <c r="R65" t="s">
        <v>13820</v>
      </c>
      <c r="S65">
        <v>0.88999716312056742</v>
      </c>
      <c r="T65">
        <v>1.1480838128324828</v>
      </c>
    </row>
    <row r="66" spans="1:20">
      <c r="A66">
        <v>8895</v>
      </c>
      <c r="B66" t="s">
        <v>1867</v>
      </c>
      <c r="C66" t="s">
        <v>4337</v>
      </c>
      <c r="D66">
        <v>0</v>
      </c>
      <c r="E66">
        <v>13</v>
      </c>
      <c r="F66">
        <v>1500</v>
      </c>
      <c r="G66">
        <v>104368</v>
      </c>
      <c r="H66">
        <v>16.580000000000005</v>
      </c>
      <c r="I66">
        <v>59.563333333333333</v>
      </c>
      <c r="J66">
        <v>0.93</v>
      </c>
      <c r="K66">
        <v>0.20805369127516782</v>
      </c>
      <c r="L66">
        <v>0.31</v>
      </c>
      <c r="M66">
        <v>0.15577889447236182</v>
      </c>
      <c r="N66">
        <v>25.08</v>
      </c>
      <c r="O66">
        <v>99.97</v>
      </c>
      <c r="P66" t="s">
        <v>13821</v>
      </c>
      <c r="Q66" t="s">
        <v>13822</v>
      </c>
      <c r="R66" t="s">
        <v>13823</v>
      </c>
      <c r="S66">
        <v>0.76490766823161194</v>
      </c>
      <c r="T66">
        <v>1.3772541130828364</v>
      </c>
    </row>
    <row r="67" spans="1:20">
      <c r="A67">
        <v>9031</v>
      </c>
      <c r="B67" t="s">
        <v>1076</v>
      </c>
      <c r="C67" t="s">
        <v>4335</v>
      </c>
      <c r="D67">
        <v>0</v>
      </c>
      <c r="E67">
        <v>5</v>
      </c>
      <c r="F67">
        <v>1000</v>
      </c>
      <c r="G67">
        <v>6991</v>
      </c>
      <c r="H67">
        <v>7.1999999999999993</v>
      </c>
      <c r="I67">
        <v>20.466666666666669</v>
      </c>
      <c r="J67">
        <v>1.63</v>
      </c>
      <c r="K67">
        <v>0.41475826972010171</v>
      </c>
      <c r="L67">
        <v>3.67</v>
      </c>
      <c r="M67">
        <v>1.5102880658436213</v>
      </c>
      <c r="N67">
        <v>60.08</v>
      </c>
      <c r="O67">
        <v>99.47</v>
      </c>
      <c r="P67" t="s">
        <v>13824</v>
      </c>
      <c r="Q67" t="s">
        <v>13825</v>
      </c>
      <c r="R67" t="s">
        <v>13826</v>
      </c>
      <c r="S67">
        <v>0.90902654867256638</v>
      </c>
      <c r="T67">
        <v>0.46279863481228667</v>
      </c>
    </row>
    <row r="68" spans="1:20">
      <c r="A68">
        <v>9064</v>
      </c>
      <c r="B68" t="s">
        <v>1934</v>
      </c>
      <c r="C68" t="s">
        <v>4286</v>
      </c>
      <c r="D68">
        <v>0</v>
      </c>
      <c r="E68">
        <v>8</v>
      </c>
      <c r="F68">
        <v>1000</v>
      </c>
      <c r="G68">
        <v>28263</v>
      </c>
      <c r="H68">
        <v>15.06</v>
      </c>
      <c r="I68">
        <v>10.4</v>
      </c>
      <c r="J68">
        <v>3.72</v>
      </c>
      <c r="K68">
        <v>0.86111111111111105</v>
      </c>
      <c r="L68">
        <v>0.78</v>
      </c>
      <c r="M68">
        <v>0.26712328767123289</v>
      </c>
      <c r="N68">
        <v>61.16</v>
      </c>
      <c r="O68">
        <v>98.93</v>
      </c>
      <c r="P68" t="s">
        <v>13827</v>
      </c>
      <c r="Q68" t="s">
        <v>13828</v>
      </c>
      <c r="R68" t="s">
        <v>13829</v>
      </c>
      <c r="S68">
        <v>4.6929824561403509E-2</v>
      </c>
      <c r="T68">
        <v>0.46785225718194257</v>
      </c>
    </row>
    <row r="69" spans="1:20">
      <c r="A69">
        <v>9260</v>
      </c>
      <c r="B69" t="s">
        <v>1941</v>
      </c>
      <c r="C69" t="s">
        <v>4332</v>
      </c>
      <c r="D69">
        <v>0</v>
      </c>
      <c r="E69">
        <v>3</v>
      </c>
      <c r="F69">
        <v>1000</v>
      </c>
      <c r="G69">
        <v>30762</v>
      </c>
      <c r="H69">
        <v>10.1</v>
      </c>
      <c r="I69">
        <v>4.333333333333333</v>
      </c>
      <c r="J69">
        <v>2.39</v>
      </c>
      <c r="K69">
        <v>0.52993348115299344</v>
      </c>
      <c r="L69">
        <v>1.02</v>
      </c>
      <c r="M69">
        <v>0.3923076923076923</v>
      </c>
      <c r="N69">
        <v>100</v>
      </c>
      <c r="O69">
        <v>99.42</v>
      </c>
      <c r="P69" t="s">
        <v>13830</v>
      </c>
      <c r="Q69" t="s">
        <v>13831</v>
      </c>
      <c r="R69" t="s">
        <v>13832</v>
      </c>
      <c r="S69">
        <v>0.7736546852275088</v>
      </c>
      <c r="T69">
        <v>1.4360733999701627</v>
      </c>
    </row>
    <row r="70" spans="1:20">
      <c r="A70">
        <v>8808</v>
      </c>
      <c r="B70" t="s">
        <v>1765</v>
      </c>
      <c r="C70" t="s">
        <v>4334</v>
      </c>
      <c r="D70">
        <v>0</v>
      </c>
      <c r="E70">
        <v>4</v>
      </c>
      <c r="F70">
        <v>1888</v>
      </c>
      <c r="G70">
        <v>24307</v>
      </c>
      <c r="H70">
        <v>6.32</v>
      </c>
      <c r="I70">
        <v>4.7566666666666668</v>
      </c>
      <c r="J70">
        <v>2.3199999999999998</v>
      </c>
      <c r="K70">
        <v>0.16122307157748433</v>
      </c>
      <c r="L70">
        <v>5.42</v>
      </c>
      <c r="M70">
        <v>1.4688346883468835</v>
      </c>
      <c r="N70">
        <v>98.17</v>
      </c>
      <c r="O70">
        <v>99.29</v>
      </c>
      <c r="P70" t="s">
        <v>13833</v>
      </c>
      <c r="Q70" t="s">
        <v>13834</v>
      </c>
      <c r="R70" t="s">
        <v>13835</v>
      </c>
      <c r="S70">
        <v>1.0663810597519732</v>
      </c>
      <c r="T70">
        <v>0.57005141388174807</v>
      </c>
    </row>
    <row r="71" spans="1:20">
      <c r="A71">
        <v>8846</v>
      </c>
      <c r="B71" t="s">
        <v>1173</v>
      </c>
      <c r="C71" t="s">
        <v>4332</v>
      </c>
      <c r="D71">
        <v>0</v>
      </c>
      <c r="E71">
        <v>3</v>
      </c>
      <c r="F71">
        <v>10000</v>
      </c>
      <c r="G71">
        <v>5320</v>
      </c>
      <c r="H71">
        <v>27.43</v>
      </c>
      <c r="I71">
        <v>17.443333333333332</v>
      </c>
      <c r="J71">
        <v>12.3</v>
      </c>
      <c r="K71">
        <v>1.1011638316920322</v>
      </c>
      <c r="L71">
        <v>0.6</v>
      </c>
      <c r="M71">
        <v>0.16949152542372881</v>
      </c>
      <c r="N71">
        <v>100</v>
      </c>
      <c r="O71">
        <v>98.39</v>
      </c>
      <c r="P71" t="s">
        <v>13684</v>
      </c>
      <c r="Q71" t="s">
        <v>13836</v>
      </c>
      <c r="R71" t="s">
        <v>13837</v>
      </c>
      <c r="S71">
        <v>0</v>
      </c>
      <c r="T71">
        <v>0.78606965174129351</v>
      </c>
    </row>
    <row r="72" spans="1:20">
      <c r="A72">
        <v>8847</v>
      </c>
      <c r="B72" t="s">
        <v>926</v>
      </c>
      <c r="C72" t="s">
        <v>4332</v>
      </c>
      <c r="D72">
        <v>1</v>
      </c>
      <c r="E72">
        <v>3</v>
      </c>
      <c r="F72">
        <v>100000</v>
      </c>
      <c r="G72">
        <v>0</v>
      </c>
      <c r="H72">
        <v>6.4500000000000028</v>
      </c>
      <c r="I72">
        <v>67.756666666666661</v>
      </c>
      <c r="J72">
        <v>6.98</v>
      </c>
      <c r="K72">
        <v>1.5476718403547673</v>
      </c>
      <c r="L72">
        <v>4.13</v>
      </c>
      <c r="M72">
        <v>1.5884615384615384</v>
      </c>
      <c r="N72">
        <v>0</v>
      </c>
      <c r="O72">
        <v>0</v>
      </c>
      <c r="P72" t="s">
        <v>13666</v>
      </c>
      <c r="Q72" t="s">
        <v>13666</v>
      </c>
      <c r="R72" t="s">
        <v>13666</v>
      </c>
      <c r="S72">
        <v>0</v>
      </c>
    </row>
    <row r="73" spans="1:20">
      <c r="A73">
        <v>9083</v>
      </c>
      <c r="B73" t="s">
        <v>1027</v>
      </c>
      <c r="C73" t="s">
        <v>4370</v>
      </c>
      <c r="D73">
        <v>0</v>
      </c>
      <c r="E73">
        <v>11</v>
      </c>
      <c r="F73">
        <v>1000</v>
      </c>
      <c r="G73">
        <v>12495</v>
      </c>
      <c r="H73">
        <v>1.5099999999999909</v>
      </c>
      <c r="I73">
        <v>93.666666666666671</v>
      </c>
      <c r="J73">
        <v>0</v>
      </c>
      <c r="K73">
        <v>0</v>
      </c>
      <c r="L73">
        <v>0</v>
      </c>
      <c r="M73">
        <v>0</v>
      </c>
      <c r="N73">
        <v>94.84</v>
      </c>
      <c r="O73">
        <v>0</v>
      </c>
      <c r="P73" t="s">
        <v>13793</v>
      </c>
      <c r="Q73" t="s">
        <v>13838</v>
      </c>
      <c r="R73" t="s">
        <v>13839</v>
      </c>
      <c r="S73">
        <v>0.22233766233766236</v>
      </c>
      <c r="T73">
        <v>1.7976653696498055</v>
      </c>
    </row>
    <row r="74" spans="1:20">
      <c r="A74">
        <v>8561</v>
      </c>
      <c r="B74" t="s">
        <v>709</v>
      </c>
      <c r="C74" t="s">
        <v>4352</v>
      </c>
      <c r="D74">
        <v>0</v>
      </c>
      <c r="E74">
        <v>14</v>
      </c>
      <c r="F74">
        <v>1000</v>
      </c>
      <c r="G74">
        <v>7112</v>
      </c>
      <c r="H74">
        <v>0.42000000000000004</v>
      </c>
      <c r="I74">
        <v>-1.1100000000000001</v>
      </c>
      <c r="J74">
        <v>9.94</v>
      </c>
      <c r="K74">
        <v>1.0518518518518518</v>
      </c>
      <c r="L74">
        <v>3.08</v>
      </c>
      <c r="M74">
        <v>0.79177377892030842</v>
      </c>
      <c r="N74">
        <v>99.8</v>
      </c>
      <c r="O74">
        <v>98.07</v>
      </c>
      <c r="P74" t="s">
        <v>13840</v>
      </c>
      <c r="Q74" t="s">
        <v>13841</v>
      </c>
      <c r="R74" t="s">
        <v>13673</v>
      </c>
      <c r="S74">
        <v>0.79336585365853662</v>
      </c>
      <c r="T74">
        <v>0.85535465924895693</v>
      </c>
    </row>
    <row r="75" spans="1:20">
      <c r="A75">
        <v>9503</v>
      </c>
      <c r="B75" t="s">
        <v>3148</v>
      </c>
      <c r="C75" t="s">
        <v>4332</v>
      </c>
      <c r="D75">
        <v>1</v>
      </c>
      <c r="E75">
        <v>3</v>
      </c>
      <c r="F75">
        <v>100000</v>
      </c>
      <c r="G75">
        <v>0</v>
      </c>
      <c r="H75">
        <v>1.1100000000000001</v>
      </c>
      <c r="I75">
        <v>-0.64333333333333342</v>
      </c>
      <c r="J75">
        <v>2.67</v>
      </c>
      <c r="K75">
        <v>0.5920177383592018</v>
      </c>
      <c r="L75">
        <v>2.02</v>
      </c>
      <c r="M75">
        <v>0.77692307692307694</v>
      </c>
      <c r="N75">
        <v>0</v>
      </c>
      <c r="O75">
        <v>0</v>
      </c>
      <c r="P75" t="s">
        <v>13666</v>
      </c>
      <c r="Q75" t="s">
        <v>13666</v>
      </c>
      <c r="R75" t="s">
        <v>13666</v>
      </c>
      <c r="S75">
        <v>0</v>
      </c>
    </row>
    <row r="76" spans="1:20">
      <c r="A76">
        <v>8900</v>
      </c>
      <c r="B76" t="s">
        <v>2074</v>
      </c>
      <c r="C76" t="s">
        <v>4370</v>
      </c>
      <c r="D76">
        <v>0</v>
      </c>
      <c r="E76">
        <v>11</v>
      </c>
      <c r="F76">
        <v>1111</v>
      </c>
      <c r="G76">
        <v>33274</v>
      </c>
      <c r="H76">
        <v>0.18999999999999995</v>
      </c>
      <c r="I76">
        <v>-1.8</v>
      </c>
      <c r="J76">
        <v>1.59</v>
      </c>
      <c r="K76">
        <v>0.49378881987577639</v>
      </c>
      <c r="L76">
        <v>0.88</v>
      </c>
      <c r="M76">
        <v>0.55345911949685533</v>
      </c>
      <c r="N76">
        <v>100</v>
      </c>
      <c r="O76">
        <v>98.43</v>
      </c>
      <c r="P76" t="s">
        <v>13842</v>
      </c>
      <c r="Q76" t="s">
        <v>13843</v>
      </c>
      <c r="R76" t="s">
        <v>13844</v>
      </c>
      <c r="S76">
        <v>0.98597918637653748</v>
      </c>
      <c r="T76">
        <v>1.1689245230854299</v>
      </c>
    </row>
    <row r="77" spans="1:20">
      <c r="A77">
        <v>9267</v>
      </c>
      <c r="B77" t="s">
        <v>2004</v>
      </c>
      <c r="C77" t="s">
        <v>4334</v>
      </c>
      <c r="D77">
        <v>0</v>
      </c>
      <c r="E77">
        <v>4</v>
      </c>
      <c r="F77">
        <v>1000</v>
      </c>
      <c r="G77">
        <v>6535</v>
      </c>
      <c r="H77">
        <v>1.4500000000000028</v>
      </c>
      <c r="I77">
        <v>86.546666666666667</v>
      </c>
      <c r="J77">
        <v>7.17</v>
      </c>
      <c r="K77">
        <v>0.49826268241834604</v>
      </c>
      <c r="L77">
        <v>3.89</v>
      </c>
      <c r="M77">
        <v>1.0542005420054201</v>
      </c>
      <c r="N77">
        <v>99.8</v>
      </c>
      <c r="O77">
        <v>98.54</v>
      </c>
      <c r="P77" t="s">
        <v>13845</v>
      </c>
      <c r="Q77" t="s">
        <v>13846</v>
      </c>
      <c r="R77" t="s">
        <v>13847</v>
      </c>
      <c r="S77">
        <v>0.24544802867383514</v>
      </c>
      <c r="T77">
        <v>1.3285714285714285</v>
      </c>
    </row>
    <row r="78" spans="1:20">
      <c r="A78">
        <v>9110</v>
      </c>
      <c r="B78" t="s">
        <v>2051</v>
      </c>
      <c r="C78" t="s">
        <v>4334</v>
      </c>
      <c r="D78">
        <v>0</v>
      </c>
      <c r="E78">
        <v>4</v>
      </c>
      <c r="F78">
        <v>1002</v>
      </c>
      <c r="G78">
        <v>10747</v>
      </c>
      <c r="H78">
        <v>3.9699999999999989</v>
      </c>
      <c r="I78">
        <v>91.563333333333333</v>
      </c>
      <c r="J78">
        <v>7.11</v>
      </c>
      <c r="K78">
        <v>0.49409312022237667</v>
      </c>
      <c r="L78">
        <v>3.8</v>
      </c>
      <c r="M78">
        <v>1.0298102981029811</v>
      </c>
      <c r="N78">
        <v>99.96</v>
      </c>
      <c r="O78">
        <v>99.43</v>
      </c>
      <c r="P78" t="s">
        <v>13848</v>
      </c>
      <c r="Q78" t="s">
        <v>13849</v>
      </c>
      <c r="R78" t="s">
        <v>13850</v>
      </c>
      <c r="S78">
        <v>0.83704797047970481</v>
      </c>
      <c r="T78">
        <v>1.092741935483871</v>
      </c>
    </row>
    <row r="79" spans="1:20">
      <c r="A79">
        <v>8578</v>
      </c>
      <c r="B79" t="s">
        <v>134</v>
      </c>
      <c r="C79" t="s">
        <v>4332</v>
      </c>
      <c r="D79">
        <v>0</v>
      </c>
      <c r="E79">
        <v>3</v>
      </c>
      <c r="F79">
        <v>7501</v>
      </c>
      <c r="G79">
        <v>28483</v>
      </c>
      <c r="H79">
        <v>9.7900000000000063</v>
      </c>
      <c r="I79">
        <v>65.493333333333339</v>
      </c>
      <c r="J79">
        <v>2.97</v>
      </c>
      <c r="K79">
        <v>0.61111111111111116</v>
      </c>
      <c r="L79">
        <v>4.0199999999999996</v>
      </c>
      <c r="M79">
        <v>1.3627118644067795</v>
      </c>
      <c r="N79">
        <v>96.26</v>
      </c>
      <c r="O79">
        <v>98.83</v>
      </c>
      <c r="P79" t="s">
        <v>13851</v>
      </c>
      <c r="Q79" t="s">
        <v>13852</v>
      </c>
      <c r="R79" t="s">
        <v>13853</v>
      </c>
      <c r="S79">
        <v>0.3890909090909091</v>
      </c>
      <c r="T79">
        <v>1.15527950310559</v>
      </c>
    </row>
    <row r="80" spans="1:20">
      <c r="A80">
        <v>8901</v>
      </c>
      <c r="B80" t="s">
        <v>1975</v>
      </c>
      <c r="C80" t="s">
        <v>4358</v>
      </c>
      <c r="D80">
        <v>0</v>
      </c>
      <c r="E80">
        <v>1</v>
      </c>
      <c r="F80">
        <v>1000</v>
      </c>
      <c r="G80">
        <v>3034</v>
      </c>
      <c r="H80">
        <v>6.4099999999999966</v>
      </c>
      <c r="I80">
        <v>93.213333333333324</v>
      </c>
      <c r="J80">
        <v>3.28</v>
      </c>
      <c r="K80">
        <v>0.81188118811881183</v>
      </c>
      <c r="L80">
        <v>5.76</v>
      </c>
      <c r="M80">
        <v>2.064516129032258</v>
      </c>
      <c r="N80">
        <v>100</v>
      </c>
      <c r="O80">
        <v>98.97</v>
      </c>
      <c r="P80" t="s">
        <v>13684</v>
      </c>
      <c r="Q80" t="s">
        <v>13793</v>
      </c>
      <c r="R80" t="s">
        <v>13854</v>
      </c>
      <c r="S80">
        <v>0</v>
      </c>
      <c r="T80">
        <v>0.14328358208955225</v>
      </c>
    </row>
    <row r="81" spans="1:20">
      <c r="A81">
        <v>9185</v>
      </c>
      <c r="B81" t="s">
        <v>2018</v>
      </c>
      <c r="C81" t="s">
        <v>4370</v>
      </c>
      <c r="D81">
        <v>0</v>
      </c>
      <c r="E81">
        <v>11</v>
      </c>
      <c r="F81">
        <v>1000</v>
      </c>
      <c r="G81">
        <v>64662</v>
      </c>
      <c r="H81">
        <v>23.71</v>
      </c>
      <c r="I81">
        <v>20.743333333333332</v>
      </c>
      <c r="J81">
        <v>1.66</v>
      </c>
      <c r="K81">
        <v>0.4853801169590643</v>
      </c>
      <c r="L81">
        <v>0.87</v>
      </c>
      <c r="M81">
        <v>0.58783783783783783</v>
      </c>
      <c r="N81">
        <v>99.97</v>
      </c>
      <c r="O81">
        <v>99.77</v>
      </c>
      <c r="P81" t="s">
        <v>13855</v>
      </c>
      <c r="Q81" t="s">
        <v>13856</v>
      </c>
      <c r="R81" t="s">
        <v>13857</v>
      </c>
      <c r="S81">
        <v>0.94385263157894739</v>
      </c>
      <c r="T81">
        <v>1.1235955056179776</v>
      </c>
    </row>
    <row r="82" spans="1:20">
      <c r="A82">
        <v>9435</v>
      </c>
      <c r="B82" t="s">
        <v>3002</v>
      </c>
      <c r="C82" t="s">
        <v>4378</v>
      </c>
      <c r="D82">
        <v>1</v>
      </c>
      <c r="E82">
        <v>7</v>
      </c>
      <c r="F82">
        <v>50000</v>
      </c>
      <c r="G82">
        <v>0</v>
      </c>
      <c r="H82">
        <v>11.09</v>
      </c>
      <c r="I82">
        <v>36.873333333333335</v>
      </c>
      <c r="J82">
        <v>2.2999999999999998</v>
      </c>
      <c r="K82">
        <v>0.54502369668246442</v>
      </c>
      <c r="L82">
        <v>1.02</v>
      </c>
      <c r="M82">
        <v>0.47441860465116281</v>
      </c>
      <c r="N82">
        <v>0</v>
      </c>
      <c r="O82">
        <v>0</v>
      </c>
      <c r="P82" t="s">
        <v>13666</v>
      </c>
      <c r="Q82" t="s">
        <v>13666</v>
      </c>
      <c r="R82" t="s">
        <v>13666</v>
      </c>
      <c r="S82">
        <v>0</v>
      </c>
    </row>
    <row r="83" spans="1:20">
      <c r="A83">
        <v>8943</v>
      </c>
      <c r="B83" t="s">
        <v>2055</v>
      </c>
      <c r="C83" t="s">
        <v>4332</v>
      </c>
      <c r="D83">
        <v>1</v>
      </c>
      <c r="E83">
        <v>3</v>
      </c>
      <c r="F83">
        <v>100000</v>
      </c>
      <c r="G83">
        <v>0</v>
      </c>
      <c r="H83">
        <v>10.79</v>
      </c>
      <c r="I83">
        <v>5.5066666666666668</v>
      </c>
      <c r="J83">
        <v>4.99</v>
      </c>
      <c r="K83">
        <v>1.106430155210643</v>
      </c>
      <c r="L83">
        <v>2.64</v>
      </c>
      <c r="M83">
        <v>1.0153846153846153</v>
      </c>
      <c r="N83">
        <v>0</v>
      </c>
      <c r="O83">
        <v>0</v>
      </c>
      <c r="P83" t="s">
        <v>13666</v>
      </c>
      <c r="Q83" t="s">
        <v>13666</v>
      </c>
      <c r="R83" t="s">
        <v>13666</v>
      </c>
      <c r="S83">
        <v>0</v>
      </c>
    </row>
    <row r="84" spans="1:20">
      <c r="A84">
        <v>8766</v>
      </c>
      <c r="B84" t="s">
        <v>1389</v>
      </c>
      <c r="C84" t="s">
        <v>4334</v>
      </c>
      <c r="D84">
        <v>0</v>
      </c>
      <c r="E84">
        <v>4</v>
      </c>
      <c r="F84">
        <v>1000</v>
      </c>
      <c r="G84">
        <v>221423</v>
      </c>
      <c r="H84">
        <v>9.8500000000000014</v>
      </c>
      <c r="I84">
        <v>38.033333333333339</v>
      </c>
      <c r="J84">
        <v>2.81</v>
      </c>
      <c r="K84">
        <v>0.19527449617790132</v>
      </c>
      <c r="L84">
        <v>2.68</v>
      </c>
      <c r="M84">
        <v>0.72628726287262879</v>
      </c>
      <c r="N84">
        <v>44.54</v>
      </c>
      <c r="O84">
        <v>99.56</v>
      </c>
      <c r="P84" t="s">
        <v>13858</v>
      </c>
      <c r="Q84" t="s">
        <v>13859</v>
      </c>
      <c r="R84" t="s">
        <v>13860</v>
      </c>
      <c r="S84">
        <v>1.0029721079103795</v>
      </c>
      <c r="T84">
        <v>2.2007547169811321</v>
      </c>
    </row>
    <row r="85" spans="1:20">
      <c r="A85">
        <v>8932</v>
      </c>
      <c r="B85" t="s">
        <v>790</v>
      </c>
      <c r="C85" t="s">
        <v>4378</v>
      </c>
      <c r="D85">
        <v>0</v>
      </c>
      <c r="E85">
        <v>7</v>
      </c>
      <c r="F85">
        <v>8888</v>
      </c>
      <c r="G85">
        <v>8444</v>
      </c>
      <c r="H85">
        <v>4.1400000000000006</v>
      </c>
      <c r="I85">
        <v>70.756666666666675</v>
      </c>
      <c r="J85">
        <v>1.36</v>
      </c>
      <c r="K85">
        <v>0.28571428571428575</v>
      </c>
      <c r="L85">
        <v>1.61</v>
      </c>
      <c r="M85">
        <v>0.53846153846153844</v>
      </c>
      <c r="N85">
        <v>24.94</v>
      </c>
      <c r="O85">
        <v>99.73</v>
      </c>
      <c r="P85" t="s">
        <v>13861</v>
      </c>
      <c r="Q85" t="s">
        <v>13862</v>
      </c>
      <c r="R85" t="s">
        <v>13863</v>
      </c>
      <c r="S85">
        <v>0.90516971279373371</v>
      </c>
      <c r="T85">
        <v>0.68967587034813926</v>
      </c>
    </row>
    <row r="86" spans="1:20">
      <c r="A86">
        <v>8647</v>
      </c>
      <c r="B86" t="s">
        <v>256</v>
      </c>
      <c r="C86" t="s">
        <v>4334</v>
      </c>
      <c r="D86">
        <v>0</v>
      </c>
      <c r="E86">
        <v>4</v>
      </c>
      <c r="F86">
        <v>1000</v>
      </c>
      <c r="G86">
        <v>149572</v>
      </c>
      <c r="H86">
        <v>5.7100000000000009</v>
      </c>
      <c r="I86">
        <v>32.233333333333327</v>
      </c>
      <c r="J86">
        <v>5.19</v>
      </c>
      <c r="K86">
        <v>0.36066712995135514</v>
      </c>
      <c r="L86">
        <v>2.7</v>
      </c>
      <c r="M86">
        <v>0.73170731707317083</v>
      </c>
      <c r="N86">
        <v>100</v>
      </c>
      <c r="O86">
        <v>98.16</v>
      </c>
      <c r="P86" t="s">
        <v>13864</v>
      </c>
      <c r="Q86" t="s">
        <v>13865</v>
      </c>
      <c r="R86" t="s">
        <v>13866</v>
      </c>
      <c r="S86">
        <v>0.62806552050900233</v>
      </c>
      <c r="T86">
        <v>1.6341112708771153</v>
      </c>
    </row>
    <row r="87" spans="1:20">
      <c r="A87">
        <v>8559</v>
      </c>
      <c r="B87" t="s">
        <v>332</v>
      </c>
      <c r="C87" t="s">
        <v>4983</v>
      </c>
      <c r="D87">
        <v>1</v>
      </c>
      <c r="E87">
        <v>2</v>
      </c>
      <c r="F87">
        <v>100000</v>
      </c>
      <c r="G87">
        <v>0</v>
      </c>
      <c r="H87">
        <v>10.200000000000003</v>
      </c>
      <c r="I87">
        <v>44.080000000000005</v>
      </c>
      <c r="J87">
        <v>8.3800000000000008</v>
      </c>
      <c r="K87">
        <v>1.8580931263858096</v>
      </c>
      <c r="L87">
        <v>1.2</v>
      </c>
      <c r="M87">
        <v>0.46153846153846151</v>
      </c>
      <c r="N87">
        <v>0</v>
      </c>
      <c r="O87">
        <v>0</v>
      </c>
      <c r="P87" t="s">
        <v>13666</v>
      </c>
      <c r="Q87" t="s">
        <v>13666</v>
      </c>
      <c r="R87" t="s">
        <v>13666</v>
      </c>
      <c r="S87">
        <v>0</v>
      </c>
    </row>
    <row r="88" spans="1:20">
      <c r="A88">
        <v>9515</v>
      </c>
      <c r="B88" t="s">
        <v>409</v>
      </c>
      <c r="C88" t="s">
        <v>4286</v>
      </c>
      <c r="D88">
        <v>0</v>
      </c>
      <c r="E88">
        <v>8</v>
      </c>
      <c r="F88">
        <v>2000</v>
      </c>
      <c r="G88">
        <v>7329</v>
      </c>
      <c r="H88">
        <v>12.030000000000001</v>
      </c>
      <c r="I88">
        <v>47.676666666666669</v>
      </c>
      <c r="J88">
        <v>5.96</v>
      </c>
      <c r="K88">
        <v>1.3796296296296295</v>
      </c>
      <c r="L88">
        <v>3.6</v>
      </c>
      <c r="M88">
        <v>1.2328767123287672</v>
      </c>
      <c r="N88">
        <v>84.01</v>
      </c>
      <c r="O88">
        <v>99.42</v>
      </c>
      <c r="P88" t="s">
        <v>13793</v>
      </c>
      <c r="Q88" t="s">
        <v>13867</v>
      </c>
      <c r="R88" t="s">
        <v>13868</v>
      </c>
      <c r="S88">
        <v>0.13862348178137654</v>
      </c>
      <c r="T88">
        <v>0.64100346020761245</v>
      </c>
    </row>
    <row r="89" spans="1:20">
      <c r="A89">
        <v>9509</v>
      </c>
      <c r="B89" t="s">
        <v>579</v>
      </c>
      <c r="C89" t="s">
        <v>4370</v>
      </c>
      <c r="D89">
        <v>0</v>
      </c>
      <c r="E89">
        <v>11</v>
      </c>
      <c r="F89">
        <v>10000</v>
      </c>
      <c r="G89">
        <v>23778</v>
      </c>
      <c r="H89">
        <v>11.430000000000003</v>
      </c>
      <c r="I89">
        <v>34.026666666666671</v>
      </c>
      <c r="J89">
        <v>2.62</v>
      </c>
      <c r="K89">
        <v>0.37806637806637811</v>
      </c>
      <c r="L89">
        <v>2.73</v>
      </c>
      <c r="M89">
        <v>2.0839694656488548</v>
      </c>
      <c r="N89">
        <v>67.25</v>
      </c>
      <c r="O89">
        <v>99.77</v>
      </c>
      <c r="P89" t="s">
        <v>13869</v>
      </c>
      <c r="Q89" t="s">
        <v>13870</v>
      </c>
      <c r="R89" t="s">
        <v>13871</v>
      </c>
      <c r="S89">
        <v>0.88923399790136415</v>
      </c>
      <c r="T89">
        <v>0.77616397448079277</v>
      </c>
    </row>
    <row r="90" spans="1:20">
      <c r="A90">
        <v>9233</v>
      </c>
      <c r="B90" t="s">
        <v>2251</v>
      </c>
      <c r="C90" t="s">
        <v>4334</v>
      </c>
      <c r="D90">
        <v>0</v>
      </c>
      <c r="E90">
        <v>4</v>
      </c>
      <c r="F90">
        <v>1001</v>
      </c>
      <c r="G90">
        <v>46260</v>
      </c>
      <c r="H90">
        <v>0.45999999999999996</v>
      </c>
      <c r="I90">
        <v>-1.23</v>
      </c>
      <c r="J90">
        <v>12.8</v>
      </c>
      <c r="K90">
        <v>1.6753926701570683</v>
      </c>
      <c r="L90">
        <v>3.63</v>
      </c>
      <c r="M90">
        <v>1.0676470588235294</v>
      </c>
      <c r="N90">
        <v>79.19</v>
      </c>
      <c r="O90">
        <v>98.46</v>
      </c>
      <c r="P90" t="s">
        <v>13684</v>
      </c>
      <c r="Q90" t="s">
        <v>13872</v>
      </c>
      <c r="R90" t="s">
        <v>13873</v>
      </c>
      <c r="S90">
        <v>0</v>
      </c>
      <c r="T90">
        <v>3.7585421412300681E-2</v>
      </c>
    </row>
    <row r="91" spans="1:20">
      <c r="A91">
        <v>9505</v>
      </c>
      <c r="B91" t="s">
        <v>480</v>
      </c>
      <c r="C91" t="s">
        <v>4370</v>
      </c>
      <c r="D91">
        <v>0</v>
      </c>
      <c r="E91">
        <v>11</v>
      </c>
      <c r="F91">
        <v>1005</v>
      </c>
      <c r="G91">
        <v>57724</v>
      </c>
      <c r="H91">
        <v>7.759999999999998</v>
      </c>
      <c r="I91">
        <v>36.783333333333331</v>
      </c>
      <c r="J91">
        <v>2.2200000000000002</v>
      </c>
      <c r="K91">
        <v>0.68944099378881984</v>
      </c>
      <c r="L91">
        <v>1.57</v>
      </c>
      <c r="M91">
        <v>0.98742138364779874</v>
      </c>
      <c r="N91">
        <v>98.52</v>
      </c>
      <c r="O91">
        <v>99.6</v>
      </c>
      <c r="P91" t="s">
        <v>13874</v>
      </c>
      <c r="Q91" t="s">
        <v>13875</v>
      </c>
      <c r="R91" t="s">
        <v>13876</v>
      </c>
      <c r="S91">
        <v>0.86133702805680634</v>
      </c>
      <c r="T91">
        <v>1.2277269827769508</v>
      </c>
    </row>
    <row r="92" spans="1:20">
      <c r="A92">
        <v>9421</v>
      </c>
      <c r="B92" t="s">
        <v>747</v>
      </c>
      <c r="C92" t="s">
        <v>4334</v>
      </c>
      <c r="D92">
        <v>0</v>
      </c>
      <c r="E92">
        <v>4</v>
      </c>
      <c r="F92">
        <v>2000</v>
      </c>
      <c r="G92">
        <v>757511</v>
      </c>
      <c r="H92">
        <v>0.59000000000000008</v>
      </c>
      <c r="I92">
        <v>-2.063333333333333</v>
      </c>
      <c r="J92">
        <v>5.82</v>
      </c>
      <c r="K92">
        <v>0.76178010471204194</v>
      </c>
      <c r="L92">
        <v>2.33</v>
      </c>
      <c r="M92">
        <v>0.68529411764705883</v>
      </c>
      <c r="N92">
        <v>83.94</v>
      </c>
      <c r="O92">
        <v>97.36</v>
      </c>
      <c r="P92" t="s">
        <v>13877</v>
      </c>
      <c r="Q92" t="s">
        <v>13878</v>
      </c>
      <c r="R92" t="s">
        <v>13879</v>
      </c>
      <c r="S92">
        <v>1.0075533108866443</v>
      </c>
      <c r="T92">
        <v>0.9060633024024406</v>
      </c>
    </row>
    <row r="93" spans="1:20">
      <c r="A93">
        <v>9497</v>
      </c>
      <c r="B93" t="s">
        <v>1010</v>
      </c>
      <c r="C93" t="s">
        <v>4332</v>
      </c>
      <c r="D93">
        <v>0</v>
      </c>
      <c r="E93">
        <v>3</v>
      </c>
      <c r="F93">
        <v>1000</v>
      </c>
      <c r="G93">
        <v>9731</v>
      </c>
      <c r="H93">
        <v>7.98</v>
      </c>
      <c r="I93">
        <v>26.156666666666666</v>
      </c>
      <c r="J93">
        <v>2.2599999999999998</v>
      </c>
      <c r="K93">
        <v>0.47478991596638653</v>
      </c>
      <c r="L93">
        <v>10.130000000000001</v>
      </c>
      <c r="M93">
        <v>3.387959866220736</v>
      </c>
      <c r="N93">
        <v>94.91</v>
      </c>
      <c r="O93">
        <v>99.28</v>
      </c>
      <c r="P93" t="s">
        <v>13880</v>
      </c>
      <c r="Q93" t="s">
        <v>13809</v>
      </c>
      <c r="R93" t="s">
        <v>13881</v>
      </c>
      <c r="S93">
        <v>0.82160714285714298</v>
      </c>
      <c r="T93">
        <v>1.452972972972973</v>
      </c>
    </row>
    <row r="94" spans="1:20">
      <c r="A94">
        <v>9241</v>
      </c>
      <c r="B94" t="s">
        <v>2269</v>
      </c>
      <c r="C94" t="s">
        <v>4370</v>
      </c>
      <c r="D94">
        <v>0</v>
      </c>
      <c r="E94">
        <v>11</v>
      </c>
      <c r="F94">
        <v>2345.67</v>
      </c>
      <c r="G94">
        <v>35083</v>
      </c>
      <c r="H94">
        <v>1.5699999999999998</v>
      </c>
      <c r="I94">
        <v>-1.4033333333333333</v>
      </c>
      <c r="J94">
        <v>5.51</v>
      </c>
      <c r="K94">
        <v>1.7111801242236022</v>
      </c>
      <c r="L94">
        <v>1.03</v>
      </c>
      <c r="M94">
        <v>0.64779874213836475</v>
      </c>
      <c r="N94">
        <v>99.96</v>
      </c>
      <c r="O94">
        <v>98.85</v>
      </c>
      <c r="P94" t="s">
        <v>13882</v>
      </c>
      <c r="Q94" t="s">
        <v>13883</v>
      </c>
      <c r="R94" t="s">
        <v>13884</v>
      </c>
      <c r="S94">
        <v>1.1601465201465202</v>
      </c>
      <c r="T94">
        <v>0.64034401876465985</v>
      </c>
    </row>
    <row r="95" spans="1:20">
      <c r="A95">
        <v>8580</v>
      </c>
      <c r="B95" t="s">
        <v>570</v>
      </c>
      <c r="C95" t="s">
        <v>4378</v>
      </c>
      <c r="D95">
        <v>0</v>
      </c>
      <c r="E95">
        <v>7</v>
      </c>
      <c r="F95">
        <v>2000</v>
      </c>
      <c r="G95">
        <v>18935</v>
      </c>
      <c r="H95">
        <v>12.31</v>
      </c>
      <c r="I95">
        <v>4.5266666666666664</v>
      </c>
      <c r="J95">
        <v>2.79</v>
      </c>
      <c r="K95">
        <v>0.79487179487179493</v>
      </c>
      <c r="L95">
        <v>1.47</v>
      </c>
      <c r="M95">
        <v>0.81215469613259661</v>
      </c>
      <c r="N95">
        <v>99.85</v>
      </c>
      <c r="O95">
        <v>99.59</v>
      </c>
      <c r="P95" t="s">
        <v>13885</v>
      </c>
      <c r="Q95" t="s">
        <v>13886</v>
      </c>
      <c r="R95" t="s">
        <v>13887</v>
      </c>
      <c r="S95">
        <v>1.0013584905660378</v>
      </c>
      <c r="T95">
        <v>1.2857836001940806</v>
      </c>
    </row>
    <row r="96" spans="1:20">
      <c r="A96">
        <v>9125</v>
      </c>
      <c r="B96" t="s">
        <v>2062</v>
      </c>
      <c r="C96" t="s">
        <v>4332</v>
      </c>
      <c r="D96">
        <v>0</v>
      </c>
      <c r="E96">
        <v>3</v>
      </c>
      <c r="F96">
        <v>1000</v>
      </c>
      <c r="G96">
        <v>11693</v>
      </c>
      <c r="H96">
        <v>4.8100000000000023</v>
      </c>
      <c r="I96">
        <v>81.11333333333333</v>
      </c>
      <c r="J96">
        <v>6.1</v>
      </c>
      <c r="K96">
        <v>1.352549889135255</v>
      </c>
      <c r="L96">
        <v>1.62</v>
      </c>
      <c r="M96">
        <v>0.62307692307692308</v>
      </c>
      <c r="N96">
        <v>65.77</v>
      </c>
      <c r="O96">
        <v>99.71</v>
      </c>
      <c r="P96" t="s">
        <v>13888</v>
      </c>
      <c r="Q96" t="s">
        <v>13889</v>
      </c>
      <c r="R96" t="s">
        <v>13890</v>
      </c>
      <c r="S96">
        <v>0.79259259259259263</v>
      </c>
      <c r="T96">
        <v>0.15705283567619971</v>
      </c>
    </row>
    <row r="97" spans="1:20">
      <c r="A97">
        <v>8892</v>
      </c>
      <c r="B97" t="s">
        <v>2195</v>
      </c>
      <c r="C97" t="s">
        <v>4332</v>
      </c>
      <c r="D97">
        <v>1</v>
      </c>
      <c r="E97">
        <v>3</v>
      </c>
      <c r="F97">
        <v>50000</v>
      </c>
      <c r="G97">
        <v>0</v>
      </c>
      <c r="H97">
        <v>0.57999999999999996</v>
      </c>
      <c r="I97">
        <v>-0.19333333333333333</v>
      </c>
      <c r="J97">
        <v>14.25</v>
      </c>
      <c r="K97">
        <v>3.1596452328159645</v>
      </c>
      <c r="L97">
        <v>5.0999999999999996</v>
      </c>
      <c r="M97">
        <v>1.9615384615384612</v>
      </c>
      <c r="N97">
        <v>0</v>
      </c>
      <c r="O97">
        <v>0</v>
      </c>
      <c r="P97" t="s">
        <v>13666</v>
      </c>
      <c r="Q97" t="s">
        <v>13666</v>
      </c>
      <c r="R97" t="s">
        <v>13666</v>
      </c>
      <c r="S97">
        <v>0</v>
      </c>
    </row>
    <row r="98" spans="1:20">
      <c r="A98">
        <v>8945</v>
      </c>
      <c r="B98" t="s">
        <v>2233</v>
      </c>
      <c r="C98" t="s">
        <v>4334</v>
      </c>
      <c r="D98">
        <v>0</v>
      </c>
      <c r="E98">
        <v>4</v>
      </c>
      <c r="F98">
        <v>2166</v>
      </c>
      <c r="G98">
        <v>114080</v>
      </c>
      <c r="H98">
        <v>8.8699999999999992</v>
      </c>
      <c r="I98">
        <v>5.4933333333333332</v>
      </c>
      <c r="J98">
        <v>18.41</v>
      </c>
      <c r="K98">
        <v>1.2793606671299513</v>
      </c>
      <c r="L98">
        <v>3.62</v>
      </c>
      <c r="M98">
        <v>0.98102981029810299</v>
      </c>
      <c r="N98">
        <v>99.84</v>
      </c>
      <c r="O98">
        <v>98.87</v>
      </c>
      <c r="P98" t="s">
        <v>13891</v>
      </c>
      <c r="Q98" t="s">
        <v>13892</v>
      </c>
      <c r="R98" t="s">
        <v>13893</v>
      </c>
      <c r="S98">
        <v>0.82343818580833938</v>
      </c>
      <c r="T98">
        <v>2.0265195190248724</v>
      </c>
    </row>
    <row r="99" spans="1:20">
      <c r="A99">
        <v>8592</v>
      </c>
      <c r="B99" t="s">
        <v>3127</v>
      </c>
      <c r="C99" t="s">
        <v>4378</v>
      </c>
      <c r="D99">
        <v>1</v>
      </c>
      <c r="E99">
        <v>7</v>
      </c>
      <c r="F99">
        <v>50000</v>
      </c>
      <c r="G99">
        <v>0</v>
      </c>
      <c r="H99">
        <v>0.30999999999999994</v>
      </c>
      <c r="I99">
        <v>-1.05</v>
      </c>
      <c r="J99">
        <v>3.79</v>
      </c>
      <c r="K99">
        <v>0.89810426540284372</v>
      </c>
      <c r="L99">
        <v>2.1</v>
      </c>
      <c r="M99">
        <v>0.9767441860465117</v>
      </c>
      <c r="N99">
        <v>0</v>
      </c>
      <c r="O99">
        <v>0</v>
      </c>
      <c r="P99" t="s">
        <v>13666</v>
      </c>
      <c r="Q99" t="s">
        <v>13666</v>
      </c>
      <c r="R99" t="s">
        <v>13666</v>
      </c>
      <c r="S99">
        <v>0</v>
      </c>
    </row>
    <row r="100" spans="1:20">
      <c r="A100">
        <v>9296</v>
      </c>
      <c r="B100" t="s">
        <v>2399</v>
      </c>
      <c r="C100" t="s">
        <v>4352</v>
      </c>
      <c r="D100">
        <v>0</v>
      </c>
      <c r="E100">
        <v>14</v>
      </c>
      <c r="F100">
        <v>1000</v>
      </c>
      <c r="G100">
        <v>36776</v>
      </c>
      <c r="H100">
        <v>17.629999999999995</v>
      </c>
      <c r="I100">
        <v>59.129999999999995</v>
      </c>
      <c r="J100">
        <v>1.06</v>
      </c>
      <c r="K100">
        <v>0.13135068153655516</v>
      </c>
      <c r="L100">
        <v>6.16</v>
      </c>
      <c r="M100">
        <v>1.7303370786516854</v>
      </c>
      <c r="N100">
        <v>47.53</v>
      </c>
      <c r="O100">
        <v>98.94</v>
      </c>
      <c r="P100" t="s">
        <v>13799</v>
      </c>
      <c r="Q100" t="s">
        <v>13894</v>
      </c>
      <c r="R100" t="s">
        <v>13895</v>
      </c>
      <c r="S100">
        <v>0.98607843137254902</v>
      </c>
      <c r="T100">
        <v>1.1449953227315248</v>
      </c>
    </row>
    <row r="101" spans="1:20">
      <c r="A101">
        <v>8954</v>
      </c>
      <c r="B101" t="s">
        <v>2367</v>
      </c>
      <c r="C101" t="s">
        <v>4332</v>
      </c>
      <c r="D101">
        <v>0</v>
      </c>
      <c r="E101">
        <v>3</v>
      </c>
      <c r="F101">
        <v>10769.9</v>
      </c>
      <c r="G101">
        <v>29711</v>
      </c>
      <c r="H101">
        <v>11.77</v>
      </c>
      <c r="I101">
        <v>3.9233333333333333</v>
      </c>
      <c r="J101">
        <v>15.52</v>
      </c>
      <c r="K101">
        <v>1.3894359892569381</v>
      </c>
      <c r="L101">
        <v>3.83</v>
      </c>
      <c r="M101">
        <v>1.0819209039548023</v>
      </c>
      <c r="N101">
        <v>93.77</v>
      </c>
      <c r="O101">
        <v>98.35</v>
      </c>
      <c r="P101" t="s">
        <v>13896</v>
      </c>
      <c r="Q101" t="s">
        <v>13897</v>
      </c>
      <c r="R101" t="s">
        <v>13898</v>
      </c>
      <c r="S101">
        <v>0.62043035107587774</v>
      </c>
      <c r="T101">
        <v>0.82126802046194392</v>
      </c>
    </row>
    <row r="102" spans="1:20">
      <c r="A102">
        <v>8571</v>
      </c>
      <c r="B102" t="s">
        <v>3157</v>
      </c>
      <c r="C102" t="s">
        <v>4286</v>
      </c>
      <c r="D102">
        <v>0</v>
      </c>
      <c r="E102">
        <v>8</v>
      </c>
      <c r="F102">
        <v>1001</v>
      </c>
      <c r="G102">
        <v>121907</v>
      </c>
      <c r="H102">
        <v>0.53000000000000014</v>
      </c>
      <c r="I102">
        <v>-1.0733333333333335</v>
      </c>
      <c r="J102">
        <v>6.17</v>
      </c>
      <c r="K102">
        <v>0.97626582278481011</v>
      </c>
      <c r="L102">
        <v>3.6</v>
      </c>
      <c r="M102">
        <v>1.1076923076923078</v>
      </c>
      <c r="N102">
        <v>99.47</v>
      </c>
      <c r="O102">
        <v>97.45</v>
      </c>
      <c r="P102" t="s">
        <v>13899</v>
      </c>
      <c r="Q102" t="s">
        <v>13900</v>
      </c>
      <c r="R102" t="s">
        <v>13901</v>
      </c>
      <c r="S102">
        <v>1.0039506172839505</v>
      </c>
      <c r="T102">
        <v>0.43365200764818357</v>
      </c>
    </row>
    <row r="103" spans="1:20">
      <c r="A103">
        <v>9123</v>
      </c>
      <c r="B103" t="s">
        <v>2090</v>
      </c>
      <c r="C103" t="s">
        <v>4335</v>
      </c>
      <c r="D103">
        <v>0</v>
      </c>
      <c r="E103">
        <v>5</v>
      </c>
      <c r="F103">
        <v>1000</v>
      </c>
      <c r="G103">
        <v>43665</v>
      </c>
      <c r="H103">
        <v>2.83</v>
      </c>
      <c r="I103">
        <v>0.94333333333333336</v>
      </c>
      <c r="J103">
        <v>1.85</v>
      </c>
      <c r="K103">
        <v>0.47073791348600508</v>
      </c>
      <c r="L103">
        <v>0.31</v>
      </c>
      <c r="M103">
        <v>0.12757201646090535</v>
      </c>
      <c r="N103">
        <v>99.39</v>
      </c>
      <c r="O103">
        <v>98.2</v>
      </c>
      <c r="P103" t="s">
        <v>13902</v>
      </c>
      <c r="Q103" t="s">
        <v>13903</v>
      </c>
      <c r="R103" t="s">
        <v>13904</v>
      </c>
      <c r="S103">
        <v>0.69765567765567771</v>
      </c>
      <c r="T103">
        <v>0.25950570342205326</v>
      </c>
    </row>
    <row r="104" spans="1:20">
      <c r="A104">
        <v>9202</v>
      </c>
      <c r="B104" t="s">
        <v>1165</v>
      </c>
      <c r="C104" t="s">
        <v>4286</v>
      </c>
      <c r="D104">
        <v>0</v>
      </c>
      <c r="E104">
        <v>8</v>
      </c>
      <c r="F104">
        <v>11525.11</v>
      </c>
      <c r="G104">
        <v>50078</v>
      </c>
      <c r="H104">
        <v>5.6899999999999977</v>
      </c>
      <c r="I104">
        <v>66.903333333333336</v>
      </c>
      <c r="J104">
        <v>1.75</v>
      </c>
      <c r="K104">
        <v>0.25697503671071953</v>
      </c>
      <c r="L104">
        <v>1.28</v>
      </c>
      <c r="M104">
        <v>0.39263803680981596</v>
      </c>
      <c r="N104">
        <v>99.66</v>
      </c>
      <c r="O104">
        <v>99.55</v>
      </c>
      <c r="P104" t="s">
        <v>13905</v>
      </c>
      <c r="Q104" t="s">
        <v>13906</v>
      </c>
      <c r="R104" t="s">
        <v>13907</v>
      </c>
      <c r="S104">
        <v>0.54663043478260875</v>
      </c>
      <c r="T104">
        <v>0.8926622195269861</v>
      </c>
    </row>
    <row r="105" spans="1:20">
      <c r="A105">
        <v>9239</v>
      </c>
      <c r="B105" t="s">
        <v>2295</v>
      </c>
      <c r="C105" t="s">
        <v>4334</v>
      </c>
      <c r="D105">
        <v>0</v>
      </c>
      <c r="E105">
        <v>4</v>
      </c>
      <c r="F105">
        <v>1000</v>
      </c>
      <c r="G105">
        <v>606</v>
      </c>
      <c r="H105">
        <v>0</v>
      </c>
      <c r="I105">
        <v>100</v>
      </c>
      <c r="J105">
        <v>9.09</v>
      </c>
      <c r="K105">
        <v>0.70629370629370636</v>
      </c>
      <c r="L105">
        <v>3.82</v>
      </c>
      <c r="M105">
        <v>1.0437158469945353</v>
      </c>
      <c r="N105">
        <v>98.84</v>
      </c>
      <c r="O105">
        <v>0</v>
      </c>
      <c r="P105" t="s">
        <v>13676</v>
      </c>
      <c r="Q105" t="s">
        <v>13750</v>
      </c>
      <c r="R105" t="s">
        <v>13750</v>
      </c>
      <c r="S105">
        <v>1.07</v>
      </c>
      <c r="T105">
        <v>6</v>
      </c>
    </row>
    <row r="106" spans="1:20">
      <c r="A106">
        <v>9227</v>
      </c>
      <c r="B106" t="s">
        <v>859</v>
      </c>
      <c r="C106" t="s">
        <v>4339</v>
      </c>
      <c r="D106">
        <v>0</v>
      </c>
      <c r="E106">
        <v>6</v>
      </c>
      <c r="F106">
        <v>1001</v>
      </c>
      <c r="G106">
        <v>6308</v>
      </c>
      <c r="H106">
        <v>15.280000000000001</v>
      </c>
      <c r="I106">
        <v>38.126666666666665</v>
      </c>
      <c r="J106">
        <v>8.31</v>
      </c>
      <c r="K106">
        <v>2.1926121372031662</v>
      </c>
      <c r="L106">
        <v>0.1</v>
      </c>
      <c r="M106">
        <v>4.1322314049586778E-2</v>
      </c>
      <c r="N106">
        <v>98.95</v>
      </c>
      <c r="O106">
        <v>99.84</v>
      </c>
      <c r="P106" t="s">
        <v>13908</v>
      </c>
      <c r="Q106" t="s">
        <v>13909</v>
      </c>
      <c r="R106" t="s">
        <v>13910</v>
      </c>
      <c r="S106">
        <v>0.61730769230769234</v>
      </c>
      <c r="T106">
        <v>0.75090252707581229</v>
      </c>
    </row>
    <row r="107" spans="1:20">
      <c r="A107">
        <v>9280</v>
      </c>
      <c r="B107" t="s">
        <v>2459</v>
      </c>
      <c r="C107" t="s">
        <v>4286</v>
      </c>
      <c r="D107">
        <v>0</v>
      </c>
      <c r="E107">
        <v>8</v>
      </c>
      <c r="F107">
        <v>1000</v>
      </c>
      <c r="G107">
        <v>143781</v>
      </c>
      <c r="H107">
        <v>6.5799999999999983</v>
      </c>
      <c r="I107">
        <v>37.03</v>
      </c>
      <c r="J107">
        <v>11.47</v>
      </c>
      <c r="K107">
        <v>1.8148734177215191</v>
      </c>
      <c r="L107">
        <v>1.44</v>
      </c>
      <c r="M107">
        <v>0.44307692307692303</v>
      </c>
      <c r="N107">
        <v>99.39</v>
      </c>
      <c r="O107">
        <v>99.53</v>
      </c>
      <c r="P107" t="s">
        <v>13911</v>
      </c>
      <c r="Q107" t="s">
        <v>13912</v>
      </c>
      <c r="R107" t="s">
        <v>13913</v>
      </c>
      <c r="S107">
        <v>0.93908646003262652</v>
      </c>
      <c r="T107">
        <v>1.5704526046114433</v>
      </c>
    </row>
    <row r="108" spans="1:20">
      <c r="A108">
        <v>9261</v>
      </c>
      <c r="B108" t="s">
        <v>576</v>
      </c>
      <c r="C108" t="s">
        <v>4334</v>
      </c>
      <c r="D108">
        <v>0</v>
      </c>
      <c r="E108">
        <v>4</v>
      </c>
      <c r="F108">
        <v>1188</v>
      </c>
      <c r="G108">
        <v>13972</v>
      </c>
      <c r="H108">
        <v>6.7899999999999991</v>
      </c>
      <c r="I108">
        <v>41.54</v>
      </c>
      <c r="J108">
        <v>16.09</v>
      </c>
      <c r="K108">
        <v>2.1060209424083771</v>
      </c>
      <c r="L108">
        <v>1.76</v>
      </c>
      <c r="M108">
        <v>0.51764705882352946</v>
      </c>
      <c r="N108">
        <v>98.15</v>
      </c>
      <c r="O108">
        <v>98.94</v>
      </c>
      <c r="P108" t="s">
        <v>13914</v>
      </c>
      <c r="Q108" t="s">
        <v>13915</v>
      </c>
      <c r="R108" t="s">
        <v>13916</v>
      </c>
      <c r="S108">
        <v>1.0025225225225225</v>
      </c>
      <c r="T108">
        <v>1.2770853307766059</v>
      </c>
    </row>
    <row r="109" spans="1:20">
      <c r="A109">
        <v>9302</v>
      </c>
      <c r="B109" t="s">
        <v>2521</v>
      </c>
      <c r="C109" t="s">
        <v>4339</v>
      </c>
      <c r="D109">
        <v>1</v>
      </c>
      <c r="E109">
        <v>6</v>
      </c>
      <c r="F109">
        <v>50000</v>
      </c>
      <c r="G109">
        <v>0</v>
      </c>
      <c r="H109">
        <v>23.45</v>
      </c>
      <c r="I109">
        <v>12.053333333333335</v>
      </c>
      <c r="J109">
        <v>12.71</v>
      </c>
      <c r="K109">
        <v>3.3535620052770452</v>
      </c>
      <c r="L109">
        <v>2.69</v>
      </c>
      <c r="M109">
        <v>1.1115702479338843</v>
      </c>
      <c r="N109">
        <v>0</v>
      </c>
      <c r="O109">
        <v>0</v>
      </c>
      <c r="P109" t="s">
        <v>13666</v>
      </c>
      <c r="Q109" t="s">
        <v>13666</v>
      </c>
      <c r="R109" t="s">
        <v>13666</v>
      </c>
      <c r="S109">
        <v>0</v>
      </c>
    </row>
    <row r="110" spans="1:20">
      <c r="A110">
        <v>9373</v>
      </c>
      <c r="B110" t="s">
        <v>2551</v>
      </c>
      <c r="C110" t="s">
        <v>4334</v>
      </c>
      <c r="D110">
        <v>0</v>
      </c>
      <c r="E110">
        <v>4</v>
      </c>
      <c r="F110">
        <v>1000</v>
      </c>
      <c r="G110">
        <v>16157</v>
      </c>
      <c r="H110">
        <v>24.66</v>
      </c>
      <c r="I110">
        <v>15.12</v>
      </c>
      <c r="J110">
        <v>16.36</v>
      </c>
      <c r="K110">
        <v>1.1369006254343292</v>
      </c>
      <c r="L110">
        <v>2.7</v>
      </c>
      <c r="M110">
        <v>0.73170731707317083</v>
      </c>
      <c r="N110">
        <v>92.6</v>
      </c>
      <c r="O110">
        <v>98.04</v>
      </c>
      <c r="P110" t="s">
        <v>13917</v>
      </c>
      <c r="Q110" t="s">
        <v>13918</v>
      </c>
      <c r="R110" t="s">
        <v>13919</v>
      </c>
      <c r="S110">
        <v>0.28533333333333333</v>
      </c>
      <c r="T110">
        <v>2.2881355932203391</v>
      </c>
    </row>
    <row r="111" spans="1:20">
      <c r="A111">
        <v>9294</v>
      </c>
      <c r="B111" t="s">
        <v>2534</v>
      </c>
      <c r="C111" t="s">
        <v>4370</v>
      </c>
      <c r="D111">
        <v>0</v>
      </c>
      <c r="E111">
        <v>11</v>
      </c>
      <c r="F111">
        <v>0</v>
      </c>
      <c r="G111">
        <v>6229</v>
      </c>
      <c r="H111">
        <v>4.2199999999999989</v>
      </c>
      <c r="I111">
        <v>89.52</v>
      </c>
      <c r="J111">
        <v>1.36</v>
      </c>
      <c r="K111">
        <v>0.42236024844720499</v>
      </c>
      <c r="L111">
        <v>1.61</v>
      </c>
      <c r="M111">
        <v>1.0125786163522013</v>
      </c>
      <c r="N111">
        <v>98.76</v>
      </c>
      <c r="O111">
        <v>99.73</v>
      </c>
      <c r="P111" t="s">
        <v>13920</v>
      </c>
      <c r="Q111" t="s">
        <v>13921</v>
      </c>
      <c r="R111" t="s">
        <v>13922</v>
      </c>
      <c r="S111">
        <v>0.2038095238095238</v>
      </c>
      <c r="T111">
        <v>0.69342829394626093</v>
      </c>
    </row>
    <row r="112" spans="1:20">
      <c r="A112">
        <v>8662</v>
      </c>
      <c r="B112" t="s">
        <v>877</v>
      </c>
      <c r="C112" t="s">
        <v>4339</v>
      </c>
      <c r="D112">
        <v>0</v>
      </c>
      <c r="E112">
        <v>6</v>
      </c>
      <c r="F112">
        <v>1000</v>
      </c>
      <c r="G112">
        <v>1951</v>
      </c>
      <c r="H112">
        <v>27.570000000000007</v>
      </c>
      <c r="I112">
        <v>83.570000000000007</v>
      </c>
      <c r="J112">
        <v>0</v>
      </c>
      <c r="K112">
        <v>0</v>
      </c>
      <c r="L112">
        <v>0</v>
      </c>
      <c r="M112">
        <v>0</v>
      </c>
      <c r="N112">
        <v>42.03</v>
      </c>
      <c r="O112">
        <v>99.04</v>
      </c>
      <c r="P112" t="s">
        <v>13923</v>
      </c>
      <c r="Q112" t="s">
        <v>13924</v>
      </c>
      <c r="R112" t="s">
        <v>13925</v>
      </c>
      <c r="S112">
        <v>9.7272727272727275E-2</v>
      </c>
      <c r="T112">
        <v>1.3968253968253967</v>
      </c>
    </row>
    <row r="113" spans="1:20">
      <c r="A113">
        <v>8986</v>
      </c>
      <c r="B113" t="s">
        <v>1505</v>
      </c>
      <c r="C113" t="s">
        <v>4339</v>
      </c>
      <c r="D113">
        <v>0</v>
      </c>
      <c r="E113">
        <v>6</v>
      </c>
      <c r="F113">
        <v>1000</v>
      </c>
      <c r="G113">
        <v>13431</v>
      </c>
      <c r="H113">
        <v>0</v>
      </c>
      <c r="I113">
        <v>0</v>
      </c>
      <c r="J113">
        <v>1.56</v>
      </c>
      <c r="K113">
        <v>0.39795918367346939</v>
      </c>
      <c r="L113">
        <v>4.5599999999999996</v>
      </c>
      <c r="M113">
        <v>1.509933774834437</v>
      </c>
      <c r="N113">
        <v>85.99</v>
      </c>
      <c r="O113">
        <v>98.76</v>
      </c>
      <c r="P113" t="s">
        <v>13926</v>
      </c>
      <c r="Q113" t="s">
        <v>13927</v>
      </c>
      <c r="R113" t="s">
        <v>13928</v>
      </c>
      <c r="S113">
        <v>1.0129002320185616</v>
      </c>
      <c r="T113">
        <v>1.0833682446585673</v>
      </c>
    </row>
    <row r="114" spans="1:20">
      <c r="A114">
        <v>9278</v>
      </c>
      <c r="B114" t="s">
        <v>2439</v>
      </c>
      <c r="C114" t="s">
        <v>4334</v>
      </c>
      <c r="D114">
        <v>0</v>
      </c>
      <c r="E114">
        <v>4</v>
      </c>
      <c r="F114">
        <v>1000</v>
      </c>
      <c r="G114">
        <v>26200</v>
      </c>
      <c r="H114">
        <v>1.740000000000002</v>
      </c>
      <c r="I114">
        <v>55.383333333333326</v>
      </c>
      <c r="J114">
        <v>22.45</v>
      </c>
      <c r="K114">
        <v>1.5601111883252257</v>
      </c>
      <c r="L114">
        <v>2.54</v>
      </c>
      <c r="M114">
        <v>0.68834688346883466</v>
      </c>
      <c r="N114">
        <v>96.87</v>
      </c>
      <c r="O114">
        <v>96.51</v>
      </c>
      <c r="P114" t="s">
        <v>13670</v>
      </c>
      <c r="Q114" t="s">
        <v>13929</v>
      </c>
      <c r="R114" t="s">
        <v>13930</v>
      </c>
      <c r="S114">
        <v>0.64200000000000002</v>
      </c>
      <c r="T114">
        <v>0.25236593059936907</v>
      </c>
    </row>
    <row r="115" spans="1:20">
      <c r="A115">
        <v>9323</v>
      </c>
      <c r="B115" t="s">
        <v>1135</v>
      </c>
      <c r="C115" t="s">
        <v>4332</v>
      </c>
      <c r="D115">
        <v>0</v>
      </c>
      <c r="E115">
        <v>3</v>
      </c>
      <c r="F115">
        <v>11000</v>
      </c>
      <c r="G115">
        <v>229001</v>
      </c>
      <c r="H115">
        <v>0.94</v>
      </c>
      <c r="I115">
        <v>-0.3133333333333333</v>
      </c>
      <c r="J115">
        <v>5.7</v>
      </c>
      <c r="K115">
        <v>1.8037974683544304</v>
      </c>
      <c r="L115">
        <v>2.63</v>
      </c>
      <c r="M115">
        <v>1.082304526748971</v>
      </c>
      <c r="N115">
        <v>99.17</v>
      </c>
      <c r="O115">
        <v>99.19</v>
      </c>
      <c r="P115" t="s">
        <v>13931</v>
      </c>
      <c r="Q115" t="s">
        <v>13932</v>
      </c>
      <c r="R115" t="s">
        <v>13933</v>
      </c>
      <c r="S115">
        <v>1.1328768523249872</v>
      </c>
      <c r="T115">
        <v>1.4656736290255472</v>
      </c>
    </row>
    <row r="116" spans="1:20">
      <c r="A116">
        <v>9217</v>
      </c>
      <c r="B116" t="s">
        <v>2353</v>
      </c>
      <c r="C116" t="s">
        <v>4334</v>
      </c>
      <c r="D116">
        <v>0</v>
      </c>
      <c r="E116">
        <v>4</v>
      </c>
      <c r="F116">
        <v>1200</v>
      </c>
      <c r="G116">
        <v>9737</v>
      </c>
      <c r="H116">
        <v>16.48</v>
      </c>
      <c r="I116">
        <v>7.1133333333333333</v>
      </c>
      <c r="J116">
        <v>9.33</v>
      </c>
      <c r="K116">
        <v>0.64836692147324526</v>
      </c>
      <c r="L116">
        <v>3.48</v>
      </c>
      <c r="M116">
        <v>0.94308943089430897</v>
      </c>
      <c r="N116">
        <v>99.98</v>
      </c>
      <c r="O116">
        <v>98.01</v>
      </c>
      <c r="P116" t="s">
        <v>13917</v>
      </c>
      <c r="Q116" t="s">
        <v>13934</v>
      </c>
      <c r="R116" t="s">
        <v>13935</v>
      </c>
      <c r="S116">
        <v>8.7346938775510197E-2</v>
      </c>
      <c r="T116">
        <v>0.35621970920840063</v>
      </c>
    </row>
    <row r="117" spans="1:20">
      <c r="A117">
        <v>8944</v>
      </c>
      <c r="B117" t="s">
        <v>600</v>
      </c>
      <c r="C117" t="s">
        <v>4339</v>
      </c>
      <c r="D117">
        <v>0</v>
      </c>
      <c r="E117">
        <v>6</v>
      </c>
      <c r="F117">
        <v>1000</v>
      </c>
      <c r="G117">
        <v>46248</v>
      </c>
      <c r="H117">
        <v>0.24999999999999989</v>
      </c>
      <c r="I117">
        <v>-1.0433333333333332</v>
      </c>
      <c r="J117">
        <v>4.0999999999999996</v>
      </c>
      <c r="K117">
        <v>1.2424242424242424</v>
      </c>
      <c r="L117">
        <v>4.97</v>
      </c>
      <c r="M117">
        <v>1.7813620071684586</v>
      </c>
      <c r="N117">
        <v>91.64</v>
      </c>
      <c r="O117">
        <v>99.35</v>
      </c>
      <c r="P117" t="s">
        <v>13936</v>
      </c>
      <c r="Q117" t="s">
        <v>13937</v>
      </c>
      <c r="R117" t="s">
        <v>13938</v>
      </c>
      <c r="S117">
        <v>0.6816296296296297</v>
      </c>
      <c r="T117">
        <v>0.86476868327402134</v>
      </c>
    </row>
    <row r="118" spans="1:20">
      <c r="A118">
        <v>9310</v>
      </c>
      <c r="B118" t="s">
        <v>2455</v>
      </c>
      <c r="C118" t="s">
        <v>4334</v>
      </c>
      <c r="D118">
        <v>0</v>
      </c>
      <c r="E118">
        <v>4</v>
      </c>
      <c r="F118">
        <v>3000</v>
      </c>
      <c r="G118">
        <v>30581</v>
      </c>
      <c r="H118">
        <v>0.75</v>
      </c>
      <c r="I118">
        <v>-2.3966666666666665</v>
      </c>
      <c r="J118">
        <v>9.86</v>
      </c>
      <c r="K118">
        <v>0.68519805420430846</v>
      </c>
      <c r="L118">
        <v>2.68</v>
      </c>
      <c r="M118">
        <v>0.72628726287262879</v>
      </c>
      <c r="N118">
        <v>100</v>
      </c>
      <c r="O118">
        <v>97.96</v>
      </c>
      <c r="P118" t="s">
        <v>13939</v>
      </c>
      <c r="Q118" t="s">
        <v>13940</v>
      </c>
      <c r="R118" t="s">
        <v>13941</v>
      </c>
      <c r="S118">
        <v>1.0039506172839505</v>
      </c>
      <c r="T118">
        <v>0.5426125790844808</v>
      </c>
    </row>
    <row r="119" spans="1:20">
      <c r="A119">
        <v>9272</v>
      </c>
      <c r="B119" t="s">
        <v>2473</v>
      </c>
      <c r="C119" t="s">
        <v>4332</v>
      </c>
      <c r="D119">
        <v>1</v>
      </c>
      <c r="E119">
        <v>3</v>
      </c>
      <c r="F119">
        <v>150000</v>
      </c>
      <c r="G119">
        <v>0</v>
      </c>
      <c r="H119">
        <v>17.47</v>
      </c>
      <c r="I119">
        <v>10.049999999999999</v>
      </c>
      <c r="J119">
        <v>15.35</v>
      </c>
      <c r="K119">
        <v>3.403547671840355</v>
      </c>
      <c r="L119">
        <v>1.62</v>
      </c>
      <c r="M119">
        <v>0.62307692307692308</v>
      </c>
      <c r="N119">
        <v>0</v>
      </c>
      <c r="O119">
        <v>0</v>
      </c>
      <c r="P119" t="s">
        <v>13666</v>
      </c>
      <c r="Q119" t="s">
        <v>13666</v>
      </c>
      <c r="R119" t="s">
        <v>13666</v>
      </c>
      <c r="S119">
        <v>0</v>
      </c>
    </row>
    <row r="120" spans="1:20">
      <c r="A120">
        <v>8763</v>
      </c>
      <c r="B120" t="s">
        <v>2627</v>
      </c>
      <c r="C120" t="s">
        <v>4332</v>
      </c>
      <c r="D120">
        <v>0</v>
      </c>
      <c r="E120">
        <v>3</v>
      </c>
      <c r="F120">
        <v>5323</v>
      </c>
      <c r="G120">
        <v>131486</v>
      </c>
      <c r="H120">
        <v>8.84</v>
      </c>
      <c r="I120">
        <v>2.5133333333333332</v>
      </c>
      <c r="J120">
        <v>6.58</v>
      </c>
      <c r="K120">
        <v>1.3539094650205761</v>
      </c>
      <c r="L120">
        <v>1.56</v>
      </c>
      <c r="M120">
        <v>0.52881355932203389</v>
      </c>
      <c r="N120">
        <v>97.51</v>
      </c>
      <c r="O120">
        <v>99.31</v>
      </c>
      <c r="P120" t="s">
        <v>13942</v>
      </c>
      <c r="Q120" t="s">
        <v>13943</v>
      </c>
      <c r="R120" t="s">
        <v>13944</v>
      </c>
      <c r="S120">
        <v>0.80234757834757831</v>
      </c>
      <c r="T120">
        <v>0.84186120882635118</v>
      </c>
    </row>
    <row r="121" spans="1:20">
      <c r="A121">
        <v>9315</v>
      </c>
      <c r="B121" t="s">
        <v>2567</v>
      </c>
      <c r="C121" t="s">
        <v>4378</v>
      </c>
      <c r="D121">
        <v>0</v>
      </c>
      <c r="E121">
        <v>7</v>
      </c>
      <c r="F121">
        <v>1000</v>
      </c>
      <c r="G121">
        <v>38704</v>
      </c>
      <c r="H121">
        <v>2.8700000000000045</v>
      </c>
      <c r="I121">
        <v>56.563333333333333</v>
      </c>
      <c r="J121">
        <v>1.06</v>
      </c>
      <c r="K121">
        <v>0.30199430199430205</v>
      </c>
      <c r="L121">
        <v>1.27</v>
      </c>
      <c r="M121">
        <v>0.7016574585635359</v>
      </c>
      <c r="N121">
        <v>82.06</v>
      </c>
      <c r="O121">
        <v>98.43</v>
      </c>
      <c r="P121" t="s">
        <v>13945</v>
      </c>
      <c r="Q121" t="s">
        <v>13946</v>
      </c>
      <c r="R121" t="s">
        <v>13947</v>
      </c>
      <c r="S121">
        <v>0.93722627737226283</v>
      </c>
      <c r="T121">
        <v>0.11461238148354713</v>
      </c>
    </row>
    <row r="122" spans="1:20">
      <c r="A122">
        <v>9327</v>
      </c>
      <c r="B122" t="s">
        <v>2695</v>
      </c>
      <c r="C122" t="s">
        <v>4339</v>
      </c>
      <c r="D122">
        <v>0</v>
      </c>
      <c r="E122">
        <v>6</v>
      </c>
      <c r="F122">
        <v>1212</v>
      </c>
      <c r="G122">
        <v>2410</v>
      </c>
      <c r="H122">
        <v>4.5400000000000063</v>
      </c>
      <c r="I122">
        <v>80.296666666666667</v>
      </c>
      <c r="J122">
        <v>1.28</v>
      </c>
      <c r="K122">
        <v>0.33773087071240104</v>
      </c>
      <c r="L122">
        <v>0.36</v>
      </c>
      <c r="M122">
        <v>0.1487603305785124</v>
      </c>
      <c r="N122">
        <v>99.17</v>
      </c>
      <c r="O122">
        <v>99.51</v>
      </c>
      <c r="P122" t="s">
        <v>13764</v>
      </c>
      <c r="Q122" t="s">
        <v>13948</v>
      </c>
      <c r="R122" t="s">
        <v>13949</v>
      </c>
      <c r="S122">
        <v>0.76744827586206898</v>
      </c>
      <c r="T122">
        <v>1.8432203389830508</v>
      </c>
    </row>
    <row r="123" spans="1:20">
      <c r="A123">
        <v>9067</v>
      </c>
      <c r="B123" t="s">
        <v>2720</v>
      </c>
      <c r="C123" t="s">
        <v>4332</v>
      </c>
      <c r="D123">
        <v>1</v>
      </c>
      <c r="E123">
        <v>3</v>
      </c>
      <c r="F123">
        <v>50000</v>
      </c>
      <c r="G123">
        <v>0</v>
      </c>
      <c r="H123">
        <v>14.310000000000002</v>
      </c>
      <c r="I123">
        <v>52.379999999999995</v>
      </c>
      <c r="J123">
        <v>2.56</v>
      </c>
      <c r="K123">
        <v>0.56762749445676275</v>
      </c>
      <c r="L123">
        <v>1.27</v>
      </c>
      <c r="M123">
        <v>0.48846153846153845</v>
      </c>
      <c r="N123">
        <v>0</v>
      </c>
      <c r="O123">
        <v>0</v>
      </c>
      <c r="P123" t="s">
        <v>13666</v>
      </c>
      <c r="Q123" t="s">
        <v>13666</v>
      </c>
      <c r="R123" t="s">
        <v>13666</v>
      </c>
      <c r="S123">
        <v>0</v>
      </c>
    </row>
    <row r="124" spans="1:20">
      <c r="A124">
        <v>8978</v>
      </c>
      <c r="B124" t="s">
        <v>1426</v>
      </c>
      <c r="C124" t="s">
        <v>4378</v>
      </c>
      <c r="D124">
        <v>1</v>
      </c>
      <c r="E124">
        <v>7</v>
      </c>
      <c r="F124">
        <v>150000</v>
      </c>
      <c r="G124">
        <v>0</v>
      </c>
      <c r="H124">
        <v>3.9399999999999977</v>
      </c>
      <c r="I124">
        <v>50.143333333333338</v>
      </c>
      <c r="J124">
        <v>1.24</v>
      </c>
      <c r="K124">
        <v>0.29383886255924174</v>
      </c>
      <c r="L124">
        <v>2.5499999999999998</v>
      </c>
      <c r="M124">
        <v>1.1860465116279069</v>
      </c>
      <c r="N124">
        <v>0</v>
      </c>
      <c r="O124">
        <v>0</v>
      </c>
      <c r="P124" t="s">
        <v>13666</v>
      </c>
      <c r="Q124" t="s">
        <v>13666</v>
      </c>
      <c r="R124" t="s">
        <v>13666</v>
      </c>
      <c r="S124">
        <v>0</v>
      </c>
    </row>
    <row r="125" spans="1:20">
      <c r="A125">
        <v>9364</v>
      </c>
      <c r="B125" t="s">
        <v>2643</v>
      </c>
      <c r="C125" t="s">
        <v>4332</v>
      </c>
      <c r="D125">
        <v>0</v>
      </c>
      <c r="E125">
        <v>3</v>
      </c>
      <c r="F125">
        <v>1000</v>
      </c>
      <c r="G125">
        <v>126801</v>
      </c>
      <c r="H125">
        <v>21.99</v>
      </c>
      <c r="I125">
        <v>8.1199999999999992</v>
      </c>
      <c r="J125">
        <v>6.68</v>
      </c>
      <c r="K125">
        <v>1.3744855967078189</v>
      </c>
      <c r="L125">
        <v>2.74</v>
      </c>
      <c r="M125">
        <v>0.92881355932203391</v>
      </c>
      <c r="N125">
        <v>97.73</v>
      </c>
      <c r="O125">
        <v>99.2</v>
      </c>
      <c r="P125" t="s">
        <v>13950</v>
      </c>
      <c r="Q125" t="s">
        <v>13951</v>
      </c>
      <c r="R125" t="s">
        <v>13952</v>
      </c>
      <c r="S125">
        <v>0.81787356321839089</v>
      </c>
      <c r="T125">
        <v>0.81602344894968248</v>
      </c>
    </row>
    <row r="126" spans="1:20">
      <c r="A126">
        <v>8823</v>
      </c>
      <c r="B126" t="s">
        <v>2613</v>
      </c>
      <c r="C126" t="s">
        <v>4335</v>
      </c>
      <c r="D126">
        <v>0</v>
      </c>
      <c r="E126">
        <v>5</v>
      </c>
      <c r="F126">
        <v>1000</v>
      </c>
      <c r="G126">
        <v>176460</v>
      </c>
      <c r="H126">
        <v>4.74</v>
      </c>
      <c r="I126">
        <v>9.0433333333333348</v>
      </c>
      <c r="J126">
        <v>1.53</v>
      </c>
      <c r="K126">
        <v>0.45132743362831856</v>
      </c>
      <c r="L126">
        <v>0.73</v>
      </c>
      <c r="M126">
        <v>0.33640552995391704</v>
      </c>
      <c r="N126">
        <v>99.44</v>
      </c>
      <c r="O126">
        <v>99.21</v>
      </c>
      <c r="P126" t="s">
        <v>13953</v>
      </c>
      <c r="Q126" t="s">
        <v>13954</v>
      </c>
      <c r="R126" t="s">
        <v>13955</v>
      </c>
      <c r="S126">
        <v>0.98317371268282905</v>
      </c>
      <c r="T126">
        <v>0.93360976446197252</v>
      </c>
    </row>
    <row r="127" spans="1:20">
      <c r="A127">
        <v>9328</v>
      </c>
      <c r="B127" t="s">
        <v>647</v>
      </c>
      <c r="C127" t="s">
        <v>4339</v>
      </c>
      <c r="D127">
        <v>0</v>
      </c>
      <c r="E127">
        <v>6</v>
      </c>
      <c r="F127">
        <v>1000</v>
      </c>
      <c r="G127">
        <v>5039</v>
      </c>
      <c r="H127">
        <v>1.85</v>
      </c>
      <c r="I127">
        <v>-0.87333333333333341</v>
      </c>
      <c r="J127">
        <v>5.04</v>
      </c>
      <c r="K127">
        <v>1.5272727272727273</v>
      </c>
      <c r="L127">
        <v>0.69</v>
      </c>
      <c r="M127">
        <v>0.24731182795698922</v>
      </c>
      <c r="N127">
        <v>97.06</v>
      </c>
      <c r="O127">
        <v>99.41</v>
      </c>
      <c r="P127" t="s">
        <v>13956</v>
      </c>
      <c r="Q127" t="s">
        <v>13825</v>
      </c>
      <c r="R127" t="s">
        <v>13957</v>
      </c>
      <c r="S127">
        <v>0.53026548672566376</v>
      </c>
      <c r="T127">
        <v>1.6337349397590362</v>
      </c>
    </row>
    <row r="128" spans="1:20">
      <c r="A128">
        <v>9345</v>
      </c>
      <c r="B128" t="s">
        <v>1082</v>
      </c>
      <c r="C128" t="s">
        <v>4332</v>
      </c>
      <c r="D128">
        <v>0</v>
      </c>
      <c r="E128">
        <v>3</v>
      </c>
      <c r="F128">
        <v>10000</v>
      </c>
      <c r="G128">
        <v>28422</v>
      </c>
      <c r="H128">
        <v>13.6</v>
      </c>
      <c r="I128">
        <v>22.790000000000003</v>
      </c>
      <c r="J128">
        <v>6.73</v>
      </c>
      <c r="K128">
        <v>0.60250671441360792</v>
      </c>
      <c r="L128">
        <v>2.12</v>
      </c>
      <c r="M128">
        <v>0.59887005649717517</v>
      </c>
      <c r="N128">
        <v>99.86</v>
      </c>
      <c r="O128">
        <v>99.28</v>
      </c>
      <c r="P128" t="s">
        <v>13958</v>
      </c>
      <c r="Q128" t="s">
        <v>13959</v>
      </c>
      <c r="R128" t="s">
        <v>13960</v>
      </c>
      <c r="S128">
        <v>0.95879907621247118</v>
      </c>
      <c r="T128">
        <v>2.2059010825727023</v>
      </c>
    </row>
    <row r="129" spans="1:20">
      <c r="A129">
        <v>9317</v>
      </c>
      <c r="B129" t="s">
        <v>296</v>
      </c>
      <c r="C129" t="s">
        <v>4286</v>
      </c>
      <c r="D129">
        <v>0</v>
      </c>
      <c r="E129">
        <v>8</v>
      </c>
      <c r="F129">
        <v>1000</v>
      </c>
      <c r="G129">
        <v>70516</v>
      </c>
      <c r="H129">
        <v>3.6899999999999977</v>
      </c>
      <c r="I129">
        <v>39.42</v>
      </c>
      <c r="J129">
        <v>4.4400000000000004</v>
      </c>
      <c r="K129">
        <v>1.0277777777777779</v>
      </c>
      <c r="L129">
        <v>0.56000000000000005</v>
      </c>
      <c r="M129">
        <v>0.19178082191780824</v>
      </c>
      <c r="N129">
        <v>96.15</v>
      </c>
      <c r="O129">
        <v>99.78</v>
      </c>
      <c r="P129" t="s">
        <v>13936</v>
      </c>
      <c r="Q129" t="s">
        <v>13961</v>
      </c>
      <c r="R129" t="s">
        <v>13962</v>
      </c>
      <c r="S129">
        <v>0.8805741626794259</v>
      </c>
      <c r="T129">
        <v>0.635472972972973</v>
      </c>
    </row>
    <row r="130" spans="1:20">
      <c r="A130">
        <v>8811</v>
      </c>
      <c r="B130" t="s">
        <v>1092</v>
      </c>
      <c r="C130" t="s">
        <v>4334</v>
      </c>
      <c r="D130">
        <v>0</v>
      </c>
      <c r="E130">
        <v>4</v>
      </c>
      <c r="F130">
        <v>2068</v>
      </c>
      <c r="G130">
        <v>7401</v>
      </c>
      <c r="H130">
        <v>18.36</v>
      </c>
      <c r="I130">
        <v>40.45333333333334</v>
      </c>
      <c r="J130">
        <v>22.03</v>
      </c>
      <c r="K130">
        <v>1.5309242529534399</v>
      </c>
      <c r="L130">
        <v>5.39</v>
      </c>
      <c r="M130">
        <v>1.4607046070460703</v>
      </c>
      <c r="N130">
        <v>99.99</v>
      </c>
      <c r="O130">
        <v>97.08</v>
      </c>
      <c r="P130" t="s">
        <v>13676</v>
      </c>
      <c r="Q130" t="s">
        <v>13963</v>
      </c>
      <c r="R130" t="s">
        <v>13964</v>
      </c>
      <c r="S130">
        <v>2.8533333333333338E-2</v>
      </c>
      <c r="T130">
        <v>1.2016021361815754</v>
      </c>
    </row>
    <row r="131" spans="1:20">
      <c r="A131">
        <v>9026</v>
      </c>
      <c r="B131" t="s">
        <v>673</v>
      </c>
      <c r="C131" t="s">
        <v>4332</v>
      </c>
      <c r="D131">
        <v>1</v>
      </c>
      <c r="E131">
        <v>3</v>
      </c>
      <c r="F131">
        <v>100000</v>
      </c>
      <c r="G131">
        <v>0</v>
      </c>
      <c r="H131">
        <v>0.92000000000000171</v>
      </c>
      <c r="I131">
        <v>94.216666666666683</v>
      </c>
      <c r="J131">
        <v>2.08</v>
      </c>
      <c r="K131">
        <v>0.46119733924611978</v>
      </c>
      <c r="L131">
        <v>4.76</v>
      </c>
      <c r="M131">
        <v>1.8307692307692307</v>
      </c>
      <c r="N131">
        <v>0</v>
      </c>
      <c r="O131">
        <v>0</v>
      </c>
      <c r="P131" t="s">
        <v>13666</v>
      </c>
      <c r="Q131" t="s">
        <v>13666</v>
      </c>
      <c r="R131" t="s">
        <v>13666</v>
      </c>
      <c r="S131">
        <v>0</v>
      </c>
    </row>
    <row r="132" spans="1:20">
      <c r="A132">
        <v>9366</v>
      </c>
      <c r="B132" t="s">
        <v>2647</v>
      </c>
      <c r="C132" t="s">
        <v>4332</v>
      </c>
      <c r="D132">
        <v>0</v>
      </c>
      <c r="E132">
        <v>3</v>
      </c>
      <c r="F132">
        <v>1500</v>
      </c>
      <c r="G132">
        <v>178203</v>
      </c>
      <c r="H132">
        <v>26.89</v>
      </c>
      <c r="I132">
        <v>10.503333333333334</v>
      </c>
      <c r="J132">
        <v>4.99</v>
      </c>
      <c r="K132">
        <v>1.0267489711934157</v>
      </c>
      <c r="L132">
        <v>2.2799999999999998</v>
      </c>
      <c r="M132">
        <v>0.77288135593220331</v>
      </c>
      <c r="N132">
        <v>97.59</v>
      </c>
      <c r="O132">
        <v>99.45</v>
      </c>
      <c r="P132" t="s">
        <v>13965</v>
      </c>
      <c r="Q132" t="s">
        <v>13966</v>
      </c>
      <c r="R132" t="s">
        <v>13967</v>
      </c>
      <c r="S132">
        <v>0.94533406957482058</v>
      </c>
      <c r="T132">
        <v>0.55241484494153537</v>
      </c>
    </row>
    <row r="133" spans="1:20">
      <c r="A133">
        <v>8706</v>
      </c>
      <c r="B133" t="s">
        <v>1416</v>
      </c>
      <c r="C133" t="s">
        <v>4334</v>
      </c>
      <c r="D133">
        <v>0</v>
      </c>
      <c r="E133">
        <v>4</v>
      </c>
      <c r="F133">
        <v>1001</v>
      </c>
      <c r="G133">
        <v>38556</v>
      </c>
      <c r="H133">
        <v>8.0300000000000011</v>
      </c>
      <c r="I133">
        <v>28.696666666666669</v>
      </c>
      <c r="J133">
        <v>11.59</v>
      </c>
      <c r="K133">
        <v>0.90054390054390054</v>
      </c>
      <c r="L133">
        <v>3.37</v>
      </c>
      <c r="M133">
        <v>0.92076502732240439</v>
      </c>
      <c r="N133">
        <v>100</v>
      </c>
      <c r="O133">
        <v>99.43</v>
      </c>
      <c r="P133" t="s">
        <v>13968</v>
      </c>
      <c r="Q133" t="s">
        <v>13969</v>
      </c>
      <c r="R133" t="s">
        <v>13970</v>
      </c>
      <c r="S133">
        <v>0.8657326242435357</v>
      </c>
      <c r="T133">
        <v>2.2308741306423019</v>
      </c>
    </row>
    <row r="134" spans="1:20">
      <c r="A134">
        <v>8998</v>
      </c>
      <c r="B134" t="s">
        <v>2704</v>
      </c>
      <c r="C134" t="s">
        <v>4339</v>
      </c>
      <c r="D134">
        <v>0</v>
      </c>
      <c r="E134">
        <v>6</v>
      </c>
      <c r="F134">
        <v>1000</v>
      </c>
      <c r="G134">
        <v>12052</v>
      </c>
      <c r="H134">
        <v>9.4199999999999946</v>
      </c>
      <c r="I134">
        <v>66.213333333333338</v>
      </c>
      <c r="J134">
        <v>2.31</v>
      </c>
      <c r="K134">
        <v>0.5892857142857143</v>
      </c>
      <c r="L134">
        <v>4.55</v>
      </c>
      <c r="M134">
        <v>1.5066225165562914</v>
      </c>
      <c r="N134">
        <v>99.97</v>
      </c>
      <c r="O134">
        <v>99.68</v>
      </c>
      <c r="P134" t="s">
        <v>13840</v>
      </c>
      <c r="Q134" t="s">
        <v>13971</v>
      </c>
      <c r="R134" t="s">
        <v>13972</v>
      </c>
      <c r="S134">
        <v>0.25980830670926519</v>
      </c>
      <c r="T134">
        <v>0.61503193057147532</v>
      </c>
    </row>
    <row r="135" spans="1:20">
      <c r="A135">
        <v>8585</v>
      </c>
      <c r="B135" t="s">
        <v>228</v>
      </c>
      <c r="C135" t="s">
        <v>4378</v>
      </c>
      <c r="D135">
        <v>1</v>
      </c>
      <c r="E135">
        <v>7</v>
      </c>
      <c r="F135">
        <v>50000</v>
      </c>
      <c r="G135">
        <v>0</v>
      </c>
      <c r="H135">
        <v>10.14</v>
      </c>
      <c r="I135">
        <v>10.356666666666667</v>
      </c>
      <c r="J135">
        <v>4.4800000000000004</v>
      </c>
      <c r="K135">
        <v>1.061611374407583</v>
      </c>
      <c r="L135">
        <v>2.85</v>
      </c>
      <c r="M135">
        <v>1.3255813953488373</v>
      </c>
      <c r="N135">
        <v>0</v>
      </c>
      <c r="O135">
        <v>0</v>
      </c>
      <c r="P135" t="s">
        <v>13666</v>
      </c>
      <c r="Q135" t="s">
        <v>13666</v>
      </c>
      <c r="R135" t="s">
        <v>13666</v>
      </c>
      <c r="S135">
        <v>0</v>
      </c>
    </row>
    <row r="136" spans="1:20">
      <c r="A136">
        <v>9175</v>
      </c>
      <c r="B136" t="s">
        <v>744</v>
      </c>
      <c r="C136" t="s">
        <v>4334</v>
      </c>
      <c r="D136">
        <v>0</v>
      </c>
      <c r="E136">
        <v>4</v>
      </c>
      <c r="F136">
        <v>1000</v>
      </c>
      <c r="G136">
        <v>31578</v>
      </c>
      <c r="H136">
        <v>7.7299999999999969</v>
      </c>
      <c r="I136">
        <v>39.683333333333337</v>
      </c>
      <c r="J136">
        <v>2.13</v>
      </c>
      <c r="K136">
        <v>0.14801945795691451</v>
      </c>
      <c r="L136">
        <v>1.59</v>
      </c>
      <c r="M136">
        <v>0.43089430894308944</v>
      </c>
      <c r="N136">
        <v>81.61</v>
      </c>
      <c r="O136">
        <v>99.01</v>
      </c>
      <c r="P136" t="s">
        <v>13973</v>
      </c>
      <c r="Q136" t="s">
        <v>13974</v>
      </c>
      <c r="R136" t="s">
        <v>13975</v>
      </c>
      <c r="S136">
        <v>1.0487417218543047</v>
      </c>
      <c r="T136">
        <v>1.0347190497944267</v>
      </c>
    </row>
    <row r="137" spans="1:20">
      <c r="A137">
        <v>8844</v>
      </c>
      <c r="B137" t="s">
        <v>1945</v>
      </c>
      <c r="C137" t="s">
        <v>4370</v>
      </c>
      <c r="D137">
        <v>0</v>
      </c>
      <c r="E137">
        <v>11</v>
      </c>
      <c r="F137">
        <v>11000</v>
      </c>
      <c r="G137">
        <v>159514</v>
      </c>
      <c r="H137">
        <v>12.44</v>
      </c>
      <c r="I137">
        <v>9.3933333333333326</v>
      </c>
      <c r="J137">
        <v>1.1200000000000001</v>
      </c>
      <c r="K137">
        <v>0.34782608695652173</v>
      </c>
      <c r="L137">
        <v>0.86</v>
      </c>
      <c r="M137">
        <v>0.54088050314465408</v>
      </c>
      <c r="N137">
        <v>99.39</v>
      </c>
      <c r="O137">
        <v>99.24</v>
      </c>
      <c r="P137" t="s">
        <v>13976</v>
      </c>
      <c r="Q137" t="s">
        <v>13977</v>
      </c>
      <c r="R137" t="s">
        <v>13978</v>
      </c>
      <c r="S137">
        <v>0.55761539173064478</v>
      </c>
      <c r="T137">
        <v>1.4344379208544797</v>
      </c>
    </row>
    <row r="138" spans="1:20">
      <c r="A138">
        <v>9409</v>
      </c>
      <c r="B138" t="s">
        <v>2691</v>
      </c>
      <c r="C138" t="s">
        <v>4334</v>
      </c>
      <c r="D138">
        <v>0</v>
      </c>
      <c r="E138">
        <v>4</v>
      </c>
      <c r="F138">
        <v>1000</v>
      </c>
      <c r="G138">
        <v>51822</v>
      </c>
      <c r="H138">
        <v>15.860000000000007</v>
      </c>
      <c r="I138">
        <v>46.199999999999996</v>
      </c>
      <c r="J138">
        <v>24.93</v>
      </c>
      <c r="K138">
        <v>1.7324530924252952</v>
      </c>
      <c r="L138">
        <v>3.61</v>
      </c>
      <c r="M138">
        <v>0.97831978319783197</v>
      </c>
      <c r="N138">
        <v>94.61</v>
      </c>
      <c r="O138">
        <v>99.44</v>
      </c>
      <c r="P138" t="s">
        <v>13979</v>
      </c>
      <c r="Q138" t="s">
        <v>13980</v>
      </c>
      <c r="R138" t="s">
        <v>13981</v>
      </c>
      <c r="S138">
        <v>0.86557953637090335</v>
      </c>
      <c r="T138">
        <v>0.97493180932588652</v>
      </c>
    </row>
    <row r="139" spans="1:20">
      <c r="A139">
        <v>9054</v>
      </c>
      <c r="B139" t="s">
        <v>1258</v>
      </c>
      <c r="C139" t="s">
        <v>4334</v>
      </c>
      <c r="D139">
        <v>0</v>
      </c>
      <c r="E139">
        <v>4</v>
      </c>
      <c r="F139">
        <v>5000</v>
      </c>
      <c r="G139">
        <v>142576</v>
      </c>
      <c r="H139">
        <v>1.78</v>
      </c>
      <c r="I139">
        <v>-0.59333333333333338</v>
      </c>
      <c r="J139">
        <v>21.94</v>
      </c>
      <c r="K139">
        <v>1.5246699096594858</v>
      </c>
      <c r="L139">
        <v>3.86</v>
      </c>
      <c r="M139">
        <v>1.046070460704607</v>
      </c>
      <c r="N139">
        <v>96.1</v>
      </c>
      <c r="O139">
        <v>99.02</v>
      </c>
      <c r="P139" t="s">
        <v>13911</v>
      </c>
      <c r="Q139" t="s">
        <v>13982</v>
      </c>
      <c r="R139" t="s">
        <v>13983</v>
      </c>
      <c r="S139">
        <v>0.87819984744469881</v>
      </c>
      <c r="T139">
        <v>0.49835276229092751</v>
      </c>
    </row>
    <row r="140" spans="1:20">
      <c r="A140">
        <v>9517</v>
      </c>
      <c r="B140" t="s">
        <v>475</v>
      </c>
      <c r="C140" t="s">
        <v>4845</v>
      </c>
      <c r="D140">
        <v>0</v>
      </c>
      <c r="E140">
        <v>9</v>
      </c>
      <c r="F140">
        <v>500</v>
      </c>
      <c r="G140">
        <v>25160</v>
      </c>
      <c r="H140">
        <v>3.8099999999999987</v>
      </c>
      <c r="I140">
        <v>26.39</v>
      </c>
      <c r="J140">
        <v>4.07</v>
      </c>
      <c r="K140">
        <v>0.9105145413870247</v>
      </c>
      <c r="L140">
        <v>2.5099999999999998</v>
      </c>
      <c r="M140">
        <v>1.2613065326633164</v>
      </c>
      <c r="N140">
        <v>98.7</v>
      </c>
      <c r="O140">
        <v>99.49</v>
      </c>
      <c r="P140" t="s">
        <v>13984</v>
      </c>
      <c r="Q140" t="s">
        <v>13985</v>
      </c>
      <c r="R140" t="s">
        <v>13986</v>
      </c>
      <c r="S140">
        <v>0.60832487309644678</v>
      </c>
      <c r="T140">
        <v>0.97444352844187965</v>
      </c>
    </row>
    <row r="141" spans="1:20">
      <c r="A141">
        <v>9513</v>
      </c>
      <c r="B141" t="s">
        <v>1073</v>
      </c>
      <c r="C141" t="s">
        <v>4358</v>
      </c>
      <c r="D141">
        <v>0</v>
      </c>
      <c r="E141">
        <v>1</v>
      </c>
      <c r="F141">
        <v>1000</v>
      </c>
      <c r="G141">
        <v>1228</v>
      </c>
      <c r="H141">
        <v>4.3599999999999994</v>
      </c>
      <c r="I141">
        <v>46.283333333333331</v>
      </c>
      <c r="J141">
        <v>0</v>
      </c>
      <c r="K141">
        <v>0</v>
      </c>
      <c r="L141">
        <v>3.58</v>
      </c>
      <c r="M141">
        <v>1.2831541218637994</v>
      </c>
      <c r="N141">
        <v>96.57</v>
      </c>
      <c r="O141">
        <v>99.19</v>
      </c>
      <c r="P141" t="s">
        <v>13824</v>
      </c>
      <c r="Q141" t="s">
        <v>13987</v>
      </c>
      <c r="R141" t="s">
        <v>13988</v>
      </c>
      <c r="S141">
        <v>0.84196721311475409</v>
      </c>
      <c r="T141">
        <v>1.1921824104234529</v>
      </c>
    </row>
    <row r="142" spans="1:20">
      <c r="A142">
        <v>9085</v>
      </c>
      <c r="B142" t="s">
        <v>2821</v>
      </c>
      <c r="C142" t="s">
        <v>4334</v>
      </c>
      <c r="D142">
        <v>0</v>
      </c>
      <c r="E142">
        <v>4</v>
      </c>
      <c r="F142">
        <v>1001</v>
      </c>
      <c r="G142">
        <v>5435</v>
      </c>
      <c r="H142">
        <v>12.780000000000001</v>
      </c>
      <c r="I142">
        <v>74.093333333333334</v>
      </c>
      <c r="J142">
        <v>5.04</v>
      </c>
      <c r="K142">
        <v>0.39160839160839161</v>
      </c>
      <c r="L142">
        <v>4.67</v>
      </c>
      <c r="M142">
        <v>1.2759562841530054</v>
      </c>
      <c r="N142">
        <v>99.72</v>
      </c>
      <c r="O142">
        <v>98.16</v>
      </c>
      <c r="P142" t="s">
        <v>13684</v>
      </c>
      <c r="Q142" t="s">
        <v>13989</v>
      </c>
      <c r="R142" t="s">
        <v>13990</v>
      </c>
      <c r="S142">
        <v>0</v>
      </c>
      <c r="T142">
        <v>1.2071005917159763</v>
      </c>
    </row>
    <row r="143" spans="1:20">
      <c r="A143">
        <v>9321</v>
      </c>
      <c r="B143" t="s">
        <v>1024</v>
      </c>
      <c r="C143" t="s">
        <v>4286</v>
      </c>
      <c r="D143">
        <v>0</v>
      </c>
      <c r="E143">
        <v>8</v>
      </c>
      <c r="F143">
        <v>1000</v>
      </c>
      <c r="G143">
        <v>77078</v>
      </c>
      <c r="H143">
        <v>0.44000000000000006</v>
      </c>
      <c r="I143">
        <v>-0.76666666666666672</v>
      </c>
      <c r="J143">
        <v>2.87</v>
      </c>
      <c r="K143">
        <v>0.45411392405063289</v>
      </c>
      <c r="L143">
        <v>2.71</v>
      </c>
      <c r="M143">
        <v>0.83384615384615379</v>
      </c>
      <c r="N143">
        <v>93.6</v>
      </c>
      <c r="O143">
        <v>98.46</v>
      </c>
      <c r="P143" t="s">
        <v>13758</v>
      </c>
      <c r="Q143" t="s">
        <v>13991</v>
      </c>
      <c r="R143" t="s">
        <v>13992</v>
      </c>
      <c r="S143">
        <v>0.92951628825271482</v>
      </c>
      <c r="T143">
        <v>0.67294065544729853</v>
      </c>
    </row>
    <row r="144" spans="1:20">
      <c r="A144">
        <v>9425</v>
      </c>
      <c r="B144" t="s">
        <v>2714</v>
      </c>
      <c r="C144" t="s">
        <v>4335</v>
      </c>
      <c r="D144">
        <v>0</v>
      </c>
      <c r="E144">
        <v>5</v>
      </c>
      <c r="F144">
        <v>1000</v>
      </c>
      <c r="G144">
        <v>195330</v>
      </c>
      <c r="H144">
        <v>9.1099999999999977</v>
      </c>
      <c r="I144">
        <v>15.346666666666666</v>
      </c>
      <c r="J144">
        <v>1.26</v>
      </c>
      <c r="K144">
        <v>0.35897435897435898</v>
      </c>
      <c r="L144">
        <v>2.2200000000000002</v>
      </c>
      <c r="M144">
        <v>1.2265193370165746</v>
      </c>
      <c r="N144">
        <v>99.58</v>
      </c>
      <c r="O144">
        <v>99.02</v>
      </c>
      <c r="P144" t="s">
        <v>13993</v>
      </c>
      <c r="Q144" t="s">
        <v>13994</v>
      </c>
      <c r="R144" t="s">
        <v>13995</v>
      </c>
      <c r="S144">
        <v>0.9696573489630298</v>
      </c>
      <c r="T144">
        <v>0.99790041991601675</v>
      </c>
    </row>
    <row r="145" spans="1:20">
      <c r="A145">
        <v>9370</v>
      </c>
      <c r="B145" t="s">
        <v>2816</v>
      </c>
      <c r="C145" t="s">
        <v>4339</v>
      </c>
      <c r="D145">
        <v>0</v>
      </c>
      <c r="E145">
        <v>6</v>
      </c>
      <c r="F145">
        <v>1000</v>
      </c>
      <c r="G145">
        <v>21210</v>
      </c>
      <c r="H145">
        <v>2.4099999999999966</v>
      </c>
      <c r="I145">
        <v>80.433333333333337</v>
      </c>
      <c r="J145">
        <v>0</v>
      </c>
      <c r="K145">
        <v>0</v>
      </c>
      <c r="L145">
        <v>0</v>
      </c>
      <c r="M145">
        <v>0</v>
      </c>
      <c r="N145">
        <v>96.93</v>
      </c>
      <c r="O145">
        <v>99.88</v>
      </c>
      <c r="P145" t="s">
        <v>13919</v>
      </c>
      <c r="Q145" t="s">
        <v>13996</v>
      </c>
      <c r="R145" t="s">
        <v>13997</v>
      </c>
      <c r="S145">
        <v>1.3576344086021506</v>
      </c>
      <c r="T145">
        <v>0.86848249027237356</v>
      </c>
    </row>
    <row r="146" spans="1:20">
      <c r="A146">
        <v>8556</v>
      </c>
      <c r="B146" t="s">
        <v>511</v>
      </c>
      <c r="C146" t="s">
        <v>4378</v>
      </c>
      <c r="D146">
        <v>0</v>
      </c>
      <c r="E146">
        <v>7</v>
      </c>
      <c r="F146">
        <v>50941.599999999999</v>
      </c>
      <c r="G146">
        <v>397605</v>
      </c>
      <c r="H146">
        <v>8.36</v>
      </c>
      <c r="I146">
        <v>25.746666666666666</v>
      </c>
      <c r="J146">
        <v>3.26</v>
      </c>
      <c r="K146">
        <v>0.92877492877492873</v>
      </c>
      <c r="L146">
        <v>2.13</v>
      </c>
      <c r="M146">
        <v>1.1767955801104972</v>
      </c>
      <c r="N146">
        <v>96.49</v>
      </c>
      <c r="O146">
        <v>99.74</v>
      </c>
      <c r="P146" t="s">
        <v>13998</v>
      </c>
      <c r="Q146" t="s">
        <v>13999</v>
      </c>
      <c r="R146" t="s">
        <v>14000</v>
      </c>
      <c r="S146">
        <v>0.79818906795148703</v>
      </c>
      <c r="T146">
        <v>1.1473321366733913</v>
      </c>
    </row>
    <row r="147" spans="1:20">
      <c r="A147">
        <v>9375</v>
      </c>
      <c r="B147" t="s">
        <v>370</v>
      </c>
      <c r="C147" t="s">
        <v>4358</v>
      </c>
      <c r="D147">
        <v>0</v>
      </c>
      <c r="E147">
        <v>1</v>
      </c>
      <c r="F147">
        <v>1000</v>
      </c>
      <c r="G147">
        <v>8836</v>
      </c>
      <c r="H147">
        <v>29.369999999999997</v>
      </c>
      <c r="I147">
        <v>63.71</v>
      </c>
      <c r="J147">
        <v>0.82</v>
      </c>
      <c r="K147">
        <v>0.19431279620853081</v>
      </c>
      <c r="L147">
        <v>1.08</v>
      </c>
      <c r="M147">
        <v>0.35643564356435647</v>
      </c>
      <c r="N147">
        <v>100</v>
      </c>
      <c r="O147">
        <v>99.92</v>
      </c>
      <c r="P147" t="s">
        <v>13867</v>
      </c>
      <c r="Q147" t="s">
        <v>14001</v>
      </c>
      <c r="R147" t="s">
        <v>14002</v>
      </c>
      <c r="S147">
        <v>1.0344031311154598</v>
      </c>
      <c r="T147">
        <v>1.4479338842975207</v>
      </c>
    </row>
    <row r="148" spans="1:20">
      <c r="A148">
        <v>9526</v>
      </c>
      <c r="B148" t="s">
        <v>3281</v>
      </c>
      <c r="C148" t="s">
        <v>4334</v>
      </c>
      <c r="D148">
        <v>0</v>
      </c>
      <c r="E148">
        <v>4</v>
      </c>
      <c r="F148">
        <v>3000</v>
      </c>
      <c r="G148">
        <v>88969</v>
      </c>
      <c r="H148">
        <v>17.010000000000002</v>
      </c>
      <c r="I148">
        <v>30.599999999999998</v>
      </c>
      <c r="J148">
        <v>6.19</v>
      </c>
      <c r="K148">
        <v>0.48096348096348102</v>
      </c>
      <c r="L148">
        <v>2.6</v>
      </c>
      <c r="M148">
        <v>0.7103825136612022</v>
      </c>
      <c r="N148">
        <v>99.86</v>
      </c>
      <c r="O148">
        <v>99.75</v>
      </c>
      <c r="P148" t="s">
        <v>13845</v>
      </c>
      <c r="Q148" t="s">
        <v>14003</v>
      </c>
      <c r="R148" t="s">
        <v>14004</v>
      </c>
      <c r="S148">
        <v>0.60070175438596496</v>
      </c>
      <c r="T148">
        <v>0.68537074148296595</v>
      </c>
    </row>
    <row r="149" spans="1:20">
      <c r="A149">
        <v>9529</v>
      </c>
      <c r="B149" t="s">
        <v>3235</v>
      </c>
      <c r="C149" t="s">
        <v>4334</v>
      </c>
      <c r="D149">
        <v>0</v>
      </c>
      <c r="E149">
        <v>4</v>
      </c>
      <c r="F149">
        <v>1000</v>
      </c>
      <c r="G149">
        <v>46331</v>
      </c>
      <c r="H149">
        <v>7.7100000000000009</v>
      </c>
      <c r="I149">
        <v>9.7033333333333331</v>
      </c>
      <c r="J149">
        <v>8.5299999999999994</v>
      </c>
      <c r="K149">
        <v>0.59277275886031955</v>
      </c>
      <c r="L149">
        <v>3.9</v>
      </c>
      <c r="M149">
        <v>1.056910569105691</v>
      </c>
      <c r="N149">
        <v>74.92</v>
      </c>
      <c r="O149">
        <v>99.63</v>
      </c>
      <c r="P149" t="s">
        <v>13764</v>
      </c>
      <c r="Q149" t="s">
        <v>14005</v>
      </c>
      <c r="R149" t="s">
        <v>14006</v>
      </c>
      <c r="S149">
        <v>0.85600000000000009</v>
      </c>
      <c r="T149">
        <v>2.4451410658307209</v>
      </c>
    </row>
    <row r="150" spans="1:20">
      <c r="A150">
        <v>9527</v>
      </c>
      <c r="B150" t="s">
        <v>3217</v>
      </c>
      <c r="C150" t="s">
        <v>4334</v>
      </c>
      <c r="D150">
        <v>0</v>
      </c>
      <c r="E150">
        <v>4</v>
      </c>
      <c r="F150">
        <v>1990.1</v>
      </c>
      <c r="G150">
        <v>55795</v>
      </c>
      <c r="H150">
        <v>3.7099999999999991</v>
      </c>
      <c r="I150">
        <v>11.68</v>
      </c>
      <c r="J150">
        <v>6.15</v>
      </c>
      <c r="K150">
        <v>0.4273801250868659</v>
      </c>
      <c r="L150">
        <v>3.66</v>
      </c>
      <c r="M150">
        <v>0.99186991869918706</v>
      </c>
      <c r="N150">
        <v>99.66</v>
      </c>
      <c r="O150">
        <v>97.91</v>
      </c>
      <c r="P150" t="s">
        <v>14007</v>
      </c>
      <c r="Q150" t="s">
        <v>14008</v>
      </c>
      <c r="R150" t="s">
        <v>14009</v>
      </c>
      <c r="S150">
        <v>1.0904198473282443</v>
      </c>
      <c r="T150">
        <v>0.77764036606480336</v>
      </c>
    </row>
    <row r="151" spans="1:20">
      <c r="A151">
        <v>9531</v>
      </c>
      <c r="B151" t="s">
        <v>483</v>
      </c>
      <c r="C151" t="s">
        <v>4286</v>
      </c>
      <c r="D151">
        <v>0</v>
      </c>
      <c r="E151">
        <v>8</v>
      </c>
      <c r="F151">
        <v>1000</v>
      </c>
      <c r="G151">
        <v>85526</v>
      </c>
      <c r="H151">
        <v>14.72</v>
      </c>
      <c r="I151">
        <v>5.5066666666666668</v>
      </c>
      <c r="J151">
        <v>20.51</v>
      </c>
      <c r="K151">
        <v>3.2452531645569622</v>
      </c>
      <c r="L151">
        <v>5.35</v>
      </c>
      <c r="M151">
        <v>1.6461538461538461</v>
      </c>
      <c r="N151">
        <v>87.62</v>
      </c>
      <c r="O151">
        <v>99.1</v>
      </c>
      <c r="P151" t="s">
        <v>13827</v>
      </c>
      <c r="Q151" t="s">
        <v>14010</v>
      </c>
      <c r="R151" t="s">
        <v>14011</v>
      </c>
      <c r="S151">
        <v>0.19107142857142859</v>
      </c>
      <c r="T151">
        <v>0.3149015932521087</v>
      </c>
    </row>
    <row r="152" spans="1:20">
      <c r="A152">
        <v>9520</v>
      </c>
      <c r="B152" t="s">
        <v>193</v>
      </c>
      <c r="C152" t="s">
        <v>4339</v>
      </c>
      <c r="D152">
        <v>0</v>
      </c>
      <c r="E152">
        <v>6</v>
      </c>
      <c r="F152">
        <v>1000</v>
      </c>
      <c r="G152">
        <v>14628</v>
      </c>
      <c r="H152">
        <v>3.1899999999999977</v>
      </c>
      <c r="I152">
        <v>76.50333333333333</v>
      </c>
      <c r="J152">
        <v>0.79</v>
      </c>
      <c r="K152">
        <v>0.20153061224489796</v>
      </c>
      <c r="L152">
        <v>0.8</v>
      </c>
      <c r="M152">
        <v>0.26490066225165565</v>
      </c>
      <c r="N152">
        <v>99.64</v>
      </c>
      <c r="O152">
        <v>99.75</v>
      </c>
      <c r="P152" t="s">
        <v>13973</v>
      </c>
      <c r="Q152" t="s">
        <v>14012</v>
      </c>
      <c r="R152" t="s">
        <v>14013</v>
      </c>
      <c r="S152">
        <v>0.95628019323671498</v>
      </c>
      <c r="T152">
        <v>0.72073117655592633</v>
      </c>
    </row>
    <row r="153" spans="1:20">
      <c r="A153">
        <v>9512</v>
      </c>
      <c r="B153" t="s">
        <v>532</v>
      </c>
      <c r="C153" t="s">
        <v>4350</v>
      </c>
      <c r="D153">
        <v>0</v>
      </c>
      <c r="E153">
        <v>15</v>
      </c>
      <c r="F153">
        <v>1000</v>
      </c>
      <c r="G153">
        <v>14623</v>
      </c>
      <c r="H153">
        <v>46.39</v>
      </c>
      <c r="I153">
        <v>44.573333333333331</v>
      </c>
      <c r="J153">
        <v>6.28</v>
      </c>
      <c r="K153">
        <v>2.0128205128205128</v>
      </c>
      <c r="L153">
        <v>2.27</v>
      </c>
      <c r="M153">
        <v>0.85984848484848486</v>
      </c>
      <c r="N153">
        <v>98.73</v>
      </c>
      <c r="O153">
        <v>99.56</v>
      </c>
      <c r="P153" t="s">
        <v>14010</v>
      </c>
      <c r="Q153" t="s">
        <v>14014</v>
      </c>
      <c r="R153" t="s">
        <v>14015</v>
      </c>
      <c r="S153">
        <v>0.69371924746743852</v>
      </c>
      <c r="T153">
        <v>0.94961062757672932</v>
      </c>
    </row>
    <row r="154" spans="1:20">
      <c r="A154">
        <v>8600</v>
      </c>
      <c r="B154" t="s">
        <v>3188</v>
      </c>
      <c r="C154" t="s">
        <v>4334</v>
      </c>
      <c r="D154">
        <v>0</v>
      </c>
      <c r="E154">
        <v>4</v>
      </c>
      <c r="F154">
        <v>1200</v>
      </c>
      <c r="G154">
        <v>9862</v>
      </c>
      <c r="H154">
        <v>23.990000000000002</v>
      </c>
      <c r="I154">
        <v>10.276666666666666</v>
      </c>
      <c r="J154">
        <v>3.77</v>
      </c>
      <c r="K154">
        <v>0.49345549738219896</v>
      </c>
      <c r="L154">
        <v>1.8</v>
      </c>
      <c r="M154">
        <v>0.52941176470588236</v>
      </c>
      <c r="N154">
        <v>100</v>
      </c>
      <c r="O154">
        <v>99.22</v>
      </c>
      <c r="P154" t="s">
        <v>14016</v>
      </c>
      <c r="Q154" t="s">
        <v>13869</v>
      </c>
      <c r="R154" t="s">
        <v>14017</v>
      </c>
      <c r="S154">
        <v>0.79979797979797984</v>
      </c>
      <c r="T154">
        <v>0.38427947598253276</v>
      </c>
    </row>
    <row r="155" spans="1:20">
      <c r="A155">
        <v>9098</v>
      </c>
      <c r="B155" t="s">
        <v>2827</v>
      </c>
      <c r="C155" t="s">
        <v>4335</v>
      </c>
      <c r="D155">
        <v>0</v>
      </c>
      <c r="E155">
        <v>5</v>
      </c>
      <c r="F155">
        <v>1000</v>
      </c>
      <c r="G155">
        <v>20357</v>
      </c>
      <c r="H155">
        <v>17.639999999999997</v>
      </c>
      <c r="I155">
        <v>40.206666666666663</v>
      </c>
      <c r="J155">
        <v>1.33</v>
      </c>
      <c r="K155">
        <v>0.33842239185750639</v>
      </c>
      <c r="L155">
        <v>2.41</v>
      </c>
      <c r="M155">
        <v>0.99176954732510292</v>
      </c>
      <c r="N155">
        <v>77.77</v>
      </c>
      <c r="O155">
        <v>99.73</v>
      </c>
      <c r="P155" t="s">
        <v>14018</v>
      </c>
      <c r="Q155" t="s">
        <v>14019</v>
      </c>
      <c r="R155" t="s">
        <v>14020</v>
      </c>
      <c r="S155">
        <v>1.1519012345679014</v>
      </c>
      <c r="T155">
        <v>0.74608535462081671</v>
      </c>
    </row>
    <row r="156" spans="1:20">
      <c r="A156">
        <v>9099</v>
      </c>
      <c r="B156" t="s">
        <v>1232</v>
      </c>
      <c r="C156" t="s">
        <v>4334</v>
      </c>
      <c r="D156">
        <v>0</v>
      </c>
      <c r="E156">
        <v>4</v>
      </c>
      <c r="F156">
        <v>1000</v>
      </c>
      <c r="G156">
        <v>149715</v>
      </c>
      <c r="H156">
        <v>16.38</v>
      </c>
      <c r="I156">
        <v>20.810000000000002</v>
      </c>
      <c r="J156">
        <v>16.829999999999998</v>
      </c>
      <c r="K156">
        <v>1.1695621959694231</v>
      </c>
      <c r="L156">
        <v>3.87</v>
      </c>
      <c r="M156">
        <v>1.0487804878048781</v>
      </c>
      <c r="N156">
        <v>99.26</v>
      </c>
      <c r="O156">
        <v>98.12</v>
      </c>
      <c r="P156" t="s">
        <v>13784</v>
      </c>
      <c r="Q156" t="s">
        <v>14021</v>
      </c>
      <c r="R156" t="s">
        <v>14022</v>
      </c>
      <c r="S156">
        <v>1.0598481973434535</v>
      </c>
      <c r="T156">
        <v>1.4662647808949687</v>
      </c>
    </row>
    <row r="157" spans="1:20">
      <c r="A157">
        <v>9190</v>
      </c>
      <c r="B157" t="s">
        <v>3173</v>
      </c>
      <c r="C157" t="s">
        <v>4286</v>
      </c>
      <c r="D157">
        <v>0</v>
      </c>
      <c r="E157">
        <v>8</v>
      </c>
      <c r="F157">
        <v>2000</v>
      </c>
      <c r="G157">
        <v>5182</v>
      </c>
      <c r="H157">
        <v>1.3799999999999955</v>
      </c>
      <c r="I157">
        <v>91.626666666666665</v>
      </c>
      <c r="J157">
        <v>3.33</v>
      </c>
      <c r="K157">
        <v>0.48898678414096919</v>
      </c>
      <c r="L157">
        <v>1.32</v>
      </c>
      <c r="M157">
        <v>0.40490797546012275</v>
      </c>
      <c r="N157">
        <v>100</v>
      </c>
      <c r="O157">
        <v>0</v>
      </c>
      <c r="P157" t="s">
        <v>13851</v>
      </c>
      <c r="Q157" t="s">
        <v>14023</v>
      </c>
      <c r="R157" t="s">
        <v>14024</v>
      </c>
      <c r="S157">
        <v>0.87289473684210528</v>
      </c>
      <c r="T157">
        <v>0.41025641025641024</v>
      </c>
    </row>
    <row r="158" spans="1:20">
      <c r="A158">
        <v>8612</v>
      </c>
      <c r="B158" t="s">
        <v>412</v>
      </c>
      <c r="C158" t="s">
        <v>4370</v>
      </c>
      <c r="D158">
        <v>0</v>
      </c>
      <c r="E158">
        <v>11</v>
      </c>
      <c r="F158">
        <v>1534</v>
      </c>
      <c r="G158">
        <v>58878</v>
      </c>
      <c r="H158">
        <v>7.93</v>
      </c>
      <c r="I158">
        <v>40.293333333333329</v>
      </c>
      <c r="J158">
        <v>7.17</v>
      </c>
      <c r="K158">
        <v>2.2267080745341614</v>
      </c>
      <c r="L158">
        <v>3.48</v>
      </c>
      <c r="M158">
        <v>2.1886792452830188</v>
      </c>
      <c r="N158">
        <v>96.88</v>
      </c>
      <c r="O158">
        <v>98.18</v>
      </c>
      <c r="P158" t="s">
        <v>13711</v>
      </c>
      <c r="Q158" t="s">
        <v>14025</v>
      </c>
      <c r="R158" t="s">
        <v>14026</v>
      </c>
      <c r="S158">
        <v>0.87231956423059465</v>
      </c>
      <c r="T158">
        <v>1.1398758192480165</v>
      </c>
    </row>
    <row r="159" spans="1:20">
      <c r="A159">
        <v>8634</v>
      </c>
      <c r="B159" t="s">
        <v>202</v>
      </c>
      <c r="C159" t="s">
        <v>4332</v>
      </c>
      <c r="D159">
        <v>1</v>
      </c>
      <c r="E159">
        <v>3</v>
      </c>
      <c r="F159">
        <v>100000</v>
      </c>
      <c r="G159">
        <v>0</v>
      </c>
      <c r="H159">
        <v>6.92</v>
      </c>
      <c r="I159">
        <v>2.3066666666666666</v>
      </c>
      <c r="J159">
        <v>3.36</v>
      </c>
      <c r="K159">
        <v>0.74501108647450109</v>
      </c>
      <c r="L159">
        <v>1.18</v>
      </c>
      <c r="M159">
        <v>0.45384615384615379</v>
      </c>
      <c r="N159">
        <v>0</v>
      </c>
      <c r="O159">
        <v>0</v>
      </c>
      <c r="P159" t="s">
        <v>13666</v>
      </c>
      <c r="Q159" t="s">
        <v>13666</v>
      </c>
      <c r="R159" t="s">
        <v>13666</v>
      </c>
      <c r="S159">
        <v>0</v>
      </c>
    </row>
    <row r="160" spans="1:20">
      <c r="A160">
        <v>8607</v>
      </c>
      <c r="B160" t="s">
        <v>759</v>
      </c>
      <c r="C160" t="s">
        <v>4332</v>
      </c>
      <c r="D160">
        <v>1</v>
      </c>
      <c r="E160">
        <v>3</v>
      </c>
      <c r="F160">
        <v>100000</v>
      </c>
      <c r="G160">
        <v>0</v>
      </c>
      <c r="H160">
        <v>28.580000000000002</v>
      </c>
      <c r="I160">
        <v>31.446666666666669</v>
      </c>
      <c r="J160">
        <v>2.88</v>
      </c>
      <c r="K160">
        <v>0.63858093126385806</v>
      </c>
      <c r="L160">
        <v>3.85</v>
      </c>
      <c r="M160">
        <v>1.4807692307692308</v>
      </c>
      <c r="N160">
        <v>0</v>
      </c>
      <c r="O160">
        <v>0</v>
      </c>
      <c r="P160" t="s">
        <v>13666</v>
      </c>
      <c r="Q160" t="s">
        <v>13666</v>
      </c>
      <c r="R160" t="s">
        <v>13666</v>
      </c>
      <c r="S160">
        <v>0</v>
      </c>
    </row>
    <row r="161" spans="1:20">
      <c r="A161">
        <v>9542</v>
      </c>
      <c r="B161" t="s">
        <v>3295</v>
      </c>
      <c r="C161" t="s">
        <v>4339</v>
      </c>
      <c r="D161">
        <v>1</v>
      </c>
      <c r="E161">
        <v>6</v>
      </c>
      <c r="F161">
        <v>100000</v>
      </c>
      <c r="G161">
        <v>0</v>
      </c>
      <c r="H161">
        <v>12.79</v>
      </c>
      <c r="I161">
        <v>50.413333333333327</v>
      </c>
      <c r="J161">
        <v>4.71</v>
      </c>
      <c r="K161">
        <v>1.2427440633245381</v>
      </c>
      <c r="L161">
        <v>2.13</v>
      </c>
      <c r="M161">
        <v>0.8801652892561983</v>
      </c>
      <c r="N161">
        <v>0</v>
      </c>
      <c r="O161">
        <v>0</v>
      </c>
      <c r="P161" t="s">
        <v>13666</v>
      </c>
      <c r="Q161" t="s">
        <v>13666</v>
      </c>
      <c r="R161" t="s">
        <v>13666</v>
      </c>
      <c r="S161">
        <v>0</v>
      </c>
    </row>
    <row r="162" spans="1:20">
      <c r="A162">
        <v>8629</v>
      </c>
      <c r="B162" t="s">
        <v>464</v>
      </c>
      <c r="C162" t="s">
        <v>4332</v>
      </c>
      <c r="D162">
        <v>1</v>
      </c>
      <c r="E162">
        <v>3</v>
      </c>
      <c r="F162">
        <v>100000</v>
      </c>
      <c r="G162">
        <v>0</v>
      </c>
      <c r="H162">
        <v>0</v>
      </c>
      <c r="I162">
        <v>0</v>
      </c>
      <c r="J162">
        <v>2.9</v>
      </c>
      <c r="K162">
        <v>0.6430155210643016</v>
      </c>
      <c r="L162">
        <v>2.41</v>
      </c>
      <c r="M162">
        <v>0.92692307692307696</v>
      </c>
      <c r="N162">
        <v>0</v>
      </c>
      <c r="O162">
        <v>0</v>
      </c>
      <c r="P162" t="s">
        <v>13666</v>
      </c>
      <c r="Q162" t="s">
        <v>13666</v>
      </c>
      <c r="R162" t="s">
        <v>13666</v>
      </c>
      <c r="S162">
        <v>0</v>
      </c>
    </row>
    <row r="163" spans="1:20">
      <c r="A163">
        <v>8853</v>
      </c>
      <c r="B163" t="s">
        <v>892</v>
      </c>
      <c r="C163" t="s">
        <v>4339</v>
      </c>
      <c r="D163">
        <v>0</v>
      </c>
      <c r="E163">
        <v>6</v>
      </c>
      <c r="F163">
        <v>2000</v>
      </c>
      <c r="G163">
        <v>52792</v>
      </c>
      <c r="H163">
        <v>5.48</v>
      </c>
      <c r="I163">
        <v>30.713333333333335</v>
      </c>
      <c r="J163">
        <v>1.47</v>
      </c>
      <c r="K163">
        <v>0.44545454545454549</v>
      </c>
      <c r="L163">
        <v>2.2799999999999998</v>
      </c>
      <c r="M163">
        <v>0.81720430107526876</v>
      </c>
      <c r="N163">
        <v>98.16</v>
      </c>
      <c r="O163">
        <v>99.76</v>
      </c>
      <c r="P163" t="s">
        <v>14027</v>
      </c>
      <c r="Q163" t="s">
        <v>14028</v>
      </c>
      <c r="R163" t="s">
        <v>14029</v>
      </c>
      <c r="S163">
        <v>0.89817518248175188</v>
      </c>
      <c r="T163">
        <v>1.1195097037793666</v>
      </c>
    </row>
    <row r="164" spans="1:20">
      <c r="A164">
        <v>9575</v>
      </c>
      <c r="B164" t="s">
        <v>3483</v>
      </c>
      <c r="C164" t="s">
        <v>4339</v>
      </c>
      <c r="D164">
        <v>0</v>
      </c>
      <c r="E164">
        <v>6</v>
      </c>
      <c r="F164">
        <v>1000</v>
      </c>
      <c r="G164">
        <v>24338</v>
      </c>
      <c r="H164">
        <v>2</v>
      </c>
      <c r="I164">
        <v>84.693333333333328</v>
      </c>
      <c r="J164">
        <v>0</v>
      </c>
      <c r="K164">
        <v>0</v>
      </c>
      <c r="L164">
        <v>0</v>
      </c>
      <c r="M164">
        <v>0</v>
      </c>
      <c r="N164">
        <v>99.57</v>
      </c>
      <c r="O164">
        <v>99.9</v>
      </c>
      <c r="P164" t="s">
        <v>13684</v>
      </c>
      <c r="Q164" t="s">
        <v>13676</v>
      </c>
      <c r="R164" t="s">
        <v>14030</v>
      </c>
      <c r="S164">
        <v>0</v>
      </c>
      <c r="T164">
        <v>8.600917431192661E-4</v>
      </c>
    </row>
    <row r="165" spans="1:20">
      <c r="A165">
        <v>8641</v>
      </c>
      <c r="B165" t="s">
        <v>3328</v>
      </c>
      <c r="C165" t="s">
        <v>4334</v>
      </c>
      <c r="D165">
        <v>0</v>
      </c>
      <c r="E165">
        <v>4</v>
      </c>
      <c r="F165">
        <v>2430</v>
      </c>
      <c r="G165">
        <v>56023</v>
      </c>
      <c r="H165">
        <v>9.259999999999998</v>
      </c>
      <c r="I165">
        <v>57.699999999999996</v>
      </c>
      <c r="J165">
        <v>5.62</v>
      </c>
      <c r="K165">
        <v>0.39054899235580265</v>
      </c>
      <c r="L165">
        <v>3.92</v>
      </c>
      <c r="M165">
        <v>1.0623306233062331</v>
      </c>
      <c r="N165">
        <v>99.51</v>
      </c>
      <c r="O165">
        <v>99.54</v>
      </c>
      <c r="P165" t="s">
        <v>14031</v>
      </c>
      <c r="Q165" t="s">
        <v>14032</v>
      </c>
      <c r="R165" t="s">
        <v>14033</v>
      </c>
      <c r="S165">
        <v>1.0976610586787034</v>
      </c>
      <c r="T165">
        <v>1.9374585928183383</v>
      </c>
    </row>
    <row r="166" spans="1:20">
      <c r="A166">
        <v>9521</v>
      </c>
      <c r="B166" t="s">
        <v>3228</v>
      </c>
      <c r="C166" t="s">
        <v>8071</v>
      </c>
      <c r="D166">
        <v>0</v>
      </c>
      <c r="E166">
        <v>10</v>
      </c>
      <c r="F166">
        <v>1000</v>
      </c>
      <c r="G166">
        <v>29701</v>
      </c>
      <c r="H166">
        <v>32.85</v>
      </c>
      <c r="I166">
        <v>19.97</v>
      </c>
      <c r="J166">
        <v>0.26</v>
      </c>
      <c r="K166">
        <v>5.8426966292134834E-2</v>
      </c>
      <c r="L166">
        <v>0.02</v>
      </c>
      <c r="M166">
        <v>1.1428571428571429E-2</v>
      </c>
      <c r="N166">
        <v>82.31</v>
      </c>
      <c r="O166">
        <v>99.72</v>
      </c>
      <c r="P166" t="s">
        <v>14034</v>
      </c>
      <c r="Q166" t="s">
        <v>14035</v>
      </c>
      <c r="R166" t="s">
        <v>14036</v>
      </c>
      <c r="S166">
        <v>0.60302405498281786</v>
      </c>
      <c r="T166">
        <v>0.67361111111111116</v>
      </c>
    </row>
    <row r="167" spans="1:20">
      <c r="A167">
        <v>9537</v>
      </c>
      <c r="B167" t="s">
        <v>3285</v>
      </c>
      <c r="C167" t="s">
        <v>4334</v>
      </c>
      <c r="D167">
        <v>0</v>
      </c>
      <c r="E167">
        <v>4</v>
      </c>
      <c r="F167">
        <v>1000</v>
      </c>
      <c r="G167">
        <v>1592</v>
      </c>
      <c r="H167">
        <v>18.91</v>
      </c>
      <c r="I167">
        <v>31.50333333333333</v>
      </c>
      <c r="J167">
        <v>25.68</v>
      </c>
      <c r="K167">
        <v>1.9953379953379955</v>
      </c>
      <c r="L167">
        <v>3.61</v>
      </c>
      <c r="M167">
        <v>0.98633879781420752</v>
      </c>
      <c r="N167">
        <v>100</v>
      </c>
      <c r="O167">
        <v>99.56</v>
      </c>
      <c r="P167" t="s">
        <v>13714</v>
      </c>
      <c r="Q167" t="s">
        <v>14037</v>
      </c>
      <c r="R167" t="s">
        <v>14038</v>
      </c>
      <c r="S167">
        <v>0.6768372093023256</v>
      </c>
      <c r="T167">
        <v>0.81030150753768848</v>
      </c>
    </row>
    <row r="168" spans="1:20">
      <c r="A168">
        <v>8625</v>
      </c>
      <c r="B168" t="s">
        <v>992</v>
      </c>
      <c r="C168" t="s">
        <v>4370</v>
      </c>
      <c r="D168">
        <v>0</v>
      </c>
      <c r="E168">
        <v>11</v>
      </c>
      <c r="F168">
        <v>1000</v>
      </c>
      <c r="G168">
        <v>229390</v>
      </c>
      <c r="H168">
        <v>2.98</v>
      </c>
      <c r="I168">
        <v>0.99333333333333329</v>
      </c>
      <c r="J168">
        <v>2.63</v>
      </c>
      <c r="K168">
        <v>0.76900584795321636</v>
      </c>
      <c r="L168">
        <v>1.7</v>
      </c>
      <c r="M168">
        <v>1.1486486486486487</v>
      </c>
      <c r="N168">
        <v>97.91</v>
      </c>
      <c r="O168">
        <v>99.34</v>
      </c>
      <c r="P168" t="s">
        <v>14039</v>
      </c>
      <c r="Q168" t="s">
        <v>14040</v>
      </c>
      <c r="R168" t="s">
        <v>14041</v>
      </c>
      <c r="S168">
        <v>1.0791977077363897</v>
      </c>
      <c r="T168">
        <v>1.005763688760807</v>
      </c>
    </row>
    <row r="169" spans="1:20">
      <c r="A169">
        <v>9518</v>
      </c>
      <c r="B169" t="s">
        <v>1106</v>
      </c>
      <c r="C169" t="s">
        <v>4286</v>
      </c>
      <c r="D169">
        <v>0</v>
      </c>
      <c r="E169">
        <v>8</v>
      </c>
      <c r="F169">
        <v>2001</v>
      </c>
      <c r="G169">
        <v>76870</v>
      </c>
      <c r="H169">
        <v>11.879999999999999</v>
      </c>
      <c r="I169">
        <v>18.813333333333333</v>
      </c>
      <c r="J169">
        <v>2.19</v>
      </c>
      <c r="K169">
        <v>0.34651898734177211</v>
      </c>
      <c r="L169">
        <v>1.87</v>
      </c>
      <c r="M169">
        <v>0.57538461538461538</v>
      </c>
      <c r="N169">
        <v>87.33</v>
      </c>
      <c r="O169">
        <v>99.16</v>
      </c>
      <c r="P169" t="s">
        <v>14042</v>
      </c>
      <c r="Q169" t="s">
        <v>14043</v>
      </c>
      <c r="R169" t="s">
        <v>14044</v>
      </c>
      <c r="S169">
        <v>0.90262569832402251</v>
      </c>
      <c r="T169">
        <v>0.79101454612410238</v>
      </c>
    </row>
    <row r="170" spans="1:20">
      <c r="A170">
        <v>9524</v>
      </c>
      <c r="B170" t="s">
        <v>273</v>
      </c>
      <c r="C170" t="s">
        <v>4352</v>
      </c>
      <c r="D170">
        <v>0</v>
      </c>
      <c r="E170">
        <v>14</v>
      </c>
      <c r="F170">
        <v>1000</v>
      </c>
      <c r="G170">
        <v>10638</v>
      </c>
      <c r="H170">
        <v>8.82</v>
      </c>
      <c r="I170">
        <v>53.076666666666661</v>
      </c>
      <c r="J170">
        <v>4.8099999999999996</v>
      </c>
      <c r="K170">
        <v>0.508994708994709</v>
      </c>
      <c r="L170">
        <v>2.82</v>
      </c>
      <c r="M170">
        <v>0.72493573264781486</v>
      </c>
      <c r="N170">
        <v>99.68</v>
      </c>
      <c r="O170">
        <v>99.84</v>
      </c>
      <c r="P170" t="s">
        <v>13705</v>
      </c>
      <c r="Q170" t="s">
        <v>14045</v>
      </c>
      <c r="R170" t="s">
        <v>14046</v>
      </c>
      <c r="S170">
        <v>1.0108009909165978</v>
      </c>
      <c r="T170">
        <v>1.3663031214742385</v>
      </c>
    </row>
    <row r="171" spans="1:20">
      <c r="A171">
        <v>8602</v>
      </c>
      <c r="B171" t="s">
        <v>851</v>
      </c>
      <c r="C171" t="s">
        <v>4339</v>
      </c>
      <c r="D171">
        <v>0</v>
      </c>
      <c r="E171">
        <v>6</v>
      </c>
      <c r="F171">
        <v>10000</v>
      </c>
      <c r="G171">
        <v>32405</v>
      </c>
      <c r="H171">
        <v>0.96000000000000796</v>
      </c>
      <c r="I171">
        <v>92.206666666666663</v>
      </c>
      <c r="J171">
        <v>0.41</v>
      </c>
      <c r="K171">
        <v>0.10817941952506596</v>
      </c>
      <c r="L171">
        <v>1.19</v>
      </c>
      <c r="M171">
        <v>0.49173553719008262</v>
      </c>
      <c r="N171">
        <v>98.19</v>
      </c>
      <c r="O171">
        <v>99.87</v>
      </c>
      <c r="P171" t="s">
        <v>13897</v>
      </c>
      <c r="Q171" t="s">
        <v>14047</v>
      </c>
      <c r="R171" t="s">
        <v>14048</v>
      </c>
      <c r="S171">
        <v>1.3022880771881462</v>
      </c>
      <c r="T171">
        <v>1.2509519362023134</v>
      </c>
    </row>
    <row r="172" spans="1:20">
      <c r="A172">
        <v>9532</v>
      </c>
      <c r="B172" t="s">
        <v>423</v>
      </c>
      <c r="C172" t="s">
        <v>4339</v>
      </c>
      <c r="D172">
        <v>0</v>
      </c>
      <c r="E172">
        <v>6</v>
      </c>
      <c r="F172">
        <v>1000</v>
      </c>
      <c r="G172">
        <v>6865</v>
      </c>
      <c r="H172">
        <v>1.06</v>
      </c>
      <c r="I172">
        <v>-0.63</v>
      </c>
      <c r="J172">
        <v>3.84</v>
      </c>
      <c r="K172">
        <v>1.013192612137203</v>
      </c>
      <c r="L172">
        <v>0.06</v>
      </c>
      <c r="M172">
        <v>2.4793388429752067E-2</v>
      </c>
      <c r="N172">
        <v>99.91</v>
      </c>
      <c r="O172">
        <v>99.77</v>
      </c>
      <c r="P172" t="s">
        <v>13727</v>
      </c>
      <c r="Q172" t="s">
        <v>14049</v>
      </c>
      <c r="R172" t="s">
        <v>14050</v>
      </c>
      <c r="S172">
        <v>0.6926141078838175</v>
      </c>
      <c r="T172">
        <v>0.90431519699812379</v>
      </c>
    </row>
    <row r="173" spans="1:20">
      <c r="A173">
        <v>9514</v>
      </c>
      <c r="B173" t="s">
        <v>3268</v>
      </c>
      <c r="C173" t="s">
        <v>4334</v>
      </c>
      <c r="D173">
        <v>0</v>
      </c>
      <c r="E173">
        <v>4</v>
      </c>
      <c r="F173">
        <v>6000</v>
      </c>
      <c r="G173">
        <v>15050</v>
      </c>
      <c r="H173">
        <v>8.8400000000000034</v>
      </c>
      <c r="I173">
        <v>84.929999999999993</v>
      </c>
      <c r="J173">
        <v>16.190000000000001</v>
      </c>
      <c r="K173">
        <v>1.1250868658790827</v>
      </c>
      <c r="L173">
        <v>2.5</v>
      </c>
      <c r="M173">
        <v>0.6775067750677507</v>
      </c>
      <c r="N173">
        <v>90.58</v>
      </c>
      <c r="O173">
        <v>99.59</v>
      </c>
      <c r="P173" t="s">
        <v>14051</v>
      </c>
      <c r="Q173" t="s">
        <v>14052</v>
      </c>
      <c r="R173" t="s">
        <v>14053</v>
      </c>
      <c r="S173">
        <v>1.4763291139240506</v>
      </c>
      <c r="T173">
        <v>1.3255651363318575</v>
      </c>
    </row>
    <row r="174" spans="1:20">
      <c r="A174">
        <v>9237</v>
      </c>
      <c r="B174" t="s">
        <v>304</v>
      </c>
      <c r="C174" t="s">
        <v>4370</v>
      </c>
      <c r="D174">
        <v>0</v>
      </c>
      <c r="E174">
        <v>11</v>
      </c>
      <c r="F174">
        <v>1000</v>
      </c>
      <c r="G174">
        <v>43587</v>
      </c>
      <c r="H174">
        <v>1.72</v>
      </c>
      <c r="I174">
        <v>-0.80333333333333334</v>
      </c>
      <c r="J174">
        <v>3.82</v>
      </c>
      <c r="K174">
        <v>1.186335403726708</v>
      </c>
      <c r="L174">
        <v>1.49</v>
      </c>
      <c r="M174">
        <v>0.93710691823899361</v>
      </c>
      <c r="N174">
        <v>99.78</v>
      </c>
      <c r="O174">
        <v>98.78</v>
      </c>
      <c r="P174" t="s">
        <v>14054</v>
      </c>
      <c r="Q174" t="s">
        <v>14055</v>
      </c>
      <c r="R174" t="s">
        <v>14056</v>
      </c>
      <c r="S174">
        <v>0.65364671471847913</v>
      </c>
      <c r="T174">
        <v>1.4946913708754033</v>
      </c>
    </row>
    <row r="175" spans="1:20">
      <c r="A175">
        <v>9519</v>
      </c>
      <c r="B175" t="s">
        <v>720</v>
      </c>
      <c r="C175" t="s">
        <v>4370</v>
      </c>
      <c r="D175">
        <v>0</v>
      </c>
      <c r="E175">
        <v>11</v>
      </c>
      <c r="F175">
        <v>1000</v>
      </c>
      <c r="G175">
        <v>37837</v>
      </c>
      <c r="H175">
        <v>9.11</v>
      </c>
      <c r="I175">
        <v>3.0366666666666666</v>
      </c>
      <c r="J175">
        <v>2.0299999999999998</v>
      </c>
      <c r="K175">
        <v>0.63043478260869557</v>
      </c>
      <c r="L175">
        <v>0.28000000000000003</v>
      </c>
      <c r="M175">
        <v>0.17610062893081763</v>
      </c>
      <c r="N175">
        <v>99.71</v>
      </c>
      <c r="O175">
        <v>98.86</v>
      </c>
      <c r="P175" t="s">
        <v>14057</v>
      </c>
      <c r="Q175" t="s">
        <v>14058</v>
      </c>
      <c r="R175" t="s">
        <v>14059</v>
      </c>
      <c r="S175">
        <v>0.7712137961529959</v>
      </c>
      <c r="T175">
        <v>1.8083561004864397</v>
      </c>
    </row>
    <row r="176" spans="1:20">
      <c r="A176">
        <v>8643</v>
      </c>
      <c r="B176" t="s">
        <v>783</v>
      </c>
      <c r="C176" t="s">
        <v>4332</v>
      </c>
      <c r="D176">
        <v>0</v>
      </c>
      <c r="E176">
        <v>3</v>
      </c>
      <c r="F176">
        <v>1000</v>
      </c>
      <c r="G176">
        <v>27828</v>
      </c>
      <c r="H176">
        <v>1.2700000000000002</v>
      </c>
      <c r="I176">
        <v>-2.3800000000000003</v>
      </c>
      <c r="J176">
        <v>5.41</v>
      </c>
      <c r="K176">
        <v>1.1131687242798354</v>
      </c>
      <c r="L176">
        <v>2.19</v>
      </c>
      <c r="M176">
        <v>0.74237288135593216</v>
      </c>
      <c r="N176">
        <v>100</v>
      </c>
      <c r="O176">
        <v>98.62</v>
      </c>
      <c r="P176" t="s">
        <v>13794</v>
      </c>
      <c r="Q176" t="s">
        <v>14060</v>
      </c>
      <c r="R176" t="s">
        <v>14061</v>
      </c>
      <c r="S176">
        <v>0.18270355731225299</v>
      </c>
      <c r="T176">
        <v>1.2954429083461341</v>
      </c>
    </row>
    <row r="177" spans="1:20">
      <c r="A177">
        <v>9534</v>
      </c>
      <c r="B177" t="s">
        <v>299</v>
      </c>
      <c r="C177" t="s">
        <v>4339</v>
      </c>
      <c r="D177">
        <v>0</v>
      </c>
      <c r="E177">
        <v>6</v>
      </c>
      <c r="F177">
        <v>1088</v>
      </c>
      <c r="G177">
        <v>1794</v>
      </c>
      <c r="H177">
        <v>0.64</v>
      </c>
      <c r="I177">
        <v>-0.3833333333333333</v>
      </c>
      <c r="J177">
        <v>1.91</v>
      </c>
      <c r="K177">
        <v>0.48724489795918369</v>
      </c>
      <c r="L177">
        <v>5.51</v>
      </c>
      <c r="M177">
        <v>1.824503311258278</v>
      </c>
      <c r="N177">
        <v>100</v>
      </c>
      <c r="O177">
        <v>98.96</v>
      </c>
      <c r="P177" t="s">
        <v>13684</v>
      </c>
      <c r="Q177" t="s">
        <v>13793</v>
      </c>
      <c r="R177" t="s">
        <v>14062</v>
      </c>
      <c r="S177">
        <v>0</v>
      </c>
      <c r="T177">
        <v>9.6192384769539077E-2</v>
      </c>
    </row>
    <row r="178" spans="1:20">
      <c r="A178">
        <v>9252</v>
      </c>
      <c r="B178" t="s">
        <v>110</v>
      </c>
      <c r="C178" t="s">
        <v>4332</v>
      </c>
      <c r="D178">
        <v>1</v>
      </c>
      <c r="E178">
        <v>3</v>
      </c>
      <c r="F178">
        <v>100000</v>
      </c>
      <c r="G178">
        <v>0</v>
      </c>
      <c r="H178">
        <v>23</v>
      </c>
      <c r="I178">
        <v>14.626666666666665</v>
      </c>
      <c r="J178">
        <v>3.66</v>
      </c>
      <c r="K178">
        <v>0.8115299334811531</v>
      </c>
      <c r="L178">
        <v>2.4700000000000002</v>
      </c>
      <c r="M178">
        <v>0.95000000000000007</v>
      </c>
      <c r="N178">
        <v>0</v>
      </c>
      <c r="O178">
        <v>0</v>
      </c>
      <c r="P178" t="s">
        <v>13666</v>
      </c>
      <c r="Q178" t="s">
        <v>13666</v>
      </c>
      <c r="R178" t="s">
        <v>13666</v>
      </c>
      <c r="S178">
        <v>0</v>
      </c>
    </row>
    <row r="179" spans="1:20">
      <c r="A179">
        <v>8603</v>
      </c>
      <c r="B179" t="s">
        <v>517</v>
      </c>
      <c r="C179" t="s">
        <v>4339</v>
      </c>
      <c r="D179">
        <v>0</v>
      </c>
      <c r="E179">
        <v>6</v>
      </c>
      <c r="F179">
        <v>19000</v>
      </c>
      <c r="G179">
        <v>33219</v>
      </c>
      <c r="H179">
        <v>2.7799999999999869</v>
      </c>
      <c r="I179">
        <v>92.376666666666665</v>
      </c>
      <c r="J179">
        <v>0.44</v>
      </c>
      <c r="K179">
        <v>0.11609498680738786</v>
      </c>
      <c r="L179">
        <v>2.34</v>
      </c>
      <c r="M179">
        <v>0.96694214876033058</v>
      </c>
      <c r="N179">
        <v>99.92</v>
      </c>
      <c r="O179">
        <v>99.87</v>
      </c>
      <c r="P179" t="s">
        <v>14063</v>
      </c>
      <c r="Q179" t="s">
        <v>14064</v>
      </c>
      <c r="R179" t="s">
        <v>14065</v>
      </c>
      <c r="S179">
        <v>1.1386166339960797</v>
      </c>
      <c r="T179">
        <v>1.4301161393672406</v>
      </c>
    </row>
    <row r="180" spans="1:20">
      <c r="A180">
        <v>8630</v>
      </c>
      <c r="B180" t="s">
        <v>3204</v>
      </c>
      <c r="C180" t="s">
        <v>4286</v>
      </c>
      <c r="D180">
        <v>0</v>
      </c>
      <c r="E180">
        <v>8</v>
      </c>
      <c r="F180">
        <v>2000</v>
      </c>
      <c r="G180">
        <v>33562</v>
      </c>
      <c r="H180">
        <v>9.41</v>
      </c>
      <c r="I180">
        <v>3.4233333333333333</v>
      </c>
      <c r="J180">
        <v>2.76</v>
      </c>
      <c r="K180">
        <v>0.78632478632478631</v>
      </c>
      <c r="L180">
        <v>1.85</v>
      </c>
      <c r="M180">
        <v>1.0220994475138121</v>
      </c>
      <c r="N180">
        <v>42.03</v>
      </c>
      <c r="O180">
        <v>98.94</v>
      </c>
      <c r="P180" t="s">
        <v>14066</v>
      </c>
      <c r="Q180" t="s">
        <v>14067</v>
      </c>
      <c r="R180" t="s">
        <v>14068</v>
      </c>
      <c r="S180">
        <v>0.76373652694610783</v>
      </c>
      <c r="T180">
        <v>0.58682284040995603</v>
      </c>
    </row>
    <row r="181" spans="1:20">
      <c r="A181">
        <v>8614</v>
      </c>
      <c r="B181" t="s">
        <v>248</v>
      </c>
      <c r="C181" t="s">
        <v>4339</v>
      </c>
      <c r="D181">
        <v>0</v>
      </c>
      <c r="E181">
        <v>6</v>
      </c>
      <c r="F181">
        <v>2000</v>
      </c>
      <c r="G181">
        <v>31823</v>
      </c>
      <c r="H181">
        <v>17.899999999999999</v>
      </c>
      <c r="I181">
        <v>7.09</v>
      </c>
      <c r="J181">
        <v>2.1</v>
      </c>
      <c r="K181">
        <v>0.5357142857142857</v>
      </c>
      <c r="L181">
        <v>5.0599999999999996</v>
      </c>
      <c r="M181">
        <v>1.6754966887417218</v>
      </c>
      <c r="N181">
        <v>94.31</v>
      </c>
      <c r="O181">
        <v>98.46</v>
      </c>
      <c r="P181" t="s">
        <v>14069</v>
      </c>
      <c r="Q181" t="s">
        <v>14070</v>
      </c>
      <c r="R181" t="s">
        <v>14071</v>
      </c>
      <c r="S181">
        <v>0.15041533546325878</v>
      </c>
      <c r="T181">
        <v>0.55202821869488539</v>
      </c>
    </row>
    <row r="182" spans="1:20">
      <c r="A182">
        <v>8618</v>
      </c>
      <c r="B182" t="s">
        <v>234</v>
      </c>
      <c r="C182" t="s">
        <v>4334</v>
      </c>
      <c r="D182">
        <v>0</v>
      </c>
      <c r="E182">
        <v>4</v>
      </c>
      <c r="F182">
        <v>1000</v>
      </c>
      <c r="G182">
        <v>44747</v>
      </c>
      <c r="H182">
        <v>18.940000000000001</v>
      </c>
      <c r="I182">
        <v>25.366666666666664</v>
      </c>
      <c r="J182">
        <v>8.1199999999999992</v>
      </c>
      <c r="K182">
        <v>0.5642807505211952</v>
      </c>
      <c r="L182">
        <v>4.74</v>
      </c>
      <c r="M182">
        <v>1.2845528455284554</v>
      </c>
      <c r="N182">
        <v>99.94</v>
      </c>
      <c r="O182">
        <v>99.29</v>
      </c>
      <c r="P182" t="s">
        <v>14072</v>
      </c>
      <c r="Q182" t="s">
        <v>14073</v>
      </c>
      <c r="R182" t="s">
        <v>14074</v>
      </c>
      <c r="S182">
        <v>1.0520305343511451</v>
      </c>
      <c r="T182">
        <v>1.1193392195955567</v>
      </c>
    </row>
    <row r="183" spans="1:20">
      <c r="A183">
        <v>9452</v>
      </c>
      <c r="B183" t="s">
        <v>627</v>
      </c>
      <c r="C183" t="s">
        <v>4339</v>
      </c>
      <c r="D183">
        <v>0</v>
      </c>
      <c r="E183">
        <v>6</v>
      </c>
      <c r="F183">
        <v>1001</v>
      </c>
      <c r="G183">
        <v>16678</v>
      </c>
      <c r="H183">
        <v>1.4699999999999989</v>
      </c>
      <c r="I183">
        <v>91.62</v>
      </c>
      <c r="J183">
        <v>0.77</v>
      </c>
      <c r="K183">
        <v>0.19642857142857142</v>
      </c>
      <c r="L183">
        <v>0.5</v>
      </c>
      <c r="M183">
        <v>0.16556291390728478</v>
      </c>
      <c r="N183">
        <v>98.16</v>
      </c>
      <c r="O183">
        <v>99.75</v>
      </c>
      <c r="P183" t="s">
        <v>14075</v>
      </c>
      <c r="Q183" t="s">
        <v>14076</v>
      </c>
      <c r="R183" t="s">
        <v>14077</v>
      </c>
      <c r="S183">
        <v>1.3032051282051282</v>
      </c>
      <c r="T183">
        <v>0.87150837988826813</v>
      </c>
    </row>
    <row r="184" spans="1:20">
      <c r="A184">
        <v>8626</v>
      </c>
      <c r="B184" t="s">
        <v>3299</v>
      </c>
      <c r="C184" t="s">
        <v>4339</v>
      </c>
      <c r="D184">
        <v>0</v>
      </c>
      <c r="E184">
        <v>6</v>
      </c>
      <c r="F184">
        <v>1000</v>
      </c>
      <c r="G184">
        <v>106559</v>
      </c>
      <c r="H184">
        <v>0.54</v>
      </c>
      <c r="I184">
        <v>-1.3866666666666667</v>
      </c>
      <c r="J184">
        <v>3.15</v>
      </c>
      <c r="K184">
        <v>0.8035714285714286</v>
      </c>
      <c r="L184">
        <v>2.4700000000000002</v>
      </c>
      <c r="M184">
        <v>0.81788079470198682</v>
      </c>
      <c r="N184">
        <v>96.31</v>
      </c>
      <c r="O184">
        <v>98.63</v>
      </c>
      <c r="P184" t="s">
        <v>14078</v>
      </c>
      <c r="Q184" t="s">
        <v>14079</v>
      </c>
      <c r="R184" t="s">
        <v>14080</v>
      </c>
      <c r="S184">
        <v>0.8901680672268909</v>
      </c>
      <c r="T184">
        <v>0.58178855163984522</v>
      </c>
    </row>
    <row r="185" spans="1:20">
      <c r="A185">
        <v>8617</v>
      </c>
      <c r="B185" t="s">
        <v>275</v>
      </c>
      <c r="C185" t="s">
        <v>4332</v>
      </c>
      <c r="D185">
        <v>0</v>
      </c>
      <c r="E185">
        <v>3</v>
      </c>
      <c r="F185">
        <v>20000</v>
      </c>
      <c r="G185">
        <v>48111</v>
      </c>
      <c r="H185">
        <v>7.1900000000000048</v>
      </c>
      <c r="I185">
        <v>44.236666666666672</v>
      </c>
      <c r="J185">
        <v>2.96</v>
      </c>
      <c r="K185">
        <v>0.93670886075949367</v>
      </c>
      <c r="L185">
        <v>3.75</v>
      </c>
      <c r="M185">
        <v>1.5432098765432098</v>
      </c>
      <c r="N185">
        <v>99.97</v>
      </c>
      <c r="O185">
        <v>99.48</v>
      </c>
      <c r="P185" t="s">
        <v>14081</v>
      </c>
      <c r="Q185" t="s">
        <v>14082</v>
      </c>
      <c r="R185" t="s">
        <v>14083</v>
      </c>
      <c r="S185">
        <v>1.1337014667817085</v>
      </c>
      <c r="T185">
        <v>1.0716597318539065</v>
      </c>
    </row>
    <row r="186" spans="1:20">
      <c r="A186">
        <v>8653</v>
      </c>
      <c r="B186" t="s">
        <v>270</v>
      </c>
      <c r="C186" t="s">
        <v>4352</v>
      </c>
      <c r="D186">
        <v>0</v>
      </c>
      <c r="E186">
        <v>14</v>
      </c>
      <c r="F186">
        <v>1000</v>
      </c>
      <c r="G186">
        <v>38490</v>
      </c>
      <c r="H186">
        <v>0.24</v>
      </c>
      <c r="I186">
        <v>-0.66333333333333322</v>
      </c>
      <c r="J186">
        <v>6.95</v>
      </c>
      <c r="K186">
        <v>0.73544973544973558</v>
      </c>
      <c r="L186">
        <v>2.5</v>
      </c>
      <c r="M186">
        <v>0.64267352185089976</v>
      </c>
      <c r="N186">
        <v>89.91</v>
      </c>
      <c r="O186">
        <v>97.98</v>
      </c>
      <c r="P186" t="s">
        <v>13896</v>
      </c>
      <c r="Q186" t="s">
        <v>13839</v>
      </c>
      <c r="R186" t="s">
        <v>14084</v>
      </c>
      <c r="S186">
        <v>1.0658365758754864</v>
      </c>
      <c r="T186">
        <v>1.3467248908296943</v>
      </c>
    </row>
    <row r="187" spans="1:20">
      <c r="A187">
        <v>8691</v>
      </c>
      <c r="B187" t="s">
        <v>957</v>
      </c>
      <c r="C187" t="s">
        <v>4286</v>
      </c>
      <c r="D187">
        <v>0</v>
      </c>
      <c r="E187">
        <v>8</v>
      </c>
      <c r="F187">
        <v>2000</v>
      </c>
      <c r="G187">
        <v>42622</v>
      </c>
      <c r="H187">
        <v>8.01</v>
      </c>
      <c r="I187">
        <v>13.903333333333334</v>
      </c>
      <c r="J187">
        <v>7.71</v>
      </c>
      <c r="K187">
        <v>1.2199367088607593</v>
      </c>
      <c r="L187">
        <v>4.1900000000000004</v>
      </c>
      <c r="M187">
        <v>1.2892307692307694</v>
      </c>
      <c r="N187">
        <v>52.66</v>
      </c>
      <c r="O187">
        <v>99.28</v>
      </c>
      <c r="P187" t="s">
        <v>13877</v>
      </c>
      <c r="Q187" t="s">
        <v>14085</v>
      </c>
      <c r="R187" t="s">
        <v>14086</v>
      </c>
      <c r="S187">
        <v>1.2490156521739131</v>
      </c>
      <c r="T187">
        <v>2.7221082531166165</v>
      </c>
    </row>
    <row r="188" spans="1:20">
      <c r="A188">
        <v>8624</v>
      </c>
      <c r="B188" t="s">
        <v>3310</v>
      </c>
      <c r="C188" t="s">
        <v>8071</v>
      </c>
      <c r="D188">
        <v>0</v>
      </c>
      <c r="E188">
        <v>10</v>
      </c>
      <c r="F188">
        <v>2001</v>
      </c>
      <c r="G188">
        <v>19726</v>
      </c>
      <c r="H188">
        <v>4.1500000000000004</v>
      </c>
      <c r="I188">
        <v>2.67</v>
      </c>
      <c r="J188">
        <v>3.85</v>
      </c>
      <c r="K188">
        <v>0.95771144278606979</v>
      </c>
      <c r="L188">
        <v>2.63</v>
      </c>
      <c r="M188">
        <v>1.2232558139534884</v>
      </c>
      <c r="N188">
        <v>100</v>
      </c>
      <c r="O188">
        <v>99.23</v>
      </c>
      <c r="P188" t="s">
        <v>13758</v>
      </c>
      <c r="Q188" t="s">
        <v>14087</v>
      </c>
      <c r="R188" t="s">
        <v>14088</v>
      </c>
      <c r="S188">
        <v>1.0835443037974686</v>
      </c>
      <c r="T188">
        <v>0.86928976325441809</v>
      </c>
    </row>
    <row r="189" spans="1:20">
      <c r="A189">
        <v>8663</v>
      </c>
      <c r="B189" t="s">
        <v>64</v>
      </c>
      <c r="C189" t="s">
        <v>4378</v>
      </c>
      <c r="D189">
        <v>1</v>
      </c>
      <c r="E189">
        <v>7</v>
      </c>
      <c r="F189">
        <v>50000</v>
      </c>
      <c r="G189">
        <v>0</v>
      </c>
      <c r="H189">
        <v>15.930000000000001</v>
      </c>
      <c r="I189">
        <v>14.31</v>
      </c>
      <c r="J189">
        <v>2.75</v>
      </c>
      <c r="K189">
        <v>0.65165876777251186</v>
      </c>
      <c r="L189">
        <v>0.72</v>
      </c>
      <c r="M189">
        <v>0.33488372093023255</v>
      </c>
      <c r="N189">
        <v>0</v>
      </c>
      <c r="O189">
        <v>0</v>
      </c>
      <c r="P189" t="s">
        <v>13666</v>
      </c>
      <c r="Q189" t="s">
        <v>13666</v>
      </c>
      <c r="R189" t="s">
        <v>13666</v>
      </c>
      <c r="S189">
        <v>0</v>
      </c>
    </row>
    <row r="190" spans="1:20">
      <c r="A190">
        <v>9561</v>
      </c>
      <c r="B190" t="s">
        <v>765</v>
      </c>
      <c r="C190" t="s">
        <v>4334</v>
      </c>
      <c r="D190">
        <v>0</v>
      </c>
      <c r="E190">
        <v>4</v>
      </c>
      <c r="F190">
        <v>1000</v>
      </c>
      <c r="G190">
        <v>4686</v>
      </c>
      <c r="H190">
        <v>9.4000000000000021</v>
      </c>
      <c r="I190">
        <v>28.873333333333335</v>
      </c>
      <c r="J190">
        <v>15.18</v>
      </c>
      <c r="K190">
        <v>1.054899235580264</v>
      </c>
      <c r="L190">
        <v>4.04</v>
      </c>
      <c r="M190">
        <v>1.0948509485094851</v>
      </c>
      <c r="N190">
        <v>99.94</v>
      </c>
      <c r="O190">
        <v>99.05</v>
      </c>
      <c r="P190" t="s">
        <v>13681</v>
      </c>
      <c r="Q190" t="s">
        <v>14089</v>
      </c>
      <c r="R190" t="s">
        <v>14090</v>
      </c>
      <c r="S190">
        <v>0.84</v>
      </c>
      <c r="T190">
        <v>1.2014971927635683</v>
      </c>
    </row>
    <row r="191" spans="1:20">
      <c r="A191">
        <v>9539</v>
      </c>
      <c r="B191" t="s">
        <v>3368</v>
      </c>
      <c r="C191" t="s">
        <v>4334</v>
      </c>
      <c r="D191">
        <v>0</v>
      </c>
      <c r="E191">
        <v>4</v>
      </c>
      <c r="F191">
        <v>1868.76</v>
      </c>
      <c r="G191">
        <v>40682</v>
      </c>
      <c r="H191">
        <v>1.4499999999999993</v>
      </c>
      <c r="I191">
        <v>-6.9799999999999995</v>
      </c>
      <c r="J191">
        <v>200</v>
      </c>
      <c r="K191">
        <v>15.54001554001554</v>
      </c>
      <c r="L191">
        <v>7</v>
      </c>
      <c r="M191">
        <v>1.9125683060109289</v>
      </c>
      <c r="N191">
        <v>100</v>
      </c>
      <c r="O191">
        <v>98.61</v>
      </c>
      <c r="P191" t="s">
        <v>13684</v>
      </c>
      <c r="Q191" t="s">
        <v>13684</v>
      </c>
      <c r="R191" t="s">
        <v>14091</v>
      </c>
      <c r="S191" t="e">
        <v>#DIV/0!</v>
      </c>
      <c r="T191">
        <v>0</v>
      </c>
    </row>
    <row r="192" spans="1:20">
      <c r="A192">
        <v>9545</v>
      </c>
      <c r="B192" t="s">
        <v>1272</v>
      </c>
      <c r="C192" t="s">
        <v>4378</v>
      </c>
      <c r="D192">
        <v>1</v>
      </c>
      <c r="E192">
        <v>7</v>
      </c>
      <c r="F192">
        <v>50000</v>
      </c>
      <c r="G192">
        <v>0</v>
      </c>
      <c r="H192">
        <v>20.36</v>
      </c>
      <c r="I192">
        <v>13.113333333333335</v>
      </c>
      <c r="J192">
        <v>4.93</v>
      </c>
      <c r="K192">
        <v>1.1682464454976302</v>
      </c>
      <c r="L192">
        <v>0.99</v>
      </c>
      <c r="M192">
        <v>0.46046511627906977</v>
      </c>
      <c r="N192">
        <v>0</v>
      </c>
      <c r="O192">
        <v>0</v>
      </c>
      <c r="P192" t="s">
        <v>13666</v>
      </c>
      <c r="Q192" t="s">
        <v>13666</v>
      </c>
      <c r="R192" t="s">
        <v>13666</v>
      </c>
      <c r="S192">
        <v>0</v>
      </c>
    </row>
    <row r="193" spans="1:20">
      <c r="A193">
        <v>8929</v>
      </c>
      <c r="B193" t="s">
        <v>1080</v>
      </c>
      <c r="C193" t="s">
        <v>4334</v>
      </c>
      <c r="D193">
        <v>0</v>
      </c>
      <c r="E193">
        <v>4</v>
      </c>
      <c r="F193">
        <v>1000</v>
      </c>
      <c r="G193">
        <v>14616</v>
      </c>
      <c r="H193">
        <v>2.7800000000000011</v>
      </c>
      <c r="I193">
        <v>51.15</v>
      </c>
      <c r="J193">
        <v>5.92</v>
      </c>
      <c r="K193">
        <v>0.45998445998446003</v>
      </c>
      <c r="L193">
        <v>3.17</v>
      </c>
      <c r="M193">
        <v>0.86612021857923494</v>
      </c>
      <c r="N193">
        <v>100</v>
      </c>
      <c r="O193">
        <v>98.89</v>
      </c>
      <c r="P193" t="s">
        <v>13909</v>
      </c>
      <c r="Q193" t="s">
        <v>14092</v>
      </c>
      <c r="R193" t="s">
        <v>14093</v>
      </c>
      <c r="S193">
        <v>1.0936609336609338</v>
      </c>
      <c r="T193">
        <v>0.88510329829648426</v>
      </c>
    </row>
    <row r="194" spans="1:20">
      <c r="A194">
        <v>9250</v>
      </c>
      <c r="B194" t="s">
        <v>1243</v>
      </c>
      <c r="C194" t="s">
        <v>4334</v>
      </c>
      <c r="D194">
        <v>0</v>
      </c>
      <c r="E194">
        <v>4</v>
      </c>
      <c r="F194">
        <v>1000</v>
      </c>
      <c r="G194">
        <v>209023</v>
      </c>
      <c r="H194">
        <v>12.41</v>
      </c>
      <c r="I194">
        <v>5.666666666666667</v>
      </c>
      <c r="J194">
        <v>13.53</v>
      </c>
      <c r="K194">
        <v>0.94023627519110486</v>
      </c>
      <c r="L194">
        <v>3.86</v>
      </c>
      <c r="M194">
        <v>1.046070460704607</v>
      </c>
      <c r="N194">
        <v>99.51</v>
      </c>
      <c r="O194">
        <v>99.43</v>
      </c>
      <c r="P194" t="s">
        <v>14094</v>
      </c>
      <c r="Q194" t="s">
        <v>14095</v>
      </c>
      <c r="R194" t="s">
        <v>14096</v>
      </c>
      <c r="S194">
        <v>1.1470536867351331</v>
      </c>
      <c r="T194">
        <v>0.93913696348987863</v>
      </c>
    </row>
    <row r="195" spans="1:20">
      <c r="A195">
        <v>9528</v>
      </c>
      <c r="B195" t="s">
        <v>638</v>
      </c>
      <c r="C195" t="s">
        <v>4334</v>
      </c>
      <c r="D195">
        <v>0</v>
      </c>
      <c r="E195">
        <v>4</v>
      </c>
      <c r="F195">
        <v>1500</v>
      </c>
      <c r="G195">
        <v>4153</v>
      </c>
      <c r="H195">
        <v>9.14</v>
      </c>
      <c r="I195">
        <v>47.756666666666668</v>
      </c>
      <c r="J195">
        <v>26.51</v>
      </c>
      <c r="K195">
        <v>3.4698952879581157</v>
      </c>
      <c r="L195">
        <v>6.87</v>
      </c>
      <c r="M195">
        <v>2.0205882352941176</v>
      </c>
      <c r="N195">
        <v>99.88</v>
      </c>
      <c r="O195">
        <v>98.3</v>
      </c>
      <c r="P195" t="s">
        <v>13827</v>
      </c>
      <c r="Q195" t="s">
        <v>14097</v>
      </c>
      <c r="R195" t="s">
        <v>14098</v>
      </c>
      <c r="S195">
        <v>0.10862944162436548</v>
      </c>
      <c r="T195">
        <v>0.82426778242677823</v>
      </c>
    </row>
    <row r="196" spans="1:20">
      <c r="A196">
        <v>9562</v>
      </c>
      <c r="B196" t="s">
        <v>3451</v>
      </c>
      <c r="C196" t="s">
        <v>4286</v>
      </c>
      <c r="D196">
        <v>0</v>
      </c>
      <c r="E196">
        <v>8</v>
      </c>
      <c r="F196">
        <v>1000</v>
      </c>
      <c r="G196">
        <v>74534</v>
      </c>
      <c r="H196">
        <v>0</v>
      </c>
      <c r="I196">
        <v>0</v>
      </c>
      <c r="J196">
        <v>14.75</v>
      </c>
      <c r="K196">
        <v>2.3338607594936707</v>
      </c>
      <c r="L196">
        <v>3.57</v>
      </c>
      <c r="M196">
        <v>1.0984615384615384</v>
      </c>
      <c r="N196">
        <v>48.46</v>
      </c>
      <c r="O196">
        <v>99.48</v>
      </c>
      <c r="P196" t="s">
        <v>14099</v>
      </c>
      <c r="Q196" t="s">
        <v>14100</v>
      </c>
      <c r="R196" t="s">
        <v>14101</v>
      </c>
      <c r="S196">
        <v>1.1791316192746468</v>
      </c>
      <c r="T196">
        <v>2.6888973674170162</v>
      </c>
    </row>
    <row r="197" spans="1:20">
      <c r="A197">
        <v>8774</v>
      </c>
      <c r="B197" t="s">
        <v>658</v>
      </c>
      <c r="C197" t="s">
        <v>4334</v>
      </c>
      <c r="D197">
        <v>0</v>
      </c>
      <c r="E197">
        <v>4</v>
      </c>
      <c r="F197">
        <v>1000</v>
      </c>
      <c r="G197">
        <v>68043</v>
      </c>
      <c r="H197">
        <v>9.85</v>
      </c>
      <c r="I197">
        <v>3.2833333333333332</v>
      </c>
      <c r="J197">
        <v>20.46</v>
      </c>
      <c r="K197">
        <v>2.6780104712041886</v>
      </c>
      <c r="L197">
        <v>3.11</v>
      </c>
      <c r="M197">
        <v>0.91470588235294115</v>
      </c>
      <c r="N197">
        <v>99.56</v>
      </c>
      <c r="O197">
        <v>98.29</v>
      </c>
      <c r="P197" t="s">
        <v>14102</v>
      </c>
      <c r="Q197" t="s">
        <v>14103</v>
      </c>
      <c r="R197" t="s">
        <v>14104</v>
      </c>
      <c r="S197">
        <v>0.94804301075268815</v>
      </c>
      <c r="T197">
        <v>0.91505411610364051</v>
      </c>
    </row>
    <row r="198" spans="1:20">
      <c r="A198">
        <v>9320</v>
      </c>
      <c r="B198" t="s">
        <v>3387</v>
      </c>
      <c r="C198" t="s">
        <v>4334</v>
      </c>
      <c r="D198">
        <v>0</v>
      </c>
      <c r="E198">
        <v>4</v>
      </c>
      <c r="F198">
        <v>1000</v>
      </c>
      <c r="G198">
        <v>21354</v>
      </c>
      <c r="H198">
        <v>5.9100000000000037</v>
      </c>
      <c r="I198">
        <v>58.26</v>
      </c>
      <c r="J198">
        <v>10.24</v>
      </c>
      <c r="K198">
        <v>1.3403141361256545</v>
      </c>
      <c r="L198">
        <v>3.2</v>
      </c>
      <c r="M198">
        <v>0.94117647058823539</v>
      </c>
      <c r="N198">
        <v>97.82</v>
      </c>
      <c r="O198">
        <v>98.16</v>
      </c>
      <c r="P198" t="s">
        <v>14105</v>
      </c>
      <c r="Q198" t="s">
        <v>14106</v>
      </c>
      <c r="R198" t="s">
        <v>14107</v>
      </c>
      <c r="S198">
        <v>0.65531100478468896</v>
      </c>
      <c r="T198">
        <v>0.88496824276640795</v>
      </c>
    </row>
    <row r="199" spans="1:20">
      <c r="A199">
        <v>8670</v>
      </c>
      <c r="B199" t="s">
        <v>3398</v>
      </c>
      <c r="C199" t="s">
        <v>4378</v>
      </c>
      <c r="D199">
        <v>0</v>
      </c>
      <c r="E199">
        <v>7</v>
      </c>
      <c r="F199">
        <v>16001</v>
      </c>
      <c r="G199">
        <v>69824</v>
      </c>
      <c r="H199">
        <v>7.06</v>
      </c>
      <c r="I199">
        <v>2.3533333333333331</v>
      </c>
      <c r="J199">
        <v>3.38</v>
      </c>
      <c r="K199">
        <v>0.96296296296296302</v>
      </c>
      <c r="L199">
        <v>1.91</v>
      </c>
      <c r="M199">
        <v>1.0552486187845302</v>
      </c>
      <c r="N199">
        <v>92.46</v>
      </c>
      <c r="O199">
        <v>99.23</v>
      </c>
      <c r="P199" t="s">
        <v>13923</v>
      </c>
      <c r="Q199" t="s">
        <v>14108</v>
      </c>
      <c r="R199" t="s">
        <v>14109</v>
      </c>
      <c r="S199">
        <v>9.3043478260869575E-2</v>
      </c>
      <c r="T199">
        <v>0.38547486033519551</v>
      </c>
    </row>
    <row r="200" spans="1:20">
      <c r="A200">
        <v>9172</v>
      </c>
      <c r="B200" t="s">
        <v>1769</v>
      </c>
      <c r="C200" t="s">
        <v>4332</v>
      </c>
      <c r="D200">
        <v>1</v>
      </c>
      <c r="E200">
        <v>3</v>
      </c>
      <c r="F200">
        <v>50000</v>
      </c>
      <c r="G200">
        <v>0</v>
      </c>
      <c r="H200">
        <v>3.84</v>
      </c>
      <c r="I200">
        <v>1.28</v>
      </c>
      <c r="J200">
        <v>4.57</v>
      </c>
      <c r="K200">
        <v>1.0133037694013305</v>
      </c>
      <c r="L200">
        <v>3.58</v>
      </c>
      <c r="M200">
        <v>1.3769230769230769</v>
      </c>
      <c r="N200">
        <v>0</v>
      </c>
      <c r="O200">
        <v>0</v>
      </c>
      <c r="P200" t="s">
        <v>13666</v>
      </c>
      <c r="Q200" t="s">
        <v>13666</v>
      </c>
      <c r="R200" t="s">
        <v>13666</v>
      </c>
      <c r="S200">
        <v>0</v>
      </c>
    </row>
    <row r="201" spans="1:20">
      <c r="A201">
        <v>8669</v>
      </c>
      <c r="B201" t="s">
        <v>184</v>
      </c>
      <c r="C201" t="s">
        <v>4332</v>
      </c>
      <c r="D201">
        <v>1</v>
      </c>
      <c r="E201">
        <v>3</v>
      </c>
      <c r="F201">
        <v>100000</v>
      </c>
      <c r="G201">
        <v>0</v>
      </c>
      <c r="H201">
        <v>7.6</v>
      </c>
      <c r="I201">
        <v>1.3766666666666669</v>
      </c>
      <c r="J201">
        <v>2.27</v>
      </c>
      <c r="K201">
        <v>0.50332594235033257</v>
      </c>
      <c r="L201">
        <v>1.02</v>
      </c>
      <c r="M201">
        <v>0.3923076923076923</v>
      </c>
      <c r="N201">
        <v>0</v>
      </c>
      <c r="O201">
        <v>0</v>
      </c>
      <c r="P201" t="s">
        <v>13666</v>
      </c>
      <c r="Q201" t="s">
        <v>13666</v>
      </c>
      <c r="R201" t="s">
        <v>13666</v>
      </c>
      <c r="S201">
        <v>0</v>
      </c>
    </row>
    <row r="202" spans="1:20">
      <c r="A202">
        <v>8671</v>
      </c>
      <c r="B202" t="s">
        <v>1126</v>
      </c>
      <c r="C202" t="s">
        <v>4334</v>
      </c>
      <c r="D202">
        <v>0</v>
      </c>
      <c r="E202">
        <v>4</v>
      </c>
      <c r="F202">
        <v>1008</v>
      </c>
      <c r="G202">
        <v>16263</v>
      </c>
      <c r="H202">
        <v>6.4400000000000048</v>
      </c>
      <c r="I202">
        <v>67.583333333333329</v>
      </c>
      <c r="J202">
        <v>3.47</v>
      </c>
      <c r="K202">
        <v>0.45418848167539272</v>
      </c>
      <c r="L202">
        <v>4.83</v>
      </c>
      <c r="M202">
        <v>1.4205882352941177</v>
      </c>
      <c r="N202">
        <v>99.84</v>
      </c>
      <c r="O202">
        <v>98.3</v>
      </c>
      <c r="P202" t="s">
        <v>14110</v>
      </c>
      <c r="Q202" t="s">
        <v>14111</v>
      </c>
      <c r="R202" t="s">
        <v>14112</v>
      </c>
      <c r="S202">
        <v>1.0501851851851853</v>
      </c>
      <c r="T202">
        <v>1.4496644295302012</v>
      </c>
    </row>
    <row r="203" spans="1:20">
      <c r="A203">
        <v>8676</v>
      </c>
      <c r="B203" t="s">
        <v>3420</v>
      </c>
      <c r="C203" t="s">
        <v>4332</v>
      </c>
      <c r="D203">
        <v>1</v>
      </c>
      <c r="E203">
        <v>3</v>
      </c>
      <c r="F203">
        <v>100000</v>
      </c>
      <c r="G203">
        <v>0</v>
      </c>
      <c r="H203">
        <v>2.5499999999999998</v>
      </c>
      <c r="I203">
        <v>-1.6733333333333331</v>
      </c>
      <c r="J203">
        <v>1.72</v>
      </c>
      <c r="K203">
        <v>0.3813747228381375</v>
      </c>
      <c r="L203">
        <v>1.35</v>
      </c>
      <c r="M203">
        <v>0.51923076923076927</v>
      </c>
      <c r="N203">
        <v>0</v>
      </c>
      <c r="O203">
        <v>0</v>
      </c>
      <c r="P203" t="s">
        <v>13666</v>
      </c>
      <c r="Q203" t="s">
        <v>13666</v>
      </c>
      <c r="R203" t="s">
        <v>13666</v>
      </c>
      <c r="S203">
        <v>0</v>
      </c>
    </row>
    <row r="204" spans="1:20">
      <c r="A204">
        <v>9548</v>
      </c>
      <c r="B204" t="s">
        <v>41</v>
      </c>
      <c r="C204" t="s">
        <v>4332</v>
      </c>
      <c r="D204">
        <v>1</v>
      </c>
      <c r="E204">
        <v>3</v>
      </c>
      <c r="F204">
        <v>50000</v>
      </c>
      <c r="G204">
        <v>0</v>
      </c>
      <c r="H204">
        <v>13.309999999999999</v>
      </c>
      <c r="I204">
        <v>30.903333333333332</v>
      </c>
      <c r="J204">
        <v>3.57</v>
      </c>
      <c r="K204">
        <v>0.79157427937915747</v>
      </c>
      <c r="L204">
        <v>2.4700000000000002</v>
      </c>
      <c r="M204">
        <v>0.95000000000000007</v>
      </c>
      <c r="N204">
        <v>0</v>
      </c>
      <c r="O204">
        <v>0</v>
      </c>
      <c r="P204" t="s">
        <v>13666</v>
      </c>
      <c r="Q204" t="s">
        <v>13666</v>
      </c>
      <c r="R204" t="s">
        <v>13666</v>
      </c>
      <c r="S204">
        <v>0</v>
      </c>
    </row>
    <row r="205" spans="1:20">
      <c r="A205">
        <v>9558</v>
      </c>
      <c r="B205" t="s">
        <v>137</v>
      </c>
      <c r="C205" t="s">
        <v>4286</v>
      </c>
      <c r="D205">
        <v>0</v>
      </c>
      <c r="E205">
        <v>8</v>
      </c>
      <c r="F205">
        <v>1000</v>
      </c>
      <c r="G205">
        <v>47746</v>
      </c>
      <c r="H205">
        <v>5.5000000000000071</v>
      </c>
      <c r="I205">
        <v>64.686666666666682</v>
      </c>
      <c r="J205">
        <v>3.83</v>
      </c>
      <c r="K205">
        <v>0.88657407407407407</v>
      </c>
      <c r="L205">
        <v>3.11</v>
      </c>
      <c r="M205">
        <v>1.0650684931506849</v>
      </c>
      <c r="N205">
        <v>68.319999999999993</v>
      </c>
      <c r="O205">
        <v>99.35</v>
      </c>
      <c r="P205" t="s">
        <v>13676</v>
      </c>
      <c r="Q205" t="s">
        <v>14113</v>
      </c>
      <c r="R205" t="s">
        <v>14114</v>
      </c>
      <c r="S205">
        <v>6.2941176470588237E-2</v>
      </c>
      <c r="T205">
        <v>0.31145038167938932</v>
      </c>
    </row>
    <row r="206" spans="1:20">
      <c r="A206">
        <v>9349</v>
      </c>
      <c r="B206" t="s">
        <v>834</v>
      </c>
      <c r="C206" t="s">
        <v>4339</v>
      </c>
      <c r="D206">
        <v>0</v>
      </c>
      <c r="E206">
        <v>6</v>
      </c>
      <c r="F206">
        <v>3530</v>
      </c>
      <c r="G206">
        <v>20374</v>
      </c>
      <c r="H206">
        <v>4.2199999999999989</v>
      </c>
      <c r="I206">
        <v>91.49666666666667</v>
      </c>
      <c r="J206">
        <v>0.66</v>
      </c>
      <c r="K206">
        <v>0.17414248021108181</v>
      </c>
      <c r="L206">
        <v>0.17</v>
      </c>
      <c r="M206">
        <v>7.0247933884297523E-2</v>
      </c>
      <c r="N206">
        <v>99.99</v>
      </c>
      <c r="O206">
        <v>99.87</v>
      </c>
      <c r="P206" t="s">
        <v>14115</v>
      </c>
      <c r="Q206" t="s">
        <v>14116</v>
      </c>
      <c r="R206" t="s">
        <v>14117</v>
      </c>
      <c r="S206">
        <v>0.95228243021346481</v>
      </c>
      <c r="T206">
        <v>2.3141228625712476</v>
      </c>
    </row>
    <row r="207" spans="1:20">
      <c r="A207">
        <v>9540</v>
      </c>
      <c r="B207" t="s">
        <v>140</v>
      </c>
      <c r="C207" t="s">
        <v>4334</v>
      </c>
      <c r="D207">
        <v>0</v>
      </c>
      <c r="E207">
        <v>4</v>
      </c>
      <c r="F207">
        <v>1000</v>
      </c>
      <c r="G207">
        <v>41522</v>
      </c>
      <c r="H207">
        <v>13.09</v>
      </c>
      <c r="I207">
        <v>10.576666666666666</v>
      </c>
      <c r="J207">
        <v>36.56</v>
      </c>
      <c r="K207">
        <v>2.540653231410702</v>
      </c>
      <c r="L207">
        <v>5.77</v>
      </c>
      <c r="M207">
        <v>1.5636856368563685</v>
      </c>
      <c r="N207">
        <v>99.13</v>
      </c>
      <c r="O207">
        <v>98.69</v>
      </c>
      <c r="P207" t="s">
        <v>13670</v>
      </c>
      <c r="Q207" t="s">
        <v>13990</v>
      </c>
      <c r="R207" t="s">
        <v>14118</v>
      </c>
      <c r="S207">
        <v>3.7988165680473376E-2</v>
      </c>
      <c r="T207">
        <v>0.38166933283146703</v>
      </c>
    </row>
    <row r="208" spans="1:20">
      <c r="A208">
        <v>8582</v>
      </c>
      <c r="B208" t="s">
        <v>1179</v>
      </c>
      <c r="C208" t="s">
        <v>4334</v>
      </c>
      <c r="D208">
        <v>0</v>
      </c>
      <c r="E208">
        <v>4</v>
      </c>
      <c r="F208">
        <v>1000</v>
      </c>
      <c r="G208">
        <v>43439</v>
      </c>
      <c r="H208">
        <v>13.75</v>
      </c>
      <c r="I208">
        <v>25.75</v>
      </c>
      <c r="J208">
        <v>12.9</v>
      </c>
      <c r="K208">
        <v>1.6884816753926704</v>
      </c>
      <c r="L208">
        <v>2.34</v>
      </c>
      <c r="M208">
        <v>0.68823529411764706</v>
      </c>
      <c r="N208">
        <v>98.56</v>
      </c>
      <c r="O208">
        <v>98.19</v>
      </c>
      <c r="P208" t="s">
        <v>13880</v>
      </c>
      <c r="Q208" t="s">
        <v>14039</v>
      </c>
      <c r="R208" t="s">
        <v>14119</v>
      </c>
      <c r="S208">
        <v>1.0456818181818182</v>
      </c>
      <c r="T208">
        <v>0.30796150481189849</v>
      </c>
    </row>
    <row r="209" spans="1:20">
      <c r="A209">
        <v>8597</v>
      </c>
      <c r="B209" t="s">
        <v>3108</v>
      </c>
      <c r="C209" t="s">
        <v>4334</v>
      </c>
      <c r="D209">
        <v>0</v>
      </c>
      <c r="E209">
        <v>4</v>
      </c>
      <c r="F209">
        <v>1001</v>
      </c>
      <c r="G209">
        <v>6878</v>
      </c>
      <c r="H209">
        <v>5.4899999999999949</v>
      </c>
      <c r="I209">
        <v>70.956666666666663</v>
      </c>
      <c r="J209">
        <v>2.13</v>
      </c>
      <c r="K209">
        <v>0.1655011655011655</v>
      </c>
      <c r="L209">
        <v>8.99</v>
      </c>
      <c r="M209">
        <v>2.4562841530054644</v>
      </c>
      <c r="N209">
        <v>98.3</v>
      </c>
      <c r="O209">
        <v>98.41</v>
      </c>
      <c r="P209" t="s">
        <v>13670</v>
      </c>
      <c r="Q209" t="s">
        <v>14120</v>
      </c>
      <c r="R209" t="s">
        <v>14121</v>
      </c>
      <c r="S209">
        <v>0.69405405405405418</v>
      </c>
      <c r="T209">
        <v>0.17605075337034101</v>
      </c>
    </row>
    <row r="210" spans="1:20">
      <c r="A210">
        <v>8667</v>
      </c>
      <c r="B210" t="s">
        <v>606</v>
      </c>
      <c r="C210" t="s">
        <v>4358</v>
      </c>
      <c r="D210">
        <v>0</v>
      </c>
      <c r="E210">
        <v>1</v>
      </c>
      <c r="F210">
        <v>1000</v>
      </c>
      <c r="G210">
        <v>4967</v>
      </c>
      <c r="H210">
        <v>1.3299999999999983</v>
      </c>
      <c r="I210">
        <v>85.7</v>
      </c>
      <c r="J210">
        <v>2.0299999999999998</v>
      </c>
      <c r="K210">
        <v>0.50247524752475248</v>
      </c>
      <c r="L210">
        <v>1.79</v>
      </c>
      <c r="M210">
        <v>0.6415770609318997</v>
      </c>
      <c r="N210">
        <v>99.96</v>
      </c>
      <c r="O210">
        <v>99.44</v>
      </c>
      <c r="P210" t="s">
        <v>14122</v>
      </c>
      <c r="Q210" t="s">
        <v>14123</v>
      </c>
      <c r="R210" t="s">
        <v>14124</v>
      </c>
      <c r="S210">
        <v>1.0518169934640522</v>
      </c>
      <c r="T210">
        <v>1.21012391247034</v>
      </c>
    </row>
    <row r="211" spans="1:20">
      <c r="A211">
        <v>8685</v>
      </c>
      <c r="B211" t="s">
        <v>284</v>
      </c>
      <c r="C211" t="s">
        <v>4286</v>
      </c>
      <c r="D211">
        <v>0</v>
      </c>
      <c r="E211">
        <v>8</v>
      </c>
      <c r="F211">
        <v>1000</v>
      </c>
      <c r="G211">
        <v>121304</v>
      </c>
      <c r="H211">
        <v>9.52</v>
      </c>
      <c r="I211">
        <v>22.296666666666667</v>
      </c>
      <c r="J211">
        <v>13.68</v>
      </c>
      <c r="K211">
        <v>2.1645569620253164</v>
      </c>
      <c r="L211">
        <v>2.89</v>
      </c>
      <c r="M211">
        <v>0.88923076923076927</v>
      </c>
      <c r="N211">
        <v>99.17</v>
      </c>
      <c r="O211">
        <v>98.92</v>
      </c>
      <c r="P211" t="s">
        <v>13862</v>
      </c>
      <c r="Q211" t="s">
        <v>14125</v>
      </c>
      <c r="R211" t="s">
        <v>14126</v>
      </c>
      <c r="S211">
        <v>0.90967813540510556</v>
      </c>
      <c r="T211">
        <v>1.984217287575702</v>
      </c>
    </row>
    <row r="212" spans="1:20">
      <c r="A212">
        <v>9557</v>
      </c>
      <c r="B212" t="s">
        <v>66</v>
      </c>
      <c r="C212" t="s">
        <v>4339</v>
      </c>
      <c r="D212">
        <v>0</v>
      </c>
      <c r="E212">
        <v>6</v>
      </c>
      <c r="F212">
        <v>1000</v>
      </c>
      <c r="G212">
        <v>13734</v>
      </c>
      <c r="H212">
        <v>1.2800000000000011</v>
      </c>
      <c r="I212">
        <v>87.600000000000009</v>
      </c>
      <c r="J212">
        <v>0.9</v>
      </c>
      <c r="K212">
        <v>0.23746701846965698</v>
      </c>
      <c r="L212">
        <v>1.05</v>
      </c>
      <c r="M212">
        <v>0.43388429752066121</v>
      </c>
      <c r="N212">
        <v>100</v>
      </c>
      <c r="O212">
        <v>99.9</v>
      </c>
      <c r="P212" t="s">
        <v>14127</v>
      </c>
      <c r="Q212" t="s">
        <v>14128</v>
      </c>
      <c r="R212" t="s">
        <v>14129</v>
      </c>
      <c r="S212">
        <v>0.40586206896551724</v>
      </c>
      <c r="T212">
        <v>0.6186666666666667</v>
      </c>
    </row>
    <row r="213" spans="1:20">
      <c r="A213">
        <v>8644</v>
      </c>
      <c r="B213" t="s">
        <v>128</v>
      </c>
      <c r="C213" t="s">
        <v>4339</v>
      </c>
      <c r="D213">
        <v>1</v>
      </c>
      <c r="E213">
        <v>6</v>
      </c>
      <c r="F213">
        <v>50000</v>
      </c>
      <c r="G213">
        <v>0</v>
      </c>
      <c r="H213">
        <v>3.3400000000000034</v>
      </c>
      <c r="I213">
        <v>85.063333333333333</v>
      </c>
      <c r="J213">
        <v>2.2200000000000002</v>
      </c>
      <c r="K213">
        <v>0.58575197889182062</v>
      </c>
      <c r="L213">
        <v>0.74</v>
      </c>
      <c r="M213">
        <v>0.30578512396694213</v>
      </c>
      <c r="N213">
        <v>0</v>
      </c>
      <c r="O213">
        <v>0</v>
      </c>
      <c r="P213" t="s">
        <v>13666</v>
      </c>
      <c r="Q213" t="s">
        <v>13666</v>
      </c>
      <c r="R213" t="s">
        <v>13666</v>
      </c>
      <c r="S213">
        <v>0</v>
      </c>
    </row>
    <row r="214" spans="1:20">
      <c r="A214">
        <v>9553</v>
      </c>
      <c r="B214" t="s">
        <v>95</v>
      </c>
      <c r="C214" t="s">
        <v>4339</v>
      </c>
      <c r="D214">
        <v>1</v>
      </c>
      <c r="E214">
        <v>6</v>
      </c>
      <c r="F214">
        <v>100000</v>
      </c>
      <c r="G214">
        <v>0</v>
      </c>
      <c r="H214">
        <v>14.030000000000001</v>
      </c>
      <c r="I214">
        <v>74.739999999999995</v>
      </c>
      <c r="J214">
        <v>2.4</v>
      </c>
      <c r="K214">
        <v>0.63324538258575191</v>
      </c>
      <c r="L214">
        <v>0.01</v>
      </c>
      <c r="M214">
        <v>4.1322314049586778E-3</v>
      </c>
      <c r="N214">
        <v>0</v>
      </c>
      <c r="O214">
        <v>0</v>
      </c>
      <c r="P214" t="s">
        <v>13666</v>
      </c>
      <c r="Q214" t="s">
        <v>13666</v>
      </c>
      <c r="R214" t="s">
        <v>13666</v>
      </c>
      <c r="S214">
        <v>0</v>
      </c>
    </row>
    <row r="215" spans="1:20">
      <c r="A215">
        <v>8651</v>
      </c>
      <c r="B215" t="s">
        <v>143</v>
      </c>
      <c r="C215" t="s">
        <v>4332</v>
      </c>
      <c r="D215">
        <v>1</v>
      </c>
      <c r="E215">
        <v>3</v>
      </c>
      <c r="F215">
        <v>100000</v>
      </c>
      <c r="G215">
        <v>0</v>
      </c>
      <c r="H215">
        <v>7.0400000000000027</v>
      </c>
      <c r="I215">
        <v>26.613333333333333</v>
      </c>
      <c r="J215">
        <v>10.96</v>
      </c>
      <c r="K215">
        <v>2.430155210643016</v>
      </c>
      <c r="L215">
        <v>0.87</v>
      </c>
      <c r="M215">
        <v>0.33461538461538459</v>
      </c>
      <c r="N215">
        <v>0</v>
      </c>
      <c r="O215">
        <v>0</v>
      </c>
      <c r="P215" t="s">
        <v>13666</v>
      </c>
      <c r="Q215" t="s">
        <v>13666</v>
      </c>
      <c r="R215" t="s">
        <v>13666</v>
      </c>
      <c r="S215">
        <v>0</v>
      </c>
    </row>
    <row r="216" spans="1:20">
      <c r="A216">
        <v>9353</v>
      </c>
      <c r="B216" t="s">
        <v>3561</v>
      </c>
      <c r="C216" t="s">
        <v>4378</v>
      </c>
      <c r="D216">
        <v>1</v>
      </c>
      <c r="E216">
        <v>7</v>
      </c>
      <c r="F216">
        <v>50000</v>
      </c>
      <c r="G216">
        <v>0</v>
      </c>
      <c r="H216">
        <v>0</v>
      </c>
      <c r="I216">
        <v>0</v>
      </c>
      <c r="J216">
        <v>22.67</v>
      </c>
      <c r="K216">
        <v>5.3720379146919441</v>
      </c>
      <c r="L216">
        <v>2.95</v>
      </c>
      <c r="M216">
        <v>1.3720930232558142</v>
      </c>
      <c r="N216">
        <v>0</v>
      </c>
      <c r="O216">
        <v>0</v>
      </c>
      <c r="P216" t="s">
        <v>13666</v>
      </c>
      <c r="Q216" t="s">
        <v>13666</v>
      </c>
      <c r="R216" t="s">
        <v>13666</v>
      </c>
      <c r="S216">
        <v>0</v>
      </c>
    </row>
    <row r="217" spans="1:20">
      <c r="A217">
        <v>8658</v>
      </c>
      <c r="B217" t="s">
        <v>181</v>
      </c>
      <c r="C217" t="s">
        <v>4334</v>
      </c>
      <c r="D217">
        <v>0</v>
      </c>
      <c r="E217">
        <v>4</v>
      </c>
      <c r="F217">
        <v>1000</v>
      </c>
      <c r="G217">
        <v>9333</v>
      </c>
      <c r="H217">
        <v>16.550000000000004</v>
      </c>
      <c r="I217">
        <v>62.65</v>
      </c>
      <c r="J217">
        <v>12.6</v>
      </c>
      <c r="K217">
        <v>0.87560806115357881</v>
      </c>
      <c r="L217">
        <v>11.04</v>
      </c>
      <c r="M217">
        <v>2.9918699186991868</v>
      </c>
      <c r="N217">
        <v>99.89</v>
      </c>
      <c r="O217">
        <v>99.28</v>
      </c>
      <c r="P217" t="s">
        <v>13684</v>
      </c>
      <c r="Q217" t="s">
        <v>14130</v>
      </c>
      <c r="R217" t="s">
        <v>13862</v>
      </c>
      <c r="S217">
        <v>0</v>
      </c>
      <c r="T217">
        <v>1.1436031331592689</v>
      </c>
    </row>
    <row r="218" spans="1:20">
      <c r="A218">
        <v>9589</v>
      </c>
      <c r="B218" t="s">
        <v>3514</v>
      </c>
      <c r="C218" t="s">
        <v>4334</v>
      </c>
      <c r="D218">
        <v>0</v>
      </c>
      <c r="E218">
        <v>4</v>
      </c>
      <c r="F218">
        <v>1000</v>
      </c>
      <c r="G218">
        <v>151525</v>
      </c>
      <c r="H218">
        <v>2.7800000000000002</v>
      </c>
      <c r="I218">
        <v>6.7599999999999989</v>
      </c>
      <c r="J218">
        <v>3.28</v>
      </c>
      <c r="K218">
        <v>0.2279360667129951</v>
      </c>
      <c r="L218">
        <v>4.17</v>
      </c>
      <c r="M218">
        <v>1.1300813008130082</v>
      </c>
      <c r="N218">
        <v>99.97</v>
      </c>
      <c r="O218">
        <v>98.73</v>
      </c>
      <c r="P218" t="s">
        <v>14131</v>
      </c>
      <c r="Q218" t="s">
        <v>14132</v>
      </c>
      <c r="R218" t="s">
        <v>14133</v>
      </c>
      <c r="S218">
        <v>0.89219773674806435</v>
      </c>
      <c r="T218">
        <v>0.87213228291922773</v>
      </c>
    </row>
    <row r="219" spans="1:20">
      <c r="A219">
        <v>9550</v>
      </c>
      <c r="B219" t="s">
        <v>242</v>
      </c>
      <c r="C219" t="s">
        <v>4334</v>
      </c>
      <c r="D219">
        <v>0</v>
      </c>
      <c r="E219">
        <v>4</v>
      </c>
      <c r="F219">
        <v>1150</v>
      </c>
      <c r="G219">
        <v>6924</v>
      </c>
      <c r="H219">
        <v>4.3000000000000007</v>
      </c>
      <c r="I219">
        <v>17.336666666666666</v>
      </c>
      <c r="J219">
        <v>87.5</v>
      </c>
      <c r="K219">
        <v>6.0806115357887416</v>
      </c>
      <c r="L219">
        <v>5.67</v>
      </c>
      <c r="M219">
        <v>1.5365853658536586</v>
      </c>
      <c r="N219">
        <v>99.62</v>
      </c>
      <c r="O219">
        <v>97.92</v>
      </c>
      <c r="P219" t="s">
        <v>14134</v>
      </c>
      <c r="Q219" t="s">
        <v>14135</v>
      </c>
      <c r="R219" t="s">
        <v>14136</v>
      </c>
      <c r="S219">
        <v>1.1640464344941956</v>
      </c>
      <c r="T219">
        <v>1.5608283002588439</v>
      </c>
    </row>
    <row r="220" spans="1:20">
      <c r="A220">
        <v>8678</v>
      </c>
      <c r="B220" t="s">
        <v>3424</v>
      </c>
      <c r="C220" t="s">
        <v>4352</v>
      </c>
      <c r="D220">
        <v>0</v>
      </c>
      <c r="E220">
        <v>14</v>
      </c>
      <c r="F220">
        <v>1000</v>
      </c>
      <c r="G220">
        <v>16261</v>
      </c>
      <c r="H220">
        <v>4.0699999999999932</v>
      </c>
      <c r="I220">
        <v>93.63</v>
      </c>
      <c r="J220">
        <v>2.65</v>
      </c>
      <c r="K220">
        <v>0.32837670384138784</v>
      </c>
      <c r="L220">
        <v>2.98</v>
      </c>
      <c r="M220">
        <v>0.83707865168539319</v>
      </c>
      <c r="N220">
        <v>24.27</v>
      </c>
      <c r="O220">
        <v>99.09</v>
      </c>
      <c r="P220" t="s">
        <v>14137</v>
      </c>
      <c r="Q220" t="s">
        <v>13848</v>
      </c>
      <c r="R220" t="s">
        <v>14138</v>
      </c>
      <c r="S220">
        <v>0.75371069182389938</v>
      </c>
      <c r="T220">
        <v>0.49532710280373832</v>
      </c>
    </row>
    <row r="221" spans="1:20">
      <c r="A221">
        <v>9565</v>
      </c>
      <c r="B221" t="s">
        <v>342</v>
      </c>
      <c r="C221" t="s">
        <v>4339</v>
      </c>
      <c r="D221">
        <v>0</v>
      </c>
      <c r="E221">
        <v>6</v>
      </c>
      <c r="F221">
        <v>21000</v>
      </c>
      <c r="G221">
        <v>15608</v>
      </c>
      <c r="H221">
        <v>4.9599999999999937</v>
      </c>
      <c r="I221">
        <v>67.303333333333327</v>
      </c>
      <c r="J221">
        <v>3.27</v>
      </c>
      <c r="K221">
        <v>0.86279683377308702</v>
      </c>
      <c r="L221">
        <v>1.53</v>
      </c>
      <c r="M221">
        <v>0.63223140495867769</v>
      </c>
      <c r="N221">
        <v>99.88</v>
      </c>
      <c r="O221">
        <v>99.57</v>
      </c>
      <c r="P221" t="s">
        <v>13942</v>
      </c>
      <c r="Q221" t="s">
        <v>14139</v>
      </c>
      <c r="R221" t="s">
        <v>14140</v>
      </c>
      <c r="S221">
        <v>0.68823069403714565</v>
      </c>
      <c r="T221">
        <v>1.8759168704156479</v>
      </c>
    </row>
    <row r="222" spans="1:20">
      <c r="A222">
        <v>9576</v>
      </c>
      <c r="B222" t="s">
        <v>472</v>
      </c>
      <c r="C222" t="s">
        <v>4339</v>
      </c>
      <c r="D222">
        <v>0</v>
      </c>
      <c r="E222">
        <v>6</v>
      </c>
      <c r="F222">
        <v>1000</v>
      </c>
      <c r="G222">
        <v>15936</v>
      </c>
      <c r="H222">
        <v>22</v>
      </c>
      <c r="I222">
        <v>18.363333333333333</v>
      </c>
      <c r="J222">
        <v>4.74</v>
      </c>
      <c r="K222">
        <v>1.4363636363636365</v>
      </c>
      <c r="L222">
        <v>2.8</v>
      </c>
      <c r="M222">
        <v>1.0035842293906809</v>
      </c>
      <c r="N222">
        <v>99.97</v>
      </c>
      <c r="O222">
        <v>99.05</v>
      </c>
      <c r="P222" t="s">
        <v>13872</v>
      </c>
      <c r="Q222" t="s">
        <v>14141</v>
      </c>
      <c r="R222" t="s">
        <v>14142</v>
      </c>
      <c r="S222">
        <v>0.93847176079734218</v>
      </c>
      <c r="T222">
        <v>0.66543846720707445</v>
      </c>
    </row>
    <row r="223" spans="1:20">
      <c r="A223">
        <v>9378</v>
      </c>
      <c r="B223" t="s">
        <v>3551</v>
      </c>
      <c r="C223" t="s">
        <v>4334</v>
      </c>
      <c r="D223">
        <v>0</v>
      </c>
      <c r="E223">
        <v>4</v>
      </c>
      <c r="F223">
        <v>1000</v>
      </c>
      <c r="G223">
        <v>18719</v>
      </c>
      <c r="H223">
        <v>9.3499999999999943</v>
      </c>
      <c r="I223">
        <v>67.87</v>
      </c>
      <c r="J223">
        <v>24.24</v>
      </c>
      <c r="K223">
        <v>3.1727748691099475</v>
      </c>
      <c r="L223">
        <v>7.15</v>
      </c>
      <c r="M223">
        <v>2.1029411764705883</v>
      </c>
      <c r="N223">
        <v>98.88</v>
      </c>
      <c r="O223">
        <v>98.24</v>
      </c>
      <c r="P223" t="s">
        <v>13687</v>
      </c>
      <c r="Q223" t="s">
        <v>14143</v>
      </c>
      <c r="R223" t="s">
        <v>14144</v>
      </c>
      <c r="S223">
        <v>1.3247619047619048</v>
      </c>
      <c r="T223">
        <v>0.17050067658998647</v>
      </c>
    </row>
    <row r="224" spans="1:20">
      <c r="A224">
        <v>9372</v>
      </c>
      <c r="B224" t="s">
        <v>3580</v>
      </c>
      <c r="C224" t="s">
        <v>4332</v>
      </c>
      <c r="D224">
        <v>1</v>
      </c>
      <c r="E224">
        <v>3</v>
      </c>
      <c r="F224">
        <v>100000</v>
      </c>
      <c r="G224">
        <v>0</v>
      </c>
      <c r="H224">
        <v>3.06</v>
      </c>
      <c r="I224">
        <v>1.02</v>
      </c>
      <c r="J224">
        <v>2.2799999999999998</v>
      </c>
      <c r="K224">
        <v>0.50554323725055428</v>
      </c>
      <c r="L224">
        <v>1.64</v>
      </c>
      <c r="M224">
        <v>0.63076923076923075</v>
      </c>
      <c r="N224">
        <v>0</v>
      </c>
      <c r="O224">
        <v>0</v>
      </c>
      <c r="P224" t="s">
        <v>13666</v>
      </c>
      <c r="Q224" t="s">
        <v>13666</v>
      </c>
      <c r="R224" t="s">
        <v>13666</v>
      </c>
      <c r="S224">
        <v>0</v>
      </c>
    </row>
    <row r="225" spans="1:20">
      <c r="A225">
        <v>8837</v>
      </c>
      <c r="B225" t="s">
        <v>1219</v>
      </c>
      <c r="C225" t="s">
        <v>4334</v>
      </c>
      <c r="D225">
        <v>0</v>
      </c>
      <c r="E225">
        <v>4</v>
      </c>
      <c r="F225">
        <v>1000</v>
      </c>
      <c r="G225">
        <v>18945</v>
      </c>
      <c r="H225">
        <v>12.809999999999999</v>
      </c>
      <c r="I225">
        <v>24.863333333333333</v>
      </c>
      <c r="J225">
        <v>24.35</v>
      </c>
      <c r="K225">
        <v>1.6921473245309242</v>
      </c>
      <c r="L225">
        <v>1.94</v>
      </c>
      <c r="M225">
        <v>0.5257452574525745</v>
      </c>
      <c r="N225">
        <v>99.36</v>
      </c>
      <c r="O225">
        <v>99.13</v>
      </c>
      <c r="P225" t="s">
        <v>14145</v>
      </c>
      <c r="Q225" t="s">
        <v>14146</v>
      </c>
      <c r="R225" t="s">
        <v>14147</v>
      </c>
      <c r="S225">
        <v>0.69032258064516128</v>
      </c>
      <c r="T225">
        <v>0.88597796963381958</v>
      </c>
    </row>
    <row r="226" spans="1:20">
      <c r="A226">
        <v>8828</v>
      </c>
      <c r="B226" t="s">
        <v>469</v>
      </c>
      <c r="C226" t="s">
        <v>4352</v>
      </c>
      <c r="D226">
        <v>0</v>
      </c>
      <c r="E226">
        <v>14</v>
      </c>
      <c r="F226">
        <v>1000</v>
      </c>
      <c r="G226">
        <v>40468</v>
      </c>
      <c r="H226">
        <v>16.400000000000002</v>
      </c>
      <c r="I226">
        <v>14.966666666666669</v>
      </c>
      <c r="J226">
        <v>7.04</v>
      </c>
      <c r="K226">
        <v>0.74497354497354507</v>
      </c>
      <c r="L226">
        <v>3.37</v>
      </c>
      <c r="M226">
        <v>0.86632390745501286</v>
      </c>
      <c r="N226">
        <v>97.73</v>
      </c>
      <c r="O226">
        <v>99.11</v>
      </c>
      <c r="P226" t="s">
        <v>14148</v>
      </c>
      <c r="Q226" t="s">
        <v>14149</v>
      </c>
      <c r="R226" t="s">
        <v>14150</v>
      </c>
      <c r="S226">
        <v>1.0601834862385322</v>
      </c>
      <c r="T226">
        <v>1.1926844518549395</v>
      </c>
    </row>
    <row r="227" spans="1:20">
      <c r="A227">
        <v>9144</v>
      </c>
      <c r="B227" t="s">
        <v>505</v>
      </c>
      <c r="C227" t="s">
        <v>4352</v>
      </c>
      <c r="D227">
        <v>0</v>
      </c>
      <c r="E227">
        <v>14</v>
      </c>
      <c r="F227">
        <v>1000</v>
      </c>
      <c r="G227">
        <v>4571</v>
      </c>
      <c r="H227">
        <v>27.74</v>
      </c>
      <c r="I227">
        <v>21.153333333333332</v>
      </c>
      <c r="J227">
        <v>5.99</v>
      </c>
      <c r="K227">
        <v>0.74225526641883521</v>
      </c>
      <c r="L227">
        <v>2.87</v>
      </c>
      <c r="M227">
        <v>0.8061797752808989</v>
      </c>
      <c r="N227">
        <v>95.27</v>
      </c>
      <c r="O227">
        <v>99.54</v>
      </c>
      <c r="P227" t="s">
        <v>14151</v>
      </c>
      <c r="Q227" t="s">
        <v>13773</v>
      </c>
      <c r="R227" t="s">
        <v>14152</v>
      </c>
      <c r="S227">
        <v>0.749</v>
      </c>
      <c r="T227">
        <v>1.1090573012939002</v>
      </c>
    </row>
    <row r="228" spans="1:20">
      <c r="A228">
        <v>8942</v>
      </c>
      <c r="B228" t="s">
        <v>2170</v>
      </c>
      <c r="C228" t="s">
        <v>4339</v>
      </c>
      <c r="D228">
        <v>0</v>
      </c>
      <c r="E228">
        <v>6</v>
      </c>
      <c r="F228">
        <v>8888.8799999999992</v>
      </c>
      <c r="G228">
        <v>84539</v>
      </c>
      <c r="H228">
        <v>1.7999999999999972</v>
      </c>
      <c r="I228">
        <v>74.430000000000007</v>
      </c>
      <c r="J228">
        <v>2.0099999999999998</v>
      </c>
      <c r="K228">
        <v>0.51275510204081631</v>
      </c>
      <c r="L228">
        <v>2.11</v>
      </c>
      <c r="M228">
        <v>0.69867549668874163</v>
      </c>
      <c r="N228">
        <v>99.16</v>
      </c>
      <c r="O228">
        <v>99.85</v>
      </c>
      <c r="P228" t="s">
        <v>14153</v>
      </c>
      <c r="Q228" t="s">
        <v>14154</v>
      </c>
      <c r="R228" t="s">
        <v>14155</v>
      </c>
      <c r="S228">
        <v>0.93894688328148401</v>
      </c>
      <c r="T228">
        <v>1.1678927065578182</v>
      </c>
    </row>
    <row r="229" spans="1:20">
      <c r="A229">
        <v>8695</v>
      </c>
      <c r="B229" t="s">
        <v>3576</v>
      </c>
      <c r="C229" t="s">
        <v>4378</v>
      </c>
      <c r="D229">
        <v>1</v>
      </c>
      <c r="E229">
        <v>7</v>
      </c>
      <c r="F229">
        <v>50000</v>
      </c>
      <c r="G229">
        <v>0</v>
      </c>
      <c r="H229">
        <v>13.550000000000004</v>
      </c>
      <c r="I229">
        <v>33.396666666666668</v>
      </c>
      <c r="J229">
        <v>12.71</v>
      </c>
      <c r="K229">
        <v>3.0118483412322279</v>
      </c>
      <c r="L229">
        <v>3.87</v>
      </c>
      <c r="M229">
        <v>1.8</v>
      </c>
      <c r="N229">
        <v>0</v>
      </c>
      <c r="O229">
        <v>0</v>
      </c>
      <c r="P229" t="s">
        <v>13666</v>
      </c>
      <c r="Q229" t="s">
        <v>13666</v>
      </c>
      <c r="R229" t="s">
        <v>13666</v>
      </c>
      <c r="S229">
        <v>0</v>
      </c>
    </row>
    <row r="230" spans="1:20">
      <c r="A230">
        <v>9601</v>
      </c>
      <c r="B230" t="s">
        <v>3787</v>
      </c>
      <c r="C230" t="s">
        <v>4332</v>
      </c>
      <c r="D230">
        <v>0</v>
      </c>
      <c r="E230">
        <v>3</v>
      </c>
      <c r="F230">
        <v>1000</v>
      </c>
      <c r="G230">
        <v>3739</v>
      </c>
      <c r="H230">
        <v>10.509999999999998</v>
      </c>
      <c r="I230">
        <v>36.826666666666675</v>
      </c>
      <c r="J230">
        <v>10.48</v>
      </c>
      <c r="K230">
        <v>2.3237250554323725</v>
      </c>
      <c r="L230">
        <v>1.36</v>
      </c>
      <c r="M230">
        <v>0.52307692307692311</v>
      </c>
      <c r="N230">
        <v>99.97</v>
      </c>
      <c r="O230">
        <v>98.46</v>
      </c>
      <c r="P230" t="s">
        <v>14003</v>
      </c>
      <c r="Q230" t="s">
        <v>14070</v>
      </c>
      <c r="R230" t="s">
        <v>14156</v>
      </c>
      <c r="S230">
        <v>1.5588498402555913</v>
      </c>
      <c r="T230">
        <v>1.2100515463917525</v>
      </c>
    </row>
    <row r="231" spans="1:20">
      <c r="A231">
        <v>8665</v>
      </c>
      <c r="B231" t="s">
        <v>551</v>
      </c>
      <c r="C231" t="s">
        <v>4334</v>
      </c>
      <c r="D231">
        <v>0</v>
      </c>
      <c r="E231">
        <v>4</v>
      </c>
      <c r="F231">
        <v>1000</v>
      </c>
      <c r="G231">
        <v>11923</v>
      </c>
      <c r="H231">
        <v>1.0600000000000023</v>
      </c>
      <c r="I231">
        <v>87.67</v>
      </c>
      <c r="J231">
        <v>5.76</v>
      </c>
      <c r="K231">
        <v>0.44755244755244755</v>
      </c>
      <c r="L231">
        <v>3.43</v>
      </c>
      <c r="M231">
        <v>0.93715846994535523</v>
      </c>
      <c r="N231">
        <v>99.86</v>
      </c>
      <c r="O231">
        <v>99.43</v>
      </c>
      <c r="P231" t="s">
        <v>14157</v>
      </c>
      <c r="Q231" t="s">
        <v>14158</v>
      </c>
      <c r="R231" t="s">
        <v>14159</v>
      </c>
      <c r="S231">
        <v>0.69405405405405418</v>
      </c>
      <c r="T231">
        <v>1.1547464239271781</v>
      </c>
    </row>
    <row r="232" spans="1:20">
      <c r="A232">
        <v>9129</v>
      </c>
      <c r="B232" t="s">
        <v>1817</v>
      </c>
      <c r="C232" t="s">
        <v>4339</v>
      </c>
      <c r="D232">
        <v>0</v>
      </c>
      <c r="E232">
        <v>6</v>
      </c>
      <c r="F232">
        <v>15000</v>
      </c>
      <c r="G232">
        <v>18715</v>
      </c>
      <c r="H232">
        <v>2.8799999999999955</v>
      </c>
      <c r="I232">
        <v>91.623333333333335</v>
      </c>
      <c r="J232">
        <v>1.01</v>
      </c>
      <c r="K232">
        <v>0.25765306122448978</v>
      </c>
      <c r="L232">
        <v>3.76</v>
      </c>
      <c r="M232">
        <v>1.2450331125827814</v>
      </c>
      <c r="N232">
        <v>99.99</v>
      </c>
      <c r="O232">
        <v>99.88</v>
      </c>
      <c r="P232" t="s">
        <v>14160</v>
      </c>
      <c r="Q232" t="s">
        <v>14161</v>
      </c>
      <c r="R232" t="s">
        <v>14162</v>
      </c>
      <c r="S232">
        <v>1.0514878892733563</v>
      </c>
      <c r="T232">
        <v>0.841033102946526</v>
      </c>
    </row>
    <row r="233" spans="1:20">
      <c r="A233">
        <v>8878</v>
      </c>
      <c r="B233" t="s">
        <v>1950</v>
      </c>
      <c r="C233" t="s">
        <v>4335</v>
      </c>
      <c r="D233">
        <v>0</v>
      </c>
      <c r="E233">
        <v>5</v>
      </c>
      <c r="F233">
        <v>1000</v>
      </c>
      <c r="G233">
        <v>52404</v>
      </c>
      <c r="H233">
        <v>10.050000000000001</v>
      </c>
      <c r="I233">
        <v>35.576666666666668</v>
      </c>
      <c r="J233">
        <v>1.26</v>
      </c>
      <c r="K233">
        <v>0.32061068702290074</v>
      </c>
      <c r="L233">
        <v>1.1599999999999999</v>
      </c>
      <c r="M233">
        <v>0.47736625514403286</v>
      </c>
      <c r="N233">
        <v>29.91</v>
      </c>
      <c r="O233">
        <v>99.66</v>
      </c>
      <c r="P233" t="s">
        <v>14163</v>
      </c>
      <c r="Q233" t="s">
        <v>14164</v>
      </c>
      <c r="R233" t="s">
        <v>14165</v>
      </c>
      <c r="S233">
        <v>0.6596671105193076</v>
      </c>
      <c r="T233">
        <v>1.1418073548509708</v>
      </c>
    </row>
    <row r="234" spans="1:20">
      <c r="A234">
        <v>8833</v>
      </c>
      <c r="B234" t="s">
        <v>87</v>
      </c>
      <c r="C234" t="s">
        <v>4339</v>
      </c>
      <c r="D234">
        <v>1</v>
      </c>
      <c r="E234">
        <v>6</v>
      </c>
      <c r="F234">
        <v>50000</v>
      </c>
      <c r="G234">
        <v>0</v>
      </c>
      <c r="H234">
        <v>5.1900000000000119</v>
      </c>
      <c r="I234">
        <v>80.846666666666678</v>
      </c>
      <c r="J234">
        <v>10.130000000000001</v>
      </c>
      <c r="K234">
        <v>2.6728232189973617</v>
      </c>
      <c r="L234">
        <v>0.97</v>
      </c>
      <c r="M234">
        <v>0.40082644628099173</v>
      </c>
      <c r="N234">
        <v>0</v>
      </c>
      <c r="O234">
        <v>0</v>
      </c>
      <c r="P234" t="s">
        <v>13666</v>
      </c>
      <c r="Q234" t="s">
        <v>13666</v>
      </c>
      <c r="R234" t="s">
        <v>13666</v>
      </c>
      <c r="S234">
        <v>0</v>
      </c>
    </row>
    <row r="235" spans="1:20">
      <c r="A235">
        <v>9059</v>
      </c>
      <c r="B235" t="s">
        <v>1962</v>
      </c>
      <c r="C235" t="s">
        <v>4335</v>
      </c>
      <c r="D235">
        <v>0</v>
      </c>
      <c r="E235">
        <v>5</v>
      </c>
      <c r="F235">
        <v>2000</v>
      </c>
      <c r="G235">
        <v>2054</v>
      </c>
      <c r="H235">
        <v>5.25</v>
      </c>
      <c r="I235">
        <v>86.016666666666666</v>
      </c>
      <c r="J235">
        <v>2.33</v>
      </c>
      <c r="K235">
        <v>0.59287531806615779</v>
      </c>
      <c r="L235">
        <v>3.26</v>
      </c>
      <c r="M235">
        <v>1.3415637860082303</v>
      </c>
      <c r="N235">
        <v>100</v>
      </c>
      <c r="O235">
        <v>99.85</v>
      </c>
      <c r="P235" t="s">
        <v>13872</v>
      </c>
      <c r="Q235" t="s">
        <v>14076</v>
      </c>
      <c r="R235" t="s">
        <v>14166</v>
      </c>
      <c r="S235">
        <v>0.90538461538461545</v>
      </c>
      <c r="T235">
        <v>1.2606060606060605</v>
      </c>
    </row>
    <row r="236" spans="1:20">
      <c r="A236">
        <v>9554</v>
      </c>
      <c r="B236" t="s">
        <v>253</v>
      </c>
      <c r="C236" t="s">
        <v>4352</v>
      </c>
      <c r="D236">
        <v>0</v>
      </c>
      <c r="E236">
        <v>14</v>
      </c>
      <c r="F236">
        <v>3000</v>
      </c>
      <c r="G236">
        <v>49078</v>
      </c>
      <c r="H236">
        <v>0.79999999999999993</v>
      </c>
      <c r="I236">
        <v>-1.0966666666666667</v>
      </c>
      <c r="J236">
        <v>13.95</v>
      </c>
      <c r="K236">
        <v>1.4761904761904763</v>
      </c>
      <c r="L236">
        <v>3.25</v>
      </c>
      <c r="M236">
        <v>0.83547557840616959</v>
      </c>
      <c r="N236">
        <v>97.31</v>
      </c>
      <c r="O236">
        <v>98.78</v>
      </c>
      <c r="P236" t="s">
        <v>13942</v>
      </c>
      <c r="Q236" t="s">
        <v>14167</v>
      </c>
      <c r="R236" t="s">
        <v>14168</v>
      </c>
      <c r="S236">
        <v>1.0263265306122449</v>
      </c>
      <c r="T236">
        <v>1.045067919258601</v>
      </c>
    </row>
    <row r="237" spans="1:20">
      <c r="A237">
        <v>8738</v>
      </c>
      <c r="B237" t="s">
        <v>3692</v>
      </c>
      <c r="C237" t="s">
        <v>4332</v>
      </c>
      <c r="D237">
        <v>0</v>
      </c>
      <c r="E237">
        <v>3</v>
      </c>
      <c r="F237">
        <v>1000</v>
      </c>
      <c r="G237">
        <v>5343</v>
      </c>
      <c r="H237">
        <v>4.57</v>
      </c>
      <c r="I237">
        <v>36.586666666666666</v>
      </c>
      <c r="J237">
        <v>1.74</v>
      </c>
      <c r="K237">
        <v>0.35802469135802467</v>
      </c>
      <c r="L237">
        <v>1.77</v>
      </c>
      <c r="M237">
        <v>0.6</v>
      </c>
      <c r="N237">
        <v>97.01</v>
      </c>
      <c r="O237">
        <v>99.52</v>
      </c>
      <c r="P237" t="s">
        <v>14169</v>
      </c>
      <c r="Q237" t="s">
        <v>14170</v>
      </c>
      <c r="R237" t="s">
        <v>14171</v>
      </c>
      <c r="S237">
        <v>0.75529411764705889</v>
      </c>
      <c r="T237">
        <v>1.2678682411435673</v>
      </c>
    </row>
    <row r="238" spans="1:20">
      <c r="A238">
        <v>8915</v>
      </c>
      <c r="B238" t="s">
        <v>1523</v>
      </c>
      <c r="C238" t="s">
        <v>4350</v>
      </c>
      <c r="D238">
        <v>0</v>
      </c>
      <c r="E238">
        <v>15</v>
      </c>
      <c r="F238">
        <v>1000</v>
      </c>
      <c r="G238">
        <v>18588</v>
      </c>
      <c r="H238">
        <v>0.70000000000000018</v>
      </c>
      <c r="I238">
        <v>-1.4066666666666665</v>
      </c>
      <c r="J238">
        <v>1.36</v>
      </c>
      <c r="K238">
        <v>0.43450479233226841</v>
      </c>
      <c r="L238">
        <v>2.23</v>
      </c>
      <c r="M238">
        <v>0.87450980392156863</v>
      </c>
      <c r="N238">
        <v>99.71</v>
      </c>
      <c r="O238">
        <v>98.78</v>
      </c>
      <c r="P238" t="s">
        <v>13753</v>
      </c>
      <c r="Q238" t="s">
        <v>14172</v>
      </c>
      <c r="R238" t="s">
        <v>14173</v>
      </c>
      <c r="S238">
        <v>0.82129729729729739</v>
      </c>
      <c r="T238">
        <v>0.57305110996386166</v>
      </c>
    </row>
    <row r="239" spans="1:20">
      <c r="A239">
        <v>8997</v>
      </c>
      <c r="B239" t="s">
        <v>624</v>
      </c>
      <c r="C239" t="s">
        <v>4370</v>
      </c>
      <c r="D239">
        <v>0</v>
      </c>
      <c r="E239">
        <v>11</v>
      </c>
      <c r="F239">
        <v>10000</v>
      </c>
      <c r="G239">
        <v>19482</v>
      </c>
      <c r="H239">
        <v>13.410000000000004</v>
      </c>
      <c r="I239">
        <v>55.686666666666667</v>
      </c>
      <c r="J239">
        <v>1.73</v>
      </c>
      <c r="K239">
        <v>0.53726708074534157</v>
      </c>
      <c r="L239">
        <v>0.13</v>
      </c>
      <c r="M239">
        <v>8.1761006289308172E-2</v>
      </c>
      <c r="N239">
        <v>99.29</v>
      </c>
      <c r="O239">
        <v>99.66</v>
      </c>
      <c r="P239" t="s">
        <v>14174</v>
      </c>
      <c r="Q239" t="s">
        <v>14175</v>
      </c>
      <c r="R239" t="s">
        <v>14176</v>
      </c>
      <c r="S239">
        <v>0.59191489361702132</v>
      </c>
      <c r="T239">
        <v>1.7976095617529881</v>
      </c>
    </row>
    <row r="240" spans="1:20">
      <c r="A240">
        <v>8940</v>
      </c>
      <c r="B240" t="s">
        <v>1653</v>
      </c>
      <c r="C240" t="s">
        <v>4334</v>
      </c>
      <c r="D240">
        <v>0</v>
      </c>
      <c r="E240">
        <v>4</v>
      </c>
      <c r="F240">
        <v>1000</v>
      </c>
      <c r="G240">
        <v>13120</v>
      </c>
      <c r="H240">
        <v>0.72</v>
      </c>
      <c r="I240">
        <v>-0.24</v>
      </c>
      <c r="J240">
        <v>3.96</v>
      </c>
      <c r="K240">
        <v>0.30769230769230771</v>
      </c>
      <c r="L240">
        <v>5.42</v>
      </c>
      <c r="M240">
        <v>1.4808743169398906</v>
      </c>
      <c r="N240">
        <v>100</v>
      </c>
      <c r="O240">
        <v>97.16</v>
      </c>
      <c r="P240" t="s">
        <v>14177</v>
      </c>
      <c r="Q240" t="s">
        <v>14178</v>
      </c>
      <c r="R240" t="s">
        <v>14179</v>
      </c>
      <c r="S240">
        <v>0.31053627760252372</v>
      </c>
      <c r="T240">
        <v>0.84683882457702586</v>
      </c>
    </row>
    <row r="241" spans="1:20">
      <c r="A241">
        <v>9095</v>
      </c>
      <c r="B241" t="s">
        <v>1979</v>
      </c>
      <c r="C241" t="s">
        <v>4370</v>
      </c>
      <c r="D241">
        <v>0</v>
      </c>
      <c r="E241">
        <v>11</v>
      </c>
      <c r="F241">
        <v>1000</v>
      </c>
      <c r="G241">
        <v>22428</v>
      </c>
      <c r="H241">
        <v>10.209999999999997</v>
      </c>
      <c r="I241">
        <v>37.910000000000004</v>
      </c>
      <c r="J241">
        <v>1.67</v>
      </c>
      <c r="K241">
        <v>0.24098124098124099</v>
      </c>
      <c r="L241">
        <v>4.78</v>
      </c>
      <c r="M241">
        <v>3.6488549618320612</v>
      </c>
      <c r="N241">
        <v>98.94</v>
      </c>
      <c r="O241">
        <v>99.73</v>
      </c>
      <c r="P241" t="s">
        <v>13861</v>
      </c>
      <c r="Q241" t="s">
        <v>14031</v>
      </c>
      <c r="R241" t="s">
        <v>14180</v>
      </c>
      <c r="S241">
        <v>0.55468799999999996</v>
      </c>
      <c r="T241">
        <v>0.85188550658791462</v>
      </c>
    </row>
    <row r="242" spans="1:20">
      <c r="A242">
        <v>8854</v>
      </c>
      <c r="B242" t="s">
        <v>1235</v>
      </c>
      <c r="C242" t="s">
        <v>4334</v>
      </c>
      <c r="D242">
        <v>0</v>
      </c>
      <c r="E242">
        <v>4</v>
      </c>
      <c r="F242">
        <v>6200</v>
      </c>
      <c r="G242">
        <v>253961</v>
      </c>
      <c r="H242">
        <v>3.6200000000000045</v>
      </c>
      <c r="I242">
        <v>68.796666666666667</v>
      </c>
      <c r="J242">
        <v>16.23</v>
      </c>
      <c r="K242">
        <v>1.1278665740097289</v>
      </c>
      <c r="L242">
        <v>3.93</v>
      </c>
      <c r="M242">
        <v>1.0650406504065042</v>
      </c>
      <c r="N242">
        <v>97.15</v>
      </c>
      <c r="O242">
        <v>99.91</v>
      </c>
      <c r="P242" t="s">
        <v>14181</v>
      </c>
      <c r="Q242" t="s">
        <v>14159</v>
      </c>
      <c r="R242" t="s">
        <v>14182</v>
      </c>
      <c r="S242">
        <v>1.1706458604247942</v>
      </c>
      <c r="T242">
        <v>0.75379839895441925</v>
      </c>
    </row>
    <row r="243" spans="1:20">
      <c r="A243">
        <v>9627</v>
      </c>
      <c r="B243" t="s">
        <v>4066</v>
      </c>
      <c r="C243" t="s">
        <v>4334</v>
      </c>
      <c r="D243">
        <v>0</v>
      </c>
      <c r="E243">
        <v>4</v>
      </c>
      <c r="F243">
        <v>17000</v>
      </c>
      <c r="G243">
        <v>63621</v>
      </c>
      <c r="H243">
        <v>0.69</v>
      </c>
      <c r="I243">
        <v>-0.87666666666666659</v>
      </c>
      <c r="J243">
        <v>14.07</v>
      </c>
      <c r="K243">
        <v>0.97776233495482967</v>
      </c>
      <c r="L243">
        <v>2.82</v>
      </c>
      <c r="M243">
        <v>0.7642276422764227</v>
      </c>
      <c r="N243">
        <v>99.96</v>
      </c>
      <c r="O243">
        <v>98.69</v>
      </c>
      <c r="P243" t="s">
        <v>14145</v>
      </c>
      <c r="Q243" t="s">
        <v>14160</v>
      </c>
      <c r="R243" t="s">
        <v>14183</v>
      </c>
      <c r="S243">
        <v>1.2056338028169016</v>
      </c>
      <c r="T243">
        <v>1.0846594525779758</v>
      </c>
    </row>
    <row r="244" spans="1:20">
      <c r="A244">
        <v>9264</v>
      </c>
      <c r="B244" t="s">
        <v>1921</v>
      </c>
      <c r="C244" t="s">
        <v>4334</v>
      </c>
      <c r="D244">
        <v>0</v>
      </c>
      <c r="E244">
        <v>4</v>
      </c>
      <c r="F244">
        <v>1000</v>
      </c>
      <c r="G244">
        <v>2448</v>
      </c>
      <c r="H244">
        <v>37.520000000000003</v>
      </c>
      <c r="I244">
        <v>39.580000000000005</v>
      </c>
      <c r="J244">
        <v>25</v>
      </c>
      <c r="K244">
        <v>1.9425019425019425</v>
      </c>
      <c r="L244">
        <v>2.36</v>
      </c>
      <c r="M244">
        <v>0.64480874316939885</v>
      </c>
      <c r="N244">
        <v>93.55</v>
      </c>
      <c r="O244">
        <v>98.41</v>
      </c>
      <c r="P244" t="s">
        <v>13793</v>
      </c>
      <c r="Q244" t="s">
        <v>14169</v>
      </c>
      <c r="R244" t="s">
        <v>14184</v>
      </c>
      <c r="S244">
        <v>0.57066666666666666</v>
      </c>
      <c r="T244">
        <v>0.82568807339449546</v>
      </c>
    </row>
    <row r="245" spans="1:20">
      <c r="A245">
        <v>9092</v>
      </c>
      <c r="B245" t="s">
        <v>788</v>
      </c>
      <c r="C245" t="s">
        <v>4332</v>
      </c>
      <c r="D245">
        <v>0</v>
      </c>
      <c r="E245">
        <v>3</v>
      </c>
      <c r="F245">
        <v>1000</v>
      </c>
      <c r="G245">
        <v>16783</v>
      </c>
      <c r="H245">
        <v>0.81999999999999984</v>
      </c>
      <c r="I245">
        <v>-1.0399999999999998</v>
      </c>
      <c r="J245">
        <v>8.83</v>
      </c>
      <c r="K245">
        <v>1.8168724279835391</v>
      </c>
      <c r="L245">
        <v>4.9800000000000004</v>
      </c>
      <c r="M245">
        <v>1.688135593220339</v>
      </c>
      <c r="N245">
        <v>100</v>
      </c>
      <c r="O245">
        <v>97.54</v>
      </c>
      <c r="P245" t="s">
        <v>13987</v>
      </c>
      <c r="Q245" t="s">
        <v>14185</v>
      </c>
      <c r="R245" t="s">
        <v>14186</v>
      </c>
      <c r="S245">
        <v>0.43368770764119602</v>
      </c>
      <c r="T245">
        <v>0.86349509921109247</v>
      </c>
    </row>
    <row r="246" spans="1:20">
      <c r="A246">
        <v>8867</v>
      </c>
      <c r="B246" t="s">
        <v>4102</v>
      </c>
      <c r="C246" t="s">
        <v>4334</v>
      </c>
      <c r="D246">
        <v>0</v>
      </c>
      <c r="E246">
        <v>4</v>
      </c>
      <c r="F246">
        <v>1000</v>
      </c>
      <c r="G246">
        <v>17999</v>
      </c>
      <c r="H246">
        <v>1.2800000000000002</v>
      </c>
      <c r="I246">
        <v>-1.4866666666666666</v>
      </c>
      <c r="J246">
        <v>20.72</v>
      </c>
      <c r="K246">
        <v>1.4398888116747741</v>
      </c>
      <c r="L246">
        <v>4.68</v>
      </c>
      <c r="M246">
        <v>1.2682926829268293</v>
      </c>
      <c r="N246">
        <v>99.96</v>
      </c>
      <c r="O246">
        <v>99.14</v>
      </c>
      <c r="P246" t="s">
        <v>14187</v>
      </c>
      <c r="Q246" t="s">
        <v>14188</v>
      </c>
      <c r="R246" t="s">
        <v>14189</v>
      </c>
      <c r="S246">
        <v>1.2058204334365326</v>
      </c>
      <c r="T246">
        <v>0.70989010989010992</v>
      </c>
    </row>
    <row r="247" spans="1:20">
      <c r="A247">
        <v>8800</v>
      </c>
      <c r="B247" t="s">
        <v>4125</v>
      </c>
      <c r="C247" t="s">
        <v>4334</v>
      </c>
      <c r="D247">
        <v>0</v>
      </c>
      <c r="E247">
        <v>4</v>
      </c>
      <c r="F247">
        <v>1000</v>
      </c>
      <c r="G247">
        <v>22842</v>
      </c>
      <c r="H247">
        <v>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99.58</v>
      </c>
      <c r="O247">
        <v>97.83</v>
      </c>
      <c r="P247" t="s">
        <v>13684</v>
      </c>
      <c r="Q247" t="s">
        <v>14190</v>
      </c>
      <c r="R247" t="s">
        <v>14191</v>
      </c>
      <c r="S247">
        <v>0</v>
      </c>
      <c r="T247">
        <v>2.9411764705882355</v>
      </c>
    </row>
    <row r="248" spans="1:20">
      <c r="A248">
        <v>8902</v>
      </c>
      <c r="B248" t="s">
        <v>1628</v>
      </c>
      <c r="C248" t="s">
        <v>4339</v>
      </c>
      <c r="D248">
        <v>0</v>
      </c>
      <c r="E248">
        <v>6</v>
      </c>
      <c r="F248">
        <v>10050</v>
      </c>
      <c r="G248">
        <v>18405</v>
      </c>
      <c r="H248">
        <v>5.9099999999999966</v>
      </c>
      <c r="I248">
        <v>85.00333333333333</v>
      </c>
      <c r="J248">
        <v>1.19</v>
      </c>
      <c r="K248">
        <v>0.30357142857142855</v>
      </c>
      <c r="L248">
        <v>2.4700000000000002</v>
      </c>
      <c r="M248">
        <v>0.81788079470198682</v>
      </c>
      <c r="N248">
        <v>98.62</v>
      </c>
      <c r="O248">
        <v>99.47</v>
      </c>
      <c r="P248" t="s">
        <v>14105</v>
      </c>
      <c r="Q248" t="s">
        <v>13689</v>
      </c>
      <c r="R248" t="s">
        <v>14192</v>
      </c>
      <c r="S248">
        <v>0.19849275362318841</v>
      </c>
      <c r="T248">
        <v>0.49539308364245543</v>
      </c>
    </row>
    <row r="249" spans="1:20">
      <c r="A249">
        <v>9127</v>
      </c>
      <c r="B249" t="s">
        <v>796</v>
      </c>
      <c r="C249" t="s">
        <v>4334</v>
      </c>
      <c r="D249">
        <v>0</v>
      </c>
      <c r="E249">
        <v>4</v>
      </c>
      <c r="F249">
        <v>2000</v>
      </c>
      <c r="G249">
        <v>237122</v>
      </c>
      <c r="H249">
        <v>3.2800000000000011</v>
      </c>
      <c r="I249">
        <v>62.393333333333338</v>
      </c>
      <c r="J249">
        <v>21.03</v>
      </c>
      <c r="K249">
        <v>1.4614315496872829</v>
      </c>
      <c r="L249">
        <v>3.61</v>
      </c>
      <c r="M249">
        <v>0.97831978319783197</v>
      </c>
      <c r="N249">
        <v>98.1</v>
      </c>
      <c r="O249">
        <v>99.8</v>
      </c>
      <c r="P249" t="s">
        <v>14193</v>
      </c>
      <c r="Q249" t="s">
        <v>14194</v>
      </c>
      <c r="R249" t="s">
        <v>14195</v>
      </c>
      <c r="S249">
        <v>0.76102713178294579</v>
      </c>
      <c r="T249">
        <v>1.4624468587623995</v>
      </c>
    </row>
    <row r="250" spans="1:20">
      <c r="A250">
        <v>8866</v>
      </c>
      <c r="B250" t="s">
        <v>1731</v>
      </c>
      <c r="C250" t="s">
        <v>4332</v>
      </c>
      <c r="D250">
        <v>0</v>
      </c>
      <c r="E250">
        <v>3</v>
      </c>
      <c r="F250">
        <v>16000</v>
      </c>
      <c r="G250">
        <v>105261</v>
      </c>
      <c r="H250">
        <v>28.73</v>
      </c>
      <c r="I250">
        <v>18.14</v>
      </c>
      <c r="J250">
        <v>0.79</v>
      </c>
      <c r="K250">
        <v>0.16255144032921812</v>
      </c>
      <c r="L250">
        <v>1.68</v>
      </c>
      <c r="M250">
        <v>0.56949152542372872</v>
      </c>
      <c r="N250">
        <v>78.19</v>
      </c>
      <c r="O250">
        <v>98.99</v>
      </c>
      <c r="P250" t="s">
        <v>14196</v>
      </c>
      <c r="Q250" t="s">
        <v>14197</v>
      </c>
      <c r="R250" t="s">
        <v>14198</v>
      </c>
      <c r="S250">
        <v>0.9093923541247485</v>
      </c>
      <c r="T250">
        <v>1.2728902548341656</v>
      </c>
    </row>
    <row r="251" spans="1:20">
      <c r="A251">
        <v>8679</v>
      </c>
      <c r="B251" t="s">
        <v>3436</v>
      </c>
      <c r="C251" t="s">
        <v>4335</v>
      </c>
      <c r="D251">
        <v>0</v>
      </c>
      <c r="E251">
        <v>5</v>
      </c>
      <c r="F251">
        <v>1000</v>
      </c>
      <c r="G251">
        <v>101550</v>
      </c>
      <c r="H251">
        <v>13.5</v>
      </c>
      <c r="I251">
        <v>38.876666666666665</v>
      </c>
      <c r="J251">
        <v>3.56</v>
      </c>
      <c r="K251">
        <v>0.90585241730279897</v>
      </c>
      <c r="L251">
        <v>5.52</v>
      </c>
      <c r="M251">
        <v>2.2716049382716048</v>
      </c>
      <c r="N251">
        <v>15.19</v>
      </c>
      <c r="O251">
        <v>99.21</v>
      </c>
      <c r="P251" t="s">
        <v>14199</v>
      </c>
      <c r="Q251" t="s">
        <v>14200</v>
      </c>
      <c r="R251" t="s">
        <v>14201</v>
      </c>
      <c r="S251">
        <v>0.75679049034175339</v>
      </c>
      <c r="T251">
        <v>0.31465752357204085</v>
      </c>
    </row>
    <row r="252" spans="1:20">
      <c r="A252">
        <v>9587</v>
      </c>
      <c r="B252" t="s">
        <v>537</v>
      </c>
      <c r="C252" t="s">
        <v>8071</v>
      </c>
      <c r="D252">
        <v>0</v>
      </c>
      <c r="E252">
        <v>10</v>
      </c>
      <c r="F252">
        <v>1000</v>
      </c>
      <c r="G252">
        <v>63355</v>
      </c>
      <c r="H252">
        <v>9.61</v>
      </c>
      <c r="I252">
        <v>6.1833333333333327</v>
      </c>
      <c r="J252">
        <v>2.98</v>
      </c>
      <c r="K252">
        <v>0.66666666666666674</v>
      </c>
      <c r="L252">
        <v>5.13</v>
      </c>
      <c r="M252">
        <v>2.5778894472361809</v>
      </c>
      <c r="N252">
        <v>99.9</v>
      </c>
      <c r="O252">
        <v>98.94</v>
      </c>
      <c r="P252" t="s">
        <v>14202</v>
      </c>
      <c r="Q252" t="s">
        <v>14203</v>
      </c>
      <c r="R252" t="s">
        <v>14204</v>
      </c>
      <c r="S252">
        <v>0.81030269675288946</v>
      </c>
      <c r="T252">
        <v>1.0496822645869439</v>
      </c>
    </row>
    <row r="253" spans="1:20">
      <c r="A253">
        <v>9120</v>
      </c>
      <c r="B253" t="s">
        <v>945</v>
      </c>
      <c r="C253" t="s">
        <v>4370</v>
      </c>
      <c r="D253">
        <v>0</v>
      </c>
      <c r="E253">
        <v>11</v>
      </c>
      <c r="F253">
        <v>1000</v>
      </c>
      <c r="G253">
        <v>41907</v>
      </c>
      <c r="H253">
        <v>0</v>
      </c>
      <c r="I253">
        <v>0</v>
      </c>
      <c r="J253">
        <v>3.9</v>
      </c>
      <c r="K253">
        <v>1.1403508771929824</v>
      </c>
      <c r="L253">
        <v>0.41</v>
      </c>
      <c r="M253">
        <v>0.27702702702702703</v>
      </c>
      <c r="N253">
        <v>98.76</v>
      </c>
      <c r="O253">
        <v>98.99</v>
      </c>
      <c r="P253" t="s">
        <v>14205</v>
      </c>
      <c r="Q253" t="s">
        <v>14206</v>
      </c>
      <c r="R253" t="s">
        <v>14207</v>
      </c>
      <c r="S253">
        <v>0.98038176860148041</v>
      </c>
      <c r="T253">
        <v>1.6068857589984351</v>
      </c>
    </row>
    <row r="254" spans="1:20">
      <c r="A254">
        <v>9204</v>
      </c>
      <c r="B254" t="s">
        <v>2290</v>
      </c>
      <c r="C254" t="s">
        <v>4334</v>
      </c>
      <c r="D254">
        <v>0</v>
      </c>
      <c r="E254">
        <v>4</v>
      </c>
      <c r="F254">
        <v>1000</v>
      </c>
      <c r="G254">
        <v>28155</v>
      </c>
      <c r="H254">
        <v>6.7900000000000063</v>
      </c>
      <c r="I254">
        <v>55.363333333333337</v>
      </c>
      <c r="J254">
        <v>9.7899999999999991</v>
      </c>
      <c r="K254">
        <v>0.68033356497567743</v>
      </c>
      <c r="L254">
        <v>4.47</v>
      </c>
      <c r="M254">
        <v>1.2113821138211383</v>
      </c>
      <c r="N254">
        <v>99.37</v>
      </c>
      <c r="O254">
        <v>99.24</v>
      </c>
      <c r="P254" t="s">
        <v>14208</v>
      </c>
      <c r="Q254" t="s">
        <v>14209</v>
      </c>
      <c r="R254" t="s">
        <v>14210</v>
      </c>
      <c r="S254">
        <v>0.89752738654147113</v>
      </c>
      <c r="T254">
        <v>0.65955616721142263</v>
      </c>
    </row>
    <row r="255" spans="1:20">
      <c r="A255">
        <v>9112</v>
      </c>
      <c r="B255" t="s">
        <v>2027</v>
      </c>
      <c r="C255" t="s">
        <v>4332</v>
      </c>
      <c r="D255">
        <v>0</v>
      </c>
      <c r="E255">
        <v>3</v>
      </c>
      <c r="F255">
        <v>1001</v>
      </c>
      <c r="G255">
        <v>3125</v>
      </c>
      <c r="H255">
        <v>4.460000000000008</v>
      </c>
      <c r="I255">
        <v>96.826666666666668</v>
      </c>
      <c r="J255">
        <v>1.43</v>
      </c>
      <c r="K255">
        <v>0.30042016806722688</v>
      </c>
      <c r="L255">
        <v>7.0000000000000007E-2</v>
      </c>
      <c r="M255">
        <v>2.3411371237458196E-2</v>
      </c>
      <c r="N255">
        <v>98.4</v>
      </c>
      <c r="O255">
        <v>99.65</v>
      </c>
      <c r="P255" t="s">
        <v>13687</v>
      </c>
      <c r="Q255" t="s">
        <v>14211</v>
      </c>
      <c r="R255" t="s">
        <v>14212</v>
      </c>
      <c r="S255">
        <v>0.52490566037735853</v>
      </c>
      <c r="T255">
        <v>0.80916030534351147</v>
      </c>
    </row>
    <row r="256" spans="1:20">
      <c r="A256">
        <v>9335</v>
      </c>
      <c r="B256" t="s">
        <v>2525</v>
      </c>
      <c r="C256" t="s">
        <v>4339</v>
      </c>
      <c r="D256">
        <v>0</v>
      </c>
      <c r="E256">
        <v>6</v>
      </c>
      <c r="F256">
        <v>11500</v>
      </c>
      <c r="G256">
        <v>8087</v>
      </c>
      <c r="H256">
        <v>2.4499999999999957</v>
      </c>
      <c r="I256">
        <v>52.23</v>
      </c>
      <c r="J256">
        <v>4.74</v>
      </c>
      <c r="K256">
        <v>1.2506596306068603</v>
      </c>
      <c r="L256">
        <v>2.21</v>
      </c>
      <c r="M256">
        <v>0.91322314049586784</v>
      </c>
      <c r="N256">
        <v>100</v>
      </c>
      <c r="O256">
        <v>99.63</v>
      </c>
      <c r="P256" t="s">
        <v>14213</v>
      </c>
      <c r="Q256" t="s">
        <v>14214</v>
      </c>
      <c r="R256" t="s">
        <v>14215</v>
      </c>
      <c r="S256">
        <v>0.29752093802345064</v>
      </c>
      <c r="T256">
        <v>1.4385542168674699</v>
      </c>
    </row>
    <row r="257" spans="1:20">
      <c r="A257">
        <v>9253</v>
      </c>
      <c r="B257" t="s">
        <v>2340</v>
      </c>
      <c r="C257" t="s">
        <v>4335</v>
      </c>
      <c r="D257">
        <v>0</v>
      </c>
      <c r="E257">
        <v>5</v>
      </c>
      <c r="F257">
        <v>2500</v>
      </c>
      <c r="G257">
        <v>24185</v>
      </c>
      <c r="H257">
        <v>13.48</v>
      </c>
      <c r="I257">
        <v>7.5466666666666669</v>
      </c>
      <c r="J257">
        <v>2.71</v>
      </c>
      <c r="K257">
        <v>0.69132653061224492</v>
      </c>
      <c r="L257">
        <v>2.27</v>
      </c>
      <c r="M257">
        <v>0.7516556291390728</v>
      </c>
      <c r="N257">
        <v>99.71</v>
      </c>
      <c r="O257">
        <v>98.62</v>
      </c>
      <c r="P257" t="s">
        <v>13808</v>
      </c>
      <c r="Q257" t="s">
        <v>14216</v>
      </c>
      <c r="R257" t="s">
        <v>14217</v>
      </c>
      <c r="S257">
        <v>1.0389855072463769</v>
      </c>
      <c r="T257">
        <v>0.71502590673575128</v>
      </c>
    </row>
    <row r="258" spans="1:20">
      <c r="A258">
        <v>9316</v>
      </c>
      <c r="B258" t="s">
        <v>2538</v>
      </c>
      <c r="C258" t="s">
        <v>4334</v>
      </c>
      <c r="D258">
        <v>0</v>
      </c>
      <c r="E258">
        <v>4</v>
      </c>
      <c r="F258">
        <v>1000</v>
      </c>
      <c r="G258">
        <v>71611</v>
      </c>
      <c r="H258">
        <v>9.99</v>
      </c>
      <c r="I258">
        <v>14.723333333333334</v>
      </c>
      <c r="J258">
        <v>22.12</v>
      </c>
      <c r="K258">
        <v>1.5371785962473941</v>
      </c>
      <c r="L258">
        <v>3.16</v>
      </c>
      <c r="M258">
        <v>0.85636856368563685</v>
      </c>
      <c r="N258">
        <v>99.22</v>
      </c>
      <c r="O258">
        <v>98.71</v>
      </c>
      <c r="P258" t="s">
        <v>13851</v>
      </c>
      <c r="Q258" t="s">
        <v>14218</v>
      </c>
      <c r="R258" t="s">
        <v>14219</v>
      </c>
      <c r="S258">
        <v>0.77590643274853799</v>
      </c>
      <c r="T258">
        <v>0.3619047619047619</v>
      </c>
    </row>
    <row r="259" spans="1:20">
      <c r="A259">
        <v>8656</v>
      </c>
      <c r="B259" t="s">
        <v>1167</v>
      </c>
      <c r="C259" t="s">
        <v>4286</v>
      </c>
      <c r="D259">
        <v>0</v>
      </c>
      <c r="E259">
        <v>8</v>
      </c>
      <c r="F259">
        <v>1000</v>
      </c>
      <c r="G259">
        <v>33443</v>
      </c>
      <c r="H259">
        <v>4.5499999999999989</v>
      </c>
      <c r="I259">
        <v>5.583333333333333</v>
      </c>
      <c r="J259">
        <v>3.01</v>
      </c>
      <c r="K259">
        <v>0.47626582278481006</v>
      </c>
      <c r="L259">
        <v>2.8</v>
      </c>
      <c r="M259">
        <v>0.86153846153846148</v>
      </c>
      <c r="N259">
        <v>99.76</v>
      </c>
      <c r="O259">
        <v>98.84</v>
      </c>
      <c r="P259" t="s">
        <v>13880</v>
      </c>
      <c r="Q259" t="s">
        <v>14220</v>
      </c>
      <c r="R259" t="s">
        <v>14221</v>
      </c>
      <c r="S259">
        <v>0.59367741935483875</v>
      </c>
      <c r="T259">
        <v>0.41086812458581845</v>
      </c>
    </row>
    <row r="260" spans="1:20">
      <c r="A260">
        <v>8562</v>
      </c>
      <c r="B260" t="s">
        <v>3039</v>
      </c>
      <c r="C260" t="s">
        <v>4370</v>
      </c>
      <c r="D260">
        <v>0</v>
      </c>
      <c r="E260">
        <v>11</v>
      </c>
      <c r="F260">
        <v>2014.12</v>
      </c>
      <c r="G260">
        <v>101328</v>
      </c>
      <c r="H260">
        <v>1.2599999999999998</v>
      </c>
      <c r="I260">
        <v>-3.5966666666666662</v>
      </c>
      <c r="J260">
        <v>5.3</v>
      </c>
      <c r="K260">
        <v>1.6459627329192545</v>
      </c>
      <c r="L260">
        <v>2.64</v>
      </c>
      <c r="M260">
        <v>1.6603773584905661</v>
      </c>
      <c r="N260">
        <v>99.16</v>
      </c>
      <c r="O260">
        <v>97.19</v>
      </c>
      <c r="P260" t="s">
        <v>14222</v>
      </c>
      <c r="Q260" t="s">
        <v>14223</v>
      </c>
      <c r="R260" t="s">
        <v>14224</v>
      </c>
      <c r="S260">
        <v>1.0679303675048355</v>
      </c>
      <c r="T260">
        <v>0.7552222817354044</v>
      </c>
    </row>
    <row r="261" spans="1:20">
      <c r="A261">
        <v>9580</v>
      </c>
      <c r="B261" t="s">
        <v>3565</v>
      </c>
      <c r="C261" t="s">
        <v>4339</v>
      </c>
      <c r="D261">
        <v>0</v>
      </c>
      <c r="E261">
        <v>6</v>
      </c>
      <c r="F261">
        <v>1000</v>
      </c>
      <c r="G261">
        <v>2730</v>
      </c>
      <c r="H261">
        <v>14.059999999999995</v>
      </c>
      <c r="I261">
        <v>63.713333333333331</v>
      </c>
      <c r="J261">
        <v>0</v>
      </c>
      <c r="K261">
        <v>0</v>
      </c>
      <c r="L261">
        <v>0</v>
      </c>
      <c r="M261">
        <v>0</v>
      </c>
      <c r="N261">
        <v>97.65</v>
      </c>
      <c r="O261">
        <v>99.31</v>
      </c>
      <c r="P261" t="s">
        <v>13684</v>
      </c>
      <c r="Q261" t="s">
        <v>14105</v>
      </c>
      <c r="R261" t="s">
        <v>14225</v>
      </c>
      <c r="S261">
        <v>0</v>
      </c>
      <c r="T261">
        <v>0.65529010238907848</v>
      </c>
    </row>
    <row r="262" spans="1:20">
      <c r="A262">
        <v>8696</v>
      </c>
      <c r="B262" t="s">
        <v>3473</v>
      </c>
      <c r="C262" t="s">
        <v>4334</v>
      </c>
      <c r="D262">
        <v>0</v>
      </c>
      <c r="E262">
        <v>4</v>
      </c>
      <c r="F262">
        <v>1010</v>
      </c>
      <c r="G262">
        <v>23515</v>
      </c>
      <c r="H262">
        <v>0.99999999999999989</v>
      </c>
      <c r="I262">
        <v>-1.2433333333333334</v>
      </c>
      <c r="J262">
        <v>12.23</v>
      </c>
      <c r="K262">
        <v>0.95027195027195033</v>
      </c>
      <c r="L262">
        <v>4.53</v>
      </c>
      <c r="M262">
        <v>1.2377049180327868</v>
      </c>
      <c r="N262">
        <v>100</v>
      </c>
      <c r="O262">
        <v>98.93</v>
      </c>
      <c r="P262" t="s">
        <v>13918</v>
      </c>
      <c r="Q262" t="s">
        <v>14226</v>
      </c>
      <c r="R262" t="s">
        <v>14227</v>
      </c>
      <c r="S262">
        <v>0.78292682926829271</v>
      </c>
      <c r="T262">
        <v>0.24352417092888962</v>
      </c>
    </row>
    <row r="263" spans="1:20">
      <c r="A263">
        <v>8684</v>
      </c>
      <c r="B263" t="s">
        <v>217</v>
      </c>
      <c r="C263" t="s">
        <v>4334</v>
      </c>
      <c r="D263">
        <v>0</v>
      </c>
      <c r="E263">
        <v>4</v>
      </c>
      <c r="F263">
        <v>2000</v>
      </c>
      <c r="G263">
        <v>77253</v>
      </c>
      <c r="H263">
        <v>6.870000000000001</v>
      </c>
      <c r="I263">
        <v>22.24666666666667</v>
      </c>
      <c r="J263">
        <v>17.32</v>
      </c>
      <c r="K263">
        <v>1.2036136205698402</v>
      </c>
      <c r="L263">
        <v>3.2</v>
      </c>
      <c r="M263">
        <v>0.86720867208672092</v>
      </c>
      <c r="N263">
        <v>67.7</v>
      </c>
      <c r="O263">
        <v>98.52</v>
      </c>
      <c r="P263" t="s">
        <v>14228</v>
      </c>
      <c r="Q263" t="s">
        <v>14229</v>
      </c>
      <c r="R263" t="s">
        <v>14230</v>
      </c>
      <c r="S263">
        <v>0.45393939393939398</v>
      </c>
      <c r="T263">
        <v>0.61679040548258135</v>
      </c>
    </row>
    <row r="264" spans="1:20">
      <c r="A264">
        <v>9161</v>
      </c>
      <c r="B264" t="s">
        <v>1863</v>
      </c>
      <c r="C264" t="s">
        <v>4352</v>
      </c>
      <c r="D264">
        <v>0</v>
      </c>
      <c r="E264">
        <v>14</v>
      </c>
      <c r="F264">
        <v>1000</v>
      </c>
      <c r="G264">
        <v>30589</v>
      </c>
      <c r="H264">
        <v>11.18</v>
      </c>
      <c r="I264">
        <v>3.9266666666666663</v>
      </c>
      <c r="J264">
        <v>3.53</v>
      </c>
      <c r="K264">
        <v>0.78970917225950787</v>
      </c>
      <c r="L264">
        <v>2.71</v>
      </c>
      <c r="M264">
        <v>1.3618090452261307</v>
      </c>
      <c r="N264">
        <v>44.91</v>
      </c>
      <c r="O264">
        <v>98.41</v>
      </c>
      <c r="P264" t="s">
        <v>14231</v>
      </c>
      <c r="Q264" t="s">
        <v>14232</v>
      </c>
      <c r="R264" t="s">
        <v>14233</v>
      </c>
      <c r="S264">
        <v>0.7708481675392671</v>
      </c>
      <c r="T264">
        <v>1.842147564700209</v>
      </c>
    </row>
    <row r="265" spans="1:20">
      <c r="A265">
        <v>9567</v>
      </c>
      <c r="B265" t="s">
        <v>264</v>
      </c>
      <c r="C265" t="s">
        <v>4370</v>
      </c>
      <c r="D265">
        <v>0</v>
      </c>
      <c r="E265">
        <v>11</v>
      </c>
      <c r="F265">
        <v>1000</v>
      </c>
      <c r="G265">
        <v>21431</v>
      </c>
      <c r="H265">
        <v>1.7800000000000011</v>
      </c>
      <c r="I265">
        <v>93.74</v>
      </c>
      <c r="J265">
        <v>0.76</v>
      </c>
      <c r="K265">
        <v>0.22222222222222224</v>
      </c>
      <c r="L265">
        <v>15.97</v>
      </c>
      <c r="M265">
        <v>10.79054054054054</v>
      </c>
      <c r="N265">
        <v>100</v>
      </c>
      <c r="O265">
        <v>99.9</v>
      </c>
      <c r="P265" t="s">
        <v>14234</v>
      </c>
      <c r="Q265" t="s">
        <v>13911</v>
      </c>
      <c r="R265" t="s">
        <v>14235</v>
      </c>
      <c r="S265">
        <v>0.92282527881040899</v>
      </c>
      <c r="T265">
        <v>0.62076923076923074</v>
      </c>
    </row>
    <row r="266" spans="1:20">
      <c r="A266">
        <v>9287</v>
      </c>
      <c r="B266" t="s">
        <v>2469</v>
      </c>
      <c r="C266" t="s">
        <v>4339</v>
      </c>
      <c r="D266">
        <v>0</v>
      </c>
      <c r="E266">
        <v>6</v>
      </c>
      <c r="F266">
        <v>1001</v>
      </c>
      <c r="G266">
        <v>21960</v>
      </c>
      <c r="H266">
        <v>2.6800000000000068</v>
      </c>
      <c r="I266">
        <v>85.5</v>
      </c>
      <c r="J266">
        <v>1.69</v>
      </c>
      <c r="K266">
        <v>0.43112244897959184</v>
      </c>
      <c r="L266">
        <v>3.26</v>
      </c>
      <c r="M266">
        <v>1.0794701986754967</v>
      </c>
      <c r="N266">
        <v>96.42</v>
      </c>
      <c r="O266">
        <v>99.67</v>
      </c>
      <c r="P266" t="s">
        <v>13670</v>
      </c>
      <c r="Q266" t="s">
        <v>14236</v>
      </c>
      <c r="R266" t="s">
        <v>14237</v>
      </c>
      <c r="S266">
        <v>6.2028985507246379E-2</v>
      </c>
      <c r="T266">
        <v>0.51933932678235417</v>
      </c>
    </row>
    <row r="267" spans="1:20">
      <c r="A267">
        <v>8765</v>
      </c>
      <c r="B267" t="s">
        <v>3806</v>
      </c>
      <c r="C267" t="s">
        <v>4334</v>
      </c>
      <c r="D267">
        <v>0</v>
      </c>
      <c r="E267">
        <v>4</v>
      </c>
      <c r="F267">
        <v>3000</v>
      </c>
      <c r="G267">
        <v>56385</v>
      </c>
      <c r="H267">
        <v>5.0300000000000011</v>
      </c>
      <c r="I267">
        <v>67.483333333333334</v>
      </c>
      <c r="J267">
        <v>17.41</v>
      </c>
      <c r="K267">
        <v>1.2098679638637944</v>
      </c>
      <c r="L267">
        <v>3.44</v>
      </c>
      <c r="M267">
        <v>0.9322493224932249</v>
      </c>
      <c r="N267">
        <v>99.43</v>
      </c>
      <c r="O267">
        <v>99.58</v>
      </c>
      <c r="P267" t="s">
        <v>14238</v>
      </c>
      <c r="Q267" t="s">
        <v>14239</v>
      </c>
      <c r="R267" t="s">
        <v>14240</v>
      </c>
      <c r="S267">
        <v>0.87414258188824667</v>
      </c>
      <c r="T267">
        <v>1.5182837640175524</v>
      </c>
    </row>
    <row r="268" spans="1:20">
      <c r="A268">
        <v>8880</v>
      </c>
      <c r="B268" t="s">
        <v>898</v>
      </c>
      <c r="C268" t="s">
        <v>4332</v>
      </c>
      <c r="D268">
        <v>0</v>
      </c>
      <c r="E268">
        <v>3</v>
      </c>
      <c r="F268">
        <v>1000</v>
      </c>
      <c r="G268">
        <v>9106</v>
      </c>
      <c r="H268">
        <v>15.409999999999997</v>
      </c>
      <c r="I268">
        <v>29.783333333333331</v>
      </c>
      <c r="J268">
        <v>7.26</v>
      </c>
      <c r="K268">
        <v>1.4938271604938269</v>
      </c>
      <c r="L268">
        <v>3.95</v>
      </c>
      <c r="M268">
        <v>1.3389830508474576</v>
      </c>
      <c r="N268">
        <v>100</v>
      </c>
      <c r="O268">
        <v>99.38</v>
      </c>
      <c r="P268" t="s">
        <v>14241</v>
      </c>
      <c r="Q268" t="s">
        <v>14242</v>
      </c>
      <c r="R268" t="s">
        <v>14243</v>
      </c>
      <c r="S268">
        <v>0.59551551551551551</v>
      </c>
      <c r="T268">
        <v>0.98310644579301298</v>
      </c>
    </row>
    <row r="269" spans="1:20">
      <c r="A269">
        <v>9191</v>
      </c>
      <c r="B269" t="s">
        <v>3181</v>
      </c>
      <c r="C269" t="s">
        <v>4334</v>
      </c>
      <c r="D269">
        <v>0</v>
      </c>
      <c r="E269">
        <v>4</v>
      </c>
      <c r="F269">
        <v>1000</v>
      </c>
      <c r="G269">
        <v>24974</v>
      </c>
      <c r="H269">
        <v>1.3299999999999983</v>
      </c>
      <c r="I269">
        <v>52.333333333333336</v>
      </c>
      <c r="J269">
        <v>11.55</v>
      </c>
      <c r="K269">
        <v>0.80264072272411402</v>
      </c>
      <c r="L269">
        <v>2.8</v>
      </c>
      <c r="M269">
        <v>0.75880758807588067</v>
      </c>
      <c r="N269">
        <v>99.35</v>
      </c>
      <c r="O269">
        <v>98.84</v>
      </c>
      <c r="P269" t="s">
        <v>13936</v>
      </c>
      <c r="Q269" t="s">
        <v>14244</v>
      </c>
      <c r="R269" t="s">
        <v>14245</v>
      </c>
      <c r="S269">
        <v>0.46710659898477158</v>
      </c>
      <c r="T269">
        <v>0.67044809982983555</v>
      </c>
    </row>
    <row r="270" spans="1:20">
      <c r="A270">
        <v>9583</v>
      </c>
      <c r="B270" t="s">
        <v>3499</v>
      </c>
      <c r="C270" t="s">
        <v>4352</v>
      </c>
      <c r="D270">
        <v>0</v>
      </c>
      <c r="E270">
        <v>14</v>
      </c>
      <c r="F270">
        <v>1000</v>
      </c>
      <c r="G270">
        <v>21673</v>
      </c>
      <c r="H270">
        <v>0.95000000000000018</v>
      </c>
      <c r="I270">
        <v>-1.95</v>
      </c>
      <c r="J270">
        <v>11.11</v>
      </c>
      <c r="K270">
        <v>1.3767038413878561</v>
      </c>
      <c r="L270">
        <v>0</v>
      </c>
      <c r="M270">
        <v>0</v>
      </c>
      <c r="N270">
        <v>98.69</v>
      </c>
      <c r="O270">
        <v>99.36</v>
      </c>
      <c r="P270" t="s">
        <v>13923</v>
      </c>
      <c r="Q270" t="s">
        <v>13782</v>
      </c>
      <c r="R270" t="s">
        <v>14246</v>
      </c>
      <c r="S270">
        <v>1.2228571428571429</v>
      </c>
      <c r="T270">
        <v>0.32061068702290074</v>
      </c>
    </row>
    <row r="271" spans="1:20">
      <c r="A271">
        <v>9306</v>
      </c>
      <c r="B271" t="s">
        <v>903</v>
      </c>
      <c r="C271" t="s">
        <v>4334</v>
      </c>
      <c r="D271">
        <v>0</v>
      </c>
      <c r="E271">
        <v>4</v>
      </c>
      <c r="F271">
        <v>612.91999999999996</v>
      </c>
      <c r="G271">
        <v>10023</v>
      </c>
      <c r="H271">
        <v>9.1599999999999966</v>
      </c>
      <c r="I271">
        <v>53.286666666666669</v>
      </c>
      <c r="J271">
        <v>23.39</v>
      </c>
      <c r="K271">
        <v>1.6254343293954134</v>
      </c>
      <c r="L271">
        <v>2.61</v>
      </c>
      <c r="M271">
        <v>0.70731707317073167</v>
      </c>
      <c r="N271">
        <v>79.930000000000007</v>
      </c>
      <c r="O271">
        <v>98.11</v>
      </c>
      <c r="P271" t="s">
        <v>14247</v>
      </c>
      <c r="Q271" t="s">
        <v>14248</v>
      </c>
      <c r="R271" t="s">
        <v>14249</v>
      </c>
      <c r="S271">
        <v>1.011726535341831</v>
      </c>
      <c r="T271">
        <v>1.8407394241023818</v>
      </c>
    </row>
    <row r="272" spans="1:20">
      <c r="A272">
        <v>8596</v>
      </c>
      <c r="B272" t="s">
        <v>262</v>
      </c>
      <c r="C272" t="s">
        <v>4286</v>
      </c>
      <c r="D272">
        <v>0</v>
      </c>
      <c r="E272">
        <v>8</v>
      </c>
      <c r="F272">
        <v>1000</v>
      </c>
      <c r="G272">
        <v>13912</v>
      </c>
      <c r="H272">
        <v>2.3899999999999997</v>
      </c>
      <c r="I272">
        <v>-0.37333333333333335</v>
      </c>
      <c r="J272">
        <v>2.56</v>
      </c>
      <c r="K272">
        <v>0.59259259259259256</v>
      </c>
      <c r="L272">
        <v>2.37</v>
      </c>
      <c r="M272">
        <v>0.81164383561643838</v>
      </c>
      <c r="N272">
        <v>99.55</v>
      </c>
      <c r="O272">
        <v>99.96</v>
      </c>
      <c r="P272" t="s">
        <v>14250</v>
      </c>
      <c r="Q272" t="s">
        <v>14251</v>
      </c>
      <c r="R272" t="s">
        <v>13885</v>
      </c>
      <c r="S272">
        <v>0.55826086956521737</v>
      </c>
      <c r="T272">
        <v>1.3354838709677419</v>
      </c>
    </row>
    <row r="273" spans="1:20">
      <c r="A273">
        <v>8711</v>
      </c>
      <c r="B273" t="s">
        <v>3510</v>
      </c>
      <c r="C273" t="s">
        <v>4414</v>
      </c>
      <c r="D273">
        <v>0</v>
      </c>
      <c r="E273">
        <v>12</v>
      </c>
      <c r="F273">
        <v>13001</v>
      </c>
      <c r="G273">
        <v>98341</v>
      </c>
      <c r="H273">
        <v>6.09</v>
      </c>
      <c r="I273">
        <v>2.0299999999999998</v>
      </c>
      <c r="J273">
        <v>3.99</v>
      </c>
      <c r="K273">
        <v>0.5757575757575758</v>
      </c>
      <c r="L273">
        <v>2.52</v>
      </c>
      <c r="M273">
        <v>1.9236641221374045</v>
      </c>
      <c r="N273">
        <v>99.98</v>
      </c>
      <c r="O273">
        <v>99.37</v>
      </c>
      <c r="P273" t="s">
        <v>13919</v>
      </c>
      <c r="Q273" t="s">
        <v>14252</v>
      </c>
      <c r="R273" t="s">
        <v>14253</v>
      </c>
      <c r="S273">
        <v>0.50655967903711141</v>
      </c>
      <c r="T273">
        <v>0.52900601344181108</v>
      </c>
    </row>
    <row r="274" spans="1:20">
      <c r="A274">
        <v>9581</v>
      </c>
      <c r="B274" t="s">
        <v>3558</v>
      </c>
      <c r="C274" t="s">
        <v>4339</v>
      </c>
      <c r="D274">
        <v>0</v>
      </c>
      <c r="E274">
        <v>6</v>
      </c>
      <c r="F274">
        <v>1000</v>
      </c>
      <c r="G274">
        <v>7113</v>
      </c>
      <c r="H274">
        <v>8.5999999999999943</v>
      </c>
      <c r="I274">
        <v>69</v>
      </c>
      <c r="J274">
        <v>2.46</v>
      </c>
      <c r="K274">
        <v>0.62755102040816324</v>
      </c>
      <c r="L274">
        <v>0.05</v>
      </c>
      <c r="M274">
        <v>1.6556291390728478E-2</v>
      </c>
      <c r="N274">
        <v>100</v>
      </c>
      <c r="O274">
        <v>99.62</v>
      </c>
      <c r="P274" t="s">
        <v>13676</v>
      </c>
      <c r="Q274" t="s">
        <v>14254</v>
      </c>
      <c r="R274" t="s">
        <v>14255</v>
      </c>
      <c r="S274">
        <v>1.712E-2</v>
      </c>
      <c r="T274">
        <v>0.77399380804953566</v>
      </c>
    </row>
    <row r="275" spans="1:20">
      <c r="A275">
        <v>9325</v>
      </c>
      <c r="B275" t="s">
        <v>2686</v>
      </c>
      <c r="C275" t="s">
        <v>4334</v>
      </c>
      <c r="D275">
        <v>0</v>
      </c>
      <c r="E275">
        <v>4</v>
      </c>
      <c r="F275">
        <v>951</v>
      </c>
      <c r="G275">
        <v>20007</v>
      </c>
      <c r="H275">
        <v>3.2300000000000004</v>
      </c>
      <c r="I275">
        <v>-5.7366666666666672</v>
      </c>
      <c r="J275">
        <v>12.72</v>
      </c>
      <c r="K275">
        <v>0.88394718554551777</v>
      </c>
      <c r="L275">
        <v>9.31</v>
      </c>
      <c r="M275">
        <v>2.5230352303523036</v>
      </c>
      <c r="N275">
        <v>85.43</v>
      </c>
      <c r="O275">
        <v>96.49</v>
      </c>
      <c r="P275" t="s">
        <v>14137</v>
      </c>
      <c r="Q275" t="s">
        <v>14256</v>
      </c>
      <c r="R275" t="s">
        <v>14257</v>
      </c>
      <c r="S275">
        <v>0.57615384615384613</v>
      </c>
      <c r="T275">
        <v>0.8933428775948461</v>
      </c>
    </row>
    <row r="276" spans="1:20">
      <c r="A276">
        <v>9487</v>
      </c>
      <c r="B276" t="s">
        <v>382</v>
      </c>
      <c r="C276" t="s">
        <v>4339</v>
      </c>
      <c r="D276">
        <v>0</v>
      </c>
      <c r="E276">
        <v>6</v>
      </c>
      <c r="F276">
        <v>1001</v>
      </c>
      <c r="G276">
        <v>7668</v>
      </c>
      <c r="H276">
        <v>3.1300000000000097</v>
      </c>
      <c r="I276">
        <v>78.81</v>
      </c>
      <c r="J276">
        <v>0.8</v>
      </c>
      <c r="K276">
        <v>0.24242424242424246</v>
      </c>
      <c r="L276">
        <v>3.1</v>
      </c>
      <c r="M276">
        <v>1.1111111111111112</v>
      </c>
      <c r="N276">
        <v>87.89</v>
      </c>
      <c r="O276">
        <v>99.82</v>
      </c>
      <c r="P276" t="s">
        <v>14016</v>
      </c>
      <c r="Q276" t="s">
        <v>13842</v>
      </c>
      <c r="R276" t="s">
        <v>14173</v>
      </c>
      <c r="S276">
        <v>0.6503490759753594</v>
      </c>
      <c r="T276">
        <v>0.75425916365513679</v>
      </c>
    </row>
    <row r="277" spans="1:20">
      <c r="A277">
        <v>9598</v>
      </c>
      <c r="B277" t="s">
        <v>3836</v>
      </c>
      <c r="C277" t="s">
        <v>4334</v>
      </c>
      <c r="D277">
        <v>0</v>
      </c>
      <c r="E277">
        <v>4</v>
      </c>
      <c r="F277">
        <v>1000</v>
      </c>
      <c r="G277">
        <v>27374</v>
      </c>
      <c r="H277">
        <v>15.829999999999998</v>
      </c>
      <c r="I277">
        <v>43.926666666666669</v>
      </c>
      <c r="J277">
        <v>15.17</v>
      </c>
      <c r="K277">
        <v>1.0542043085476025</v>
      </c>
      <c r="L277">
        <v>3.81</v>
      </c>
      <c r="M277">
        <v>1.032520325203252</v>
      </c>
      <c r="N277">
        <v>93.76</v>
      </c>
      <c r="O277">
        <v>99.19</v>
      </c>
      <c r="P277" t="s">
        <v>13926</v>
      </c>
      <c r="Q277" t="s">
        <v>14258</v>
      </c>
      <c r="R277" t="s">
        <v>14259</v>
      </c>
      <c r="S277">
        <v>0.88551724137931043</v>
      </c>
      <c r="T277">
        <v>0.92872841444270016</v>
      </c>
    </row>
    <row r="278" spans="1:20">
      <c r="A278">
        <v>8897</v>
      </c>
      <c r="B278" t="s">
        <v>1512</v>
      </c>
      <c r="C278" t="s">
        <v>4339</v>
      </c>
      <c r="D278">
        <v>0</v>
      </c>
      <c r="E278">
        <v>6</v>
      </c>
      <c r="F278">
        <v>1550</v>
      </c>
      <c r="G278">
        <v>4368</v>
      </c>
      <c r="H278">
        <v>5.1500000000000057</v>
      </c>
      <c r="I278">
        <v>80.03</v>
      </c>
      <c r="J278">
        <v>1.18</v>
      </c>
      <c r="K278">
        <v>0.3575757575757576</v>
      </c>
      <c r="L278">
        <v>0</v>
      </c>
      <c r="M278">
        <v>0</v>
      </c>
      <c r="N278">
        <v>100</v>
      </c>
      <c r="O278">
        <v>99.68</v>
      </c>
      <c r="P278" t="s">
        <v>13770</v>
      </c>
      <c r="Q278" t="s">
        <v>14260</v>
      </c>
      <c r="R278" t="s">
        <v>14261</v>
      </c>
      <c r="S278">
        <v>0.57267605633802821</v>
      </c>
      <c r="T278">
        <v>0.52886405959031657</v>
      </c>
    </row>
    <row r="279" spans="1:20">
      <c r="A279">
        <v>8930</v>
      </c>
      <c r="B279" t="s">
        <v>1609</v>
      </c>
      <c r="C279" t="s">
        <v>4334</v>
      </c>
      <c r="D279">
        <v>0</v>
      </c>
      <c r="E279">
        <v>4</v>
      </c>
      <c r="F279">
        <v>997.5</v>
      </c>
      <c r="G279">
        <v>35405</v>
      </c>
      <c r="H279">
        <v>0.25</v>
      </c>
      <c r="I279">
        <v>-1.67</v>
      </c>
      <c r="J279">
        <v>12.85</v>
      </c>
      <c r="K279">
        <v>1.6819371727748691</v>
      </c>
      <c r="L279">
        <v>7.07</v>
      </c>
      <c r="M279">
        <v>2.0794117647058825</v>
      </c>
      <c r="N279">
        <v>83.47</v>
      </c>
      <c r="O279">
        <v>97.76</v>
      </c>
      <c r="P279" t="s">
        <v>14262</v>
      </c>
      <c r="Q279" t="s">
        <v>14263</v>
      </c>
      <c r="R279" t="s">
        <v>14264</v>
      </c>
      <c r="S279">
        <v>0.56245026178010482</v>
      </c>
      <c r="T279">
        <v>0.6086679413639261</v>
      </c>
    </row>
    <row r="280" spans="1:20">
      <c r="A280">
        <v>9005</v>
      </c>
      <c r="B280" t="s">
        <v>2732</v>
      </c>
      <c r="C280" t="s">
        <v>4378</v>
      </c>
      <c r="D280">
        <v>0</v>
      </c>
      <c r="E280">
        <v>7</v>
      </c>
      <c r="F280">
        <v>1000</v>
      </c>
      <c r="G280">
        <v>5266</v>
      </c>
      <c r="H280">
        <v>5.0500000000000043</v>
      </c>
      <c r="I280">
        <v>55.65</v>
      </c>
      <c r="J280">
        <v>9.3000000000000007</v>
      </c>
      <c r="K280">
        <v>2.203791469194313</v>
      </c>
      <c r="L280">
        <v>0.01</v>
      </c>
      <c r="M280">
        <v>4.6511627906976744E-3</v>
      </c>
      <c r="N280">
        <v>66.05</v>
      </c>
      <c r="O280">
        <v>99.7</v>
      </c>
      <c r="P280" t="s">
        <v>13794</v>
      </c>
      <c r="Q280" t="s">
        <v>13841</v>
      </c>
      <c r="R280" t="s">
        <v>14265</v>
      </c>
      <c r="S280">
        <v>1.1274146341463416</v>
      </c>
      <c r="T280">
        <v>0.81027667984189722</v>
      </c>
    </row>
    <row r="281" spans="1:20">
      <c r="A281">
        <v>9060</v>
      </c>
      <c r="B281" t="s">
        <v>1559</v>
      </c>
      <c r="C281" t="s">
        <v>4335</v>
      </c>
      <c r="D281">
        <v>0</v>
      </c>
      <c r="E281">
        <v>5</v>
      </c>
      <c r="F281">
        <v>1010</v>
      </c>
      <c r="G281">
        <v>49555</v>
      </c>
      <c r="H281">
        <v>8.02</v>
      </c>
      <c r="I281">
        <v>9.0966666666666676</v>
      </c>
      <c r="J281">
        <v>1.62</v>
      </c>
      <c r="K281">
        <v>0.47787610619469029</v>
      </c>
      <c r="L281">
        <v>1.07</v>
      </c>
      <c r="M281">
        <v>0.49308755760368667</v>
      </c>
      <c r="N281">
        <v>92.7</v>
      </c>
      <c r="O281">
        <v>98.74</v>
      </c>
      <c r="P281" t="s">
        <v>14266</v>
      </c>
      <c r="Q281" t="s">
        <v>14267</v>
      </c>
      <c r="R281" t="s">
        <v>14268</v>
      </c>
      <c r="S281">
        <v>1.0975030599755202</v>
      </c>
      <c r="T281">
        <v>1.1516955125695043</v>
      </c>
    </row>
    <row r="282" spans="1:20">
      <c r="A282">
        <v>8794</v>
      </c>
      <c r="B282" t="s">
        <v>1570</v>
      </c>
      <c r="C282" t="s">
        <v>8071</v>
      </c>
      <c r="D282">
        <v>0</v>
      </c>
      <c r="E282">
        <v>10</v>
      </c>
      <c r="F282">
        <v>1000</v>
      </c>
      <c r="G282">
        <v>11863</v>
      </c>
      <c r="H282">
        <v>23.49</v>
      </c>
      <c r="I282">
        <v>14.766666666666666</v>
      </c>
      <c r="J282">
        <v>3</v>
      </c>
      <c r="K282">
        <v>0.67114093959731547</v>
      </c>
      <c r="L282">
        <v>0.5</v>
      </c>
      <c r="M282">
        <v>0.25125628140703515</v>
      </c>
      <c r="N282">
        <v>99.17</v>
      </c>
      <c r="O282">
        <v>99.71</v>
      </c>
      <c r="P282" t="s">
        <v>14105</v>
      </c>
      <c r="Q282" t="s">
        <v>14269</v>
      </c>
      <c r="R282" t="s">
        <v>14270</v>
      </c>
      <c r="S282">
        <v>0.60070175438596496</v>
      </c>
      <c r="T282">
        <v>1.0395136778115501</v>
      </c>
    </row>
    <row r="283" spans="1:20">
      <c r="A283">
        <v>9352</v>
      </c>
      <c r="B283" t="s">
        <v>236</v>
      </c>
      <c r="C283" t="s">
        <v>4332</v>
      </c>
      <c r="D283">
        <v>0</v>
      </c>
      <c r="E283">
        <v>3</v>
      </c>
      <c r="F283">
        <v>1000</v>
      </c>
      <c r="G283">
        <v>51424</v>
      </c>
      <c r="H283">
        <v>25.28</v>
      </c>
      <c r="I283">
        <v>49.633333333333333</v>
      </c>
      <c r="J283">
        <v>0.27</v>
      </c>
      <c r="K283">
        <v>8.5443037974683542E-2</v>
      </c>
      <c r="L283">
        <v>7.86</v>
      </c>
      <c r="M283">
        <v>3.2345679012345676</v>
      </c>
      <c r="N283">
        <v>99.99</v>
      </c>
      <c r="O283">
        <v>99.07</v>
      </c>
      <c r="P283" t="s">
        <v>13708</v>
      </c>
      <c r="Q283" t="s">
        <v>13927</v>
      </c>
      <c r="R283" t="s">
        <v>14271</v>
      </c>
      <c r="S283">
        <v>0.83415313225058008</v>
      </c>
      <c r="T283">
        <v>1.0811036789297659</v>
      </c>
    </row>
    <row r="284" spans="1:20">
      <c r="A284">
        <v>9454</v>
      </c>
      <c r="B284" t="s">
        <v>695</v>
      </c>
      <c r="C284" t="s">
        <v>4334</v>
      </c>
      <c r="D284">
        <v>0</v>
      </c>
      <c r="E284">
        <v>4</v>
      </c>
      <c r="F284">
        <v>1010</v>
      </c>
      <c r="G284">
        <v>9183</v>
      </c>
      <c r="H284">
        <v>10.54</v>
      </c>
      <c r="I284">
        <v>61.18</v>
      </c>
      <c r="J284">
        <v>9.1199999999999992</v>
      </c>
      <c r="K284">
        <v>0.63377345378735228</v>
      </c>
      <c r="L284">
        <v>3.12</v>
      </c>
      <c r="M284">
        <v>0.84552845528455289</v>
      </c>
      <c r="N284">
        <v>100</v>
      </c>
      <c r="O284">
        <v>99.2</v>
      </c>
      <c r="P284" t="s">
        <v>14272</v>
      </c>
      <c r="Q284" t="s">
        <v>14273</v>
      </c>
      <c r="R284" t="s">
        <v>14274</v>
      </c>
      <c r="S284">
        <v>0.92469135802469138</v>
      </c>
      <c r="T284">
        <v>1.1564544913741821</v>
      </c>
    </row>
    <row r="285" spans="1:20">
      <c r="A285">
        <v>8551</v>
      </c>
      <c r="B285" t="s">
        <v>900</v>
      </c>
      <c r="C285" t="s">
        <v>4339</v>
      </c>
      <c r="D285">
        <v>0</v>
      </c>
      <c r="E285">
        <v>6</v>
      </c>
      <c r="F285">
        <v>1000</v>
      </c>
      <c r="G285">
        <v>7490</v>
      </c>
      <c r="H285">
        <v>1.2199999999999989</v>
      </c>
      <c r="I285">
        <v>88.48</v>
      </c>
      <c r="J285">
        <v>0</v>
      </c>
      <c r="K285">
        <v>0</v>
      </c>
      <c r="L285">
        <v>5.09</v>
      </c>
      <c r="M285">
        <v>2.1033057851239669</v>
      </c>
      <c r="N285">
        <v>100</v>
      </c>
      <c r="O285">
        <v>99.92</v>
      </c>
      <c r="P285" t="s">
        <v>13720</v>
      </c>
      <c r="Q285" t="s">
        <v>14275</v>
      </c>
      <c r="R285" t="s">
        <v>14276</v>
      </c>
      <c r="S285">
        <v>0.82566929133858269</v>
      </c>
      <c r="T285">
        <v>1.0846975088967972</v>
      </c>
    </row>
    <row r="286" spans="1:20">
      <c r="A286">
        <v>8575</v>
      </c>
      <c r="B286" t="s">
        <v>3090</v>
      </c>
      <c r="C286" t="s">
        <v>4350</v>
      </c>
      <c r="D286">
        <v>0</v>
      </c>
      <c r="E286">
        <v>15</v>
      </c>
      <c r="F286">
        <v>10008</v>
      </c>
      <c r="G286">
        <v>13928</v>
      </c>
      <c r="H286">
        <v>24.08</v>
      </c>
      <c r="I286">
        <v>9.5366666666666671</v>
      </c>
      <c r="J286">
        <v>4.2300000000000004</v>
      </c>
      <c r="K286">
        <v>1.3514376996805113</v>
      </c>
      <c r="L286">
        <v>2.64</v>
      </c>
      <c r="M286">
        <v>1.0352941176470589</v>
      </c>
      <c r="N286">
        <v>96.42</v>
      </c>
      <c r="O286">
        <v>98.9</v>
      </c>
      <c r="P286" t="s">
        <v>14250</v>
      </c>
      <c r="Q286" t="s">
        <v>14113</v>
      </c>
      <c r="R286" t="s">
        <v>14277</v>
      </c>
      <c r="S286">
        <v>1.1329411764705883</v>
      </c>
      <c r="T286">
        <v>0.66775777414075288</v>
      </c>
    </row>
    <row r="287" spans="1:20">
      <c r="A287">
        <v>8555</v>
      </c>
      <c r="B287" t="s">
        <v>690</v>
      </c>
      <c r="C287" t="s">
        <v>4334</v>
      </c>
      <c r="D287">
        <v>0</v>
      </c>
      <c r="E287">
        <v>4</v>
      </c>
      <c r="F287">
        <v>20000</v>
      </c>
      <c r="G287">
        <v>6299</v>
      </c>
      <c r="H287">
        <v>22.520000000000003</v>
      </c>
      <c r="I287">
        <v>46.533333333333331</v>
      </c>
      <c r="J287">
        <v>8.93</v>
      </c>
      <c r="K287">
        <v>1.168848167539267</v>
      </c>
      <c r="L287">
        <v>3.25</v>
      </c>
      <c r="M287">
        <v>0.95588235294117652</v>
      </c>
      <c r="N287">
        <v>91.83</v>
      </c>
      <c r="O287">
        <v>99.01</v>
      </c>
      <c r="P287" t="s">
        <v>13880</v>
      </c>
      <c r="Q287" t="s">
        <v>14278</v>
      </c>
      <c r="R287" t="s">
        <v>14279</v>
      </c>
      <c r="S287">
        <v>0.6155183946488294</v>
      </c>
      <c r="T287">
        <v>1.3230088495575221</v>
      </c>
    </row>
    <row r="288" spans="1:20">
      <c r="A288">
        <v>9108</v>
      </c>
      <c r="B288" t="s">
        <v>1793</v>
      </c>
      <c r="C288" t="s">
        <v>4370</v>
      </c>
      <c r="D288">
        <v>0</v>
      </c>
      <c r="E288">
        <v>11</v>
      </c>
      <c r="F288">
        <v>1000</v>
      </c>
      <c r="G288">
        <v>52237</v>
      </c>
      <c r="H288">
        <v>0.71</v>
      </c>
      <c r="I288">
        <v>-0.23666666666666666</v>
      </c>
      <c r="J288">
        <v>1.56</v>
      </c>
      <c r="K288">
        <v>0.48447204968944096</v>
      </c>
      <c r="L288">
        <v>1.82</v>
      </c>
      <c r="M288">
        <v>1.1446540880503144</v>
      </c>
      <c r="N288">
        <v>97.3</v>
      </c>
      <c r="O288">
        <v>98.68</v>
      </c>
      <c r="P288" t="s">
        <v>14280</v>
      </c>
      <c r="Q288" t="s">
        <v>14281</v>
      </c>
      <c r="R288" t="s">
        <v>14282</v>
      </c>
      <c r="S288">
        <v>1.0848163756773028</v>
      </c>
      <c r="T288">
        <v>2.2675767918088736</v>
      </c>
    </row>
    <row r="289" spans="1:20">
      <c r="A289">
        <v>9118</v>
      </c>
      <c r="B289" t="s">
        <v>1801</v>
      </c>
      <c r="C289" t="s">
        <v>4370</v>
      </c>
      <c r="D289">
        <v>0</v>
      </c>
      <c r="E289">
        <v>11</v>
      </c>
      <c r="F289">
        <v>1005</v>
      </c>
      <c r="G289">
        <v>25493</v>
      </c>
      <c r="H289">
        <v>0.26</v>
      </c>
      <c r="I289">
        <v>-0.8833333333333333</v>
      </c>
      <c r="J289">
        <v>0.52</v>
      </c>
      <c r="K289">
        <v>0.16149068322981366</v>
      </c>
      <c r="L289">
        <v>23.17</v>
      </c>
      <c r="M289">
        <v>14.572327044025158</v>
      </c>
      <c r="N289">
        <v>98.64</v>
      </c>
      <c r="O289">
        <v>97.92</v>
      </c>
      <c r="P289" t="s">
        <v>14283</v>
      </c>
      <c r="Q289" t="s">
        <v>13733</v>
      </c>
      <c r="R289" t="s">
        <v>14284</v>
      </c>
      <c r="S289">
        <v>0.44123711340206184</v>
      </c>
      <c r="T289">
        <v>0.23326653306613226</v>
      </c>
    </row>
    <row r="290" spans="1:20">
      <c r="A290">
        <v>9034</v>
      </c>
      <c r="B290" t="s">
        <v>1810</v>
      </c>
      <c r="C290" t="s">
        <v>4332</v>
      </c>
      <c r="D290">
        <v>0</v>
      </c>
      <c r="E290">
        <v>3</v>
      </c>
      <c r="F290">
        <v>1994.5</v>
      </c>
      <c r="G290">
        <v>303710</v>
      </c>
      <c r="H290">
        <v>16.399999999999999</v>
      </c>
      <c r="I290">
        <v>29.386666666666667</v>
      </c>
      <c r="J290">
        <v>3.47</v>
      </c>
      <c r="K290">
        <v>0.71399176954732513</v>
      </c>
      <c r="L290">
        <v>1.92</v>
      </c>
      <c r="M290">
        <v>0.6508474576271186</v>
      </c>
      <c r="N290">
        <v>95.48</v>
      </c>
      <c r="O290">
        <v>98.96</v>
      </c>
      <c r="P290" t="s">
        <v>14285</v>
      </c>
      <c r="Q290" t="s">
        <v>14286</v>
      </c>
      <c r="R290" t="s">
        <v>14287</v>
      </c>
      <c r="S290">
        <v>0.99367966013266762</v>
      </c>
      <c r="T290">
        <v>1.5780064686856807</v>
      </c>
    </row>
    <row r="291" spans="1:20">
      <c r="A291">
        <v>8899</v>
      </c>
      <c r="B291" t="s">
        <v>1820</v>
      </c>
      <c r="C291" t="s">
        <v>4335</v>
      </c>
      <c r="D291">
        <v>0</v>
      </c>
      <c r="E291">
        <v>5</v>
      </c>
      <c r="F291">
        <v>1000</v>
      </c>
      <c r="G291">
        <v>40646</v>
      </c>
      <c r="H291">
        <v>27.37</v>
      </c>
      <c r="I291">
        <v>17.053333333333331</v>
      </c>
      <c r="J291">
        <v>2.4</v>
      </c>
      <c r="K291">
        <v>0.61068702290076327</v>
      </c>
      <c r="L291">
        <v>1.62</v>
      </c>
      <c r="M291">
        <v>0.66666666666666663</v>
      </c>
      <c r="N291">
        <v>81.569999999999993</v>
      </c>
      <c r="O291">
        <v>99.32</v>
      </c>
      <c r="P291" t="s">
        <v>14288</v>
      </c>
      <c r="Q291" t="s">
        <v>14289</v>
      </c>
      <c r="R291" t="s">
        <v>14290</v>
      </c>
      <c r="S291">
        <v>1.017323076923077</v>
      </c>
      <c r="T291">
        <v>1.1270047680970958</v>
      </c>
    </row>
    <row r="292" spans="1:20">
      <c r="A292">
        <v>9595</v>
      </c>
      <c r="B292" t="s">
        <v>3636</v>
      </c>
      <c r="C292" t="s">
        <v>4370</v>
      </c>
      <c r="D292">
        <v>0</v>
      </c>
      <c r="E292">
        <v>11</v>
      </c>
      <c r="F292">
        <v>1048</v>
      </c>
      <c r="G292">
        <v>26974</v>
      </c>
      <c r="H292">
        <v>1.1300000000000001</v>
      </c>
      <c r="I292">
        <v>-2.3966666666666669</v>
      </c>
      <c r="J292">
        <v>4.72</v>
      </c>
      <c r="K292">
        <v>1.3801169590643274</v>
      </c>
      <c r="L292">
        <v>3.15</v>
      </c>
      <c r="M292">
        <v>2.1283783783783785</v>
      </c>
      <c r="N292">
        <v>99.9</v>
      </c>
      <c r="O292">
        <v>97.58</v>
      </c>
      <c r="P292" t="s">
        <v>14141</v>
      </c>
      <c r="Q292" t="s">
        <v>14291</v>
      </c>
      <c r="R292" t="s">
        <v>14292</v>
      </c>
      <c r="S292">
        <v>1.0862394603709951</v>
      </c>
      <c r="T292">
        <v>0.91055662188099806</v>
      </c>
    </row>
    <row r="293" spans="1:20">
      <c r="A293">
        <v>9151</v>
      </c>
      <c r="B293" t="s">
        <v>1851</v>
      </c>
      <c r="C293" t="s">
        <v>4378</v>
      </c>
      <c r="D293">
        <v>0</v>
      </c>
      <c r="E293">
        <v>7</v>
      </c>
      <c r="F293">
        <v>5000</v>
      </c>
      <c r="G293">
        <v>18966</v>
      </c>
      <c r="H293">
        <v>20.84</v>
      </c>
      <c r="I293">
        <v>29.856666666666666</v>
      </c>
      <c r="J293">
        <v>1.69</v>
      </c>
      <c r="K293">
        <v>0.40047393364928913</v>
      </c>
      <c r="L293">
        <v>0.01</v>
      </c>
      <c r="M293">
        <v>4.6511627906976744E-3</v>
      </c>
      <c r="N293">
        <v>72.81</v>
      </c>
      <c r="O293">
        <v>99.3</v>
      </c>
      <c r="P293" t="s">
        <v>14293</v>
      </c>
      <c r="Q293" t="s">
        <v>14294</v>
      </c>
      <c r="R293" t="s">
        <v>14295</v>
      </c>
      <c r="S293">
        <v>1.136377171215881</v>
      </c>
      <c r="T293">
        <v>0.86635614475098532</v>
      </c>
    </row>
    <row r="294" spans="1:20">
      <c r="A294">
        <v>9179</v>
      </c>
      <c r="B294" t="s">
        <v>1899</v>
      </c>
      <c r="C294" t="s">
        <v>8071</v>
      </c>
      <c r="D294">
        <v>0</v>
      </c>
      <c r="E294">
        <v>10</v>
      </c>
      <c r="F294">
        <v>0</v>
      </c>
      <c r="G294">
        <v>15267</v>
      </c>
      <c r="H294">
        <v>18.269999999999996</v>
      </c>
      <c r="I294">
        <v>61.886666666666663</v>
      </c>
      <c r="J294">
        <v>61.7</v>
      </c>
      <c r="K294">
        <v>13.803131991051455</v>
      </c>
      <c r="L294">
        <v>2.0499999999999998</v>
      </c>
      <c r="M294">
        <v>1.0301507537688441</v>
      </c>
      <c r="N294">
        <v>99.27</v>
      </c>
      <c r="O294">
        <v>99.96</v>
      </c>
      <c r="P294" t="s">
        <v>13750</v>
      </c>
      <c r="Q294" t="s">
        <v>13764</v>
      </c>
      <c r="R294" t="s">
        <v>14296</v>
      </c>
      <c r="S294">
        <v>0.65846153846153854</v>
      </c>
      <c r="T294">
        <v>0.19306930693069307</v>
      </c>
    </row>
    <row r="295" spans="1:20">
      <c r="A295">
        <v>8864</v>
      </c>
      <c r="B295" t="s">
        <v>2000</v>
      </c>
      <c r="C295" t="s">
        <v>4378</v>
      </c>
      <c r="D295">
        <v>0</v>
      </c>
      <c r="E295">
        <v>7</v>
      </c>
      <c r="F295">
        <v>1000</v>
      </c>
      <c r="G295">
        <v>16912</v>
      </c>
      <c r="H295">
        <v>0</v>
      </c>
      <c r="I295">
        <v>0</v>
      </c>
      <c r="J295">
        <v>2.89</v>
      </c>
      <c r="K295">
        <v>0.68483412322274884</v>
      </c>
      <c r="L295">
        <v>1.45</v>
      </c>
      <c r="M295">
        <v>0.67441860465116277</v>
      </c>
      <c r="N295">
        <v>75.25</v>
      </c>
      <c r="O295">
        <v>98.79</v>
      </c>
      <c r="P295" t="s">
        <v>14145</v>
      </c>
      <c r="Q295" t="s">
        <v>13965</v>
      </c>
      <c r="R295" t="s">
        <v>14297</v>
      </c>
      <c r="S295">
        <v>0.85600000000000009</v>
      </c>
      <c r="T295">
        <v>0.77369439071566726</v>
      </c>
    </row>
    <row r="296" spans="1:20">
      <c r="A296">
        <v>9087</v>
      </c>
      <c r="B296" t="s">
        <v>2008</v>
      </c>
      <c r="C296" t="s">
        <v>4339</v>
      </c>
      <c r="D296">
        <v>0</v>
      </c>
      <c r="E296">
        <v>6</v>
      </c>
      <c r="F296">
        <v>1000</v>
      </c>
      <c r="G296">
        <v>2498</v>
      </c>
      <c r="H296">
        <v>7.09</v>
      </c>
      <c r="I296">
        <v>23.150000000000002</v>
      </c>
      <c r="J296">
        <v>0</v>
      </c>
      <c r="K296">
        <v>0</v>
      </c>
      <c r="L296">
        <v>7.57</v>
      </c>
      <c r="M296">
        <v>3.1280991735537191</v>
      </c>
      <c r="N296">
        <v>98.88</v>
      </c>
      <c r="O296">
        <v>99.8</v>
      </c>
      <c r="P296" t="s">
        <v>14151</v>
      </c>
      <c r="Q296" t="s">
        <v>13700</v>
      </c>
      <c r="R296" t="s">
        <v>14298</v>
      </c>
      <c r="S296">
        <v>2.1710144927536232</v>
      </c>
      <c r="T296">
        <v>1.1499999999999999</v>
      </c>
    </row>
    <row r="297" spans="1:20">
      <c r="A297">
        <v>8698</v>
      </c>
      <c r="B297" t="s">
        <v>3628</v>
      </c>
      <c r="C297" t="s">
        <v>4335</v>
      </c>
      <c r="D297">
        <v>0</v>
      </c>
      <c r="E297">
        <v>5</v>
      </c>
      <c r="F297">
        <v>500</v>
      </c>
      <c r="G297">
        <v>105191</v>
      </c>
      <c r="H297">
        <v>4.5100000000000051</v>
      </c>
      <c r="I297">
        <v>69.600000000000009</v>
      </c>
      <c r="J297">
        <v>1.21</v>
      </c>
      <c r="K297">
        <v>0.37577639751552794</v>
      </c>
      <c r="L297">
        <v>0.25</v>
      </c>
      <c r="M297">
        <v>0.15723270440251572</v>
      </c>
      <c r="N297">
        <v>39.92</v>
      </c>
      <c r="O297">
        <v>99.95</v>
      </c>
      <c r="P297" t="s">
        <v>14299</v>
      </c>
      <c r="Q297" t="s">
        <v>14300</v>
      </c>
      <c r="R297" t="s">
        <v>14301</v>
      </c>
      <c r="S297">
        <v>0.92069767441860473</v>
      </c>
      <c r="T297">
        <v>0.96820598352965703</v>
      </c>
    </row>
    <row r="298" spans="1:20">
      <c r="A298">
        <v>8713</v>
      </c>
      <c r="B298" t="s">
        <v>3963</v>
      </c>
      <c r="C298" t="s">
        <v>4350</v>
      </c>
      <c r="D298">
        <v>0</v>
      </c>
      <c r="E298">
        <v>15</v>
      </c>
      <c r="F298">
        <v>1000</v>
      </c>
      <c r="G298">
        <v>23782</v>
      </c>
      <c r="H298">
        <v>13.29</v>
      </c>
      <c r="I298">
        <v>28.116666666666664</v>
      </c>
      <c r="J298">
        <v>3.2</v>
      </c>
      <c r="K298">
        <v>1.0256410256410258</v>
      </c>
      <c r="L298">
        <v>2.14</v>
      </c>
      <c r="M298">
        <v>0.81060606060606066</v>
      </c>
      <c r="N298">
        <v>27.78</v>
      </c>
      <c r="O298">
        <v>98.07</v>
      </c>
      <c r="P298" t="s">
        <v>14302</v>
      </c>
      <c r="Q298" t="s">
        <v>13874</v>
      </c>
      <c r="R298" t="s">
        <v>14303</v>
      </c>
      <c r="S298">
        <v>0.47146299483648885</v>
      </c>
      <c r="T298">
        <v>0.5549188156638013</v>
      </c>
    </row>
    <row r="299" spans="1:20">
      <c r="A299">
        <v>9424</v>
      </c>
      <c r="B299" t="s">
        <v>722</v>
      </c>
      <c r="C299" t="s">
        <v>4339</v>
      </c>
      <c r="D299">
        <v>0</v>
      </c>
      <c r="E299">
        <v>6</v>
      </c>
      <c r="F299">
        <v>6000</v>
      </c>
      <c r="G299">
        <v>2294</v>
      </c>
      <c r="H299">
        <v>3.4799999999999969</v>
      </c>
      <c r="I299">
        <v>64.123333333333335</v>
      </c>
      <c r="J299">
        <v>3.01</v>
      </c>
      <c r="K299">
        <v>0.76785714285714279</v>
      </c>
      <c r="L299">
        <v>3.99</v>
      </c>
      <c r="M299">
        <v>1.3211920529801324</v>
      </c>
      <c r="N299">
        <v>97.99</v>
      </c>
      <c r="O299">
        <v>99.1</v>
      </c>
      <c r="P299" t="s">
        <v>13684</v>
      </c>
      <c r="Q299" t="s">
        <v>13924</v>
      </c>
      <c r="R299" t="s">
        <v>14304</v>
      </c>
      <c r="S299">
        <v>0</v>
      </c>
      <c r="T299">
        <v>0.64</v>
      </c>
    </row>
    <row r="300" spans="1:20">
      <c r="A300">
        <v>8737</v>
      </c>
      <c r="B300" t="s">
        <v>3643</v>
      </c>
      <c r="C300" t="s">
        <v>4335</v>
      </c>
      <c r="D300">
        <v>0</v>
      </c>
      <c r="E300">
        <v>5</v>
      </c>
      <c r="F300">
        <v>1001</v>
      </c>
      <c r="G300">
        <v>21714</v>
      </c>
      <c r="H300">
        <v>26.73</v>
      </c>
      <c r="I300">
        <v>17.443333333333332</v>
      </c>
      <c r="J300">
        <v>1.39</v>
      </c>
      <c r="K300">
        <v>0.35368956743002539</v>
      </c>
      <c r="L300">
        <v>2.52</v>
      </c>
      <c r="M300">
        <v>1.037037037037037</v>
      </c>
      <c r="N300">
        <v>100</v>
      </c>
      <c r="O300">
        <v>98.51</v>
      </c>
      <c r="P300" t="s">
        <v>13750</v>
      </c>
      <c r="Q300" t="s">
        <v>14305</v>
      </c>
      <c r="R300" t="s">
        <v>14306</v>
      </c>
      <c r="S300">
        <v>4.0187793427230049E-2</v>
      </c>
      <c r="T300">
        <v>0.72387425658453697</v>
      </c>
    </row>
    <row r="301" spans="1:20">
      <c r="A301">
        <v>9104</v>
      </c>
      <c r="B301" t="s">
        <v>2086</v>
      </c>
      <c r="C301" t="s">
        <v>4339</v>
      </c>
      <c r="D301">
        <v>0</v>
      </c>
      <c r="E301">
        <v>6</v>
      </c>
      <c r="F301">
        <v>1000</v>
      </c>
      <c r="G301">
        <v>33068</v>
      </c>
      <c r="H301">
        <v>19.72</v>
      </c>
      <c r="I301">
        <v>15.566666666666665</v>
      </c>
      <c r="J301">
        <v>8.4</v>
      </c>
      <c r="K301">
        <v>2.2163588390501321</v>
      </c>
      <c r="L301">
        <v>3.35</v>
      </c>
      <c r="M301">
        <v>1.3842975206611572</v>
      </c>
      <c r="N301">
        <v>99.84</v>
      </c>
      <c r="O301">
        <v>98.94</v>
      </c>
      <c r="P301" t="s">
        <v>13851</v>
      </c>
      <c r="Q301" t="s">
        <v>13733</v>
      </c>
      <c r="R301" t="s">
        <v>14307</v>
      </c>
      <c r="S301">
        <v>1.3678350515463917</v>
      </c>
      <c r="T301">
        <v>0.57396449704142016</v>
      </c>
    </row>
    <row r="302" spans="1:20">
      <c r="A302">
        <v>8879</v>
      </c>
      <c r="B302" t="s">
        <v>1015</v>
      </c>
      <c r="C302" t="s">
        <v>4370</v>
      </c>
      <c r="D302">
        <v>0</v>
      </c>
      <c r="E302">
        <v>11</v>
      </c>
      <c r="F302">
        <v>1088</v>
      </c>
      <c r="G302">
        <v>7979</v>
      </c>
      <c r="H302">
        <v>1.55</v>
      </c>
      <c r="I302">
        <v>-2.11</v>
      </c>
      <c r="J302">
        <v>3.87</v>
      </c>
      <c r="K302">
        <v>1.131578947368421</v>
      </c>
      <c r="L302">
        <v>1.24</v>
      </c>
      <c r="M302">
        <v>0.83783783783783783</v>
      </c>
      <c r="N302">
        <v>99.66</v>
      </c>
      <c r="O302">
        <v>97.64</v>
      </c>
      <c r="P302" t="s">
        <v>13920</v>
      </c>
      <c r="Q302" t="s">
        <v>14308</v>
      </c>
      <c r="R302" t="s">
        <v>14309</v>
      </c>
      <c r="S302">
        <v>0.36562814070351757</v>
      </c>
      <c r="T302">
        <v>0.70276633313713954</v>
      </c>
    </row>
    <row r="303" spans="1:20">
      <c r="A303">
        <v>8654</v>
      </c>
      <c r="B303" t="s">
        <v>1491</v>
      </c>
      <c r="C303" t="s">
        <v>4339</v>
      </c>
      <c r="D303">
        <v>0</v>
      </c>
      <c r="E303">
        <v>6</v>
      </c>
      <c r="F303">
        <v>1000</v>
      </c>
      <c r="G303">
        <v>3413</v>
      </c>
      <c r="H303">
        <v>63.709999999999994</v>
      </c>
      <c r="I303">
        <v>25.576666666666668</v>
      </c>
      <c r="J303">
        <v>27.27</v>
      </c>
      <c r="K303">
        <v>7.1952506596306067</v>
      </c>
      <c r="L303">
        <v>9.86</v>
      </c>
      <c r="M303">
        <v>4.0743801652892557</v>
      </c>
      <c r="N303">
        <v>97.07</v>
      </c>
      <c r="O303">
        <v>99.8</v>
      </c>
      <c r="P303" t="s">
        <v>13684</v>
      </c>
      <c r="Q303" t="s">
        <v>13923</v>
      </c>
      <c r="R303" t="s">
        <v>13880</v>
      </c>
      <c r="S303">
        <v>0</v>
      </c>
      <c r="T303">
        <v>0.27906976744186046</v>
      </c>
    </row>
    <row r="304" spans="1:20">
      <c r="A304">
        <v>9150</v>
      </c>
      <c r="B304" t="s">
        <v>2137</v>
      </c>
      <c r="C304" t="s">
        <v>4334</v>
      </c>
      <c r="D304">
        <v>0</v>
      </c>
      <c r="E304">
        <v>4</v>
      </c>
      <c r="F304">
        <v>659.74</v>
      </c>
      <c r="G304">
        <v>16052</v>
      </c>
      <c r="H304">
        <v>2.6099999999999994</v>
      </c>
      <c r="I304">
        <v>59.926666666666669</v>
      </c>
      <c r="J304">
        <v>33.1</v>
      </c>
      <c r="K304">
        <v>2.3002084781097984</v>
      </c>
      <c r="L304">
        <v>6</v>
      </c>
      <c r="M304">
        <v>1.6260162601626016</v>
      </c>
      <c r="N304">
        <v>100</v>
      </c>
      <c r="O304">
        <v>98.89</v>
      </c>
      <c r="P304" t="s">
        <v>14003</v>
      </c>
      <c r="Q304" t="s">
        <v>14310</v>
      </c>
      <c r="R304" t="s">
        <v>14311</v>
      </c>
      <c r="S304">
        <v>0.87128571428571433</v>
      </c>
      <c r="T304">
        <v>1.0096153846153846</v>
      </c>
    </row>
    <row r="305" spans="1:20">
      <c r="A305">
        <v>9088</v>
      </c>
      <c r="B305" t="s">
        <v>1013</v>
      </c>
      <c r="C305" t="s">
        <v>4378</v>
      </c>
      <c r="D305">
        <v>0</v>
      </c>
      <c r="E305">
        <v>7</v>
      </c>
      <c r="F305">
        <v>1000</v>
      </c>
      <c r="G305">
        <v>4630</v>
      </c>
      <c r="H305">
        <v>11.630000000000003</v>
      </c>
      <c r="I305">
        <v>59.023333333333341</v>
      </c>
      <c r="J305">
        <v>6.09</v>
      </c>
      <c r="K305">
        <v>1.7350427350427351</v>
      </c>
      <c r="L305">
        <v>0.31</v>
      </c>
      <c r="M305">
        <v>0.17127071823204421</v>
      </c>
      <c r="N305">
        <v>69.180000000000007</v>
      </c>
      <c r="O305">
        <v>99.57</v>
      </c>
      <c r="P305" t="s">
        <v>14250</v>
      </c>
      <c r="Q305" t="s">
        <v>14312</v>
      </c>
      <c r="R305" t="s">
        <v>13912</v>
      </c>
      <c r="S305">
        <v>0.45317647058823529</v>
      </c>
      <c r="T305">
        <v>0.83197389885807504</v>
      </c>
    </row>
    <row r="306" spans="1:20">
      <c r="A306">
        <v>8905</v>
      </c>
      <c r="B306" t="s">
        <v>396</v>
      </c>
      <c r="C306" t="s">
        <v>4286</v>
      </c>
      <c r="D306">
        <v>0</v>
      </c>
      <c r="E306">
        <v>8</v>
      </c>
      <c r="F306">
        <v>2000</v>
      </c>
      <c r="G306">
        <v>29813</v>
      </c>
      <c r="H306">
        <v>0.52</v>
      </c>
      <c r="I306">
        <v>-0.17333333333333334</v>
      </c>
      <c r="J306">
        <v>5.83</v>
      </c>
      <c r="K306">
        <v>0.92246835443037967</v>
      </c>
      <c r="L306">
        <v>4.46</v>
      </c>
      <c r="M306">
        <v>1.3723076923076922</v>
      </c>
      <c r="N306">
        <v>75.23</v>
      </c>
      <c r="O306">
        <v>98.97</v>
      </c>
      <c r="P306" t="s">
        <v>14313</v>
      </c>
      <c r="Q306" t="s">
        <v>14314</v>
      </c>
      <c r="R306" t="s">
        <v>14315</v>
      </c>
      <c r="S306">
        <v>0.88369799691833595</v>
      </c>
      <c r="T306">
        <v>0.83841102379158139</v>
      </c>
    </row>
    <row r="307" spans="1:20">
      <c r="A307">
        <v>8552</v>
      </c>
      <c r="B307" t="s">
        <v>222</v>
      </c>
      <c r="C307" t="s">
        <v>4334</v>
      </c>
      <c r="D307">
        <v>0</v>
      </c>
      <c r="E307">
        <v>4</v>
      </c>
      <c r="F307">
        <v>1000</v>
      </c>
      <c r="G307">
        <v>39520</v>
      </c>
      <c r="H307">
        <v>7.52</v>
      </c>
      <c r="I307">
        <v>27.91333333333333</v>
      </c>
      <c r="J307">
        <v>12.96</v>
      </c>
      <c r="K307">
        <v>0.90062543432939546</v>
      </c>
      <c r="L307">
        <v>4.08</v>
      </c>
      <c r="M307">
        <v>1.1056910569105691</v>
      </c>
      <c r="N307">
        <v>100</v>
      </c>
      <c r="O307">
        <v>99.19</v>
      </c>
      <c r="P307" t="s">
        <v>14193</v>
      </c>
      <c r="Q307" t="s">
        <v>14316</v>
      </c>
      <c r="R307" t="s">
        <v>14317</v>
      </c>
      <c r="S307">
        <v>0.53336502546689313</v>
      </c>
      <c r="T307">
        <v>0.66898875553704618</v>
      </c>
    </row>
    <row r="308" spans="1:20">
      <c r="A308">
        <v>9128</v>
      </c>
      <c r="B308" t="s">
        <v>1078</v>
      </c>
      <c r="C308" t="s">
        <v>4339</v>
      </c>
      <c r="D308">
        <v>0</v>
      </c>
      <c r="E308">
        <v>6</v>
      </c>
      <c r="F308">
        <v>1000</v>
      </c>
      <c r="G308">
        <v>3367</v>
      </c>
      <c r="H308">
        <v>0.85999999999999943</v>
      </c>
      <c r="I308">
        <v>85.73</v>
      </c>
      <c r="J308">
        <v>3.45</v>
      </c>
      <c r="K308">
        <v>1.0454545454545456</v>
      </c>
      <c r="L308">
        <v>9.0500000000000007</v>
      </c>
      <c r="M308">
        <v>3.2437275985663083</v>
      </c>
      <c r="N308">
        <v>100</v>
      </c>
      <c r="O308">
        <v>99.7</v>
      </c>
      <c r="P308" t="s">
        <v>13923</v>
      </c>
      <c r="Q308" t="s">
        <v>14145</v>
      </c>
      <c r="R308" t="s">
        <v>14318</v>
      </c>
      <c r="S308">
        <v>0.10700000000000001</v>
      </c>
      <c r="T308">
        <v>0.49896049896049899</v>
      </c>
    </row>
    <row r="309" spans="1:20">
      <c r="A309">
        <v>8898</v>
      </c>
      <c r="B309" t="s">
        <v>2021</v>
      </c>
      <c r="C309" t="s">
        <v>4286</v>
      </c>
      <c r="D309">
        <v>0</v>
      </c>
      <c r="E309">
        <v>8</v>
      </c>
      <c r="F309">
        <v>1000</v>
      </c>
      <c r="G309">
        <v>14814</v>
      </c>
      <c r="H309">
        <v>2.1800000000000068</v>
      </c>
      <c r="I309">
        <v>81.86333333333333</v>
      </c>
      <c r="J309">
        <v>1.1000000000000001</v>
      </c>
      <c r="K309">
        <v>0.16152716593245231</v>
      </c>
      <c r="L309">
        <v>3.33</v>
      </c>
      <c r="M309">
        <v>1.0214723926380369</v>
      </c>
      <c r="N309">
        <v>87.15</v>
      </c>
      <c r="O309">
        <v>99.56</v>
      </c>
      <c r="P309" t="s">
        <v>14187</v>
      </c>
      <c r="Q309" t="s">
        <v>14319</v>
      </c>
      <c r="R309" t="s">
        <v>14320</v>
      </c>
      <c r="S309">
        <v>0.98602531645569624</v>
      </c>
      <c r="T309">
        <v>0.51577801958650704</v>
      </c>
    </row>
    <row r="310" spans="1:20">
      <c r="A310">
        <v>9470</v>
      </c>
      <c r="B310" t="s">
        <v>3959</v>
      </c>
      <c r="C310" t="s">
        <v>4334</v>
      </c>
      <c r="D310">
        <v>0</v>
      </c>
      <c r="E310">
        <v>4</v>
      </c>
      <c r="F310">
        <v>1000</v>
      </c>
      <c r="G310">
        <v>46499</v>
      </c>
      <c r="H310">
        <v>16.61</v>
      </c>
      <c r="I310">
        <v>18.400000000000002</v>
      </c>
      <c r="J310">
        <v>20.85</v>
      </c>
      <c r="K310">
        <v>1.4489228630993747</v>
      </c>
      <c r="L310">
        <v>3.45</v>
      </c>
      <c r="M310">
        <v>0.93495934959349603</v>
      </c>
      <c r="N310">
        <v>98.28</v>
      </c>
      <c r="O310">
        <v>98.98</v>
      </c>
      <c r="P310" t="s">
        <v>13808</v>
      </c>
      <c r="Q310" t="s">
        <v>13783</v>
      </c>
      <c r="R310" t="s">
        <v>14321</v>
      </c>
      <c r="S310">
        <v>0.88233846153846163</v>
      </c>
      <c r="T310">
        <v>0.36004431314623336</v>
      </c>
    </row>
    <row r="311" spans="1:20">
      <c r="A311">
        <v>9200</v>
      </c>
      <c r="B311" t="s">
        <v>591</v>
      </c>
      <c r="C311" t="s">
        <v>4334</v>
      </c>
      <c r="D311">
        <v>0</v>
      </c>
      <c r="E311">
        <v>4</v>
      </c>
      <c r="F311">
        <v>1000</v>
      </c>
      <c r="G311">
        <v>49646</v>
      </c>
      <c r="H311">
        <v>4.1299999999999955</v>
      </c>
      <c r="I311">
        <v>46.926666666666669</v>
      </c>
      <c r="J311">
        <v>5.27</v>
      </c>
      <c r="K311">
        <v>0.36622654621264761</v>
      </c>
      <c r="L311">
        <v>3.31</v>
      </c>
      <c r="M311">
        <v>0.89701897018970189</v>
      </c>
      <c r="N311">
        <v>95.38</v>
      </c>
      <c r="O311">
        <v>98.71</v>
      </c>
      <c r="P311" t="s">
        <v>14028</v>
      </c>
      <c r="Q311" t="s">
        <v>14322</v>
      </c>
      <c r="R311" t="s">
        <v>14323</v>
      </c>
      <c r="S311">
        <v>1.0188705473501305</v>
      </c>
      <c r="T311">
        <v>4.2881092828314191</v>
      </c>
    </row>
    <row r="312" spans="1:20">
      <c r="A312">
        <v>9113</v>
      </c>
      <c r="B312" t="s">
        <v>365</v>
      </c>
      <c r="C312" t="s">
        <v>4370</v>
      </c>
      <c r="D312">
        <v>0</v>
      </c>
      <c r="E312">
        <v>11</v>
      </c>
      <c r="F312">
        <v>0</v>
      </c>
      <c r="G312">
        <v>72045</v>
      </c>
      <c r="H312">
        <v>0</v>
      </c>
      <c r="I312">
        <v>0</v>
      </c>
      <c r="J312">
        <v>2.65</v>
      </c>
      <c r="K312">
        <v>0.82298136645962727</v>
      </c>
      <c r="L312">
        <v>1.37</v>
      </c>
      <c r="M312">
        <v>0.86163522012578619</v>
      </c>
      <c r="N312">
        <v>81.150000000000006</v>
      </c>
      <c r="O312">
        <v>99.02</v>
      </c>
      <c r="P312" t="s">
        <v>14324</v>
      </c>
      <c r="Q312" t="s">
        <v>13736</v>
      </c>
      <c r="R312" t="s">
        <v>14325</v>
      </c>
      <c r="S312">
        <v>0.90871071199486864</v>
      </c>
      <c r="T312">
        <v>1.0967288075976083</v>
      </c>
    </row>
    <row r="313" spans="1:20">
      <c r="A313">
        <v>8883</v>
      </c>
      <c r="B313" t="s">
        <v>2107</v>
      </c>
      <c r="C313" t="s">
        <v>4286</v>
      </c>
      <c r="D313">
        <v>0</v>
      </c>
      <c r="E313">
        <v>8</v>
      </c>
      <c r="F313">
        <v>1000</v>
      </c>
      <c r="G313">
        <v>486915</v>
      </c>
      <c r="H313">
        <v>0.7</v>
      </c>
      <c r="I313">
        <v>-0.23333333333333331</v>
      </c>
      <c r="J313">
        <v>2.5</v>
      </c>
      <c r="K313">
        <v>0.39556962025316456</v>
      </c>
      <c r="L313">
        <v>3.25</v>
      </c>
      <c r="M313">
        <v>1</v>
      </c>
      <c r="N313">
        <v>98.36</v>
      </c>
      <c r="O313">
        <v>99.03</v>
      </c>
      <c r="P313" t="s">
        <v>14326</v>
      </c>
      <c r="Q313" t="s">
        <v>14327</v>
      </c>
      <c r="R313" t="s">
        <v>14328</v>
      </c>
      <c r="S313">
        <v>0.88401189970250749</v>
      </c>
      <c r="T313">
        <v>0.68156802162788455</v>
      </c>
    </row>
    <row r="314" spans="1:20">
      <c r="A314">
        <v>8873</v>
      </c>
      <c r="B314" t="s">
        <v>2112</v>
      </c>
      <c r="C314" t="s">
        <v>4350</v>
      </c>
      <c r="D314">
        <v>0</v>
      </c>
      <c r="E314">
        <v>15</v>
      </c>
      <c r="F314">
        <v>1000</v>
      </c>
      <c r="G314">
        <v>313550</v>
      </c>
      <c r="H314">
        <v>1.51</v>
      </c>
      <c r="I314">
        <v>-2.6166666666666667</v>
      </c>
      <c r="J314">
        <v>1.92</v>
      </c>
      <c r="K314">
        <v>0.61538461538461531</v>
      </c>
      <c r="L314">
        <v>3.07</v>
      </c>
      <c r="M314">
        <v>1.1628787878787878</v>
      </c>
      <c r="N314">
        <v>96.16</v>
      </c>
      <c r="O314">
        <v>98.38</v>
      </c>
      <c r="P314" t="s">
        <v>14329</v>
      </c>
      <c r="Q314" t="s">
        <v>14330</v>
      </c>
      <c r="R314" t="s">
        <v>14331</v>
      </c>
      <c r="S314">
        <v>0.99152844413982189</v>
      </c>
      <c r="T314">
        <v>1.163940965297168</v>
      </c>
    </row>
    <row r="315" spans="1:20">
      <c r="A315">
        <v>9139</v>
      </c>
      <c r="B315" t="s">
        <v>2129</v>
      </c>
      <c r="C315" t="s">
        <v>4334</v>
      </c>
      <c r="D315">
        <v>0</v>
      </c>
      <c r="E315">
        <v>4</v>
      </c>
      <c r="F315">
        <v>1000</v>
      </c>
      <c r="G315">
        <v>3057</v>
      </c>
      <c r="H315">
        <v>5.3500000000000014</v>
      </c>
      <c r="I315">
        <v>30.150000000000002</v>
      </c>
      <c r="J315">
        <v>7.69</v>
      </c>
      <c r="K315">
        <v>0.53439888811674774</v>
      </c>
      <c r="L315">
        <v>15.78</v>
      </c>
      <c r="M315">
        <v>4.2764227642276422</v>
      </c>
      <c r="N315">
        <v>100</v>
      </c>
      <c r="O315">
        <v>96.68</v>
      </c>
      <c r="P315" t="s">
        <v>13670</v>
      </c>
      <c r="Q315" t="s">
        <v>13851</v>
      </c>
      <c r="R315" t="s">
        <v>14332</v>
      </c>
      <c r="S315">
        <v>0.82838709677419353</v>
      </c>
      <c r="T315">
        <v>0.34508348794063082</v>
      </c>
    </row>
    <row r="316" spans="1:20">
      <c r="A316">
        <v>9051</v>
      </c>
      <c r="B316" t="s">
        <v>777</v>
      </c>
      <c r="C316" t="s">
        <v>4845</v>
      </c>
      <c r="D316">
        <v>0</v>
      </c>
      <c r="E316">
        <v>9</v>
      </c>
      <c r="F316">
        <v>10000</v>
      </c>
      <c r="G316">
        <v>76784</v>
      </c>
      <c r="H316">
        <v>0.24</v>
      </c>
      <c r="I316">
        <v>-0.92666666666666675</v>
      </c>
      <c r="J316">
        <v>2.4300000000000002</v>
      </c>
      <c r="K316">
        <v>0.54362416107382561</v>
      </c>
      <c r="L316">
        <v>1.55</v>
      </c>
      <c r="M316">
        <v>0.77889447236180909</v>
      </c>
      <c r="N316">
        <v>71.72</v>
      </c>
      <c r="O316">
        <v>98.32</v>
      </c>
      <c r="P316" t="s">
        <v>14333</v>
      </c>
      <c r="Q316" t="s">
        <v>14334</v>
      </c>
      <c r="R316" t="s">
        <v>14335</v>
      </c>
      <c r="S316">
        <v>1.0077562326869807</v>
      </c>
      <c r="T316">
        <v>1.0540145985401459</v>
      </c>
    </row>
    <row r="317" spans="1:20">
      <c r="A317">
        <v>9481</v>
      </c>
      <c r="B317" t="s">
        <v>3065</v>
      </c>
      <c r="C317" t="s">
        <v>4286</v>
      </c>
      <c r="D317">
        <v>0</v>
      </c>
      <c r="E317">
        <v>8</v>
      </c>
      <c r="F317">
        <v>0</v>
      </c>
      <c r="G317">
        <v>67711</v>
      </c>
      <c r="H317">
        <v>1.96</v>
      </c>
      <c r="I317">
        <v>-2.3633333333333333</v>
      </c>
      <c r="J317">
        <v>100</v>
      </c>
      <c r="K317">
        <v>14.684287812041116</v>
      </c>
      <c r="L317">
        <v>5.82</v>
      </c>
      <c r="M317">
        <v>1.785276073619632</v>
      </c>
      <c r="N317">
        <v>99.99</v>
      </c>
      <c r="O317">
        <v>98.9</v>
      </c>
      <c r="P317" t="s">
        <v>13684</v>
      </c>
      <c r="Q317" t="s">
        <v>13670</v>
      </c>
      <c r="R317" t="s">
        <v>14213</v>
      </c>
      <c r="S317">
        <v>0</v>
      </c>
      <c r="T317">
        <v>0.43373493975903615</v>
      </c>
    </row>
    <row r="318" spans="1:20">
      <c r="A318">
        <v>9494</v>
      </c>
      <c r="B318" t="s">
        <v>636</v>
      </c>
      <c r="C318" t="s">
        <v>4334</v>
      </c>
      <c r="D318">
        <v>0</v>
      </c>
      <c r="E318">
        <v>4</v>
      </c>
      <c r="F318">
        <v>1000</v>
      </c>
      <c r="G318">
        <v>16653</v>
      </c>
      <c r="H318">
        <v>9.5899999999999963</v>
      </c>
      <c r="I318">
        <v>36.956666666666663</v>
      </c>
      <c r="J318">
        <v>16.11</v>
      </c>
      <c r="K318">
        <v>1.11952744961779</v>
      </c>
      <c r="L318">
        <v>4.38</v>
      </c>
      <c r="M318">
        <v>1.1869918699186992</v>
      </c>
      <c r="N318">
        <v>99.8</v>
      </c>
      <c r="O318">
        <v>99.32</v>
      </c>
      <c r="P318" t="s">
        <v>14018</v>
      </c>
      <c r="Q318" t="s">
        <v>14336</v>
      </c>
      <c r="R318" t="s">
        <v>14337</v>
      </c>
      <c r="S318">
        <v>0.70153383458646623</v>
      </c>
      <c r="T318">
        <v>0.57286432160804024</v>
      </c>
    </row>
    <row r="319" spans="1:20">
      <c r="A319">
        <v>8855</v>
      </c>
      <c r="B319" t="s">
        <v>2047</v>
      </c>
      <c r="C319" t="s">
        <v>4335</v>
      </c>
      <c r="D319">
        <v>0</v>
      </c>
      <c r="E319">
        <v>5</v>
      </c>
      <c r="F319">
        <v>500</v>
      </c>
      <c r="G319">
        <v>22530</v>
      </c>
      <c r="H319">
        <v>2.99</v>
      </c>
      <c r="I319">
        <v>0.9966666666666667</v>
      </c>
      <c r="J319">
        <v>10.15</v>
      </c>
      <c r="K319">
        <v>2.5826972010178118</v>
      </c>
      <c r="L319">
        <v>5.17</v>
      </c>
      <c r="M319">
        <v>2.1275720164609053</v>
      </c>
      <c r="N319">
        <v>76.63</v>
      </c>
      <c r="O319">
        <v>98.95</v>
      </c>
      <c r="P319" t="s">
        <v>13687</v>
      </c>
      <c r="Q319" t="s">
        <v>13802</v>
      </c>
      <c r="R319" t="s">
        <v>14338</v>
      </c>
      <c r="S319">
        <v>0.34775000000000006</v>
      </c>
      <c r="T319">
        <v>0.75531077891424081</v>
      </c>
    </row>
    <row r="320" spans="1:20">
      <c r="A320">
        <v>9137</v>
      </c>
      <c r="B320" t="s">
        <v>966</v>
      </c>
      <c r="C320" t="s">
        <v>4286</v>
      </c>
      <c r="D320">
        <v>0</v>
      </c>
      <c r="E320">
        <v>8</v>
      </c>
      <c r="F320">
        <v>1000</v>
      </c>
      <c r="G320">
        <v>19228</v>
      </c>
      <c r="H320">
        <v>26.629999999999995</v>
      </c>
      <c r="I320">
        <v>24.47</v>
      </c>
      <c r="J320">
        <v>2.04</v>
      </c>
      <c r="K320">
        <v>0.29955947136563876</v>
      </c>
      <c r="L320">
        <v>1.94</v>
      </c>
      <c r="M320">
        <v>0.59509202453987731</v>
      </c>
      <c r="N320">
        <v>95.9</v>
      </c>
      <c r="O320">
        <v>99.45</v>
      </c>
      <c r="P320" t="s">
        <v>14049</v>
      </c>
      <c r="Q320" t="s">
        <v>14339</v>
      </c>
      <c r="R320" t="s">
        <v>14340</v>
      </c>
      <c r="S320">
        <v>0.88539055793991428</v>
      </c>
      <c r="T320">
        <v>1.0812064965197217</v>
      </c>
    </row>
    <row r="321" spans="1:20">
      <c r="A321">
        <v>9027</v>
      </c>
      <c r="B321" t="s">
        <v>231</v>
      </c>
      <c r="C321" t="s">
        <v>4358</v>
      </c>
      <c r="D321">
        <v>0</v>
      </c>
      <c r="E321">
        <v>1</v>
      </c>
      <c r="F321">
        <v>1000</v>
      </c>
      <c r="G321">
        <v>9445</v>
      </c>
      <c r="H321">
        <v>1.769999999999996</v>
      </c>
      <c r="I321">
        <v>90.476666666666674</v>
      </c>
      <c r="J321">
        <v>3.28</v>
      </c>
      <c r="K321">
        <v>0.77725118483412325</v>
      </c>
      <c r="L321">
        <v>4.03</v>
      </c>
      <c r="M321">
        <v>1.3300330033003303</v>
      </c>
      <c r="N321">
        <v>47.07</v>
      </c>
      <c r="O321">
        <v>99.79</v>
      </c>
      <c r="P321" t="s">
        <v>13764</v>
      </c>
      <c r="Q321" t="s">
        <v>14157</v>
      </c>
      <c r="R321" t="s">
        <v>14341</v>
      </c>
      <c r="S321">
        <v>1.5455555555555556</v>
      </c>
      <c r="T321">
        <v>0.30681818181818182</v>
      </c>
    </row>
    <row r="322" spans="1:20">
      <c r="A322">
        <v>8995</v>
      </c>
      <c r="B322" t="s">
        <v>981</v>
      </c>
      <c r="C322" t="s">
        <v>4286</v>
      </c>
      <c r="D322">
        <v>0</v>
      </c>
      <c r="E322">
        <v>8</v>
      </c>
      <c r="F322">
        <v>1000</v>
      </c>
      <c r="G322">
        <v>67285</v>
      </c>
      <c r="H322">
        <v>0.20000000000000007</v>
      </c>
      <c r="I322">
        <v>-0.94</v>
      </c>
      <c r="J322">
        <v>6.7</v>
      </c>
      <c r="K322">
        <v>1.0601265822784809</v>
      </c>
      <c r="L322">
        <v>3.12</v>
      </c>
      <c r="M322">
        <v>0.96000000000000008</v>
      </c>
      <c r="N322">
        <v>100</v>
      </c>
      <c r="O322">
        <v>99.24</v>
      </c>
      <c r="P322" t="s">
        <v>14342</v>
      </c>
      <c r="Q322" t="s">
        <v>14343</v>
      </c>
      <c r="R322" t="s">
        <v>14344</v>
      </c>
      <c r="S322">
        <v>1.088314680710994</v>
      </c>
      <c r="T322">
        <v>0.86678237713687911</v>
      </c>
    </row>
    <row r="323" spans="1:20">
      <c r="A323">
        <v>9022</v>
      </c>
      <c r="B323" t="s">
        <v>917</v>
      </c>
      <c r="C323" t="s">
        <v>4335</v>
      </c>
      <c r="D323">
        <v>0</v>
      </c>
      <c r="E323">
        <v>5</v>
      </c>
      <c r="F323">
        <v>4000</v>
      </c>
      <c r="G323">
        <v>84139</v>
      </c>
      <c r="H323">
        <v>9.32</v>
      </c>
      <c r="I323">
        <v>32.763333333333328</v>
      </c>
      <c r="J323">
        <v>2.35</v>
      </c>
      <c r="K323">
        <v>0.66951566951566954</v>
      </c>
      <c r="L323">
        <v>2.12</v>
      </c>
      <c r="M323">
        <v>1.1712707182320443</v>
      </c>
      <c r="N323">
        <v>86.58</v>
      </c>
      <c r="O323">
        <v>99.82</v>
      </c>
      <c r="P323" t="s">
        <v>14345</v>
      </c>
      <c r="Q323" t="s">
        <v>14346</v>
      </c>
      <c r="R323" t="s">
        <v>14347</v>
      </c>
      <c r="S323">
        <v>1.19519</v>
      </c>
      <c r="T323">
        <v>1.7332274138802628</v>
      </c>
    </row>
    <row r="324" spans="1:20">
      <c r="A324">
        <v>9019</v>
      </c>
      <c r="B324" t="s">
        <v>1624</v>
      </c>
      <c r="C324" t="s">
        <v>4339</v>
      </c>
      <c r="D324">
        <v>0</v>
      </c>
      <c r="E324">
        <v>6</v>
      </c>
      <c r="F324">
        <v>2000</v>
      </c>
      <c r="G324">
        <v>3714</v>
      </c>
      <c r="H324">
        <v>8.480000000000004</v>
      </c>
      <c r="I324">
        <v>94.703333333333333</v>
      </c>
      <c r="J324">
        <v>0</v>
      </c>
      <c r="K324">
        <v>0</v>
      </c>
      <c r="L324">
        <v>0</v>
      </c>
      <c r="M324">
        <v>0</v>
      </c>
      <c r="N324">
        <v>99.95</v>
      </c>
      <c r="O324">
        <v>99.46</v>
      </c>
      <c r="P324" t="s">
        <v>13827</v>
      </c>
      <c r="Q324" t="s">
        <v>13845</v>
      </c>
      <c r="R324" t="s">
        <v>14348</v>
      </c>
      <c r="S324">
        <v>1.3375000000000001</v>
      </c>
      <c r="T324">
        <v>0.27826086956521739</v>
      </c>
    </row>
    <row r="325" spans="1:20">
      <c r="A325">
        <v>9043</v>
      </c>
      <c r="B325" t="s">
        <v>1021</v>
      </c>
      <c r="C325" t="s">
        <v>4378</v>
      </c>
      <c r="D325">
        <v>0</v>
      </c>
      <c r="E325">
        <v>7</v>
      </c>
      <c r="F325">
        <v>1000</v>
      </c>
      <c r="G325">
        <v>57926</v>
      </c>
      <c r="H325">
        <v>0.9</v>
      </c>
      <c r="I325">
        <v>-0.54333333333333333</v>
      </c>
      <c r="J325">
        <v>1.84</v>
      </c>
      <c r="K325">
        <v>0.38655462184873951</v>
      </c>
      <c r="L325">
        <v>3.09</v>
      </c>
      <c r="M325">
        <v>1.0334448160535117</v>
      </c>
      <c r="N325">
        <v>83.03</v>
      </c>
      <c r="O325">
        <v>97.72</v>
      </c>
      <c r="P325" t="s">
        <v>13984</v>
      </c>
      <c r="Q325" t="s">
        <v>13854</v>
      </c>
      <c r="R325" t="s">
        <v>14349</v>
      </c>
      <c r="S325">
        <v>0.71546268656716427</v>
      </c>
      <c r="T325">
        <v>0.34335497096002732</v>
      </c>
    </row>
    <row r="326" spans="1:20">
      <c r="A326">
        <v>9114</v>
      </c>
      <c r="B326" t="s">
        <v>508</v>
      </c>
      <c r="C326" t="s">
        <v>4334</v>
      </c>
      <c r="D326">
        <v>0</v>
      </c>
      <c r="E326">
        <v>4</v>
      </c>
      <c r="F326">
        <v>1030</v>
      </c>
      <c r="G326">
        <v>5921</v>
      </c>
      <c r="H326">
        <v>2.9500000000000028</v>
      </c>
      <c r="I326">
        <v>39.346666666666664</v>
      </c>
      <c r="J326">
        <v>16.98</v>
      </c>
      <c r="K326">
        <v>1.1799861014593467</v>
      </c>
      <c r="L326">
        <v>4.57</v>
      </c>
      <c r="M326">
        <v>1.2384823848238484</v>
      </c>
      <c r="N326">
        <v>99.95</v>
      </c>
      <c r="O326">
        <v>98.08</v>
      </c>
      <c r="P326" t="s">
        <v>14113</v>
      </c>
      <c r="Q326" t="s">
        <v>14350</v>
      </c>
      <c r="R326" t="s">
        <v>14351</v>
      </c>
      <c r="S326">
        <v>0.67059907834101384</v>
      </c>
      <c r="T326">
        <v>1.7606490872210954</v>
      </c>
    </row>
    <row r="327" spans="1:20">
      <c r="A327">
        <v>8881</v>
      </c>
      <c r="B327" t="s">
        <v>2140</v>
      </c>
      <c r="C327" t="s">
        <v>4339</v>
      </c>
      <c r="D327">
        <v>0</v>
      </c>
      <c r="E327">
        <v>6</v>
      </c>
      <c r="F327">
        <v>6393.6</v>
      </c>
      <c r="G327">
        <v>39679</v>
      </c>
      <c r="H327">
        <v>2.7199999999999989</v>
      </c>
      <c r="I327">
        <v>81.90666666666668</v>
      </c>
      <c r="J327">
        <v>1.82</v>
      </c>
      <c r="K327">
        <v>0.48021108179419525</v>
      </c>
      <c r="L327">
        <v>1.18</v>
      </c>
      <c r="M327">
        <v>0.48760330578512395</v>
      </c>
      <c r="N327">
        <v>100</v>
      </c>
      <c r="O327">
        <v>99.83</v>
      </c>
      <c r="P327" t="s">
        <v>14352</v>
      </c>
      <c r="Q327" t="s">
        <v>14353</v>
      </c>
      <c r="R327" t="s">
        <v>14354</v>
      </c>
      <c r="S327">
        <v>0.93423366834170862</v>
      </c>
      <c r="T327">
        <v>1.8975912590017383</v>
      </c>
    </row>
    <row r="328" spans="1:20">
      <c r="A328">
        <v>8594</v>
      </c>
      <c r="B328" t="s">
        <v>3097</v>
      </c>
      <c r="C328" t="s">
        <v>4334</v>
      </c>
      <c r="D328">
        <v>0</v>
      </c>
      <c r="E328">
        <v>4</v>
      </c>
      <c r="F328">
        <v>1200</v>
      </c>
      <c r="G328">
        <v>4474</v>
      </c>
      <c r="H328">
        <v>8.18</v>
      </c>
      <c r="I328">
        <v>37.993333333333332</v>
      </c>
      <c r="J328">
        <v>13.97</v>
      </c>
      <c r="K328">
        <v>0.97081306462821404</v>
      </c>
      <c r="L328">
        <v>4.59</v>
      </c>
      <c r="M328">
        <v>1.2439024390243902</v>
      </c>
      <c r="N328">
        <v>94.97</v>
      </c>
      <c r="O328">
        <v>99.07</v>
      </c>
      <c r="P328" t="s">
        <v>13956</v>
      </c>
      <c r="Q328" t="s">
        <v>14157</v>
      </c>
      <c r="R328" t="s">
        <v>14355</v>
      </c>
      <c r="S328">
        <v>0.83222222222222231</v>
      </c>
      <c r="T328">
        <v>0.10253975789223831</v>
      </c>
    </row>
    <row r="329" spans="1:20">
      <c r="A329">
        <v>9158</v>
      </c>
      <c r="B329" t="s">
        <v>906</v>
      </c>
      <c r="C329" t="s">
        <v>4334</v>
      </c>
      <c r="D329">
        <v>0</v>
      </c>
      <c r="E329">
        <v>4</v>
      </c>
      <c r="F329">
        <v>2000</v>
      </c>
      <c r="G329">
        <v>16480</v>
      </c>
      <c r="H329">
        <v>0.49999999999999978</v>
      </c>
      <c r="I329">
        <v>-2.1466666666666669</v>
      </c>
      <c r="J329">
        <v>24.2</v>
      </c>
      <c r="K329">
        <v>1.6817234190410006</v>
      </c>
      <c r="L329">
        <v>4.07</v>
      </c>
      <c r="M329">
        <v>1.1029810298102982</v>
      </c>
      <c r="N329">
        <v>99.22</v>
      </c>
      <c r="O329">
        <v>97.5</v>
      </c>
      <c r="P329" t="s">
        <v>13768</v>
      </c>
      <c r="Q329" t="s">
        <v>14356</v>
      </c>
      <c r="R329" t="s">
        <v>14357</v>
      </c>
      <c r="S329">
        <v>0.86661157024793389</v>
      </c>
      <c r="T329">
        <v>2.3250600480384307</v>
      </c>
    </row>
    <row r="330" spans="1:20">
      <c r="A330">
        <v>8848</v>
      </c>
      <c r="B330" t="s">
        <v>357</v>
      </c>
      <c r="C330" t="s">
        <v>4378</v>
      </c>
      <c r="D330">
        <v>0</v>
      </c>
      <c r="E330">
        <v>7</v>
      </c>
      <c r="F330">
        <v>1000</v>
      </c>
      <c r="G330">
        <v>187819</v>
      </c>
      <c r="H330">
        <v>0.10000000000000009</v>
      </c>
      <c r="I330">
        <v>-1.5066666666666666</v>
      </c>
      <c r="J330">
        <v>2.95</v>
      </c>
      <c r="K330">
        <v>0.84045584045584054</v>
      </c>
      <c r="L330">
        <v>2.1</v>
      </c>
      <c r="M330">
        <v>1.160220994475138</v>
      </c>
      <c r="N330">
        <v>98.86</v>
      </c>
      <c r="O330">
        <v>98.27</v>
      </c>
      <c r="P330" t="s">
        <v>14358</v>
      </c>
      <c r="Q330" t="s">
        <v>14359</v>
      </c>
      <c r="R330" t="s">
        <v>14360</v>
      </c>
      <c r="S330">
        <v>0.73930785434848034</v>
      </c>
      <c r="T330">
        <v>1.7010493985154851</v>
      </c>
    </row>
    <row r="331" spans="1:20">
      <c r="A331">
        <v>9210</v>
      </c>
      <c r="B331" t="s">
        <v>3178</v>
      </c>
      <c r="C331" t="s">
        <v>4358</v>
      </c>
      <c r="D331">
        <v>0</v>
      </c>
      <c r="E331">
        <v>1</v>
      </c>
      <c r="F331">
        <v>2000</v>
      </c>
      <c r="G331">
        <v>5879</v>
      </c>
      <c r="H331">
        <v>11.14</v>
      </c>
      <c r="I331">
        <v>69.376666666666665</v>
      </c>
      <c r="J331">
        <v>0</v>
      </c>
      <c r="K331">
        <v>0</v>
      </c>
      <c r="L331">
        <v>0.01</v>
      </c>
      <c r="M331">
        <v>3.5842293906810036E-3</v>
      </c>
      <c r="N331">
        <v>99.97</v>
      </c>
      <c r="O331">
        <v>99.61</v>
      </c>
      <c r="P331" t="s">
        <v>13888</v>
      </c>
      <c r="Q331" t="s">
        <v>14361</v>
      </c>
      <c r="R331" t="s">
        <v>14362</v>
      </c>
      <c r="S331">
        <v>1.7833333333333334</v>
      </c>
      <c r="T331">
        <v>0.32876712328767121</v>
      </c>
    </row>
    <row r="332" spans="1:20">
      <c r="A332">
        <v>8891</v>
      </c>
      <c r="B332" t="s">
        <v>47</v>
      </c>
      <c r="C332" t="s">
        <v>4339</v>
      </c>
      <c r="D332">
        <v>0</v>
      </c>
      <c r="E332">
        <v>6</v>
      </c>
      <c r="F332">
        <v>1000</v>
      </c>
      <c r="G332">
        <v>9200</v>
      </c>
      <c r="H332">
        <v>7.3599999999999994</v>
      </c>
      <c r="I332">
        <v>87.313333333333333</v>
      </c>
      <c r="J332">
        <v>3.44</v>
      </c>
      <c r="K332">
        <v>0.87755102040816324</v>
      </c>
      <c r="L332">
        <v>0.61</v>
      </c>
      <c r="M332">
        <v>0.20198675496688742</v>
      </c>
      <c r="N332">
        <v>99.21</v>
      </c>
      <c r="O332">
        <v>99.76</v>
      </c>
      <c r="P332" t="s">
        <v>14250</v>
      </c>
      <c r="Q332" t="s">
        <v>14363</v>
      </c>
      <c r="R332" t="s">
        <v>14364</v>
      </c>
      <c r="S332">
        <v>0.12818635607321133</v>
      </c>
      <c r="T332">
        <v>1.5836627140974968</v>
      </c>
    </row>
    <row r="333" spans="1:20">
      <c r="A333">
        <v>8872</v>
      </c>
      <c r="B333" t="s">
        <v>1191</v>
      </c>
      <c r="C333" t="s">
        <v>4334</v>
      </c>
      <c r="D333">
        <v>0</v>
      </c>
      <c r="E333">
        <v>4</v>
      </c>
      <c r="F333">
        <v>4008</v>
      </c>
      <c r="G333">
        <v>33100</v>
      </c>
      <c r="H333">
        <v>10.049999999999997</v>
      </c>
      <c r="I333">
        <v>43.54</v>
      </c>
      <c r="J333">
        <v>98.77</v>
      </c>
      <c r="K333">
        <v>12.928010471204189</v>
      </c>
      <c r="L333">
        <v>1.99</v>
      </c>
      <c r="M333">
        <v>0.58529411764705885</v>
      </c>
      <c r="N333">
        <v>98.37</v>
      </c>
      <c r="O333">
        <v>98.27</v>
      </c>
      <c r="P333" t="s">
        <v>13973</v>
      </c>
      <c r="Q333" t="s">
        <v>14365</v>
      </c>
      <c r="R333" t="s">
        <v>14366</v>
      </c>
      <c r="S333">
        <v>0.74277673545966238</v>
      </c>
      <c r="T333">
        <v>1.4943925233644859</v>
      </c>
    </row>
    <row r="334" spans="1:20">
      <c r="A334">
        <v>8882</v>
      </c>
      <c r="B334" t="s">
        <v>2099</v>
      </c>
      <c r="C334" t="s">
        <v>4334</v>
      </c>
      <c r="D334">
        <v>0</v>
      </c>
      <c r="E334">
        <v>4</v>
      </c>
      <c r="F334">
        <v>1000</v>
      </c>
      <c r="G334">
        <v>62574</v>
      </c>
      <c r="H334">
        <v>18.009999999999998</v>
      </c>
      <c r="I334">
        <v>19.843333333333334</v>
      </c>
      <c r="J334">
        <v>20.55</v>
      </c>
      <c r="K334">
        <v>1.4280750521195273</v>
      </c>
      <c r="L334">
        <v>2.06</v>
      </c>
      <c r="M334">
        <v>0.5582655826558266</v>
      </c>
      <c r="N334">
        <v>98.07</v>
      </c>
      <c r="O334">
        <v>99.13</v>
      </c>
      <c r="P334" t="s">
        <v>14367</v>
      </c>
      <c r="Q334" t="s">
        <v>14368</v>
      </c>
      <c r="R334" t="s">
        <v>14369</v>
      </c>
      <c r="S334">
        <v>0.85989977220956726</v>
      </c>
      <c r="T334">
        <v>0.84672752989584676</v>
      </c>
    </row>
    <row r="335" spans="1:20">
      <c r="A335">
        <v>8870</v>
      </c>
      <c r="B335" t="s">
        <v>2133</v>
      </c>
      <c r="C335" t="s">
        <v>4339</v>
      </c>
      <c r="D335">
        <v>0</v>
      </c>
      <c r="E335">
        <v>6</v>
      </c>
      <c r="F335">
        <v>1000</v>
      </c>
      <c r="G335">
        <v>26024</v>
      </c>
      <c r="H335">
        <v>0.94000000000000039</v>
      </c>
      <c r="I335">
        <v>-2.7033333333333331</v>
      </c>
      <c r="J335">
        <v>5.51</v>
      </c>
      <c r="K335">
        <v>1.7436708860759491</v>
      </c>
      <c r="L335">
        <v>2.68</v>
      </c>
      <c r="M335">
        <v>1.1028806584362141</v>
      </c>
      <c r="N335">
        <v>98.44</v>
      </c>
      <c r="O335">
        <v>98.58</v>
      </c>
      <c r="P335" t="s">
        <v>13917</v>
      </c>
      <c r="Q335" t="s">
        <v>14370</v>
      </c>
      <c r="R335" t="s">
        <v>14371</v>
      </c>
      <c r="S335">
        <v>2.8219780219780222E-2</v>
      </c>
      <c r="T335">
        <v>0.92542372881355928</v>
      </c>
    </row>
    <row r="336" spans="1:20">
      <c r="A336">
        <v>9171</v>
      </c>
      <c r="B336" t="s">
        <v>1056</v>
      </c>
      <c r="C336" t="s">
        <v>4335</v>
      </c>
      <c r="D336">
        <v>0</v>
      </c>
      <c r="E336">
        <v>5</v>
      </c>
      <c r="F336">
        <v>1000</v>
      </c>
      <c r="G336">
        <v>20142</v>
      </c>
      <c r="H336">
        <v>11.080000000000005</v>
      </c>
      <c r="I336">
        <v>62.706666666666671</v>
      </c>
      <c r="J336">
        <v>1.69</v>
      </c>
      <c r="K336">
        <v>0.49852507374631266</v>
      </c>
      <c r="L336">
        <v>0.9</v>
      </c>
      <c r="M336">
        <v>0.41474654377880188</v>
      </c>
      <c r="N336">
        <v>88.35</v>
      </c>
      <c r="O336">
        <v>99.79</v>
      </c>
      <c r="P336" t="s">
        <v>14037</v>
      </c>
      <c r="Q336" t="s">
        <v>14372</v>
      </c>
      <c r="R336" t="s">
        <v>14373</v>
      </c>
      <c r="S336">
        <v>1.1221951219512196</v>
      </c>
      <c r="T336">
        <v>1.0510574663533434</v>
      </c>
    </row>
    <row r="337" spans="1:20">
      <c r="A337">
        <v>8884</v>
      </c>
      <c r="B337" t="s">
        <v>494</v>
      </c>
      <c r="C337" t="s">
        <v>4335</v>
      </c>
      <c r="D337">
        <v>0</v>
      </c>
      <c r="E337">
        <v>5</v>
      </c>
      <c r="F337">
        <v>1000</v>
      </c>
      <c r="G337">
        <v>17784</v>
      </c>
      <c r="H337">
        <v>6.2399999999999949</v>
      </c>
      <c r="I337">
        <v>64.396666666666661</v>
      </c>
      <c r="J337">
        <v>2.88</v>
      </c>
      <c r="K337">
        <v>0.73469387755102045</v>
      </c>
      <c r="L337">
        <v>2.34</v>
      </c>
      <c r="M337">
        <v>0.77483443708609268</v>
      </c>
      <c r="N337">
        <v>99.67</v>
      </c>
      <c r="O337">
        <v>97.89</v>
      </c>
      <c r="P337" t="s">
        <v>13862</v>
      </c>
      <c r="Q337" t="s">
        <v>14374</v>
      </c>
      <c r="R337" t="s">
        <v>14375</v>
      </c>
      <c r="S337">
        <v>1.0335687263556117</v>
      </c>
      <c r="T337">
        <v>1.9228126894322086</v>
      </c>
    </row>
    <row r="338" spans="1:20">
      <c r="A338">
        <v>9157</v>
      </c>
      <c r="B338" t="s">
        <v>2164</v>
      </c>
      <c r="C338" t="s">
        <v>4286</v>
      </c>
      <c r="D338">
        <v>0</v>
      </c>
      <c r="E338">
        <v>8</v>
      </c>
      <c r="F338">
        <v>1000</v>
      </c>
      <c r="G338">
        <v>139719</v>
      </c>
      <c r="H338">
        <v>4.9899999999999949</v>
      </c>
      <c r="I338">
        <v>51.51</v>
      </c>
      <c r="J338">
        <v>12.29</v>
      </c>
      <c r="K338">
        <v>1.9446202531645567</v>
      </c>
      <c r="L338">
        <v>4.0199999999999996</v>
      </c>
      <c r="M338">
        <v>1.2369230769230768</v>
      </c>
      <c r="N338">
        <v>97.57</v>
      </c>
      <c r="O338">
        <v>99.7</v>
      </c>
      <c r="P338" t="s">
        <v>14216</v>
      </c>
      <c r="Q338" t="s">
        <v>14376</v>
      </c>
      <c r="R338" t="s">
        <v>14377</v>
      </c>
      <c r="S338">
        <v>0.70022525192649676</v>
      </c>
      <c r="T338">
        <v>0.93835171966255682</v>
      </c>
    </row>
    <row r="339" spans="1:20">
      <c r="A339">
        <v>9255</v>
      </c>
      <c r="B339" t="s">
        <v>1199</v>
      </c>
      <c r="C339" t="s">
        <v>4332</v>
      </c>
      <c r="D339">
        <v>0</v>
      </c>
      <c r="E339">
        <v>3</v>
      </c>
      <c r="F339">
        <v>10000</v>
      </c>
      <c r="G339">
        <v>35516</v>
      </c>
      <c r="H339">
        <v>14.120000000000001</v>
      </c>
      <c r="I339">
        <v>38.283333333333339</v>
      </c>
      <c r="J339">
        <v>9.25</v>
      </c>
      <c r="K339">
        <v>1.9032921810699588</v>
      </c>
      <c r="L339">
        <v>5.04</v>
      </c>
      <c r="M339">
        <v>1.7084745762711864</v>
      </c>
      <c r="N339">
        <v>94.21</v>
      </c>
      <c r="O339">
        <v>99.64</v>
      </c>
      <c r="P339" t="s">
        <v>14378</v>
      </c>
      <c r="Q339" t="s">
        <v>14379</v>
      </c>
      <c r="R339" t="s">
        <v>14380</v>
      </c>
      <c r="S339">
        <v>0.67288659793814432</v>
      </c>
      <c r="T339">
        <v>1.1539605432735203</v>
      </c>
    </row>
    <row r="340" spans="1:20">
      <c r="A340">
        <v>9271</v>
      </c>
      <c r="B340" t="s">
        <v>2348</v>
      </c>
      <c r="C340" t="s">
        <v>4332</v>
      </c>
      <c r="D340">
        <v>0</v>
      </c>
      <c r="E340">
        <v>3</v>
      </c>
      <c r="F340">
        <v>10000</v>
      </c>
      <c r="G340">
        <v>183812</v>
      </c>
      <c r="H340">
        <v>8.7200000000000006</v>
      </c>
      <c r="I340">
        <v>3.56</v>
      </c>
      <c r="J340">
        <v>18.57</v>
      </c>
      <c r="K340">
        <v>1.6624888093106536</v>
      </c>
      <c r="L340">
        <v>1.58</v>
      </c>
      <c r="M340">
        <v>0.4463276836158192</v>
      </c>
      <c r="N340">
        <v>94.34</v>
      </c>
      <c r="O340">
        <v>99.88</v>
      </c>
      <c r="P340" t="s">
        <v>14381</v>
      </c>
      <c r="Q340" t="s">
        <v>14382</v>
      </c>
      <c r="R340" t="s">
        <v>14383</v>
      </c>
      <c r="S340">
        <v>1.1148167539267018</v>
      </c>
      <c r="T340">
        <v>1.5955447267664462</v>
      </c>
    </row>
    <row r="341" spans="1:20">
      <c r="A341">
        <v>9246</v>
      </c>
      <c r="B341" t="s">
        <v>1138</v>
      </c>
      <c r="C341" t="s">
        <v>4334</v>
      </c>
      <c r="D341">
        <v>0</v>
      </c>
      <c r="E341">
        <v>4</v>
      </c>
      <c r="F341">
        <v>2000</v>
      </c>
      <c r="G341">
        <v>169342</v>
      </c>
      <c r="H341">
        <v>17.64</v>
      </c>
      <c r="I341">
        <v>34.603333333333332</v>
      </c>
      <c r="J341">
        <v>29.2</v>
      </c>
      <c r="K341">
        <v>2.029186935371786</v>
      </c>
      <c r="L341">
        <v>3.85</v>
      </c>
      <c r="M341">
        <v>1.0433604336043361</v>
      </c>
      <c r="N341">
        <v>99.46</v>
      </c>
      <c r="O341">
        <v>99.11</v>
      </c>
      <c r="P341" t="s">
        <v>14384</v>
      </c>
      <c r="Q341" t="s">
        <v>14385</v>
      </c>
      <c r="R341" t="s">
        <v>14386</v>
      </c>
      <c r="S341">
        <v>0.69247027061772837</v>
      </c>
      <c r="T341">
        <v>1.5222858261167376</v>
      </c>
    </row>
    <row r="342" spans="1:20">
      <c r="A342">
        <v>9290</v>
      </c>
      <c r="B342" t="s">
        <v>2481</v>
      </c>
      <c r="C342" t="s">
        <v>4286</v>
      </c>
      <c r="D342">
        <v>0</v>
      </c>
      <c r="E342">
        <v>8</v>
      </c>
      <c r="F342">
        <v>870.38</v>
      </c>
      <c r="G342">
        <v>17720</v>
      </c>
      <c r="H342">
        <v>11.620000000000005</v>
      </c>
      <c r="I342">
        <v>59.04</v>
      </c>
      <c r="J342">
        <v>5.88</v>
      </c>
      <c r="K342">
        <v>0.86343612334801767</v>
      </c>
      <c r="L342">
        <v>8.06</v>
      </c>
      <c r="M342">
        <v>2.4723926380368102</v>
      </c>
      <c r="N342">
        <v>97.08</v>
      </c>
      <c r="O342">
        <v>99.46</v>
      </c>
      <c r="P342" t="s">
        <v>14387</v>
      </c>
      <c r="Q342" t="s">
        <v>14388</v>
      </c>
      <c r="R342" t="s">
        <v>14389</v>
      </c>
      <c r="S342">
        <v>0.63305466237942121</v>
      </c>
      <c r="T342">
        <v>0.73959571938168844</v>
      </c>
    </row>
    <row r="343" spans="1:20">
      <c r="A343">
        <v>9230</v>
      </c>
      <c r="B343" t="s">
        <v>652</v>
      </c>
      <c r="C343" t="s">
        <v>4370</v>
      </c>
      <c r="D343">
        <v>0</v>
      </c>
      <c r="E343">
        <v>11</v>
      </c>
      <c r="F343">
        <v>1000</v>
      </c>
      <c r="G343">
        <v>38460</v>
      </c>
      <c r="H343">
        <v>3.91</v>
      </c>
      <c r="I343">
        <v>26.923333333333336</v>
      </c>
      <c r="J343">
        <v>1.47</v>
      </c>
      <c r="K343">
        <v>0.45652173913043476</v>
      </c>
      <c r="L343">
        <v>0.13</v>
      </c>
      <c r="M343">
        <v>8.1761006289308172E-2</v>
      </c>
      <c r="N343">
        <v>100</v>
      </c>
      <c r="O343">
        <v>99.72</v>
      </c>
      <c r="P343" t="s">
        <v>14310</v>
      </c>
      <c r="Q343" t="s">
        <v>14390</v>
      </c>
      <c r="R343" t="s">
        <v>14391</v>
      </c>
      <c r="S343">
        <v>1.019047619047619</v>
      </c>
      <c r="T343">
        <v>1.2400702987697716</v>
      </c>
    </row>
    <row r="344" spans="1:20">
      <c r="A344">
        <v>9232</v>
      </c>
      <c r="B344" t="s">
        <v>2377</v>
      </c>
      <c r="C344" t="s">
        <v>4352</v>
      </c>
      <c r="D344">
        <v>0</v>
      </c>
      <c r="E344">
        <v>14</v>
      </c>
      <c r="F344">
        <v>11000</v>
      </c>
      <c r="G344">
        <v>67231</v>
      </c>
      <c r="H344">
        <v>8.7099999999999973</v>
      </c>
      <c r="I344">
        <v>35.36</v>
      </c>
      <c r="J344">
        <v>18.23</v>
      </c>
      <c r="K344">
        <v>3.3759259259259258</v>
      </c>
      <c r="L344">
        <v>3.88</v>
      </c>
      <c r="M344">
        <v>1.1686746987951808</v>
      </c>
      <c r="N344">
        <v>0.21</v>
      </c>
      <c r="O344">
        <v>98.3</v>
      </c>
      <c r="P344" t="s">
        <v>13767</v>
      </c>
      <c r="Q344" t="s">
        <v>13934</v>
      </c>
      <c r="R344" t="s">
        <v>14392</v>
      </c>
      <c r="S344">
        <v>0.78612244897959194</v>
      </c>
      <c r="T344">
        <v>0.28748370273794005</v>
      </c>
    </row>
    <row r="345" spans="1:20">
      <c r="A345">
        <v>9277</v>
      </c>
      <c r="B345" t="s">
        <v>2443</v>
      </c>
      <c r="C345" t="s">
        <v>4339</v>
      </c>
      <c r="D345">
        <v>0</v>
      </c>
      <c r="E345">
        <v>6</v>
      </c>
      <c r="F345">
        <v>25000</v>
      </c>
      <c r="G345">
        <v>14692</v>
      </c>
      <c r="H345">
        <v>27.620000000000005</v>
      </c>
      <c r="I345">
        <v>23.210000000000004</v>
      </c>
      <c r="J345">
        <v>6.9</v>
      </c>
      <c r="K345">
        <v>1.7602040816326532</v>
      </c>
      <c r="L345">
        <v>1.68</v>
      </c>
      <c r="M345">
        <v>0.55629139072847678</v>
      </c>
      <c r="N345">
        <v>97.06</v>
      </c>
      <c r="O345">
        <v>99.48</v>
      </c>
      <c r="P345" t="s">
        <v>14272</v>
      </c>
      <c r="Q345" t="s">
        <v>14393</v>
      </c>
      <c r="R345" t="s">
        <v>14394</v>
      </c>
      <c r="S345">
        <v>1.0173174872665536</v>
      </c>
      <c r="T345">
        <v>1.5911751463304817</v>
      </c>
    </row>
    <row r="346" spans="1:20">
      <c r="A346">
        <v>9347</v>
      </c>
      <c r="B346" t="s">
        <v>1042</v>
      </c>
      <c r="C346" t="s">
        <v>8071</v>
      </c>
      <c r="D346">
        <v>0</v>
      </c>
      <c r="E346">
        <v>10</v>
      </c>
      <c r="F346">
        <v>1002</v>
      </c>
      <c r="G346">
        <v>42630</v>
      </c>
      <c r="H346">
        <v>0.59</v>
      </c>
      <c r="I346">
        <v>-0.36999999999999994</v>
      </c>
      <c r="J346">
        <v>3.87</v>
      </c>
      <c r="K346">
        <v>0.865771812080537</v>
      </c>
      <c r="L346">
        <v>2.04</v>
      </c>
      <c r="M346">
        <v>1.0251256281407035</v>
      </c>
      <c r="N346">
        <v>99.77</v>
      </c>
      <c r="O346">
        <v>99.2</v>
      </c>
      <c r="P346" t="s">
        <v>14395</v>
      </c>
      <c r="Q346" t="s">
        <v>14396</v>
      </c>
      <c r="R346" t="s">
        <v>14397</v>
      </c>
      <c r="S346">
        <v>0.97666960352422905</v>
      </c>
      <c r="T346">
        <v>1.1907676167162091</v>
      </c>
    </row>
    <row r="347" spans="1:20">
      <c r="A347">
        <v>9281</v>
      </c>
      <c r="B347" t="s">
        <v>360</v>
      </c>
      <c r="C347" t="s">
        <v>4370</v>
      </c>
      <c r="D347">
        <v>0</v>
      </c>
      <c r="E347">
        <v>11</v>
      </c>
      <c r="F347">
        <v>3000</v>
      </c>
      <c r="G347">
        <v>6273</v>
      </c>
      <c r="H347">
        <v>32.409999999999997</v>
      </c>
      <c r="I347">
        <v>21.423333333333332</v>
      </c>
      <c r="J347">
        <v>0.36</v>
      </c>
      <c r="K347">
        <v>5.1948051948051951E-2</v>
      </c>
      <c r="L347">
        <v>0</v>
      </c>
      <c r="M347">
        <v>0</v>
      </c>
      <c r="N347">
        <v>42.79</v>
      </c>
      <c r="O347">
        <v>99.2</v>
      </c>
      <c r="P347" t="s">
        <v>14398</v>
      </c>
      <c r="Q347" t="s">
        <v>14269</v>
      </c>
      <c r="R347" t="s">
        <v>14399</v>
      </c>
      <c r="S347">
        <v>1.3140350877192983</v>
      </c>
      <c r="T347">
        <v>0.69689251146204789</v>
      </c>
    </row>
    <row r="348" spans="1:20">
      <c r="A348">
        <v>9225</v>
      </c>
      <c r="B348" t="s">
        <v>2247</v>
      </c>
      <c r="C348" t="s">
        <v>4370</v>
      </c>
      <c r="D348">
        <v>0</v>
      </c>
      <c r="E348">
        <v>11</v>
      </c>
      <c r="F348">
        <v>10000</v>
      </c>
      <c r="G348">
        <v>51823</v>
      </c>
      <c r="H348">
        <v>1.5</v>
      </c>
      <c r="I348">
        <v>-1.4066666666666665</v>
      </c>
      <c r="J348">
        <v>2.86</v>
      </c>
      <c r="K348">
        <v>0.88819875776397506</v>
      </c>
      <c r="L348">
        <v>1.69</v>
      </c>
      <c r="M348">
        <v>1.0628930817610063</v>
      </c>
      <c r="N348">
        <v>99.01</v>
      </c>
      <c r="O348">
        <v>98.29</v>
      </c>
      <c r="P348" t="s">
        <v>13818</v>
      </c>
      <c r="Q348" t="s">
        <v>14400</v>
      </c>
      <c r="R348" t="s">
        <v>14401</v>
      </c>
      <c r="S348">
        <v>0.92598583234946885</v>
      </c>
      <c r="T348">
        <v>1.332983606557377</v>
      </c>
    </row>
    <row r="349" spans="1:20">
      <c r="A349">
        <v>9195</v>
      </c>
      <c r="B349" t="s">
        <v>403</v>
      </c>
      <c r="C349" t="s">
        <v>4332</v>
      </c>
      <c r="D349">
        <v>0</v>
      </c>
      <c r="E349">
        <v>3</v>
      </c>
      <c r="F349">
        <v>1000</v>
      </c>
      <c r="G349">
        <v>18325</v>
      </c>
      <c r="H349">
        <v>11.839999999999998</v>
      </c>
      <c r="I349">
        <v>18.32</v>
      </c>
      <c r="J349">
        <v>3.84</v>
      </c>
      <c r="K349">
        <v>0.85144124168514412</v>
      </c>
      <c r="L349">
        <v>2.44</v>
      </c>
      <c r="M349">
        <v>0.93846153846153846</v>
      </c>
      <c r="N349">
        <v>99.51</v>
      </c>
      <c r="O349">
        <v>98.66</v>
      </c>
      <c r="P349" t="s">
        <v>14027</v>
      </c>
      <c r="Q349" t="s">
        <v>14402</v>
      </c>
      <c r="R349" t="s">
        <v>14403</v>
      </c>
      <c r="S349">
        <v>1.183173076923077</v>
      </c>
      <c r="T349">
        <v>1.1534195933456561</v>
      </c>
    </row>
    <row r="350" spans="1:20">
      <c r="A350">
        <v>8923</v>
      </c>
      <c r="B350" t="s">
        <v>2219</v>
      </c>
      <c r="C350" t="s">
        <v>4350</v>
      </c>
      <c r="D350">
        <v>0</v>
      </c>
      <c r="E350">
        <v>15</v>
      </c>
      <c r="F350">
        <v>9936</v>
      </c>
      <c r="G350">
        <v>427070</v>
      </c>
      <c r="H350">
        <v>9.3699999999999992</v>
      </c>
      <c r="I350">
        <v>18.866666666666667</v>
      </c>
      <c r="J350">
        <v>3.85</v>
      </c>
      <c r="K350">
        <v>1.233974358974359</v>
      </c>
      <c r="L350">
        <v>2.23</v>
      </c>
      <c r="M350">
        <v>0.84469696969696961</v>
      </c>
      <c r="N350">
        <v>99.25</v>
      </c>
      <c r="O350">
        <v>98.72</v>
      </c>
      <c r="P350" t="s">
        <v>14404</v>
      </c>
      <c r="Q350" t="s">
        <v>14405</v>
      </c>
      <c r="R350" t="s">
        <v>14406</v>
      </c>
      <c r="S350">
        <v>6.4739495798319335E-2</v>
      </c>
      <c r="T350">
        <v>0.58734010611606957</v>
      </c>
    </row>
    <row r="351" spans="1:20">
      <c r="A351">
        <v>9242</v>
      </c>
      <c r="B351" t="s">
        <v>2362</v>
      </c>
      <c r="C351" t="s">
        <v>4334</v>
      </c>
      <c r="D351">
        <v>0</v>
      </c>
      <c r="E351">
        <v>4</v>
      </c>
      <c r="F351">
        <v>1000</v>
      </c>
      <c r="G351">
        <v>86130</v>
      </c>
      <c r="H351">
        <v>1.03</v>
      </c>
      <c r="I351">
        <v>-0.34333333333333332</v>
      </c>
      <c r="J351">
        <v>65</v>
      </c>
      <c r="K351">
        <v>4.5170257123002084</v>
      </c>
      <c r="L351">
        <v>10.84</v>
      </c>
      <c r="M351">
        <v>2.9376693766937669</v>
      </c>
      <c r="N351">
        <v>99.28</v>
      </c>
      <c r="O351">
        <v>97.43</v>
      </c>
      <c r="P351" t="s">
        <v>13684</v>
      </c>
      <c r="Q351" t="s">
        <v>13929</v>
      </c>
      <c r="R351" t="s">
        <v>14407</v>
      </c>
      <c r="S351">
        <v>0</v>
      </c>
      <c r="T351">
        <v>0.26637069922308548</v>
      </c>
    </row>
    <row r="352" spans="1:20">
      <c r="A352">
        <v>9446</v>
      </c>
      <c r="B352" t="s">
        <v>3864</v>
      </c>
      <c r="C352" t="s">
        <v>4334</v>
      </c>
      <c r="D352">
        <v>0</v>
      </c>
      <c r="E352">
        <v>4</v>
      </c>
      <c r="F352">
        <v>1910.6</v>
      </c>
      <c r="G352">
        <v>50957</v>
      </c>
      <c r="H352">
        <v>1.1400000000000001</v>
      </c>
      <c r="I352">
        <v>-3.6766666666666672</v>
      </c>
      <c r="J352">
        <v>33.33</v>
      </c>
      <c r="K352">
        <v>4.3625654450261777</v>
      </c>
      <c r="L352">
        <v>2.58</v>
      </c>
      <c r="M352">
        <v>0.75882352941176479</v>
      </c>
      <c r="N352">
        <v>97.26</v>
      </c>
      <c r="O352">
        <v>97.38</v>
      </c>
      <c r="P352" t="s">
        <v>14157</v>
      </c>
      <c r="Q352" t="s">
        <v>14408</v>
      </c>
      <c r="R352" t="s">
        <v>14409</v>
      </c>
      <c r="S352">
        <v>1.2228571428571429</v>
      </c>
      <c r="T352">
        <v>0.44249341527655839</v>
      </c>
    </row>
    <row r="353" spans="1:20">
      <c r="A353">
        <v>9318</v>
      </c>
      <c r="B353" t="s">
        <v>2555</v>
      </c>
      <c r="C353" t="s">
        <v>4286</v>
      </c>
      <c r="D353">
        <v>0</v>
      </c>
      <c r="E353">
        <v>8</v>
      </c>
      <c r="F353">
        <v>2000</v>
      </c>
      <c r="G353">
        <v>19016</v>
      </c>
      <c r="H353">
        <v>9.7099999999999991</v>
      </c>
      <c r="I353">
        <v>8.1133333333333333</v>
      </c>
      <c r="J353">
        <v>1.92</v>
      </c>
      <c r="K353">
        <v>0.30379746835443033</v>
      </c>
      <c r="L353">
        <v>4.53</v>
      </c>
      <c r="M353">
        <v>1.393846153846154</v>
      </c>
      <c r="N353">
        <v>88.75</v>
      </c>
      <c r="O353">
        <v>98.72</v>
      </c>
      <c r="P353" t="s">
        <v>14410</v>
      </c>
      <c r="Q353" t="s">
        <v>14411</v>
      </c>
      <c r="R353" t="s">
        <v>14412</v>
      </c>
      <c r="S353">
        <v>1.1867272727272729</v>
      </c>
      <c r="T353">
        <v>0.92870544090056284</v>
      </c>
    </row>
    <row r="354" spans="1:20">
      <c r="A354">
        <v>9384</v>
      </c>
      <c r="B354" t="s">
        <v>3608</v>
      </c>
      <c r="C354" t="s">
        <v>4286</v>
      </c>
      <c r="D354">
        <v>0</v>
      </c>
      <c r="E354">
        <v>8</v>
      </c>
      <c r="F354">
        <v>300</v>
      </c>
      <c r="G354">
        <v>24162</v>
      </c>
      <c r="H354">
        <v>1.39</v>
      </c>
      <c r="I354">
        <v>-1.64</v>
      </c>
      <c r="J354">
        <v>4.6900000000000004</v>
      </c>
      <c r="K354">
        <v>1.0856481481481481</v>
      </c>
      <c r="L354">
        <v>2.69</v>
      </c>
      <c r="M354">
        <v>0.92123287671232879</v>
      </c>
      <c r="N354">
        <v>89.94</v>
      </c>
      <c r="O354">
        <v>98.08</v>
      </c>
      <c r="P354" t="s">
        <v>14302</v>
      </c>
      <c r="Q354" t="s">
        <v>14413</v>
      </c>
      <c r="R354" t="s">
        <v>14414</v>
      </c>
      <c r="S354">
        <v>0.78262857142857145</v>
      </c>
      <c r="T354">
        <v>0.46235138705416118</v>
      </c>
    </row>
    <row r="355" spans="1:20">
      <c r="A355">
        <v>8770</v>
      </c>
      <c r="B355" t="s">
        <v>3809</v>
      </c>
      <c r="C355" t="s">
        <v>4286</v>
      </c>
      <c r="D355">
        <v>0</v>
      </c>
      <c r="E355">
        <v>8</v>
      </c>
      <c r="F355">
        <v>1000</v>
      </c>
      <c r="G355">
        <v>27317</v>
      </c>
      <c r="H355">
        <v>3.6600000000000037</v>
      </c>
      <c r="I355">
        <v>33.893333333333338</v>
      </c>
      <c r="J355">
        <v>2.23</v>
      </c>
      <c r="K355">
        <v>0.35284810126582278</v>
      </c>
      <c r="L355">
        <v>0.63</v>
      </c>
      <c r="M355">
        <v>0.19384615384615383</v>
      </c>
      <c r="N355">
        <v>99.85</v>
      </c>
      <c r="O355">
        <v>99.25</v>
      </c>
      <c r="P355" t="s">
        <v>14075</v>
      </c>
      <c r="Q355" t="s">
        <v>13828</v>
      </c>
      <c r="R355" t="s">
        <v>14415</v>
      </c>
      <c r="S355">
        <v>0.89166666666666672</v>
      </c>
      <c r="T355">
        <v>0.86254728877679698</v>
      </c>
    </row>
    <row r="356" spans="1:20">
      <c r="A356">
        <v>8745</v>
      </c>
      <c r="B356" t="s">
        <v>3673</v>
      </c>
      <c r="C356" t="s">
        <v>4334</v>
      </c>
      <c r="D356">
        <v>0</v>
      </c>
      <c r="E356">
        <v>4</v>
      </c>
      <c r="F356">
        <v>1000</v>
      </c>
      <c r="G356">
        <v>23986</v>
      </c>
      <c r="H356">
        <v>0.65</v>
      </c>
      <c r="I356">
        <v>-0.21666666666666667</v>
      </c>
      <c r="J356">
        <v>6.58</v>
      </c>
      <c r="K356">
        <v>0.86125654450261779</v>
      </c>
      <c r="L356">
        <v>2.48</v>
      </c>
      <c r="M356">
        <v>0.72941176470588232</v>
      </c>
      <c r="N356">
        <v>67.11</v>
      </c>
      <c r="O356">
        <v>98.23</v>
      </c>
      <c r="P356" t="s">
        <v>14108</v>
      </c>
      <c r="Q356" t="s">
        <v>14416</v>
      </c>
      <c r="R356" t="s">
        <v>14029</v>
      </c>
      <c r="S356">
        <v>0.83778723404255329</v>
      </c>
      <c r="T356">
        <v>0.96016343207354449</v>
      </c>
    </row>
    <row r="357" spans="1:20">
      <c r="A357">
        <v>8755</v>
      </c>
      <c r="B357" t="s">
        <v>3733</v>
      </c>
      <c r="C357" t="s">
        <v>4332</v>
      </c>
      <c r="D357">
        <v>0</v>
      </c>
      <c r="E357">
        <v>3</v>
      </c>
      <c r="F357">
        <v>1000</v>
      </c>
      <c r="G357">
        <v>19743</v>
      </c>
      <c r="H357">
        <v>2.7599999999999909</v>
      </c>
      <c r="I357">
        <v>82.649999999999991</v>
      </c>
      <c r="J357">
        <v>5.69</v>
      </c>
      <c r="K357">
        <v>0.9031746031746033</v>
      </c>
      <c r="L357">
        <v>4.4400000000000004</v>
      </c>
      <c r="M357">
        <v>1.2722063037249285</v>
      </c>
      <c r="N357">
        <v>99.99</v>
      </c>
      <c r="O357">
        <v>99.89</v>
      </c>
      <c r="P357" t="s">
        <v>13750</v>
      </c>
      <c r="Q357" t="s">
        <v>14174</v>
      </c>
      <c r="R357" t="s">
        <v>14417</v>
      </c>
      <c r="S357">
        <v>0.10974358974358975</v>
      </c>
      <c r="T357">
        <v>0.12192262602579132</v>
      </c>
    </row>
    <row r="358" spans="1:20">
      <c r="A358">
        <v>9464</v>
      </c>
      <c r="B358" t="s">
        <v>3844</v>
      </c>
      <c r="C358" t="s">
        <v>4334</v>
      </c>
      <c r="D358">
        <v>0</v>
      </c>
      <c r="E358">
        <v>4</v>
      </c>
      <c r="F358">
        <v>1000</v>
      </c>
      <c r="G358">
        <v>31847</v>
      </c>
      <c r="H358">
        <v>8.9200000000000017</v>
      </c>
      <c r="I358">
        <v>75.106666666666669</v>
      </c>
      <c r="J358">
        <v>17.27</v>
      </c>
      <c r="K358">
        <v>1.2001389854065323</v>
      </c>
      <c r="L358">
        <v>2.21</v>
      </c>
      <c r="M358">
        <v>0.59891598915989164</v>
      </c>
      <c r="N358">
        <v>92.11</v>
      </c>
      <c r="O358">
        <v>99.8</v>
      </c>
      <c r="P358" t="s">
        <v>13727</v>
      </c>
      <c r="Q358" t="s">
        <v>14418</v>
      </c>
      <c r="R358" t="s">
        <v>14419</v>
      </c>
      <c r="S358">
        <v>0.97046511627906973</v>
      </c>
      <c r="T358">
        <v>0.66111467008327995</v>
      </c>
    </row>
    <row r="359" spans="1:20">
      <c r="A359">
        <v>9291</v>
      </c>
      <c r="B359" t="s">
        <v>1059</v>
      </c>
      <c r="C359" t="s">
        <v>4845</v>
      </c>
      <c r="D359">
        <v>0</v>
      </c>
      <c r="E359">
        <v>9</v>
      </c>
      <c r="F359">
        <v>1000</v>
      </c>
      <c r="G359">
        <v>15792</v>
      </c>
      <c r="H359">
        <v>13.659999999999997</v>
      </c>
      <c r="I359">
        <v>49.95333333333334</v>
      </c>
      <c r="J359">
        <v>2.96</v>
      </c>
      <c r="K359">
        <v>0.40659340659340659</v>
      </c>
      <c r="L359">
        <v>0.27</v>
      </c>
      <c r="M359">
        <v>0.13300492610837442</v>
      </c>
      <c r="N359">
        <v>98.43</v>
      </c>
      <c r="O359">
        <v>99.8</v>
      </c>
      <c r="P359" t="s">
        <v>14169</v>
      </c>
      <c r="Q359" t="s">
        <v>14420</v>
      </c>
      <c r="R359" t="s">
        <v>14421</v>
      </c>
      <c r="S359">
        <v>0.88858131487889269</v>
      </c>
      <c r="T359">
        <v>0.93175711982804943</v>
      </c>
    </row>
    <row r="360" spans="1:20">
      <c r="A360">
        <v>8702</v>
      </c>
      <c r="B360" t="s">
        <v>3685</v>
      </c>
      <c r="C360" t="s">
        <v>4334</v>
      </c>
      <c r="D360">
        <v>0</v>
      </c>
      <c r="E360">
        <v>4</v>
      </c>
      <c r="F360">
        <v>1000</v>
      </c>
      <c r="G360">
        <v>10138</v>
      </c>
      <c r="H360">
        <v>4.9100000000000037</v>
      </c>
      <c r="I360">
        <v>63.81</v>
      </c>
      <c r="J360">
        <v>20.98</v>
      </c>
      <c r="K360">
        <v>1.457956914523975</v>
      </c>
      <c r="L360">
        <v>3.49</v>
      </c>
      <c r="M360">
        <v>0.94579945799457998</v>
      </c>
      <c r="N360">
        <v>99.98</v>
      </c>
      <c r="O360">
        <v>98.82</v>
      </c>
      <c r="P360" t="s">
        <v>14034</v>
      </c>
      <c r="Q360" t="s">
        <v>14422</v>
      </c>
      <c r="R360" t="s">
        <v>14423</v>
      </c>
      <c r="S360">
        <v>0.52696696696696699</v>
      </c>
      <c r="T360">
        <v>0.88800000000000001</v>
      </c>
    </row>
    <row r="361" spans="1:20">
      <c r="A361">
        <v>9445</v>
      </c>
      <c r="B361" t="s">
        <v>3799</v>
      </c>
      <c r="C361" t="s">
        <v>4350</v>
      </c>
      <c r="D361">
        <v>0</v>
      </c>
      <c r="E361">
        <v>15</v>
      </c>
      <c r="F361">
        <v>2000</v>
      </c>
      <c r="G361">
        <v>32198</v>
      </c>
      <c r="H361">
        <v>1.5499999999999972</v>
      </c>
      <c r="I361">
        <v>44.54</v>
      </c>
      <c r="J361">
        <v>1.94</v>
      </c>
      <c r="K361">
        <v>0.62179487179487181</v>
      </c>
      <c r="L361">
        <v>0.95</v>
      </c>
      <c r="M361">
        <v>0.35984848484848481</v>
      </c>
      <c r="N361">
        <v>55.41</v>
      </c>
      <c r="O361">
        <v>99.58</v>
      </c>
      <c r="P361" t="s">
        <v>14424</v>
      </c>
      <c r="Q361" t="s">
        <v>14425</v>
      </c>
      <c r="R361" t="s">
        <v>14426</v>
      </c>
      <c r="S361">
        <v>1.0288866995073893</v>
      </c>
      <c r="T361">
        <v>0.73804762770405385</v>
      </c>
    </row>
    <row r="362" spans="1:20">
      <c r="A362">
        <v>8769</v>
      </c>
      <c r="B362" t="s">
        <v>3775</v>
      </c>
      <c r="C362" t="s">
        <v>4334</v>
      </c>
      <c r="D362">
        <v>0</v>
      </c>
      <c r="E362">
        <v>4</v>
      </c>
      <c r="F362">
        <v>1200</v>
      </c>
      <c r="G362">
        <v>5298</v>
      </c>
      <c r="H362">
        <v>11.220000000000002</v>
      </c>
      <c r="I362">
        <v>32.49666666666667</v>
      </c>
      <c r="J362">
        <v>20.76</v>
      </c>
      <c r="K362">
        <v>1.4426685198054205</v>
      </c>
      <c r="L362">
        <v>4.17</v>
      </c>
      <c r="M362">
        <v>1.1300813008130082</v>
      </c>
      <c r="N362">
        <v>99.77</v>
      </c>
      <c r="O362">
        <v>98.57</v>
      </c>
      <c r="P362" t="s">
        <v>14143</v>
      </c>
      <c r="Q362" t="s">
        <v>13855</v>
      </c>
      <c r="R362" t="s">
        <v>14427</v>
      </c>
      <c r="S362">
        <v>0.42902147971360383</v>
      </c>
      <c r="T362">
        <v>1.3273495248152059</v>
      </c>
    </row>
    <row r="363" spans="1:20">
      <c r="A363">
        <v>9307</v>
      </c>
      <c r="B363" t="s">
        <v>948</v>
      </c>
      <c r="C363" t="s">
        <v>4332</v>
      </c>
      <c r="D363">
        <v>0</v>
      </c>
      <c r="E363">
        <v>3</v>
      </c>
      <c r="F363">
        <v>1001</v>
      </c>
      <c r="G363">
        <v>2273</v>
      </c>
      <c r="H363">
        <v>59.61</v>
      </c>
      <c r="I363">
        <v>54.106666666666662</v>
      </c>
      <c r="J363">
        <v>4.6500000000000004</v>
      </c>
      <c r="K363">
        <v>1.0310421286031044</v>
      </c>
      <c r="L363">
        <v>0.06</v>
      </c>
      <c r="M363">
        <v>2.3076923076923075E-2</v>
      </c>
      <c r="N363">
        <v>83.5</v>
      </c>
      <c r="O363">
        <v>99.17</v>
      </c>
      <c r="P363" t="s">
        <v>13750</v>
      </c>
      <c r="Q363" t="s">
        <v>13720</v>
      </c>
      <c r="R363" t="s">
        <v>14428</v>
      </c>
      <c r="S363">
        <v>0.34938775510204079</v>
      </c>
      <c r="T363">
        <v>1.2</v>
      </c>
    </row>
    <row r="364" spans="1:20">
      <c r="A364">
        <v>8863</v>
      </c>
      <c r="B364" t="s">
        <v>3995</v>
      </c>
      <c r="C364" t="s">
        <v>4334</v>
      </c>
      <c r="D364">
        <v>0</v>
      </c>
      <c r="E364">
        <v>4</v>
      </c>
      <c r="F364">
        <v>1000</v>
      </c>
      <c r="G364">
        <v>7110</v>
      </c>
      <c r="H364">
        <v>1.25</v>
      </c>
      <c r="I364">
        <v>-1.79</v>
      </c>
      <c r="J364">
        <v>10.32</v>
      </c>
      <c r="K364">
        <v>0.71716469770674074</v>
      </c>
      <c r="L364">
        <v>3.08</v>
      </c>
      <c r="M364">
        <v>0.83468834688346882</v>
      </c>
      <c r="N364">
        <v>97.89</v>
      </c>
      <c r="O364">
        <v>97.31</v>
      </c>
      <c r="P364" t="s">
        <v>13670</v>
      </c>
      <c r="Q364" t="s">
        <v>13715</v>
      </c>
      <c r="R364" t="s">
        <v>14429</v>
      </c>
      <c r="S364">
        <v>0.17589041095890412</v>
      </c>
      <c r="T364">
        <v>1.2496433666191156</v>
      </c>
    </row>
    <row r="365" spans="1:20">
      <c r="A365">
        <v>9629</v>
      </c>
      <c r="B365" t="s">
        <v>4152</v>
      </c>
      <c r="C365" t="s">
        <v>4334</v>
      </c>
      <c r="D365">
        <v>0</v>
      </c>
      <c r="E365">
        <v>4</v>
      </c>
      <c r="F365">
        <v>1000</v>
      </c>
      <c r="G365">
        <v>53341</v>
      </c>
      <c r="H365">
        <v>20.419999999999998</v>
      </c>
      <c r="I365">
        <v>26.443333333333332</v>
      </c>
      <c r="J365">
        <v>52.94</v>
      </c>
      <c r="K365">
        <v>4.1134421134421135</v>
      </c>
      <c r="L365">
        <v>6.24</v>
      </c>
      <c r="M365">
        <v>1.7049180327868851</v>
      </c>
      <c r="N365">
        <v>72.39</v>
      </c>
      <c r="O365">
        <v>99.27</v>
      </c>
      <c r="P365" t="s">
        <v>13684</v>
      </c>
      <c r="Q365" t="s">
        <v>13684</v>
      </c>
      <c r="R365" t="s">
        <v>14430</v>
      </c>
      <c r="S365" t="e">
        <v>#DIV/0!</v>
      </c>
      <c r="T365">
        <v>0</v>
      </c>
    </row>
    <row r="366" spans="1:20">
      <c r="A366">
        <v>9632</v>
      </c>
      <c r="B366" t="s">
        <v>4164</v>
      </c>
      <c r="C366" t="s">
        <v>4334</v>
      </c>
      <c r="D366">
        <v>0</v>
      </c>
      <c r="E366">
        <v>4</v>
      </c>
      <c r="F366">
        <v>1000</v>
      </c>
      <c r="G366">
        <v>32507</v>
      </c>
      <c r="H366">
        <v>29.03</v>
      </c>
      <c r="I366">
        <v>19.2</v>
      </c>
      <c r="J366">
        <v>34.04</v>
      </c>
      <c r="K366">
        <v>2.6449106449106452</v>
      </c>
      <c r="L366">
        <v>1.33</v>
      </c>
      <c r="M366">
        <v>0.36338797814207652</v>
      </c>
      <c r="N366">
        <v>99.28</v>
      </c>
      <c r="O366">
        <v>98.43</v>
      </c>
      <c r="P366" t="s">
        <v>13782</v>
      </c>
      <c r="Q366" t="s">
        <v>14293</v>
      </c>
      <c r="R366" t="s">
        <v>14431</v>
      </c>
      <c r="S366">
        <v>0.27999999999999997</v>
      </c>
      <c r="T366">
        <v>6.2573099415204683E-2</v>
      </c>
    </row>
    <row r="367" spans="1:20">
      <c r="A367">
        <v>8810</v>
      </c>
      <c r="B367" t="s">
        <v>2610</v>
      </c>
      <c r="C367" t="s">
        <v>4334</v>
      </c>
      <c r="D367">
        <v>0</v>
      </c>
      <c r="E367">
        <v>4</v>
      </c>
      <c r="F367">
        <v>3000</v>
      </c>
      <c r="G367">
        <v>12806</v>
      </c>
      <c r="H367">
        <v>9.5</v>
      </c>
      <c r="I367">
        <v>73.73</v>
      </c>
      <c r="J367">
        <v>3.12</v>
      </c>
      <c r="K367">
        <v>0.24242424242424246</v>
      </c>
      <c r="L367">
        <v>2.7</v>
      </c>
      <c r="M367">
        <v>0.73770491803278693</v>
      </c>
      <c r="N367">
        <v>87.45</v>
      </c>
      <c r="O367">
        <v>99.79</v>
      </c>
      <c r="P367" t="s">
        <v>14432</v>
      </c>
      <c r="Q367" t="s">
        <v>14106</v>
      </c>
      <c r="R367" t="s">
        <v>13853</v>
      </c>
      <c r="S367">
        <v>1.2082296650717703</v>
      </c>
      <c r="T367">
        <v>0.70807453416149069</v>
      </c>
    </row>
    <row r="368" spans="1:20">
      <c r="A368">
        <v>8701</v>
      </c>
      <c r="B368" t="s">
        <v>3662</v>
      </c>
      <c r="C368" t="s">
        <v>4378</v>
      </c>
      <c r="D368">
        <v>0</v>
      </c>
      <c r="E368">
        <v>7</v>
      </c>
      <c r="F368">
        <v>5000</v>
      </c>
      <c r="G368">
        <v>1013096</v>
      </c>
      <c r="H368">
        <v>9.9699999999999989</v>
      </c>
      <c r="I368">
        <v>10.633333333333333</v>
      </c>
      <c r="J368">
        <v>2.31</v>
      </c>
      <c r="K368">
        <v>0.65811965811965822</v>
      </c>
      <c r="L368">
        <v>1.07</v>
      </c>
      <c r="M368">
        <v>0.59116022099447518</v>
      </c>
      <c r="N368">
        <v>98.91</v>
      </c>
      <c r="O368">
        <v>99.65</v>
      </c>
      <c r="P368" t="s">
        <v>14433</v>
      </c>
      <c r="Q368" t="s">
        <v>14434</v>
      </c>
      <c r="R368" t="s">
        <v>14435</v>
      </c>
      <c r="S368">
        <v>0.91979765121023327</v>
      </c>
      <c r="T368">
        <v>1.2649712736371324</v>
      </c>
    </row>
    <row r="369" spans="1:20">
      <c r="A369">
        <v>8801</v>
      </c>
      <c r="B369" t="s">
        <v>4128</v>
      </c>
      <c r="C369" t="s">
        <v>4334</v>
      </c>
      <c r="D369">
        <v>0</v>
      </c>
      <c r="E369">
        <v>4</v>
      </c>
      <c r="F369">
        <v>1000</v>
      </c>
      <c r="G369">
        <v>47812</v>
      </c>
      <c r="H369">
        <v>1.4400000000000048</v>
      </c>
      <c r="I369">
        <v>60.686666666666667</v>
      </c>
      <c r="J369">
        <v>13.22</v>
      </c>
      <c r="K369">
        <v>0.91869353717859625</v>
      </c>
      <c r="L369">
        <v>4.71</v>
      </c>
      <c r="M369">
        <v>1.2764227642276422</v>
      </c>
      <c r="N369">
        <v>99.63</v>
      </c>
      <c r="O369">
        <v>98.53</v>
      </c>
      <c r="P369" t="s">
        <v>13924</v>
      </c>
      <c r="Q369" t="s">
        <v>14236</v>
      </c>
      <c r="R369" t="s">
        <v>14436</v>
      </c>
      <c r="S369">
        <v>0.9097584541062802</v>
      </c>
      <c r="T369">
        <v>1.1761363636363635</v>
      </c>
    </row>
    <row r="370" spans="1:20">
      <c r="A370">
        <v>8934</v>
      </c>
      <c r="B370" t="s">
        <v>2576</v>
      </c>
      <c r="C370" t="s">
        <v>4334</v>
      </c>
      <c r="D370">
        <v>0</v>
      </c>
      <c r="E370">
        <v>4</v>
      </c>
      <c r="F370">
        <v>1000</v>
      </c>
      <c r="G370">
        <v>15663</v>
      </c>
      <c r="H370">
        <v>3.1600000000000108</v>
      </c>
      <c r="I370">
        <v>79.490000000000009</v>
      </c>
      <c r="J370">
        <v>7.22</v>
      </c>
      <c r="K370">
        <v>0.50173731758165385</v>
      </c>
      <c r="L370">
        <v>3.86</v>
      </c>
      <c r="M370">
        <v>1.046070460704607</v>
      </c>
      <c r="N370">
        <v>100</v>
      </c>
      <c r="O370">
        <v>99.07</v>
      </c>
      <c r="P370" t="s">
        <v>13676</v>
      </c>
      <c r="Q370" t="s">
        <v>14437</v>
      </c>
      <c r="R370" t="s">
        <v>14438</v>
      </c>
      <c r="S370">
        <v>9.5535714285714286E-3</v>
      </c>
      <c r="T370">
        <v>0.52123327515997675</v>
      </c>
    </row>
    <row r="371" spans="1:20">
      <c r="A371">
        <v>8935</v>
      </c>
      <c r="B371" t="s">
        <v>1047</v>
      </c>
      <c r="C371" t="s">
        <v>4334</v>
      </c>
      <c r="D371">
        <v>0</v>
      </c>
      <c r="E371">
        <v>4</v>
      </c>
      <c r="F371">
        <v>684</v>
      </c>
      <c r="G371">
        <v>7862</v>
      </c>
      <c r="H371">
        <v>9.82</v>
      </c>
      <c r="I371">
        <v>2.7600000000000002</v>
      </c>
      <c r="J371">
        <v>45</v>
      </c>
      <c r="K371">
        <v>3.4965034965034967</v>
      </c>
      <c r="L371">
        <v>4.92</v>
      </c>
      <c r="M371">
        <v>1.3442622950819672</v>
      </c>
      <c r="N371">
        <v>99.89</v>
      </c>
      <c r="O371">
        <v>98.42</v>
      </c>
      <c r="P371" t="s">
        <v>13671</v>
      </c>
      <c r="Q371" t="s">
        <v>14395</v>
      </c>
      <c r="R371" t="s">
        <v>14439</v>
      </c>
      <c r="S371">
        <v>0.82625482625482627</v>
      </c>
      <c r="T371">
        <v>0.73060648801128347</v>
      </c>
    </row>
    <row r="372" spans="1:20">
      <c r="A372">
        <v>8937</v>
      </c>
      <c r="B372" t="s">
        <v>2602</v>
      </c>
      <c r="C372" t="s">
        <v>4286</v>
      </c>
      <c r="D372">
        <v>0</v>
      </c>
      <c r="E372">
        <v>8</v>
      </c>
      <c r="F372">
        <v>2000</v>
      </c>
      <c r="G372">
        <v>6317</v>
      </c>
      <c r="H372">
        <v>3.1999999999999886</v>
      </c>
      <c r="I372">
        <v>67.173333333333332</v>
      </c>
      <c r="J372">
        <v>1.72</v>
      </c>
      <c r="K372">
        <v>0.25256975036710722</v>
      </c>
      <c r="L372">
        <v>0.01</v>
      </c>
      <c r="M372">
        <v>3.0674846625766872E-3</v>
      </c>
      <c r="N372">
        <v>81.37</v>
      </c>
      <c r="O372">
        <v>99.84</v>
      </c>
      <c r="P372" t="s">
        <v>13676</v>
      </c>
      <c r="Q372" t="s">
        <v>14143</v>
      </c>
      <c r="R372" t="s">
        <v>14440</v>
      </c>
      <c r="S372">
        <v>0.1019047619047619</v>
      </c>
      <c r="T372">
        <v>0.31034482758620691</v>
      </c>
    </row>
    <row r="373" spans="1:20">
      <c r="A373">
        <v>9476</v>
      </c>
      <c r="B373" t="s">
        <v>4011</v>
      </c>
      <c r="C373" t="s">
        <v>4335</v>
      </c>
      <c r="D373">
        <v>0</v>
      </c>
      <c r="E373">
        <v>5</v>
      </c>
      <c r="F373">
        <v>1000</v>
      </c>
      <c r="G373">
        <v>75258</v>
      </c>
      <c r="H373">
        <v>6.8700000000000045</v>
      </c>
      <c r="I373">
        <v>47.97</v>
      </c>
      <c r="J373">
        <v>1.05</v>
      </c>
      <c r="K373">
        <v>0.26717557251908397</v>
      </c>
      <c r="L373">
        <v>0.53</v>
      </c>
      <c r="M373">
        <v>0.21810699588477367</v>
      </c>
      <c r="N373">
        <v>88.67</v>
      </c>
      <c r="O373">
        <v>99.89</v>
      </c>
      <c r="P373" t="s">
        <v>14069</v>
      </c>
      <c r="Q373" t="s">
        <v>14441</v>
      </c>
      <c r="R373" t="s">
        <v>14442</v>
      </c>
      <c r="S373">
        <v>0.6194736842105264</v>
      </c>
      <c r="T373">
        <v>0.24203821656050956</v>
      </c>
    </row>
    <row r="374" spans="1:20">
      <c r="A374">
        <v>8841</v>
      </c>
      <c r="B374" t="s">
        <v>3971</v>
      </c>
      <c r="C374" t="s">
        <v>4335</v>
      </c>
      <c r="D374">
        <v>0</v>
      </c>
      <c r="E374">
        <v>5</v>
      </c>
      <c r="F374">
        <v>6000</v>
      </c>
      <c r="G374">
        <v>36498</v>
      </c>
      <c r="H374">
        <v>5.519999999999996</v>
      </c>
      <c r="I374">
        <v>59.20333333333334</v>
      </c>
      <c r="J374">
        <v>11.43</v>
      </c>
      <c r="K374">
        <v>3.2564102564102564</v>
      </c>
      <c r="L374">
        <v>3.02</v>
      </c>
      <c r="M374">
        <v>1.6685082872928176</v>
      </c>
      <c r="N374">
        <v>62.28</v>
      </c>
      <c r="O374">
        <v>99.26</v>
      </c>
      <c r="P374" t="s">
        <v>13945</v>
      </c>
      <c r="Q374" t="s">
        <v>14213</v>
      </c>
      <c r="R374" t="s">
        <v>14443</v>
      </c>
      <c r="S374">
        <v>1.5469879518072289</v>
      </c>
      <c r="T374">
        <v>0.11168423413321373</v>
      </c>
    </row>
    <row r="375" spans="1:20">
      <c r="A375">
        <v>9436</v>
      </c>
      <c r="B375" t="s">
        <v>3730</v>
      </c>
      <c r="C375" t="s">
        <v>4334</v>
      </c>
      <c r="D375">
        <v>0</v>
      </c>
      <c r="E375">
        <v>4</v>
      </c>
      <c r="F375">
        <v>1000</v>
      </c>
      <c r="G375">
        <v>11725</v>
      </c>
      <c r="H375">
        <v>16.23</v>
      </c>
      <c r="I375">
        <v>23.51</v>
      </c>
      <c r="J375">
        <v>5.28</v>
      </c>
      <c r="K375">
        <v>0.4102564102564103</v>
      </c>
      <c r="L375">
        <v>4.2699999999999996</v>
      </c>
      <c r="M375">
        <v>1.1666666666666665</v>
      </c>
      <c r="N375">
        <v>98</v>
      </c>
      <c r="O375">
        <v>98.75</v>
      </c>
      <c r="P375" t="s">
        <v>14444</v>
      </c>
      <c r="Q375" t="s">
        <v>13949</v>
      </c>
      <c r="R375" t="s">
        <v>14445</v>
      </c>
      <c r="S375">
        <v>0.77076271186440681</v>
      </c>
      <c r="T375">
        <v>0.76664861938278284</v>
      </c>
    </row>
    <row r="376" spans="1:20">
      <c r="A376">
        <v>8715</v>
      </c>
      <c r="B376" t="s">
        <v>3666</v>
      </c>
      <c r="C376" t="s">
        <v>4335</v>
      </c>
      <c r="D376">
        <v>0</v>
      </c>
      <c r="E376">
        <v>5</v>
      </c>
      <c r="F376">
        <v>1000</v>
      </c>
      <c r="G376">
        <v>17587</v>
      </c>
      <c r="H376">
        <v>0.78000000000000025</v>
      </c>
      <c r="I376">
        <v>-2.4466666666666668</v>
      </c>
      <c r="J376">
        <v>1.64</v>
      </c>
      <c r="K376">
        <v>0.41730279898218825</v>
      </c>
      <c r="L376">
        <v>1.26</v>
      </c>
      <c r="M376">
        <v>0.51851851851851849</v>
      </c>
      <c r="N376">
        <v>65.36</v>
      </c>
      <c r="O376">
        <v>99.69</v>
      </c>
      <c r="P376" t="s">
        <v>14110</v>
      </c>
      <c r="Q376" t="s">
        <v>14446</v>
      </c>
      <c r="R376" t="s">
        <v>14447</v>
      </c>
      <c r="S376">
        <v>0.73056360708534629</v>
      </c>
      <c r="T376">
        <v>0.79116679052978023</v>
      </c>
    </row>
    <row r="377" spans="1:20">
      <c r="A377">
        <v>8938</v>
      </c>
      <c r="B377" t="s">
        <v>308</v>
      </c>
      <c r="C377" t="s">
        <v>4350</v>
      </c>
      <c r="D377">
        <v>0</v>
      </c>
      <c r="E377">
        <v>15</v>
      </c>
      <c r="F377">
        <v>1000</v>
      </c>
      <c r="G377">
        <v>149266</v>
      </c>
      <c r="H377">
        <v>0</v>
      </c>
      <c r="I377">
        <v>0</v>
      </c>
      <c r="J377">
        <v>1.7</v>
      </c>
      <c r="K377">
        <v>0.54487179487179482</v>
      </c>
      <c r="L377">
        <v>1.56</v>
      </c>
      <c r="M377">
        <v>0.59090909090909094</v>
      </c>
      <c r="N377">
        <v>96.24</v>
      </c>
      <c r="O377">
        <v>98.84</v>
      </c>
      <c r="P377" t="s">
        <v>14310</v>
      </c>
      <c r="Q377" t="s">
        <v>14448</v>
      </c>
      <c r="R377" t="s">
        <v>14449</v>
      </c>
      <c r="S377">
        <v>1.1517539644401731</v>
      </c>
      <c r="T377">
        <v>0.91492635744119588</v>
      </c>
    </row>
    <row r="378" spans="1:20">
      <c r="A378">
        <v>9465</v>
      </c>
      <c r="B378" t="s">
        <v>3884</v>
      </c>
      <c r="C378" t="s">
        <v>4335</v>
      </c>
      <c r="D378">
        <v>0</v>
      </c>
      <c r="E378">
        <v>5</v>
      </c>
      <c r="F378">
        <v>1000</v>
      </c>
      <c r="G378">
        <v>45266</v>
      </c>
      <c r="H378">
        <v>44.76</v>
      </c>
      <c r="I378">
        <v>16.626666666666665</v>
      </c>
      <c r="J378">
        <v>0</v>
      </c>
      <c r="K378">
        <v>0</v>
      </c>
      <c r="L378">
        <v>11.24</v>
      </c>
      <c r="M378">
        <v>4.6255144032921809</v>
      </c>
      <c r="N378">
        <v>26.11</v>
      </c>
      <c r="O378">
        <v>99.46</v>
      </c>
      <c r="P378" t="s">
        <v>13684</v>
      </c>
      <c r="Q378" t="s">
        <v>13750</v>
      </c>
      <c r="R378" t="s">
        <v>13702</v>
      </c>
      <c r="S378">
        <v>0</v>
      </c>
      <c r="T378">
        <v>0.26666666666666666</v>
      </c>
    </row>
    <row r="379" spans="1:20">
      <c r="A379">
        <v>8730</v>
      </c>
      <c r="B379" t="s">
        <v>3703</v>
      </c>
      <c r="C379" t="s">
        <v>4286</v>
      </c>
      <c r="D379">
        <v>0</v>
      </c>
      <c r="E379">
        <v>8</v>
      </c>
      <c r="F379">
        <v>1000</v>
      </c>
      <c r="G379">
        <v>30279</v>
      </c>
      <c r="H379">
        <v>7.35</v>
      </c>
      <c r="I379">
        <v>19.873333333333331</v>
      </c>
      <c r="J379">
        <v>19.260000000000002</v>
      </c>
      <c r="K379">
        <v>3.04746835443038</v>
      </c>
      <c r="L379">
        <v>3.18</v>
      </c>
      <c r="M379">
        <v>0.97846153846153849</v>
      </c>
      <c r="N379">
        <v>99.08</v>
      </c>
      <c r="O379">
        <v>99.77</v>
      </c>
      <c r="P379" t="s">
        <v>14398</v>
      </c>
      <c r="Q379" t="s">
        <v>13663</v>
      </c>
      <c r="R379" t="s">
        <v>14450</v>
      </c>
      <c r="S379">
        <v>0.79680851063829783</v>
      </c>
      <c r="T379">
        <v>0.70676691729323304</v>
      </c>
    </row>
    <row r="380" spans="1:20">
      <c r="A380">
        <v>9377</v>
      </c>
      <c r="B380" t="s">
        <v>245</v>
      </c>
      <c r="C380" t="s">
        <v>4334</v>
      </c>
      <c r="D380">
        <v>0</v>
      </c>
      <c r="E380">
        <v>4</v>
      </c>
      <c r="F380">
        <v>1212</v>
      </c>
      <c r="G380">
        <v>81873</v>
      </c>
      <c r="H380">
        <v>8.1199999999999903</v>
      </c>
      <c r="I380">
        <v>72.536666666666676</v>
      </c>
      <c r="J380">
        <v>9.8699999999999992</v>
      </c>
      <c r="K380">
        <v>0.68589298123697007</v>
      </c>
      <c r="L380">
        <v>3.67</v>
      </c>
      <c r="M380">
        <v>0.99457994579945797</v>
      </c>
      <c r="N380">
        <v>99.37</v>
      </c>
      <c r="O380">
        <v>99.21</v>
      </c>
      <c r="P380" t="s">
        <v>14234</v>
      </c>
      <c r="Q380" t="s">
        <v>14370</v>
      </c>
      <c r="R380" t="s">
        <v>14451</v>
      </c>
      <c r="S380">
        <v>0.54558241758241754</v>
      </c>
      <c r="T380">
        <v>1.546742209631728</v>
      </c>
    </row>
    <row r="381" spans="1:20">
      <c r="A381">
        <v>9420</v>
      </c>
      <c r="B381" t="s">
        <v>2950</v>
      </c>
      <c r="C381" t="s">
        <v>4350</v>
      </c>
      <c r="D381">
        <v>0</v>
      </c>
      <c r="E381">
        <v>15</v>
      </c>
      <c r="F381">
        <v>1000</v>
      </c>
      <c r="G381">
        <v>11930</v>
      </c>
      <c r="H381">
        <v>14.599999999999994</v>
      </c>
      <c r="I381">
        <v>74.763333333333335</v>
      </c>
      <c r="J381">
        <v>0.5</v>
      </c>
      <c r="K381">
        <v>0.15974440894568689</v>
      </c>
      <c r="L381">
        <v>2.31</v>
      </c>
      <c r="M381">
        <v>0.90588235294117658</v>
      </c>
      <c r="N381">
        <v>14.21</v>
      </c>
      <c r="O381">
        <v>99.92</v>
      </c>
      <c r="P381" t="s">
        <v>13708</v>
      </c>
      <c r="Q381" t="s">
        <v>14452</v>
      </c>
      <c r="R381" t="s">
        <v>14453</v>
      </c>
      <c r="S381">
        <v>0.93625000000000003</v>
      </c>
      <c r="T381">
        <v>1.0816901408450703</v>
      </c>
    </row>
    <row r="382" spans="1:20">
      <c r="A382">
        <v>9410</v>
      </c>
      <c r="B382" t="s">
        <v>2961</v>
      </c>
      <c r="C382" t="s">
        <v>4334</v>
      </c>
      <c r="D382">
        <v>0</v>
      </c>
      <c r="E382">
        <v>4</v>
      </c>
      <c r="F382">
        <v>1000</v>
      </c>
      <c r="G382">
        <v>33631</v>
      </c>
      <c r="H382">
        <v>1.1200000000000001</v>
      </c>
      <c r="I382">
        <v>-0.64</v>
      </c>
      <c r="J382">
        <v>14.86</v>
      </c>
      <c r="K382">
        <v>1.0326615705350937</v>
      </c>
      <c r="L382">
        <v>6.7</v>
      </c>
      <c r="M382">
        <v>1.8157181571815719</v>
      </c>
      <c r="N382">
        <v>100</v>
      </c>
      <c r="O382">
        <v>97.79</v>
      </c>
      <c r="P382" t="s">
        <v>13714</v>
      </c>
      <c r="Q382" t="s">
        <v>14308</v>
      </c>
      <c r="R382" t="s">
        <v>14454</v>
      </c>
      <c r="S382">
        <v>0.73125628140703514</v>
      </c>
      <c r="T382">
        <v>0.35409252669039148</v>
      </c>
    </row>
    <row r="383" spans="1:20">
      <c r="A383">
        <v>9363</v>
      </c>
      <c r="B383" t="s">
        <v>2857</v>
      </c>
      <c r="C383" t="s">
        <v>4358</v>
      </c>
      <c r="D383">
        <v>0</v>
      </c>
      <c r="E383">
        <v>1</v>
      </c>
      <c r="F383">
        <v>2000</v>
      </c>
      <c r="G383">
        <v>14481</v>
      </c>
      <c r="H383">
        <v>5.3700000000000045</v>
      </c>
      <c r="I383">
        <v>86.043333333333337</v>
      </c>
      <c r="J383">
        <v>6.3</v>
      </c>
      <c r="K383">
        <v>1.4928909952606635</v>
      </c>
      <c r="L383">
        <v>3.27</v>
      </c>
      <c r="M383">
        <v>1.0792079207920793</v>
      </c>
      <c r="N383">
        <v>89.75</v>
      </c>
      <c r="O383">
        <v>99.87</v>
      </c>
      <c r="P383" t="s">
        <v>14455</v>
      </c>
      <c r="Q383" t="s">
        <v>14456</v>
      </c>
      <c r="R383" t="s">
        <v>14457</v>
      </c>
      <c r="S383">
        <v>0.9022702702702704</v>
      </c>
      <c r="T383">
        <v>1.0568073627419867</v>
      </c>
    </row>
    <row r="384" spans="1:20">
      <c r="A384">
        <v>9100</v>
      </c>
      <c r="B384" t="s">
        <v>379</v>
      </c>
      <c r="C384" t="s">
        <v>4334</v>
      </c>
      <c r="D384">
        <v>0</v>
      </c>
      <c r="E384">
        <v>4</v>
      </c>
      <c r="F384">
        <v>1000</v>
      </c>
      <c r="G384">
        <v>7230</v>
      </c>
      <c r="H384">
        <v>14.520000000000003</v>
      </c>
      <c r="I384">
        <v>58.876666666666665</v>
      </c>
      <c r="J384">
        <v>5.05</v>
      </c>
      <c r="K384">
        <v>0.39238539238539238</v>
      </c>
      <c r="L384">
        <v>2.75</v>
      </c>
      <c r="M384">
        <v>0.75136612021857918</v>
      </c>
      <c r="N384">
        <v>60.82</v>
      </c>
      <c r="O384">
        <v>99.47</v>
      </c>
      <c r="P384" t="s">
        <v>14458</v>
      </c>
      <c r="Q384" t="s">
        <v>14016</v>
      </c>
      <c r="R384" t="s">
        <v>14459</v>
      </c>
      <c r="S384">
        <v>0.52054054054054055</v>
      </c>
      <c r="T384">
        <v>1.9137931034482758</v>
      </c>
    </row>
    <row r="385" spans="1:20">
      <c r="A385">
        <v>9107</v>
      </c>
      <c r="B385" t="s">
        <v>337</v>
      </c>
      <c r="C385" t="s">
        <v>4334</v>
      </c>
      <c r="D385">
        <v>0</v>
      </c>
      <c r="E385">
        <v>4</v>
      </c>
      <c r="F385">
        <v>1000</v>
      </c>
      <c r="G385">
        <v>79356</v>
      </c>
      <c r="H385">
        <v>6.009999999999998</v>
      </c>
      <c r="I385">
        <v>16.493333333333336</v>
      </c>
      <c r="J385">
        <v>53.24</v>
      </c>
      <c r="K385">
        <v>3.6997915218902016</v>
      </c>
      <c r="L385">
        <v>5.16</v>
      </c>
      <c r="M385">
        <v>1.3983739837398375</v>
      </c>
      <c r="N385">
        <v>93.37</v>
      </c>
      <c r="O385">
        <v>99.41</v>
      </c>
      <c r="P385" t="s">
        <v>13923</v>
      </c>
      <c r="Q385" t="s">
        <v>14010</v>
      </c>
      <c r="R385" t="s">
        <v>14460</v>
      </c>
      <c r="S385">
        <v>7.6428571428571429E-2</v>
      </c>
      <c r="T385">
        <v>0.24579370885149962</v>
      </c>
    </row>
    <row r="386" spans="1:20">
      <c r="A386">
        <v>9344</v>
      </c>
      <c r="B386" t="s">
        <v>2746</v>
      </c>
      <c r="C386" t="s">
        <v>4339</v>
      </c>
      <c r="D386">
        <v>0</v>
      </c>
      <c r="E386">
        <v>6</v>
      </c>
      <c r="F386">
        <v>10000</v>
      </c>
      <c r="G386">
        <v>12996</v>
      </c>
      <c r="H386">
        <v>1.3800000000000097</v>
      </c>
      <c r="I386">
        <v>88.363333333333344</v>
      </c>
      <c r="J386">
        <v>0.72</v>
      </c>
      <c r="K386">
        <v>0.18997361477572558</v>
      </c>
      <c r="L386">
        <v>9.26</v>
      </c>
      <c r="M386">
        <v>3.8264462809917354</v>
      </c>
      <c r="N386">
        <v>98.17</v>
      </c>
      <c r="O386">
        <v>99.86</v>
      </c>
      <c r="P386" t="s">
        <v>14461</v>
      </c>
      <c r="Q386" t="s">
        <v>14462</v>
      </c>
      <c r="R386" t="s">
        <v>14463</v>
      </c>
      <c r="S386">
        <v>0.66671023965141618</v>
      </c>
      <c r="T386">
        <v>0.91754122938530736</v>
      </c>
    </row>
    <row r="387" spans="1:20">
      <c r="A387">
        <v>8789</v>
      </c>
      <c r="B387" t="s">
        <v>3991</v>
      </c>
      <c r="C387" t="s">
        <v>4334</v>
      </c>
      <c r="D387">
        <v>0</v>
      </c>
      <c r="E387">
        <v>4</v>
      </c>
      <c r="F387">
        <v>1000</v>
      </c>
      <c r="G387">
        <v>74917</v>
      </c>
      <c r="H387">
        <v>13.83</v>
      </c>
      <c r="I387">
        <v>4.6100000000000003</v>
      </c>
      <c r="J387">
        <v>19.13</v>
      </c>
      <c r="K387">
        <v>1.3293954134815844</v>
      </c>
      <c r="L387">
        <v>2.4500000000000002</v>
      </c>
      <c r="M387">
        <v>0.66395663956639572</v>
      </c>
      <c r="N387">
        <v>94.21</v>
      </c>
      <c r="O387">
        <v>98.74</v>
      </c>
      <c r="P387" t="s">
        <v>13946</v>
      </c>
      <c r="Q387" t="s">
        <v>14464</v>
      </c>
      <c r="R387" t="s">
        <v>14465</v>
      </c>
      <c r="S387">
        <v>0.68260768335273581</v>
      </c>
      <c r="T387">
        <v>1.2047685834502104</v>
      </c>
    </row>
    <row r="388" spans="1:20">
      <c r="A388">
        <v>9374</v>
      </c>
      <c r="B388" t="s">
        <v>2834</v>
      </c>
      <c r="C388" t="s">
        <v>4370</v>
      </c>
      <c r="D388">
        <v>0</v>
      </c>
      <c r="E388">
        <v>11</v>
      </c>
      <c r="F388">
        <v>1000</v>
      </c>
      <c r="G388">
        <v>336411</v>
      </c>
      <c r="H388">
        <v>11.55</v>
      </c>
      <c r="I388">
        <v>26.346666666666668</v>
      </c>
      <c r="J388">
        <v>1.1499999999999999</v>
      </c>
      <c r="K388">
        <v>0.3571428571428571</v>
      </c>
      <c r="L388">
        <v>1.99</v>
      </c>
      <c r="M388">
        <v>1.2515723270440251</v>
      </c>
      <c r="N388">
        <v>99.88</v>
      </c>
      <c r="O388">
        <v>99.4</v>
      </c>
      <c r="P388" t="s">
        <v>14466</v>
      </c>
      <c r="Q388" t="s">
        <v>14467</v>
      </c>
      <c r="R388" t="s">
        <v>14468</v>
      </c>
      <c r="S388">
        <v>0.93645016462137087</v>
      </c>
      <c r="T388">
        <v>1.2384776967749906</v>
      </c>
    </row>
    <row r="389" spans="1:20">
      <c r="A389">
        <v>9389</v>
      </c>
      <c r="B389" t="s">
        <v>2866</v>
      </c>
      <c r="C389" t="s">
        <v>4339</v>
      </c>
      <c r="D389">
        <v>0</v>
      </c>
      <c r="E389">
        <v>6</v>
      </c>
      <c r="F389">
        <v>10000</v>
      </c>
      <c r="G389">
        <v>8923</v>
      </c>
      <c r="H389">
        <v>32</v>
      </c>
      <c r="I389">
        <v>12.07</v>
      </c>
      <c r="J389">
        <v>5.67</v>
      </c>
      <c r="K389">
        <v>1.4464285714285714</v>
      </c>
      <c r="L389">
        <v>2.68</v>
      </c>
      <c r="M389">
        <v>0.88741721854304645</v>
      </c>
      <c r="N389">
        <v>65.959999999999994</v>
      </c>
      <c r="O389">
        <v>99.63</v>
      </c>
      <c r="P389" t="s">
        <v>14469</v>
      </c>
      <c r="Q389" t="s">
        <v>14470</v>
      </c>
      <c r="R389" t="s">
        <v>14471</v>
      </c>
      <c r="S389">
        <v>0.90105263157894733</v>
      </c>
      <c r="T389">
        <v>1.1154598825831703</v>
      </c>
    </row>
    <row r="390" spans="1:20">
      <c r="A390">
        <v>9466</v>
      </c>
      <c r="B390" t="s">
        <v>3952</v>
      </c>
      <c r="C390" t="s">
        <v>4286</v>
      </c>
      <c r="D390">
        <v>0</v>
      </c>
      <c r="E390">
        <v>8</v>
      </c>
      <c r="F390">
        <v>1000</v>
      </c>
      <c r="G390">
        <v>10330</v>
      </c>
      <c r="H390">
        <v>6.4500000000000028</v>
      </c>
      <c r="I390">
        <v>63.79666666666666</v>
      </c>
      <c r="J390">
        <v>3.45</v>
      </c>
      <c r="K390">
        <v>0.50660792951541855</v>
      </c>
      <c r="L390">
        <v>5.98</v>
      </c>
      <c r="M390">
        <v>1.8343558282208592</v>
      </c>
      <c r="N390">
        <v>99.19</v>
      </c>
      <c r="O390">
        <v>99.69</v>
      </c>
      <c r="P390" t="s">
        <v>13782</v>
      </c>
      <c r="Q390" t="s">
        <v>13824</v>
      </c>
      <c r="R390" t="s">
        <v>14169</v>
      </c>
      <c r="S390">
        <v>1.2483333333333335</v>
      </c>
      <c r="T390">
        <v>2.4</v>
      </c>
    </row>
    <row r="391" spans="1:20">
      <c r="A391">
        <v>9148</v>
      </c>
      <c r="B391" t="s">
        <v>373</v>
      </c>
      <c r="C391" t="s">
        <v>4334</v>
      </c>
      <c r="D391">
        <v>0</v>
      </c>
      <c r="E391">
        <v>4</v>
      </c>
      <c r="F391">
        <v>1000</v>
      </c>
      <c r="G391">
        <v>55271</v>
      </c>
      <c r="H391">
        <v>12.399999999999991</v>
      </c>
      <c r="I391">
        <v>57.819999999999993</v>
      </c>
      <c r="J391">
        <v>10.79</v>
      </c>
      <c r="K391">
        <v>0.74982626824183451</v>
      </c>
      <c r="L391">
        <v>1.33</v>
      </c>
      <c r="M391">
        <v>0.36043360433604338</v>
      </c>
      <c r="N391">
        <v>97.81</v>
      </c>
      <c r="O391">
        <v>99.95</v>
      </c>
      <c r="P391" t="s">
        <v>14472</v>
      </c>
      <c r="Q391" t="s">
        <v>14473</v>
      </c>
      <c r="R391" t="s">
        <v>14474</v>
      </c>
      <c r="S391">
        <v>0.92270129870129869</v>
      </c>
      <c r="T391">
        <v>1.4990266060999351</v>
      </c>
    </row>
    <row r="392" spans="1:20">
      <c r="A392">
        <v>8540</v>
      </c>
      <c r="B392" t="s">
        <v>718</v>
      </c>
      <c r="C392" t="s">
        <v>8071</v>
      </c>
      <c r="D392">
        <v>0</v>
      </c>
      <c r="E392">
        <v>10</v>
      </c>
      <c r="F392">
        <v>1000</v>
      </c>
      <c r="G392">
        <v>16315</v>
      </c>
      <c r="H392">
        <v>16.29</v>
      </c>
      <c r="I392">
        <v>41.610000000000007</v>
      </c>
      <c r="J392">
        <v>1.99</v>
      </c>
      <c r="K392">
        <v>0.44519015659955258</v>
      </c>
      <c r="L392">
        <v>1.53</v>
      </c>
      <c r="M392">
        <v>0.76884422110552764</v>
      </c>
      <c r="N392">
        <v>98.19</v>
      </c>
      <c r="O392">
        <v>99.63</v>
      </c>
      <c r="P392" t="s">
        <v>14458</v>
      </c>
      <c r="Q392" t="s">
        <v>14475</v>
      </c>
      <c r="R392" t="s">
        <v>14476</v>
      </c>
      <c r="S392">
        <v>5.7578475336322876E-2</v>
      </c>
      <c r="T392">
        <v>0.56527249683143221</v>
      </c>
    </row>
    <row r="393" spans="1:20">
      <c r="A393">
        <v>9441</v>
      </c>
      <c r="B393" t="s">
        <v>741</v>
      </c>
      <c r="C393" t="s">
        <v>4286</v>
      </c>
      <c r="D393">
        <v>0</v>
      </c>
      <c r="E393">
        <v>8</v>
      </c>
      <c r="F393">
        <v>1000</v>
      </c>
      <c r="G393">
        <v>43794</v>
      </c>
      <c r="H393">
        <v>5.16</v>
      </c>
      <c r="I393">
        <v>1.72</v>
      </c>
      <c r="J393">
        <v>6.84</v>
      </c>
      <c r="K393">
        <v>1.0822784810126582</v>
      </c>
      <c r="L393">
        <v>4.38</v>
      </c>
      <c r="M393">
        <v>1.3476923076923077</v>
      </c>
      <c r="N393">
        <v>37.49</v>
      </c>
      <c r="O393">
        <v>98.12</v>
      </c>
      <c r="P393" t="s">
        <v>14477</v>
      </c>
      <c r="Q393" t="s">
        <v>14478</v>
      </c>
      <c r="R393" t="s">
        <v>14479</v>
      </c>
      <c r="S393">
        <v>1.376528221512247</v>
      </c>
      <c r="T393">
        <v>1.4438749359302923</v>
      </c>
    </row>
    <row r="394" spans="1:20">
      <c r="A394">
        <v>9443</v>
      </c>
      <c r="B394" t="s">
        <v>698</v>
      </c>
      <c r="C394" t="s">
        <v>4334</v>
      </c>
      <c r="D394">
        <v>0</v>
      </c>
      <c r="E394">
        <v>4</v>
      </c>
      <c r="F394">
        <v>1000</v>
      </c>
      <c r="G394">
        <v>23182</v>
      </c>
      <c r="H394">
        <v>16.560000000000002</v>
      </c>
      <c r="I394">
        <v>23.256666666666664</v>
      </c>
      <c r="J394">
        <v>10.029999999999999</v>
      </c>
      <c r="K394">
        <v>1.3128272251308901</v>
      </c>
      <c r="L394">
        <v>2.72</v>
      </c>
      <c r="M394">
        <v>0.8</v>
      </c>
      <c r="N394">
        <v>97.17</v>
      </c>
      <c r="O394">
        <v>98.53</v>
      </c>
      <c r="P394" t="s">
        <v>14469</v>
      </c>
      <c r="Q394" t="s">
        <v>14480</v>
      </c>
      <c r="R394" t="s">
        <v>14481</v>
      </c>
      <c r="S394">
        <v>0.90486257928118397</v>
      </c>
      <c r="T394">
        <v>1.4077380952380953</v>
      </c>
    </row>
    <row r="395" spans="1:20">
      <c r="A395">
        <v>9412</v>
      </c>
      <c r="B395" t="s">
        <v>2929</v>
      </c>
      <c r="C395" t="s">
        <v>4335</v>
      </c>
      <c r="D395">
        <v>0</v>
      </c>
      <c r="E395">
        <v>5</v>
      </c>
      <c r="F395">
        <v>1000</v>
      </c>
      <c r="G395">
        <v>11513</v>
      </c>
      <c r="H395">
        <v>3.3599999999999994</v>
      </c>
      <c r="I395">
        <v>10.283333333333333</v>
      </c>
      <c r="J395">
        <v>3.33</v>
      </c>
      <c r="K395">
        <v>0.84732824427480913</v>
      </c>
      <c r="L395">
        <v>4.46</v>
      </c>
      <c r="M395">
        <v>1.8353909465020575</v>
      </c>
      <c r="N395">
        <v>79.010000000000005</v>
      </c>
      <c r="O395">
        <v>98.5</v>
      </c>
      <c r="P395" t="s">
        <v>13808</v>
      </c>
      <c r="Q395" t="s">
        <v>14482</v>
      </c>
      <c r="R395" t="s">
        <v>14483</v>
      </c>
      <c r="S395">
        <v>1.1752459016393444</v>
      </c>
      <c r="T395">
        <v>0.67125171939477302</v>
      </c>
    </row>
    <row r="396" spans="1:20">
      <c r="A396">
        <v>9124</v>
      </c>
      <c r="B396" t="s">
        <v>2946</v>
      </c>
      <c r="C396" t="s">
        <v>4339</v>
      </c>
      <c r="D396">
        <v>0</v>
      </c>
      <c r="E396">
        <v>6</v>
      </c>
      <c r="F396">
        <v>1000</v>
      </c>
      <c r="G396">
        <v>16419</v>
      </c>
      <c r="H396">
        <v>11.43</v>
      </c>
      <c r="I396">
        <v>50.866666666666667</v>
      </c>
      <c r="J396">
        <v>0.41</v>
      </c>
      <c r="K396">
        <v>0.10817941952506596</v>
      </c>
      <c r="L396">
        <v>0.01</v>
      </c>
      <c r="M396">
        <v>4.1322314049586778E-3</v>
      </c>
      <c r="N396">
        <v>99.52</v>
      </c>
      <c r="O396">
        <v>99.13</v>
      </c>
      <c r="P396" t="s">
        <v>13723</v>
      </c>
      <c r="Q396" t="s">
        <v>14484</v>
      </c>
      <c r="R396" t="s">
        <v>14485</v>
      </c>
      <c r="S396">
        <v>1.4005235602094241</v>
      </c>
      <c r="T396">
        <v>1.6050420168067228</v>
      </c>
    </row>
    <row r="397" spans="1:20">
      <c r="A397">
        <v>9163</v>
      </c>
      <c r="B397" t="s">
        <v>832</v>
      </c>
      <c r="C397" t="s">
        <v>4339</v>
      </c>
      <c r="D397">
        <v>0</v>
      </c>
      <c r="E397">
        <v>6</v>
      </c>
      <c r="F397">
        <v>6000</v>
      </c>
      <c r="G397">
        <v>11625</v>
      </c>
      <c r="H397">
        <v>4.5999999999999943</v>
      </c>
      <c r="I397">
        <v>80.126666666666665</v>
      </c>
      <c r="J397">
        <v>1.05</v>
      </c>
      <c r="K397">
        <v>0.26785714285714285</v>
      </c>
      <c r="L397">
        <v>2.33</v>
      </c>
      <c r="M397">
        <v>0.77152317880794707</v>
      </c>
      <c r="N397">
        <v>99.6</v>
      </c>
      <c r="O397">
        <v>99.85</v>
      </c>
      <c r="P397" t="s">
        <v>13939</v>
      </c>
      <c r="Q397" t="s">
        <v>13885</v>
      </c>
      <c r="R397" t="s">
        <v>14486</v>
      </c>
      <c r="S397">
        <v>0.39348387096774196</v>
      </c>
      <c r="T397">
        <v>1.1154422788605698</v>
      </c>
    </row>
    <row r="398" spans="1:20">
      <c r="A398">
        <v>9367</v>
      </c>
      <c r="B398" t="s">
        <v>2889</v>
      </c>
      <c r="C398" t="s">
        <v>4332</v>
      </c>
      <c r="D398">
        <v>0</v>
      </c>
      <c r="E398">
        <v>3</v>
      </c>
      <c r="F398">
        <v>11258</v>
      </c>
      <c r="G398">
        <v>124938</v>
      </c>
      <c r="H398">
        <v>24.03</v>
      </c>
      <c r="I398">
        <v>10.25</v>
      </c>
      <c r="J398">
        <v>11.21</v>
      </c>
      <c r="K398">
        <v>2.3065843621399176</v>
      </c>
      <c r="L398">
        <v>2.0499999999999998</v>
      </c>
      <c r="M398">
        <v>0.69491525423728806</v>
      </c>
      <c r="N398">
        <v>99.93</v>
      </c>
      <c r="O398">
        <v>99.54</v>
      </c>
      <c r="P398" t="s">
        <v>14487</v>
      </c>
      <c r="Q398" t="s">
        <v>14488</v>
      </c>
      <c r="R398" t="s">
        <v>14489</v>
      </c>
      <c r="S398">
        <v>0.85464126984126987</v>
      </c>
      <c r="T398">
        <v>1.2119268996473229</v>
      </c>
    </row>
    <row r="399" spans="1:20">
      <c r="A399">
        <v>9090</v>
      </c>
      <c r="B399" t="s">
        <v>2894</v>
      </c>
      <c r="C399" t="s">
        <v>4335</v>
      </c>
      <c r="D399">
        <v>0</v>
      </c>
      <c r="E399">
        <v>5</v>
      </c>
      <c r="F399">
        <v>100</v>
      </c>
      <c r="G399">
        <v>49551</v>
      </c>
      <c r="H399">
        <v>4.38</v>
      </c>
      <c r="I399">
        <v>0.18000000000000002</v>
      </c>
      <c r="J399">
        <v>4.24</v>
      </c>
      <c r="K399">
        <v>1.2507374631268438</v>
      </c>
      <c r="L399">
        <v>1.32</v>
      </c>
      <c r="M399">
        <v>0.60829493087557607</v>
      </c>
      <c r="N399">
        <v>47.61</v>
      </c>
      <c r="O399">
        <v>98.09</v>
      </c>
      <c r="P399" t="s">
        <v>14490</v>
      </c>
      <c r="Q399" t="s">
        <v>14491</v>
      </c>
      <c r="R399" t="s">
        <v>14492</v>
      </c>
      <c r="S399">
        <v>0.6384059208653573</v>
      </c>
      <c r="T399">
        <v>0.78825729244577414</v>
      </c>
    </row>
    <row r="400" spans="1:20">
      <c r="A400">
        <v>9428</v>
      </c>
      <c r="B400" t="s">
        <v>453</v>
      </c>
      <c r="C400" t="s">
        <v>4339</v>
      </c>
      <c r="D400">
        <v>0</v>
      </c>
      <c r="E400">
        <v>6</v>
      </c>
      <c r="F400">
        <v>1000</v>
      </c>
      <c r="G400">
        <v>3500</v>
      </c>
      <c r="H400">
        <v>7.3299999999999983</v>
      </c>
      <c r="I400">
        <v>82.793333333333337</v>
      </c>
      <c r="J400">
        <v>0.82</v>
      </c>
      <c r="K400">
        <v>0.21635883905013192</v>
      </c>
      <c r="L400">
        <v>0</v>
      </c>
      <c r="M400">
        <v>0</v>
      </c>
      <c r="N400">
        <v>100</v>
      </c>
      <c r="O400">
        <v>99.74</v>
      </c>
      <c r="P400" t="s">
        <v>13767</v>
      </c>
      <c r="Q400" t="s">
        <v>14472</v>
      </c>
      <c r="R400" t="s">
        <v>14493</v>
      </c>
      <c r="S400">
        <v>0.69614457831325305</v>
      </c>
      <c r="T400">
        <v>1.3681318681318682</v>
      </c>
    </row>
    <row r="401" spans="1:20">
      <c r="A401">
        <v>9103</v>
      </c>
      <c r="B401" t="s">
        <v>2914</v>
      </c>
      <c r="C401" t="s">
        <v>4286</v>
      </c>
      <c r="D401">
        <v>0</v>
      </c>
      <c r="E401">
        <v>8</v>
      </c>
      <c r="F401">
        <v>1000</v>
      </c>
      <c r="G401">
        <v>13595</v>
      </c>
      <c r="H401">
        <v>1.3700000000000045</v>
      </c>
      <c r="I401">
        <v>81.963333333333324</v>
      </c>
      <c r="J401">
        <v>1.47</v>
      </c>
      <c r="K401">
        <v>0.21585903083700442</v>
      </c>
      <c r="L401">
        <v>0</v>
      </c>
      <c r="M401">
        <v>0</v>
      </c>
      <c r="N401">
        <v>92.83</v>
      </c>
      <c r="O401">
        <v>0</v>
      </c>
      <c r="P401" t="s">
        <v>13917</v>
      </c>
      <c r="Q401" t="s">
        <v>13727</v>
      </c>
      <c r="R401" t="s">
        <v>14494</v>
      </c>
      <c r="S401">
        <v>0.32923076923076927</v>
      </c>
      <c r="T401">
        <v>0.43902439024390244</v>
      </c>
    </row>
    <row r="402" spans="1:20">
      <c r="A402">
        <v>9143</v>
      </c>
      <c r="B402" t="s">
        <v>98</v>
      </c>
      <c r="C402" t="s">
        <v>4339</v>
      </c>
      <c r="D402">
        <v>0</v>
      </c>
      <c r="E402">
        <v>6</v>
      </c>
      <c r="F402">
        <v>1000</v>
      </c>
      <c r="G402">
        <v>10971</v>
      </c>
      <c r="H402">
        <v>6.3799999999999955</v>
      </c>
      <c r="I402">
        <v>91.013333333333321</v>
      </c>
      <c r="J402">
        <v>1.42</v>
      </c>
      <c r="K402">
        <v>0.36224489795918369</v>
      </c>
      <c r="L402">
        <v>5.95</v>
      </c>
      <c r="M402">
        <v>1.9701986754966887</v>
      </c>
      <c r="N402">
        <v>16.309999999999999</v>
      </c>
      <c r="O402">
        <v>99.92</v>
      </c>
      <c r="P402" t="s">
        <v>13750</v>
      </c>
      <c r="Q402" t="s">
        <v>14495</v>
      </c>
      <c r="R402" t="s">
        <v>14496</v>
      </c>
      <c r="S402">
        <v>0.17469387755102039</v>
      </c>
      <c r="T402">
        <v>0.60493827160493829</v>
      </c>
    </row>
    <row r="403" spans="1:20">
      <c r="A403">
        <v>9393</v>
      </c>
      <c r="B403" t="s">
        <v>1004</v>
      </c>
      <c r="C403" t="s">
        <v>4334</v>
      </c>
      <c r="D403">
        <v>0</v>
      </c>
      <c r="E403">
        <v>4</v>
      </c>
      <c r="F403">
        <v>3300</v>
      </c>
      <c r="G403">
        <v>4727</v>
      </c>
      <c r="H403">
        <v>17.86</v>
      </c>
      <c r="I403">
        <v>39.993333333333332</v>
      </c>
      <c r="J403">
        <v>22.35</v>
      </c>
      <c r="K403">
        <v>1.5531619179986103</v>
      </c>
      <c r="L403">
        <v>2.5299999999999998</v>
      </c>
      <c r="M403">
        <v>0.68563685636856364</v>
      </c>
      <c r="N403">
        <v>98.88</v>
      </c>
      <c r="O403">
        <v>99.41</v>
      </c>
      <c r="P403" t="s">
        <v>14497</v>
      </c>
      <c r="Q403" t="s">
        <v>14498</v>
      </c>
      <c r="R403" t="s">
        <v>14012</v>
      </c>
      <c r="S403">
        <v>1.0999999999999999</v>
      </c>
      <c r="T403">
        <v>1.5507246376811594</v>
      </c>
    </row>
    <row r="404" spans="1:20">
      <c r="A404">
        <v>9406</v>
      </c>
      <c r="B404" t="s">
        <v>2923</v>
      </c>
      <c r="C404" t="s">
        <v>4339</v>
      </c>
      <c r="D404">
        <v>0</v>
      </c>
      <c r="E404">
        <v>6</v>
      </c>
      <c r="F404">
        <v>1000</v>
      </c>
      <c r="G404">
        <v>30351</v>
      </c>
      <c r="H404">
        <v>7.4399999999999977</v>
      </c>
      <c r="I404">
        <v>56.016666666666673</v>
      </c>
      <c r="J404">
        <v>7.59</v>
      </c>
      <c r="K404">
        <v>2.0026385224274406</v>
      </c>
      <c r="L404">
        <v>0.97</v>
      </c>
      <c r="M404">
        <v>0.40082644628099173</v>
      </c>
      <c r="N404">
        <v>97.61</v>
      </c>
      <c r="O404">
        <v>98.79</v>
      </c>
      <c r="P404" t="s">
        <v>13684</v>
      </c>
      <c r="Q404" t="s">
        <v>14137</v>
      </c>
      <c r="R404" t="s">
        <v>14499</v>
      </c>
      <c r="S404">
        <v>0</v>
      </c>
      <c r="T404">
        <v>7.3684210526315783E-2</v>
      </c>
    </row>
    <row r="405" spans="1:20">
      <c r="A405">
        <v>8748</v>
      </c>
      <c r="B405" t="s">
        <v>3710</v>
      </c>
      <c r="C405" t="s">
        <v>4335</v>
      </c>
      <c r="D405">
        <v>0</v>
      </c>
      <c r="E405">
        <v>5</v>
      </c>
      <c r="F405">
        <v>1000</v>
      </c>
      <c r="G405">
        <v>1486633</v>
      </c>
      <c r="H405">
        <v>0.65000000000000013</v>
      </c>
      <c r="I405">
        <v>-1.9866666666666666</v>
      </c>
      <c r="J405">
        <v>2.02</v>
      </c>
      <c r="K405">
        <v>0.51399491094147576</v>
      </c>
      <c r="L405">
        <v>1.67</v>
      </c>
      <c r="M405">
        <v>0.68724279835390945</v>
      </c>
      <c r="N405">
        <v>73.83</v>
      </c>
      <c r="O405">
        <v>98.4</v>
      </c>
      <c r="P405" t="s">
        <v>14500</v>
      </c>
      <c r="Q405" t="s">
        <v>14501</v>
      </c>
      <c r="R405" t="s">
        <v>14502</v>
      </c>
      <c r="S405">
        <v>0.88618555937288757</v>
      </c>
      <c r="T405">
        <v>1.1068929464663997</v>
      </c>
    </row>
    <row r="406" spans="1:20">
      <c r="A406">
        <v>9121</v>
      </c>
      <c r="B406" t="s">
        <v>2973</v>
      </c>
      <c r="C406" t="s">
        <v>4334</v>
      </c>
      <c r="D406">
        <v>0</v>
      </c>
      <c r="E406">
        <v>4</v>
      </c>
      <c r="F406">
        <v>1000</v>
      </c>
      <c r="G406">
        <v>5795</v>
      </c>
      <c r="H406">
        <v>1.4399999999999977</v>
      </c>
      <c r="I406">
        <v>96.649999999999991</v>
      </c>
      <c r="J406">
        <v>5.16</v>
      </c>
      <c r="K406">
        <v>0.35858234885337037</v>
      </c>
      <c r="L406">
        <v>3.24</v>
      </c>
      <c r="M406">
        <v>0.87804878048780499</v>
      </c>
      <c r="N406">
        <v>99.98</v>
      </c>
      <c r="O406">
        <v>99.05</v>
      </c>
      <c r="P406" t="s">
        <v>14141</v>
      </c>
      <c r="Q406" t="s">
        <v>14503</v>
      </c>
      <c r="R406" t="s">
        <v>14504</v>
      </c>
      <c r="S406">
        <v>1.4362095875139356</v>
      </c>
      <c r="T406">
        <v>3.2285542891421715</v>
      </c>
    </row>
    <row r="407" spans="1:20">
      <c r="A407">
        <v>9133</v>
      </c>
      <c r="B407" t="s">
        <v>914</v>
      </c>
      <c r="C407" t="s">
        <v>4339</v>
      </c>
      <c r="D407">
        <v>0</v>
      </c>
      <c r="E407">
        <v>6</v>
      </c>
      <c r="F407">
        <v>1000</v>
      </c>
      <c r="G407">
        <v>4056</v>
      </c>
      <c r="H407">
        <v>1.8100000000000023</v>
      </c>
      <c r="I407">
        <v>86.32</v>
      </c>
      <c r="J407">
        <v>1.1100000000000001</v>
      </c>
      <c r="K407">
        <v>0.29287598944591031</v>
      </c>
      <c r="L407">
        <v>3.52</v>
      </c>
      <c r="M407">
        <v>1.4545454545454546</v>
      </c>
      <c r="N407">
        <v>100</v>
      </c>
      <c r="O407">
        <v>0</v>
      </c>
      <c r="P407" t="s">
        <v>14444</v>
      </c>
      <c r="Q407" t="s">
        <v>14505</v>
      </c>
      <c r="R407" t="s">
        <v>14506</v>
      </c>
      <c r="S407">
        <v>1.042406876790831</v>
      </c>
      <c r="T407">
        <v>1.3006211180124223</v>
      </c>
    </row>
    <row r="408" spans="1:20">
      <c r="A408">
        <v>9164</v>
      </c>
      <c r="B408" t="s">
        <v>2982</v>
      </c>
      <c r="C408" t="s">
        <v>4332</v>
      </c>
      <c r="D408">
        <v>0</v>
      </c>
      <c r="E408">
        <v>3</v>
      </c>
      <c r="F408">
        <v>1000</v>
      </c>
      <c r="G408">
        <v>7023</v>
      </c>
      <c r="H408">
        <v>7.7800000000000011</v>
      </c>
      <c r="I408">
        <v>60.403333333333329</v>
      </c>
      <c r="J408">
        <v>1.1200000000000001</v>
      </c>
      <c r="K408">
        <v>0.24833702882483374</v>
      </c>
      <c r="L408">
        <v>1.65</v>
      </c>
      <c r="M408">
        <v>0.63461538461538458</v>
      </c>
      <c r="N408">
        <v>100</v>
      </c>
      <c r="O408">
        <v>99.45</v>
      </c>
      <c r="P408" t="s">
        <v>13681</v>
      </c>
      <c r="Q408" t="s">
        <v>14228</v>
      </c>
      <c r="R408" t="s">
        <v>14507</v>
      </c>
      <c r="S408">
        <v>1.284</v>
      </c>
      <c r="T408">
        <v>1.3193717277486912</v>
      </c>
    </row>
    <row r="409" spans="1:20">
      <c r="A409">
        <v>9432</v>
      </c>
      <c r="B409" t="s">
        <v>3017</v>
      </c>
      <c r="C409" t="s">
        <v>4334</v>
      </c>
      <c r="D409">
        <v>0</v>
      </c>
      <c r="E409">
        <v>4</v>
      </c>
      <c r="F409">
        <v>5000</v>
      </c>
      <c r="G409">
        <v>51313</v>
      </c>
      <c r="H409">
        <v>3.3400000000000034</v>
      </c>
      <c r="I409">
        <v>47.676666666666669</v>
      </c>
      <c r="J409">
        <v>19.440000000000001</v>
      </c>
      <c r="K409">
        <v>1.5104895104895106</v>
      </c>
      <c r="L409">
        <v>1.78</v>
      </c>
      <c r="M409">
        <v>0.48633879781420764</v>
      </c>
      <c r="N409">
        <v>93.63</v>
      </c>
      <c r="O409">
        <v>99.01</v>
      </c>
      <c r="P409" t="s">
        <v>13917</v>
      </c>
      <c r="Q409" t="s">
        <v>14508</v>
      </c>
      <c r="R409" t="s">
        <v>14509</v>
      </c>
      <c r="S409">
        <v>0.58363636363636362</v>
      </c>
      <c r="T409">
        <v>8.2758620689655171E-2</v>
      </c>
    </row>
    <row r="410" spans="1:20">
      <c r="A410">
        <v>9422</v>
      </c>
      <c r="B410" t="s">
        <v>3012</v>
      </c>
      <c r="C410" t="s">
        <v>8071</v>
      </c>
      <c r="D410">
        <v>0</v>
      </c>
      <c r="E410">
        <v>10</v>
      </c>
      <c r="F410">
        <v>1000</v>
      </c>
      <c r="G410">
        <v>21865</v>
      </c>
      <c r="H410">
        <v>0.98999999999999977</v>
      </c>
      <c r="I410">
        <v>-1.6433333333333333</v>
      </c>
      <c r="J410">
        <v>1.27</v>
      </c>
      <c r="K410">
        <v>0.28539325842696628</v>
      </c>
      <c r="L410">
        <v>4.26</v>
      </c>
      <c r="M410">
        <v>2.4342857142857142</v>
      </c>
      <c r="N410">
        <v>74.56</v>
      </c>
      <c r="O410">
        <v>99.15</v>
      </c>
      <c r="P410" t="s">
        <v>14003</v>
      </c>
      <c r="Q410" t="s">
        <v>14510</v>
      </c>
      <c r="R410" t="s">
        <v>14511</v>
      </c>
      <c r="S410">
        <v>0.86973262032085574</v>
      </c>
      <c r="T410">
        <v>1.273071104387292</v>
      </c>
    </row>
    <row r="411" spans="1:20">
      <c r="A411">
        <v>9461</v>
      </c>
      <c r="B411" t="s">
        <v>1095</v>
      </c>
      <c r="C411" t="s">
        <v>4370</v>
      </c>
      <c r="D411">
        <v>0</v>
      </c>
      <c r="E411">
        <v>11</v>
      </c>
      <c r="F411">
        <v>1000</v>
      </c>
      <c r="G411">
        <v>23809</v>
      </c>
      <c r="H411">
        <v>2.75</v>
      </c>
      <c r="I411">
        <v>0.26666666666666672</v>
      </c>
      <c r="J411">
        <v>3.06</v>
      </c>
      <c r="K411">
        <v>0.95031055900621109</v>
      </c>
      <c r="L411">
        <v>0.46</v>
      </c>
      <c r="M411">
        <v>0.28930817610062892</v>
      </c>
      <c r="N411">
        <v>99.47</v>
      </c>
      <c r="O411">
        <v>98.93</v>
      </c>
      <c r="P411" t="s">
        <v>14505</v>
      </c>
      <c r="Q411" t="s">
        <v>14512</v>
      </c>
      <c r="R411" t="s">
        <v>14513</v>
      </c>
      <c r="S411">
        <v>1.0140665308893415</v>
      </c>
      <c r="T411">
        <v>1.4273255813953489</v>
      </c>
    </row>
    <row r="412" spans="1:20">
      <c r="A412">
        <v>9020</v>
      </c>
      <c r="B412" t="s">
        <v>2788</v>
      </c>
      <c r="C412" t="s">
        <v>4334</v>
      </c>
      <c r="D412">
        <v>0</v>
      </c>
      <c r="E412">
        <v>4</v>
      </c>
      <c r="F412">
        <v>5000</v>
      </c>
      <c r="G412">
        <v>801985</v>
      </c>
      <c r="H412">
        <v>1.81</v>
      </c>
      <c r="I412">
        <v>-0.90666666666666673</v>
      </c>
      <c r="J412">
        <v>6.05</v>
      </c>
      <c r="K412">
        <v>0.79188481675392675</v>
      </c>
      <c r="L412">
        <v>3.06</v>
      </c>
      <c r="M412">
        <v>0.9</v>
      </c>
      <c r="N412">
        <v>100</v>
      </c>
      <c r="O412">
        <v>98.08</v>
      </c>
      <c r="P412" t="s">
        <v>14514</v>
      </c>
      <c r="Q412" t="s">
        <v>14515</v>
      </c>
      <c r="R412" t="s">
        <v>14516</v>
      </c>
      <c r="S412">
        <v>0.60322848085832725</v>
      </c>
      <c r="T412">
        <v>0.99879385329080894</v>
      </c>
    </row>
    <row r="413" spans="1:20">
      <c r="A413">
        <v>9460</v>
      </c>
      <c r="B413" t="s">
        <v>84</v>
      </c>
      <c r="C413" t="s">
        <v>4339</v>
      </c>
      <c r="D413">
        <v>0</v>
      </c>
      <c r="E413">
        <v>6</v>
      </c>
      <c r="F413">
        <v>1000</v>
      </c>
      <c r="G413">
        <v>3002</v>
      </c>
      <c r="H413">
        <v>12.330000000000005</v>
      </c>
      <c r="I413">
        <v>58.23</v>
      </c>
      <c r="J413">
        <v>3.77</v>
      </c>
      <c r="K413">
        <v>0.96173469387755106</v>
      </c>
      <c r="L413">
        <v>0.39</v>
      </c>
      <c r="M413">
        <v>0.12913907284768211</v>
      </c>
      <c r="N413">
        <v>98.77</v>
      </c>
      <c r="O413">
        <v>99.18</v>
      </c>
      <c r="P413" t="s">
        <v>14069</v>
      </c>
      <c r="Q413" t="s">
        <v>13936</v>
      </c>
      <c r="R413" t="s">
        <v>14517</v>
      </c>
      <c r="S413">
        <v>0.36496124031007754</v>
      </c>
      <c r="T413">
        <v>0.59953524399690161</v>
      </c>
    </row>
    <row r="414" spans="1:20">
      <c r="A414">
        <v>9080</v>
      </c>
      <c r="B414" t="s">
        <v>2840</v>
      </c>
      <c r="C414" t="s">
        <v>4334</v>
      </c>
      <c r="D414">
        <v>0</v>
      </c>
      <c r="E414">
        <v>4</v>
      </c>
      <c r="F414">
        <v>3000</v>
      </c>
      <c r="G414">
        <v>53943</v>
      </c>
      <c r="H414">
        <v>0.41999999999999993</v>
      </c>
      <c r="I414">
        <v>-3.8000000000000003</v>
      </c>
      <c r="J414">
        <v>7.07</v>
      </c>
      <c r="K414">
        <v>0.49131341209173035</v>
      </c>
      <c r="L414">
        <v>3.81</v>
      </c>
      <c r="M414">
        <v>1.032520325203252</v>
      </c>
      <c r="N414">
        <v>99.96</v>
      </c>
      <c r="O414">
        <v>98.57</v>
      </c>
      <c r="P414" t="s">
        <v>13924</v>
      </c>
      <c r="Q414" t="s">
        <v>14518</v>
      </c>
      <c r="R414" t="s">
        <v>14519</v>
      </c>
      <c r="S414">
        <v>0.92313725490196086</v>
      </c>
      <c r="T414">
        <v>0.62704918032786883</v>
      </c>
    </row>
    <row r="415" spans="1:20">
      <c r="A415">
        <v>9368</v>
      </c>
      <c r="B415" t="s">
        <v>2853</v>
      </c>
      <c r="C415" t="s">
        <v>4334</v>
      </c>
      <c r="D415">
        <v>0</v>
      </c>
      <c r="E415">
        <v>4</v>
      </c>
      <c r="F415">
        <v>1000</v>
      </c>
      <c r="G415">
        <v>56596</v>
      </c>
      <c r="H415">
        <v>0.53999999999999981</v>
      </c>
      <c r="I415">
        <v>-1.3999999999999997</v>
      </c>
      <c r="J415">
        <v>22.82</v>
      </c>
      <c r="K415">
        <v>1.5858234885337039</v>
      </c>
      <c r="L415">
        <v>4.57</v>
      </c>
      <c r="M415">
        <v>1.2384823848238484</v>
      </c>
      <c r="N415">
        <v>99.99</v>
      </c>
      <c r="O415">
        <v>98.84</v>
      </c>
      <c r="P415" t="s">
        <v>14520</v>
      </c>
      <c r="Q415" t="s">
        <v>14290</v>
      </c>
      <c r="R415" t="s">
        <v>14521</v>
      </c>
      <c r="S415">
        <v>0.93565091749747142</v>
      </c>
      <c r="T415">
        <v>1.6305807515608435</v>
      </c>
    </row>
    <row r="416" spans="1:20">
      <c r="A416">
        <v>9122</v>
      </c>
      <c r="B416" t="s">
        <v>401</v>
      </c>
      <c r="C416" t="s">
        <v>4335</v>
      </c>
      <c r="D416">
        <v>0</v>
      </c>
      <c r="E416">
        <v>5</v>
      </c>
      <c r="F416">
        <v>10000</v>
      </c>
      <c r="G416">
        <v>35044</v>
      </c>
      <c r="H416">
        <v>3.9799999999999969</v>
      </c>
      <c r="I416">
        <v>40.053333333333335</v>
      </c>
      <c r="J416">
        <v>3.8</v>
      </c>
      <c r="K416">
        <v>1.1209439528023597</v>
      </c>
      <c r="L416">
        <v>2.38</v>
      </c>
      <c r="M416">
        <v>1.096774193548387</v>
      </c>
      <c r="N416">
        <v>93.09</v>
      </c>
      <c r="O416">
        <v>99.66</v>
      </c>
      <c r="P416" t="s">
        <v>14522</v>
      </c>
      <c r="Q416" t="s">
        <v>14407</v>
      </c>
      <c r="R416" t="s">
        <v>14523</v>
      </c>
      <c r="S416">
        <v>1.1115649278579356</v>
      </c>
      <c r="T416">
        <v>2.8633474576271185</v>
      </c>
    </row>
    <row r="417" spans="1:20">
      <c r="A417">
        <v>9391</v>
      </c>
      <c r="B417" t="s">
        <v>667</v>
      </c>
      <c r="C417" t="s">
        <v>4335</v>
      </c>
      <c r="D417">
        <v>0</v>
      </c>
      <c r="E417">
        <v>5</v>
      </c>
      <c r="F417">
        <v>1001</v>
      </c>
      <c r="G417">
        <v>12268</v>
      </c>
      <c r="H417">
        <v>15.47</v>
      </c>
      <c r="I417">
        <v>9.3733333333333331</v>
      </c>
      <c r="J417">
        <v>1.78</v>
      </c>
      <c r="K417">
        <v>0.50712250712250717</v>
      </c>
      <c r="L417">
        <v>0.7</v>
      </c>
      <c r="M417">
        <v>0.38674033149171266</v>
      </c>
      <c r="N417">
        <v>95.61</v>
      </c>
      <c r="O417">
        <v>98.96</v>
      </c>
      <c r="P417" t="s">
        <v>13723</v>
      </c>
      <c r="Q417" t="s">
        <v>14524</v>
      </c>
      <c r="R417" t="s">
        <v>14525</v>
      </c>
      <c r="S417">
        <v>0.73087431693989069</v>
      </c>
      <c r="T417">
        <v>0.76382608695652177</v>
      </c>
    </row>
    <row r="418" spans="1:20">
      <c r="A418">
        <v>9061</v>
      </c>
      <c r="B418" t="s">
        <v>2802</v>
      </c>
      <c r="C418" t="s">
        <v>4370</v>
      </c>
      <c r="D418">
        <v>0</v>
      </c>
      <c r="E418">
        <v>11</v>
      </c>
      <c r="F418">
        <v>1000</v>
      </c>
      <c r="G418">
        <v>77104</v>
      </c>
      <c r="H418">
        <v>0.35</v>
      </c>
      <c r="I418">
        <v>-0.77666666666666673</v>
      </c>
      <c r="J418">
        <v>4.25</v>
      </c>
      <c r="K418">
        <v>1.3198757763975155</v>
      </c>
      <c r="L418">
        <v>1.1000000000000001</v>
      </c>
      <c r="M418">
        <v>0.69182389937106925</v>
      </c>
      <c r="N418">
        <v>84.06</v>
      </c>
      <c r="O418">
        <v>98.61</v>
      </c>
      <c r="P418" t="s">
        <v>14526</v>
      </c>
      <c r="Q418" t="s">
        <v>14527</v>
      </c>
      <c r="R418" t="s">
        <v>14528</v>
      </c>
      <c r="S418">
        <v>0.8808231992516371</v>
      </c>
      <c r="T418">
        <v>1.0610421836228288</v>
      </c>
    </row>
    <row r="419" spans="1:20">
      <c r="A419">
        <v>9058</v>
      </c>
      <c r="B419" t="s">
        <v>2884</v>
      </c>
      <c r="C419" t="s">
        <v>4845</v>
      </c>
      <c r="D419">
        <v>0</v>
      </c>
      <c r="E419">
        <v>9</v>
      </c>
      <c r="F419">
        <v>1000</v>
      </c>
      <c r="G419">
        <v>12508</v>
      </c>
      <c r="H419">
        <v>1.4099999999999966</v>
      </c>
      <c r="I419">
        <v>96.21</v>
      </c>
      <c r="J419">
        <v>0</v>
      </c>
      <c r="K419">
        <v>0</v>
      </c>
      <c r="L419">
        <v>0</v>
      </c>
      <c r="M419">
        <v>0</v>
      </c>
      <c r="N419">
        <v>0.28000000000000003</v>
      </c>
      <c r="O419">
        <v>99.96</v>
      </c>
      <c r="P419" t="s">
        <v>13684</v>
      </c>
      <c r="Q419" t="s">
        <v>13684</v>
      </c>
      <c r="R419" t="s">
        <v>14529</v>
      </c>
      <c r="S419" t="e">
        <v>#DIV/0!</v>
      </c>
      <c r="T419">
        <v>0</v>
      </c>
    </row>
    <row r="420" spans="1:20">
      <c r="A420">
        <v>9106</v>
      </c>
      <c r="B420" t="s">
        <v>771</v>
      </c>
      <c r="C420" t="s">
        <v>4286</v>
      </c>
      <c r="D420">
        <v>0</v>
      </c>
      <c r="E420">
        <v>8</v>
      </c>
      <c r="F420">
        <v>1000</v>
      </c>
      <c r="G420">
        <v>53816</v>
      </c>
      <c r="H420">
        <v>16.11</v>
      </c>
      <c r="I420">
        <v>16.253333333333334</v>
      </c>
      <c r="J420">
        <v>8.11</v>
      </c>
      <c r="K420">
        <v>1.8773148148148147</v>
      </c>
      <c r="L420">
        <v>1.56</v>
      </c>
      <c r="M420">
        <v>0.53424657534246578</v>
      </c>
      <c r="N420">
        <v>32.5</v>
      </c>
      <c r="O420">
        <v>98.68</v>
      </c>
      <c r="P420" t="s">
        <v>14275</v>
      </c>
      <c r="Q420" t="s">
        <v>14530</v>
      </c>
      <c r="R420" t="s">
        <v>14531</v>
      </c>
      <c r="S420">
        <v>0.84469308469308468</v>
      </c>
      <c r="T420">
        <v>1.2143418776537191</v>
      </c>
    </row>
    <row r="421" spans="1:20">
      <c r="A421">
        <v>9431</v>
      </c>
      <c r="B421" t="s">
        <v>848</v>
      </c>
      <c r="C421" t="s">
        <v>4339</v>
      </c>
      <c r="D421">
        <v>0</v>
      </c>
      <c r="E421">
        <v>6</v>
      </c>
      <c r="F421">
        <v>1000</v>
      </c>
      <c r="G421">
        <v>8518</v>
      </c>
      <c r="H421">
        <v>4.3700000000000045</v>
      </c>
      <c r="I421">
        <v>71.256666666666661</v>
      </c>
      <c r="J421">
        <v>1.32</v>
      </c>
      <c r="K421">
        <v>0.33673469387755106</v>
      </c>
      <c r="L421">
        <v>3.31</v>
      </c>
      <c r="M421">
        <v>1.0960264900662251</v>
      </c>
      <c r="N421">
        <v>99.95</v>
      </c>
      <c r="O421">
        <v>99</v>
      </c>
      <c r="P421" t="s">
        <v>13751</v>
      </c>
      <c r="Q421" t="s">
        <v>14532</v>
      </c>
      <c r="R421" t="s">
        <v>14533</v>
      </c>
      <c r="S421">
        <v>0.8057074340527578</v>
      </c>
      <c r="T421">
        <v>2.1841990397206459</v>
      </c>
    </row>
    <row r="422" spans="1:20">
      <c r="A422">
        <v>9117</v>
      </c>
      <c r="B422" t="s">
        <v>2953</v>
      </c>
      <c r="C422" t="s">
        <v>4334</v>
      </c>
      <c r="D422">
        <v>0</v>
      </c>
      <c r="E422">
        <v>4</v>
      </c>
      <c r="F422">
        <v>1100</v>
      </c>
      <c r="G422">
        <v>25158</v>
      </c>
      <c r="H422">
        <v>4.730000000000004</v>
      </c>
      <c r="I422">
        <v>49.98</v>
      </c>
      <c r="J422">
        <v>10.11</v>
      </c>
      <c r="K422">
        <v>0.70257123002084776</v>
      </c>
      <c r="L422">
        <v>3.28</v>
      </c>
      <c r="M422">
        <v>0.88888888888888884</v>
      </c>
      <c r="N422">
        <v>100</v>
      </c>
      <c r="O422">
        <v>98.58</v>
      </c>
      <c r="P422" t="s">
        <v>13715</v>
      </c>
      <c r="Q422" t="s">
        <v>14299</v>
      </c>
      <c r="R422" t="s">
        <v>14534</v>
      </c>
      <c r="S422">
        <v>0.93825825825825826</v>
      </c>
      <c r="T422">
        <v>1.1047829693115843</v>
      </c>
    </row>
    <row r="423" spans="1:20">
      <c r="A423">
        <v>9145</v>
      </c>
      <c r="B423" t="s">
        <v>1157</v>
      </c>
      <c r="C423" t="s">
        <v>4334</v>
      </c>
      <c r="D423">
        <v>0</v>
      </c>
      <c r="E423">
        <v>4</v>
      </c>
      <c r="F423">
        <v>3600</v>
      </c>
      <c r="G423">
        <v>13503</v>
      </c>
      <c r="H423">
        <v>15.68</v>
      </c>
      <c r="I423">
        <v>10.753333333333332</v>
      </c>
      <c r="J423">
        <v>73.650000000000006</v>
      </c>
      <c r="K423">
        <v>5.1181375955524668</v>
      </c>
      <c r="L423">
        <v>5.51</v>
      </c>
      <c r="M423">
        <v>1.4932249322493225</v>
      </c>
      <c r="N423">
        <v>99.82</v>
      </c>
      <c r="O423">
        <v>98.93</v>
      </c>
      <c r="P423" t="s">
        <v>14254</v>
      </c>
      <c r="Q423" t="s">
        <v>14535</v>
      </c>
      <c r="R423" t="s">
        <v>14536</v>
      </c>
      <c r="S423">
        <v>0.83987441130298279</v>
      </c>
      <c r="T423">
        <v>1.5483086894875431</v>
      </c>
    </row>
    <row r="424" spans="1:20">
      <c r="A424">
        <v>9131</v>
      </c>
      <c r="B424" t="s">
        <v>2957</v>
      </c>
      <c r="C424" t="s">
        <v>4370</v>
      </c>
      <c r="D424">
        <v>0</v>
      </c>
      <c r="E424">
        <v>11</v>
      </c>
      <c r="F424">
        <v>3000</v>
      </c>
      <c r="G424">
        <v>130311</v>
      </c>
      <c r="H424">
        <v>0</v>
      </c>
      <c r="I424">
        <v>0</v>
      </c>
      <c r="J424">
        <v>3.78</v>
      </c>
      <c r="K424">
        <v>1.1739130434782608</v>
      </c>
      <c r="L424">
        <v>1.71</v>
      </c>
      <c r="M424">
        <v>1.0754716981132075</v>
      </c>
      <c r="N424">
        <v>98.59</v>
      </c>
      <c r="O424">
        <v>98.56</v>
      </c>
      <c r="P424" t="s">
        <v>13750</v>
      </c>
      <c r="Q424" t="s">
        <v>14537</v>
      </c>
      <c r="R424" t="s">
        <v>14538</v>
      </c>
      <c r="S424">
        <v>3.2986512524084778E-2</v>
      </c>
      <c r="T424">
        <v>0.49389373513084855</v>
      </c>
    </row>
    <row r="425" spans="1:20">
      <c r="A425">
        <v>9303</v>
      </c>
      <c r="B425" t="s">
        <v>931</v>
      </c>
      <c r="C425" t="s">
        <v>4339</v>
      </c>
      <c r="D425">
        <v>0</v>
      </c>
      <c r="E425">
        <v>6</v>
      </c>
      <c r="F425">
        <v>1000</v>
      </c>
      <c r="G425">
        <v>108086</v>
      </c>
      <c r="H425">
        <v>0.59999999999999987</v>
      </c>
      <c r="I425">
        <v>-1.7066666666666668</v>
      </c>
      <c r="J425">
        <v>3.99</v>
      </c>
      <c r="K425">
        <v>1.2507836990595613</v>
      </c>
      <c r="L425">
        <v>3.52</v>
      </c>
      <c r="M425">
        <v>1.4605809128630705</v>
      </c>
      <c r="N425">
        <v>72.52</v>
      </c>
      <c r="O425">
        <v>98.47</v>
      </c>
      <c r="P425" t="s">
        <v>14539</v>
      </c>
      <c r="Q425" t="s">
        <v>14540</v>
      </c>
      <c r="R425" t="s">
        <v>14541</v>
      </c>
      <c r="S425">
        <v>1.028846153846154</v>
      </c>
      <c r="T425">
        <v>1.2163742690058479</v>
      </c>
    </row>
    <row r="426" spans="1:20">
      <c r="A426">
        <v>8842</v>
      </c>
      <c r="B426" t="s">
        <v>1937</v>
      </c>
      <c r="C426" t="s">
        <v>4334</v>
      </c>
      <c r="D426">
        <v>1</v>
      </c>
      <c r="E426">
        <v>4</v>
      </c>
      <c r="F426">
        <v>50000</v>
      </c>
      <c r="G426">
        <v>0</v>
      </c>
      <c r="H426">
        <v>0.55000000000000004</v>
      </c>
      <c r="I426">
        <v>-0.18333333333333335</v>
      </c>
      <c r="J426">
        <v>15.47</v>
      </c>
      <c r="K426">
        <v>1.2038910505836578</v>
      </c>
      <c r="L426">
        <v>2.0699999999999998</v>
      </c>
      <c r="M426">
        <v>0.56249999999999989</v>
      </c>
      <c r="N426">
        <v>0</v>
      </c>
      <c r="O426">
        <v>0</v>
      </c>
      <c r="P426" t="s">
        <v>13666</v>
      </c>
      <c r="Q426" t="s">
        <v>13666</v>
      </c>
      <c r="R426" t="s">
        <v>13666</v>
      </c>
      <c r="S426">
        <v>0</v>
      </c>
    </row>
    <row r="427" spans="1:20">
      <c r="A427">
        <v>9002</v>
      </c>
      <c r="B427" t="s">
        <v>1686</v>
      </c>
      <c r="C427" t="s">
        <v>4334</v>
      </c>
      <c r="D427">
        <v>1</v>
      </c>
      <c r="E427">
        <v>4</v>
      </c>
      <c r="F427">
        <v>50000</v>
      </c>
      <c r="G427">
        <v>0</v>
      </c>
      <c r="H427">
        <v>1.3399999999999999</v>
      </c>
      <c r="I427">
        <v>-2.0233333333333334</v>
      </c>
      <c r="J427">
        <v>3.59</v>
      </c>
      <c r="K427">
        <v>0.27937743190661479</v>
      </c>
      <c r="L427">
        <v>2.2799999999999998</v>
      </c>
      <c r="M427">
        <v>0.61956521739130421</v>
      </c>
      <c r="N427">
        <v>0</v>
      </c>
      <c r="O427">
        <v>0</v>
      </c>
      <c r="P427" t="s">
        <v>13666</v>
      </c>
      <c r="Q427" t="s">
        <v>13666</v>
      </c>
      <c r="R427" t="s">
        <v>13666</v>
      </c>
      <c r="S427">
        <v>0</v>
      </c>
    </row>
    <row r="428" spans="1:20">
      <c r="A428">
        <v>8799</v>
      </c>
      <c r="B428" t="s">
        <v>1703</v>
      </c>
      <c r="C428" t="s">
        <v>4334</v>
      </c>
      <c r="D428">
        <v>1</v>
      </c>
      <c r="E428">
        <v>4</v>
      </c>
      <c r="F428">
        <v>50000</v>
      </c>
      <c r="G428">
        <v>0</v>
      </c>
      <c r="H428">
        <v>8.32</v>
      </c>
      <c r="I428">
        <v>39.086666666666666</v>
      </c>
      <c r="J428">
        <v>10.45</v>
      </c>
      <c r="K428">
        <v>0.8132295719844358</v>
      </c>
      <c r="L428">
        <v>1.32</v>
      </c>
      <c r="M428">
        <v>0.35869565217391303</v>
      </c>
      <c r="N428">
        <v>0</v>
      </c>
      <c r="O428">
        <v>0</v>
      </c>
      <c r="P428" t="s">
        <v>13666</v>
      </c>
      <c r="Q428" t="s">
        <v>13666</v>
      </c>
      <c r="R428" t="s">
        <v>13666</v>
      </c>
      <c r="S428">
        <v>0</v>
      </c>
    </row>
    <row r="429" spans="1:20">
      <c r="A429">
        <v>8806</v>
      </c>
      <c r="B429" t="s">
        <v>1714</v>
      </c>
      <c r="C429" t="s">
        <v>4339</v>
      </c>
      <c r="D429">
        <v>1</v>
      </c>
      <c r="E429">
        <v>6</v>
      </c>
      <c r="F429">
        <v>50000</v>
      </c>
      <c r="G429">
        <v>0</v>
      </c>
      <c r="H429">
        <v>7.1000000000000085</v>
      </c>
      <c r="I429">
        <v>85.43</v>
      </c>
      <c r="J429">
        <v>1.27</v>
      </c>
      <c r="K429">
        <v>0.33421052631578951</v>
      </c>
      <c r="L429">
        <v>0.11</v>
      </c>
      <c r="M429">
        <v>4.5267489711934152E-2</v>
      </c>
      <c r="N429">
        <v>0</v>
      </c>
      <c r="O429">
        <v>0</v>
      </c>
      <c r="P429" t="s">
        <v>13666</v>
      </c>
      <c r="Q429" t="s">
        <v>13666</v>
      </c>
      <c r="R429" t="s">
        <v>13666</v>
      </c>
      <c r="S429">
        <v>0</v>
      </c>
    </row>
    <row r="430" spans="1:20">
      <c r="A430">
        <v>9132</v>
      </c>
      <c r="B430" t="s">
        <v>1694</v>
      </c>
      <c r="C430" t="s">
        <v>4337</v>
      </c>
      <c r="D430">
        <v>1</v>
      </c>
      <c r="E430">
        <v>13</v>
      </c>
      <c r="F430">
        <v>100000</v>
      </c>
      <c r="G430">
        <v>0</v>
      </c>
      <c r="H430">
        <v>21.169999999999995</v>
      </c>
      <c r="I430">
        <v>24.376666666666665</v>
      </c>
      <c r="J430">
        <v>4.8899999999999997</v>
      </c>
      <c r="K430">
        <v>1.0360169491525424</v>
      </c>
      <c r="L430">
        <v>2.44</v>
      </c>
      <c r="M430">
        <v>1.2323232323232323</v>
      </c>
      <c r="N430">
        <v>0</v>
      </c>
      <c r="O430">
        <v>0</v>
      </c>
      <c r="P430" t="s">
        <v>13666</v>
      </c>
      <c r="Q430" t="s">
        <v>13666</v>
      </c>
      <c r="R430" t="s">
        <v>13666</v>
      </c>
      <c r="S430">
        <v>0</v>
      </c>
    </row>
    <row r="431" spans="1:20">
      <c r="A431">
        <v>8817</v>
      </c>
      <c r="B431" t="s">
        <v>1719</v>
      </c>
      <c r="C431" t="s">
        <v>4334</v>
      </c>
      <c r="D431">
        <v>1</v>
      </c>
      <c r="E431">
        <v>4</v>
      </c>
      <c r="F431">
        <v>50000</v>
      </c>
      <c r="G431">
        <v>0</v>
      </c>
      <c r="H431">
        <v>0.96000000000000796</v>
      </c>
      <c r="I431">
        <v>84.956666666666663</v>
      </c>
      <c r="J431">
        <v>30.34</v>
      </c>
      <c r="K431">
        <v>2.3610894941634242</v>
      </c>
      <c r="L431">
        <v>4.42</v>
      </c>
      <c r="M431">
        <v>1.201086956521739</v>
      </c>
      <c r="N431">
        <v>0</v>
      </c>
      <c r="O431">
        <v>0</v>
      </c>
      <c r="P431" t="s">
        <v>13666</v>
      </c>
      <c r="Q431" t="s">
        <v>13666</v>
      </c>
      <c r="R431" t="s">
        <v>13666</v>
      </c>
      <c r="S431">
        <v>0</v>
      </c>
    </row>
    <row r="432" spans="1:20">
      <c r="A432">
        <v>9071</v>
      </c>
      <c r="B432" t="s">
        <v>376</v>
      </c>
      <c r="C432" t="s">
        <v>4334</v>
      </c>
      <c r="D432">
        <v>1</v>
      </c>
      <c r="E432">
        <v>4</v>
      </c>
      <c r="F432">
        <v>100000</v>
      </c>
      <c r="G432">
        <v>0</v>
      </c>
      <c r="H432">
        <v>2.54</v>
      </c>
      <c r="I432">
        <v>0.48</v>
      </c>
      <c r="J432">
        <v>10.3</v>
      </c>
      <c r="K432">
        <v>0.80155642023346307</v>
      </c>
      <c r="L432">
        <v>3.78</v>
      </c>
      <c r="M432">
        <v>1.0271739130434783</v>
      </c>
      <c r="N432">
        <v>0</v>
      </c>
      <c r="O432">
        <v>0</v>
      </c>
      <c r="P432" t="s">
        <v>13666</v>
      </c>
      <c r="Q432" t="s">
        <v>13666</v>
      </c>
      <c r="R432" t="s">
        <v>13666</v>
      </c>
      <c r="S432">
        <v>0</v>
      </c>
    </row>
    <row r="433" spans="1:19">
      <c r="A433">
        <v>8805</v>
      </c>
      <c r="B433" t="s">
        <v>1740</v>
      </c>
      <c r="C433" t="s">
        <v>4332</v>
      </c>
      <c r="D433">
        <v>1</v>
      </c>
      <c r="E433">
        <v>3</v>
      </c>
      <c r="F433">
        <v>50000</v>
      </c>
      <c r="G433">
        <v>0</v>
      </c>
      <c r="H433">
        <v>1.28</v>
      </c>
      <c r="I433">
        <v>-0.61</v>
      </c>
      <c r="J433">
        <v>3.57</v>
      </c>
      <c r="K433">
        <v>0.79157427937915747</v>
      </c>
      <c r="L433">
        <v>0.97</v>
      </c>
      <c r="M433">
        <v>0.37164750957854409</v>
      </c>
      <c r="N433">
        <v>0</v>
      </c>
      <c r="O433">
        <v>0</v>
      </c>
      <c r="P433" t="s">
        <v>13666</v>
      </c>
      <c r="Q433" t="s">
        <v>13666</v>
      </c>
      <c r="R433" t="s">
        <v>13666</v>
      </c>
      <c r="S433">
        <v>0</v>
      </c>
    </row>
    <row r="434" spans="1:19">
      <c r="A434">
        <v>8821</v>
      </c>
      <c r="B434" t="s">
        <v>1744</v>
      </c>
      <c r="C434" t="s">
        <v>4339</v>
      </c>
      <c r="D434">
        <v>1</v>
      </c>
      <c r="E434">
        <v>6</v>
      </c>
      <c r="F434">
        <v>100000</v>
      </c>
      <c r="G434">
        <v>0</v>
      </c>
      <c r="H434">
        <v>0.51</v>
      </c>
      <c r="I434">
        <v>-0.17</v>
      </c>
      <c r="J434">
        <v>3.67</v>
      </c>
      <c r="K434">
        <v>0.96578947368421053</v>
      </c>
      <c r="L434">
        <v>2.15</v>
      </c>
      <c r="M434">
        <v>0.88477366255144019</v>
      </c>
      <c r="N434">
        <v>0</v>
      </c>
      <c r="O434">
        <v>0</v>
      </c>
      <c r="P434" t="s">
        <v>13666</v>
      </c>
      <c r="Q434" t="s">
        <v>13666</v>
      </c>
      <c r="R434" t="s">
        <v>13666</v>
      </c>
      <c r="S434">
        <v>0</v>
      </c>
    </row>
    <row r="435" spans="1:19">
      <c r="A435">
        <v>8822</v>
      </c>
      <c r="B435" t="s">
        <v>1761</v>
      </c>
      <c r="C435" t="s">
        <v>4335</v>
      </c>
      <c r="D435">
        <v>1</v>
      </c>
      <c r="E435">
        <v>5</v>
      </c>
      <c r="F435">
        <v>50000</v>
      </c>
      <c r="G435">
        <v>0</v>
      </c>
      <c r="H435">
        <v>0</v>
      </c>
      <c r="I435">
        <v>0</v>
      </c>
      <c r="J435">
        <v>9.6300000000000008</v>
      </c>
      <c r="K435">
        <v>2.4629156010230182</v>
      </c>
      <c r="L435">
        <v>4.68</v>
      </c>
      <c r="M435">
        <v>1.9180327868852458</v>
      </c>
      <c r="N435">
        <v>0</v>
      </c>
      <c r="O435">
        <v>0</v>
      </c>
      <c r="P435" t="s">
        <v>13666</v>
      </c>
      <c r="Q435" t="s">
        <v>13666</v>
      </c>
      <c r="R435" t="s">
        <v>13666</v>
      </c>
      <c r="S435">
        <v>0</v>
      </c>
    </row>
    <row r="436" spans="1:19">
      <c r="A436">
        <v>9154</v>
      </c>
      <c r="B436" t="s">
        <v>960</v>
      </c>
      <c r="C436" t="s">
        <v>4334</v>
      </c>
      <c r="D436">
        <v>1</v>
      </c>
      <c r="E436">
        <v>4</v>
      </c>
      <c r="F436">
        <v>50000</v>
      </c>
      <c r="G436">
        <v>0</v>
      </c>
      <c r="H436">
        <v>25.07</v>
      </c>
      <c r="I436">
        <v>12.549999999999999</v>
      </c>
      <c r="J436">
        <v>30.74</v>
      </c>
      <c r="K436">
        <v>2.3922178988326848</v>
      </c>
      <c r="L436">
        <v>3.28</v>
      </c>
      <c r="M436">
        <v>0.89130434782608692</v>
      </c>
      <c r="N436">
        <v>0</v>
      </c>
      <c r="O436">
        <v>0</v>
      </c>
      <c r="P436" t="s">
        <v>13666</v>
      </c>
      <c r="Q436" t="s">
        <v>13666</v>
      </c>
      <c r="R436" t="s">
        <v>13666</v>
      </c>
      <c r="S436">
        <v>0</v>
      </c>
    </row>
    <row r="437" spans="1:19">
      <c r="A437">
        <v>8818</v>
      </c>
      <c r="B437" t="s">
        <v>1723</v>
      </c>
      <c r="C437" t="s">
        <v>4335</v>
      </c>
      <c r="D437">
        <v>1</v>
      </c>
      <c r="E437">
        <v>5</v>
      </c>
      <c r="F437">
        <v>50000</v>
      </c>
      <c r="G437">
        <v>0</v>
      </c>
      <c r="H437">
        <v>21.18</v>
      </c>
      <c r="I437">
        <v>11.479999999999999</v>
      </c>
      <c r="J437">
        <v>2.73</v>
      </c>
      <c r="K437">
        <v>0.69820971867007675</v>
      </c>
      <c r="L437">
        <v>1.73</v>
      </c>
      <c r="M437">
        <v>0.70901639344262291</v>
      </c>
      <c r="N437">
        <v>0</v>
      </c>
      <c r="O437">
        <v>0</v>
      </c>
      <c r="P437" t="s">
        <v>13666</v>
      </c>
      <c r="Q437" t="s">
        <v>13666</v>
      </c>
      <c r="R437" t="s">
        <v>13666</v>
      </c>
      <c r="S437">
        <v>0</v>
      </c>
    </row>
    <row r="438" spans="1:19">
      <c r="A438">
        <v>9089</v>
      </c>
      <c r="B438" t="s">
        <v>886</v>
      </c>
      <c r="C438" t="s">
        <v>4339</v>
      </c>
      <c r="D438">
        <v>1</v>
      </c>
      <c r="E438">
        <v>6</v>
      </c>
      <c r="F438">
        <v>50000</v>
      </c>
      <c r="G438">
        <v>0</v>
      </c>
      <c r="H438">
        <v>3.4099999999999966</v>
      </c>
      <c r="I438">
        <v>79.316666666666663</v>
      </c>
      <c r="J438">
        <v>3.17</v>
      </c>
      <c r="K438">
        <v>0.83421052631578951</v>
      </c>
      <c r="L438">
        <v>1.28</v>
      </c>
      <c r="M438">
        <v>0.52674897119341557</v>
      </c>
      <c r="N438">
        <v>0</v>
      </c>
      <c r="O438">
        <v>0</v>
      </c>
      <c r="P438" t="s">
        <v>13666</v>
      </c>
      <c r="Q438" t="s">
        <v>13666</v>
      </c>
      <c r="R438" t="s">
        <v>13666</v>
      </c>
      <c r="S438">
        <v>0</v>
      </c>
    </row>
    <row r="439" spans="1:19">
      <c r="A439">
        <v>8798</v>
      </c>
      <c r="B439" t="s">
        <v>1699</v>
      </c>
      <c r="C439" t="s">
        <v>4378</v>
      </c>
      <c r="D439">
        <v>1</v>
      </c>
      <c r="E439">
        <v>7</v>
      </c>
      <c r="F439">
        <v>50000</v>
      </c>
      <c r="G439">
        <v>0</v>
      </c>
      <c r="H439">
        <v>0.79</v>
      </c>
      <c r="I439">
        <v>-0.44333333333333336</v>
      </c>
      <c r="J439">
        <v>3.62</v>
      </c>
      <c r="K439">
        <v>0.87019230769230771</v>
      </c>
      <c r="L439">
        <v>2.19</v>
      </c>
      <c r="M439">
        <v>1.0138888888888888</v>
      </c>
      <c r="N439">
        <v>0</v>
      </c>
      <c r="O439">
        <v>0</v>
      </c>
      <c r="P439" t="s">
        <v>13666</v>
      </c>
      <c r="Q439" t="s">
        <v>13666</v>
      </c>
      <c r="R439" t="s">
        <v>13666</v>
      </c>
      <c r="S439">
        <v>0</v>
      </c>
    </row>
    <row r="440" spans="1:19">
      <c r="A440">
        <v>8815</v>
      </c>
      <c r="B440" t="s">
        <v>1753</v>
      </c>
      <c r="C440" t="s">
        <v>4334</v>
      </c>
      <c r="D440">
        <v>1</v>
      </c>
      <c r="E440">
        <v>4</v>
      </c>
      <c r="F440">
        <v>50000</v>
      </c>
      <c r="G440">
        <v>0</v>
      </c>
      <c r="H440">
        <v>0.39000000000000057</v>
      </c>
      <c r="I440">
        <v>44.043333333333329</v>
      </c>
      <c r="J440">
        <v>2.7</v>
      </c>
      <c r="K440">
        <v>0.21011673151750976</v>
      </c>
      <c r="L440">
        <v>3.07</v>
      </c>
      <c r="M440">
        <v>0.83423913043478248</v>
      </c>
      <c r="N440">
        <v>0</v>
      </c>
      <c r="O440">
        <v>0</v>
      </c>
      <c r="P440" t="s">
        <v>13666</v>
      </c>
      <c r="Q440" t="s">
        <v>13666</v>
      </c>
      <c r="R440" t="s">
        <v>13666</v>
      </c>
      <c r="S440">
        <v>0</v>
      </c>
    </row>
    <row r="441" spans="1:19">
      <c r="A441">
        <v>8838</v>
      </c>
      <c r="B441" t="s">
        <v>1773</v>
      </c>
      <c r="C441" t="s">
        <v>4286</v>
      </c>
      <c r="D441">
        <v>1</v>
      </c>
      <c r="E441">
        <v>8</v>
      </c>
      <c r="F441">
        <v>50000</v>
      </c>
      <c r="G441">
        <v>0</v>
      </c>
      <c r="H441">
        <v>11.020000000000003</v>
      </c>
      <c r="I441">
        <v>32.4</v>
      </c>
      <c r="J441">
        <v>6.74</v>
      </c>
      <c r="K441">
        <v>0.99704142011834329</v>
      </c>
      <c r="L441">
        <v>2.48</v>
      </c>
      <c r="M441">
        <v>0.75840978593272168</v>
      </c>
      <c r="N441">
        <v>0</v>
      </c>
      <c r="O441">
        <v>0</v>
      </c>
      <c r="P441" t="s">
        <v>13666</v>
      </c>
      <c r="Q441" t="s">
        <v>13666</v>
      </c>
      <c r="R441" t="s">
        <v>13666</v>
      </c>
      <c r="S441">
        <v>0</v>
      </c>
    </row>
    <row r="442" spans="1:19">
      <c r="A442">
        <v>8819</v>
      </c>
      <c r="B442" t="s">
        <v>802</v>
      </c>
      <c r="C442" t="s">
        <v>4339</v>
      </c>
      <c r="D442">
        <v>1</v>
      </c>
      <c r="E442">
        <v>6</v>
      </c>
      <c r="F442">
        <v>50000</v>
      </c>
      <c r="G442">
        <v>0</v>
      </c>
      <c r="H442">
        <v>7.3599999999999994</v>
      </c>
      <c r="I442">
        <v>2.6966666666666668</v>
      </c>
      <c r="J442">
        <v>19.489999999999998</v>
      </c>
      <c r="K442">
        <v>5.128947368421052</v>
      </c>
      <c r="L442">
        <v>2.33</v>
      </c>
      <c r="M442">
        <v>0.95884773662551437</v>
      </c>
      <c r="N442">
        <v>0</v>
      </c>
      <c r="O442">
        <v>0</v>
      </c>
      <c r="P442" t="s">
        <v>13666</v>
      </c>
      <c r="Q442" t="s">
        <v>13666</v>
      </c>
      <c r="R442" t="s">
        <v>13666</v>
      </c>
      <c r="S442">
        <v>0</v>
      </c>
    </row>
    <row r="443" spans="1:19">
      <c r="A443">
        <v>8807</v>
      </c>
      <c r="B443" t="s">
        <v>1124</v>
      </c>
      <c r="C443" t="s">
        <v>4335</v>
      </c>
      <c r="D443">
        <v>1</v>
      </c>
      <c r="E443">
        <v>5</v>
      </c>
      <c r="F443">
        <v>50000</v>
      </c>
      <c r="G443">
        <v>0</v>
      </c>
      <c r="H443">
        <v>11.92</v>
      </c>
      <c r="I443">
        <v>17.376666666666665</v>
      </c>
      <c r="J443">
        <v>4.1500000000000004</v>
      </c>
      <c r="K443">
        <v>1.0613810741687979</v>
      </c>
      <c r="L443">
        <v>2.71</v>
      </c>
      <c r="M443">
        <v>1.110655737704918</v>
      </c>
      <c r="N443">
        <v>0</v>
      </c>
      <c r="O443">
        <v>0</v>
      </c>
      <c r="P443" t="s">
        <v>13666</v>
      </c>
      <c r="Q443" t="s">
        <v>13666</v>
      </c>
      <c r="R443" t="s">
        <v>13666</v>
      </c>
      <c r="S443">
        <v>0</v>
      </c>
    </row>
    <row r="444" spans="1:19">
      <c r="A444">
        <v>8816</v>
      </c>
      <c r="B444" t="s">
        <v>1710</v>
      </c>
      <c r="C444" t="s">
        <v>4339</v>
      </c>
      <c r="D444">
        <v>1</v>
      </c>
      <c r="E444">
        <v>6</v>
      </c>
      <c r="F444">
        <v>50000</v>
      </c>
      <c r="G444">
        <v>0</v>
      </c>
      <c r="H444">
        <v>5.09</v>
      </c>
      <c r="I444">
        <v>1.6966666666666665</v>
      </c>
      <c r="J444">
        <v>4.41</v>
      </c>
      <c r="K444">
        <v>1.1605263157894739</v>
      </c>
      <c r="L444">
        <v>1.57</v>
      </c>
      <c r="M444">
        <v>0.64609053497942381</v>
      </c>
      <c r="N444">
        <v>0</v>
      </c>
      <c r="O444">
        <v>0</v>
      </c>
      <c r="P444" t="s">
        <v>13666</v>
      </c>
      <c r="Q444" t="s">
        <v>13666</v>
      </c>
      <c r="R444" t="s">
        <v>13666</v>
      </c>
      <c r="S444">
        <v>0</v>
      </c>
    </row>
    <row r="445" spans="1:19">
      <c r="A445">
        <v>9033</v>
      </c>
      <c r="B445" t="s">
        <v>1757</v>
      </c>
      <c r="C445" t="s">
        <v>4286</v>
      </c>
      <c r="D445">
        <v>1</v>
      </c>
      <c r="E445">
        <v>8</v>
      </c>
      <c r="F445">
        <v>100000</v>
      </c>
      <c r="G445">
        <v>0</v>
      </c>
      <c r="H445">
        <v>7.2000000000000028</v>
      </c>
      <c r="I445">
        <v>65.543333333333337</v>
      </c>
      <c r="J445">
        <v>10.220000000000001</v>
      </c>
      <c r="K445">
        <v>1.5118343195266273</v>
      </c>
      <c r="L445">
        <v>4.01</v>
      </c>
      <c r="M445">
        <v>1.2262996941896023</v>
      </c>
      <c r="N445">
        <v>0</v>
      </c>
      <c r="O445">
        <v>0</v>
      </c>
      <c r="P445" t="s">
        <v>13666</v>
      </c>
      <c r="Q445" t="s">
        <v>13666</v>
      </c>
      <c r="R445" t="s">
        <v>13666</v>
      </c>
      <c r="S445">
        <v>0</v>
      </c>
    </row>
    <row r="446" spans="1:19">
      <c r="A446">
        <v>8813</v>
      </c>
      <c r="B446" t="s">
        <v>1780</v>
      </c>
      <c r="C446" t="s">
        <v>4334</v>
      </c>
      <c r="D446">
        <v>1</v>
      </c>
      <c r="E446">
        <v>4</v>
      </c>
      <c r="F446">
        <v>50000</v>
      </c>
      <c r="G446">
        <v>0</v>
      </c>
      <c r="H446">
        <v>0.92</v>
      </c>
      <c r="I446">
        <v>-1.1933333333333334</v>
      </c>
      <c r="J446">
        <v>8.15</v>
      </c>
      <c r="K446">
        <v>0.63424124513618685</v>
      </c>
      <c r="L446">
        <v>2.08</v>
      </c>
      <c r="M446">
        <v>0.56521739130434778</v>
      </c>
      <c r="N446">
        <v>0</v>
      </c>
      <c r="O446">
        <v>0</v>
      </c>
      <c r="P446" t="s">
        <v>13666</v>
      </c>
      <c r="Q446" t="s">
        <v>13666</v>
      </c>
      <c r="R446" t="s">
        <v>13666</v>
      </c>
      <c r="S446">
        <v>0</v>
      </c>
    </row>
    <row r="447" spans="1:19">
      <c r="A447">
        <v>9173</v>
      </c>
      <c r="B447" t="s">
        <v>1202</v>
      </c>
      <c r="C447" t="s">
        <v>4370</v>
      </c>
      <c r="D447">
        <v>1</v>
      </c>
      <c r="E447">
        <v>11</v>
      </c>
      <c r="F447">
        <v>100000</v>
      </c>
      <c r="G447">
        <v>0</v>
      </c>
      <c r="H447">
        <v>11.6</v>
      </c>
      <c r="I447">
        <v>15.639999999999999</v>
      </c>
      <c r="J447">
        <v>3.2</v>
      </c>
      <c r="K447">
        <v>0.94395280235988199</v>
      </c>
      <c r="L447">
        <v>1.65</v>
      </c>
      <c r="M447">
        <v>1.1148648648648649</v>
      </c>
      <c r="N447">
        <v>0</v>
      </c>
      <c r="O447">
        <v>0</v>
      </c>
      <c r="P447" t="s">
        <v>13666</v>
      </c>
      <c r="Q447" t="s">
        <v>13666</v>
      </c>
      <c r="R447" t="s">
        <v>13666</v>
      </c>
      <c r="S447">
        <v>0</v>
      </c>
    </row>
    <row r="448" spans="1:19">
      <c r="A448">
        <v>9038</v>
      </c>
      <c r="B448" t="s">
        <v>1796</v>
      </c>
      <c r="C448" t="s">
        <v>4286</v>
      </c>
      <c r="D448">
        <v>1</v>
      </c>
      <c r="E448">
        <v>8</v>
      </c>
      <c r="F448">
        <v>50000</v>
      </c>
      <c r="G448">
        <v>0</v>
      </c>
      <c r="H448">
        <v>13.7</v>
      </c>
      <c r="I448">
        <v>28.296666666666667</v>
      </c>
      <c r="J448">
        <v>10.93</v>
      </c>
      <c r="K448">
        <v>1.6168639053254439</v>
      </c>
      <c r="L448">
        <v>3.53</v>
      </c>
      <c r="M448">
        <v>1.0795107033639144</v>
      </c>
      <c r="N448">
        <v>0</v>
      </c>
      <c r="O448">
        <v>0</v>
      </c>
      <c r="P448" t="s">
        <v>13666</v>
      </c>
      <c r="Q448" t="s">
        <v>13666</v>
      </c>
      <c r="R448" t="s">
        <v>13666</v>
      </c>
      <c r="S448">
        <v>0</v>
      </c>
    </row>
    <row r="449" spans="1:19">
      <c r="A449">
        <v>9015</v>
      </c>
      <c r="B449" t="s">
        <v>1788</v>
      </c>
      <c r="C449" t="s">
        <v>4339</v>
      </c>
      <c r="D449">
        <v>1</v>
      </c>
      <c r="E449">
        <v>6</v>
      </c>
      <c r="F449">
        <v>50000</v>
      </c>
      <c r="G449">
        <v>0</v>
      </c>
      <c r="H449">
        <v>2.2900000000000063</v>
      </c>
      <c r="I449">
        <v>91.259999999999991</v>
      </c>
      <c r="J449">
        <v>1.59</v>
      </c>
      <c r="K449">
        <v>0.41842105263157897</v>
      </c>
      <c r="L449">
        <v>0.54</v>
      </c>
      <c r="M449">
        <v>0.22222222222222221</v>
      </c>
      <c r="N449">
        <v>0</v>
      </c>
      <c r="O449">
        <v>0</v>
      </c>
      <c r="P449" t="s">
        <v>13666</v>
      </c>
      <c r="Q449" t="s">
        <v>13666</v>
      </c>
      <c r="R449" t="s">
        <v>13666</v>
      </c>
      <c r="S449">
        <v>0</v>
      </c>
    </row>
    <row r="450" spans="1:19">
      <c r="A450">
        <v>9138</v>
      </c>
      <c r="B450" t="s">
        <v>278</v>
      </c>
      <c r="C450" t="s">
        <v>4286</v>
      </c>
      <c r="D450">
        <v>1</v>
      </c>
      <c r="E450">
        <v>8</v>
      </c>
      <c r="F450">
        <v>50000</v>
      </c>
      <c r="G450">
        <v>0</v>
      </c>
      <c r="H450">
        <v>0.85</v>
      </c>
      <c r="I450">
        <v>-0.52333333333333332</v>
      </c>
      <c r="J450">
        <v>4.5999999999999996</v>
      </c>
      <c r="K450">
        <v>0.68047337278106501</v>
      </c>
      <c r="L450">
        <v>3.38</v>
      </c>
      <c r="M450">
        <v>1.0336391437308867</v>
      </c>
      <c r="N450">
        <v>0</v>
      </c>
      <c r="O450">
        <v>0</v>
      </c>
      <c r="P450" t="s">
        <v>13666</v>
      </c>
      <c r="Q450" t="s">
        <v>13666</v>
      </c>
      <c r="R450" t="s">
        <v>13666</v>
      </c>
      <c r="S450">
        <v>0</v>
      </c>
    </row>
    <row r="451" spans="1:19">
      <c r="A451">
        <v>8888</v>
      </c>
      <c r="B451" t="s">
        <v>2183</v>
      </c>
      <c r="C451" t="s">
        <v>4350</v>
      </c>
      <c r="D451">
        <v>1</v>
      </c>
      <c r="E451">
        <v>15</v>
      </c>
      <c r="F451">
        <v>50000</v>
      </c>
      <c r="G451">
        <v>0</v>
      </c>
      <c r="H451">
        <v>0.20000000000000007</v>
      </c>
      <c r="I451">
        <v>-0.69999999999999984</v>
      </c>
      <c r="J451">
        <v>2.93</v>
      </c>
      <c r="K451">
        <v>0.9361022364217253</v>
      </c>
      <c r="L451">
        <v>3.22</v>
      </c>
      <c r="M451">
        <v>1.2627450980392159</v>
      </c>
      <c r="N451">
        <v>0</v>
      </c>
      <c r="O451">
        <v>0</v>
      </c>
      <c r="P451" t="s">
        <v>13666</v>
      </c>
      <c r="Q451" t="s">
        <v>13666</v>
      </c>
      <c r="R451" t="s">
        <v>13666</v>
      </c>
      <c r="S451">
        <v>0</v>
      </c>
    </row>
    <row r="452" spans="1:19">
      <c r="A452">
        <v>9155</v>
      </c>
      <c r="B452" t="s">
        <v>1877</v>
      </c>
      <c r="C452" t="s">
        <v>4334</v>
      </c>
      <c r="D452">
        <v>1</v>
      </c>
      <c r="E452">
        <v>4</v>
      </c>
      <c r="F452">
        <v>100000</v>
      </c>
      <c r="G452">
        <v>0</v>
      </c>
      <c r="H452">
        <v>1.62</v>
      </c>
      <c r="I452">
        <v>0.54</v>
      </c>
      <c r="J452">
        <v>6.88</v>
      </c>
      <c r="K452">
        <v>0.53540856031128403</v>
      </c>
      <c r="L452">
        <v>2.46</v>
      </c>
      <c r="M452">
        <v>0.66847826086956519</v>
      </c>
      <c r="N452">
        <v>0</v>
      </c>
      <c r="O452">
        <v>0</v>
      </c>
      <c r="P452" t="s">
        <v>13666</v>
      </c>
      <c r="Q452" t="s">
        <v>13666</v>
      </c>
      <c r="R452" t="s">
        <v>13666</v>
      </c>
      <c r="S452">
        <v>0</v>
      </c>
    </row>
    <row r="453" spans="1:19">
      <c r="A453">
        <v>9142</v>
      </c>
      <c r="B453" t="s">
        <v>2121</v>
      </c>
      <c r="C453" t="s">
        <v>4334</v>
      </c>
      <c r="D453">
        <v>1</v>
      </c>
      <c r="E453">
        <v>4</v>
      </c>
      <c r="F453">
        <v>50000</v>
      </c>
      <c r="G453">
        <v>0</v>
      </c>
      <c r="H453">
        <v>0.70000000000000284</v>
      </c>
      <c r="I453">
        <v>79.473333333333343</v>
      </c>
      <c r="J453">
        <v>5.14</v>
      </c>
      <c r="K453">
        <v>0.39999999999999997</v>
      </c>
      <c r="L453">
        <v>3.65</v>
      </c>
      <c r="M453">
        <v>0.99184782608695643</v>
      </c>
      <c r="N453">
        <v>0</v>
      </c>
      <c r="O453">
        <v>0</v>
      </c>
      <c r="P453" t="s">
        <v>13666</v>
      </c>
      <c r="Q453" t="s">
        <v>13666</v>
      </c>
      <c r="R453" t="s">
        <v>13666</v>
      </c>
      <c r="S453">
        <v>0</v>
      </c>
    </row>
    <row r="454" spans="1:19">
      <c r="A454">
        <v>9168</v>
      </c>
      <c r="B454" t="s">
        <v>119</v>
      </c>
      <c r="C454" t="s">
        <v>4334</v>
      </c>
      <c r="D454">
        <v>1</v>
      </c>
      <c r="E454">
        <v>4</v>
      </c>
      <c r="F454">
        <v>50000</v>
      </c>
      <c r="G454">
        <v>0</v>
      </c>
      <c r="H454">
        <v>2.7100000000000009</v>
      </c>
      <c r="I454">
        <v>58.34</v>
      </c>
      <c r="J454">
        <v>7.75</v>
      </c>
      <c r="K454">
        <v>0.60311284046692604</v>
      </c>
      <c r="L454">
        <v>3.79</v>
      </c>
      <c r="M454">
        <v>1.0298913043478259</v>
      </c>
      <c r="N454">
        <v>0</v>
      </c>
      <c r="O454">
        <v>0</v>
      </c>
      <c r="P454" t="s">
        <v>13666</v>
      </c>
      <c r="Q454" t="s">
        <v>13666</v>
      </c>
      <c r="R454" t="s">
        <v>13666</v>
      </c>
      <c r="S454">
        <v>0</v>
      </c>
    </row>
    <row r="455" spans="1:19">
      <c r="A455">
        <v>8820</v>
      </c>
      <c r="B455" t="s">
        <v>1736</v>
      </c>
      <c r="C455" t="s">
        <v>4334</v>
      </c>
      <c r="D455">
        <v>1</v>
      </c>
      <c r="E455">
        <v>4</v>
      </c>
      <c r="F455">
        <v>50000</v>
      </c>
      <c r="G455">
        <v>0</v>
      </c>
      <c r="H455">
        <v>6.1400000000000006</v>
      </c>
      <c r="I455">
        <v>24.053333333333331</v>
      </c>
      <c r="J455">
        <v>95.49</v>
      </c>
      <c r="K455">
        <v>7.4311284046692609</v>
      </c>
      <c r="L455">
        <v>5.83</v>
      </c>
      <c r="M455">
        <v>1.5842391304347825</v>
      </c>
      <c r="N455">
        <v>0</v>
      </c>
      <c r="O455">
        <v>0</v>
      </c>
      <c r="P455" t="s">
        <v>13666</v>
      </c>
      <c r="Q455" t="s">
        <v>13666</v>
      </c>
      <c r="R455" t="s">
        <v>13666</v>
      </c>
      <c r="S455">
        <v>0</v>
      </c>
    </row>
    <row r="456" spans="1:19">
      <c r="A456">
        <v>9176</v>
      </c>
      <c r="B456" t="s">
        <v>2175</v>
      </c>
      <c r="C456" t="s">
        <v>4286</v>
      </c>
      <c r="D456">
        <v>1</v>
      </c>
      <c r="E456">
        <v>8</v>
      </c>
      <c r="F456">
        <v>50000</v>
      </c>
      <c r="G456">
        <v>0</v>
      </c>
      <c r="H456">
        <v>5.99</v>
      </c>
      <c r="I456">
        <v>1.2766666666666666</v>
      </c>
      <c r="J456">
        <v>6.99</v>
      </c>
      <c r="K456">
        <v>1.0340236686390534</v>
      </c>
      <c r="L456">
        <v>1.19</v>
      </c>
      <c r="M456">
        <v>0.36391437308868502</v>
      </c>
      <c r="N456">
        <v>0</v>
      </c>
      <c r="O456">
        <v>0</v>
      </c>
      <c r="P456" t="s">
        <v>13666</v>
      </c>
      <c r="Q456" t="s">
        <v>13666</v>
      </c>
      <c r="R456" t="s">
        <v>13666</v>
      </c>
      <c r="S456">
        <v>0</v>
      </c>
    </row>
    <row r="457" spans="1:19">
      <c r="A457">
        <v>8921</v>
      </c>
      <c r="B457" t="s">
        <v>664</v>
      </c>
      <c r="C457" t="s">
        <v>4370</v>
      </c>
      <c r="D457">
        <v>1</v>
      </c>
      <c r="E457">
        <v>11</v>
      </c>
      <c r="F457">
        <v>99991.1</v>
      </c>
      <c r="G457">
        <v>0</v>
      </c>
      <c r="H457">
        <v>12.94</v>
      </c>
      <c r="I457">
        <v>4.3133333333333335</v>
      </c>
      <c r="J457">
        <v>1.91</v>
      </c>
      <c r="K457">
        <v>0.56342182890855452</v>
      </c>
      <c r="L457">
        <v>1.28</v>
      </c>
      <c r="M457">
        <v>0.86486486486486491</v>
      </c>
      <c r="N457">
        <v>0</v>
      </c>
      <c r="O457">
        <v>0</v>
      </c>
      <c r="P457" t="s">
        <v>13666</v>
      </c>
      <c r="Q457" t="s">
        <v>13666</v>
      </c>
      <c r="R457" t="s">
        <v>13666</v>
      </c>
      <c r="S457">
        <v>0</v>
      </c>
    </row>
    <row r="458" spans="1:19">
      <c r="A458">
        <v>9196</v>
      </c>
      <c r="B458" t="s">
        <v>2200</v>
      </c>
      <c r="C458" t="s">
        <v>4332</v>
      </c>
      <c r="D458">
        <v>1</v>
      </c>
      <c r="E458">
        <v>3</v>
      </c>
      <c r="F458">
        <v>100000</v>
      </c>
      <c r="G458">
        <v>0</v>
      </c>
      <c r="H458">
        <v>3.1300000000000003</v>
      </c>
      <c r="I458">
        <v>-5.08</v>
      </c>
      <c r="J458">
        <v>16.920000000000002</v>
      </c>
      <c r="K458">
        <v>3.751662971175167</v>
      </c>
      <c r="L458">
        <v>3.36</v>
      </c>
      <c r="M458">
        <v>1.2873563218390804</v>
      </c>
      <c r="N458">
        <v>0</v>
      </c>
      <c r="O458">
        <v>0</v>
      </c>
      <c r="P458" t="s">
        <v>13666</v>
      </c>
      <c r="Q458" t="s">
        <v>13666</v>
      </c>
      <c r="R458" t="s">
        <v>13666</v>
      </c>
      <c r="S458">
        <v>0</v>
      </c>
    </row>
    <row r="459" spans="1:19">
      <c r="A459">
        <v>9251</v>
      </c>
      <c r="B459" t="s">
        <v>2331</v>
      </c>
      <c r="C459" t="s">
        <v>4332</v>
      </c>
      <c r="D459">
        <v>1</v>
      </c>
      <c r="E459">
        <v>3</v>
      </c>
      <c r="F459">
        <v>50000</v>
      </c>
      <c r="G459">
        <v>0</v>
      </c>
      <c r="H459">
        <v>14.069999999999997</v>
      </c>
      <c r="I459">
        <v>33.410000000000004</v>
      </c>
      <c r="J459">
        <v>1.25</v>
      </c>
      <c r="K459">
        <v>0.27716186252771619</v>
      </c>
      <c r="L459">
        <v>1.48</v>
      </c>
      <c r="M459">
        <v>0.56704980842911878</v>
      </c>
      <c r="N459">
        <v>0</v>
      </c>
      <c r="O459">
        <v>0</v>
      </c>
      <c r="P459" t="s">
        <v>13666</v>
      </c>
      <c r="Q459" t="s">
        <v>13666</v>
      </c>
      <c r="R459" t="s">
        <v>13666</v>
      </c>
      <c r="S459">
        <v>0</v>
      </c>
    </row>
    <row r="460" spans="1:19">
      <c r="A460">
        <v>9182</v>
      </c>
      <c r="B460" t="s">
        <v>2208</v>
      </c>
      <c r="C460" t="s">
        <v>4339</v>
      </c>
      <c r="D460">
        <v>1</v>
      </c>
      <c r="E460">
        <v>6</v>
      </c>
      <c r="F460">
        <v>100000</v>
      </c>
      <c r="G460">
        <v>0</v>
      </c>
      <c r="H460">
        <v>2.2800000000000011</v>
      </c>
      <c r="I460">
        <v>71.583333333333329</v>
      </c>
      <c r="J460">
        <v>0.93</v>
      </c>
      <c r="K460">
        <v>0.24473684210526317</v>
      </c>
      <c r="L460">
        <v>26.34</v>
      </c>
      <c r="M460">
        <v>10.839506172839505</v>
      </c>
      <c r="N460">
        <v>0</v>
      </c>
      <c r="O460">
        <v>0</v>
      </c>
      <c r="P460" t="s">
        <v>13666</v>
      </c>
      <c r="Q460" t="s">
        <v>13666</v>
      </c>
      <c r="R460" t="s">
        <v>13666</v>
      </c>
      <c r="S460">
        <v>0</v>
      </c>
    </row>
    <row r="461" spans="1:19">
      <c r="A461">
        <v>9206</v>
      </c>
      <c r="B461" t="s">
        <v>2229</v>
      </c>
      <c r="C461" t="s">
        <v>4334</v>
      </c>
      <c r="D461">
        <v>1</v>
      </c>
      <c r="E461">
        <v>4</v>
      </c>
      <c r="F461">
        <v>50000</v>
      </c>
      <c r="G461">
        <v>0</v>
      </c>
      <c r="H461">
        <v>10.079999999999998</v>
      </c>
      <c r="I461">
        <v>54.213333333333331</v>
      </c>
      <c r="J461">
        <v>8.14</v>
      </c>
      <c r="K461">
        <v>0.63346303501945533</v>
      </c>
      <c r="L461">
        <v>4.38</v>
      </c>
      <c r="M461">
        <v>1.1902173913043477</v>
      </c>
      <c r="N461">
        <v>0</v>
      </c>
      <c r="O461">
        <v>0</v>
      </c>
      <c r="P461" t="s">
        <v>13666</v>
      </c>
      <c r="Q461" t="s">
        <v>13666</v>
      </c>
      <c r="R461" t="s">
        <v>13666</v>
      </c>
      <c r="S461">
        <v>0</v>
      </c>
    </row>
    <row r="462" spans="1:19">
      <c r="A462">
        <v>9213</v>
      </c>
      <c r="B462" t="s">
        <v>2311</v>
      </c>
      <c r="C462" t="s">
        <v>4332</v>
      </c>
      <c r="D462">
        <v>1</v>
      </c>
      <c r="E462">
        <v>3</v>
      </c>
      <c r="F462">
        <v>100000</v>
      </c>
      <c r="G462">
        <v>0</v>
      </c>
      <c r="H462">
        <v>0.52</v>
      </c>
      <c r="I462">
        <v>-0.17333333333333334</v>
      </c>
      <c r="J462">
        <v>4.6100000000000003</v>
      </c>
      <c r="K462">
        <v>1.0221729490022173</v>
      </c>
      <c r="L462">
        <v>2.5499999999999998</v>
      </c>
      <c r="M462">
        <v>0.97701149425287359</v>
      </c>
      <c r="N462">
        <v>0</v>
      </c>
      <c r="O462">
        <v>0</v>
      </c>
      <c r="P462" t="s">
        <v>13666</v>
      </c>
      <c r="Q462" t="s">
        <v>13666</v>
      </c>
      <c r="R462" t="s">
        <v>13666</v>
      </c>
      <c r="S462">
        <v>0</v>
      </c>
    </row>
    <row r="463" spans="1:19">
      <c r="A463">
        <v>8949</v>
      </c>
      <c r="B463" t="s">
        <v>440</v>
      </c>
      <c r="C463" t="s">
        <v>4334</v>
      </c>
      <c r="D463">
        <v>1</v>
      </c>
      <c r="E463">
        <v>4</v>
      </c>
      <c r="F463">
        <v>50000</v>
      </c>
      <c r="G463">
        <v>0</v>
      </c>
      <c r="H463">
        <v>5.0699999999999985</v>
      </c>
      <c r="I463">
        <v>14.143333333333333</v>
      </c>
      <c r="J463">
        <v>4.3</v>
      </c>
      <c r="K463">
        <v>0.33463035019455251</v>
      </c>
      <c r="L463">
        <v>1.59</v>
      </c>
      <c r="M463">
        <v>0.43206521739130432</v>
      </c>
      <c r="N463">
        <v>0</v>
      </c>
      <c r="O463">
        <v>0</v>
      </c>
      <c r="P463" t="s">
        <v>13666</v>
      </c>
      <c r="Q463" t="s">
        <v>13666</v>
      </c>
      <c r="R463" t="s">
        <v>13666</v>
      </c>
      <c r="S463">
        <v>0</v>
      </c>
    </row>
    <row r="464" spans="1:19">
      <c r="A464">
        <v>9226</v>
      </c>
      <c r="B464" t="s">
        <v>451</v>
      </c>
      <c r="C464" t="s">
        <v>4334</v>
      </c>
      <c r="D464">
        <v>1</v>
      </c>
      <c r="E464">
        <v>4</v>
      </c>
      <c r="F464">
        <v>50000</v>
      </c>
      <c r="G464">
        <v>0</v>
      </c>
      <c r="H464">
        <v>22.21</v>
      </c>
      <c r="I464">
        <v>15.819999999999999</v>
      </c>
      <c r="J464">
        <v>38.64</v>
      </c>
      <c r="K464">
        <v>3.0070038910505836</v>
      </c>
      <c r="L464">
        <v>3.55</v>
      </c>
      <c r="M464">
        <v>0.96467391304347816</v>
      </c>
      <c r="N464">
        <v>0</v>
      </c>
      <c r="O464">
        <v>0</v>
      </c>
      <c r="P464" t="s">
        <v>13666</v>
      </c>
      <c r="Q464" t="s">
        <v>13666</v>
      </c>
      <c r="R464" t="s">
        <v>13666</v>
      </c>
      <c r="S464">
        <v>0</v>
      </c>
    </row>
    <row r="465" spans="1:19">
      <c r="A465">
        <v>9234</v>
      </c>
      <c r="B465" t="s">
        <v>167</v>
      </c>
      <c r="C465" t="s">
        <v>4350</v>
      </c>
      <c r="D465">
        <v>1</v>
      </c>
      <c r="E465">
        <v>15</v>
      </c>
      <c r="F465">
        <v>50000</v>
      </c>
      <c r="G465">
        <v>0</v>
      </c>
      <c r="H465">
        <v>3.1499999999999986</v>
      </c>
      <c r="I465">
        <v>55.233333333333327</v>
      </c>
      <c r="J465">
        <v>0.64</v>
      </c>
      <c r="K465">
        <v>0.20447284345047925</v>
      </c>
      <c r="L465">
        <v>3.64</v>
      </c>
      <c r="M465">
        <v>1.4274509803921571</v>
      </c>
      <c r="N465">
        <v>0</v>
      </c>
      <c r="O465">
        <v>0</v>
      </c>
      <c r="P465" t="s">
        <v>13666</v>
      </c>
      <c r="Q465" t="s">
        <v>13666</v>
      </c>
      <c r="R465" t="s">
        <v>13666</v>
      </c>
      <c r="S465">
        <v>0</v>
      </c>
    </row>
    <row r="466" spans="1:19">
      <c r="A466">
        <v>9224</v>
      </c>
      <c r="B466" t="s">
        <v>2372</v>
      </c>
      <c r="C466" t="s">
        <v>4334</v>
      </c>
      <c r="D466">
        <v>1</v>
      </c>
      <c r="E466">
        <v>4</v>
      </c>
      <c r="F466">
        <v>50000</v>
      </c>
      <c r="G466">
        <v>0</v>
      </c>
      <c r="H466">
        <v>23.84</v>
      </c>
      <c r="I466">
        <v>11.246666666666668</v>
      </c>
      <c r="J466">
        <v>18.32</v>
      </c>
      <c r="K466">
        <v>1.4256809338521401</v>
      </c>
      <c r="L466">
        <v>3.53</v>
      </c>
      <c r="M466">
        <v>0.95923913043478248</v>
      </c>
      <c r="N466">
        <v>0</v>
      </c>
      <c r="O466">
        <v>0</v>
      </c>
      <c r="P466" t="s">
        <v>13666</v>
      </c>
      <c r="Q466" t="s">
        <v>13666</v>
      </c>
      <c r="R466" t="s">
        <v>13666</v>
      </c>
      <c r="S466">
        <v>0</v>
      </c>
    </row>
    <row r="467" spans="1:19">
      <c r="A467">
        <v>8920</v>
      </c>
      <c r="B467" t="s">
        <v>190</v>
      </c>
      <c r="C467" t="s">
        <v>4358</v>
      </c>
      <c r="D467">
        <v>1</v>
      </c>
      <c r="E467">
        <v>1</v>
      </c>
      <c r="F467">
        <v>100000</v>
      </c>
      <c r="G467">
        <v>0</v>
      </c>
      <c r="H467">
        <v>2.3900000000000006</v>
      </c>
      <c r="I467">
        <v>45.81</v>
      </c>
      <c r="J467">
        <v>7.78</v>
      </c>
      <c r="K467">
        <v>1.9209876543209878</v>
      </c>
      <c r="L467">
        <v>3.84</v>
      </c>
      <c r="M467">
        <v>1.3714285714285714</v>
      </c>
      <c r="N467">
        <v>0</v>
      </c>
      <c r="O467">
        <v>0</v>
      </c>
      <c r="P467" t="s">
        <v>13666</v>
      </c>
      <c r="Q467" t="s">
        <v>13666</v>
      </c>
      <c r="R467" t="s">
        <v>13666</v>
      </c>
      <c r="S467">
        <v>0</v>
      </c>
    </row>
    <row r="468" spans="1:19">
      <c r="A468">
        <v>9238</v>
      </c>
      <c r="B468" t="s">
        <v>2385</v>
      </c>
      <c r="C468" t="s">
        <v>4334</v>
      </c>
      <c r="D468">
        <v>1</v>
      </c>
      <c r="E468">
        <v>4</v>
      </c>
      <c r="F468">
        <v>50000</v>
      </c>
      <c r="G468">
        <v>0</v>
      </c>
      <c r="H468">
        <v>7.1400000000000006</v>
      </c>
      <c r="I468">
        <v>20.51</v>
      </c>
      <c r="J468">
        <v>40.96</v>
      </c>
      <c r="K468">
        <v>3.1875486381322959</v>
      </c>
      <c r="L468">
        <v>3.44</v>
      </c>
      <c r="M468">
        <v>0.93478260869565211</v>
      </c>
      <c r="N468">
        <v>0</v>
      </c>
      <c r="O468">
        <v>0</v>
      </c>
      <c r="P468" t="s">
        <v>13666</v>
      </c>
      <c r="Q468" t="s">
        <v>13666</v>
      </c>
      <c r="R468" t="s">
        <v>13666</v>
      </c>
      <c r="S468">
        <v>0</v>
      </c>
    </row>
    <row r="469" spans="1:19">
      <c r="A469">
        <v>8922</v>
      </c>
      <c r="B469" t="s">
        <v>2403</v>
      </c>
      <c r="C469" t="s">
        <v>4334</v>
      </c>
      <c r="D469">
        <v>1</v>
      </c>
      <c r="E469">
        <v>4</v>
      </c>
      <c r="F469">
        <v>50000</v>
      </c>
      <c r="G469">
        <v>0</v>
      </c>
      <c r="H469">
        <v>0.91</v>
      </c>
      <c r="I469">
        <v>-0.30333333333333334</v>
      </c>
      <c r="J469">
        <v>8.99</v>
      </c>
      <c r="K469">
        <v>0.69961089494163431</v>
      </c>
      <c r="L469">
        <v>4.05</v>
      </c>
      <c r="M469">
        <v>1.1005434782608694</v>
      </c>
      <c r="N469">
        <v>0</v>
      </c>
      <c r="O469">
        <v>0</v>
      </c>
      <c r="P469" t="s">
        <v>13666</v>
      </c>
      <c r="Q469" t="s">
        <v>13666</v>
      </c>
      <c r="R469" t="s">
        <v>13666</v>
      </c>
      <c r="S469">
        <v>0</v>
      </c>
    </row>
    <row r="470" spans="1:19">
      <c r="A470">
        <v>9245</v>
      </c>
      <c r="B470" t="s">
        <v>995</v>
      </c>
      <c r="C470" t="s">
        <v>4334</v>
      </c>
      <c r="D470">
        <v>1</v>
      </c>
      <c r="E470">
        <v>4</v>
      </c>
      <c r="F470">
        <v>50000</v>
      </c>
      <c r="G470">
        <v>0</v>
      </c>
      <c r="H470">
        <v>7.5399999999999991</v>
      </c>
      <c r="I470">
        <v>29.823333333333334</v>
      </c>
      <c r="J470">
        <v>4.6399999999999997</v>
      </c>
      <c r="K470">
        <v>0.36108949416342412</v>
      </c>
      <c r="L470">
        <v>4.46</v>
      </c>
      <c r="M470">
        <v>1.2119565217391304</v>
      </c>
      <c r="N470">
        <v>0</v>
      </c>
      <c r="O470">
        <v>0</v>
      </c>
      <c r="P470" t="s">
        <v>13666</v>
      </c>
      <c r="Q470" t="s">
        <v>13666</v>
      </c>
      <c r="R470" t="s">
        <v>13666</v>
      </c>
      <c r="S470">
        <v>0</v>
      </c>
    </row>
    <row r="471" spans="1:19">
      <c r="A471">
        <v>9270</v>
      </c>
      <c r="B471" t="s">
        <v>2408</v>
      </c>
      <c r="C471" t="s">
        <v>4339</v>
      </c>
      <c r="D471">
        <v>1</v>
      </c>
      <c r="E471">
        <v>6</v>
      </c>
      <c r="F471">
        <v>100000</v>
      </c>
      <c r="G471">
        <v>0</v>
      </c>
      <c r="H471">
        <v>6.7900000000000009</v>
      </c>
      <c r="I471">
        <v>12.096666666666669</v>
      </c>
      <c r="J471">
        <v>10.4</v>
      </c>
      <c r="K471">
        <v>2.736842105263158</v>
      </c>
      <c r="L471">
        <v>4.38</v>
      </c>
      <c r="M471">
        <v>1.8024691358024689</v>
      </c>
      <c r="N471">
        <v>0</v>
      </c>
      <c r="O471">
        <v>0</v>
      </c>
      <c r="P471" t="s">
        <v>13666</v>
      </c>
      <c r="Q471" t="s">
        <v>13666</v>
      </c>
      <c r="R471" t="s">
        <v>13666</v>
      </c>
      <c r="S471">
        <v>0</v>
      </c>
    </row>
    <row r="472" spans="1:19">
      <c r="A472">
        <v>9304</v>
      </c>
      <c r="B472" t="s">
        <v>920</v>
      </c>
      <c r="C472" t="s">
        <v>4339</v>
      </c>
      <c r="D472">
        <v>1</v>
      </c>
      <c r="E472">
        <v>6</v>
      </c>
      <c r="F472">
        <v>50000</v>
      </c>
      <c r="G472">
        <v>0</v>
      </c>
      <c r="H472">
        <v>11.200000000000003</v>
      </c>
      <c r="I472">
        <v>76.866666666666674</v>
      </c>
      <c r="J472">
        <v>4.33</v>
      </c>
      <c r="K472">
        <v>1.1394736842105264</v>
      </c>
      <c r="L472">
        <v>2.54</v>
      </c>
      <c r="M472">
        <v>1.0452674897119341</v>
      </c>
      <c r="N472">
        <v>0</v>
      </c>
      <c r="O472">
        <v>0</v>
      </c>
      <c r="P472" t="s">
        <v>13666</v>
      </c>
      <c r="Q472" t="s">
        <v>13666</v>
      </c>
      <c r="R472" t="s">
        <v>13666</v>
      </c>
      <c r="S472">
        <v>0</v>
      </c>
    </row>
    <row r="473" spans="1:19">
      <c r="A473">
        <v>9257</v>
      </c>
      <c r="B473" t="s">
        <v>2413</v>
      </c>
      <c r="C473" t="s">
        <v>4334</v>
      </c>
      <c r="D473">
        <v>1</v>
      </c>
      <c r="E473">
        <v>4</v>
      </c>
      <c r="F473">
        <v>50000</v>
      </c>
      <c r="G473">
        <v>0</v>
      </c>
      <c r="H473">
        <v>4.8600000000000003</v>
      </c>
      <c r="I473">
        <v>1.62</v>
      </c>
      <c r="J473">
        <v>7.09</v>
      </c>
      <c r="K473">
        <v>0.55175097276264595</v>
      </c>
      <c r="L473">
        <v>2.4</v>
      </c>
      <c r="M473">
        <v>0.65217391304347816</v>
      </c>
      <c r="N473">
        <v>0</v>
      </c>
      <c r="O473">
        <v>0</v>
      </c>
      <c r="P473" t="s">
        <v>13666</v>
      </c>
      <c r="Q473" t="s">
        <v>13666</v>
      </c>
      <c r="R473" t="s">
        <v>13666</v>
      </c>
      <c r="S473">
        <v>0</v>
      </c>
    </row>
    <row r="474" spans="1:19">
      <c r="A474">
        <v>9259</v>
      </c>
      <c r="B474" t="s">
        <v>44</v>
      </c>
      <c r="C474" t="s">
        <v>4358</v>
      </c>
      <c r="D474">
        <v>1</v>
      </c>
      <c r="E474">
        <v>1</v>
      </c>
      <c r="F474">
        <v>50000</v>
      </c>
      <c r="G474">
        <v>0</v>
      </c>
      <c r="H474">
        <v>2.8499999999999996</v>
      </c>
      <c r="I474">
        <v>12.656666666666666</v>
      </c>
      <c r="J474">
        <v>3.99</v>
      </c>
      <c r="K474">
        <v>0.98518518518518527</v>
      </c>
      <c r="L474">
        <v>2.5</v>
      </c>
      <c r="M474">
        <v>0.8928571428571429</v>
      </c>
      <c r="N474">
        <v>0</v>
      </c>
      <c r="O474">
        <v>0</v>
      </c>
      <c r="P474" t="s">
        <v>13666</v>
      </c>
      <c r="Q474" t="s">
        <v>13666</v>
      </c>
      <c r="R474" t="s">
        <v>13666</v>
      </c>
      <c r="S474">
        <v>0</v>
      </c>
    </row>
    <row r="475" spans="1:19">
      <c r="A475">
        <v>8856</v>
      </c>
      <c r="B475" t="s">
        <v>1958</v>
      </c>
      <c r="C475" t="s">
        <v>4334</v>
      </c>
      <c r="D475">
        <v>1</v>
      </c>
      <c r="E475">
        <v>4</v>
      </c>
      <c r="F475">
        <v>50000</v>
      </c>
      <c r="G475">
        <v>0</v>
      </c>
      <c r="H475">
        <v>12.689999999999998</v>
      </c>
      <c r="I475">
        <v>56.669999999999995</v>
      </c>
      <c r="J475">
        <v>3.15</v>
      </c>
      <c r="K475">
        <v>0.24513618677042801</v>
      </c>
      <c r="L475">
        <v>3.58</v>
      </c>
      <c r="M475">
        <v>0.97282608695652173</v>
      </c>
      <c r="N475">
        <v>0</v>
      </c>
      <c r="O475">
        <v>0</v>
      </c>
      <c r="P475" t="s">
        <v>13666</v>
      </c>
      <c r="Q475" t="s">
        <v>13666</v>
      </c>
      <c r="R475" t="s">
        <v>13666</v>
      </c>
      <c r="S475">
        <v>0</v>
      </c>
    </row>
    <row r="476" spans="1:19">
      <c r="A476">
        <v>9243</v>
      </c>
      <c r="B476" t="s">
        <v>818</v>
      </c>
      <c r="C476" t="s">
        <v>4334</v>
      </c>
      <c r="D476">
        <v>1</v>
      </c>
      <c r="E476">
        <v>4</v>
      </c>
      <c r="F476">
        <v>50000</v>
      </c>
      <c r="G476">
        <v>0</v>
      </c>
      <c r="H476">
        <v>10.5</v>
      </c>
      <c r="I476">
        <v>3.0799999999999996</v>
      </c>
      <c r="J476">
        <v>17.18</v>
      </c>
      <c r="K476">
        <v>1.336964980544747</v>
      </c>
      <c r="L476">
        <v>1.2</v>
      </c>
      <c r="M476">
        <v>0.32608695652173908</v>
      </c>
      <c r="N476">
        <v>0</v>
      </c>
      <c r="O476">
        <v>0</v>
      </c>
      <c r="P476" t="s">
        <v>13666</v>
      </c>
      <c r="Q476" t="s">
        <v>13666</v>
      </c>
      <c r="R476" t="s">
        <v>13666</v>
      </c>
      <c r="S476">
        <v>0</v>
      </c>
    </row>
    <row r="477" spans="1:19">
      <c r="A477">
        <v>9283</v>
      </c>
      <c r="B477" t="s">
        <v>2423</v>
      </c>
      <c r="C477" t="s">
        <v>4286</v>
      </c>
      <c r="D477">
        <v>1</v>
      </c>
      <c r="E477">
        <v>8</v>
      </c>
      <c r="F477">
        <v>50000</v>
      </c>
      <c r="G477">
        <v>0</v>
      </c>
      <c r="H477">
        <v>1.58</v>
      </c>
      <c r="I477">
        <v>-0.79999999999999993</v>
      </c>
      <c r="J477">
        <v>17.07</v>
      </c>
      <c r="K477">
        <v>2.525147928994083</v>
      </c>
      <c r="L477">
        <v>1.87</v>
      </c>
      <c r="M477">
        <v>0.5718654434250765</v>
      </c>
      <c r="N477">
        <v>0</v>
      </c>
      <c r="O477">
        <v>0</v>
      </c>
      <c r="P477" t="s">
        <v>13666</v>
      </c>
      <c r="Q477" t="s">
        <v>13666</v>
      </c>
      <c r="R477" t="s">
        <v>13666</v>
      </c>
      <c r="S477">
        <v>0</v>
      </c>
    </row>
    <row r="478" spans="1:19">
      <c r="A478">
        <v>8887</v>
      </c>
      <c r="B478" t="s">
        <v>503</v>
      </c>
      <c r="C478" t="s">
        <v>4339</v>
      </c>
      <c r="D478">
        <v>1</v>
      </c>
      <c r="E478">
        <v>6</v>
      </c>
      <c r="F478">
        <v>50000</v>
      </c>
      <c r="G478">
        <v>0</v>
      </c>
      <c r="H478">
        <v>3.54</v>
      </c>
      <c r="I478">
        <v>1.18</v>
      </c>
      <c r="J478">
        <v>5.26</v>
      </c>
      <c r="K478">
        <v>1.3842105263157896</v>
      </c>
      <c r="L478">
        <v>2.5099999999999998</v>
      </c>
      <c r="M478">
        <v>1.0329218106995883</v>
      </c>
      <c r="N478">
        <v>0</v>
      </c>
      <c r="O478">
        <v>0</v>
      </c>
      <c r="P478" t="s">
        <v>13666</v>
      </c>
      <c r="Q478" t="s">
        <v>13666</v>
      </c>
      <c r="R478" t="s">
        <v>13666</v>
      </c>
      <c r="S478">
        <v>0</v>
      </c>
    </row>
    <row r="479" spans="1:19">
      <c r="A479">
        <v>8925</v>
      </c>
      <c r="B479" t="s">
        <v>2428</v>
      </c>
      <c r="C479" t="s">
        <v>4334</v>
      </c>
      <c r="D479">
        <v>1</v>
      </c>
      <c r="E479">
        <v>4</v>
      </c>
      <c r="F479">
        <v>50000</v>
      </c>
      <c r="G479">
        <v>0</v>
      </c>
      <c r="H479">
        <v>6.6499999999999986</v>
      </c>
      <c r="I479">
        <v>29.12</v>
      </c>
      <c r="J479">
        <v>2.3199999999999998</v>
      </c>
      <c r="K479">
        <v>0.18054474708171206</v>
      </c>
      <c r="L479">
        <v>2.4900000000000002</v>
      </c>
      <c r="M479">
        <v>0.67663043478260876</v>
      </c>
      <c r="N479">
        <v>0</v>
      </c>
      <c r="O479">
        <v>0</v>
      </c>
      <c r="P479" t="s">
        <v>13666</v>
      </c>
      <c r="Q479" t="s">
        <v>13666</v>
      </c>
      <c r="R479" t="s">
        <v>13666</v>
      </c>
      <c r="S479">
        <v>0</v>
      </c>
    </row>
    <row r="480" spans="1:19">
      <c r="A480">
        <v>9279</v>
      </c>
      <c r="B480" t="s">
        <v>514</v>
      </c>
      <c r="C480" t="s">
        <v>4334</v>
      </c>
      <c r="D480">
        <v>1</v>
      </c>
      <c r="E480">
        <v>4</v>
      </c>
      <c r="F480">
        <v>50000</v>
      </c>
      <c r="G480">
        <v>0</v>
      </c>
      <c r="H480">
        <v>22.800000000000004</v>
      </c>
      <c r="I480">
        <v>31.49</v>
      </c>
      <c r="J480">
        <v>16.18</v>
      </c>
      <c r="K480">
        <v>1.2591439688715953</v>
      </c>
      <c r="L480">
        <v>1.65</v>
      </c>
      <c r="M480">
        <v>0.44836956521739124</v>
      </c>
      <c r="N480">
        <v>0</v>
      </c>
      <c r="O480">
        <v>0</v>
      </c>
      <c r="P480" t="s">
        <v>13666</v>
      </c>
      <c r="Q480" t="s">
        <v>13666</v>
      </c>
      <c r="R480" t="s">
        <v>13666</v>
      </c>
      <c r="S480">
        <v>0</v>
      </c>
    </row>
    <row r="481" spans="1:19">
      <c r="A481">
        <v>9075</v>
      </c>
      <c r="B481" t="s">
        <v>1996</v>
      </c>
      <c r="C481" t="s">
        <v>4334</v>
      </c>
      <c r="D481">
        <v>1</v>
      </c>
      <c r="E481">
        <v>4</v>
      </c>
      <c r="F481">
        <v>50000</v>
      </c>
      <c r="G481">
        <v>0</v>
      </c>
      <c r="H481">
        <v>3.029999999999994</v>
      </c>
      <c r="I481">
        <v>43.31666666666667</v>
      </c>
      <c r="J481">
        <v>23.01</v>
      </c>
      <c r="K481">
        <v>1.7906614785992219</v>
      </c>
      <c r="L481">
        <v>2.98</v>
      </c>
      <c r="M481">
        <v>0.80978260869565211</v>
      </c>
      <c r="N481">
        <v>0</v>
      </c>
      <c r="O481">
        <v>0</v>
      </c>
      <c r="P481" t="s">
        <v>13666</v>
      </c>
      <c r="Q481" t="s">
        <v>13666</v>
      </c>
      <c r="R481" t="s">
        <v>13666</v>
      </c>
      <c r="S481">
        <v>0</v>
      </c>
    </row>
    <row r="482" spans="1:19">
      <c r="A482">
        <v>9109</v>
      </c>
      <c r="B482" t="s">
        <v>311</v>
      </c>
      <c r="C482" t="s">
        <v>4335</v>
      </c>
      <c r="D482">
        <v>1</v>
      </c>
      <c r="E482">
        <v>5</v>
      </c>
      <c r="F482">
        <v>100000</v>
      </c>
      <c r="G482">
        <v>0</v>
      </c>
      <c r="H482">
        <v>11.739999999999998</v>
      </c>
      <c r="I482">
        <v>27.756666666666664</v>
      </c>
      <c r="J482">
        <v>2.67</v>
      </c>
      <c r="K482">
        <v>0.68286445012787722</v>
      </c>
      <c r="L482">
        <v>2.8</v>
      </c>
      <c r="M482">
        <v>1.1475409836065573</v>
      </c>
      <c r="N482">
        <v>0</v>
      </c>
      <c r="O482">
        <v>0</v>
      </c>
      <c r="P482" t="s">
        <v>13666</v>
      </c>
      <c r="Q482" t="s">
        <v>13666</v>
      </c>
      <c r="R482" t="s">
        <v>13666</v>
      </c>
      <c r="S482">
        <v>0</v>
      </c>
    </row>
    <row r="483" spans="1:19">
      <c r="A483">
        <v>9126</v>
      </c>
      <c r="B483" t="s">
        <v>2077</v>
      </c>
      <c r="C483" t="s">
        <v>4286</v>
      </c>
      <c r="D483">
        <v>1</v>
      </c>
      <c r="E483">
        <v>8</v>
      </c>
      <c r="F483">
        <v>50000</v>
      </c>
      <c r="G483">
        <v>0</v>
      </c>
      <c r="H483">
        <v>0.51</v>
      </c>
      <c r="I483">
        <v>-0.17</v>
      </c>
      <c r="J483">
        <v>3.64</v>
      </c>
      <c r="K483">
        <v>0.53846153846153855</v>
      </c>
      <c r="L483">
        <v>1.98</v>
      </c>
      <c r="M483">
        <v>0.60550458715596334</v>
      </c>
      <c r="N483">
        <v>0</v>
      </c>
      <c r="O483">
        <v>0</v>
      </c>
      <c r="P483" t="s">
        <v>13666</v>
      </c>
      <c r="Q483" t="s">
        <v>13666</v>
      </c>
      <c r="R483" t="s">
        <v>13666</v>
      </c>
      <c r="S483">
        <v>0</v>
      </c>
    </row>
    <row r="484" spans="1:19">
      <c r="A484">
        <v>9153</v>
      </c>
      <c r="B484" t="s">
        <v>415</v>
      </c>
      <c r="C484" t="s">
        <v>4334</v>
      </c>
      <c r="D484">
        <v>1</v>
      </c>
      <c r="E484">
        <v>4</v>
      </c>
      <c r="F484">
        <v>50000</v>
      </c>
      <c r="G484">
        <v>0</v>
      </c>
      <c r="H484">
        <v>21.34</v>
      </c>
      <c r="I484">
        <v>23.23</v>
      </c>
      <c r="J484">
        <v>22.89</v>
      </c>
      <c r="K484">
        <v>1.7813229571984437</v>
      </c>
      <c r="L484">
        <v>5.08</v>
      </c>
      <c r="M484">
        <v>1.3804347826086956</v>
      </c>
      <c r="N484">
        <v>0</v>
      </c>
      <c r="O484">
        <v>0</v>
      </c>
      <c r="P484" t="s">
        <v>13666</v>
      </c>
      <c r="Q484" t="s">
        <v>13666</v>
      </c>
      <c r="R484" t="s">
        <v>13666</v>
      </c>
      <c r="S484">
        <v>0</v>
      </c>
    </row>
    <row r="485" spans="1:19">
      <c r="A485">
        <v>9156</v>
      </c>
      <c r="B485" t="s">
        <v>2156</v>
      </c>
      <c r="C485" t="s">
        <v>4286</v>
      </c>
      <c r="D485">
        <v>1</v>
      </c>
      <c r="E485">
        <v>8</v>
      </c>
      <c r="F485">
        <v>50000</v>
      </c>
      <c r="G485">
        <v>0</v>
      </c>
      <c r="H485">
        <v>21.43</v>
      </c>
      <c r="I485">
        <v>16.27</v>
      </c>
      <c r="J485">
        <v>2.21</v>
      </c>
      <c r="K485">
        <v>0.32692307692307693</v>
      </c>
      <c r="L485">
        <v>1.7</v>
      </c>
      <c r="M485">
        <v>0.51987767584097855</v>
      </c>
      <c r="N485">
        <v>0</v>
      </c>
      <c r="O485">
        <v>0</v>
      </c>
      <c r="P485" t="s">
        <v>13666</v>
      </c>
      <c r="Q485" t="s">
        <v>13666</v>
      </c>
      <c r="R485" t="s">
        <v>13666</v>
      </c>
      <c r="S485">
        <v>0</v>
      </c>
    </row>
    <row r="486" spans="1:19">
      <c r="A486">
        <v>9197</v>
      </c>
      <c r="B486" t="s">
        <v>1211</v>
      </c>
      <c r="C486" t="s">
        <v>4334</v>
      </c>
      <c r="D486">
        <v>1</v>
      </c>
      <c r="E486">
        <v>4</v>
      </c>
      <c r="F486">
        <v>50000</v>
      </c>
      <c r="G486">
        <v>0</v>
      </c>
      <c r="H486">
        <v>0.60999999999999988</v>
      </c>
      <c r="I486">
        <v>-1.3499999999999999</v>
      </c>
      <c r="J486">
        <v>14.29</v>
      </c>
      <c r="K486">
        <v>1.1120622568093386</v>
      </c>
      <c r="L486">
        <v>2.76</v>
      </c>
      <c r="M486">
        <v>0.74999999999999989</v>
      </c>
      <c r="N486">
        <v>0</v>
      </c>
      <c r="O486">
        <v>0</v>
      </c>
      <c r="P486" t="s">
        <v>13666</v>
      </c>
      <c r="Q486" t="s">
        <v>13666</v>
      </c>
      <c r="R486" t="s">
        <v>13666</v>
      </c>
      <c r="S486">
        <v>0</v>
      </c>
    </row>
    <row r="487" spans="1:19">
      <c r="A487">
        <v>9221</v>
      </c>
      <c r="B487" t="s">
        <v>2242</v>
      </c>
      <c r="C487" t="s">
        <v>4339</v>
      </c>
      <c r="D487">
        <v>1</v>
      </c>
      <c r="E487">
        <v>6</v>
      </c>
      <c r="F487">
        <v>50000</v>
      </c>
      <c r="G487">
        <v>0</v>
      </c>
      <c r="H487">
        <v>0</v>
      </c>
      <c r="I487">
        <v>0</v>
      </c>
      <c r="J487">
        <v>2.2799999999999998</v>
      </c>
      <c r="K487">
        <v>0.6</v>
      </c>
      <c r="L487">
        <v>3.34</v>
      </c>
      <c r="M487">
        <v>1.3744855967078189</v>
      </c>
      <c r="N487">
        <v>0</v>
      </c>
      <c r="O487">
        <v>0</v>
      </c>
      <c r="P487" t="s">
        <v>13666</v>
      </c>
      <c r="Q487" t="s">
        <v>13666</v>
      </c>
      <c r="R487" t="s">
        <v>13666</v>
      </c>
      <c r="S487">
        <v>0</v>
      </c>
    </row>
    <row r="488" spans="1:19">
      <c r="A488">
        <v>8874</v>
      </c>
      <c r="B488" t="s">
        <v>573</v>
      </c>
      <c r="C488" t="s">
        <v>4334</v>
      </c>
      <c r="D488">
        <v>1</v>
      </c>
      <c r="E488">
        <v>4</v>
      </c>
      <c r="F488">
        <v>50000</v>
      </c>
      <c r="G488">
        <v>0</v>
      </c>
      <c r="H488">
        <v>5.07</v>
      </c>
      <c r="I488">
        <v>59.419999999999995</v>
      </c>
      <c r="J488">
        <v>12.25</v>
      </c>
      <c r="K488">
        <v>0.953307392996109</v>
      </c>
      <c r="L488">
        <v>3.75</v>
      </c>
      <c r="M488">
        <v>1.0190217391304348</v>
      </c>
      <c r="N488">
        <v>0</v>
      </c>
      <c r="O488">
        <v>0</v>
      </c>
      <c r="P488" t="s">
        <v>13666</v>
      </c>
      <c r="Q488" t="s">
        <v>13666</v>
      </c>
      <c r="R488" t="s">
        <v>13666</v>
      </c>
      <c r="S488">
        <v>0</v>
      </c>
    </row>
    <row r="489" spans="1:19">
      <c r="A489">
        <v>8875</v>
      </c>
      <c r="B489" t="s">
        <v>2125</v>
      </c>
      <c r="C489" t="s">
        <v>4334</v>
      </c>
      <c r="D489">
        <v>1</v>
      </c>
      <c r="E489">
        <v>4</v>
      </c>
      <c r="F489">
        <v>100000</v>
      </c>
      <c r="G489">
        <v>0</v>
      </c>
      <c r="H489">
        <v>1.27</v>
      </c>
      <c r="I489">
        <v>-1.4933333333333332</v>
      </c>
      <c r="J489">
        <v>4.03</v>
      </c>
      <c r="K489">
        <v>0.31361867704280161</v>
      </c>
      <c r="L489">
        <v>3.29</v>
      </c>
      <c r="M489">
        <v>0.8940217391304347</v>
      </c>
      <c r="N489">
        <v>0</v>
      </c>
      <c r="O489">
        <v>0</v>
      </c>
      <c r="P489" t="s">
        <v>13666</v>
      </c>
      <c r="Q489" t="s">
        <v>13666</v>
      </c>
      <c r="R489" t="s">
        <v>13666</v>
      </c>
      <c r="S489">
        <v>0</v>
      </c>
    </row>
    <row r="490" spans="1:19">
      <c r="A490">
        <v>9212</v>
      </c>
      <c r="B490" t="s">
        <v>187</v>
      </c>
      <c r="C490" t="s">
        <v>4332</v>
      </c>
      <c r="D490">
        <v>1</v>
      </c>
      <c r="E490">
        <v>3</v>
      </c>
      <c r="F490">
        <v>100000</v>
      </c>
      <c r="G490">
        <v>0</v>
      </c>
      <c r="H490">
        <v>9.57</v>
      </c>
      <c r="I490">
        <v>43.983333333333341</v>
      </c>
      <c r="J490">
        <v>2.1</v>
      </c>
      <c r="K490">
        <v>0.46563192904656325</v>
      </c>
      <c r="L490">
        <v>4.84</v>
      </c>
      <c r="M490">
        <v>1.8544061302681993</v>
      </c>
      <c r="N490">
        <v>0</v>
      </c>
      <c r="O490">
        <v>0</v>
      </c>
      <c r="P490" t="s">
        <v>13666</v>
      </c>
      <c r="Q490" t="s">
        <v>13666</v>
      </c>
      <c r="R490" t="s">
        <v>13666</v>
      </c>
      <c r="S490">
        <v>0</v>
      </c>
    </row>
    <row r="491" spans="1:19">
      <c r="A491">
        <v>9208</v>
      </c>
      <c r="B491" t="s">
        <v>2260</v>
      </c>
      <c r="C491" t="s">
        <v>4334</v>
      </c>
      <c r="D491">
        <v>1</v>
      </c>
      <c r="E491">
        <v>4</v>
      </c>
      <c r="F491">
        <v>50000</v>
      </c>
      <c r="G491">
        <v>0</v>
      </c>
      <c r="H491">
        <v>15.550000000000004</v>
      </c>
      <c r="I491">
        <v>30.856666666666666</v>
      </c>
      <c r="J491">
        <v>17.07</v>
      </c>
      <c r="K491">
        <v>1.3284046692607006</v>
      </c>
      <c r="L491">
        <v>3.6</v>
      </c>
      <c r="M491">
        <v>0.97826086956521741</v>
      </c>
      <c r="N491">
        <v>0</v>
      </c>
      <c r="O491">
        <v>0</v>
      </c>
      <c r="P491" t="s">
        <v>13666</v>
      </c>
      <c r="Q491" t="s">
        <v>13666</v>
      </c>
      <c r="R491" t="s">
        <v>13666</v>
      </c>
      <c r="S491">
        <v>0</v>
      </c>
    </row>
    <row r="492" spans="1:19">
      <c r="A492">
        <v>9214</v>
      </c>
      <c r="B492" t="s">
        <v>2265</v>
      </c>
      <c r="C492" t="s">
        <v>4339</v>
      </c>
      <c r="D492">
        <v>1</v>
      </c>
      <c r="E492">
        <v>6</v>
      </c>
      <c r="F492">
        <v>50000</v>
      </c>
      <c r="G492">
        <v>0</v>
      </c>
      <c r="H492">
        <v>6.8800000000000026</v>
      </c>
      <c r="I492">
        <v>52.486666666666672</v>
      </c>
      <c r="J492">
        <v>14.45</v>
      </c>
      <c r="K492">
        <v>3.8026315789473686</v>
      </c>
      <c r="L492">
        <v>2.0099999999999998</v>
      </c>
      <c r="M492">
        <v>0.82716049382716039</v>
      </c>
      <c r="N492">
        <v>0</v>
      </c>
      <c r="O492">
        <v>0</v>
      </c>
      <c r="P492" t="s">
        <v>13666</v>
      </c>
      <c r="Q492" t="s">
        <v>13666</v>
      </c>
      <c r="R492" t="s">
        <v>13666</v>
      </c>
      <c r="S492">
        <v>0</v>
      </c>
    </row>
    <row r="493" spans="1:19">
      <c r="A493">
        <v>9186</v>
      </c>
      <c r="B493" t="s">
        <v>2273</v>
      </c>
      <c r="C493" t="s">
        <v>4334</v>
      </c>
      <c r="D493">
        <v>1</v>
      </c>
      <c r="E493">
        <v>4</v>
      </c>
      <c r="F493">
        <v>50000</v>
      </c>
      <c r="G493">
        <v>0</v>
      </c>
      <c r="H493">
        <v>12.04</v>
      </c>
      <c r="I493">
        <v>61.353333333333332</v>
      </c>
      <c r="J493">
        <v>45.82</v>
      </c>
      <c r="K493">
        <v>3.5657587548638134</v>
      </c>
      <c r="L493">
        <v>2.84</v>
      </c>
      <c r="M493">
        <v>0.77173913043478248</v>
      </c>
      <c r="N493">
        <v>0</v>
      </c>
      <c r="O493">
        <v>0</v>
      </c>
      <c r="P493" t="s">
        <v>13666</v>
      </c>
      <c r="Q493" t="s">
        <v>13666</v>
      </c>
      <c r="R493" t="s">
        <v>13666</v>
      </c>
      <c r="S493">
        <v>0</v>
      </c>
    </row>
    <row r="494" spans="1:19">
      <c r="A494">
        <v>8885</v>
      </c>
      <c r="B494" t="s">
        <v>406</v>
      </c>
      <c r="C494" t="s">
        <v>4332</v>
      </c>
      <c r="D494">
        <v>1</v>
      </c>
      <c r="E494">
        <v>3</v>
      </c>
      <c r="F494">
        <v>50000</v>
      </c>
      <c r="G494">
        <v>0</v>
      </c>
      <c r="H494">
        <v>2.4</v>
      </c>
      <c r="I494">
        <v>0.79999999999999993</v>
      </c>
      <c r="J494">
        <v>3.45</v>
      </c>
      <c r="K494">
        <v>0.76496674057649672</v>
      </c>
      <c r="L494">
        <v>1.68</v>
      </c>
      <c r="M494">
        <v>0.64367816091954022</v>
      </c>
      <c r="N494">
        <v>0</v>
      </c>
      <c r="O494">
        <v>0</v>
      </c>
      <c r="P494" t="s">
        <v>13666</v>
      </c>
      <c r="Q494" t="s">
        <v>13666</v>
      </c>
      <c r="R494" t="s">
        <v>13666</v>
      </c>
      <c r="S494">
        <v>0</v>
      </c>
    </row>
    <row r="495" spans="1:19">
      <c r="A495">
        <v>9633</v>
      </c>
      <c r="B495" t="s">
        <v>3876</v>
      </c>
      <c r="C495" t="s">
        <v>4334</v>
      </c>
      <c r="D495">
        <v>1</v>
      </c>
      <c r="E495">
        <v>4</v>
      </c>
      <c r="F495">
        <v>50000</v>
      </c>
      <c r="G495">
        <v>0</v>
      </c>
      <c r="H495">
        <v>6.490000000000002</v>
      </c>
      <c r="I495">
        <v>41.686666666666667</v>
      </c>
      <c r="J495">
        <v>12.81</v>
      </c>
      <c r="K495">
        <v>0.99688715953307394</v>
      </c>
      <c r="L495">
        <v>3.57</v>
      </c>
      <c r="M495">
        <v>0.97010869565217384</v>
      </c>
      <c r="N495">
        <v>0</v>
      </c>
      <c r="O495">
        <v>0</v>
      </c>
      <c r="P495" t="s">
        <v>13666</v>
      </c>
      <c r="Q495" t="s">
        <v>13666</v>
      </c>
      <c r="R495" t="s">
        <v>13666</v>
      </c>
      <c r="S495">
        <v>0</v>
      </c>
    </row>
    <row r="496" spans="1:19">
      <c r="A496">
        <v>9473</v>
      </c>
      <c r="B496" t="s">
        <v>3940</v>
      </c>
      <c r="C496" t="s">
        <v>4334</v>
      </c>
      <c r="D496">
        <v>1</v>
      </c>
      <c r="E496">
        <v>4</v>
      </c>
      <c r="F496">
        <v>50000</v>
      </c>
      <c r="G496">
        <v>0</v>
      </c>
      <c r="H496">
        <v>0.67999999999999994</v>
      </c>
      <c r="I496">
        <v>-1.4033333333333333</v>
      </c>
      <c r="J496">
        <v>3.1</v>
      </c>
      <c r="K496">
        <v>0.24124513618677043</v>
      </c>
      <c r="L496">
        <v>4.5</v>
      </c>
      <c r="M496">
        <v>1.2228260869565217</v>
      </c>
      <c r="N496">
        <v>0</v>
      </c>
      <c r="O496">
        <v>0</v>
      </c>
      <c r="P496" t="s">
        <v>13666</v>
      </c>
      <c r="Q496" t="s">
        <v>13666</v>
      </c>
      <c r="R496" t="s">
        <v>13666</v>
      </c>
      <c r="S496">
        <v>0</v>
      </c>
    </row>
    <row r="497" spans="1:19">
      <c r="A497">
        <v>9231</v>
      </c>
      <c r="B497" t="s">
        <v>2319</v>
      </c>
      <c r="C497" t="s">
        <v>4334</v>
      </c>
      <c r="D497">
        <v>1</v>
      </c>
      <c r="E497">
        <v>4</v>
      </c>
      <c r="F497">
        <v>50000</v>
      </c>
      <c r="G497">
        <v>0</v>
      </c>
      <c r="H497">
        <v>2.2199999999999989</v>
      </c>
      <c r="I497">
        <v>47.913333333333334</v>
      </c>
      <c r="J497">
        <v>42.64</v>
      </c>
      <c r="K497">
        <v>3.3182879377431909</v>
      </c>
      <c r="L497">
        <v>4.32</v>
      </c>
      <c r="M497">
        <v>1.173913043478261</v>
      </c>
      <c r="N497">
        <v>0</v>
      </c>
      <c r="O497">
        <v>0</v>
      </c>
      <c r="P497" t="s">
        <v>13666</v>
      </c>
      <c r="Q497" t="s">
        <v>13666</v>
      </c>
      <c r="R497" t="s">
        <v>13666</v>
      </c>
      <c r="S497">
        <v>0</v>
      </c>
    </row>
    <row r="498" spans="1:19">
      <c r="A498">
        <v>9273</v>
      </c>
      <c r="B498" t="s">
        <v>821</v>
      </c>
      <c r="C498" t="s">
        <v>4332</v>
      </c>
      <c r="D498">
        <v>1</v>
      </c>
      <c r="E498">
        <v>3</v>
      </c>
      <c r="F498">
        <v>100000</v>
      </c>
      <c r="G498">
        <v>0</v>
      </c>
      <c r="H498">
        <v>13.079999999999998</v>
      </c>
      <c r="I498">
        <v>49.433333333333337</v>
      </c>
      <c r="J498">
        <v>12.97</v>
      </c>
      <c r="K498">
        <v>2.8758314855875833</v>
      </c>
      <c r="L498">
        <v>5.29</v>
      </c>
      <c r="M498">
        <v>2.0268199233716477</v>
      </c>
      <c r="N498">
        <v>0</v>
      </c>
      <c r="O498">
        <v>0</v>
      </c>
      <c r="P498" t="s">
        <v>13666</v>
      </c>
      <c r="Q498" t="s">
        <v>13666</v>
      </c>
      <c r="R498" t="s">
        <v>13666</v>
      </c>
      <c r="S498">
        <v>0</v>
      </c>
    </row>
    <row r="499" spans="1:19">
      <c r="A499">
        <v>9301</v>
      </c>
      <c r="B499" t="s">
        <v>1252</v>
      </c>
      <c r="C499" t="s">
        <v>4334</v>
      </c>
      <c r="D499">
        <v>1</v>
      </c>
      <c r="E499">
        <v>4</v>
      </c>
      <c r="F499">
        <v>50000</v>
      </c>
      <c r="G499">
        <v>0</v>
      </c>
      <c r="H499">
        <v>1.49</v>
      </c>
      <c r="I499">
        <v>-1.7366666666666666</v>
      </c>
      <c r="J499">
        <v>17.22</v>
      </c>
      <c r="K499">
        <v>1.3400778210116731</v>
      </c>
      <c r="L499">
        <v>2.57</v>
      </c>
      <c r="M499">
        <v>0.69836956521739124</v>
      </c>
      <c r="N499">
        <v>0</v>
      </c>
      <c r="O499">
        <v>0</v>
      </c>
      <c r="P499" t="s">
        <v>13666</v>
      </c>
      <c r="Q499" t="s">
        <v>13666</v>
      </c>
      <c r="R499" t="s">
        <v>13666</v>
      </c>
      <c r="S499">
        <v>0</v>
      </c>
    </row>
    <row r="500" spans="1:19">
      <c r="A500">
        <v>9322</v>
      </c>
      <c r="B500" t="s">
        <v>2547</v>
      </c>
      <c r="C500" t="s">
        <v>4332</v>
      </c>
      <c r="D500">
        <v>1</v>
      </c>
      <c r="E500">
        <v>3</v>
      </c>
      <c r="F500">
        <v>100000</v>
      </c>
      <c r="G500">
        <v>0</v>
      </c>
      <c r="H500">
        <v>0.59</v>
      </c>
      <c r="I500">
        <v>-0.19666666666666666</v>
      </c>
      <c r="J500">
        <v>6.36</v>
      </c>
      <c r="K500">
        <v>1.4101995565410201</v>
      </c>
      <c r="L500">
        <v>4.0599999999999996</v>
      </c>
      <c r="M500">
        <v>1.5555555555555556</v>
      </c>
      <c r="N500">
        <v>0</v>
      </c>
      <c r="O500">
        <v>0</v>
      </c>
      <c r="P500" t="s">
        <v>13666</v>
      </c>
      <c r="Q500" t="s">
        <v>13666</v>
      </c>
      <c r="R500" t="s">
        <v>13666</v>
      </c>
      <c r="S500">
        <v>0</v>
      </c>
    </row>
    <row r="501" spans="1:19">
      <c r="A501">
        <v>9216</v>
      </c>
      <c r="B501" t="s">
        <v>2306</v>
      </c>
      <c r="C501" t="s">
        <v>4334</v>
      </c>
      <c r="D501">
        <v>1</v>
      </c>
      <c r="E501">
        <v>4</v>
      </c>
      <c r="F501">
        <v>50000</v>
      </c>
      <c r="G501">
        <v>0</v>
      </c>
      <c r="H501">
        <v>13.93</v>
      </c>
      <c r="I501">
        <v>16.473333333333333</v>
      </c>
      <c r="J501">
        <v>9.1199999999999992</v>
      </c>
      <c r="K501">
        <v>0.70972762645914389</v>
      </c>
      <c r="L501">
        <v>3.28</v>
      </c>
      <c r="M501">
        <v>0.89130434782608692</v>
      </c>
      <c r="N501">
        <v>0</v>
      </c>
      <c r="O501">
        <v>0</v>
      </c>
      <c r="P501" t="s">
        <v>13666</v>
      </c>
      <c r="Q501" t="s">
        <v>13666</v>
      </c>
      <c r="R501" t="s">
        <v>13666</v>
      </c>
      <c r="S501">
        <v>0</v>
      </c>
    </row>
    <row r="502" spans="1:19">
      <c r="A502">
        <v>9381</v>
      </c>
      <c r="B502" t="s">
        <v>2796</v>
      </c>
      <c r="C502" t="s">
        <v>4335</v>
      </c>
      <c r="D502">
        <v>1</v>
      </c>
      <c r="E502">
        <v>5</v>
      </c>
      <c r="F502">
        <v>50000</v>
      </c>
      <c r="G502">
        <v>0</v>
      </c>
      <c r="H502">
        <v>19.87</v>
      </c>
      <c r="I502">
        <v>7.0366666666666662</v>
      </c>
      <c r="J502">
        <v>2.84</v>
      </c>
      <c r="K502">
        <v>0.72634271099744241</v>
      </c>
      <c r="L502">
        <v>3.31</v>
      </c>
      <c r="M502">
        <v>1.3565573770491803</v>
      </c>
      <c r="N502">
        <v>0</v>
      </c>
      <c r="O502">
        <v>0</v>
      </c>
      <c r="P502" t="s">
        <v>13666</v>
      </c>
      <c r="Q502" t="s">
        <v>13666</v>
      </c>
      <c r="R502" t="s">
        <v>13666</v>
      </c>
      <c r="S502">
        <v>0</v>
      </c>
    </row>
    <row r="503" spans="1:19">
      <c r="A503">
        <v>9339</v>
      </c>
      <c r="B503" t="s">
        <v>2751</v>
      </c>
      <c r="C503" t="s">
        <v>4332</v>
      </c>
      <c r="D503">
        <v>1</v>
      </c>
      <c r="E503">
        <v>3</v>
      </c>
      <c r="F503">
        <v>100000</v>
      </c>
      <c r="G503">
        <v>0</v>
      </c>
      <c r="H503">
        <v>28.830000000000002</v>
      </c>
      <c r="I503">
        <v>32.586666666666666</v>
      </c>
      <c r="J503">
        <v>7.04</v>
      </c>
      <c r="K503">
        <v>1.5609756097560976</v>
      </c>
      <c r="L503">
        <v>5.31</v>
      </c>
      <c r="M503">
        <v>2.0344827586206895</v>
      </c>
      <c r="N503">
        <v>0</v>
      </c>
      <c r="O503">
        <v>0</v>
      </c>
      <c r="P503" t="s">
        <v>13666</v>
      </c>
      <c r="Q503" t="s">
        <v>13666</v>
      </c>
      <c r="R503" t="s">
        <v>13666</v>
      </c>
      <c r="S503">
        <v>0</v>
      </c>
    </row>
    <row r="504" spans="1:19">
      <c r="A504">
        <v>9229</v>
      </c>
      <c r="B504" t="s">
        <v>806</v>
      </c>
      <c r="C504" t="s">
        <v>4334</v>
      </c>
      <c r="D504">
        <v>1</v>
      </c>
      <c r="E504">
        <v>4</v>
      </c>
      <c r="F504">
        <v>50000</v>
      </c>
      <c r="G504">
        <v>0</v>
      </c>
      <c r="H504">
        <v>9.57</v>
      </c>
      <c r="I504">
        <v>58.406666666666666</v>
      </c>
      <c r="J504">
        <v>3.24</v>
      </c>
      <c r="K504">
        <v>0.25214007782101172</v>
      </c>
      <c r="L504">
        <v>2.84</v>
      </c>
      <c r="M504">
        <v>0.77173913043478248</v>
      </c>
      <c r="N504">
        <v>0</v>
      </c>
      <c r="O504">
        <v>0</v>
      </c>
      <c r="P504" t="s">
        <v>13666</v>
      </c>
      <c r="Q504" t="s">
        <v>13666</v>
      </c>
      <c r="R504" t="s">
        <v>13666</v>
      </c>
      <c r="S504">
        <v>0</v>
      </c>
    </row>
    <row r="505" spans="1:19">
      <c r="A505">
        <v>9236</v>
      </c>
      <c r="B505" t="s">
        <v>420</v>
      </c>
      <c r="C505" t="s">
        <v>4332</v>
      </c>
      <c r="D505">
        <v>1</v>
      </c>
      <c r="E505">
        <v>3</v>
      </c>
      <c r="F505">
        <v>50000</v>
      </c>
      <c r="G505">
        <v>0</v>
      </c>
      <c r="H505">
        <v>6.8100000000000023</v>
      </c>
      <c r="I505">
        <v>63.07</v>
      </c>
      <c r="J505">
        <v>1.86</v>
      </c>
      <c r="K505">
        <v>0.41241685144124174</v>
      </c>
      <c r="L505">
        <v>1.75</v>
      </c>
      <c r="M505">
        <v>0.67049808429118773</v>
      </c>
      <c r="N505">
        <v>0</v>
      </c>
      <c r="O505">
        <v>0</v>
      </c>
      <c r="P505" t="s">
        <v>13666</v>
      </c>
      <c r="Q505" t="s">
        <v>13666</v>
      </c>
      <c r="R505" t="s">
        <v>13666</v>
      </c>
      <c r="S505">
        <v>0</v>
      </c>
    </row>
    <row r="506" spans="1:19">
      <c r="A506">
        <v>8933</v>
      </c>
      <c r="B506" t="s">
        <v>2563</v>
      </c>
      <c r="C506" t="s">
        <v>4350</v>
      </c>
      <c r="D506">
        <v>1</v>
      </c>
      <c r="E506">
        <v>15</v>
      </c>
      <c r="F506">
        <v>50000</v>
      </c>
      <c r="G506">
        <v>0</v>
      </c>
      <c r="H506">
        <v>28.539999999999992</v>
      </c>
      <c r="I506">
        <v>52.816666666666663</v>
      </c>
      <c r="J506">
        <v>3.25</v>
      </c>
      <c r="K506">
        <v>1.0383386581469649</v>
      </c>
      <c r="L506">
        <v>2.59</v>
      </c>
      <c r="M506">
        <v>1.0156862745098039</v>
      </c>
      <c r="N506">
        <v>0</v>
      </c>
      <c r="O506">
        <v>0</v>
      </c>
      <c r="P506" t="s">
        <v>13666</v>
      </c>
      <c r="Q506" t="s">
        <v>13666</v>
      </c>
      <c r="R506" t="s">
        <v>13666</v>
      </c>
      <c r="S506">
        <v>0</v>
      </c>
    </row>
    <row r="507" spans="1:19">
      <c r="A507">
        <v>9359</v>
      </c>
      <c r="B507" t="s">
        <v>923</v>
      </c>
      <c r="C507" t="s">
        <v>4334</v>
      </c>
      <c r="D507">
        <v>1</v>
      </c>
      <c r="E507">
        <v>4</v>
      </c>
      <c r="F507">
        <v>50000</v>
      </c>
      <c r="G507">
        <v>0</v>
      </c>
      <c r="H507">
        <v>0.71</v>
      </c>
      <c r="I507">
        <v>-0.23666666666666666</v>
      </c>
      <c r="J507">
        <v>4.7</v>
      </c>
      <c r="K507">
        <v>0.36575875486381326</v>
      </c>
      <c r="L507">
        <v>1.86</v>
      </c>
      <c r="M507">
        <v>0.50543478260869568</v>
      </c>
      <c r="N507">
        <v>0</v>
      </c>
      <c r="O507">
        <v>0</v>
      </c>
      <c r="P507" t="s">
        <v>13666</v>
      </c>
      <c r="Q507" t="s">
        <v>13666</v>
      </c>
      <c r="R507" t="s">
        <v>13666</v>
      </c>
      <c r="S507">
        <v>0</v>
      </c>
    </row>
    <row r="508" spans="1:19">
      <c r="A508">
        <v>9417</v>
      </c>
      <c r="B508" t="s">
        <v>1132</v>
      </c>
      <c r="C508" t="s">
        <v>4286</v>
      </c>
      <c r="D508">
        <v>1</v>
      </c>
      <c r="E508">
        <v>8</v>
      </c>
      <c r="F508">
        <v>100000</v>
      </c>
      <c r="G508">
        <v>0</v>
      </c>
      <c r="H508">
        <v>6.730000000000004</v>
      </c>
      <c r="I508">
        <v>46.366666666666667</v>
      </c>
      <c r="J508">
        <v>7.41</v>
      </c>
      <c r="K508">
        <v>1.0961538461538463</v>
      </c>
      <c r="L508">
        <v>3.93</v>
      </c>
      <c r="M508">
        <v>1.2018348623853212</v>
      </c>
      <c r="N508">
        <v>0</v>
      </c>
      <c r="O508">
        <v>0</v>
      </c>
      <c r="P508" t="s">
        <v>13666</v>
      </c>
      <c r="Q508" t="s">
        <v>13666</v>
      </c>
      <c r="R508" t="s">
        <v>13666</v>
      </c>
      <c r="S508">
        <v>0</v>
      </c>
    </row>
    <row r="509" spans="1:19">
      <c r="A509">
        <v>8843</v>
      </c>
      <c r="B509" t="s">
        <v>546</v>
      </c>
      <c r="C509" t="s">
        <v>4332</v>
      </c>
      <c r="D509">
        <v>1</v>
      </c>
      <c r="E509">
        <v>3</v>
      </c>
      <c r="F509">
        <v>50000</v>
      </c>
      <c r="G509">
        <v>0</v>
      </c>
      <c r="H509">
        <v>12.089999999999996</v>
      </c>
      <c r="I509">
        <v>38.943333333333335</v>
      </c>
      <c r="J509">
        <v>7.81</v>
      </c>
      <c r="K509">
        <v>1.7317073170731707</v>
      </c>
      <c r="L509">
        <v>3.68</v>
      </c>
      <c r="M509">
        <v>1.4099616858237549</v>
      </c>
      <c r="N509">
        <v>0</v>
      </c>
      <c r="O509">
        <v>0</v>
      </c>
      <c r="P509" t="s">
        <v>13666</v>
      </c>
      <c r="Q509" t="s">
        <v>13666</v>
      </c>
      <c r="R509" t="s">
        <v>13666</v>
      </c>
      <c r="S509">
        <v>0</v>
      </c>
    </row>
    <row r="510" spans="1:19">
      <c r="A510">
        <v>9174</v>
      </c>
      <c r="B510" t="s">
        <v>1145</v>
      </c>
      <c r="C510" t="s">
        <v>4334</v>
      </c>
      <c r="D510">
        <v>1</v>
      </c>
      <c r="E510">
        <v>4</v>
      </c>
      <c r="F510">
        <v>50000</v>
      </c>
      <c r="G510">
        <v>0</v>
      </c>
      <c r="H510">
        <v>1.38</v>
      </c>
      <c r="I510">
        <v>-0.87999999999999989</v>
      </c>
      <c r="J510">
        <v>16.09</v>
      </c>
      <c r="K510">
        <v>1.2521400778210117</v>
      </c>
      <c r="L510">
        <v>3.23</v>
      </c>
      <c r="M510">
        <v>0.87771739130434778</v>
      </c>
      <c r="N510">
        <v>0</v>
      </c>
      <c r="O510">
        <v>0</v>
      </c>
      <c r="P510" t="s">
        <v>13666</v>
      </c>
      <c r="Q510" t="s">
        <v>13666</v>
      </c>
      <c r="R510" t="s">
        <v>13666</v>
      </c>
      <c r="S510">
        <v>0</v>
      </c>
    </row>
    <row r="511" spans="1:19">
      <c r="A511">
        <v>9326</v>
      </c>
      <c r="B511" t="s">
        <v>2676</v>
      </c>
      <c r="C511" t="s">
        <v>4352</v>
      </c>
      <c r="D511">
        <v>1</v>
      </c>
      <c r="E511">
        <v>14</v>
      </c>
      <c r="F511">
        <v>100000</v>
      </c>
      <c r="G511">
        <v>0</v>
      </c>
      <c r="H511">
        <v>0</v>
      </c>
      <c r="I511">
        <v>0</v>
      </c>
      <c r="J511">
        <v>3.4</v>
      </c>
      <c r="K511">
        <v>0.42341220423412207</v>
      </c>
      <c r="L511">
        <v>3</v>
      </c>
      <c r="M511">
        <v>0.83565459610027859</v>
      </c>
      <c r="N511">
        <v>0</v>
      </c>
      <c r="O511">
        <v>0</v>
      </c>
      <c r="P511" t="s">
        <v>13666</v>
      </c>
      <c r="Q511" t="s">
        <v>13666</v>
      </c>
      <c r="R511" t="s">
        <v>13666</v>
      </c>
      <c r="S511">
        <v>0</v>
      </c>
    </row>
    <row r="512" spans="1:19">
      <c r="A512">
        <v>9062</v>
      </c>
      <c r="B512" t="s">
        <v>2812</v>
      </c>
      <c r="C512" t="s">
        <v>4334</v>
      </c>
      <c r="D512">
        <v>1</v>
      </c>
      <c r="E512">
        <v>4</v>
      </c>
      <c r="F512">
        <v>50000</v>
      </c>
      <c r="G512">
        <v>0</v>
      </c>
      <c r="H512">
        <v>34.700000000000003</v>
      </c>
      <c r="I512">
        <v>33.303333333333335</v>
      </c>
      <c r="J512">
        <v>48.31</v>
      </c>
      <c r="K512">
        <v>3.7595330739299615</v>
      </c>
      <c r="L512">
        <v>4.78</v>
      </c>
      <c r="M512">
        <v>1.298913043478261</v>
      </c>
      <c r="N512">
        <v>0</v>
      </c>
      <c r="O512">
        <v>0</v>
      </c>
      <c r="P512" t="s">
        <v>13666</v>
      </c>
      <c r="Q512" t="s">
        <v>13666</v>
      </c>
      <c r="R512" t="s">
        <v>13666</v>
      </c>
      <c r="S512">
        <v>0</v>
      </c>
    </row>
    <row r="513" spans="1:19">
      <c r="A513">
        <v>9343</v>
      </c>
      <c r="B513" t="s">
        <v>2594</v>
      </c>
      <c r="C513" t="s">
        <v>4339</v>
      </c>
      <c r="D513">
        <v>1</v>
      </c>
      <c r="E513">
        <v>6</v>
      </c>
      <c r="F513">
        <v>50000</v>
      </c>
      <c r="G513">
        <v>0</v>
      </c>
      <c r="H513">
        <v>1.0899999999999892</v>
      </c>
      <c r="I513">
        <v>95.826666666666668</v>
      </c>
      <c r="J513">
        <v>1.1200000000000001</v>
      </c>
      <c r="K513">
        <v>0.29473684210526319</v>
      </c>
      <c r="L513">
        <v>1.2</v>
      </c>
      <c r="M513">
        <v>0.49382716049382713</v>
      </c>
      <c r="N513">
        <v>0</v>
      </c>
      <c r="O513">
        <v>0</v>
      </c>
      <c r="P513" t="s">
        <v>13666</v>
      </c>
      <c r="Q513" t="s">
        <v>13666</v>
      </c>
      <c r="R513" t="s">
        <v>13666</v>
      </c>
      <c r="S513">
        <v>0</v>
      </c>
    </row>
    <row r="514" spans="1:19">
      <c r="A514">
        <v>9386</v>
      </c>
      <c r="B514" t="s">
        <v>2631</v>
      </c>
      <c r="C514" t="s">
        <v>4334</v>
      </c>
      <c r="D514">
        <v>1</v>
      </c>
      <c r="E514">
        <v>4</v>
      </c>
      <c r="F514">
        <v>50000</v>
      </c>
      <c r="G514">
        <v>0</v>
      </c>
      <c r="H514">
        <v>9.9700000000000006</v>
      </c>
      <c r="I514">
        <v>6.1466666666666674</v>
      </c>
      <c r="J514">
        <v>22.75</v>
      </c>
      <c r="K514">
        <v>1.7704280155642025</v>
      </c>
      <c r="L514">
        <v>2.82</v>
      </c>
      <c r="M514">
        <v>0.76630434782608692</v>
      </c>
      <c r="N514">
        <v>0</v>
      </c>
      <c r="O514">
        <v>0</v>
      </c>
      <c r="P514" t="s">
        <v>13666</v>
      </c>
      <c r="Q514" t="s">
        <v>13666</v>
      </c>
      <c r="R514" t="s">
        <v>13666</v>
      </c>
      <c r="S514">
        <v>0</v>
      </c>
    </row>
    <row r="515" spans="1:19">
      <c r="A515">
        <v>9397</v>
      </c>
      <c r="B515" t="s">
        <v>1151</v>
      </c>
      <c r="C515" t="s">
        <v>4286</v>
      </c>
      <c r="D515">
        <v>1</v>
      </c>
      <c r="E515">
        <v>8</v>
      </c>
      <c r="F515">
        <v>100000</v>
      </c>
      <c r="G515">
        <v>0</v>
      </c>
      <c r="H515">
        <v>9.000000000000008E-2</v>
      </c>
      <c r="I515">
        <v>-0.8666666666666667</v>
      </c>
      <c r="J515">
        <v>7.98</v>
      </c>
      <c r="K515">
        <v>1.1804733727810652</v>
      </c>
      <c r="L515">
        <v>4.38</v>
      </c>
      <c r="M515">
        <v>1.3394495412844036</v>
      </c>
      <c r="N515">
        <v>0</v>
      </c>
      <c r="O515">
        <v>0</v>
      </c>
      <c r="P515" t="s">
        <v>13666</v>
      </c>
      <c r="Q515" t="s">
        <v>13666</v>
      </c>
      <c r="R515" t="s">
        <v>13666</v>
      </c>
      <c r="S515">
        <v>0</v>
      </c>
    </row>
    <row r="516" spans="1:19">
      <c r="A516">
        <v>8827</v>
      </c>
      <c r="B516" t="s">
        <v>1825</v>
      </c>
      <c r="C516" t="s">
        <v>4370</v>
      </c>
      <c r="D516">
        <v>1</v>
      </c>
      <c r="E516">
        <v>11</v>
      </c>
      <c r="F516">
        <v>100000</v>
      </c>
      <c r="G516">
        <v>0</v>
      </c>
      <c r="H516">
        <v>15.5</v>
      </c>
      <c r="I516">
        <v>44.433333333333337</v>
      </c>
      <c r="J516">
        <v>1.82</v>
      </c>
      <c r="K516">
        <v>0.53687315634218291</v>
      </c>
      <c r="L516">
        <v>0.87</v>
      </c>
      <c r="M516">
        <v>0.58783783783783783</v>
      </c>
      <c r="N516">
        <v>0</v>
      </c>
      <c r="O516">
        <v>0</v>
      </c>
      <c r="P516" t="s">
        <v>13666</v>
      </c>
      <c r="Q516" t="s">
        <v>13666</v>
      </c>
      <c r="R516" t="s">
        <v>13666</v>
      </c>
      <c r="S516">
        <v>0</v>
      </c>
    </row>
    <row r="517" spans="1:19">
      <c r="A517">
        <v>9023</v>
      </c>
      <c r="B517" t="s">
        <v>1205</v>
      </c>
      <c r="C517" t="s">
        <v>4332</v>
      </c>
      <c r="D517">
        <v>1</v>
      </c>
      <c r="E517">
        <v>3</v>
      </c>
      <c r="F517">
        <v>100000</v>
      </c>
      <c r="G517">
        <v>0</v>
      </c>
      <c r="H517">
        <v>8.3899999999999988</v>
      </c>
      <c r="I517">
        <v>20.91333333333333</v>
      </c>
      <c r="J517">
        <v>5.79</v>
      </c>
      <c r="K517">
        <v>1.2838137472283815</v>
      </c>
      <c r="L517">
        <v>2.41</v>
      </c>
      <c r="M517">
        <v>0.92337164750957867</v>
      </c>
      <c r="N517">
        <v>0</v>
      </c>
      <c r="O517">
        <v>0</v>
      </c>
      <c r="P517" t="s">
        <v>13666</v>
      </c>
      <c r="Q517" t="s">
        <v>13666</v>
      </c>
      <c r="R517" t="s">
        <v>13666</v>
      </c>
      <c r="S517">
        <v>0</v>
      </c>
    </row>
    <row r="518" spans="1:19">
      <c r="A518">
        <v>9404</v>
      </c>
      <c r="B518" t="s">
        <v>2682</v>
      </c>
      <c r="C518" t="s">
        <v>4335</v>
      </c>
      <c r="D518">
        <v>1</v>
      </c>
      <c r="E518">
        <v>5</v>
      </c>
      <c r="F518">
        <v>100000</v>
      </c>
      <c r="G518">
        <v>0</v>
      </c>
      <c r="H518">
        <v>6.8199999999999967</v>
      </c>
      <c r="I518">
        <v>35.800000000000004</v>
      </c>
      <c r="J518">
        <v>3.78</v>
      </c>
      <c r="K518">
        <v>0.96675191815856765</v>
      </c>
      <c r="L518">
        <v>3.78</v>
      </c>
      <c r="M518">
        <v>1.5491803278688525</v>
      </c>
      <c r="N518">
        <v>0</v>
      </c>
      <c r="O518">
        <v>0</v>
      </c>
      <c r="P518" t="s">
        <v>13666</v>
      </c>
      <c r="Q518" t="s">
        <v>13666</v>
      </c>
      <c r="R518" t="s">
        <v>13666</v>
      </c>
      <c r="S518">
        <v>0</v>
      </c>
    </row>
    <row r="519" spans="1:19">
      <c r="A519">
        <v>9395</v>
      </c>
      <c r="B519" t="s">
        <v>2767</v>
      </c>
      <c r="C519" t="s">
        <v>4334</v>
      </c>
      <c r="D519">
        <v>1</v>
      </c>
      <c r="E519">
        <v>4</v>
      </c>
      <c r="F519">
        <v>50000</v>
      </c>
      <c r="G519">
        <v>0</v>
      </c>
      <c r="H519">
        <v>5.3599999999999994</v>
      </c>
      <c r="I519">
        <v>18.403333333333332</v>
      </c>
      <c r="J519">
        <v>4.8899999999999997</v>
      </c>
      <c r="K519">
        <v>0.38054474708171204</v>
      </c>
      <c r="L519">
        <v>2.3199999999999998</v>
      </c>
      <c r="M519">
        <v>0.63043478260869557</v>
      </c>
      <c r="N519">
        <v>0</v>
      </c>
      <c r="O519">
        <v>0</v>
      </c>
      <c r="P519" t="s">
        <v>13666</v>
      </c>
      <c r="Q519" t="s">
        <v>13666</v>
      </c>
      <c r="R519" t="s">
        <v>13666</v>
      </c>
      <c r="S519">
        <v>0</v>
      </c>
    </row>
    <row r="520" spans="1:19">
      <c r="A520">
        <v>9066</v>
      </c>
      <c r="B520" t="s">
        <v>554</v>
      </c>
      <c r="C520" t="s">
        <v>4334</v>
      </c>
      <c r="D520">
        <v>1</v>
      </c>
      <c r="E520">
        <v>4</v>
      </c>
      <c r="F520">
        <v>100000</v>
      </c>
      <c r="G520">
        <v>0</v>
      </c>
      <c r="H520">
        <v>12.709999999999994</v>
      </c>
      <c r="I520">
        <v>57.993333333333332</v>
      </c>
      <c r="J520">
        <v>19.29</v>
      </c>
      <c r="K520">
        <v>1.5011673151750973</v>
      </c>
      <c r="L520">
        <v>2.63</v>
      </c>
      <c r="M520">
        <v>0.71467391304347816</v>
      </c>
      <c r="N520">
        <v>0</v>
      </c>
      <c r="O520">
        <v>0</v>
      </c>
      <c r="P520" t="s">
        <v>13666</v>
      </c>
      <c r="Q520" t="s">
        <v>13666</v>
      </c>
      <c r="R520" t="s">
        <v>13666</v>
      </c>
      <c r="S520">
        <v>0</v>
      </c>
    </row>
    <row r="521" spans="1:19">
      <c r="A521">
        <v>9268</v>
      </c>
      <c r="B521" t="s">
        <v>2204</v>
      </c>
      <c r="C521" t="s">
        <v>4339</v>
      </c>
      <c r="D521">
        <v>1</v>
      </c>
      <c r="E521">
        <v>6</v>
      </c>
      <c r="F521">
        <v>50000</v>
      </c>
      <c r="G521">
        <v>0</v>
      </c>
      <c r="H521">
        <v>9.3000000000000043</v>
      </c>
      <c r="I521">
        <v>44.286666666666669</v>
      </c>
      <c r="J521">
        <v>14.83</v>
      </c>
      <c r="K521">
        <v>3.9026315789473687</v>
      </c>
      <c r="L521">
        <v>1.26</v>
      </c>
      <c r="M521">
        <v>0.51851851851851849</v>
      </c>
      <c r="N521">
        <v>0</v>
      </c>
      <c r="O521">
        <v>0</v>
      </c>
      <c r="P521" t="s">
        <v>13666</v>
      </c>
      <c r="Q521" t="s">
        <v>13666</v>
      </c>
      <c r="R521" t="s">
        <v>13666</v>
      </c>
      <c r="S521">
        <v>0</v>
      </c>
    </row>
    <row r="522" spans="1:19">
      <c r="A522">
        <v>8619</v>
      </c>
      <c r="B522" t="s">
        <v>1227</v>
      </c>
      <c r="C522" t="s">
        <v>4334</v>
      </c>
      <c r="D522">
        <v>1</v>
      </c>
      <c r="E522">
        <v>4</v>
      </c>
      <c r="F522">
        <v>50000</v>
      </c>
      <c r="G522">
        <v>0</v>
      </c>
      <c r="H522">
        <v>1.31</v>
      </c>
      <c r="I522">
        <v>-1.7100000000000002</v>
      </c>
      <c r="J522">
        <v>15.96</v>
      </c>
      <c r="K522">
        <v>1.242023346303502</v>
      </c>
      <c r="L522">
        <v>2.08</v>
      </c>
      <c r="M522">
        <v>0.56521739130434778</v>
      </c>
      <c r="N522">
        <v>0</v>
      </c>
      <c r="O522">
        <v>0</v>
      </c>
      <c r="P522" t="s">
        <v>13666</v>
      </c>
      <c r="Q522" t="s">
        <v>13666</v>
      </c>
      <c r="R522" t="s">
        <v>13666</v>
      </c>
      <c r="S522">
        <v>0</v>
      </c>
    </row>
    <row r="523" spans="1:19">
      <c r="A523">
        <v>8976</v>
      </c>
      <c r="B523" t="s">
        <v>1466</v>
      </c>
      <c r="C523" t="s">
        <v>4286</v>
      </c>
      <c r="D523">
        <v>1</v>
      </c>
      <c r="E523">
        <v>8</v>
      </c>
      <c r="F523">
        <v>50000</v>
      </c>
      <c r="G523">
        <v>0</v>
      </c>
      <c r="H523">
        <v>9.9600000000000009</v>
      </c>
      <c r="I523">
        <v>6.54</v>
      </c>
      <c r="J523">
        <v>5.44</v>
      </c>
      <c r="K523">
        <v>0.804733727810651</v>
      </c>
      <c r="L523">
        <v>2.83</v>
      </c>
      <c r="M523">
        <v>0.86544342507645267</v>
      </c>
      <c r="N523">
        <v>0</v>
      </c>
      <c r="O523">
        <v>0</v>
      </c>
      <c r="P523" t="s">
        <v>13666</v>
      </c>
      <c r="Q523" t="s">
        <v>13666</v>
      </c>
      <c r="R523" t="s">
        <v>13666</v>
      </c>
      <c r="S523">
        <v>0</v>
      </c>
    </row>
    <row r="524" spans="1:19">
      <c r="A524">
        <v>8639</v>
      </c>
      <c r="B524" t="s">
        <v>650</v>
      </c>
      <c r="C524" t="s">
        <v>4335</v>
      </c>
      <c r="D524">
        <v>1</v>
      </c>
      <c r="E524">
        <v>5</v>
      </c>
      <c r="F524">
        <v>100000</v>
      </c>
      <c r="G524">
        <v>0</v>
      </c>
      <c r="H524">
        <v>12.66</v>
      </c>
      <c r="I524">
        <v>6.7266666666666666</v>
      </c>
      <c r="J524">
        <v>5.09</v>
      </c>
      <c r="K524">
        <v>1.3017902813299231</v>
      </c>
      <c r="L524">
        <v>1.07</v>
      </c>
      <c r="M524">
        <v>0.43852459016393447</v>
      </c>
      <c r="N524">
        <v>0</v>
      </c>
      <c r="O524">
        <v>0</v>
      </c>
      <c r="P524" t="s">
        <v>13666</v>
      </c>
      <c r="Q524" t="s">
        <v>13666</v>
      </c>
      <c r="R524" t="s">
        <v>13666</v>
      </c>
      <c r="S524">
        <v>0</v>
      </c>
    </row>
    <row r="525" spans="1:19">
      <c r="A525">
        <v>8645</v>
      </c>
      <c r="B525" t="s">
        <v>1208</v>
      </c>
      <c r="C525" t="s">
        <v>4334</v>
      </c>
      <c r="D525">
        <v>1</v>
      </c>
      <c r="E525">
        <v>4</v>
      </c>
      <c r="F525">
        <v>50000</v>
      </c>
      <c r="G525">
        <v>0</v>
      </c>
      <c r="H525">
        <v>13.439999999999998</v>
      </c>
      <c r="I525">
        <v>26.066666666666663</v>
      </c>
      <c r="J525">
        <v>17.23</v>
      </c>
      <c r="K525">
        <v>1.3408560311284048</v>
      </c>
      <c r="L525">
        <v>3.35</v>
      </c>
      <c r="M525">
        <v>0.91032608695652173</v>
      </c>
      <c r="N525">
        <v>0</v>
      </c>
      <c r="O525">
        <v>0</v>
      </c>
      <c r="P525" t="s">
        <v>13666</v>
      </c>
      <c r="Q525" t="s">
        <v>13666</v>
      </c>
      <c r="R525" t="s">
        <v>13666</v>
      </c>
      <c r="S525">
        <v>0</v>
      </c>
    </row>
    <row r="526" spans="1:19">
      <c r="A526">
        <v>9522</v>
      </c>
      <c r="B526" t="s">
        <v>3239</v>
      </c>
      <c r="C526" t="s">
        <v>4286</v>
      </c>
      <c r="D526">
        <v>1</v>
      </c>
      <c r="E526">
        <v>8</v>
      </c>
      <c r="F526">
        <v>50000</v>
      </c>
      <c r="G526">
        <v>0</v>
      </c>
      <c r="H526">
        <v>14.850000000000001</v>
      </c>
      <c r="I526">
        <v>14.416666666666666</v>
      </c>
      <c r="J526">
        <v>7.6</v>
      </c>
      <c r="K526">
        <v>1.1242603550295858</v>
      </c>
      <c r="L526">
        <v>2.67</v>
      </c>
      <c r="M526">
        <v>0.8165137614678899</v>
      </c>
      <c r="N526">
        <v>0</v>
      </c>
      <c r="O526">
        <v>0</v>
      </c>
      <c r="P526" t="s">
        <v>13666</v>
      </c>
      <c r="Q526" t="s">
        <v>13666</v>
      </c>
      <c r="R526" t="s">
        <v>13666</v>
      </c>
      <c r="S526">
        <v>0</v>
      </c>
    </row>
    <row r="527" spans="1:19">
      <c r="A527">
        <v>8649</v>
      </c>
      <c r="B527" t="s">
        <v>196</v>
      </c>
      <c r="C527" t="s">
        <v>4334</v>
      </c>
      <c r="D527">
        <v>1</v>
      </c>
      <c r="E527">
        <v>4</v>
      </c>
      <c r="F527">
        <v>50000</v>
      </c>
      <c r="G527">
        <v>0</v>
      </c>
      <c r="H527">
        <v>3.1200000000000045</v>
      </c>
      <c r="I527">
        <v>57.593333333333334</v>
      </c>
      <c r="J527">
        <v>11.37</v>
      </c>
      <c r="K527">
        <v>0.88482490272373537</v>
      </c>
      <c r="L527">
        <v>3.08</v>
      </c>
      <c r="M527">
        <v>0.83695652173913038</v>
      </c>
      <c r="N527">
        <v>0</v>
      </c>
      <c r="O527">
        <v>0</v>
      </c>
      <c r="P527" t="s">
        <v>13666</v>
      </c>
      <c r="Q527" t="s">
        <v>13666</v>
      </c>
      <c r="R527" t="s">
        <v>13666</v>
      </c>
      <c r="S527">
        <v>0</v>
      </c>
    </row>
    <row r="528" spans="1:19">
      <c r="A528">
        <v>8909</v>
      </c>
      <c r="B528" t="s">
        <v>1638</v>
      </c>
      <c r="C528" t="s">
        <v>4334</v>
      </c>
      <c r="D528">
        <v>1</v>
      </c>
      <c r="E528">
        <v>4</v>
      </c>
      <c r="F528">
        <v>100000</v>
      </c>
      <c r="G528">
        <v>0</v>
      </c>
      <c r="H528">
        <v>0.4</v>
      </c>
      <c r="I528">
        <v>-0.72666666666666657</v>
      </c>
      <c r="J528">
        <v>6.47</v>
      </c>
      <c r="K528">
        <v>0.50350194552529182</v>
      </c>
      <c r="L528">
        <v>3.97</v>
      </c>
      <c r="M528">
        <v>1.0788043478260869</v>
      </c>
      <c r="N528">
        <v>0</v>
      </c>
      <c r="O528">
        <v>0</v>
      </c>
      <c r="P528" t="s">
        <v>13666</v>
      </c>
      <c r="Q528" t="s">
        <v>13666</v>
      </c>
      <c r="R528" t="s">
        <v>13666</v>
      </c>
      <c r="S528">
        <v>0</v>
      </c>
    </row>
    <row r="529" spans="1:19">
      <c r="A529">
        <v>9299</v>
      </c>
      <c r="B529" t="s">
        <v>585</v>
      </c>
      <c r="C529" t="s">
        <v>4334</v>
      </c>
      <c r="D529">
        <v>1</v>
      </c>
      <c r="E529">
        <v>4</v>
      </c>
      <c r="F529">
        <v>100000</v>
      </c>
      <c r="G529">
        <v>0</v>
      </c>
      <c r="H529">
        <v>1.7999999999999972</v>
      </c>
      <c r="I529">
        <v>73.62</v>
      </c>
      <c r="J529">
        <v>12.77</v>
      </c>
      <c r="K529">
        <v>0.99377431906614788</v>
      </c>
      <c r="L529">
        <v>3.95</v>
      </c>
      <c r="M529">
        <v>1.0733695652173914</v>
      </c>
      <c r="N529">
        <v>0</v>
      </c>
      <c r="O529">
        <v>0</v>
      </c>
      <c r="P529" t="s">
        <v>13666</v>
      </c>
      <c r="Q529" t="s">
        <v>13666</v>
      </c>
      <c r="R529" t="s">
        <v>13666</v>
      </c>
      <c r="S529">
        <v>0</v>
      </c>
    </row>
    <row r="530" spans="1:19">
      <c r="A530">
        <v>8686</v>
      </c>
      <c r="B530" t="s">
        <v>314</v>
      </c>
      <c r="C530" t="s">
        <v>4339</v>
      </c>
      <c r="D530">
        <v>1</v>
      </c>
      <c r="E530">
        <v>6</v>
      </c>
      <c r="F530">
        <v>50000</v>
      </c>
      <c r="G530">
        <v>0</v>
      </c>
      <c r="H530">
        <v>10.240000000000002</v>
      </c>
      <c r="I530">
        <v>53.76</v>
      </c>
      <c r="J530">
        <v>10.25</v>
      </c>
      <c r="K530">
        <v>2.6973684210526319</v>
      </c>
      <c r="L530">
        <v>1.07</v>
      </c>
      <c r="M530">
        <v>0.44032921810699588</v>
      </c>
      <c r="N530">
        <v>0</v>
      </c>
      <c r="O530">
        <v>0</v>
      </c>
      <c r="P530" t="s">
        <v>13666</v>
      </c>
      <c r="Q530" t="s">
        <v>13666</v>
      </c>
      <c r="R530" t="s">
        <v>13666</v>
      </c>
      <c r="S530">
        <v>0</v>
      </c>
    </row>
    <row r="531" spans="1:19">
      <c r="A531">
        <v>8655</v>
      </c>
      <c r="B531" t="s">
        <v>448</v>
      </c>
      <c r="C531" t="s">
        <v>4358</v>
      </c>
      <c r="D531">
        <v>1</v>
      </c>
      <c r="E531">
        <v>1</v>
      </c>
      <c r="F531">
        <v>100000</v>
      </c>
      <c r="G531">
        <v>0</v>
      </c>
      <c r="H531">
        <v>10.130000000000003</v>
      </c>
      <c r="I531">
        <v>57.063333333333333</v>
      </c>
      <c r="J531">
        <v>1.62</v>
      </c>
      <c r="K531">
        <v>0.4</v>
      </c>
      <c r="L531">
        <v>4.9800000000000004</v>
      </c>
      <c r="M531">
        <v>1.7785714285714289</v>
      </c>
      <c r="N531">
        <v>0</v>
      </c>
      <c r="O531">
        <v>0</v>
      </c>
      <c r="P531" t="s">
        <v>13666</v>
      </c>
      <c r="Q531" t="s">
        <v>13666</v>
      </c>
      <c r="R531" t="s">
        <v>13666</v>
      </c>
      <c r="S531">
        <v>0</v>
      </c>
    </row>
    <row r="532" spans="1:19">
      <c r="A532">
        <v>9552</v>
      </c>
      <c r="B532" t="s">
        <v>793</v>
      </c>
      <c r="C532" t="s">
        <v>4335</v>
      </c>
      <c r="D532">
        <v>1</v>
      </c>
      <c r="E532">
        <v>5</v>
      </c>
      <c r="F532">
        <v>50000</v>
      </c>
      <c r="G532">
        <v>0</v>
      </c>
      <c r="H532">
        <v>12.14</v>
      </c>
      <c r="I532">
        <v>7.1933333333333325</v>
      </c>
      <c r="J532">
        <v>9.06</v>
      </c>
      <c r="K532">
        <v>2.3171355498721229</v>
      </c>
      <c r="L532">
        <v>4.16</v>
      </c>
      <c r="M532">
        <v>1.7049180327868854</v>
      </c>
      <c r="N532">
        <v>0</v>
      </c>
      <c r="O532">
        <v>0</v>
      </c>
      <c r="P532" t="s">
        <v>13666</v>
      </c>
      <c r="Q532" t="s">
        <v>13666</v>
      </c>
      <c r="R532" t="s">
        <v>13666</v>
      </c>
      <c r="S532">
        <v>0</v>
      </c>
    </row>
    <row r="533" spans="1:19">
      <c r="A533">
        <v>9556</v>
      </c>
      <c r="B533" t="s">
        <v>3468</v>
      </c>
      <c r="C533" t="s">
        <v>4334</v>
      </c>
      <c r="D533">
        <v>1</v>
      </c>
      <c r="E533">
        <v>4</v>
      </c>
      <c r="F533">
        <v>50000</v>
      </c>
      <c r="G533">
        <v>0</v>
      </c>
      <c r="H533">
        <v>1.4</v>
      </c>
      <c r="I533">
        <v>-0.66</v>
      </c>
      <c r="J533">
        <v>36.619999999999997</v>
      </c>
      <c r="K533">
        <v>2.8498054474708172</v>
      </c>
      <c r="L533">
        <v>4.38</v>
      </c>
      <c r="M533">
        <v>1.1902173913043477</v>
      </c>
      <c r="N533">
        <v>0</v>
      </c>
      <c r="O533">
        <v>0</v>
      </c>
      <c r="P533" t="s">
        <v>13666</v>
      </c>
      <c r="Q533" t="s">
        <v>13666</v>
      </c>
      <c r="R533" t="s">
        <v>13666</v>
      </c>
      <c r="S533">
        <v>0</v>
      </c>
    </row>
    <row r="534" spans="1:19">
      <c r="A534">
        <v>8926</v>
      </c>
      <c r="B534" t="s">
        <v>2223</v>
      </c>
      <c r="C534" t="s">
        <v>4334</v>
      </c>
      <c r="D534">
        <v>1</v>
      </c>
      <c r="E534">
        <v>4</v>
      </c>
      <c r="F534">
        <v>50000</v>
      </c>
      <c r="G534">
        <v>0</v>
      </c>
      <c r="H534">
        <v>7.6300000000000026</v>
      </c>
      <c r="I534">
        <v>48.23</v>
      </c>
      <c r="J534">
        <v>9.5299999999999994</v>
      </c>
      <c r="K534">
        <v>0.74163424124513611</v>
      </c>
      <c r="L534">
        <v>2.58</v>
      </c>
      <c r="M534">
        <v>0.70108695652173914</v>
      </c>
      <c r="N534">
        <v>0</v>
      </c>
      <c r="O534">
        <v>0</v>
      </c>
      <c r="P534" t="s">
        <v>13666</v>
      </c>
      <c r="Q534" t="s">
        <v>13666</v>
      </c>
      <c r="R534" t="s">
        <v>13666</v>
      </c>
      <c r="S534">
        <v>0</v>
      </c>
    </row>
    <row r="535" spans="1:19">
      <c r="A535">
        <v>9357</v>
      </c>
      <c r="B535" t="s">
        <v>55</v>
      </c>
      <c r="C535" t="s">
        <v>4337</v>
      </c>
      <c r="D535">
        <v>1</v>
      </c>
      <c r="E535">
        <v>13</v>
      </c>
      <c r="F535">
        <v>100000</v>
      </c>
      <c r="G535">
        <v>0</v>
      </c>
      <c r="H535">
        <v>21.79</v>
      </c>
      <c r="I535">
        <v>39.883333333333333</v>
      </c>
      <c r="J535">
        <v>21.27</v>
      </c>
      <c r="K535">
        <v>4.5063559322033901</v>
      </c>
      <c r="L535">
        <v>3.35</v>
      </c>
      <c r="M535">
        <v>1.691919191919192</v>
      </c>
      <c r="N535">
        <v>0</v>
      </c>
      <c r="O535">
        <v>0</v>
      </c>
      <c r="P535" t="s">
        <v>13666</v>
      </c>
      <c r="Q535" t="s">
        <v>13666</v>
      </c>
      <c r="R535" t="s">
        <v>13666</v>
      </c>
      <c r="S535">
        <v>0</v>
      </c>
    </row>
    <row r="536" spans="1:19">
      <c r="A536">
        <v>8661</v>
      </c>
      <c r="B536" t="s">
        <v>1163</v>
      </c>
      <c r="C536" t="s">
        <v>4334</v>
      </c>
      <c r="D536">
        <v>1</v>
      </c>
      <c r="E536">
        <v>4</v>
      </c>
      <c r="F536">
        <v>50000</v>
      </c>
      <c r="G536">
        <v>0</v>
      </c>
      <c r="H536">
        <v>0.7400000000000001</v>
      </c>
      <c r="I536">
        <v>-0.86333333333333329</v>
      </c>
      <c r="J536">
        <v>5.92</v>
      </c>
      <c r="K536">
        <v>0.46070038910505839</v>
      </c>
      <c r="L536">
        <v>4.8</v>
      </c>
      <c r="M536">
        <v>1.3043478260869563</v>
      </c>
      <c r="N536">
        <v>0</v>
      </c>
      <c r="O536">
        <v>0</v>
      </c>
      <c r="P536" t="s">
        <v>13666</v>
      </c>
      <c r="Q536" t="s">
        <v>13666</v>
      </c>
      <c r="R536" t="s">
        <v>13666</v>
      </c>
      <c r="S536">
        <v>0</v>
      </c>
    </row>
    <row r="537" spans="1:19">
      <c r="A537">
        <v>8876</v>
      </c>
      <c r="B537" t="s">
        <v>2160</v>
      </c>
      <c r="C537" t="s">
        <v>4334</v>
      </c>
      <c r="D537">
        <v>1</v>
      </c>
      <c r="E537">
        <v>4</v>
      </c>
      <c r="F537">
        <v>50000</v>
      </c>
      <c r="G537">
        <v>0</v>
      </c>
      <c r="H537">
        <v>0.80999999999999983</v>
      </c>
      <c r="I537">
        <v>-1.9966666666666668</v>
      </c>
      <c r="J537">
        <v>6.19</v>
      </c>
      <c r="K537">
        <v>0.4817120622568094</v>
      </c>
      <c r="L537">
        <v>2.89</v>
      </c>
      <c r="M537">
        <v>0.78532608695652173</v>
      </c>
      <c r="N537">
        <v>0</v>
      </c>
      <c r="O537">
        <v>0</v>
      </c>
      <c r="P537" t="s">
        <v>13666</v>
      </c>
      <c r="Q537" t="s">
        <v>13666</v>
      </c>
      <c r="R537" t="s">
        <v>13666</v>
      </c>
      <c r="S537">
        <v>0</v>
      </c>
    </row>
    <row r="538" spans="1:19">
      <c r="A538">
        <v>8724</v>
      </c>
      <c r="B538" t="s">
        <v>3588</v>
      </c>
      <c r="C538" t="s">
        <v>4352</v>
      </c>
      <c r="D538">
        <v>1</v>
      </c>
      <c r="E538">
        <v>14</v>
      </c>
      <c r="F538">
        <v>100000</v>
      </c>
      <c r="G538">
        <v>0</v>
      </c>
      <c r="H538">
        <v>0.65999999999999992</v>
      </c>
      <c r="I538">
        <v>-2.3666666666666667</v>
      </c>
      <c r="J538">
        <v>23.1</v>
      </c>
      <c r="K538">
        <v>2.8767123287671237</v>
      </c>
      <c r="L538">
        <v>2.89</v>
      </c>
      <c r="M538">
        <v>0.80501392757660173</v>
      </c>
      <c r="N538">
        <v>0</v>
      </c>
      <c r="O538">
        <v>0</v>
      </c>
      <c r="P538" t="s">
        <v>13666</v>
      </c>
      <c r="Q538" t="s">
        <v>13666</v>
      </c>
      <c r="R538" t="s">
        <v>13666</v>
      </c>
      <c r="S538">
        <v>0</v>
      </c>
    </row>
    <row r="539" spans="1:19">
      <c r="A539">
        <v>8716</v>
      </c>
      <c r="B539" t="s">
        <v>3520</v>
      </c>
      <c r="C539" t="s">
        <v>4350</v>
      </c>
      <c r="D539">
        <v>1</v>
      </c>
      <c r="E539">
        <v>15</v>
      </c>
      <c r="F539">
        <v>50000</v>
      </c>
      <c r="G539">
        <v>0</v>
      </c>
      <c r="H539">
        <v>4.57</v>
      </c>
      <c r="I539">
        <v>20.07</v>
      </c>
      <c r="J539">
        <v>11.83</v>
      </c>
      <c r="K539">
        <v>3.7795527156549524</v>
      </c>
      <c r="L539">
        <v>2.63</v>
      </c>
      <c r="M539">
        <v>1.031372549019608</v>
      </c>
      <c r="N539">
        <v>0</v>
      </c>
      <c r="O539">
        <v>0</v>
      </c>
      <c r="P539" t="s">
        <v>13666</v>
      </c>
      <c r="Q539" t="s">
        <v>13666</v>
      </c>
      <c r="R539" t="s">
        <v>13666</v>
      </c>
      <c r="S539">
        <v>0</v>
      </c>
    </row>
    <row r="540" spans="1:19">
      <c r="A540">
        <v>9573</v>
      </c>
      <c r="B540" t="s">
        <v>146</v>
      </c>
      <c r="C540" t="s">
        <v>4332</v>
      </c>
      <c r="D540">
        <v>1</v>
      </c>
      <c r="E540">
        <v>3</v>
      </c>
      <c r="F540">
        <v>100000</v>
      </c>
      <c r="G540">
        <v>0</v>
      </c>
      <c r="H540">
        <v>0.61</v>
      </c>
      <c r="I540">
        <v>-0.20333333333333334</v>
      </c>
      <c r="J540">
        <v>3.67</v>
      </c>
      <c r="K540">
        <v>0.8137472283813747</v>
      </c>
      <c r="L540">
        <v>1.75</v>
      </c>
      <c r="M540">
        <v>0.67049808429118773</v>
      </c>
      <c r="N540">
        <v>0</v>
      </c>
      <c r="O540">
        <v>0</v>
      </c>
      <c r="P540" t="s">
        <v>13666</v>
      </c>
      <c r="Q540" t="s">
        <v>13666</v>
      </c>
      <c r="R540" t="s">
        <v>13666</v>
      </c>
      <c r="S540">
        <v>0</v>
      </c>
    </row>
    <row r="541" spans="1:19">
      <c r="A541">
        <v>8697</v>
      </c>
      <c r="B541" t="s">
        <v>3505</v>
      </c>
      <c r="C541" t="s">
        <v>4352</v>
      </c>
      <c r="D541">
        <v>1</v>
      </c>
      <c r="E541">
        <v>14</v>
      </c>
      <c r="F541">
        <v>100000</v>
      </c>
      <c r="G541">
        <v>0</v>
      </c>
      <c r="H541">
        <v>7.8599999999999994</v>
      </c>
      <c r="I541">
        <v>5.3233333333333333</v>
      </c>
      <c r="J541">
        <v>8.4499999999999993</v>
      </c>
      <c r="K541">
        <v>1.0523038605230386</v>
      </c>
      <c r="L541">
        <v>4.0199999999999996</v>
      </c>
      <c r="M541">
        <v>1.1197771587743732</v>
      </c>
      <c r="N541">
        <v>0</v>
      </c>
      <c r="O541">
        <v>0</v>
      </c>
      <c r="P541" t="s">
        <v>13666</v>
      </c>
      <c r="Q541" t="s">
        <v>13666</v>
      </c>
      <c r="R541" t="s">
        <v>13666</v>
      </c>
      <c r="S541">
        <v>0</v>
      </c>
    </row>
    <row r="542" spans="1:19">
      <c r="A542">
        <v>9568</v>
      </c>
      <c r="B542" t="s">
        <v>3491</v>
      </c>
      <c r="C542" t="s">
        <v>4358</v>
      </c>
      <c r="D542">
        <v>1</v>
      </c>
      <c r="E542">
        <v>1</v>
      </c>
      <c r="F542">
        <v>50000</v>
      </c>
      <c r="G542">
        <v>0</v>
      </c>
      <c r="H542">
        <v>0</v>
      </c>
      <c r="I542">
        <v>0</v>
      </c>
      <c r="J542">
        <v>1.2</v>
      </c>
      <c r="K542">
        <v>0.29629629629629628</v>
      </c>
      <c r="L542">
        <v>0.36</v>
      </c>
      <c r="M542">
        <v>0.12857142857142859</v>
      </c>
      <c r="N542">
        <v>0</v>
      </c>
      <c r="O542">
        <v>0</v>
      </c>
      <c r="P542" t="s">
        <v>13666</v>
      </c>
      <c r="Q542" t="s">
        <v>13666</v>
      </c>
      <c r="R542" t="s">
        <v>13666</v>
      </c>
      <c r="S542">
        <v>0</v>
      </c>
    </row>
    <row r="543" spans="1:19">
      <c r="A543">
        <v>8718</v>
      </c>
      <c r="B543" t="s">
        <v>815</v>
      </c>
      <c r="C543" t="s">
        <v>4339</v>
      </c>
      <c r="D543">
        <v>1</v>
      </c>
      <c r="E543">
        <v>6</v>
      </c>
      <c r="F543">
        <v>100000</v>
      </c>
      <c r="G543">
        <v>0</v>
      </c>
      <c r="H543">
        <v>5.6699999999999875</v>
      </c>
      <c r="I543">
        <v>75.976666666666674</v>
      </c>
      <c r="J543">
        <v>35.270000000000003</v>
      </c>
      <c r="K543">
        <v>9.2815789473684216</v>
      </c>
      <c r="L543">
        <v>0.83</v>
      </c>
      <c r="M543">
        <v>0.3415637860082304</v>
      </c>
      <c r="N543">
        <v>0</v>
      </c>
      <c r="O543">
        <v>0</v>
      </c>
      <c r="P543" t="s">
        <v>13666</v>
      </c>
      <c r="Q543" t="s">
        <v>13666</v>
      </c>
      <c r="R543" t="s">
        <v>13666</v>
      </c>
      <c r="S543">
        <v>0</v>
      </c>
    </row>
    <row r="544" spans="1:19">
      <c r="A544">
        <v>9354</v>
      </c>
      <c r="B544" t="s">
        <v>951</v>
      </c>
      <c r="C544" t="s">
        <v>4334</v>
      </c>
      <c r="D544">
        <v>1</v>
      </c>
      <c r="E544">
        <v>4</v>
      </c>
      <c r="F544">
        <v>50000</v>
      </c>
      <c r="G544">
        <v>0</v>
      </c>
      <c r="H544">
        <v>13.080000000000005</v>
      </c>
      <c r="I544">
        <v>51.943333333333335</v>
      </c>
      <c r="J544">
        <v>21.94</v>
      </c>
      <c r="K544">
        <v>1.7073929961089496</v>
      </c>
      <c r="L544">
        <v>4</v>
      </c>
      <c r="M544">
        <v>1.0869565217391304</v>
      </c>
      <c r="N544">
        <v>0</v>
      </c>
      <c r="O544">
        <v>0</v>
      </c>
      <c r="P544" t="s">
        <v>13666</v>
      </c>
      <c r="Q544" t="s">
        <v>13666</v>
      </c>
      <c r="R544" t="s">
        <v>13666</v>
      </c>
      <c r="S544">
        <v>0</v>
      </c>
    </row>
    <row r="545" spans="1:19">
      <c r="A545">
        <v>8732</v>
      </c>
      <c r="B545" t="s">
        <v>3658</v>
      </c>
      <c r="C545" t="s">
        <v>4332</v>
      </c>
      <c r="D545">
        <v>1</v>
      </c>
      <c r="E545">
        <v>3</v>
      </c>
      <c r="F545">
        <v>100000</v>
      </c>
      <c r="G545">
        <v>0</v>
      </c>
      <c r="H545">
        <v>6.5100000000000016</v>
      </c>
      <c r="I545">
        <v>30.736666666666665</v>
      </c>
      <c r="J545">
        <v>1.32</v>
      </c>
      <c r="K545">
        <v>0.29268292682926833</v>
      </c>
      <c r="L545">
        <v>0.88</v>
      </c>
      <c r="M545">
        <v>0.33716475095785442</v>
      </c>
      <c r="N545">
        <v>0</v>
      </c>
      <c r="O545">
        <v>0</v>
      </c>
      <c r="P545" t="s">
        <v>13666</v>
      </c>
      <c r="Q545" t="s">
        <v>13666</v>
      </c>
      <c r="R545" t="s">
        <v>13666</v>
      </c>
      <c r="S545">
        <v>0</v>
      </c>
    </row>
    <row r="546" spans="1:19">
      <c r="A546">
        <v>9427</v>
      </c>
      <c r="B546" t="s">
        <v>3726</v>
      </c>
      <c r="C546" t="s">
        <v>4339</v>
      </c>
      <c r="D546">
        <v>1</v>
      </c>
      <c r="E546">
        <v>6</v>
      </c>
      <c r="F546">
        <v>50000</v>
      </c>
      <c r="G546">
        <v>0</v>
      </c>
      <c r="H546">
        <v>0.81000000000000227</v>
      </c>
      <c r="I546">
        <v>90.226666666666674</v>
      </c>
      <c r="J546">
        <v>3.62</v>
      </c>
      <c r="K546">
        <v>0.9526315789473685</v>
      </c>
      <c r="L546">
        <v>0.31</v>
      </c>
      <c r="M546">
        <v>0.12757201646090535</v>
      </c>
      <c r="N546">
        <v>0</v>
      </c>
      <c r="O546">
        <v>0</v>
      </c>
      <c r="P546" t="s">
        <v>13666</v>
      </c>
      <c r="Q546" t="s">
        <v>13666</v>
      </c>
      <c r="R546" t="s">
        <v>13666</v>
      </c>
      <c r="S546">
        <v>0</v>
      </c>
    </row>
    <row r="547" spans="1:19">
      <c r="A547">
        <v>8693</v>
      </c>
      <c r="B547" t="s">
        <v>3632</v>
      </c>
      <c r="C547" t="s">
        <v>4286</v>
      </c>
      <c r="D547">
        <v>1</v>
      </c>
      <c r="E547">
        <v>8</v>
      </c>
      <c r="F547">
        <v>50000</v>
      </c>
      <c r="G547">
        <v>0</v>
      </c>
      <c r="H547">
        <v>22.73</v>
      </c>
      <c r="I547">
        <v>14.386666666666668</v>
      </c>
      <c r="J547">
        <v>26.51</v>
      </c>
      <c r="K547">
        <v>3.9215976331360949</v>
      </c>
      <c r="L547">
        <v>3.27</v>
      </c>
      <c r="M547">
        <v>1</v>
      </c>
      <c r="N547">
        <v>0</v>
      </c>
      <c r="O547">
        <v>0</v>
      </c>
      <c r="P547" t="s">
        <v>13666</v>
      </c>
      <c r="Q547" t="s">
        <v>13666</v>
      </c>
      <c r="R547" t="s">
        <v>13666</v>
      </c>
      <c r="S547">
        <v>0</v>
      </c>
    </row>
    <row r="548" spans="1:19">
      <c r="A548">
        <v>8722</v>
      </c>
      <c r="B548" t="s">
        <v>3696</v>
      </c>
      <c r="C548" t="s">
        <v>4334</v>
      </c>
      <c r="D548">
        <v>1</v>
      </c>
      <c r="E548">
        <v>4</v>
      </c>
      <c r="F548">
        <v>50000</v>
      </c>
      <c r="G548">
        <v>0</v>
      </c>
      <c r="H548">
        <v>33.83</v>
      </c>
      <c r="I548">
        <v>34.326666666666661</v>
      </c>
      <c r="J548">
        <v>15.22</v>
      </c>
      <c r="K548">
        <v>1.1844357976653697</v>
      </c>
      <c r="L548">
        <v>4.91</v>
      </c>
      <c r="M548">
        <v>1.3342391304347825</v>
      </c>
      <c r="N548">
        <v>0</v>
      </c>
      <c r="O548">
        <v>0</v>
      </c>
      <c r="P548" t="s">
        <v>13666</v>
      </c>
      <c r="Q548" t="s">
        <v>13666</v>
      </c>
      <c r="R548" t="s">
        <v>13666</v>
      </c>
      <c r="S548">
        <v>0</v>
      </c>
    </row>
    <row r="549" spans="1:19">
      <c r="A549">
        <v>8751</v>
      </c>
      <c r="B549" t="s">
        <v>3681</v>
      </c>
      <c r="C549" t="s">
        <v>4352</v>
      </c>
      <c r="D549">
        <v>1</v>
      </c>
      <c r="E549">
        <v>14</v>
      </c>
      <c r="F549">
        <v>50000</v>
      </c>
      <c r="G549">
        <v>0</v>
      </c>
      <c r="H549">
        <v>31.67</v>
      </c>
      <c r="I549">
        <v>26.233333333333334</v>
      </c>
      <c r="J549">
        <v>3.19</v>
      </c>
      <c r="K549">
        <v>0.39726027397260277</v>
      </c>
      <c r="L549">
        <v>5.36</v>
      </c>
      <c r="M549">
        <v>1.4930362116991645</v>
      </c>
      <c r="N549">
        <v>0</v>
      </c>
      <c r="O549">
        <v>0</v>
      </c>
      <c r="P549" t="s">
        <v>13666</v>
      </c>
      <c r="Q549" t="s">
        <v>13666</v>
      </c>
      <c r="R549" t="s">
        <v>13666</v>
      </c>
      <c r="S549">
        <v>0</v>
      </c>
    </row>
    <row r="550" spans="1:19">
      <c r="A550">
        <v>8750</v>
      </c>
      <c r="B550" t="s">
        <v>3744</v>
      </c>
      <c r="C550" t="s">
        <v>4332</v>
      </c>
      <c r="D550">
        <v>1</v>
      </c>
      <c r="E550">
        <v>3</v>
      </c>
      <c r="F550">
        <v>100000</v>
      </c>
      <c r="G550">
        <v>0</v>
      </c>
      <c r="H550">
        <v>12.14</v>
      </c>
      <c r="I550">
        <v>12.32</v>
      </c>
      <c r="J550">
        <v>7.02</v>
      </c>
      <c r="K550">
        <v>1.556541019955654</v>
      </c>
      <c r="L550">
        <v>2.14</v>
      </c>
      <c r="M550">
        <v>0.81992337164750961</v>
      </c>
      <c r="N550">
        <v>0</v>
      </c>
      <c r="O550">
        <v>0</v>
      </c>
      <c r="P550" t="s">
        <v>13666</v>
      </c>
      <c r="Q550" t="s">
        <v>13666</v>
      </c>
      <c r="R550" t="s">
        <v>13666</v>
      </c>
      <c r="S550">
        <v>0</v>
      </c>
    </row>
    <row r="551" spans="1:19">
      <c r="A551">
        <v>9135</v>
      </c>
      <c r="B551" t="s">
        <v>1839</v>
      </c>
      <c r="C551" t="s">
        <v>4358</v>
      </c>
      <c r="D551">
        <v>1</v>
      </c>
      <c r="E551">
        <v>1</v>
      </c>
      <c r="F551">
        <v>100000</v>
      </c>
      <c r="G551">
        <v>0</v>
      </c>
      <c r="H551">
        <v>9.240000000000002</v>
      </c>
      <c r="I551">
        <v>48.646666666666668</v>
      </c>
      <c r="J551">
        <v>11.25</v>
      </c>
      <c r="K551">
        <v>2.7777777777777777</v>
      </c>
      <c r="L551">
        <v>3.35</v>
      </c>
      <c r="M551">
        <v>1.1964285714285716</v>
      </c>
      <c r="N551">
        <v>0</v>
      </c>
      <c r="O551">
        <v>0</v>
      </c>
      <c r="P551" t="s">
        <v>13666</v>
      </c>
      <c r="Q551" t="s">
        <v>13666</v>
      </c>
      <c r="R551" t="s">
        <v>13666</v>
      </c>
      <c r="S551">
        <v>0</v>
      </c>
    </row>
    <row r="552" spans="1:19">
      <c r="A552">
        <v>9167</v>
      </c>
      <c r="B552" t="s">
        <v>1884</v>
      </c>
      <c r="C552" t="s">
        <v>4370</v>
      </c>
      <c r="D552">
        <v>1</v>
      </c>
      <c r="E552">
        <v>11</v>
      </c>
      <c r="F552">
        <v>50000</v>
      </c>
      <c r="G552">
        <v>0</v>
      </c>
      <c r="H552">
        <v>25.18</v>
      </c>
      <c r="I552">
        <v>19.126666666666665</v>
      </c>
      <c r="J552">
        <v>2.1</v>
      </c>
      <c r="K552">
        <v>0.61946902654867253</v>
      </c>
      <c r="L552">
        <v>1.4</v>
      </c>
      <c r="M552">
        <v>0.94594594594594594</v>
      </c>
      <c r="N552">
        <v>0</v>
      </c>
      <c r="O552">
        <v>0</v>
      </c>
      <c r="P552" t="s">
        <v>13666</v>
      </c>
      <c r="Q552" t="s">
        <v>13666</v>
      </c>
      <c r="R552" t="s">
        <v>13666</v>
      </c>
      <c r="S552">
        <v>0</v>
      </c>
    </row>
    <row r="553" spans="1:19">
      <c r="A553">
        <v>9462</v>
      </c>
      <c r="B553" t="s">
        <v>3771</v>
      </c>
      <c r="C553" t="s">
        <v>4335</v>
      </c>
      <c r="D553">
        <v>1</v>
      </c>
      <c r="E553">
        <v>5</v>
      </c>
      <c r="F553">
        <v>50000</v>
      </c>
      <c r="G553">
        <v>0</v>
      </c>
      <c r="H553">
        <v>13.739999999999998</v>
      </c>
      <c r="I553">
        <v>19.346666666666668</v>
      </c>
      <c r="J553">
        <v>1.79</v>
      </c>
      <c r="K553">
        <v>0.4578005115089514</v>
      </c>
      <c r="L553">
        <v>1.85</v>
      </c>
      <c r="M553">
        <v>0.75819672131147542</v>
      </c>
      <c r="N553">
        <v>0</v>
      </c>
      <c r="O553">
        <v>0</v>
      </c>
      <c r="P553" t="s">
        <v>13666</v>
      </c>
      <c r="Q553" t="s">
        <v>13666</v>
      </c>
      <c r="R553" t="s">
        <v>13666</v>
      </c>
      <c r="S553">
        <v>0</v>
      </c>
    </row>
    <row r="554" spans="1:19">
      <c r="A554">
        <v>9455</v>
      </c>
      <c r="B554" t="s">
        <v>3828</v>
      </c>
      <c r="C554" t="s">
        <v>4334</v>
      </c>
      <c r="D554">
        <v>1</v>
      </c>
      <c r="E554">
        <v>4</v>
      </c>
      <c r="F554">
        <v>50000</v>
      </c>
      <c r="G554">
        <v>0</v>
      </c>
      <c r="H554">
        <v>0.94</v>
      </c>
      <c r="I554">
        <v>-0.3133333333333333</v>
      </c>
      <c r="J554">
        <v>18.13</v>
      </c>
      <c r="K554">
        <v>1.4108949416342411</v>
      </c>
      <c r="L554">
        <v>2.16</v>
      </c>
      <c r="M554">
        <v>0.58695652173913049</v>
      </c>
      <c r="N554">
        <v>0</v>
      </c>
      <c r="O554">
        <v>0</v>
      </c>
      <c r="P554" t="s">
        <v>13666</v>
      </c>
      <c r="Q554" t="s">
        <v>13666</v>
      </c>
      <c r="R554" t="s">
        <v>13666</v>
      </c>
      <c r="S554">
        <v>0</v>
      </c>
    </row>
    <row r="555" spans="1:19">
      <c r="A555">
        <v>9463</v>
      </c>
      <c r="B555" t="s">
        <v>3916</v>
      </c>
      <c r="C555" t="s">
        <v>4286</v>
      </c>
      <c r="D555">
        <v>1</v>
      </c>
      <c r="E555">
        <v>8</v>
      </c>
      <c r="F555">
        <v>50000</v>
      </c>
      <c r="G555">
        <v>0</v>
      </c>
      <c r="H555">
        <v>5.0699999999999994</v>
      </c>
      <c r="I555">
        <v>1.9366666666666665</v>
      </c>
      <c r="J555">
        <v>12.58</v>
      </c>
      <c r="K555">
        <v>1.8609467455621302</v>
      </c>
      <c r="L555">
        <v>3.73</v>
      </c>
      <c r="M555">
        <v>1.1406727828746177</v>
      </c>
      <c r="N555">
        <v>0</v>
      </c>
      <c r="O555">
        <v>0</v>
      </c>
      <c r="P555" t="s">
        <v>13666</v>
      </c>
      <c r="Q555" t="s">
        <v>13666</v>
      </c>
      <c r="R555" t="s">
        <v>13666</v>
      </c>
      <c r="S555">
        <v>0</v>
      </c>
    </row>
    <row r="556" spans="1:19">
      <c r="A556">
        <v>9597</v>
      </c>
      <c r="B556" t="s">
        <v>3848</v>
      </c>
      <c r="C556" t="s">
        <v>4334</v>
      </c>
      <c r="D556">
        <v>1</v>
      </c>
      <c r="E556">
        <v>4</v>
      </c>
      <c r="F556">
        <v>50000</v>
      </c>
      <c r="G556">
        <v>0</v>
      </c>
      <c r="H556">
        <v>8.7199999999999989</v>
      </c>
      <c r="I556">
        <v>38.306666666666665</v>
      </c>
      <c r="J556">
        <v>38.32</v>
      </c>
      <c r="K556">
        <v>2.9821011673151752</v>
      </c>
      <c r="L556">
        <v>4.45</v>
      </c>
      <c r="M556">
        <v>1.2092391304347827</v>
      </c>
      <c r="N556">
        <v>0</v>
      </c>
      <c r="O556">
        <v>0</v>
      </c>
      <c r="P556" t="s">
        <v>13666</v>
      </c>
      <c r="Q556" t="s">
        <v>13666</v>
      </c>
      <c r="R556" t="s">
        <v>13666</v>
      </c>
      <c r="S556">
        <v>0</v>
      </c>
    </row>
    <row r="557" spans="1:19">
      <c r="A557">
        <v>9469</v>
      </c>
      <c r="B557" t="s">
        <v>3924</v>
      </c>
      <c r="C557" t="s">
        <v>4332</v>
      </c>
      <c r="D557">
        <v>1</v>
      </c>
      <c r="E557">
        <v>3</v>
      </c>
      <c r="F557">
        <v>100000</v>
      </c>
      <c r="G557">
        <v>0</v>
      </c>
      <c r="H557">
        <v>21.17</v>
      </c>
      <c r="I557">
        <v>7.0566666666666675</v>
      </c>
      <c r="J557">
        <v>10.28</v>
      </c>
      <c r="K557">
        <v>2.2793791574279378</v>
      </c>
      <c r="L557">
        <v>2.57</v>
      </c>
      <c r="M557">
        <v>0.98467432950191569</v>
      </c>
      <c r="N557">
        <v>0</v>
      </c>
      <c r="O557">
        <v>0</v>
      </c>
      <c r="P557" t="s">
        <v>13666</v>
      </c>
      <c r="Q557" t="s">
        <v>13666</v>
      </c>
      <c r="R557" t="s">
        <v>13666</v>
      </c>
      <c r="S557">
        <v>0</v>
      </c>
    </row>
    <row r="558" spans="1:19">
      <c r="A558">
        <v>9448</v>
      </c>
      <c r="B558" t="s">
        <v>3912</v>
      </c>
      <c r="C558" t="s">
        <v>4332</v>
      </c>
      <c r="D558">
        <v>1</v>
      </c>
      <c r="E558">
        <v>3</v>
      </c>
      <c r="F558">
        <v>50000</v>
      </c>
      <c r="G558">
        <v>0</v>
      </c>
      <c r="H558">
        <v>6.45</v>
      </c>
      <c r="I558">
        <v>2.15</v>
      </c>
      <c r="J558">
        <v>10.42</v>
      </c>
      <c r="K558">
        <v>2.3104212860310422</v>
      </c>
      <c r="L558">
        <v>5.17</v>
      </c>
      <c r="M558">
        <v>1.9808429118773947</v>
      </c>
      <c r="N558">
        <v>0</v>
      </c>
      <c r="O558">
        <v>0</v>
      </c>
      <c r="P558" t="s">
        <v>13666</v>
      </c>
      <c r="Q558" t="s">
        <v>13666</v>
      </c>
      <c r="R558" t="s">
        <v>13666</v>
      </c>
      <c r="S558">
        <v>0</v>
      </c>
    </row>
    <row r="559" spans="1:19">
      <c r="A559">
        <v>9623</v>
      </c>
      <c r="B559" t="s">
        <v>4113</v>
      </c>
      <c r="C559" t="s">
        <v>4334</v>
      </c>
      <c r="D559">
        <v>1</v>
      </c>
      <c r="E559">
        <v>4</v>
      </c>
      <c r="F559">
        <v>50000</v>
      </c>
      <c r="G559">
        <v>0</v>
      </c>
      <c r="H559">
        <v>66.349999999999994</v>
      </c>
      <c r="I559">
        <v>30.526666666666667</v>
      </c>
      <c r="J559">
        <v>28</v>
      </c>
      <c r="K559">
        <v>2.1789883268482493</v>
      </c>
      <c r="L559">
        <v>1.29</v>
      </c>
      <c r="M559">
        <v>0.35054347826086957</v>
      </c>
      <c r="N559">
        <v>0</v>
      </c>
      <c r="O559">
        <v>0</v>
      </c>
      <c r="P559" t="s">
        <v>13666</v>
      </c>
      <c r="Q559" t="s">
        <v>13666</v>
      </c>
      <c r="R559" t="s">
        <v>13666</v>
      </c>
      <c r="S559">
        <v>0</v>
      </c>
    </row>
    <row r="560" spans="1:19">
      <c r="A560">
        <v>8767</v>
      </c>
      <c r="B560" t="s">
        <v>3983</v>
      </c>
      <c r="C560" t="s">
        <v>4339</v>
      </c>
      <c r="D560">
        <v>1</v>
      </c>
      <c r="E560">
        <v>6</v>
      </c>
      <c r="F560">
        <v>50000</v>
      </c>
      <c r="G560">
        <v>0</v>
      </c>
      <c r="H560">
        <v>28.740000000000002</v>
      </c>
      <c r="I560">
        <v>73.506666666666675</v>
      </c>
      <c r="J560">
        <v>5.71</v>
      </c>
      <c r="K560">
        <v>1.5026315789473685</v>
      </c>
      <c r="L560">
        <v>5.64</v>
      </c>
      <c r="M560">
        <v>2.3209876543209873</v>
      </c>
      <c r="N560">
        <v>0</v>
      </c>
      <c r="O560">
        <v>0</v>
      </c>
      <c r="P560" t="s">
        <v>13666</v>
      </c>
      <c r="Q560" t="s">
        <v>13666</v>
      </c>
      <c r="R560" t="s">
        <v>13666</v>
      </c>
      <c r="S560">
        <v>0</v>
      </c>
    </row>
    <row r="561" spans="1:19">
      <c r="A561">
        <v>8796</v>
      </c>
      <c r="B561" t="s">
        <v>4144</v>
      </c>
      <c r="C561" t="s">
        <v>4352</v>
      </c>
      <c r="D561">
        <v>1</v>
      </c>
      <c r="E561">
        <v>14</v>
      </c>
      <c r="F561">
        <v>50000</v>
      </c>
      <c r="G561">
        <v>0</v>
      </c>
      <c r="H561">
        <v>5.08</v>
      </c>
      <c r="I561">
        <v>6.13</v>
      </c>
      <c r="J561">
        <v>4.57</v>
      </c>
      <c r="K561">
        <v>0.56911581569115821</v>
      </c>
      <c r="L561">
        <v>1.7</v>
      </c>
      <c r="M561">
        <v>0.47353760445682452</v>
      </c>
      <c r="N561">
        <v>0</v>
      </c>
      <c r="O561">
        <v>0</v>
      </c>
      <c r="P561" t="s">
        <v>13666</v>
      </c>
      <c r="Q561" t="s">
        <v>13666</v>
      </c>
      <c r="R561" t="s">
        <v>13666</v>
      </c>
      <c r="S561">
        <v>0</v>
      </c>
    </row>
    <row r="562" spans="1:19">
      <c r="A562">
        <v>8710</v>
      </c>
      <c r="B562" t="s">
        <v>3920</v>
      </c>
      <c r="C562" t="s">
        <v>4334</v>
      </c>
      <c r="D562">
        <v>1</v>
      </c>
      <c r="E562">
        <v>4</v>
      </c>
      <c r="F562">
        <v>50000</v>
      </c>
      <c r="G562">
        <v>0</v>
      </c>
      <c r="H562">
        <v>5.8400000000000034</v>
      </c>
      <c r="I562">
        <v>32.496666666666663</v>
      </c>
      <c r="J562">
        <v>11.02</v>
      </c>
      <c r="K562">
        <v>0.85758754863813225</v>
      </c>
      <c r="L562">
        <v>3.84</v>
      </c>
      <c r="M562">
        <v>1.0434782608695652</v>
      </c>
      <c r="N562">
        <v>0</v>
      </c>
      <c r="O562">
        <v>0</v>
      </c>
      <c r="P562" t="s">
        <v>13666</v>
      </c>
      <c r="Q562" t="s">
        <v>13666</v>
      </c>
      <c r="R562" t="s">
        <v>13666</v>
      </c>
      <c r="S562">
        <v>0</v>
      </c>
    </row>
    <row r="563" spans="1:19">
      <c r="A563">
        <v>8911</v>
      </c>
      <c r="B563" t="s">
        <v>963</v>
      </c>
      <c r="C563" t="s">
        <v>4378</v>
      </c>
      <c r="D563">
        <v>1</v>
      </c>
      <c r="E563">
        <v>7</v>
      </c>
      <c r="F563">
        <v>50000</v>
      </c>
      <c r="G563">
        <v>0</v>
      </c>
      <c r="H563">
        <v>8.5000000000000071</v>
      </c>
      <c r="I563">
        <v>64.77</v>
      </c>
      <c r="J563">
        <v>8.36</v>
      </c>
      <c r="K563">
        <v>2.0096153846153846</v>
      </c>
      <c r="L563">
        <v>2.77</v>
      </c>
      <c r="M563">
        <v>1.2824074074074074</v>
      </c>
      <c r="N563">
        <v>0</v>
      </c>
      <c r="O563">
        <v>0</v>
      </c>
      <c r="P563" t="s">
        <v>13666</v>
      </c>
      <c r="Q563" t="s">
        <v>13666</v>
      </c>
      <c r="R563" t="s">
        <v>13666</v>
      </c>
      <c r="S563">
        <v>0</v>
      </c>
    </row>
    <row r="564" spans="1:19">
      <c r="A564">
        <v>9613</v>
      </c>
      <c r="B564" t="s">
        <v>4042</v>
      </c>
      <c r="C564" t="s">
        <v>4334</v>
      </c>
      <c r="D564">
        <v>1</v>
      </c>
      <c r="E564">
        <v>4</v>
      </c>
      <c r="F564">
        <v>50000</v>
      </c>
      <c r="G564">
        <v>0</v>
      </c>
      <c r="H564">
        <v>10.099999999999994</v>
      </c>
      <c r="I564">
        <v>68.87</v>
      </c>
      <c r="J564">
        <v>8.2200000000000006</v>
      </c>
      <c r="K564">
        <v>0.63968871595330745</v>
      </c>
      <c r="L564">
        <v>3.56</v>
      </c>
      <c r="M564">
        <v>0.96739130434782605</v>
      </c>
      <c r="N564">
        <v>0</v>
      </c>
      <c r="O564">
        <v>0</v>
      </c>
      <c r="P564" t="s">
        <v>13666</v>
      </c>
      <c r="Q564" t="s">
        <v>13666</v>
      </c>
      <c r="R564" t="s">
        <v>13666</v>
      </c>
      <c r="S564">
        <v>0</v>
      </c>
    </row>
    <row r="565" spans="1:19">
      <c r="A565">
        <v>9618</v>
      </c>
      <c r="B565" t="s">
        <v>4082</v>
      </c>
      <c r="C565" t="s">
        <v>4358</v>
      </c>
      <c r="D565">
        <v>1</v>
      </c>
      <c r="E565">
        <v>1</v>
      </c>
      <c r="F565">
        <v>50000</v>
      </c>
      <c r="G565">
        <v>0</v>
      </c>
      <c r="H565">
        <v>11.380000000000003</v>
      </c>
      <c r="I565">
        <v>34.26</v>
      </c>
      <c r="J565">
        <v>2.11</v>
      </c>
      <c r="K565">
        <v>0.52098765432098759</v>
      </c>
      <c r="L565">
        <v>3.35</v>
      </c>
      <c r="M565">
        <v>1.1964285714285716</v>
      </c>
      <c r="N565">
        <v>0</v>
      </c>
      <c r="O565">
        <v>0</v>
      </c>
      <c r="P565" t="s">
        <v>13666</v>
      </c>
      <c r="Q565" t="s">
        <v>13666</v>
      </c>
      <c r="R565" t="s">
        <v>13666</v>
      </c>
      <c r="S565">
        <v>0</v>
      </c>
    </row>
    <row r="566" spans="1:19">
      <c r="A566">
        <v>8861</v>
      </c>
      <c r="B566" t="s">
        <v>4098</v>
      </c>
      <c r="C566" t="s">
        <v>4334</v>
      </c>
      <c r="D566">
        <v>1</v>
      </c>
      <c r="E566">
        <v>4</v>
      </c>
      <c r="F566">
        <v>50000</v>
      </c>
      <c r="G566">
        <v>0</v>
      </c>
      <c r="H566">
        <v>1.0499999999999972</v>
      </c>
      <c r="I566">
        <v>78.826666666666668</v>
      </c>
      <c r="J566">
        <v>33.86</v>
      </c>
      <c r="K566">
        <v>2.6350194552529183</v>
      </c>
      <c r="L566">
        <v>3.41</v>
      </c>
      <c r="M566">
        <v>0.92663043478260865</v>
      </c>
      <c r="N566">
        <v>0</v>
      </c>
      <c r="O566">
        <v>0</v>
      </c>
      <c r="P566" t="s">
        <v>13666</v>
      </c>
      <c r="Q566" t="s">
        <v>13666</v>
      </c>
      <c r="R566" t="s">
        <v>13666</v>
      </c>
      <c r="S566">
        <v>0</v>
      </c>
    </row>
    <row r="567" spans="1:19">
      <c r="A567">
        <v>9484</v>
      </c>
      <c r="B567" t="s">
        <v>4187</v>
      </c>
      <c r="C567" t="s">
        <v>4370</v>
      </c>
      <c r="D567">
        <v>1</v>
      </c>
      <c r="E567">
        <v>11</v>
      </c>
      <c r="F567">
        <v>100000</v>
      </c>
      <c r="G567">
        <v>0</v>
      </c>
      <c r="H567">
        <v>0.89999999999999991</v>
      </c>
      <c r="I567">
        <v>-3.1166666666666667</v>
      </c>
      <c r="J567">
        <v>5.93</v>
      </c>
      <c r="K567">
        <v>1.7492625368731562</v>
      </c>
      <c r="L567">
        <v>2.75</v>
      </c>
      <c r="M567">
        <v>1.8581081081081081</v>
      </c>
      <c r="N567">
        <v>0</v>
      </c>
      <c r="O567">
        <v>0</v>
      </c>
      <c r="P567" t="s">
        <v>13666</v>
      </c>
      <c r="Q567" t="s">
        <v>13666</v>
      </c>
      <c r="R567" t="s">
        <v>13666</v>
      </c>
      <c r="S567">
        <v>0</v>
      </c>
    </row>
    <row r="568" spans="1:19">
      <c r="A568">
        <v>9050</v>
      </c>
      <c r="B568" t="s">
        <v>1148</v>
      </c>
      <c r="C568" t="s">
        <v>4286</v>
      </c>
      <c r="D568">
        <v>1</v>
      </c>
      <c r="E568">
        <v>8</v>
      </c>
      <c r="F568">
        <v>50000</v>
      </c>
      <c r="G568">
        <v>0</v>
      </c>
      <c r="H568">
        <v>0</v>
      </c>
      <c r="I568">
        <v>0</v>
      </c>
      <c r="J568">
        <v>2.2400000000000002</v>
      </c>
      <c r="K568">
        <v>0.33136094674556216</v>
      </c>
      <c r="L568">
        <v>1.88</v>
      </c>
      <c r="M568">
        <v>0.57492354740061158</v>
      </c>
      <c r="N568">
        <v>0</v>
      </c>
      <c r="O568">
        <v>0</v>
      </c>
      <c r="P568" t="s">
        <v>13666</v>
      </c>
      <c r="Q568" t="s">
        <v>13666</v>
      </c>
      <c r="R568" t="s">
        <v>13666</v>
      </c>
      <c r="S568">
        <v>0</v>
      </c>
    </row>
    <row r="569" spans="1:19">
      <c r="A569">
        <v>9491</v>
      </c>
      <c r="B569" t="s">
        <v>4195</v>
      </c>
      <c r="C569" t="s">
        <v>4352</v>
      </c>
      <c r="D569">
        <v>1</v>
      </c>
      <c r="E569">
        <v>14</v>
      </c>
      <c r="F569">
        <v>100000</v>
      </c>
      <c r="G569">
        <v>0</v>
      </c>
      <c r="H569">
        <v>2.5500000000000114</v>
      </c>
      <c r="I569">
        <v>72.033333333333346</v>
      </c>
      <c r="J569">
        <v>5.99</v>
      </c>
      <c r="K569">
        <v>0.74595267745952687</v>
      </c>
      <c r="L569">
        <v>0.9</v>
      </c>
      <c r="M569">
        <v>0.25069637883008355</v>
      </c>
      <c r="N569">
        <v>0</v>
      </c>
      <c r="O569">
        <v>0</v>
      </c>
      <c r="P569" t="s">
        <v>13666</v>
      </c>
      <c r="Q569" t="s">
        <v>13666</v>
      </c>
      <c r="R569" t="s">
        <v>13666</v>
      </c>
      <c r="S569">
        <v>0</v>
      </c>
    </row>
    <row r="570" spans="1:19">
      <c r="A570">
        <v>8793</v>
      </c>
      <c r="B570" t="s">
        <v>4090</v>
      </c>
      <c r="C570" t="s">
        <v>4334</v>
      </c>
      <c r="D570">
        <v>1</v>
      </c>
      <c r="E570">
        <v>4</v>
      </c>
      <c r="F570">
        <v>50000</v>
      </c>
      <c r="G570">
        <v>0</v>
      </c>
      <c r="H570">
        <v>21.990000000000002</v>
      </c>
      <c r="I570">
        <v>45.456666666666671</v>
      </c>
      <c r="J570">
        <v>4.8899999999999997</v>
      </c>
      <c r="K570">
        <v>0.38054474708171204</v>
      </c>
      <c r="L570">
        <v>4.49</v>
      </c>
      <c r="M570">
        <v>1.2201086956521738</v>
      </c>
      <c r="N570">
        <v>0</v>
      </c>
      <c r="O570">
        <v>0</v>
      </c>
      <c r="P570" t="s">
        <v>13666</v>
      </c>
      <c r="Q570" t="s">
        <v>13666</v>
      </c>
      <c r="R570" t="s">
        <v>13666</v>
      </c>
      <c r="S570">
        <v>0</v>
      </c>
    </row>
    <row r="571" spans="1:19">
      <c r="A571">
        <v>9621</v>
      </c>
      <c r="B571" t="s">
        <v>4117</v>
      </c>
      <c r="C571" t="s">
        <v>4335</v>
      </c>
      <c r="D571">
        <v>1</v>
      </c>
      <c r="E571">
        <v>5</v>
      </c>
      <c r="F571">
        <v>50000</v>
      </c>
      <c r="G571">
        <v>0</v>
      </c>
      <c r="H571">
        <v>7.9000000000000057</v>
      </c>
      <c r="I571">
        <v>53.589999999999996</v>
      </c>
      <c r="J571">
        <v>6.13</v>
      </c>
      <c r="K571">
        <v>1.5677749360613811</v>
      </c>
      <c r="L571">
        <v>4.76</v>
      </c>
      <c r="M571">
        <v>1.9508196721311475</v>
      </c>
      <c r="N571">
        <v>0</v>
      </c>
      <c r="O571">
        <v>0</v>
      </c>
      <c r="P571" t="s">
        <v>13666</v>
      </c>
      <c r="Q571" t="s">
        <v>13666</v>
      </c>
      <c r="R571" t="s">
        <v>13666</v>
      </c>
      <c r="S571">
        <v>0</v>
      </c>
    </row>
    <row r="572" spans="1:19">
      <c r="A572">
        <v>8904</v>
      </c>
      <c r="B572" t="s">
        <v>1634</v>
      </c>
      <c r="C572" t="s">
        <v>4334</v>
      </c>
      <c r="D572">
        <v>1</v>
      </c>
      <c r="E572">
        <v>4</v>
      </c>
      <c r="F572">
        <v>50000</v>
      </c>
      <c r="G572">
        <v>0</v>
      </c>
      <c r="H572">
        <v>9.8499999999999943</v>
      </c>
      <c r="I572">
        <v>63.323333333333331</v>
      </c>
      <c r="J572">
        <v>30</v>
      </c>
      <c r="K572">
        <v>2.3346303501945527</v>
      </c>
      <c r="L572">
        <v>4.28</v>
      </c>
      <c r="M572">
        <v>1.1630434782608696</v>
      </c>
      <c r="N572">
        <v>0</v>
      </c>
      <c r="O572">
        <v>0</v>
      </c>
      <c r="P572" t="s">
        <v>13666</v>
      </c>
      <c r="Q572" t="s">
        <v>13666</v>
      </c>
      <c r="R572" t="s">
        <v>13666</v>
      </c>
      <c r="S572">
        <v>0</v>
      </c>
    </row>
    <row r="573" spans="1:19">
      <c r="A573">
        <v>9488</v>
      </c>
      <c r="B573" t="s">
        <v>4203</v>
      </c>
      <c r="C573" t="s">
        <v>4334</v>
      </c>
      <c r="D573">
        <v>1</v>
      </c>
      <c r="E573">
        <v>4</v>
      </c>
      <c r="F573">
        <v>50000</v>
      </c>
      <c r="G573">
        <v>0</v>
      </c>
      <c r="H573">
        <v>0.10999999999999988</v>
      </c>
      <c r="I573">
        <v>-1.9833333333333332</v>
      </c>
      <c r="J573">
        <v>10.89</v>
      </c>
      <c r="K573">
        <v>0.84747081712062267</v>
      </c>
      <c r="L573">
        <v>2.19</v>
      </c>
      <c r="M573">
        <v>0.59510869565217384</v>
      </c>
      <c r="N573">
        <v>0</v>
      </c>
      <c r="O573">
        <v>0</v>
      </c>
      <c r="P573" t="s">
        <v>13666</v>
      </c>
      <c r="Q573" t="s">
        <v>13666</v>
      </c>
      <c r="R573" t="s">
        <v>13666</v>
      </c>
      <c r="S573">
        <v>0</v>
      </c>
    </row>
    <row r="574" spans="1:19">
      <c r="A574">
        <v>9486</v>
      </c>
      <c r="B574" t="s">
        <v>4211</v>
      </c>
      <c r="C574" t="s">
        <v>4332</v>
      </c>
      <c r="D574">
        <v>1</v>
      </c>
      <c r="E574">
        <v>3</v>
      </c>
      <c r="F574">
        <v>50000</v>
      </c>
      <c r="G574">
        <v>0</v>
      </c>
      <c r="H574">
        <v>0.88</v>
      </c>
      <c r="I574">
        <v>-0.51333333333333331</v>
      </c>
      <c r="J574">
        <v>2.2200000000000002</v>
      </c>
      <c r="K574">
        <v>0.49223946784922401</v>
      </c>
      <c r="L574">
        <v>1.28</v>
      </c>
      <c r="M574">
        <v>0.49042145593869735</v>
      </c>
      <c r="N574">
        <v>0</v>
      </c>
      <c r="O574">
        <v>0</v>
      </c>
      <c r="P574" t="s">
        <v>13666</v>
      </c>
      <c r="Q574" t="s">
        <v>13666</v>
      </c>
      <c r="R574" t="s">
        <v>13666</v>
      </c>
      <c r="S574">
        <v>0</v>
      </c>
    </row>
    <row r="575" spans="1:19">
      <c r="A575">
        <v>8956</v>
      </c>
      <c r="B575" t="s">
        <v>1538</v>
      </c>
      <c r="C575" t="s">
        <v>4286</v>
      </c>
      <c r="D575">
        <v>1</v>
      </c>
      <c r="E575">
        <v>8</v>
      </c>
      <c r="F575">
        <v>50000</v>
      </c>
      <c r="G575">
        <v>0</v>
      </c>
      <c r="H575">
        <v>1.18</v>
      </c>
      <c r="I575">
        <v>-1.4900000000000002</v>
      </c>
      <c r="J575">
        <v>17.98</v>
      </c>
      <c r="K575">
        <v>2.6597633136094676</v>
      </c>
      <c r="L575">
        <v>3.14</v>
      </c>
      <c r="M575">
        <v>0.96024464831804279</v>
      </c>
      <c r="N575">
        <v>0</v>
      </c>
      <c r="O575">
        <v>0</v>
      </c>
      <c r="P575" t="s">
        <v>13666</v>
      </c>
      <c r="Q575" t="s">
        <v>13666</v>
      </c>
      <c r="R575" t="s">
        <v>13666</v>
      </c>
      <c r="S575">
        <v>0</v>
      </c>
    </row>
    <row r="576" spans="1:19">
      <c r="A576">
        <v>9036</v>
      </c>
      <c r="B576" t="s">
        <v>1665</v>
      </c>
      <c r="C576" t="s">
        <v>4335</v>
      </c>
      <c r="D576">
        <v>1</v>
      </c>
      <c r="E576">
        <v>5</v>
      </c>
      <c r="F576">
        <v>50000</v>
      </c>
      <c r="G576">
        <v>0</v>
      </c>
      <c r="H576">
        <v>0.87</v>
      </c>
      <c r="I576">
        <v>-0.5033333333333333</v>
      </c>
      <c r="J576">
        <v>3.41</v>
      </c>
      <c r="K576">
        <v>0.87212276214833762</v>
      </c>
      <c r="L576">
        <v>2.2999999999999998</v>
      </c>
      <c r="M576">
        <v>0.94262295081967207</v>
      </c>
      <c r="N576">
        <v>0</v>
      </c>
      <c r="O576">
        <v>0</v>
      </c>
      <c r="P576" t="s">
        <v>13666</v>
      </c>
      <c r="Q576" t="s">
        <v>13666</v>
      </c>
      <c r="R576" t="s">
        <v>13666</v>
      </c>
      <c r="S576">
        <v>0</v>
      </c>
    </row>
    <row r="577" spans="1:19">
      <c r="A577">
        <v>9073</v>
      </c>
      <c r="B577" t="s">
        <v>1678</v>
      </c>
      <c r="C577" t="s">
        <v>4332</v>
      </c>
      <c r="D577">
        <v>1</v>
      </c>
      <c r="E577">
        <v>3</v>
      </c>
      <c r="F577">
        <v>100000</v>
      </c>
      <c r="G577">
        <v>0</v>
      </c>
      <c r="H577">
        <v>7.6500000000000021</v>
      </c>
      <c r="I577">
        <v>35.083333333333336</v>
      </c>
      <c r="J577">
        <v>4.3600000000000003</v>
      </c>
      <c r="K577">
        <v>0.96674057649667422</v>
      </c>
      <c r="L577">
        <v>1.59</v>
      </c>
      <c r="M577">
        <v>0.60919540229885061</v>
      </c>
      <c r="N577">
        <v>0</v>
      </c>
      <c r="O577">
        <v>0</v>
      </c>
      <c r="P577" t="s">
        <v>13666</v>
      </c>
      <c r="Q577" t="s">
        <v>13666</v>
      </c>
      <c r="R577" t="s">
        <v>13666</v>
      </c>
      <c r="S577">
        <v>0</v>
      </c>
    </row>
    <row r="578" spans="1:19">
      <c r="A578">
        <v>8893</v>
      </c>
      <c r="B578" t="s">
        <v>1546</v>
      </c>
      <c r="C578" t="s">
        <v>4286</v>
      </c>
      <c r="D578">
        <v>1</v>
      </c>
      <c r="E578">
        <v>8</v>
      </c>
      <c r="F578">
        <v>50000</v>
      </c>
      <c r="G578">
        <v>0</v>
      </c>
      <c r="H578">
        <v>1.19</v>
      </c>
      <c r="I578">
        <v>-0.68333333333333324</v>
      </c>
      <c r="J578">
        <v>22.59</v>
      </c>
      <c r="K578">
        <v>3.3417159763313609</v>
      </c>
      <c r="L578">
        <v>2.37</v>
      </c>
      <c r="M578">
        <v>0.72477064220183485</v>
      </c>
      <c r="N578">
        <v>0</v>
      </c>
      <c r="O578">
        <v>0</v>
      </c>
      <c r="P578" t="s">
        <v>13666</v>
      </c>
      <c r="Q578" t="s">
        <v>13666</v>
      </c>
      <c r="R578" t="s">
        <v>13666</v>
      </c>
      <c r="S578">
        <v>0</v>
      </c>
    </row>
    <row r="579" spans="1:19">
      <c r="A579">
        <v>8703</v>
      </c>
      <c r="B579" t="s">
        <v>3572</v>
      </c>
      <c r="C579" t="s">
        <v>4286</v>
      </c>
      <c r="D579">
        <v>1</v>
      </c>
      <c r="E579">
        <v>8</v>
      </c>
      <c r="F579">
        <v>50000</v>
      </c>
      <c r="G579">
        <v>0</v>
      </c>
      <c r="H579">
        <v>4.3999999999999995</v>
      </c>
      <c r="I579">
        <v>-3.4366666666666661</v>
      </c>
      <c r="J579">
        <v>41.07</v>
      </c>
      <c r="K579">
        <v>6.0754437869822491</v>
      </c>
      <c r="L579">
        <v>3.07</v>
      </c>
      <c r="M579">
        <v>0.9388379204892966</v>
      </c>
      <c r="N579">
        <v>0</v>
      </c>
      <c r="O579">
        <v>0</v>
      </c>
      <c r="P579" t="s">
        <v>13666</v>
      </c>
      <c r="Q579" t="s">
        <v>13666</v>
      </c>
      <c r="R579" t="s">
        <v>13666</v>
      </c>
      <c r="S579">
        <v>0</v>
      </c>
    </row>
    <row r="580" spans="1:19">
      <c r="A580">
        <v>9590</v>
      </c>
      <c r="B580" t="s">
        <v>3612</v>
      </c>
      <c r="C580" t="s">
        <v>4358</v>
      </c>
      <c r="D580">
        <v>1</v>
      </c>
      <c r="E580">
        <v>1</v>
      </c>
      <c r="F580">
        <v>100000</v>
      </c>
      <c r="G580">
        <v>0</v>
      </c>
      <c r="H580">
        <v>5.5599999999999952</v>
      </c>
      <c r="I580">
        <v>41.51</v>
      </c>
      <c r="J580">
        <v>5.51</v>
      </c>
      <c r="K580">
        <v>1.3604938271604938</v>
      </c>
      <c r="L580">
        <v>3.39</v>
      </c>
      <c r="M580">
        <v>1.2107142857142859</v>
      </c>
      <c r="N580">
        <v>0</v>
      </c>
      <c r="O580">
        <v>0</v>
      </c>
      <c r="P580" t="s">
        <v>13666</v>
      </c>
      <c r="Q580" t="s">
        <v>13666</v>
      </c>
      <c r="R580" t="s">
        <v>13666</v>
      </c>
      <c r="S580">
        <v>0</v>
      </c>
    </row>
    <row r="581" spans="1:19">
      <c r="A581">
        <v>9101</v>
      </c>
      <c r="B581" t="s">
        <v>2034</v>
      </c>
      <c r="C581" t="s">
        <v>4334</v>
      </c>
      <c r="D581">
        <v>1</v>
      </c>
      <c r="E581">
        <v>4</v>
      </c>
      <c r="F581">
        <v>50000</v>
      </c>
      <c r="G581">
        <v>0</v>
      </c>
      <c r="H581">
        <v>0</v>
      </c>
      <c r="I581">
        <v>0</v>
      </c>
      <c r="J581">
        <v>3.72</v>
      </c>
      <c r="K581">
        <v>0.28949416342412454</v>
      </c>
      <c r="L581">
        <v>4.63</v>
      </c>
      <c r="M581">
        <v>1.2581521739130435</v>
      </c>
      <c r="N581">
        <v>0</v>
      </c>
      <c r="O581">
        <v>0</v>
      </c>
      <c r="P581" t="s">
        <v>13666</v>
      </c>
      <c r="Q581" t="s">
        <v>13666</v>
      </c>
      <c r="R581" t="s">
        <v>13666</v>
      </c>
      <c r="S581">
        <v>0</v>
      </c>
    </row>
    <row r="582" spans="1:19">
      <c r="A582">
        <v>9105</v>
      </c>
      <c r="B582" t="s">
        <v>588</v>
      </c>
      <c r="C582" t="s">
        <v>4339</v>
      </c>
      <c r="D582">
        <v>1</v>
      </c>
      <c r="E582">
        <v>6</v>
      </c>
      <c r="F582">
        <v>50000</v>
      </c>
      <c r="G582">
        <v>0</v>
      </c>
      <c r="H582">
        <v>1.6899999999999977</v>
      </c>
      <c r="I582">
        <v>49.45333333333334</v>
      </c>
      <c r="J582">
        <v>5.23</v>
      </c>
      <c r="K582">
        <v>1.3763157894736844</v>
      </c>
      <c r="L582">
        <v>3.5</v>
      </c>
      <c r="M582">
        <v>1.4403292181069958</v>
      </c>
      <c r="N582">
        <v>0</v>
      </c>
      <c r="O582">
        <v>0</v>
      </c>
      <c r="P582" t="s">
        <v>13666</v>
      </c>
      <c r="Q582" t="s">
        <v>13666</v>
      </c>
      <c r="R582" t="s">
        <v>13666</v>
      </c>
      <c r="S582">
        <v>0</v>
      </c>
    </row>
    <row r="583" spans="1:19">
      <c r="A583">
        <v>8993</v>
      </c>
      <c r="B583" t="s">
        <v>1555</v>
      </c>
      <c r="C583" t="s">
        <v>4334</v>
      </c>
      <c r="D583">
        <v>1</v>
      </c>
      <c r="E583">
        <v>4</v>
      </c>
      <c r="F583">
        <v>50000</v>
      </c>
      <c r="G583">
        <v>0</v>
      </c>
      <c r="H583">
        <v>6.0900000000000034</v>
      </c>
      <c r="I583">
        <v>70.86</v>
      </c>
      <c r="J583">
        <v>13.27</v>
      </c>
      <c r="K583">
        <v>1.0326848249027238</v>
      </c>
      <c r="L583">
        <v>7.88</v>
      </c>
      <c r="M583">
        <v>2.1413043478260869</v>
      </c>
      <c r="N583">
        <v>0</v>
      </c>
      <c r="O583">
        <v>0</v>
      </c>
      <c r="P583" t="s">
        <v>13666</v>
      </c>
      <c r="Q583" t="s">
        <v>13666</v>
      </c>
      <c r="R583" t="s">
        <v>13666</v>
      </c>
      <c r="S583">
        <v>0</v>
      </c>
    </row>
    <row r="584" spans="1:19">
      <c r="A584">
        <v>8865</v>
      </c>
      <c r="B584" t="s">
        <v>857</v>
      </c>
      <c r="C584" t="s">
        <v>4339</v>
      </c>
      <c r="D584">
        <v>1</v>
      </c>
      <c r="E584">
        <v>6</v>
      </c>
      <c r="F584">
        <v>50000</v>
      </c>
      <c r="G584">
        <v>0</v>
      </c>
      <c r="H584">
        <v>3.4699999999999989</v>
      </c>
      <c r="I584">
        <v>59.073333333333331</v>
      </c>
      <c r="J584">
        <v>9.9700000000000006</v>
      </c>
      <c r="K584">
        <v>2.6236842105263163</v>
      </c>
      <c r="L584">
        <v>3.73</v>
      </c>
      <c r="M584">
        <v>1.5349794238683125</v>
      </c>
      <c r="N584">
        <v>0</v>
      </c>
      <c r="O584">
        <v>0</v>
      </c>
      <c r="P584" t="s">
        <v>13666</v>
      </c>
      <c r="Q584" t="s">
        <v>13666</v>
      </c>
      <c r="R584" t="s">
        <v>13666</v>
      </c>
      <c r="S584">
        <v>0</v>
      </c>
    </row>
    <row r="585" spans="1:19">
      <c r="A585">
        <v>8989</v>
      </c>
      <c r="B585" t="s">
        <v>1551</v>
      </c>
      <c r="C585" t="s">
        <v>4332</v>
      </c>
      <c r="D585">
        <v>1</v>
      </c>
      <c r="E585">
        <v>3</v>
      </c>
      <c r="F585">
        <v>100000</v>
      </c>
      <c r="G585">
        <v>0</v>
      </c>
      <c r="H585">
        <v>35.82</v>
      </c>
      <c r="I585">
        <v>19.670000000000002</v>
      </c>
      <c r="J585">
        <v>17.670000000000002</v>
      </c>
      <c r="K585">
        <v>3.9179600886917965</v>
      </c>
      <c r="L585">
        <v>2.21</v>
      </c>
      <c r="M585">
        <v>0.84674329501915713</v>
      </c>
      <c r="N585">
        <v>0</v>
      </c>
      <c r="O585">
        <v>0</v>
      </c>
      <c r="P585" t="s">
        <v>13666</v>
      </c>
      <c r="Q585" t="s">
        <v>13666</v>
      </c>
      <c r="R585" t="s">
        <v>13666</v>
      </c>
      <c r="S585">
        <v>0</v>
      </c>
    </row>
    <row r="586" spans="1:19">
      <c r="A586">
        <v>9052</v>
      </c>
      <c r="B586" t="s">
        <v>1224</v>
      </c>
      <c r="C586" t="s">
        <v>4334</v>
      </c>
      <c r="D586">
        <v>1</v>
      </c>
      <c r="E586">
        <v>4</v>
      </c>
      <c r="F586">
        <v>50000</v>
      </c>
      <c r="G586">
        <v>0</v>
      </c>
      <c r="H586">
        <v>6.980000000000004</v>
      </c>
      <c r="I586">
        <v>39.333333333333336</v>
      </c>
      <c r="J586">
        <v>15.56</v>
      </c>
      <c r="K586">
        <v>1.2108949416342414</v>
      </c>
      <c r="L586">
        <v>5.95</v>
      </c>
      <c r="M586">
        <v>1.6168478260869565</v>
      </c>
      <c r="N586">
        <v>0</v>
      </c>
      <c r="O586">
        <v>0</v>
      </c>
      <c r="P586" t="s">
        <v>13666</v>
      </c>
      <c r="Q586" t="s">
        <v>13666</v>
      </c>
      <c r="R586" t="s">
        <v>13666</v>
      </c>
      <c r="S586">
        <v>0</v>
      </c>
    </row>
    <row r="587" spans="1:19">
      <c r="A587">
        <v>9207</v>
      </c>
      <c r="B587" t="s">
        <v>682</v>
      </c>
      <c r="C587" t="s">
        <v>4332</v>
      </c>
      <c r="D587">
        <v>1</v>
      </c>
      <c r="E587">
        <v>3</v>
      </c>
      <c r="F587">
        <v>100000</v>
      </c>
      <c r="G587">
        <v>0</v>
      </c>
      <c r="H587">
        <v>4.0300000000000011</v>
      </c>
      <c r="I587">
        <v>60.716666666666669</v>
      </c>
      <c r="J587">
        <v>15.38</v>
      </c>
      <c r="K587">
        <v>3.4101995565410204</v>
      </c>
      <c r="L587">
        <v>2.1800000000000002</v>
      </c>
      <c r="M587">
        <v>0.83524904214559392</v>
      </c>
      <c r="N587">
        <v>0</v>
      </c>
      <c r="O587">
        <v>0</v>
      </c>
      <c r="P587" t="s">
        <v>13666</v>
      </c>
      <c r="Q587" t="s">
        <v>13666</v>
      </c>
      <c r="R587" t="s">
        <v>13666</v>
      </c>
      <c r="S587">
        <v>0</v>
      </c>
    </row>
    <row r="588" spans="1:19">
      <c r="A588">
        <v>9014</v>
      </c>
      <c r="B588" t="s">
        <v>1563</v>
      </c>
      <c r="C588" t="s">
        <v>4334</v>
      </c>
      <c r="D588">
        <v>1</v>
      </c>
      <c r="E588">
        <v>4</v>
      </c>
      <c r="F588">
        <v>50000</v>
      </c>
      <c r="G588">
        <v>0</v>
      </c>
      <c r="H588">
        <v>21.25</v>
      </c>
      <c r="I588">
        <v>30.189999999999998</v>
      </c>
      <c r="J588">
        <v>23.09</v>
      </c>
      <c r="K588">
        <v>1.796887159533074</v>
      </c>
      <c r="L588">
        <v>3.22</v>
      </c>
      <c r="M588">
        <v>0.875</v>
      </c>
      <c r="N588">
        <v>0</v>
      </c>
      <c r="O588">
        <v>0</v>
      </c>
      <c r="P588" t="s">
        <v>13666</v>
      </c>
      <c r="Q588" t="s">
        <v>13666</v>
      </c>
      <c r="R588" t="s">
        <v>13666</v>
      </c>
      <c r="S588">
        <v>0</v>
      </c>
    </row>
    <row r="589" spans="1:19">
      <c r="A589">
        <v>9275</v>
      </c>
      <c r="B589" t="s">
        <v>2484</v>
      </c>
      <c r="C589" t="s">
        <v>4352</v>
      </c>
      <c r="D589">
        <v>1</v>
      </c>
      <c r="E589">
        <v>14</v>
      </c>
      <c r="F589">
        <v>100000</v>
      </c>
      <c r="G589">
        <v>0</v>
      </c>
      <c r="H589">
        <v>5.54</v>
      </c>
      <c r="I589">
        <v>0.12666666666666662</v>
      </c>
      <c r="J589">
        <v>8.15</v>
      </c>
      <c r="K589">
        <v>1.0149439601494397</v>
      </c>
      <c r="L589">
        <v>4.91</v>
      </c>
      <c r="M589">
        <v>1.3676880222841226</v>
      </c>
      <c r="N589">
        <v>0</v>
      </c>
      <c r="O589">
        <v>0</v>
      </c>
      <c r="P589" t="s">
        <v>13666</v>
      </c>
      <c r="Q589" t="s">
        <v>13666</v>
      </c>
      <c r="R589" t="s">
        <v>13666</v>
      </c>
      <c r="S589">
        <v>0</v>
      </c>
    </row>
    <row r="590" spans="1:19">
      <c r="A590">
        <v>9010</v>
      </c>
      <c r="B590" t="s">
        <v>429</v>
      </c>
      <c r="C590" t="s">
        <v>4358</v>
      </c>
      <c r="D590">
        <v>1</v>
      </c>
      <c r="E590">
        <v>1</v>
      </c>
      <c r="F590">
        <v>100000</v>
      </c>
      <c r="G590">
        <v>0</v>
      </c>
      <c r="H590">
        <v>11.279999999999994</v>
      </c>
      <c r="I590">
        <v>49.863333333333337</v>
      </c>
      <c r="J590">
        <v>2.11</v>
      </c>
      <c r="K590">
        <v>0.52098765432098759</v>
      </c>
      <c r="L590">
        <v>2.2799999999999998</v>
      </c>
      <c r="M590">
        <v>0.81428571428571428</v>
      </c>
      <c r="N590">
        <v>0</v>
      </c>
      <c r="O590">
        <v>0</v>
      </c>
      <c r="P590" t="s">
        <v>13666</v>
      </c>
      <c r="Q590" t="s">
        <v>13666</v>
      </c>
      <c r="R590" t="s">
        <v>13666</v>
      </c>
      <c r="S590">
        <v>0</v>
      </c>
    </row>
    <row r="591" spans="1:19">
      <c r="A591">
        <v>9298</v>
      </c>
      <c r="B591" t="s">
        <v>461</v>
      </c>
      <c r="C591" t="s">
        <v>4334</v>
      </c>
      <c r="D591">
        <v>1</v>
      </c>
      <c r="E591">
        <v>4</v>
      </c>
      <c r="F591">
        <v>50000</v>
      </c>
      <c r="G591">
        <v>0</v>
      </c>
      <c r="H591">
        <v>2.5300000000000002</v>
      </c>
      <c r="I591">
        <v>-2.1833333333333331</v>
      </c>
      <c r="J591">
        <v>7.72</v>
      </c>
      <c r="K591">
        <v>0.60077821011673149</v>
      </c>
      <c r="L591">
        <v>2.97</v>
      </c>
      <c r="M591">
        <v>0.80706521739130432</v>
      </c>
      <c r="N591">
        <v>0</v>
      </c>
      <c r="O591">
        <v>0</v>
      </c>
      <c r="P591" t="s">
        <v>13666</v>
      </c>
      <c r="Q591" t="s">
        <v>13666</v>
      </c>
      <c r="R591" t="s">
        <v>13666</v>
      </c>
      <c r="S591">
        <v>0</v>
      </c>
    </row>
    <row r="592" spans="1:19">
      <c r="A592">
        <v>9292</v>
      </c>
      <c r="B592" t="s">
        <v>2493</v>
      </c>
      <c r="C592" t="s">
        <v>4286</v>
      </c>
      <c r="D592">
        <v>1</v>
      </c>
      <c r="E592">
        <v>8</v>
      </c>
      <c r="F592">
        <v>100000</v>
      </c>
      <c r="G592">
        <v>0</v>
      </c>
      <c r="H592">
        <v>7.1099999999999994</v>
      </c>
      <c r="I592">
        <v>24.830000000000002</v>
      </c>
      <c r="J592">
        <v>6.63</v>
      </c>
      <c r="K592">
        <v>0.98076923076923084</v>
      </c>
      <c r="L592">
        <v>3.1</v>
      </c>
      <c r="M592">
        <v>0.94801223241590216</v>
      </c>
      <c r="N592">
        <v>0</v>
      </c>
      <c r="O592">
        <v>0</v>
      </c>
      <c r="P592" t="s">
        <v>13666</v>
      </c>
      <c r="Q592" t="s">
        <v>13666</v>
      </c>
      <c r="R592" t="s">
        <v>13666</v>
      </c>
      <c r="S592">
        <v>0</v>
      </c>
    </row>
    <row r="593" spans="1:19">
      <c r="A593">
        <v>8609</v>
      </c>
      <c r="B593" t="s">
        <v>36</v>
      </c>
      <c r="C593" t="s">
        <v>4339</v>
      </c>
      <c r="D593">
        <v>1</v>
      </c>
      <c r="E593">
        <v>6</v>
      </c>
      <c r="F593">
        <v>50000</v>
      </c>
      <c r="G593">
        <v>0</v>
      </c>
      <c r="H593">
        <v>9.91</v>
      </c>
      <c r="I593">
        <v>4.166666666666667</v>
      </c>
      <c r="J593">
        <v>2.63</v>
      </c>
      <c r="K593">
        <v>0.69210526315789478</v>
      </c>
      <c r="L593">
        <v>2.86</v>
      </c>
      <c r="M593">
        <v>1.176954732510288</v>
      </c>
      <c r="N593">
        <v>0</v>
      </c>
      <c r="O593">
        <v>0</v>
      </c>
      <c r="P593" t="s">
        <v>13666</v>
      </c>
      <c r="Q593" t="s">
        <v>13666</v>
      </c>
      <c r="R593" t="s">
        <v>13666</v>
      </c>
      <c r="S593">
        <v>0</v>
      </c>
    </row>
    <row r="594" spans="1:19">
      <c r="A594">
        <v>8788</v>
      </c>
      <c r="B594" t="s">
        <v>1597</v>
      </c>
      <c r="C594" t="s">
        <v>4334</v>
      </c>
      <c r="D594">
        <v>1</v>
      </c>
      <c r="E594">
        <v>4</v>
      </c>
      <c r="F594">
        <v>50000</v>
      </c>
      <c r="G594">
        <v>0</v>
      </c>
      <c r="H594">
        <v>17.3</v>
      </c>
      <c r="I594">
        <v>10.206666666666667</v>
      </c>
      <c r="J594">
        <v>29.65</v>
      </c>
      <c r="K594">
        <v>2.3073929961089492</v>
      </c>
      <c r="L594">
        <v>3.58</v>
      </c>
      <c r="M594">
        <v>0.97282608695652173</v>
      </c>
      <c r="N594">
        <v>0</v>
      </c>
      <c r="O594">
        <v>0</v>
      </c>
      <c r="P594" t="s">
        <v>13666</v>
      </c>
      <c r="Q594" t="s">
        <v>13666</v>
      </c>
      <c r="R594" t="s">
        <v>13666</v>
      </c>
      <c r="S594">
        <v>0</v>
      </c>
    </row>
    <row r="595" spans="1:19">
      <c r="A595">
        <v>9337</v>
      </c>
      <c r="B595" t="s">
        <v>2589</v>
      </c>
      <c r="C595" t="s">
        <v>4352</v>
      </c>
      <c r="D595">
        <v>1</v>
      </c>
      <c r="E595">
        <v>14</v>
      </c>
      <c r="F595">
        <v>100000</v>
      </c>
      <c r="G595">
        <v>0</v>
      </c>
      <c r="H595">
        <v>0.36</v>
      </c>
      <c r="I595">
        <v>-1.1033333333333333</v>
      </c>
      <c r="J595">
        <v>108.31</v>
      </c>
      <c r="K595">
        <v>13.488169364881696</v>
      </c>
      <c r="L595">
        <v>6.61</v>
      </c>
      <c r="M595">
        <v>1.8412256267409473</v>
      </c>
      <c r="N595">
        <v>0</v>
      </c>
      <c r="O595">
        <v>0</v>
      </c>
      <c r="P595" t="s">
        <v>13666</v>
      </c>
      <c r="Q595" t="s">
        <v>13666</v>
      </c>
      <c r="R595" t="s">
        <v>13666</v>
      </c>
      <c r="S595">
        <v>0</v>
      </c>
    </row>
    <row r="596" spans="1:19">
      <c r="A596">
        <v>9415</v>
      </c>
      <c r="B596" t="s">
        <v>2639</v>
      </c>
      <c r="C596" t="s">
        <v>4334</v>
      </c>
      <c r="D596">
        <v>1</v>
      </c>
      <c r="E596">
        <v>4</v>
      </c>
      <c r="F596">
        <v>50000</v>
      </c>
      <c r="G596">
        <v>0</v>
      </c>
      <c r="H596">
        <v>12.21</v>
      </c>
      <c r="I596">
        <v>4.746666666666667</v>
      </c>
      <c r="J596">
        <v>11.99</v>
      </c>
      <c r="K596">
        <v>0.93307392996108951</v>
      </c>
      <c r="L596">
        <v>3.94</v>
      </c>
      <c r="M596">
        <v>1.0706521739130435</v>
      </c>
      <c r="N596">
        <v>0</v>
      </c>
      <c r="O596">
        <v>0</v>
      </c>
      <c r="P596" t="s">
        <v>13666</v>
      </c>
      <c r="Q596" t="s">
        <v>13666</v>
      </c>
      <c r="R596" t="s">
        <v>13666</v>
      </c>
      <c r="S596">
        <v>0</v>
      </c>
    </row>
    <row r="597" spans="1:19">
      <c r="A597">
        <v>9400</v>
      </c>
      <c r="B597" t="s">
        <v>2667</v>
      </c>
      <c r="C597" t="s">
        <v>4334</v>
      </c>
      <c r="D597">
        <v>1</v>
      </c>
      <c r="E597">
        <v>4</v>
      </c>
      <c r="F597">
        <v>49943.3</v>
      </c>
      <c r="G597">
        <v>0</v>
      </c>
      <c r="H597">
        <v>4.1700000000000017</v>
      </c>
      <c r="I597">
        <v>86.396666666666661</v>
      </c>
      <c r="J597">
        <v>58.54</v>
      </c>
      <c r="K597">
        <v>4.5556420233463033</v>
      </c>
      <c r="L597">
        <v>3.49</v>
      </c>
      <c r="M597">
        <v>0.94836956521739135</v>
      </c>
      <c r="N597">
        <v>0</v>
      </c>
      <c r="O597">
        <v>0</v>
      </c>
      <c r="P597" t="s">
        <v>13666</v>
      </c>
      <c r="Q597" t="s">
        <v>13666</v>
      </c>
      <c r="R597" t="s">
        <v>13666</v>
      </c>
      <c r="S597">
        <v>0</v>
      </c>
    </row>
    <row r="598" spans="1:19">
      <c r="A598">
        <v>9003</v>
      </c>
      <c r="B598" t="s">
        <v>354</v>
      </c>
      <c r="C598" t="s">
        <v>4334</v>
      </c>
      <c r="D598">
        <v>1</v>
      </c>
      <c r="E598">
        <v>4</v>
      </c>
      <c r="F598">
        <v>50000</v>
      </c>
      <c r="G598">
        <v>0</v>
      </c>
      <c r="H598">
        <v>5.1199999999999974</v>
      </c>
      <c r="I598">
        <v>36.65</v>
      </c>
      <c r="J598">
        <v>8.86</v>
      </c>
      <c r="K598">
        <v>0.68949416342412451</v>
      </c>
      <c r="L598">
        <v>3.35</v>
      </c>
      <c r="M598">
        <v>0.91032608695652173</v>
      </c>
      <c r="N598">
        <v>0</v>
      </c>
      <c r="O598">
        <v>0</v>
      </c>
      <c r="P598" t="s">
        <v>13666</v>
      </c>
      <c r="Q598" t="s">
        <v>13666</v>
      </c>
      <c r="R598" t="s">
        <v>13666</v>
      </c>
      <c r="S598">
        <v>0</v>
      </c>
    </row>
    <row r="599" spans="1:19">
      <c r="A599">
        <v>9342</v>
      </c>
      <c r="B599" t="s">
        <v>2571</v>
      </c>
      <c r="C599" t="s">
        <v>4286</v>
      </c>
      <c r="D599">
        <v>1</v>
      </c>
      <c r="E599">
        <v>8</v>
      </c>
      <c r="F599">
        <v>50000</v>
      </c>
      <c r="G599">
        <v>0</v>
      </c>
      <c r="H599">
        <v>24.05</v>
      </c>
      <c r="I599">
        <v>22.763333333333332</v>
      </c>
      <c r="J599">
        <v>2.2000000000000002</v>
      </c>
      <c r="K599">
        <v>0.32544378698224857</v>
      </c>
      <c r="L599">
        <v>3.05</v>
      </c>
      <c r="M599">
        <v>0.93272171253822622</v>
      </c>
      <c r="N599">
        <v>0</v>
      </c>
      <c r="O599">
        <v>0</v>
      </c>
      <c r="P599" t="s">
        <v>13666</v>
      </c>
      <c r="Q599" t="s">
        <v>13666</v>
      </c>
      <c r="R599" t="s">
        <v>13666</v>
      </c>
      <c r="S599">
        <v>0</v>
      </c>
    </row>
    <row r="600" spans="1:19">
      <c r="A600">
        <v>9305</v>
      </c>
      <c r="B600" t="s">
        <v>2585</v>
      </c>
      <c r="C600" t="s">
        <v>4339</v>
      </c>
      <c r="D600">
        <v>1</v>
      </c>
      <c r="E600">
        <v>6</v>
      </c>
      <c r="F600">
        <v>50000</v>
      </c>
      <c r="G600">
        <v>0</v>
      </c>
      <c r="H600">
        <v>7.8900000000000006</v>
      </c>
      <c r="I600">
        <v>70.88</v>
      </c>
      <c r="J600">
        <v>3.31</v>
      </c>
      <c r="K600">
        <v>0.87105263157894741</v>
      </c>
      <c r="L600">
        <v>1.28</v>
      </c>
      <c r="M600">
        <v>0.52674897119341557</v>
      </c>
      <c r="N600">
        <v>0</v>
      </c>
      <c r="O600">
        <v>0</v>
      </c>
      <c r="P600" t="s">
        <v>13666</v>
      </c>
      <c r="Q600" t="s">
        <v>13666</v>
      </c>
      <c r="R600" t="s">
        <v>13666</v>
      </c>
      <c r="S600">
        <v>0</v>
      </c>
    </row>
    <row r="601" spans="1:19">
      <c r="A601">
        <v>9340</v>
      </c>
      <c r="B601" t="s">
        <v>2737</v>
      </c>
      <c r="C601" t="s">
        <v>4286</v>
      </c>
      <c r="D601">
        <v>1</v>
      </c>
      <c r="E601">
        <v>8</v>
      </c>
      <c r="F601">
        <v>50000</v>
      </c>
      <c r="G601">
        <v>0</v>
      </c>
      <c r="H601">
        <v>0.9800000000000002</v>
      </c>
      <c r="I601">
        <v>-1.7766666666666666</v>
      </c>
      <c r="J601">
        <v>19.809999999999999</v>
      </c>
      <c r="K601">
        <v>2.9304733727810648</v>
      </c>
      <c r="L601">
        <v>4.8600000000000003</v>
      </c>
      <c r="M601">
        <v>1.4862385321100919</v>
      </c>
      <c r="N601">
        <v>0</v>
      </c>
      <c r="O601">
        <v>0</v>
      </c>
      <c r="P601" t="s">
        <v>13666</v>
      </c>
      <c r="Q601" t="s">
        <v>13666</v>
      </c>
      <c r="R601" t="s">
        <v>13666</v>
      </c>
      <c r="S601">
        <v>0</v>
      </c>
    </row>
    <row r="602" spans="1:19">
      <c r="A602">
        <v>9388</v>
      </c>
      <c r="B602" t="s">
        <v>2621</v>
      </c>
      <c r="C602" t="s">
        <v>4335</v>
      </c>
      <c r="D602">
        <v>1</v>
      </c>
      <c r="E602">
        <v>5</v>
      </c>
      <c r="F602">
        <v>50000</v>
      </c>
      <c r="G602">
        <v>0</v>
      </c>
      <c r="H602">
        <v>0</v>
      </c>
      <c r="I602">
        <v>0</v>
      </c>
      <c r="J602">
        <v>5.69</v>
      </c>
      <c r="K602">
        <v>1.4552429667519182</v>
      </c>
      <c r="L602">
        <v>3.91</v>
      </c>
      <c r="M602">
        <v>1.6024590163934427</v>
      </c>
      <c r="N602">
        <v>0</v>
      </c>
      <c r="O602">
        <v>0</v>
      </c>
      <c r="P602" t="s">
        <v>13666</v>
      </c>
      <c r="Q602" t="s">
        <v>13666</v>
      </c>
      <c r="R602" t="s">
        <v>13666</v>
      </c>
      <c r="S602">
        <v>0</v>
      </c>
    </row>
    <row r="603" spans="1:19">
      <c r="A603">
        <v>9392</v>
      </c>
      <c r="B603" t="s">
        <v>2651</v>
      </c>
      <c r="C603" t="s">
        <v>4335</v>
      </c>
      <c r="D603">
        <v>1</v>
      </c>
      <c r="E603">
        <v>5</v>
      </c>
      <c r="F603">
        <v>100000</v>
      </c>
      <c r="G603">
        <v>0</v>
      </c>
      <c r="H603">
        <v>6.18</v>
      </c>
      <c r="I603">
        <v>35.806666666666665</v>
      </c>
      <c r="J603">
        <v>2.75</v>
      </c>
      <c r="K603">
        <v>0.70332480818414322</v>
      </c>
      <c r="L603">
        <v>2.0699999999999998</v>
      </c>
      <c r="M603">
        <v>0.84836065573770492</v>
      </c>
      <c r="N603">
        <v>0</v>
      </c>
      <c r="O603">
        <v>0</v>
      </c>
      <c r="P603" t="s">
        <v>13666</v>
      </c>
      <c r="Q603" t="s">
        <v>13666</v>
      </c>
      <c r="R603" t="s">
        <v>13666</v>
      </c>
      <c r="S603">
        <v>0</v>
      </c>
    </row>
    <row r="604" spans="1:19">
      <c r="A604">
        <v>9029</v>
      </c>
      <c r="B604" t="s">
        <v>437</v>
      </c>
      <c r="C604" t="s">
        <v>4334</v>
      </c>
      <c r="D604">
        <v>1</v>
      </c>
      <c r="E604">
        <v>4</v>
      </c>
      <c r="F604">
        <v>50000</v>
      </c>
      <c r="G604">
        <v>0</v>
      </c>
      <c r="H604">
        <v>5.3299999999999983</v>
      </c>
      <c r="I604">
        <v>21.843333333333334</v>
      </c>
      <c r="J604">
        <v>20.76</v>
      </c>
      <c r="K604">
        <v>1.6155642023346306</v>
      </c>
      <c r="L604">
        <v>3.19</v>
      </c>
      <c r="M604">
        <v>0.86684782608695643</v>
      </c>
      <c r="N604">
        <v>0</v>
      </c>
      <c r="O604">
        <v>0</v>
      </c>
      <c r="P604" t="s">
        <v>13666</v>
      </c>
      <c r="Q604" t="s">
        <v>13666</v>
      </c>
      <c r="R604" t="s">
        <v>13666</v>
      </c>
      <c r="S604">
        <v>0</v>
      </c>
    </row>
    <row r="605" spans="1:19">
      <c r="A605">
        <v>9396</v>
      </c>
      <c r="B605" t="s">
        <v>2661</v>
      </c>
      <c r="C605" t="s">
        <v>4334</v>
      </c>
      <c r="D605">
        <v>1</v>
      </c>
      <c r="E605">
        <v>4</v>
      </c>
      <c r="F605">
        <v>100000</v>
      </c>
      <c r="G605">
        <v>0</v>
      </c>
      <c r="H605">
        <v>0.7599999999999999</v>
      </c>
      <c r="I605">
        <v>-1.1433333333333333</v>
      </c>
      <c r="J605">
        <v>21.43</v>
      </c>
      <c r="K605">
        <v>1.6677042801556421</v>
      </c>
      <c r="L605">
        <v>3.63</v>
      </c>
      <c r="M605">
        <v>0.98641304347826075</v>
      </c>
      <c r="N605">
        <v>0</v>
      </c>
      <c r="O605">
        <v>0</v>
      </c>
      <c r="P605" t="s">
        <v>13666</v>
      </c>
      <c r="Q605" t="s">
        <v>13666</v>
      </c>
      <c r="R605" t="s">
        <v>13666</v>
      </c>
      <c r="S605">
        <v>0</v>
      </c>
    </row>
    <row r="606" spans="1:19">
      <c r="A606">
        <v>8941</v>
      </c>
      <c r="B606" t="s">
        <v>1030</v>
      </c>
      <c r="C606" t="s">
        <v>4334</v>
      </c>
      <c r="D606">
        <v>1</v>
      </c>
      <c r="E606">
        <v>4</v>
      </c>
      <c r="F606">
        <v>50000</v>
      </c>
      <c r="G606">
        <v>0</v>
      </c>
      <c r="H606">
        <v>9.8000000000000007</v>
      </c>
      <c r="I606">
        <v>3.2666666666666671</v>
      </c>
      <c r="J606">
        <v>8.81</v>
      </c>
      <c r="K606">
        <v>0.68560311284046693</v>
      </c>
      <c r="L606">
        <v>3.02</v>
      </c>
      <c r="M606">
        <v>0.82065217391304346</v>
      </c>
      <c r="N606">
        <v>0</v>
      </c>
      <c r="O606">
        <v>0</v>
      </c>
      <c r="P606" t="s">
        <v>13666</v>
      </c>
      <c r="Q606" t="s">
        <v>13666</v>
      </c>
      <c r="R606" t="s">
        <v>13666</v>
      </c>
      <c r="S606">
        <v>0</v>
      </c>
    </row>
    <row r="607" spans="1:19">
      <c r="A607">
        <v>9009</v>
      </c>
      <c r="B607" t="s">
        <v>1160</v>
      </c>
      <c r="C607" t="s">
        <v>4335</v>
      </c>
      <c r="D607">
        <v>1</v>
      </c>
      <c r="E607">
        <v>5</v>
      </c>
      <c r="F607">
        <v>50000</v>
      </c>
      <c r="G607">
        <v>0</v>
      </c>
      <c r="H607">
        <v>6.7199999999999989</v>
      </c>
      <c r="I607">
        <v>17.023333333333333</v>
      </c>
      <c r="J607">
        <v>3.43</v>
      </c>
      <c r="K607">
        <v>0.87723785166240409</v>
      </c>
      <c r="L607">
        <v>2.33</v>
      </c>
      <c r="M607">
        <v>0.95491803278688525</v>
      </c>
      <c r="N607">
        <v>0</v>
      </c>
      <c r="O607">
        <v>0</v>
      </c>
      <c r="P607" t="s">
        <v>13666</v>
      </c>
      <c r="Q607" t="s">
        <v>13666</v>
      </c>
      <c r="R607" t="s">
        <v>13666</v>
      </c>
      <c r="S607">
        <v>0</v>
      </c>
    </row>
    <row r="608" spans="1:19">
      <c r="A608">
        <v>8947</v>
      </c>
      <c r="B608" t="s">
        <v>2238</v>
      </c>
      <c r="C608" t="s">
        <v>4339</v>
      </c>
      <c r="D608">
        <v>1</v>
      </c>
      <c r="E608">
        <v>6</v>
      </c>
      <c r="F608">
        <v>50000</v>
      </c>
      <c r="G608">
        <v>0</v>
      </c>
      <c r="H608">
        <v>3.4200000000000017</v>
      </c>
      <c r="I608">
        <v>61.82</v>
      </c>
      <c r="J608">
        <v>5.21</v>
      </c>
      <c r="K608">
        <v>1.3710526315789475</v>
      </c>
      <c r="L608">
        <v>2.66</v>
      </c>
      <c r="M608">
        <v>1.0946502057613168</v>
      </c>
      <c r="N608">
        <v>0</v>
      </c>
      <c r="O608">
        <v>0</v>
      </c>
      <c r="P608" t="s">
        <v>13666</v>
      </c>
      <c r="Q608" t="s">
        <v>13666</v>
      </c>
      <c r="R608" t="s">
        <v>13666</v>
      </c>
      <c r="S608">
        <v>0</v>
      </c>
    </row>
    <row r="609" spans="1:19">
      <c r="A609">
        <v>9379</v>
      </c>
      <c r="B609" t="s">
        <v>1115</v>
      </c>
      <c r="C609" t="s">
        <v>4334</v>
      </c>
      <c r="D609">
        <v>1</v>
      </c>
      <c r="E609">
        <v>4</v>
      </c>
      <c r="F609">
        <v>50000</v>
      </c>
      <c r="G609">
        <v>0</v>
      </c>
      <c r="H609">
        <v>2.1699999999999982</v>
      </c>
      <c r="I609">
        <v>32.146666666666668</v>
      </c>
      <c r="J609">
        <v>13.4</v>
      </c>
      <c r="K609">
        <v>1.0428015564202335</v>
      </c>
      <c r="L609">
        <v>3.31</v>
      </c>
      <c r="M609">
        <v>0.89945652173913038</v>
      </c>
      <c r="N609">
        <v>0</v>
      </c>
      <c r="O609">
        <v>0</v>
      </c>
      <c r="P609" t="s">
        <v>13666</v>
      </c>
      <c r="Q609" t="s">
        <v>13666</v>
      </c>
      <c r="R609" t="s">
        <v>13666</v>
      </c>
      <c r="S609">
        <v>0</v>
      </c>
    </row>
    <row r="610" spans="1:19">
      <c r="A610">
        <v>8982</v>
      </c>
      <c r="B610" t="s">
        <v>1129</v>
      </c>
      <c r="C610" t="s">
        <v>8071</v>
      </c>
      <c r="D610">
        <v>1</v>
      </c>
      <c r="E610">
        <v>10</v>
      </c>
      <c r="F610">
        <v>150000</v>
      </c>
      <c r="G610">
        <v>0</v>
      </c>
      <c r="H610">
        <v>16.670000000000002</v>
      </c>
      <c r="I610">
        <v>5.5566666666666675</v>
      </c>
      <c r="J610">
        <v>3.95</v>
      </c>
      <c r="K610">
        <v>0.88565022421524664</v>
      </c>
      <c r="L610">
        <v>2.57</v>
      </c>
      <c r="M610">
        <v>1.4770114942528734</v>
      </c>
      <c r="N610">
        <v>0</v>
      </c>
      <c r="O610">
        <v>0</v>
      </c>
      <c r="P610" t="s">
        <v>13666</v>
      </c>
      <c r="Q610" t="s">
        <v>13666</v>
      </c>
      <c r="R610" t="s">
        <v>13666</v>
      </c>
      <c r="S610">
        <v>0</v>
      </c>
    </row>
    <row r="611" spans="1:19">
      <c r="A611">
        <v>9193</v>
      </c>
      <c r="B611" t="s">
        <v>1053</v>
      </c>
      <c r="C611" t="s">
        <v>4334</v>
      </c>
      <c r="D611">
        <v>1</v>
      </c>
      <c r="E611">
        <v>4</v>
      </c>
      <c r="F611">
        <v>50000</v>
      </c>
      <c r="G611">
        <v>0</v>
      </c>
      <c r="H611">
        <v>0</v>
      </c>
      <c r="I611">
        <v>0</v>
      </c>
      <c r="J611">
        <v>3.53</v>
      </c>
      <c r="K611">
        <v>0.27470817120622565</v>
      </c>
      <c r="L611">
        <v>2.4300000000000002</v>
      </c>
      <c r="M611">
        <v>0.66032608695652173</v>
      </c>
      <c r="N611">
        <v>0</v>
      </c>
      <c r="O611">
        <v>0</v>
      </c>
      <c r="P611" t="s">
        <v>13666</v>
      </c>
      <c r="Q611" t="s">
        <v>13666</v>
      </c>
      <c r="R611" t="s">
        <v>13666</v>
      </c>
      <c r="S611">
        <v>0</v>
      </c>
    </row>
    <row r="612" spans="1:19">
      <c r="A612">
        <v>8924</v>
      </c>
      <c r="B612" t="s">
        <v>1657</v>
      </c>
      <c r="C612" t="s">
        <v>4350</v>
      </c>
      <c r="D612">
        <v>1</v>
      </c>
      <c r="E612">
        <v>15</v>
      </c>
      <c r="F612">
        <v>50000</v>
      </c>
      <c r="G612">
        <v>0</v>
      </c>
      <c r="H612">
        <v>13.760000000000005</v>
      </c>
      <c r="I612">
        <v>46.94</v>
      </c>
      <c r="J612">
        <v>9.6</v>
      </c>
      <c r="K612">
        <v>3.0670926517571884</v>
      </c>
      <c r="L612">
        <v>3.74</v>
      </c>
      <c r="M612">
        <v>1.4666666666666668</v>
      </c>
      <c r="N612">
        <v>0</v>
      </c>
      <c r="O612">
        <v>0</v>
      </c>
      <c r="P612" t="s">
        <v>13666</v>
      </c>
      <c r="Q612" t="s">
        <v>13666</v>
      </c>
      <c r="R612" t="s">
        <v>13666</v>
      </c>
      <c r="S612">
        <v>0</v>
      </c>
    </row>
    <row r="613" spans="1:19">
      <c r="A613">
        <v>9423</v>
      </c>
      <c r="B613" t="s">
        <v>2756</v>
      </c>
      <c r="C613" t="s">
        <v>4339</v>
      </c>
      <c r="D613">
        <v>1</v>
      </c>
      <c r="E613">
        <v>6</v>
      </c>
      <c r="F613">
        <v>50000</v>
      </c>
      <c r="G613">
        <v>0</v>
      </c>
      <c r="H613">
        <v>4.5499999999999972</v>
      </c>
      <c r="I613">
        <v>91.206666666666663</v>
      </c>
      <c r="J613">
        <v>23.15</v>
      </c>
      <c r="K613">
        <v>6.0921052631578947</v>
      </c>
      <c r="L613">
        <v>0.21</v>
      </c>
      <c r="M613">
        <v>8.6419753086419748E-2</v>
      </c>
      <c r="N613">
        <v>0</v>
      </c>
      <c r="O613">
        <v>0</v>
      </c>
      <c r="P613" t="s">
        <v>13666</v>
      </c>
      <c r="Q613" t="s">
        <v>13666</v>
      </c>
      <c r="R613" t="s">
        <v>13666</v>
      </c>
      <c r="S613">
        <v>0</v>
      </c>
    </row>
    <row r="614" spans="1:19">
      <c r="A614">
        <v>8563</v>
      </c>
      <c r="B614" t="s">
        <v>1067</v>
      </c>
      <c r="C614" t="s">
        <v>4334</v>
      </c>
      <c r="D614">
        <v>1</v>
      </c>
      <c r="E614">
        <v>4</v>
      </c>
      <c r="F614">
        <v>50000</v>
      </c>
      <c r="G614">
        <v>0</v>
      </c>
      <c r="H614">
        <v>14.39</v>
      </c>
      <c r="I614">
        <v>5.8633333333333333</v>
      </c>
      <c r="J614">
        <v>8.59</v>
      </c>
      <c r="K614">
        <v>0.6684824902723735</v>
      </c>
      <c r="L614">
        <v>4.22</v>
      </c>
      <c r="M614">
        <v>1.1467391304347825</v>
      </c>
      <c r="N614">
        <v>0</v>
      </c>
      <c r="O614">
        <v>0</v>
      </c>
      <c r="P614" t="s">
        <v>13666</v>
      </c>
      <c r="Q614" t="s">
        <v>13666</v>
      </c>
      <c r="R614" t="s">
        <v>13666</v>
      </c>
      <c r="S614">
        <v>0</v>
      </c>
    </row>
    <row r="615" spans="1:19">
      <c r="A615">
        <v>9495</v>
      </c>
      <c r="B615" t="s">
        <v>975</v>
      </c>
      <c r="C615" t="s">
        <v>4358</v>
      </c>
      <c r="D615">
        <v>1</v>
      </c>
      <c r="E615">
        <v>1</v>
      </c>
      <c r="F615">
        <v>50000</v>
      </c>
      <c r="G615">
        <v>0</v>
      </c>
      <c r="H615">
        <v>11.510000000000005</v>
      </c>
      <c r="I615">
        <v>74.12</v>
      </c>
      <c r="J615">
        <v>4.83</v>
      </c>
      <c r="K615">
        <v>1.1925925925925926</v>
      </c>
      <c r="L615">
        <v>4.09</v>
      </c>
      <c r="M615">
        <v>1.4607142857142859</v>
      </c>
      <c r="N615">
        <v>0</v>
      </c>
      <c r="O615">
        <v>0</v>
      </c>
      <c r="P615" t="s">
        <v>13666</v>
      </c>
      <c r="Q615" t="s">
        <v>13666</v>
      </c>
      <c r="R615" t="s">
        <v>13666</v>
      </c>
      <c r="S615">
        <v>0</v>
      </c>
    </row>
    <row r="616" spans="1:19">
      <c r="A616">
        <v>9203</v>
      </c>
      <c r="B616" t="s">
        <v>2256</v>
      </c>
      <c r="C616" t="s">
        <v>4339</v>
      </c>
      <c r="D616">
        <v>1</v>
      </c>
      <c r="E616">
        <v>6</v>
      </c>
      <c r="F616">
        <v>50000</v>
      </c>
      <c r="G616">
        <v>0</v>
      </c>
      <c r="H616">
        <v>6.3500000000000014</v>
      </c>
      <c r="I616">
        <v>62.023333333333341</v>
      </c>
      <c r="J616">
        <v>60.62</v>
      </c>
      <c r="K616">
        <v>15.952631578947368</v>
      </c>
      <c r="L616">
        <v>0.99</v>
      </c>
      <c r="M616">
        <v>0.40740740740740738</v>
      </c>
      <c r="N616">
        <v>0</v>
      </c>
      <c r="O616">
        <v>0</v>
      </c>
      <c r="P616" t="s">
        <v>13666</v>
      </c>
      <c r="Q616" t="s">
        <v>13666</v>
      </c>
      <c r="R616" t="s">
        <v>13666</v>
      </c>
      <c r="S616">
        <v>0</v>
      </c>
    </row>
    <row r="617" spans="1:19">
      <c r="A617">
        <v>9451</v>
      </c>
      <c r="B617" t="s">
        <v>3764</v>
      </c>
      <c r="C617" t="s">
        <v>4339</v>
      </c>
      <c r="D617">
        <v>1</v>
      </c>
      <c r="E617">
        <v>6</v>
      </c>
      <c r="F617">
        <v>50000</v>
      </c>
      <c r="G617">
        <v>0</v>
      </c>
      <c r="H617">
        <v>1.2599999999999998</v>
      </c>
      <c r="I617">
        <v>-3.3800000000000003</v>
      </c>
      <c r="J617">
        <v>7.14</v>
      </c>
      <c r="K617">
        <v>1.8789473684210527</v>
      </c>
      <c r="L617">
        <v>1.58</v>
      </c>
      <c r="M617">
        <v>0.65020576131687247</v>
      </c>
      <c r="N617">
        <v>0</v>
      </c>
      <c r="O617">
        <v>0</v>
      </c>
      <c r="P617" t="s">
        <v>13666</v>
      </c>
      <c r="Q617" t="s">
        <v>13666</v>
      </c>
      <c r="R617" t="s">
        <v>13666</v>
      </c>
      <c r="S617">
        <v>0</v>
      </c>
    </row>
    <row r="618" spans="1:19">
      <c r="A618">
        <v>9222</v>
      </c>
      <c r="B618" t="s">
        <v>2281</v>
      </c>
      <c r="C618" t="s">
        <v>4335</v>
      </c>
      <c r="D618">
        <v>1</v>
      </c>
      <c r="E618">
        <v>5</v>
      </c>
      <c r="F618">
        <v>50000</v>
      </c>
      <c r="G618">
        <v>0</v>
      </c>
      <c r="H618">
        <v>9.2799999999999994</v>
      </c>
      <c r="I618">
        <v>4.3933333333333335</v>
      </c>
      <c r="J618">
        <v>3.97</v>
      </c>
      <c r="K618">
        <v>1.0153452685421995</v>
      </c>
      <c r="L618">
        <v>1.87</v>
      </c>
      <c r="M618">
        <v>0.76639344262295084</v>
      </c>
      <c r="N618">
        <v>0</v>
      </c>
      <c r="O618">
        <v>0</v>
      </c>
      <c r="P618" t="s">
        <v>13666</v>
      </c>
      <c r="Q618" t="s">
        <v>13666</v>
      </c>
      <c r="R618" t="s">
        <v>13666</v>
      </c>
      <c r="S618">
        <v>0</v>
      </c>
    </row>
    <row r="619" spans="1:19">
      <c r="A619">
        <v>8762</v>
      </c>
      <c r="B619" t="s">
        <v>3795</v>
      </c>
      <c r="C619" t="s">
        <v>4334</v>
      </c>
      <c r="D619">
        <v>1</v>
      </c>
      <c r="E619">
        <v>4</v>
      </c>
      <c r="F619">
        <v>50000</v>
      </c>
      <c r="G619">
        <v>0</v>
      </c>
      <c r="H619">
        <v>7.32</v>
      </c>
      <c r="I619">
        <v>24.973333333333333</v>
      </c>
      <c r="J619">
        <v>17.12</v>
      </c>
      <c r="K619">
        <v>1.3322957198443581</v>
      </c>
      <c r="L619">
        <v>3.71</v>
      </c>
      <c r="M619">
        <v>1.0081521739130435</v>
      </c>
      <c r="N619">
        <v>0</v>
      </c>
      <c r="O619">
        <v>0</v>
      </c>
      <c r="P619" t="s">
        <v>13666</v>
      </c>
      <c r="Q619" t="s">
        <v>13666</v>
      </c>
      <c r="R619" t="s">
        <v>13666</v>
      </c>
      <c r="S619">
        <v>0</v>
      </c>
    </row>
    <row r="620" spans="1:19">
      <c r="A620">
        <v>9456</v>
      </c>
      <c r="B620" t="s">
        <v>3896</v>
      </c>
      <c r="C620" t="s">
        <v>4339</v>
      </c>
      <c r="D620">
        <v>1</v>
      </c>
      <c r="E620">
        <v>6</v>
      </c>
      <c r="F620">
        <v>50000</v>
      </c>
      <c r="G620">
        <v>0</v>
      </c>
      <c r="H620">
        <v>15.150000000000006</v>
      </c>
      <c r="I620">
        <v>40.963333333333331</v>
      </c>
      <c r="J620">
        <v>5.13</v>
      </c>
      <c r="K620">
        <v>1.35</v>
      </c>
      <c r="L620">
        <v>2.89</v>
      </c>
      <c r="M620">
        <v>1.1893004115226338</v>
      </c>
      <c r="N620">
        <v>0</v>
      </c>
      <c r="O620">
        <v>0</v>
      </c>
      <c r="P620" t="s">
        <v>13666</v>
      </c>
      <c r="Q620" t="s">
        <v>13666</v>
      </c>
      <c r="R620" t="s">
        <v>13666</v>
      </c>
      <c r="S620">
        <v>0</v>
      </c>
    </row>
    <row r="621" spans="1:19">
      <c r="A621">
        <v>9361</v>
      </c>
      <c r="B621" t="s">
        <v>520</v>
      </c>
      <c r="C621" t="s">
        <v>4339</v>
      </c>
      <c r="D621">
        <v>1</v>
      </c>
      <c r="E621">
        <v>6</v>
      </c>
      <c r="F621">
        <v>50000</v>
      </c>
      <c r="G621">
        <v>0</v>
      </c>
      <c r="H621">
        <v>12.629999999999995</v>
      </c>
      <c r="I621">
        <v>49.326666666666661</v>
      </c>
      <c r="J621">
        <v>4.03</v>
      </c>
      <c r="K621">
        <v>1.0605263157894738</v>
      </c>
      <c r="L621">
        <v>0.28999999999999998</v>
      </c>
      <c r="M621">
        <v>0.11934156378600821</v>
      </c>
      <c r="N621">
        <v>0</v>
      </c>
      <c r="O621">
        <v>0</v>
      </c>
      <c r="P621" t="s">
        <v>13666</v>
      </c>
      <c r="Q621" t="s">
        <v>13666</v>
      </c>
      <c r="R621" t="s">
        <v>13666</v>
      </c>
      <c r="S621">
        <v>0</v>
      </c>
    </row>
    <row r="622" spans="1:19">
      <c r="A622">
        <v>8568</v>
      </c>
      <c r="B622" t="s">
        <v>456</v>
      </c>
      <c r="C622" t="s">
        <v>4334</v>
      </c>
      <c r="D622">
        <v>1</v>
      </c>
      <c r="E622">
        <v>4</v>
      </c>
      <c r="F622">
        <v>50000</v>
      </c>
      <c r="G622">
        <v>0</v>
      </c>
      <c r="H622">
        <v>0.2200000000000002</v>
      </c>
      <c r="I622">
        <v>-3.6066666666666669</v>
      </c>
      <c r="J622">
        <v>15.58</v>
      </c>
      <c r="K622">
        <v>1.2124513618677044</v>
      </c>
      <c r="L622">
        <v>4.1900000000000004</v>
      </c>
      <c r="M622">
        <v>1.1385869565217392</v>
      </c>
      <c r="N622">
        <v>0</v>
      </c>
      <c r="O622">
        <v>0</v>
      </c>
      <c r="P622" t="s">
        <v>13666</v>
      </c>
      <c r="Q622" t="s">
        <v>13666</v>
      </c>
      <c r="R622" t="s">
        <v>13666</v>
      </c>
      <c r="S622">
        <v>0</v>
      </c>
    </row>
    <row r="623" spans="1:19">
      <c r="A623">
        <v>8975</v>
      </c>
      <c r="B623" t="s">
        <v>1367</v>
      </c>
      <c r="C623" t="s">
        <v>4352</v>
      </c>
      <c r="D623">
        <v>1</v>
      </c>
      <c r="E623">
        <v>14</v>
      </c>
      <c r="F623">
        <v>100000</v>
      </c>
      <c r="G623">
        <v>0</v>
      </c>
      <c r="H623">
        <v>14.740000000000002</v>
      </c>
      <c r="I623">
        <v>47.393333333333338</v>
      </c>
      <c r="J623">
        <v>3.44</v>
      </c>
      <c r="K623">
        <v>0.42839352428393529</v>
      </c>
      <c r="L623">
        <v>2.37</v>
      </c>
      <c r="M623">
        <v>0.66016713091922008</v>
      </c>
      <c r="N623">
        <v>0</v>
      </c>
      <c r="O623">
        <v>0</v>
      </c>
      <c r="P623" t="s">
        <v>13666</v>
      </c>
      <c r="Q623" t="s">
        <v>13666</v>
      </c>
      <c r="R623" t="s">
        <v>13666</v>
      </c>
      <c r="S623">
        <v>0</v>
      </c>
    </row>
    <row r="624" spans="1:19">
      <c r="A624">
        <v>8564</v>
      </c>
      <c r="B624" t="s">
        <v>1036</v>
      </c>
      <c r="C624" t="s">
        <v>4334</v>
      </c>
      <c r="D624">
        <v>1</v>
      </c>
      <c r="E624">
        <v>4</v>
      </c>
      <c r="F624">
        <v>50000</v>
      </c>
      <c r="G624">
        <v>0</v>
      </c>
      <c r="H624">
        <v>7.9599999999999991</v>
      </c>
      <c r="I624">
        <v>3.4499999999999997</v>
      </c>
      <c r="J624">
        <v>7.73</v>
      </c>
      <c r="K624">
        <v>0.60155642023346312</v>
      </c>
      <c r="L624">
        <v>3.44</v>
      </c>
      <c r="M624">
        <v>0.93478260869565211</v>
      </c>
      <c r="N624">
        <v>0</v>
      </c>
      <c r="O624">
        <v>0</v>
      </c>
      <c r="P624" t="s">
        <v>13666</v>
      </c>
      <c r="Q624" t="s">
        <v>13666</v>
      </c>
      <c r="R624" t="s">
        <v>13666</v>
      </c>
      <c r="S624">
        <v>0</v>
      </c>
    </row>
    <row r="625" spans="1:19">
      <c r="A625">
        <v>8558</v>
      </c>
      <c r="B625" t="s">
        <v>597</v>
      </c>
      <c r="C625" t="s">
        <v>4378</v>
      </c>
      <c r="D625">
        <v>1</v>
      </c>
      <c r="E625">
        <v>7</v>
      </c>
      <c r="F625">
        <v>50000</v>
      </c>
      <c r="G625">
        <v>0</v>
      </c>
      <c r="H625">
        <v>9.43</v>
      </c>
      <c r="I625">
        <v>2.7099999999999995</v>
      </c>
      <c r="J625">
        <v>2.73</v>
      </c>
      <c r="K625">
        <v>0.65625</v>
      </c>
      <c r="L625">
        <v>2.27</v>
      </c>
      <c r="M625">
        <v>1.0509259259259258</v>
      </c>
      <c r="N625">
        <v>0</v>
      </c>
      <c r="O625">
        <v>0</v>
      </c>
      <c r="P625" t="s">
        <v>13666</v>
      </c>
      <c r="Q625" t="s">
        <v>13666</v>
      </c>
      <c r="R625" t="s">
        <v>13666</v>
      </c>
      <c r="S625">
        <v>0</v>
      </c>
    </row>
    <row r="626" spans="1:19">
      <c r="A626">
        <v>8581</v>
      </c>
      <c r="B626" t="s">
        <v>704</v>
      </c>
      <c r="C626" t="s">
        <v>4334</v>
      </c>
      <c r="D626">
        <v>1</v>
      </c>
      <c r="E626">
        <v>4</v>
      </c>
      <c r="F626">
        <v>50000</v>
      </c>
      <c r="G626">
        <v>0</v>
      </c>
      <c r="H626">
        <v>2.5300000000000011</v>
      </c>
      <c r="I626">
        <v>56.49</v>
      </c>
      <c r="J626">
        <v>9.08</v>
      </c>
      <c r="K626">
        <v>0.70661478599221794</v>
      </c>
      <c r="L626">
        <v>4.6399999999999997</v>
      </c>
      <c r="M626">
        <v>1.2608695652173911</v>
      </c>
      <c r="N626">
        <v>0</v>
      </c>
      <c r="O626">
        <v>0</v>
      </c>
      <c r="P626" t="s">
        <v>13666</v>
      </c>
      <c r="Q626" t="s">
        <v>13666</v>
      </c>
      <c r="R626" t="s">
        <v>13666</v>
      </c>
      <c r="S626">
        <v>0</v>
      </c>
    </row>
    <row r="627" spans="1:19">
      <c r="A627">
        <v>9499</v>
      </c>
      <c r="B627" t="s">
        <v>164</v>
      </c>
      <c r="C627" t="s">
        <v>4334</v>
      </c>
      <c r="D627">
        <v>1</v>
      </c>
      <c r="E627">
        <v>4</v>
      </c>
      <c r="F627">
        <v>50000</v>
      </c>
      <c r="G627">
        <v>0</v>
      </c>
      <c r="H627">
        <v>1.1299999999999999</v>
      </c>
      <c r="I627">
        <v>-0.37666666666666665</v>
      </c>
      <c r="J627">
        <v>13.05</v>
      </c>
      <c r="K627">
        <v>1.0155642023346305</v>
      </c>
      <c r="L627">
        <v>3.17</v>
      </c>
      <c r="M627">
        <v>0.86141304347826086</v>
      </c>
      <c r="N627">
        <v>0</v>
      </c>
      <c r="O627">
        <v>0</v>
      </c>
      <c r="P627" t="s">
        <v>13666</v>
      </c>
      <c r="Q627" t="s">
        <v>13666</v>
      </c>
      <c r="R627" t="s">
        <v>13666</v>
      </c>
      <c r="S627">
        <v>0</v>
      </c>
    </row>
    <row r="628" spans="1:19">
      <c r="A628">
        <v>8792</v>
      </c>
      <c r="B628" t="s">
        <v>3987</v>
      </c>
      <c r="C628" t="s">
        <v>4358</v>
      </c>
      <c r="D628">
        <v>1</v>
      </c>
      <c r="E628">
        <v>1</v>
      </c>
      <c r="F628">
        <v>50000</v>
      </c>
      <c r="G628">
        <v>0</v>
      </c>
      <c r="H628">
        <v>34.58</v>
      </c>
      <c r="I628">
        <v>9.82</v>
      </c>
      <c r="J628">
        <v>12.5</v>
      </c>
      <c r="K628">
        <v>3.0864197530864197</v>
      </c>
      <c r="L628">
        <v>2.58</v>
      </c>
      <c r="M628">
        <v>0.92142857142857149</v>
      </c>
      <c r="N628">
        <v>0</v>
      </c>
      <c r="O628">
        <v>0</v>
      </c>
      <c r="P628" t="s">
        <v>13666</v>
      </c>
      <c r="Q628" t="s">
        <v>13666</v>
      </c>
      <c r="R628" t="s">
        <v>13666</v>
      </c>
      <c r="S628">
        <v>0</v>
      </c>
    </row>
    <row r="629" spans="1:19">
      <c r="A629">
        <v>9475</v>
      </c>
      <c r="B629" t="s">
        <v>4007</v>
      </c>
      <c r="C629" t="s">
        <v>4334</v>
      </c>
      <c r="D629">
        <v>1</v>
      </c>
      <c r="E629">
        <v>4</v>
      </c>
      <c r="F629">
        <v>49937.3</v>
      </c>
      <c r="G629">
        <v>0</v>
      </c>
      <c r="H629">
        <v>0.35</v>
      </c>
      <c r="I629">
        <v>-0.96666666666666667</v>
      </c>
      <c r="J629">
        <v>16.18</v>
      </c>
      <c r="K629">
        <v>1.2591439688715953</v>
      </c>
      <c r="L629">
        <v>1.68</v>
      </c>
      <c r="M629">
        <v>0.45652173913043476</v>
      </c>
      <c r="N629">
        <v>0</v>
      </c>
      <c r="O629">
        <v>0</v>
      </c>
      <c r="P629" t="s">
        <v>13666</v>
      </c>
      <c r="Q629" t="s">
        <v>13666</v>
      </c>
      <c r="R629" t="s">
        <v>13666</v>
      </c>
      <c r="S629">
        <v>0</v>
      </c>
    </row>
    <row r="630" spans="1:19">
      <c r="A630">
        <v>9610</v>
      </c>
      <c r="B630" t="s">
        <v>4015</v>
      </c>
      <c r="C630" t="s">
        <v>4334</v>
      </c>
      <c r="D630">
        <v>1</v>
      </c>
      <c r="E630">
        <v>4</v>
      </c>
      <c r="F630">
        <v>100000</v>
      </c>
      <c r="G630">
        <v>0</v>
      </c>
      <c r="H630">
        <v>1.3400000000000034</v>
      </c>
      <c r="I630">
        <v>83.61333333333333</v>
      </c>
      <c r="J630">
        <v>42.86</v>
      </c>
      <c r="K630">
        <v>3.3354085603112842</v>
      </c>
      <c r="L630">
        <v>5.21</v>
      </c>
      <c r="M630">
        <v>1.4157608695652173</v>
      </c>
      <c r="N630">
        <v>0</v>
      </c>
      <c r="O630">
        <v>0</v>
      </c>
      <c r="P630" t="s">
        <v>13666</v>
      </c>
      <c r="Q630" t="s">
        <v>13666</v>
      </c>
      <c r="R630" t="s">
        <v>13666</v>
      </c>
      <c r="S630">
        <v>0</v>
      </c>
    </row>
    <row r="631" spans="1:19">
      <c r="A631">
        <v>9611</v>
      </c>
      <c r="B631" t="s">
        <v>4031</v>
      </c>
      <c r="C631" t="s">
        <v>4334</v>
      </c>
      <c r="D631">
        <v>1</v>
      </c>
      <c r="E631">
        <v>4</v>
      </c>
      <c r="F631">
        <v>50000</v>
      </c>
      <c r="G631">
        <v>0</v>
      </c>
      <c r="H631">
        <v>0.78000000000000114</v>
      </c>
      <c r="I631">
        <v>51.243333333333332</v>
      </c>
      <c r="J631">
        <v>16.34</v>
      </c>
      <c r="K631">
        <v>1.2715953307392995</v>
      </c>
      <c r="L631">
        <v>3.57</v>
      </c>
      <c r="M631">
        <v>0.97010869565217384</v>
      </c>
      <c r="N631">
        <v>0</v>
      </c>
      <c r="O631">
        <v>0</v>
      </c>
      <c r="P631" t="s">
        <v>13666</v>
      </c>
      <c r="Q631" t="s">
        <v>13666</v>
      </c>
      <c r="R631" t="s">
        <v>13666</v>
      </c>
      <c r="S631">
        <v>0</v>
      </c>
    </row>
    <row r="632" spans="1:19">
      <c r="A632">
        <v>8835</v>
      </c>
      <c r="B632" t="s">
        <v>4121</v>
      </c>
      <c r="C632" t="s">
        <v>4334</v>
      </c>
      <c r="D632">
        <v>1</v>
      </c>
      <c r="E632">
        <v>4</v>
      </c>
      <c r="F632">
        <v>50000</v>
      </c>
      <c r="G632">
        <v>0</v>
      </c>
      <c r="H632">
        <v>3.2900000000000027</v>
      </c>
      <c r="I632">
        <v>22.02</v>
      </c>
      <c r="J632">
        <v>6.99</v>
      </c>
      <c r="K632">
        <v>0.54396887159533081</v>
      </c>
      <c r="L632">
        <v>3.04</v>
      </c>
      <c r="M632">
        <v>0.82608695652173914</v>
      </c>
      <c r="N632">
        <v>0</v>
      </c>
      <c r="O632">
        <v>0</v>
      </c>
      <c r="P632" t="s">
        <v>13666</v>
      </c>
      <c r="Q632" t="s">
        <v>13666</v>
      </c>
      <c r="R632" t="s">
        <v>13666</v>
      </c>
      <c r="S632">
        <v>0</v>
      </c>
    </row>
    <row r="633" spans="1:19">
      <c r="A633">
        <v>8787</v>
      </c>
      <c r="B633" t="s">
        <v>4132</v>
      </c>
      <c r="C633" t="s">
        <v>4335</v>
      </c>
      <c r="D633">
        <v>1</v>
      </c>
      <c r="E633">
        <v>5</v>
      </c>
      <c r="F633">
        <v>100000</v>
      </c>
      <c r="G633">
        <v>0</v>
      </c>
      <c r="H633">
        <v>5.519999999999996</v>
      </c>
      <c r="I633">
        <v>37.903333333333336</v>
      </c>
      <c r="J633">
        <v>2.27</v>
      </c>
      <c r="K633">
        <v>0.58056265984654731</v>
      </c>
      <c r="L633">
        <v>4.59</v>
      </c>
      <c r="M633">
        <v>1.8811475409836065</v>
      </c>
      <c r="N633">
        <v>0</v>
      </c>
      <c r="O633">
        <v>0</v>
      </c>
      <c r="P633" t="s">
        <v>13666</v>
      </c>
      <c r="Q633" t="s">
        <v>13666</v>
      </c>
      <c r="R633" t="s">
        <v>13666</v>
      </c>
      <c r="S633">
        <v>0</v>
      </c>
    </row>
    <row r="634" spans="1:19">
      <c r="A634">
        <v>8554</v>
      </c>
      <c r="B634" t="s">
        <v>715</v>
      </c>
      <c r="C634" t="s">
        <v>4334</v>
      </c>
      <c r="D634">
        <v>1</v>
      </c>
      <c r="E634">
        <v>4</v>
      </c>
      <c r="F634">
        <v>100000</v>
      </c>
      <c r="G634">
        <v>0</v>
      </c>
      <c r="H634">
        <v>2.5900000000000034</v>
      </c>
      <c r="I634">
        <v>68.37</v>
      </c>
      <c r="J634">
        <v>11.22</v>
      </c>
      <c r="K634">
        <v>0.87315175097276276</v>
      </c>
      <c r="L634">
        <v>3.27</v>
      </c>
      <c r="M634">
        <v>0.88858695652173914</v>
      </c>
      <c r="N634">
        <v>0</v>
      </c>
      <c r="O634">
        <v>0</v>
      </c>
      <c r="P634" t="s">
        <v>13666</v>
      </c>
      <c r="Q634" t="s">
        <v>13666</v>
      </c>
      <c r="R634" t="s">
        <v>13666</v>
      </c>
      <c r="S634">
        <v>0</v>
      </c>
    </row>
    <row r="635" spans="1:19">
      <c r="A635">
        <v>8791</v>
      </c>
      <c r="B635" t="s">
        <v>3948</v>
      </c>
      <c r="C635" t="s">
        <v>4352</v>
      </c>
      <c r="D635">
        <v>1</v>
      </c>
      <c r="E635">
        <v>14</v>
      </c>
      <c r="F635">
        <v>50000</v>
      </c>
      <c r="G635">
        <v>0</v>
      </c>
      <c r="H635">
        <v>1.42</v>
      </c>
      <c r="I635">
        <v>-0.79</v>
      </c>
      <c r="J635">
        <v>4.03</v>
      </c>
      <c r="K635">
        <v>0.50186799501868007</v>
      </c>
      <c r="L635">
        <v>5.64</v>
      </c>
      <c r="M635">
        <v>1.5710306406685237</v>
      </c>
      <c r="N635">
        <v>0</v>
      </c>
      <c r="O635">
        <v>0</v>
      </c>
      <c r="P635" t="s">
        <v>13666</v>
      </c>
      <c r="Q635" t="s">
        <v>13666</v>
      </c>
      <c r="R635" t="s">
        <v>13666</v>
      </c>
      <c r="S635">
        <v>0</v>
      </c>
    </row>
    <row r="636" spans="1:19">
      <c r="A636">
        <v>8593</v>
      </c>
      <c r="B636" t="s">
        <v>609</v>
      </c>
      <c r="C636" t="s">
        <v>4286</v>
      </c>
      <c r="D636">
        <v>1</v>
      </c>
      <c r="E636">
        <v>8</v>
      </c>
      <c r="F636">
        <v>49985.599999999999</v>
      </c>
      <c r="G636">
        <v>0</v>
      </c>
      <c r="H636">
        <v>0</v>
      </c>
      <c r="I636">
        <v>0</v>
      </c>
      <c r="J636">
        <v>10.41</v>
      </c>
      <c r="K636">
        <v>1.539940828402367</v>
      </c>
      <c r="L636">
        <v>3.18</v>
      </c>
      <c r="M636">
        <v>0.97247706422018354</v>
      </c>
      <c r="N636">
        <v>0</v>
      </c>
      <c r="O636">
        <v>0</v>
      </c>
      <c r="P636" t="s">
        <v>13666</v>
      </c>
      <c r="Q636" t="s">
        <v>13666</v>
      </c>
      <c r="R636" t="s">
        <v>13666</v>
      </c>
      <c r="S636">
        <v>0</v>
      </c>
    </row>
    <row r="637" spans="1:19">
      <c r="A637">
        <v>9506</v>
      </c>
      <c r="B637" t="s">
        <v>335</v>
      </c>
      <c r="C637" t="s">
        <v>4332</v>
      </c>
      <c r="D637">
        <v>1</v>
      </c>
      <c r="E637">
        <v>3</v>
      </c>
      <c r="F637">
        <v>100000</v>
      </c>
      <c r="G637">
        <v>0</v>
      </c>
      <c r="H637">
        <v>8.66</v>
      </c>
      <c r="I637">
        <v>8.4966666666666679</v>
      </c>
      <c r="J637">
        <v>5.08</v>
      </c>
      <c r="K637">
        <v>1.1263858093126387</v>
      </c>
      <c r="L637">
        <v>3.34</v>
      </c>
      <c r="M637">
        <v>1.2796934865900382</v>
      </c>
      <c r="N637">
        <v>0</v>
      </c>
      <c r="O637">
        <v>0</v>
      </c>
      <c r="P637" t="s">
        <v>13666</v>
      </c>
      <c r="Q637" t="s">
        <v>13666</v>
      </c>
      <c r="R637" t="s">
        <v>13666</v>
      </c>
      <c r="S637">
        <v>0</v>
      </c>
    </row>
    <row r="638" spans="1:19">
      <c r="A638">
        <v>9247</v>
      </c>
      <c r="B638" t="s">
        <v>2315</v>
      </c>
      <c r="C638" t="s">
        <v>4334</v>
      </c>
      <c r="D638">
        <v>1</v>
      </c>
      <c r="E638">
        <v>4</v>
      </c>
      <c r="F638">
        <v>50000</v>
      </c>
      <c r="G638">
        <v>0</v>
      </c>
      <c r="H638">
        <v>6.66</v>
      </c>
      <c r="I638">
        <v>6.836666666666666</v>
      </c>
      <c r="J638">
        <v>1.96</v>
      </c>
      <c r="K638">
        <v>0.15252918287937745</v>
      </c>
      <c r="L638">
        <v>2.17</v>
      </c>
      <c r="M638">
        <v>0.58967391304347827</v>
      </c>
      <c r="N638">
        <v>0</v>
      </c>
      <c r="O638">
        <v>0</v>
      </c>
      <c r="P638" t="s">
        <v>13666</v>
      </c>
      <c r="Q638" t="s">
        <v>13666</v>
      </c>
      <c r="R638" t="s">
        <v>13666</v>
      </c>
      <c r="S638">
        <v>0</v>
      </c>
    </row>
    <row r="639" spans="1:19">
      <c r="A639">
        <v>8599</v>
      </c>
      <c r="B639" t="s">
        <v>251</v>
      </c>
      <c r="C639" t="s">
        <v>4350</v>
      </c>
      <c r="D639">
        <v>1</v>
      </c>
      <c r="E639">
        <v>15</v>
      </c>
      <c r="F639">
        <v>50000</v>
      </c>
      <c r="G639">
        <v>0</v>
      </c>
      <c r="H639">
        <v>45.94</v>
      </c>
      <c r="I639">
        <v>80.13333333333334</v>
      </c>
      <c r="J639">
        <v>1.44</v>
      </c>
      <c r="K639">
        <v>0.46006389776357826</v>
      </c>
      <c r="L639">
        <v>3.63</v>
      </c>
      <c r="M639">
        <v>1.4235294117647059</v>
      </c>
      <c r="N639">
        <v>0</v>
      </c>
      <c r="O639">
        <v>0</v>
      </c>
      <c r="P639" t="s">
        <v>13666</v>
      </c>
      <c r="Q639" t="s">
        <v>13666</v>
      </c>
      <c r="R639" t="s">
        <v>13666</v>
      </c>
      <c r="S639">
        <v>0</v>
      </c>
    </row>
    <row r="640" spans="1:19">
      <c r="A640">
        <v>9209</v>
      </c>
      <c r="B640" t="s">
        <v>2299</v>
      </c>
      <c r="C640" t="s">
        <v>4334</v>
      </c>
      <c r="D640">
        <v>1</v>
      </c>
      <c r="E640">
        <v>4</v>
      </c>
      <c r="F640">
        <v>40397.449999999997</v>
      </c>
      <c r="G640">
        <v>0</v>
      </c>
      <c r="H640">
        <v>7.220000000000006</v>
      </c>
      <c r="I640">
        <v>60.34</v>
      </c>
      <c r="J640">
        <v>66.760000000000005</v>
      </c>
      <c r="K640">
        <v>5.1953307392996111</v>
      </c>
      <c r="L640">
        <v>1.82</v>
      </c>
      <c r="M640">
        <v>0.49456521739130432</v>
      </c>
      <c r="N640">
        <v>0</v>
      </c>
      <c r="O640">
        <v>0</v>
      </c>
      <c r="P640" t="s">
        <v>13666</v>
      </c>
      <c r="Q640" t="s">
        <v>13666</v>
      </c>
      <c r="R640" t="s">
        <v>13666</v>
      </c>
      <c r="S640">
        <v>0</v>
      </c>
    </row>
    <row r="641" spans="1:19">
      <c r="A641">
        <v>8589</v>
      </c>
      <c r="B641" t="s">
        <v>3169</v>
      </c>
      <c r="C641" t="s">
        <v>4335</v>
      </c>
      <c r="D641">
        <v>1</v>
      </c>
      <c r="E641">
        <v>5</v>
      </c>
      <c r="F641">
        <v>50000</v>
      </c>
      <c r="G641">
        <v>0</v>
      </c>
      <c r="H641">
        <v>25.63</v>
      </c>
      <c r="I641">
        <v>26.37</v>
      </c>
      <c r="J641">
        <v>2.66</v>
      </c>
      <c r="K641">
        <v>0.68030690537084404</v>
      </c>
      <c r="L641">
        <v>3.87</v>
      </c>
      <c r="M641">
        <v>1.5860655737704918</v>
      </c>
      <c r="N641">
        <v>0</v>
      </c>
      <c r="O641">
        <v>0</v>
      </c>
      <c r="P641" t="s">
        <v>13666</v>
      </c>
      <c r="Q641" t="s">
        <v>13666</v>
      </c>
      <c r="R641" t="s">
        <v>13666</v>
      </c>
      <c r="S641">
        <v>0</v>
      </c>
    </row>
    <row r="642" spans="1:19">
      <c r="A642">
        <v>9490</v>
      </c>
      <c r="B642" t="s">
        <v>4191</v>
      </c>
      <c r="C642" t="s">
        <v>4335</v>
      </c>
      <c r="D642">
        <v>1</v>
      </c>
      <c r="E642">
        <v>5</v>
      </c>
      <c r="F642">
        <v>50000</v>
      </c>
      <c r="G642">
        <v>0</v>
      </c>
      <c r="H642">
        <v>7.08</v>
      </c>
      <c r="I642">
        <v>2.02</v>
      </c>
      <c r="J642">
        <v>5.04</v>
      </c>
      <c r="K642">
        <v>1.289002557544757</v>
      </c>
      <c r="L642">
        <v>5.16</v>
      </c>
      <c r="M642">
        <v>2.1147540983606556</v>
      </c>
      <c r="N642">
        <v>0</v>
      </c>
      <c r="O642">
        <v>0</v>
      </c>
      <c r="P642" t="s">
        <v>13666</v>
      </c>
      <c r="Q642" t="s">
        <v>13666</v>
      </c>
      <c r="R642" t="s">
        <v>13666</v>
      </c>
      <c r="S642">
        <v>0</v>
      </c>
    </row>
    <row r="643" spans="1:19">
      <c r="A643">
        <v>9249</v>
      </c>
      <c r="B643" t="s">
        <v>170</v>
      </c>
      <c r="C643" t="s">
        <v>4334</v>
      </c>
      <c r="D643">
        <v>1</v>
      </c>
      <c r="E643">
        <v>4</v>
      </c>
      <c r="F643">
        <v>50000</v>
      </c>
      <c r="G643">
        <v>0</v>
      </c>
      <c r="H643">
        <v>5.5</v>
      </c>
      <c r="I643">
        <v>74.926666666666662</v>
      </c>
      <c r="J643">
        <v>27.93</v>
      </c>
      <c r="K643">
        <v>2.1735408560311282</v>
      </c>
      <c r="L643">
        <v>4.6900000000000004</v>
      </c>
      <c r="M643">
        <v>1.2744565217391304</v>
      </c>
      <c r="N643">
        <v>0</v>
      </c>
      <c r="O643">
        <v>0</v>
      </c>
      <c r="P643" t="s">
        <v>13666</v>
      </c>
      <c r="Q643" t="s">
        <v>13666</v>
      </c>
      <c r="R643" t="s">
        <v>13666</v>
      </c>
      <c r="S643">
        <v>0</v>
      </c>
    </row>
    <row r="644" spans="1:19">
      <c r="A644">
        <v>9624</v>
      </c>
      <c r="B644" t="s">
        <v>4171</v>
      </c>
      <c r="C644" t="s">
        <v>4352</v>
      </c>
      <c r="D644">
        <v>1</v>
      </c>
      <c r="E644">
        <v>14</v>
      </c>
      <c r="F644">
        <v>100000</v>
      </c>
      <c r="G644">
        <v>0</v>
      </c>
      <c r="H644">
        <v>3.01</v>
      </c>
      <c r="I644">
        <v>-3.11</v>
      </c>
      <c r="J644">
        <v>10</v>
      </c>
      <c r="K644">
        <v>1.2453300124533002</v>
      </c>
      <c r="L644">
        <v>3.8</v>
      </c>
      <c r="M644">
        <v>1.0584958217270195</v>
      </c>
      <c r="N644">
        <v>0</v>
      </c>
      <c r="O644">
        <v>0</v>
      </c>
      <c r="P644" t="s">
        <v>13666</v>
      </c>
      <c r="Q644" t="s">
        <v>13666</v>
      </c>
      <c r="R644" t="s">
        <v>13666</v>
      </c>
      <c r="S644">
        <v>0</v>
      </c>
    </row>
    <row r="645" spans="1:19">
      <c r="A645">
        <v>9258</v>
      </c>
      <c r="B645" t="s">
        <v>1229</v>
      </c>
      <c r="C645" t="s">
        <v>4334</v>
      </c>
      <c r="D645">
        <v>1</v>
      </c>
      <c r="E645">
        <v>4</v>
      </c>
      <c r="F645">
        <v>50000</v>
      </c>
      <c r="G645">
        <v>0</v>
      </c>
      <c r="H645">
        <v>14.339999999999998</v>
      </c>
      <c r="I645">
        <v>20.056666666666668</v>
      </c>
      <c r="J645">
        <v>18.32</v>
      </c>
      <c r="K645">
        <v>1.4256809338521401</v>
      </c>
      <c r="L645">
        <v>3.93</v>
      </c>
      <c r="M645">
        <v>1.0679347826086956</v>
      </c>
      <c r="N645">
        <v>0</v>
      </c>
      <c r="O645">
        <v>0</v>
      </c>
      <c r="P645" t="s">
        <v>13666</v>
      </c>
      <c r="Q645" t="s">
        <v>13666</v>
      </c>
      <c r="R645" t="s">
        <v>13666</v>
      </c>
      <c r="S645">
        <v>0</v>
      </c>
    </row>
    <row r="646" spans="1:19">
      <c r="A646">
        <v>9394</v>
      </c>
      <c r="B646" t="s">
        <v>786</v>
      </c>
      <c r="C646" t="s">
        <v>4334</v>
      </c>
      <c r="D646">
        <v>1</v>
      </c>
      <c r="E646">
        <v>4</v>
      </c>
      <c r="F646">
        <v>50000</v>
      </c>
      <c r="G646">
        <v>0</v>
      </c>
      <c r="H646">
        <v>14.719999999999995</v>
      </c>
      <c r="I646">
        <v>25.52</v>
      </c>
      <c r="J646">
        <v>49.41</v>
      </c>
      <c r="K646">
        <v>3.8451361867704277</v>
      </c>
      <c r="L646">
        <v>5.83</v>
      </c>
      <c r="M646">
        <v>1.5842391304347825</v>
      </c>
      <c r="N646">
        <v>0</v>
      </c>
      <c r="O646">
        <v>0</v>
      </c>
      <c r="P646" t="s">
        <v>13666</v>
      </c>
      <c r="Q646" t="s">
        <v>13666</v>
      </c>
      <c r="R646" t="s">
        <v>13666</v>
      </c>
      <c r="S646">
        <v>0</v>
      </c>
    </row>
    <row r="647" spans="1:19">
      <c r="A647">
        <v>9331</v>
      </c>
      <c r="B647" t="s">
        <v>2724</v>
      </c>
      <c r="C647" t="s">
        <v>4334</v>
      </c>
      <c r="D647">
        <v>1</v>
      </c>
      <c r="E647">
        <v>4</v>
      </c>
      <c r="F647">
        <v>50000</v>
      </c>
      <c r="G647">
        <v>0</v>
      </c>
      <c r="H647">
        <v>13.950000000000003</v>
      </c>
      <c r="I647">
        <v>27.22666666666667</v>
      </c>
      <c r="J647">
        <v>38.770000000000003</v>
      </c>
      <c r="K647">
        <v>3.0171206225680938</v>
      </c>
      <c r="L647">
        <v>3.82</v>
      </c>
      <c r="M647">
        <v>1.0380434782608694</v>
      </c>
      <c r="N647">
        <v>0</v>
      </c>
      <c r="O647">
        <v>0</v>
      </c>
      <c r="P647" t="s">
        <v>13666</v>
      </c>
      <c r="Q647" t="s">
        <v>13666</v>
      </c>
      <c r="R647" t="s">
        <v>13666</v>
      </c>
      <c r="S647">
        <v>0</v>
      </c>
    </row>
    <row r="648" spans="1:19">
      <c r="A648">
        <v>9215</v>
      </c>
      <c r="B648" t="s">
        <v>179</v>
      </c>
      <c r="C648" t="s">
        <v>4339</v>
      </c>
      <c r="D648">
        <v>1</v>
      </c>
      <c r="E648">
        <v>6</v>
      </c>
      <c r="F648">
        <v>50000</v>
      </c>
      <c r="G648">
        <v>0</v>
      </c>
      <c r="H648">
        <v>12.469999999999999</v>
      </c>
      <c r="I648">
        <v>62.026666666666664</v>
      </c>
      <c r="J648">
        <v>7.88</v>
      </c>
      <c r="K648">
        <v>2.073684210526316</v>
      </c>
      <c r="L648">
        <v>1.57</v>
      </c>
      <c r="M648">
        <v>0.64609053497942381</v>
      </c>
      <c r="N648">
        <v>0</v>
      </c>
      <c r="O648">
        <v>0</v>
      </c>
      <c r="P648" t="s">
        <v>13666</v>
      </c>
      <c r="Q648" t="s">
        <v>13666</v>
      </c>
      <c r="R648" t="s">
        <v>13666</v>
      </c>
      <c r="S648">
        <v>0</v>
      </c>
    </row>
    <row r="649" spans="1:19">
      <c r="A649">
        <v>8803</v>
      </c>
      <c r="B649" t="s">
        <v>4140</v>
      </c>
      <c r="C649" t="s">
        <v>4334</v>
      </c>
      <c r="D649">
        <v>1</v>
      </c>
      <c r="E649">
        <v>4</v>
      </c>
      <c r="F649">
        <v>50000</v>
      </c>
      <c r="G649">
        <v>0</v>
      </c>
      <c r="H649">
        <v>18.93</v>
      </c>
      <c r="I649">
        <v>7.1966666666666663</v>
      </c>
      <c r="J649">
        <v>4.2</v>
      </c>
      <c r="K649">
        <v>0.32684824902723736</v>
      </c>
      <c r="L649">
        <v>0.96</v>
      </c>
      <c r="M649">
        <v>0.2608695652173913</v>
      </c>
      <c r="N649">
        <v>0</v>
      </c>
      <c r="O649">
        <v>0</v>
      </c>
      <c r="P649" t="s">
        <v>13666</v>
      </c>
      <c r="Q649" t="s">
        <v>13666</v>
      </c>
      <c r="R649" t="s">
        <v>13666</v>
      </c>
      <c r="S649">
        <v>0</v>
      </c>
    </row>
    <row r="650" spans="1:19">
      <c r="A650">
        <v>9274</v>
      </c>
      <c r="B650" t="s">
        <v>2447</v>
      </c>
      <c r="C650" t="s">
        <v>4334</v>
      </c>
      <c r="D650">
        <v>1</v>
      </c>
      <c r="E650">
        <v>4</v>
      </c>
      <c r="F650">
        <v>50000</v>
      </c>
      <c r="G650">
        <v>0</v>
      </c>
      <c r="H650">
        <v>1.18</v>
      </c>
      <c r="I650">
        <v>-2.3366666666666664</v>
      </c>
      <c r="J650">
        <v>38.19</v>
      </c>
      <c r="K650">
        <v>2.9719844357976655</v>
      </c>
      <c r="L650">
        <v>2.56</v>
      </c>
      <c r="M650">
        <v>0.69565217391304346</v>
      </c>
      <c r="N650">
        <v>0</v>
      </c>
      <c r="O650">
        <v>0</v>
      </c>
      <c r="P650" t="s">
        <v>13666</v>
      </c>
      <c r="Q650" t="s">
        <v>13666</v>
      </c>
      <c r="R650" t="s">
        <v>13666</v>
      </c>
      <c r="S650">
        <v>0</v>
      </c>
    </row>
    <row r="651" spans="1:19">
      <c r="A651">
        <v>8616</v>
      </c>
      <c r="B651" t="s">
        <v>529</v>
      </c>
      <c r="C651" t="s">
        <v>4334</v>
      </c>
      <c r="D651">
        <v>1</v>
      </c>
      <c r="E651">
        <v>4</v>
      </c>
      <c r="F651">
        <v>50000</v>
      </c>
      <c r="G651">
        <v>0</v>
      </c>
      <c r="H651">
        <v>0.99999999999999978</v>
      </c>
      <c r="I651">
        <v>-1.8533333333333335</v>
      </c>
      <c r="J651">
        <v>4.8</v>
      </c>
      <c r="K651">
        <v>0.37354085603112841</v>
      </c>
      <c r="L651">
        <v>2.0099999999999998</v>
      </c>
      <c r="M651">
        <v>0.54619565217391297</v>
      </c>
      <c r="N651">
        <v>0</v>
      </c>
      <c r="O651">
        <v>0</v>
      </c>
      <c r="P651" t="s">
        <v>13666</v>
      </c>
      <c r="Q651" t="s">
        <v>13666</v>
      </c>
      <c r="R651" t="s">
        <v>13666</v>
      </c>
      <c r="S651">
        <v>0</v>
      </c>
    </row>
    <row r="652" spans="1:19">
      <c r="A652">
        <v>9599</v>
      </c>
      <c r="B652" t="s">
        <v>3868</v>
      </c>
      <c r="C652" t="s">
        <v>4334</v>
      </c>
      <c r="D652">
        <v>1</v>
      </c>
      <c r="E652">
        <v>4</v>
      </c>
      <c r="F652">
        <v>50000</v>
      </c>
      <c r="G652">
        <v>0</v>
      </c>
      <c r="H652">
        <v>2.8899999999999997</v>
      </c>
      <c r="I652">
        <v>2.2866666666666666</v>
      </c>
      <c r="J652">
        <v>11.57</v>
      </c>
      <c r="K652">
        <v>0.90038910505836578</v>
      </c>
      <c r="L652">
        <v>5.18</v>
      </c>
      <c r="M652">
        <v>1.4076086956521738</v>
      </c>
      <c r="N652">
        <v>0</v>
      </c>
      <c r="O652">
        <v>0</v>
      </c>
      <c r="P652" t="s">
        <v>13666</v>
      </c>
      <c r="Q652" t="s">
        <v>13666</v>
      </c>
      <c r="R652" t="s">
        <v>13666</v>
      </c>
      <c r="S652">
        <v>0</v>
      </c>
    </row>
    <row r="653" spans="1:19">
      <c r="A653">
        <v>9220</v>
      </c>
      <c r="B653" t="s">
        <v>214</v>
      </c>
      <c r="C653" t="s">
        <v>4334</v>
      </c>
      <c r="D653">
        <v>1</v>
      </c>
      <c r="E653">
        <v>4</v>
      </c>
      <c r="F653">
        <v>50000</v>
      </c>
      <c r="G653">
        <v>0</v>
      </c>
      <c r="H653">
        <v>0.86999999999999988</v>
      </c>
      <c r="I653">
        <v>-1.5999999999999999</v>
      </c>
      <c r="J653">
        <v>35.909999999999997</v>
      </c>
      <c r="K653">
        <v>2.7945525291828792</v>
      </c>
      <c r="L653">
        <v>3.92</v>
      </c>
      <c r="M653">
        <v>1.0652173913043477</v>
      </c>
      <c r="N653">
        <v>0</v>
      </c>
      <c r="O653">
        <v>0</v>
      </c>
      <c r="P653" t="s">
        <v>13666</v>
      </c>
      <c r="Q653" t="s">
        <v>13666</v>
      </c>
      <c r="R653" t="s">
        <v>13666</v>
      </c>
      <c r="S653">
        <v>0</v>
      </c>
    </row>
    <row r="654" spans="1:19">
      <c r="A654">
        <v>9483</v>
      </c>
      <c r="B654" t="s">
        <v>4054</v>
      </c>
      <c r="C654" t="s">
        <v>4350</v>
      </c>
      <c r="D654">
        <v>1</v>
      </c>
      <c r="E654">
        <v>15</v>
      </c>
      <c r="F654">
        <v>50000</v>
      </c>
      <c r="G654">
        <v>0</v>
      </c>
      <c r="H654">
        <v>36.58</v>
      </c>
      <c r="I654">
        <v>18.743333333333332</v>
      </c>
      <c r="J654">
        <v>5.12</v>
      </c>
      <c r="K654">
        <v>1.635782747603834</v>
      </c>
      <c r="L654">
        <v>1.06</v>
      </c>
      <c r="M654">
        <v>0.415686274509804</v>
      </c>
      <c r="N654">
        <v>0</v>
      </c>
      <c r="O654">
        <v>0</v>
      </c>
      <c r="P654" t="s">
        <v>13666</v>
      </c>
      <c r="Q654" t="s">
        <v>13666</v>
      </c>
      <c r="R654" t="s">
        <v>13666</v>
      </c>
      <c r="S654">
        <v>0</v>
      </c>
    </row>
    <row r="655" spans="1:19">
      <c r="A655">
        <v>9329</v>
      </c>
      <c r="B655" t="s">
        <v>2559</v>
      </c>
      <c r="C655" t="s">
        <v>4350</v>
      </c>
      <c r="D655">
        <v>1</v>
      </c>
      <c r="E655">
        <v>15</v>
      </c>
      <c r="F655">
        <v>50000</v>
      </c>
      <c r="G655">
        <v>0</v>
      </c>
      <c r="H655">
        <v>10.049999999999997</v>
      </c>
      <c r="I655">
        <v>42.24</v>
      </c>
      <c r="J655">
        <v>4.24</v>
      </c>
      <c r="K655">
        <v>1.354632587859425</v>
      </c>
      <c r="L655">
        <v>2.15</v>
      </c>
      <c r="M655">
        <v>0.84313725490196079</v>
      </c>
      <c r="N655">
        <v>0</v>
      </c>
      <c r="O655">
        <v>0</v>
      </c>
      <c r="P655" t="s">
        <v>13666</v>
      </c>
      <c r="Q655" t="s">
        <v>13666</v>
      </c>
      <c r="R655" t="s">
        <v>13666</v>
      </c>
      <c r="S655">
        <v>0</v>
      </c>
    </row>
    <row r="656" spans="1:19">
      <c r="A656">
        <v>9536</v>
      </c>
      <c r="B656" t="s">
        <v>445</v>
      </c>
      <c r="C656" t="s">
        <v>4286</v>
      </c>
      <c r="D656">
        <v>1</v>
      </c>
      <c r="E656">
        <v>8</v>
      </c>
      <c r="F656">
        <v>100000</v>
      </c>
      <c r="G656">
        <v>0</v>
      </c>
      <c r="H656">
        <v>9.9999999999999867E-2</v>
      </c>
      <c r="I656">
        <v>-2.0066666666666668</v>
      </c>
      <c r="J656">
        <v>4.93</v>
      </c>
      <c r="K656">
        <v>0.72928994082840237</v>
      </c>
      <c r="L656">
        <v>1.89</v>
      </c>
      <c r="M656">
        <v>0.57798165137614677</v>
      </c>
      <c r="N656">
        <v>0</v>
      </c>
      <c r="O656">
        <v>0</v>
      </c>
      <c r="P656" t="s">
        <v>13666</v>
      </c>
      <c r="Q656" t="s">
        <v>13666</v>
      </c>
      <c r="R656" t="s">
        <v>13666</v>
      </c>
      <c r="S656">
        <v>0</v>
      </c>
    </row>
    <row r="657" spans="1:19">
      <c r="A657">
        <v>8622</v>
      </c>
      <c r="B657" t="s">
        <v>655</v>
      </c>
      <c r="C657" t="s">
        <v>4334</v>
      </c>
      <c r="D657">
        <v>1</v>
      </c>
      <c r="E657">
        <v>4</v>
      </c>
      <c r="F657">
        <v>50000</v>
      </c>
      <c r="G657">
        <v>0</v>
      </c>
      <c r="H657">
        <v>7.23</v>
      </c>
      <c r="I657">
        <v>24.446666666666669</v>
      </c>
      <c r="J657">
        <v>7</v>
      </c>
      <c r="K657">
        <v>0.54474708171206232</v>
      </c>
      <c r="L657">
        <v>2.89</v>
      </c>
      <c r="M657">
        <v>0.78532608695652173</v>
      </c>
      <c r="N657">
        <v>0</v>
      </c>
      <c r="O657">
        <v>0</v>
      </c>
      <c r="P657" t="s">
        <v>13666</v>
      </c>
      <c r="Q657" t="s">
        <v>13666</v>
      </c>
      <c r="R657" t="s">
        <v>13666</v>
      </c>
      <c r="S657">
        <v>0</v>
      </c>
    </row>
    <row r="658" spans="1:19">
      <c r="A658">
        <v>9390</v>
      </c>
      <c r="B658" t="s">
        <v>840</v>
      </c>
      <c r="C658" t="s">
        <v>4358</v>
      </c>
      <c r="D658">
        <v>1</v>
      </c>
      <c r="E658">
        <v>1</v>
      </c>
      <c r="F658">
        <v>50000</v>
      </c>
      <c r="G658">
        <v>0</v>
      </c>
      <c r="H658">
        <v>1.1599999999999966</v>
      </c>
      <c r="I658">
        <v>82.160000000000011</v>
      </c>
      <c r="J658">
        <v>3.44</v>
      </c>
      <c r="K658">
        <v>0.84938271604938276</v>
      </c>
      <c r="L658">
        <v>3.07</v>
      </c>
      <c r="M658">
        <v>1.0964285714285715</v>
      </c>
      <c r="N658">
        <v>0</v>
      </c>
      <c r="O658">
        <v>0</v>
      </c>
      <c r="P658" t="s">
        <v>13666</v>
      </c>
      <c r="Q658" t="s">
        <v>13666</v>
      </c>
      <c r="R658" t="s">
        <v>13666</v>
      </c>
      <c r="S658">
        <v>0</v>
      </c>
    </row>
    <row r="659" spans="1:19">
      <c r="A659">
        <v>9403</v>
      </c>
      <c r="B659" t="s">
        <v>2672</v>
      </c>
      <c r="C659" t="s">
        <v>4286</v>
      </c>
      <c r="D659">
        <v>1</v>
      </c>
      <c r="E659">
        <v>8</v>
      </c>
      <c r="F659">
        <v>100000</v>
      </c>
      <c r="G659">
        <v>0</v>
      </c>
      <c r="H659">
        <v>0</v>
      </c>
      <c r="I659">
        <v>0</v>
      </c>
      <c r="J659">
        <v>12.62</v>
      </c>
      <c r="K659">
        <v>1.8668639053254437</v>
      </c>
      <c r="L659">
        <v>3.39</v>
      </c>
      <c r="M659">
        <v>1.036697247706422</v>
      </c>
      <c r="N659">
        <v>0</v>
      </c>
      <c r="O659">
        <v>0</v>
      </c>
      <c r="P659" t="s">
        <v>13666</v>
      </c>
      <c r="Q659" t="s">
        <v>13666</v>
      </c>
      <c r="R659" t="s">
        <v>13666</v>
      </c>
      <c r="S659">
        <v>0</v>
      </c>
    </row>
    <row r="660" spans="1:19">
      <c r="A660">
        <v>9333</v>
      </c>
      <c r="B660" t="s">
        <v>2699</v>
      </c>
      <c r="C660" t="s">
        <v>4352</v>
      </c>
      <c r="D660">
        <v>1</v>
      </c>
      <c r="E660">
        <v>14</v>
      </c>
      <c r="F660">
        <v>100000</v>
      </c>
      <c r="G660">
        <v>0</v>
      </c>
      <c r="H660">
        <v>2.0699999999999998</v>
      </c>
      <c r="I660">
        <v>0.69</v>
      </c>
      <c r="J660">
        <v>3.51</v>
      </c>
      <c r="K660">
        <v>0.43711083437110837</v>
      </c>
      <c r="L660">
        <v>2.4900000000000002</v>
      </c>
      <c r="M660">
        <v>0.69359331476323127</v>
      </c>
      <c r="N660">
        <v>0</v>
      </c>
      <c r="O660">
        <v>0</v>
      </c>
      <c r="P660" t="s">
        <v>13666</v>
      </c>
      <c r="Q660" t="s">
        <v>13666</v>
      </c>
      <c r="R660" t="s">
        <v>13666</v>
      </c>
      <c r="S660">
        <v>0</v>
      </c>
    </row>
    <row r="661" spans="1:19">
      <c r="A661">
        <v>9311</v>
      </c>
      <c r="B661" t="s">
        <v>125</v>
      </c>
      <c r="C661" t="s">
        <v>4334</v>
      </c>
      <c r="D661">
        <v>1</v>
      </c>
      <c r="E661">
        <v>4</v>
      </c>
      <c r="F661">
        <v>50000</v>
      </c>
      <c r="G661">
        <v>0</v>
      </c>
      <c r="H661">
        <v>0.70000000000000284</v>
      </c>
      <c r="I661">
        <v>78.956666666666663</v>
      </c>
      <c r="J661">
        <v>5.32</v>
      </c>
      <c r="K661">
        <v>0.41400778210116734</v>
      </c>
      <c r="L661">
        <v>2.92</v>
      </c>
      <c r="M661">
        <v>0.79347826086956519</v>
      </c>
      <c r="N661">
        <v>0</v>
      </c>
      <c r="O661">
        <v>0</v>
      </c>
      <c r="P661" t="s">
        <v>13666</v>
      </c>
      <c r="Q661" t="s">
        <v>13666</v>
      </c>
      <c r="R661" t="s">
        <v>13666</v>
      </c>
      <c r="S661">
        <v>0</v>
      </c>
    </row>
    <row r="662" spans="1:19">
      <c r="A662">
        <v>8973</v>
      </c>
      <c r="B662" t="s">
        <v>1221</v>
      </c>
      <c r="C662" t="s">
        <v>4334</v>
      </c>
      <c r="D662">
        <v>1</v>
      </c>
      <c r="E662">
        <v>4</v>
      </c>
      <c r="F662">
        <v>50000</v>
      </c>
      <c r="G662">
        <v>0</v>
      </c>
      <c r="H662">
        <v>1.51</v>
      </c>
      <c r="I662">
        <v>-2.1533333333333333</v>
      </c>
      <c r="J662">
        <v>11.64</v>
      </c>
      <c r="K662">
        <v>0.90583657587548649</v>
      </c>
      <c r="L662">
        <v>1.05</v>
      </c>
      <c r="M662">
        <v>0.28532608695652173</v>
      </c>
      <c r="N662">
        <v>0</v>
      </c>
      <c r="O662">
        <v>0</v>
      </c>
      <c r="P662" t="s">
        <v>13666</v>
      </c>
      <c r="Q662" t="s">
        <v>13666</v>
      </c>
      <c r="R662" t="s">
        <v>13666</v>
      </c>
      <c r="S662">
        <v>0</v>
      </c>
    </row>
    <row r="663" spans="1:19">
      <c r="A663">
        <v>9602</v>
      </c>
      <c r="B663" t="s">
        <v>3888</v>
      </c>
      <c r="C663" t="s">
        <v>4335</v>
      </c>
      <c r="D663">
        <v>1</v>
      </c>
      <c r="E663">
        <v>5</v>
      </c>
      <c r="F663">
        <v>50000</v>
      </c>
      <c r="G663">
        <v>0</v>
      </c>
      <c r="H663">
        <v>0.27</v>
      </c>
      <c r="I663">
        <v>-2.2066666666666666</v>
      </c>
      <c r="J663">
        <v>2.64</v>
      </c>
      <c r="K663">
        <v>0.67519181585677746</v>
      </c>
      <c r="L663">
        <v>1.06</v>
      </c>
      <c r="M663">
        <v>0.43442622950819676</v>
      </c>
      <c r="N663">
        <v>0</v>
      </c>
      <c r="O663">
        <v>0</v>
      </c>
      <c r="P663" t="s">
        <v>13666</v>
      </c>
      <c r="Q663" t="s">
        <v>13666</v>
      </c>
      <c r="R663" t="s">
        <v>13666</v>
      </c>
      <c r="S663">
        <v>0</v>
      </c>
    </row>
    <row r="664" spans="1:19">
      <c r="A664">
        <v>9313</v>
      </c>
      <c r="B664" t="s">
        <v>2542</v>
      </c>
      <c r="C664" t="s">
        <v>4358</v>
      </c>
      <c r="D664">
        <v>1</v>
      </c>
      <c r="E664">
        <v>1</v>
      </c>
      <c r="F664">
        <v>100000</v>
      </c>
      <c r="G664">
        <v>0</v>
      </c>
      <c r="H664">
        <v>15.870000000000001</v>
      </c>
      <c r="I664">
        <v>37.93333333333333</v>
      </c>
      <c r="J664">
        <v>5.0599999999999996</v>
      </c>
      <c r="K664">
        <v>1.2493827160493827</v>
      </c>
      <c r="L664">
        <v>1.8</v>
      </c>
      <c r="M664">
        <v>0.6428571428571429</v>
      </c>
      <c r="N664">
        <v>0</v>
      </c>
      <c r="O664">
        <v>0</v>
      </c>
      <c r="P664" t="s">
        <v>13666</v>
      </c>
      <c r="Q664" t="s">
        <v>13666</v>
      </c>
      <c r="R664" t="s">
        <v>13666</v>
      </c>
      <c r="S664">
        <v>0</v>
      </c>
    </row>
    <row r="665" spans="1:19">
      <c r="A665">
        <v>8631</v>
      </c>
      <c r="B665" t="s">
        <v>345</v>
      </c>
      <c r="C665" t="s">
        <v>4332</v>
      </c>
      <c r="D665">
        <v>1</v>
      </c>
      <c r="E665">
        <v>3</v>
      </c>
      <c r="F665">
        <v>50000</v>
      </c>
      <c r="G665">
        <v>0</v>
      </c>
      <c r="H665">
        <v>9.3199999999999932</v>
      </c>
      <c r="I665">
        <v>77.739999999999995</v>
      </c>
      <c r="J665">
        <v>2.27</v>
      </c>
      <c r="K665">
        <v>0.50332594235033257</v>
      </c>
      <c r="L665">
        <v>4.42</v>
      </c>
      <c r="M665">
        <v>1.6934865900383143</v>
      </c>
      <c r="N665">
        <v>0</v>
      </c>
      <c r="O665">
        <v>0</v>
      </c>
      <c r="P665" t="s">
        <v>13666</v>
      </c>
      <c r="Q665" t="s">
        <v>13666</v>
      </c>
      <c r="R665" t="s">
        <v>13666</v>
      </c>
      <c r="S665">
        <v>0</v>
      </c>
    </row>
    <row r="666" spans="1:19">
      <c r="A666">
        <v>8637</v>
      </c>
      <c r="B666" t="s">
        <v>489</v>
      </c>
      <c r="C666" t="s">
        <v>4286</v>
      </c>
      <c r="D666">
        <v>1</v>
      </c>
      <c r="E666">
        <v>8</v>
      </c>
      <c r="F666">
        <v>50000</v>
      </c>
      <c r="G666">
        <v>0</v>
      </c>
      <c r="H666">
        <v>10.869999999999997</v>
      </c>
      <c r="I666">
        <v>45.773333333333333</v>
      </c>
      <c r="J666">
        <v>7.47</v>
      </c>
      <c r="K666">
        <v>1.1050295857988166</v>
      </c>
      <c r="L666">
        <v>2.77</v>
      </c>
      <c r="M666">
        <v>0.84709480122324154</v>
      </c>
      <c r="N666">
        <v>0</v>
      </c>
      <c r="O666">
        <v>0</v>
      </c>
      <c r="P666" t="s">
        <v>13666</v>
      </c>
      <c r="Q666" t="s">
        <v>13666</v>
      </c>
      <c r="R666" t="s">
        <v>13666</v>
      </c>
      <c r="S666">
        <v>0</v>
      </c>
    </row>
    <row r="667" spans="1:19">
      <c r="A667">
        <v>8642</v>
      </c>
      <c r="B667" t="s">
        <v>69</v>
      </c>
      <c r="C667" t="s">
        <v>4350</v>
      </c>
      <c r="D667">
        <v>1</v>
      </c>
      <c r="E667">
        <v>15</v>
      </c>
      <c r="F667">
        <v>50000</v>
      </c>
      <c r="G667">
        <v>0</v>
      </c>
      <c r="H667">
        <v>6.16</v>
      </c>
      <c r="I667">
        <v>29.73</v>
      </c>
      <c r="J667">
        <v>6.02</v>
      </c>
      <c r="K667">
        <v>1.9233226837060702</v>
      </c>
      <c r="L667">
        <v>5.83</v>
      </c>
      <c r="M667">
        <v>2.2862745098039219</v>
      </c>
      <c r="N667">
        <v>0</v>
      </c>
      <c r="O667">
        <v>0</v>
      </c>
      <c r="P667" t="s">
        <v>13666</v>
      </c>
      <c r="Q667" t="s">
        <v>13666</v>
      </c>
      <c r="R667" t="s">
        <v>13666</v>
      </c>
      <c r="S667">
        <v>0</v>
      </c>
    </row>
    <row r="668" spans="1:19">
      <c r="A668">
        <v>9308</v>
      </c>
      <c r="B668" t="s">
        <v>730</v>
      </c>
      <c r="C668" t="s">
        <v>4286</v>
      </c>
      <c r="D668">
        <v>1</v>
      </c>
      <c r="E668">
        <v>8</v>
      </c>
      <c r="F668">
        <v>50000</v>
      </c>
      <c r="G668">
        <v>0</v>
      </c>
      <c r="H668">
        <v>0</v>
      </c>
      <c r="I668">
        <v>0</v>
      </c>
      <c r="J668">
        <v>18.690000000000001</v>
      </c>
      <c r="K668">
        <v>2.7647928994082842</v>
      </c>
      <c r="L668">
        <v>2.52</v>
      </c>
      <c r="M668">
        <v>0.77064220183486243</v>
      </c>
      <c r="N668">
        <v>0</v>
      </c>
      <c r="O668">
        <v>0</v>
      </c>
      <c r="P668" t="s">
        <v>13666</v>
      </c>
      <c r="Q668" t="s">
        <v>13666</v>
      </c>
      <c r="R668" t="s">
        <v>13666</v>
      </c>
      <c r="S668">
        <v>0</v>
      </c>
    </row>
    <row r="669" spans="1:19">
      <c r="A669">
        <v>9334</v>
      </c>
      <c r="B669" t="s">
        <v>2742</v>
      </c>
      <c r="C669" t="s">
        <v>4352</v>
      </c>
      <c r="D669">
        <v>1</v>
      </c>
      <c r="E669">
        <v>14</v>
      </c>
      <c r="F669">
        <v>100000</v>
      </c>
      <c r="G669">
        <v>0</v>
      </c>
      <c r="H669">
        <v>0.52</v>
      </c>
      <c r="I669">
        <v>-0.17333333333333334</v>
      </c>
      <c r="J669">
        <v>8.6999999999999993</v>
      </c>
      <c r="K669">
        <v>1.083437110834371</v>
      </c>
      <c r="L669">
        <v>3.27</v>
      </c>
      <c r="M669">
        <v>0.91086350974930363</v>
      </c>
      <c r="N669">
        <v>0</v>
      </c>
      <c r="O669">
        <v>0</v>
      </c>
      <c r="P669" t="s">
        <v>13666</v>
      </c>
      <c r="Q669" t="s">
        <v>13666</v>
      </c>
      <c r="R669" t="s">
        <v>13666</v>
      </c>
      <c r="S669">
        <v>0</v>
      </c>
    </row>
    <row r="670" spans="1:19">
      <c r="A670">
        <v>9360</v>
      </c>
      <c r="B670" t="s">
        <v>2760</v>
      </c>
      <c r="C670" t="s">
        <v>4334</v>
      </c>
      <c r="D670">
        <v>1</v>
      </c>
      <c r="E670">
        <v>4</v>
      </c>
      <c r="F670">
        <v>50000</v>
      </c>
      <c r="G670">
        <v>0</v>
      </c>
      <c r="H670">
        <v>0</v>
      </c>
      <c r="I670">
        <v>0</v>
      </c>
      <c r="J670">
        <v>8.32</v>
      </c>
      <c r="K670">
        <v>0.6474708171206226</v>
      </c>
      <c r="L670">
        <v>4.1500000000000004</v>
      </c>
      <c r="M670">
        <v>1.1277173913043479</v>
      </c>
      <c r="N670">
        <v>0</v>
      </c>
      <c r="O670">
        <v>0</v>
      </c>
      <c r="P670" t="s">
        <v>13666</v>
      </c>
      <c r="Q670" t="s">
        <v>13666</v>
      </c>
      <c r="R670" t="s">
        <v>13666</v>
      </c>
      <c r="S670">
        <v>0</v>
      </c>
    </row>
    <row r="671" spans="1:19">
      <c r="A671">
        <v>9032</v>
      </c>
      <c r="B671" t="s">
        <v>2776</v>
      </c>
      <c r="C671" t="s">
        <v>4334</v>
      </c>
      <c r="D671">
        <v>1</v>
      </c>
      <c r="E671">
        <v>4</v>
      </c>
      <c r="F671">
        <v>50000</v>
      </c>
      <c r="G671">
        <v>0</v>
      </c>
      <c r="H671">
        <v>10.29</v>
      </c>
      <c r="I671">
        <v>30.959999999999997</v>
      </c>
      <c r="J671">
        <v>11.9</v>
      </c>
      <c r="K671">
        <v>0.92607003891050588</v>
      </c>
      <c r="L671">
        <v>3.83</v>
      </c>
      <c r="M671">
        <v>1.0407608695652173</v>
      </c>
      <c r="N671">
        <v>0</v>
      </c>
      <c r="O671">
        <v>0</v>
      </c>
      <c r="P671" t="s">
        <v>13666</v>
      </c>
      <c r="Q671" t="s">
        <v>13666</v>
      </c>
      <c r="R671" t="s">
        <v>13666</v>
      </c>
      <c r="S671">
        <v>0</v>
      </c>
    </row>
    <row r="672" spans="1:19">
      <c r="A672">
        <v>9588</v>
      </c>
      <c r="B672" t="s">
        <v>3568</v>
      </c>
      <c r="C672" t="s">
        <v>4339</v>
      </c>
      <c r="D672">
        <v>1</v>
      </c>
      <c r="E672">
        <v>6</v>
      </c>
      <c r="F672">
        <v>50000</v>
      </c>
      <c r="G672">
        <v>0</v>
      </c>
      <c r="H672">
        <v>1.1399999999999999</v>
      </c>
      <c r="I672">
        <v>-1.8633333333333333</v>
      </c>
      <c r="J672">
        <v>6.57</v>
      </c>
      <c r="K672">
        <v>1.7289473684210528</v>
      </c>
      <c r="L672">
        <v>0.86</v>
      </c>
      <c r="M672">
        <v>0.35390946502057613</v>
      </c>
      <c r="N672">
        <v>0</v>
      </c>
      <c r="O672">
        <v>0</v>
      </c>
      <c r="P672" t="s">
        <v>13666</v>
      </c>
      <c r="Q672" t="s">
        <v>13666</v>
      </c>
      <c r="R672" t="s">
        <v>13666</v>
      </c>
      <c r="S672">
        <v>0</v>
      </c>
    </row>
    <row r="673" spans="1:19">
      <c r="A673">
        <v>9346</v>
      </c>
      <c r="B673" t="s">
        <v>2580</v>
      </c>
      <c r="C673" t="s">
        <v>4334</v>
      </c>
      <c r="D673">
        <v>1</v>
      </c>
      <c r="E673">
        <v>4</v>
      </c>
      <c r="F673">
        <v>50000</v>
      </c>
      <c r="G673">
        <v>0</v>
      </c>
      <c r="H673">
        <v>25.3</v>
      </c>
      <c r="I673">
        <v>16.346666666666668</v>
      </c>
      <c r="J673">
        <v>42.8</v>
      </c>
      <c r="K673">
        <v>3.3307392996108947</v>
      </c>
      <c r="L673">
        <v>4.2</v>
      </c>
      <c r="M673">
        <v>1.1413043478260869</v>
      </c>
      <c r="N673">
        <v>0</v>
      </c>
      <c r="O673">
        <v>0</v>
      </c>
      <c r="P673" t="s">
        <v>13666</v>
      </c>
      <c r="Q673" t="s">
        <v>13666</v>
      </c>
      <c r="R673" t="s">
        <v>13666</v>
      </c>
      <c r="S673">
        <v>0</v>
      </c>
    </row>
    <row r="674" spans="1:19">
      <c r="A674">
        <v>8692</v>
      </c>
      <c r="B674" t="s">
        <v>3584</v>
      </c>
      <c r="C674" t="s">
        <v>4352</v>
      </c>
      <c r="D674">
        <v>1</v>
      </c>
      <c r="E674">
        <v>14</v>
      </c>
      <c r="F674">
        <v>100000</v>
      </c>
      <c r="G674">
        <v>0</v>
      </c>
      <c r="H674">
        <v>0.40999999999999992</v>
      </c>
      <c r="I674">
        <v>-1.2133333333333332</v>
      </c>
      <c r="J674">
        <v>22.78</v>
      </c>
      <c r="K674">
        <v>2.8368617683686179</v>
      </c>
      <c r="L674">
        <v>2.3199999999999998</v>
      </c>
      <c r="M674">
        <v>0.64623955431754876</v>
      </c>
      <c r="N674">
        <v>0</v>
      </c>
      <c r="O674">
        <v>0</v>
      </c>
      <c r="P674" t="s">
        <v>13666</v>
      </c>
      <c r="Q674" t="s">
        <v>13666</v>
      </c>
      <c r="R674" t="s">
        <v>13666</v>
      </c>
      <c r="S674">
        <v>0</v>
      </c>
    </row>
    <row r="675" spans="1:19">
      <c r="A675">
        <v>9382</v>
      </c>
      <c r="B675" t="s">
        <v>3604</v>
      </c>
      <c r="C675" t="s">
        <v>4339</v>
      </c>
      <c r="D675">
        <v>1</v>
      </c>
      <c r="E675">
        <v>6</v>
      </c>
      <c r="F675">
        <v>50000</v>
      </c>
      <c r="G675">
        <v>0</v>
      </c>
      <c r="H675">
        <v>7.8000000000000007</v>
      </c>
      <c r="I675">
        <v>27.296666666666667</v>
      </c>
      <c r="J675">
        <v>6.42</v>
      </c>
      <c r="K675">
        <v>1.6894736842105265</v>
      </c>
      <c r="L675">
        <v>2.25</v>
      </c>
      <c r="M675">
        <v>0.92592592592592582</v>
      </c>
      <c r="N675">
        <v>0</v>
      </c>
      <c r="O675">
        <v>0</v>
      </c>
      <c r="P675" t="s">
        <v>13666</v>
      </c>
      <c r="Q675" t="s">
        <v>13666</v>
      </c>
      <c r="R675" t="s">
        <v>13666</v>
      </c>
      <c r="S675">
        <v>0</v>
      </c>
    </row>
    <row r="676" spans="1:19">
      <c r="A676">
        <v>8705</v>
      </c>
      <c r="B676" t="s">
        <v>3616</v>
      </c>
      <c r="C676" t="s">
        <v>4334</v>
      </c>
      <c r="D676">
        <v>1</v>
      </c>
      <c r="E676">
        <v>4</v>
      </c>
      <c r="F676">
        <v>50000</v>
      </c>
      <c r="G676">
        <v>0</v>
      </c>
      <c r="H676">
        <v>0.1399999999999999</v>
      </c>
      <c r="I676">
        <v>-0.89</v>
      </c>
      <c r="J676">
        <v>12.37</v>
      </c>
      <c r="K676">
        <v>0.96264591439688707</v>
      </c>
      <c r="L676">
        <v>2.04</v>
      </c>
      <c r="M676">
        <v>0.55434782608695654</v>
      </c>
      <c r="N676">
        <v>0</v>
      </c>
      <c r="O676">
        <v>0</v>
      </c>
      <c r="P676" t="s">
        <v>13666</v>
      </c>
      <c r="Q676" t="s">
        <v>13666</v>
      </c>
      <c r="R676" t="s">
        <v>13666</v>
      </c>
      <c r="S676">
        <v>0</v>
      </c>
    </row>
    <row r="677" spans="1:19">
      <c r="A677">
        <v>9622</v>
      </c>
      <c r="B677" t="s">
        <v>4078</v>
      </c>
      <c r="C677" t="s">
        <v>4334</v>
      </c>
      <c r="D677">
        <v>1</v>
      </c>
      <c r="E677">
        <v>4</v>
      </c>
      <c r="F677">
        <v>50000</v>
      </c>
      <c r="G677">
        <v>0</v>
      </c>
      <c r="H677">
        <v>15.39</v>
      </c>
      <c r="I677">
        <v>22.363333333333333</v>
      </c>
      <c r="J677">
        <v>31.51</v>
      </c>
      <c r="K677">
        <v>2.4521400778210118</v>
      </c>
      <c r="L677">
        <v>4.99</v>
      </c>
      <c r="M677">
        <v>1.3559782608695652</v>
      </c>
      <c r="N677">
        <v>0</v>
      </c>
      <c r="O677">
        <v>0</v>
      </c>
      <c r="P677" t="s">
        <v>13666</v>
      </c>
      <c r="Q677" t="s">
        <v>13666</v>
      </c>
      <c r="R677" t="s">
        <v>13666</v>
      </c>
      <c r="S677">
        <v>0</v>
      </c>
    </row>
    <row r="678" spans="1:19">
      <c r="A678">
        <v>8739</v>
      </c>
      <c r="B678" t="s">
        <v>846</v>
      </c>
      <c r="C678" t="s">
        <v>4286</v>
      </c>
      <c r="D678">
        <v>1</v>
      </c>
      <c r="E678">
        <v>8</v>
      </c>
      <c r="F678">
        <v>49953.79</v>
      </c>
      <c r="G678">
        <v>0</v>
      </c>
      <c r="H678">
        <v>9.23</v>
      </c>
      <c r="I678">
        <v>4.5166666666666666</v>
      </c>
      <c r="J678">
        <v>25.79</v>
      </c>
      <c r="K678">
        <v>3.8150887573964498</v>
      </c>
      <c r="L678">
        <v>3.07</v>
      </c>
      <c r="M678">
        <v>0.9388379204892966</v>
      </c>
      <c r="N678">
        <v>0</v>
      </c>
      <c r="O678">
        <v>0</v>
      </c>
      <c r="P678" t="s">
        <v>13666</v>
      </c>
      <c r="Q678" t="s">
        <v>13666</v>
      </c>
      <c r="R678" t="s">
        <v>13666</v>
      </c>
      <c r="S678">
        <v>0</v>
      </c>
    </row>
    <row r="679" spans="1:19">
      <c r="A679">
        <v>9265</v>
      </c>
      <c r="B679" t="s">
        <v>1902</v>
      </c>
      <c r="C679" t="s">
        <v>4378</v>
      </c>
      <c r="D679">
        <v>1</v>
      </c>
      <c r="E679">
        <v>7</v>
      </c>
      <c r="F679">
        <v>100000</v>
      </c>
      <c r="G679">
        <v>0</v>
      </c>
      <c r="H679">
        <v>26.349999999999998</v>
      </c>
      <c r="I679">
        <v>46.636666666666663</v>
      </c>
      <c r="J679">
        <v>7.52</v>
      </c>
      <c r="K679">
        <v>1.8076923076923075</v>
      </c>
      <c r="L679">
        <v>2.12</v>
      </c>
      <c r="M679">
        <v>0.98148148148148151</v>
      </c>
      <c r="N679">
        <v>0</v>
      </c>
      <c r="O679">
        <v>0</v>
      </c>
      <c r="P679" t="s">
        <v>13666</v>
      </c>
      <c r="Q679" t="s">
        <v>13666</v>
      </c>
      <c r="R679" t="s">
        <v>13666</v>
      </c>
      <c r="S679">
        <v>0</v>
      </c>
    </row>
    <row r="680" spans="1:19">
      <c r="A680">
        <v>8868</v>
      </c>
      <c r="B680" t="s">
        <v>320</v>
      </c>
      <c r="C680" t="s">
        <v>4358</v>
      </c>
      <c r="D680">
        <v>1</v>
      </c>
      <c r="E680">
        <v>1</v>
      </c>
      <c r="F680">
        <v>100000</v>
      </c>
      <c r="G680">
        <v>0</v>
      </c>
      <c r="H680">
        <v>0.62</v>
      </c>
      <c r="I680">
        <v>-0.95666666666666667</v>
      </c>
      <c r="J680">
        <v>4.46</v>
      </c>
      <c r="K680">
        <v>1.1012345679012345</v>
      </c>
      <c r="L680">
        <v>3.22</v>
      </c>
      <c r="M680">
        <v>1.1500000000000001</v>
      </c>
      <c r="N680">
        <v>0</v>
      </c>
      <c r="O680">
        <v>0</v>
      </c>
      <c r="P680" t="s">
        <v>13666</v>
      </c>
      <c r="Q680" t="s">
        <v>13666</v>
      </c>
      <c r="R680" t="s">
        <v>13666</v>
      </c>
      <c r="S680">
        <v>0</v>
      </c>
    </row>
    <row r="681" spans="1:19">
      <c r="A681">
        <v>8623</v>
      </c>
      <c r="B681" t="s">
        <v>302</v>
      </c>
      <c r="C681" t="s">
        <v>4358</v>
      </c>
      <c r="D681">
        <v>1</v>
      </c>
      <c r="E681">
        <v>1</v>
      </c>
      <c r="F681">
        <v>50000</v>
      </c>
      <c r="G681">
        <v>0</v>
      </c>
      <c r="H681">
        <v>0.64</v>
      </c>
      <c r="I681">
        <v>-0.87666666666666659</v>
      </c>
      <c r="J681">
        <v>3.85</v>
      </c>
      <c r="K681">
        <v>0.9506172839506174</v>
      </c>
      <c r="L681">
        <v>2.48</v>
      </c>
      <c r="M681">
        <v>0.88571428571428579</v>
      </c>
      <c r="N681">
        <v>0</v>
      </c>
      <c r="O681">
        <v>0</v>
      </c>
      <c r="P681" t="s">
        <v>13666</v>
      </c>
      <c r="Q681" t="s">
        <v>13666</v>
      </c>
      <c r="R681" t="s">
        <v>13666</v>
      </c>
      <c r="S681">
        <v>0</v>
      </c>
    </row>
    <row r="682" spans="1:19">
      <c r="A682">
        <v>9309</v>
      </c>
      <c r="B682" t="s">
        <v>2598</v>
      </c>
      <c r="C682" t="s">
        <v>4334</v>
      </c>
      <c r="D682">
        <v>1</v>
      </c>
      <c r="E682">
        <v>4</v>
      </c>
      <c r="F682">
        <v>100000</v>
      </c>
      <c r="G682">
        <v>0</v>
      </c>
      <c r="H682">
        <v>1.9499999999999957</v>
      </c>
      <c r="I682">
        <v>61.390000000000008</v>
      </c>
      <c r="J682">
        <v>4.63</v>
      </c>
      <c r="K682">
        <v>0.3603112840466926</v>
      </c>
      <c r="L682">
        <v>3.79</v>
      </c>
      <c r="M682">
        <v>1.0298913043478259</v>
      </c>
      <c r="N682">
        <v>0</v>
      </c>
      <c r="O682">
        <v>0</v>
      </c>
      <c r="P682" t="s">
        <v>13666</v>
      </c>
      <c r="Q682" t="s">
        <v>13666</v>
      </c>
      <c r="R682" t="s">
        <v>13666</v>
      </c>
      <c r="S682">
        <v>0</v>
      </c>
    </row>
    <row r="683" spans="1:19">
      <c r="A683">
        <v>9358</v>
      </c>
      <c r="B683" t="s">
        <v>986</v>
      </c>
      <c r="C683" t="s">
        <v>4334</v>
      </c>
      <c r="D683">
        <v>1</v>
      </c>
      <c r="E683">
        <v>4</v>
      </c>
      <c r="F683">
        <v>50000</v>
      </c>
      <c r="G683">
        <v>0</v>
      </c>
      <c r="H683">
        <v>3.2899999999999991</v>
      </c>
      <c r="I683">
        <v>49.806666666666672</v>
      </c>
      <c r="J683">
        <v>19.440000000000001</v>
      </c>
      <c r="K683">
        <v>1.5128404669260702</v>
      </c>
      <c r="L683">
        <v>5.54</v>
      </c>
      <c r="M683">
        <v>1.5054347826086956</v>
      </c>
      <c r="N683">
        <v>0</v>
      </c>
      <c r="O683">
        <v>0</v>
      </c>
      <c r="P683" t="s">
        <v>13666</v>
      </c>
      <c r="Q683" t="s">
        <v>13666</v>
      </c>
      <c r="R683" t="s">
        <v>13666</v>
      </c>
      <c r="S683">
        <v>0</v>
      </c>
    </row>
    <row r="684" spans="1:19">
      <c r="A684">
        <v>9376</v>
      </c>
      <c r="B684" t="s">
        <v>2656</v>
      </c>
      <c r="C684" t="s">
        <v>4335</v>
      </c>
      <c r="D684">
        <v>1</v>
      </c>
      <c r="E684">
        <v>5</v>
      </c>
      <c r="F684">
        <v>100000</v>
      </c>
      <c r="G684">
        <v>0</v>
      </c>
      <c r="H684">
        <v>13.24</v>
      </c>
      <c r="I684">
        <v>6.6266666666666678</v>
      </c>
      <c r="J684">
        <v>5.54</v>
      </c>
      <c r="K684">
        <v>1.4168797953964194</v>
      </c>
      <c r="L684">
        <v>2.21</v>
      </c>
      <c r="M684">
        <v>0.90573770491803274</v>
      </c>
      <c r="N684">
        <v>0</v>
      </c>
      <c r="O684">
        <v>0</v>
      </c>
      <c r="P684" t="s">
        <v>13666</v>
      </c>
      <c r="Q684" t="s">
        <v>13666</v>
      </c>
      <c r="R684" t="s">
        <v>13666</v>
      </c>
      <c r="S684">
        <v>0</v>
      </c>
    </row>
    <row r="685" spans="1:19">
      <c r="A685">
        <v>9607</v>
      </c>
      <c r="B685" t="s">
        <v>3872</v>
      </c>
      <c r="C685" t="s">
        <v>4334</v>
      </c>
      <c r="D685">
        <v>1</v>
      </c>
      <c r="E685">
        <v>4</v>
      </c>
      <c r="F685">
        <v>49969.4</v>
      </c>
      <c r="G685">
        <v>0</v>
      </c>
      <c r="H685">
        <v>22.95</v>
      </c>
      <c r="I685">
        <v>12.783333333333333</v>
      </c>
      <c r="J685">
        <v>28.43</v>
      </c>
      <c r="K685">
        <v>2.2124513618677044</v>
      </c>
      <c r="L685">
        <v>1.06</v>
      </c>
      <c r="M685">
        <v>0.28804347826086957</v>
      </c>
      <c r="N685">
        <v>0</v>
      </c>
      <c r="O685">
        <v>0</v>
      </c>
      <c r="P685" t="s">
        <v>13666</v>
      </c>
      <c r="Q685" t="s">
        <v>13666</v>
      </c>
      <c r="R685" t="s">
        <v>13666</v>
      </c>
      <c r="S685">
        <v>0</v>
      </c>
    </row>
    <row r="686" spans="1:19">
      <c r="A686">
        <v>9045</v>
      </c>
      <c r="B686" t="s">
        <v>2807</v>
      </c>
      <c r="C686" t="s">
        <v>4352</v>
      </c>
      <c r="D686">
        <v>1</v>
      </c>
      <c r="E686">
        <v>14</v>
      </c>
      <c r="F686">
        <v>50000</v>
      </c>
      <c r="G686">
        <v>0</v>
      </c>
      <c r="H686">
        <v>4.8099999999999996</v>
      </c>
      <c r="I686">
        <v>1.6033333333333333</v>
      </c>
      <c r="J686">
        <v>9.4499999999999993</v>
      </c>
      <c r="K686">
        <v>1.1768368617683687</v>
      </c>
      <c r="L686">
        <v>4.05</v>
      </c>
      <c r="M686">
        <v>1.1281337047353761</v>
      </c>
      <c r="N686">
        <v>0</v>
      </c>
      <c r="O686">
        <v>0</v>
      </c>
      <c r="P686" t="s">
        <v>13666</v>
      </c>
      <c r="Q686" t="s">
        <v>13666</v>
      </c>
      <c r="R686" t="s">
        <v>13666</v>
      </c>
      <c r="S686">
        <v>0</v>
      </c>
    </row>
    <row r="687" spans="1:19">
      <c r="A687">
        <v>9351</v>
      </c>
      <c r="B687" t="s">
        <v>3379</v>
      </c>
      <c r="C687" t="s">
        <v>4334</v>
      </c>
      <c r="D687">
        <v>1</v>
      </c>
      <c r="E687">
        <v>4</v>
      </c>
      <c r="F687">
        <v>100000</v>
      </c>
      <c r="G687">
        <v>0</v>
      </c>
      <c r="H687">
        <v>4.47</v>
      </c>
      <c r="I687">
        <v>1.49</v>
      </c>
      <c r="J687">
        <v>15.25</v>
      </c>
      <c r="K687">
        <v>1.1867704280155642</v>
      </c>
      <c r="L687">
        <v>2.44</v>
      </c>
      <c r="M687">
        <v>0.66304347826086951</v>
      </c>
      <c r="N687">
        <v>0</v>
      </c>
      <c r="O687">
        <v>0</v>
      </c>
      <c r="P687" t="s">
        <v>13666</v>
      </c>
      <c r="Q687" t="s">
        <v>13666</v>
      </c>
      <c r="R687" t="s">
        <v>13666</v>
      </c>
      <c r="S687">
        <v>0</v>
      </c>
    </row>
    <row r="688" spans="1:19">
      <c r="A688">
        <v>9570</v>
      </c>
      <c r="B688" t="s">
        <v>1246</v>
      </c>
      <c r="C688" t="s">
        <v>4339</v>
      </c>
      <c r="D688">
        <v>1</v>
      </c>
      <c r="E688">
        <v>6</v>
      </c>
      <c r="F688">
        <v>50000</v>
      </c>
      <c r="G688">
        <v>0</v>
      </c>
      <c r="H688">
        <v>6.6099999999999994</v>
      </c>
      <c r="I688">
        <v>80.053333333333342</v>
      </c>
      <c r="J688">
        <v>31.36</v>
      </c>
      <c r="K688">
        <v>8.2526315789473692</v>
      </c>
      <c r="L688">
        <v>2.98</v>
      </c>
      <c r="M688">
        <v>1.2263374485596708</v>
      </c>
      <c r="N688">
        <v>0</v>
      </c>
      <c r="O688">
        <v>0</v>
      </c>
      <c r="P688" t="s">
        <v>13666</v>
      </c>
      <c r="Q688" t="s">
        <v>13666</v>
      </c>
      <c r="R688" t="s">
        <v>13666</v>
      </c>
      <c r="S688">
        <v>0</v>
      </c>
    </row>
    <row r="689" spans="1:19">
      <c r="A689">
        <v>8760</v>
      </c>
      <c r="B689" t="s">
        <v>937</v>
      </c>
      <c r="C689" t="s">
        <v>4334</v>
      </c>
      <c r="D689">
        <v>1</v>
      </c>
      <c r="E689">
        <v>4</v>
      </c>
      <c r="F689">
        <v>50000</v>
      </c>
      <c r="G689">
        <v>0</v>
      </c>
      <c r="H689">
        <v>10.099999999999994</v>
      </c>
      <c r="I689">
        <v>51.693333333333335</v>
      </c>
      <c r="J689">
        <v>39.31</v>
      </c>
      <c r="K689">
        <v>3.0591439688715956</v>
      </c>
      <c r="L689">
        <v>3.39</v>
      </c>
      <c r="M689">
        <v>0.92119565217391308</v>
      </c>
      <c r="N689">
        <v>0</v>
      </c>
      <c r="O689">
        <v>0</v>
      </c>
      <c r="P689" t="s">
        <v>13666</v>
      </c>
      <c r="Q689" t="s">
        <v>13666</v>
      </c>
      <c r="R689" t="s">
        <v>13666</v>
      </c>
      <c r="S689">
        <v>0</v>
      </c>
    </row>
    <row r="690" spans="1:19">
      <c r="A690">
        <v>9332</v>
      </c>
      <c r="B690" t="s">
        <v>2728</v>
      </c>
      <c r="C690" t="s">
        <v>4334</v>
      </c>
      <c r="D690">
        <v>1</v>
      </c>
      <c r="E690">
        <v>4</v>
      </c>
      <c r="F690">
        <v>50000</v>
      </c>
      <c r="G690">
        <v>0</v>
      </c>
      <c r="H690">
        <v>5.7199999999999989</v>
      </c>
      <c r="I690">
        <v>41.526666666666664</v>
      </c>
      <c r="J690">
        <v>10</v>
      </c>
      <c r="K690">
        <v>0.77821011673151752</v>
      </c>
      <c r="L690">
        <v>2.64</v>
      </c>
      <c r="M690">
        <v>0.71739130434782605</v>
      </c>
      <c r="N690">
        <v>0</v>
      </c>
      <c r="O690">
        <v>0</v>
      </c>
      <c r="P690" t="s">
        <v>13666</v>
      </c>
      <c r="Q690" t="s">
        <v>13666</v>
      </c>
      <c r="R690" t="s">
        <v>13666</v>
      </c>
      <c r="S690">
        <v>0</v>
      </c>
    </row>
    <row r="691" spans="1:19">
      <c r="A691">
        <v>9348</v>
      </c>
      <c r="B691" t="s">
        <v>644</v>
      </c>
      <c r="C691" t="s">
        <v>4335</v>
      </c>
      <c r="D691">
        <v>1</v>
      </c>
      <c r="E691">
        <v>5</v>
      </c>
      <c r="F691">
        <v>50000</v>
      </c>
      <c r="G691">
        <v>0</v>
      </c>
      <c r="H691">
        <v>19.329999999999998</v>
      </c>
      <c r="I691">
        <v>71.076666666666668</v>
      </c>
      <c r="J691">
        <v>2.67</v>
      </c>
      <c r="K691">
        <v>0.68286445012787722</v>
      </c>
      <c r="L691">
        <v>1.17</v>
      </c>
      <c r="M691">
        <v>0.47950819672131145</v>
      </c>
      <c r="N691">
        <v>0</v>
      </c>
      <c r="O691">
        <v>0</v>
      </c>
      <c r="P691" t="s">
        <v>13666</v>
      </c>
      <c r="Q691" t="s">
        <v>13666</v>
      </c>
      <c r="R691" t="s">
        <v>13666</v>
      </c>
      <c r="S691">
        <v>0</v>
      </c>
    </row>
    <row r="692" spans="1:19">
      <c r="A692">
        <v>9350</v>
      </c>
      <c r="B692" t="s">
        <v>943</v>
      </c>
      <c r="C692" t="s">
        <v>4332</v>
      </c>
      <c r="D692">
        <v>1</v>
      </c>
      <c r="E692">
        <v>3</v>
      </c>
      <c r="F692">
        <v>50000</v>
      </c>
      <c r="G692">
        <v>0</v>
      </c>
      <c r="H692">
        <v>28.339999999999996</v>
      </c>
      <c r="I692">
        <v>37.919999999999995</v>
      </c>
      <c r="J692">
        <v>4.4000000000000004</v>
      </c>
      <c r="K692">
        <v>0.97560975609756106</v>
      </c>
      <c r="L692">
        <v>3.47</v>
      </c>
      <c r="M692">
        <v>1.3295019157088124</v>
      </c>
      <c r="N692">
        <v>0</v>
      </c>
      <c r="O692">
        <v>0</v>
      </c>
      <c r="P692" t="s">
        <v>13666</v>
      </c>
      <c r="Q692" t="s">
        <v>13666</v>
      </c>
      <c r="R692" t="s">
        <v>13666</v>
      </c>
      <c r="S692">
        <v>0</v>
      </c>
    </row>
    <row r="693" spans="1:19">
      <c r="A693">
        <v>9046</v>
      </c>
      <c r="B693" t="s">
        <v>434</v>
      </c>
      <c r="C693" t="s">
        <v>4339</v>
      </c>
      <c r="D693">
        <v>1</v>
      </c>
      <c r="E693">
        <v>6</v>
      </c>
      <c r="F693">
        <v>100000</v>
      </c>
      <c r="G693">
        <v>0</v>
      </c>
      <c r="H693">
        <v>4.1400000000000006</v>
      </c>
      <c r="I693">
        <v>87.946666666666673</v>
      </c>
      <c r="J693">
        <v>2.0099999999999998</v>
      </c>
      <c r="K693">
        <v>0.52894736842105261</v>
      </c>
      <c r="L693">
        <v>2.36</v>
      </c>
      <c r="M693">
        <v>0.97119341563785999</v>
      </c>
      <c r="N693">
        <v>0</v>
      </c>
      <c r="O693">
        <v>0</v>
      </c>
      <c r="P693" t="s">
        <v>13666</v>
      </c>
      <c r="Q693" t="s">
        <v>13666</v>
      </c>
      <c r="R693" t="s">
        <v>13666</v>
      </c>
      <c r="S693">
        <v>0</v>
      </c>
    </row>
    <row r="694" spans="1:19">
      <c r="A694">
        <v>8726</v>
      </c>
      <c r="B694" t="s">
        <v>3600</v>
      </c>
      <c r="C694" t="s">
        <v>4334</v>
      </c>
      <c r="D694">
        <v>1</v>
      </c>
      <c r="E694">
        <v>4</v>
      </c>
      <c r="F694">
        <v>50000</v>
      </c>
      <c r="G694">
        <v>0</v>
      </c>
      <c r="H694">
        <v>0.62</v>
      </c>
      <c r="I694">
        <v>0.20666666666666667</v>
      </c>
      <c r="J694">
        <v>9.73</v>
      </c>
      <c r="K694">
        <v>0.75719844357976662</v>
      </c>
      <c r="L694">
        <v>1.61</v>
      </c>
      <c r="M694">
        <v>0.4375</v>
      </c>
      <c r="N694">
        <v>0</v>
      </c>
      <c r="O694">
        <v>0</v>
      </c>
      <c r="P694" t="s">
        <v>13666</v>
      </c>
      <c r="Q694" t="s">
        <v>13666</v>
      </c>
      <c r="R694" t="s">
        <v>13666</v>
      </c>
      <c r="S694">
        <v>0</v>
      </c>
    </row>
    <row r="695" spans="1:19">
      <c r="A695">
        <v>9408</v>
      </c>
      <c r="B695" t="s">
        <v>326</v>
      </c>
      <c r="C695" t="s">
        <v>4334</v>
      </c>
      <c r="D695">
        <v>1</v>
      </c>
      <c r="E695">
        <v>4</v>
      </c>
      <c r="F695">
        <v>50000</v>
      </c>
      <c r="G695">
        <v>0</v>
      </c>
      <c r="H695">
        <v>3.9499999999999957</v>
      </c>
      <c r="I695">
        <v>66.149999999999991</v>
      </c>
      <c r="J695">
        <v>19.440000000000001</v>
      </c>
      <c r="K695">
        <v>1.5128404669260702</v>
      </c>
      <c r="L695">
        <v>3.06</v>
      </c>
      <c r="M695">
        <v>0.83152173913043481</v>
      </c>
      <c r="N695">
        <v>0</v>
      </c>
      <c r="O695">
        <v>0</v>
      </c>
      <c r="P695" t="s">
        <v>13666</v>
      </c>
      <c r="Q695" t="s">
        <v>13666</v>
      </c>
      <c r="R695" t="s">
        <v>13666</v>
      </c>
      <c r="S695">
        <v>0</v>
      </c>
    </row>
    <row r="696" spans="1:19">
      <c r="A696">
        <v>9407</v>
      </c>
      <c r="B696" t="s">
        <v>2933</v>
      </c>
      <c r="C696" t="s">
        <v>4332</v>
      </c>
      <c r="D696">
        <v>1</v>
      </c>
      <c r="E696">
        <v>3</v>
      </c>
      <c r="F696">
        <v>50000</v>
      </c>
      <c r="G696">
        <v>0</v>
      </c>
      <c r="H696">
        <v>10.210000000000001</v>
      </c>
      <c r="I696">
        <v>43.493333333333332</v>
      </c>
      <c r="J696">
        <v>12.78</v>
      </c>
      <c r="K696">
        <v>2.8337028824833701</v>
      </c>
      <c r="L696">
        <v>2.46</v>
      </c>
      <c r="M696">
        <v>0.94252873563218398</v>
      </c>
      <c r="N696">
        <v>0</v>
      </c>
      <c r="O696">
        <v>0</v>
      </c>
      <c r="P696" t="s">
        <v>13666</v>
      </c>
      <c r="Q696" t="s">
        <v>13666</v>
      </c>
      <c r="R696" t="s">
        <v>13666</v>
      </c>
      <c r="S696">
        <v>0</v>
      </c>
    </row>
    <row r="697" spans="1:19">
      <c r="A697">
        <v>9414</v>
      </c>
      <c r="B697" t="s">
        <v>2938</v>
      </c>
      <c r="C697" t="s">
        <v>4335</v>
      </c>
      <c r="D697">
        <v>1</v>
      </c>
      <c r="E697">
        <v>5</v>
      </c>
      <c r="F697">
        <v>100000</v>
      </c>
      <c r="G697">
        <v>0</v>
      </c>
      <c r="H697">
        <v>9.7899999999999991</v>
      </c>
      <c r="I697">
        <v>5.1733333333333329</v>
      </c>
      <c r="J697">
        <v>4.47</v>
      </c>
      <c r="K697">
        <v>1.1432225063938617</v>
      </c>
      <c r="L697">
        <v>5.64</v>
      </c>
      <c r="M697">
        <v>2.3114754098360657</v>
      </c>
      <c r="N697">
        <v>0</v>
      </c>
      <c r="O697">
        <v>0</v>
      </c>
      <c r="P697" t="s">
        <v>13666</v>
      </c>
      <c r="Q697" t="s">
        <v>13666</v>
      </c>
      <c r="R697" t="s">
        <v>13666</v>
      </c>
      <c r="S697">
        <v>0</v>
      </c>
    </row>
    <row r="698" spans="1:19">
      <c r="A698">
        <v>9413</v>
      </c>
      <c r="B698" t="s">
        <v>1170</v>
      </c>
      <c r="C698" t="s">
        <v>4335</v>
      </c>
      <c r="D698">
        <v>1</v>
      </c>
      <c r="E698">
        <v>5</v>
      </c>
      <c r="F698">
        <v>100000</v>
      </c>
      <c r="G698">
        <v>0</v>
      </c>
      <c r="H698">
        <v>1.82</v>
      </c>
      <c r="I698">
        <v>-0.90333333333333332</v>
      </c>
      <c r="J698">
        <v>5.01</v>
      </c>
      <c r="K698">
        <v>1.2813299232736572</v>
      </c>
      <c r="L698">
        <v>3.09</v>
      </c>
      <c r="M698">
        <v>1.2663934426229508</v>
      </c>
      <c r="N698">
        <v>0</v>
      </c>
      <c r="O698">
        <v>0</v>
      </c>
      <c r="P698" t="s">
        <v>13666</v>
      </c>
      <c r="Q698" t="s">
        <v>13666</v>
      </c>
      <c r="R698" t="s">
        <v>13666</v>
      </c>
      <c r="S698">
        <v>0</v>
      </c>
    </row>
    <row r="699" spans="1:19">
      <c r="A699">
        <v>8840</v>
      </c>
      <c r="B699" t="s">
        <v>780</v>
      </c>
      <c r="C699" t="s">
        <v>4339</v>
      </c>
      <c r="D699">
        <v>1</v>
      </c>
      <c r="E699">
        <v>6</v>
      </c>
      <c r="F699">
        <v>50000</v>
      </c>
      <c r="G699">
        <v>0</v>
      </c>
      <c r="H699">
        <v>3.6899999999999977</v>
      </c>
      <c r="I699">
        <v>36.626666666666665</v>
      </c>
      <c r="J699">
        <v>3.88</v>
      </c>
      <c r="K699">
        <v>1.0210526315789474</v>
      </c>
      <c r="L699">
        <v>2.0499999999999998</v>
      </c>
      <c r="M699">
        <v>0.84362139917695456</v>
      </c>
      <c r="N699">
        <v>0</v>
      </c>
      <c r="O699">
        <v>0</v>
      </c>
      <c r="P699" t="s">
        <v>13666</v>
      </c>
      <c r="Q699" t="s">
        <v>13666</v>
      </c>
      <c r="R699" t="s">
        <v>13666</v>
      </c>
      <c r="S699">
        <v>0</v>
      </c>
    </row>
    <row r="700" spans="1:19">
      <c r="A700">
        <v>8576</v>
      </c>
      <c r="B700" t="s">
        <v>676</v>
      </c>
      <c r="C700" t="s">
        <v>4845</v>
      </c>
      <c r="D700">
        <v>1</v>
      </c>
      <c r="E700">
        <v>9</v>
      </c>
      <c r="F700">
        <v>100000</v>
      </c>
      <c r="G700">
        <v>0</v>
      </c>
      <c r="H700">
        <v>3.2700000000000031</v>
      </c>
      <c r="I700">
        <v>48.91</v>
      </c>
      <c r="J700">
        <v>2.81</v>
      </c>
      <c r="K700">
        <v>0.39521800281293951</v>
      </c>
      <c r="L700">
        <v>3.01</v>
      </c>
      <c r="M700">
        <v>1.4471153846153844</v>
      </c>
      <c r="N700">
        <v>0</v>
      </c>
      <c r="O700">
        <v>0</v>
      </c>
      <c r="P700" t="s">
        <v>13666</v>
      </c>
      <c r="Q700" t="s">
        <v>13666</v>
      </c>
      <c r="R700" t="s">
        <v>13666</v>
      </c>
      <c r="S700">
        <v>0</v>
      </c>
    </row>
    <row r="701" spans="1:19">
      <c r="A701">
        <v>8586</v>
      </c>
      <c r="B701" t="s">
        <v>116</v>
      </c>
      <c r="C701" t="s">
        <v>4358</v>
      </c>
      <c r="D701">
        <v>1</v>
      </c>
      <c r="E701">
        <v>1</v>
      </c>
      <c r="F701">
        <v>50000</v>
      </c>
      <c r="G701">
        <v>0</v>
      </c>
      <c r="H701">
        <v>15.939999999999998</v>
      </c>
      <c r="I701">
        <v>67.916666666666671</v>
      </c>
      <c r="J701">
        <v>38.1</v>
      </c>
      <c r="K701">
        <v>9.4074074074074083</v>
      </c>
      <c r="L701">
        <v>4.71</v>
      </c>
      <c r="M701">
        <v>1.6821428571428572</v>
      </c>
      <c r="N701">
        <v>0</v>
      </c>
      <c r="O701">
        <v>0</v>
      </c>
      <c r="P701" t="s">
        <v>13666</v>
      </c>
      <c r="Q701" t="s">
        <v>13666</v>
      </c>
      <c r="R701" t="s">
        <v>13666</v>
      </c>
      <c r="S701">
        <v>0</v>
      </c>
    </row>
    <row r="702" spans="1:19">
      <c r="A702">
        <v>9198</v>
      </c>
      <c r="B702" t="s">
        <v>799</v>
      </c>
      <c r="C702" t="s">
        <v>4334</v>
      </c>
      <c r="D702">
        <v>1</v>
      </c>
      <c r="E702">
        <v>4</v>
      </c>
      <c r="F702">
        <v>50000</v>
      </c>
      <c r="G702">
        <v>0</v>
      </c>
      <c r="H702">
        <v>15.56</v>
      </c>
      <c r="I702">
        <v>23.306666666666668</v>
      </c>
      <c r="J702">
        <v>14.33</v>
      </c>
      <c r="K702">
        <v>1.1151750972762646</v>
      </c>
      <c r="L702">
        <v>3.31</v>
      </c>
      <c r="M702">
        <v>0.89945652173913038</v>
      </c>
      <c r="N702">
        <v>0</v>
      </c>
      <c r="O702">
        <v>0</v>
      </c>
      <c r="P702" t="s">
        <v>13666</v>
      </c>
      <c r="Q702" t="s">
        <v>13666</v>
      </c>
      <c r="R702" t="s">
        <v>13666</v>
      </c>
      <c r="S702">
        <v>0</v>
      </c>
    </row>
    <row r="703" spans="1:19">
      <c r="A703">
        <v>9535</v>
      </c>
      <c r="B703" t="s">
        <v>3257</v>
      </c>
      <c r="C703" t="s">
        <v>4334</v>
      </c>
      <c r="D703">
        <v>1</v>
      </c>
      <c r="E703">
        <v>4</v>
      </c>
      <c r="F703">
        <v>50000</v>
      </c>
      <c r="G703">
        <v>0</v>
      </c>
      <c r="H703">
        <v>0.56000000000000005</v>
      </c>
      <c r="I703">
        <v>-0.92</v>
      </c>
      <c r="J703">
        <v>8.17</v>
      </c>
      <c r="K703">
        <v>0.63579766536964977</v>
      </c>
      <c r="L703">
        <v>5.47</v>
      </c>
      <c r="M703">
        <v>1.4864130434782608</v>
      </c>
      <c r="N703">
        <v>0</v>
      </c>
      <c r="O703">
        <v>0</v>
      </c>
      <c r="P703" t="s">
        <v>13666</v>
      </c>
      <c r="Q703" t="s">
        <v>13666</v>
      </c>
      <c r="R703" t="s">
        <v>13666</v>
      </c>
      <c r="S703">
        <v>0</v>
      </c>
    </row>
    <row r="704" spans="1:19">
      <c r="A704">
        <v>9369</v>
      </c>
      <c r="B704" t="s">
        <v>2861</v>
      </c>
      <c r="C704" t="s">
        <v>4332</v>
      </c>
      <c r="D704">
        <v>1</v>
      </c>
      <c r="E704">
        <v>3</v>
      </c>
      <c r="F704">
        <v>50000</v>
      </c>
      <c r="G704">
        <v>0</v>
      </c>
      <c r="H704">
        <v>23.45</v>
      </c>
      <c r="I704">
        <v>12.953333333333333</v>
      </c>
      <c r="J704">
        <v>7.69</v>
      </c>
      <c r="K704">
        <v>1.7050997782705102</v>
      </c>
      <c r="L704">
        <v>5.66</v>
      </c>
      <c r="M704">
        <v>2.1685823754789273</v>
      </c>
      <c r="N704">
        <v>0</v>
      </c>
      <c r="O704">
        <v>0</v>
      </c>
      <c r="P704" t="s">
        <v>13666</v>
      </c>
      <c r="Q704" t="s">
        <v>13666</v>
      </c>
      <c r="R704" t="s">
        <v>13666</v>
      </c>
      <c r="S704">
        <v>0</v>
      </c>
    </row>
    <row r="705" spans="1:19">
      <c r="A705">
        <v>8548</v>
      </c>
      <c r="B705" t="s">
        <v>701</v>
      </c>
      <c r="C705" t="s">
        <v>4334</v>
      </c>
      <c r="D705">
        <v>1</v>
      </c>
      <c r="E705">
        <v>4</v>
      </c>
      <c r="F705">
        <v>50000</v>
      </c>
      <c r="G705">
        <v>0</v>
      </c>
      <c r="H705">
        <v>2.1300000000000026</v>
      </c>
      <c r="I705">
        <v>60.703333333333326</v>
      </c>
      <c r="J705">
        <v>6.65</v>
      </c>
      <c r="K705">
        <v>0.51750972762645919</v>
      </c>
      <c r="L705">
        <v>3</v>
      </c>
      <c r="M705">
        <v>0.81521739130434778</v>
      </c>
      <c r="N705">
        <v>0</v>
      </c>
      <c r="O705">
        <v>0</v>
      </c>
      <c r="P705" t="s">
        <v>13666</v>
      </c>
      <c r="Q705" t="s">
        <v>13666</v>
      </c>
      <c r="R705" t="s">
        <v>13666</v>
      </c>
      <c r="S705">
        <v>0</v>
      </c>
    </row>
    <row r="706" spans="1:19">
      <c r="A706">
        <v>8541</v>
      </c>
      <c r="B706" t="s">
        <v>750</v>
      </c>
      <c r="C706" t="s">
        <v>4286</v>
      </c>
      <c r="D706">
        <v>1</v>
      </c>
      <c r="E706">
        <v>8</v>
      </c>
      <c r="F706">
        <v>100000</v>
      </c>
      <c r="G706">
        <v>0</v>
      </c>
      <c r="H706">
        <v>15.259999999999998</v>
      </c>
      <c r="I706">
        <v>43.633333333333333</v>
      </c>
      <c r="J706">
        <v>6.27</v>
      </c>
      <c r="K706">
        <v>0.9275147928994083</v>
      </c>
      <c r="L706">
        <v>5.17</v>
      </c>
      <c r="M706">
        <v>1.581039755351682</v>
      </c>
      <c r="N706">
        <v>0</v>
      </c>
      <c r="O706">
        <v>0</v>
      </c>
      <c r="P706" t="s">
        <v>13666</v>
      </c>
      <c r="Q706" t="s">
        <v>13666</v>
      </c>
      <c r="R706" t="s">
        <v>13666</v>
      </c>
      <c r="S706">
        <v>0</v>
      </c>
    </row>
    <row r="707" spans="1:19">
      <c r="A707">
        <v>9555</v>
      </c>
      <c r="B707" t="s">
        <v>603</v>
      </c>
      <c r="C707" t="s">
        <v>4339</v>
      </c>
      <c r="D707">
        <v>1</v>
      </c>
      <c r="E707">
        <v>6</v>
      </c>
      <c r="F707">
        <v>50000</v>
      </c>
      <c r="G707">
        <v>0</v>
      </c>
      <c r="H707">
        <v>4.4099999999999966</v>
      </c>
      <c r="I707">
        <v>78.643333333333331</v>
      </c>
      <c r="J707">
        <v>2.33</v>
      </c>
      <c r="K707">
        <v>0.61315789473684212</v>
      </c>
      <c r="L707">
        <v>2.3199999999999998</v>
      </c>
      <c r="M707">
        <v>0.95473251028806572</v>
      </c>
      <c r="N707">
        <v>0</v>
      </c>
      <c r="O707">
        <v>0</v>
      </c>
      <c r="P707" t="s">
        <v>13666</v>
      </c>
      <c r="Q707" t="s">
        <v>13666</v>
      </c>
      <c r="R707" t="s">
        <v>13666</v>
      </c>
      <c r="S707">
        <v>0</v>
      </c>
    </row>
    <row r="708" spans="1:19">
      <c r="A708">
        <v>9559</v>
      </c>
      <c r="B708" t="s">
        <v>149</v>
      </c>
      <c r="C708" t="s">
        <v>4286</v>
      </c>
      <c r="D708">
        <v>1</v>
      </c>
      <c r="E708">
        <v>8</v>
      </c>
      <c r="F708">
        <v>100000</v>
      </c>
      <c r="G708">
        <v>0</v>
      </c>
      <c r="H708">
        <v>0.81</v>
      </c>
      <c r="I708">
        <v>-1.51</v>
      </c>
      <c r="J708">
        <v>3.92</v>
      </c>
      <c r="K708">
        <v>0.57988165680473369</v>
      </c>
      <c r="L708">
        <v>3.05</v>
      </c>
      <c r="M708">
        <v>0.93272171253822622</v>
      </c>
      <c r="N708">
        <v>0</v>
      </c>
      <c r="O708">
        <v>0</v>
      </c>
      <c r="P708" t="s">
        <v>13666</v>
      </c>
      <c r="Q708" t="s">
        <v>13666</v>
      </c>
      <c r="R708" t="s">
        <v>13666</v>
      </c>
      <c r="S708">
        <v>0</v>
      </c>
    </row>
    <row r="709" spans="1:19">
      <c r="A709">
        <v>9579</v>
      </c>
      <c r="B709" t="s">
        <v>843</v>
      </c>
      <c r="C709" t="s">
        <v>4332</v>
      </c>
      <c r="D709">
        <v>1</v>
      </c>
      <c r="E709">
        <v>3</v>
      </c>
      <c r="F709">
        <v>50000</v>
      </c>
      <c r="G709">
        <v>0</v>
      </c>
      <c r="H709">
        <v>4.5799999999999983</v>
      </c>
      <c r="I709">
        <v>65.12</v>
      </c>
      <c r="J709">
        <v>4.5999999999999996</v>
      </c>
      <c r="K709">
        <v>1.0199556541019956</v>
      </c>
      <c r="L709">
        <v>2.42</v>
      </c>
      <c r="M709">
        <v>0.92720306513409967</v>
      </c>
      <c r="N709">
        <v>0</v>
      </c>
      <c r="O709">
        <v>0</v>
      </c>
      <c r="P709" t="s">
        <v>13666</v>
      </c>
      <c r="Q709" t="s">
        <v>13666</v>
      </c>
      <c r="R709" t="s">
        <v>13666</v>
      </c>
      <c r="S709">
        <v>0</v>
      </c>
    </row>
    <row r="710" spans="1:19">
      <c r="A710">
        <v>9276</v>
      </c>
      <c r="B710" t="s">
        <v>2435</v>
      </c>
      <c r="C710" t="s">
        <v>4378</v>
      </c>
      <c r="D710">
        <v>1</v>
      </c>
      <c r="E710">
        <v>7</v>
      </c>
      <c r="F710">
        <v>50000</v>
      </c>
      <c r="G710">
        <v>0</v>
      </c>
      <c r="H710">
        <v>20.79</v>
      </c>
      <c r="I710">
        <v>13.926666666666668</v>
      </c>
      <c r="J710">
        <v>3.15</v>
      </c>
      <c r="K710">
        <v>0.75721153846153844</v>
      </c>
      <c r="L710">
        <v>1.99</v>
      </c>
      <c r="M710">
        <v>0.92129629629629628</v>
      </c>
      <c r="N710">
        <v>0</v>
      </c>
      <c r="O710">
        <v>0</v>
      </c>
      <c r="P710" t="s">
        <v>13666</v>
      </c>
      <c r="Q710" t="s">
        <v>13666</v>
      </c>
      <c r="R710" t="s">
        <v>13666</v>
      </c>
      <c r="S710">
        <v>0</v>
      </c>
    </row>
    <row r="711" spans="1:19">
      <c r="A711">
        <v>9516</v>
      </c>
      <c r="B711" t="s">
        <v>707</v>
      </c>
      <c r="C711" t="s">
        <v>4286</v>
      </c>
      <c r="D711">
        <v>1</v>
      </c>
      <c r="E711">
        <v>8</v>
      </c>
      <c r="F711">
        <v>50000</v>
      </c>
      <c r="G711">
        <v>0</v>
      </c>
      <c r="H711">
        <v>10.98</v>
      </c>
      <c r="I711">
        <v>3.1666666666666665</v>
      </c>
      <c r="J711">
        <v>36.5</v>
      </c>
      <c r="K711">
        <v>5.3994082840236688</v>
      </c>
      <c r="L711">
        <v>2.38</v>
      </c>
      <c r="M711">
        <v>0.72782874617737003</v>
      </c>
      <c r="N711">
        <v>0</v>
      </c>
      <c r="O711">
        <v>0</v>
      </c>
      <c r="P711" t="s">
        <v>13666</v>
      </c>
      <c r="Q711" t="s">
        <v>13666</v>
      </c>
      <c r="R711" t="s">
        <v>13666</v>
      </c>
      <c r="S711">
        <v>0</v>
      </c>
    </row>
    <row r="712" spans="1:19">
      <c r="A712">
        <v>9604</v>
      </c>
      <c r="B712" t="s">
        <v>3852</v>
      </c>
      <c r="C712" t="s">
        <v>4334</v>
      </c>
      <c r="D712">
        <v>1</v>
      </c>
      <c r="E712">
        <v>4</v>
      </c>
      <c r="F712">
        <v>50000</v>
      </c>
      <c r="G712">
        <v>0</v>
      </c>
      <c r="H712">
        <v>19.589999999999996</v>
      </c>
      <c r="I712">
        <v>23.136666666666667</v>
      </c>
      <c r="J712">
        <v>2.23</v>
      </c>
      <c r="K712">
        <v>0.1735408560311284</v>
      </c>
      <c r="L712">
        <v>1.93</v>
      </c>
      <c r="M712">
        <v>0.52445652173913038</v>
      </c>
      <c r="N712">
        <v>0</v>
      </c>
      <c r="O712">
        <v>0</v>
      </c>
      <c r="P712" t="s">
        <v>13666</v>
      </c>
      <c r="Q712" t="s">
        <v>13666</v>
      </c>
      <c r="R712" t="s">
        <v>13666</v>
      </c>
      <c r="S712">
        <v>0</v>
      </c>
    </row>
    <row r="713" spans="1:19">
      <c r="A713">
        <v>8980</v>
      </c>
      <c r="B713" t="s">
        <v>1453</v>
      </c>
      <c r="C713" t="s">
        <v>4332</v>
      </c>
      <c r="D713">
        <v>1</v>
      </c>
      <c r="E713">
        <v>3</v>
      </c>
      <c r="F713">
        <v>100000</v>
      </c>
      <c r="G713">
        <v>0</v>
      </c>
      <c r="H713">
        <v>9.94</v>
      </c>
      <c r="I713">
        <v>2.27</v>
      </c>
      <c r="J713">
        <v>3</v>
      </c>
      <c r="K713">
        <v>0.66518847006651893</v>
      </c>
      <c r="L713">
        <v>1.96</v>
      </c>
      <c r="M713">
        <v>0.75095785440613028</v>
      </c>
      <c r="N713">
        <v>0</v>
      </c>
      <c r="O713">
        <v>0</v>
      </c>
      <c r="P713" t="s">
        <v>13666</v>
      </c>
      <c r="Q713" t="s">
        <v>13666</v>
      </c>
      <c r="R713" t="s">
        <v>13666</v>
      </c>
      <c r="S713">
        <v>0</v>
      </c>
    </row>
    <row r="714" spans="1:19">
      <c r="A714">
        <v>9538</v>
      </c>
      <c r="B714" t="s">
        <v>3394</v>
      </c>
      <c r="C714" t="s">
        <v>4358</v>
      </c>
      <c r="D714">
        <v>1</v>
      </c>
      <c r="E714">
        <v>1</v>
      </c>
      <c r="F714">
        <v>100000</v>
      </c>
      <c r="G714">
        <v>0</v>
      </c>
      <c r="H714">
        <v>6.7999999999999972</v>
      </c>
      <c r="I714">
        <v>62.35</v>
      </c>
      <c r="J714">
        <v>12.14</v>
      </c>
      <c r="K714">
        <v>2.9975308641975311</v>
      </c>
      <c r="L714">
        <v>5.41</v>
      </c>
      <c r="M714">
        <v>1.9321428571428574</v>
      </c>
      <c r="N714">
        <v>0</v>
      </c>
      <c r="O714">
        <v>0</v>
      </c>
      <c r="P714" t="s">
        <v>13666</v>
      </c>
      <c r="Q714" t="s">
        <v>13666</v>
      </c>
      <c r="R714" t="s">
        <v>13666</v>
      </c>
      <c r="S714">
        <v>0</v>
      </c>
    </row>
    <row r="715" spans="1:19">
      <c r="A715">
        <v>8734</v>
      </c>
      <c r="B715" t="s">
        <v>3669</v>
      </c>
      <c r="C715" t="s">
        <v>4845</v>
      </c>
      <c r="D715">
        <v>1</v>
      </c>
      <c r="E715">
        <v>9</v>
      </c>
      <c r="F715">
        <v>100000</v>
      </c>
      <c r="G715">
        <v>0</v>
      </c>
      <c r="H715">
        <v>25.25</v>
      </c>
      <c r="I715">
        <v>38.586666666666666</v>
      </c>
      <c r="J715">
        <v>2.14</v>
      </c>
      <c r="K715">
        <v>0.3009845288326301</v>
      </c>
      <c r="L715">
        <v>1.08</v>
      </c>
      <c r="M715">
        <v>0.51923076923076927</v>
      </c>
      <c r="N715">
        <v>0</v>
      </c>
      <c r="O715">
        <v>0</v>
      </c>
      <c r="P715" t="s">
        <v>13666</v>
      </c>
      <c r="Q715" t="s">
        <v>13666</v>
      </c>
      <c r="R715" t="s">
        <v>13666</v>
      </c>
      <c r="S715">
        <v>0</v>
      </c>
    </row>
    <row r="716" spans="1:19">
      <c r="A716">
        <v>8547</v>
      </c>
      <c r="B716" t="s">
        <v>348</v>
      </c>
      <c r="C716" t="s">
        <v>4334</v>
      </c>
      <c r="D716">
        <v>1</v>
      </c>
      <c r="E716">
        <v>4</v>
      </c>
      <c r="F716">
        <v>50000</v>
      </c>
      <c r="G716">
        <v>0</v>
      </c>
      <c r="H716">
        <v>8.64</v>
      </c>
      <c r="I716">
        <v>68.206666666666663</v>
      </c>
      <c r="J716">
        <v>15.35</v>
      </c>
      <c r="K716">
        <v>1.1945525291828794</v>
      </c>
      <c r="L716">
        <v>3.79</v>
      </c>
      <c r="M716">
        <v>1.0298913043478259</v>
      </c>
      <c r="N716">
        <v>0</v>
      </c>
      <c r="O716">
        <v>0</v>
      </c>
      <c r="P716" t="s">
        <v>13666</v>
      </c>
      <c r="Q716" t="s">
        <v>13666</v>
      </c>
      <c r="R716" t="s">
        <v>13666</v>
      </c>
      <c r="S716">
        <v>0</v>
      </c>
    </row>
    <row r="717" spans="1:19">
      <c r="A717">
        <v>8598</v>
      </c>
      <c r="B717" t="s">
        <v>3054</v>
      </c>
      <c r="C717" t="s">
        <v>4334</v>
      </c>
      <c r="D717">
        <v>1</v>
      </c>
      <c r="E717">
        <v>4</v>
      </c>
      <c r="F717">
        <v>50000</v>
      </c>
      <c r="G717">
        <v>0</v>
      </c>
      <c r="H717">
        <v>2.3199999999999932</v>
      </c>
      <c r="I717">
        <v>70.38</v>
      </c>
      <c r="J717">
        <v>7.26</v>
      </c>
      <c r="K717">
        <v>0.5649805447470817</v>
      </c>
      <c r="L717">
        <v>3.15</v>
      </c>
      <c r="M717">
        <v>0.85597826086956519</v>
      </c>
      <c r="N717">
        <v>0</v>
      </c>
      <c r="O717">
        <v>0</v>
      </c>
      <c r="P717" t="s">
        <v>13666</v>
      </c>
      <c r="Q717" t="s">
        <v>13666</v>
      </c>
      <c r="R717" t="s">
        <v>13666</v>
      </c>
      <c r="S717">
        <v>0</v>
      </c>
    </row>
    <row r="718" spans="1:19">
      <c r="A718">
        <v>9134</v>
      </c>
      <c r="B718" t="s">
        <v>2103</v>
      </c>
      <c r="C718" t="s">
        <v>4334</v>
      </c>
      <c r="D718">
        <v>1</v>
      </c>
      <c r="E718">
        <v>4</v>
      </c>
      <c r="F718">
        <v>50000</v>
      </c>
      <c r="G718">
        <v>0</v>
      </c>
      <c r="H718">
        <v>15.27</v>
      </c>
      <c r="I718">
        <v>37.066666666666663</v>
      </c>
      <c r="J718">
        <v>15.75</v>
      </c>
      <c r="K718">
        <v>1.2256809338521402</v>
      </c>
      <c r="L718">
        <v>4.09</v>
      </c>
      <c r="M718">
        <v>1.1114130434782608</v>
      </c>
      <c r="N718">
        <v>0</v>
      </c>
      <c r="O718">
        <v>0</v>
      </c>
      <c r="P718" t="s">
        <v>13666</v>
      </c>
      <c r="Q718" t="s">
        <v>13666</v>
      </c>
      <c r="R718" t="s">
        <v>13666</v>
      </c>
      <c r="S718">
        <v>0</v>
      </c>
    </row>
    <row r="719" spans="1:19">
      <c r="A719">
        <v>9533</v>
      </c>
      <c r="B719" t="s">
        <v>582</v>
      </c>
      <c r="C719" t="s">
        <v>4334</v>
      </c>
      <c r="D719">
        <v>1</v>
      </c>
      <c r="E719">
        <v>4</v>
      </c>
      <c r="F719">
        <v>50000</v>
      </c>
      <c r="G719">
        <v>0</v>
      </c>
      <c r="H719">
        <v>33.200000000000003</v>
      </c>
      <c r="I719">
        <v>21.63</v>
      </c>
      <c r="J719">
        <v>14.44</v>
      </c>
      <c r="K719">
        <v>1.1237354085603113</v>
      </c>
      <c r="L719">
        <v>2.5</v>
      </c>
      <c r="M719">
        <v>0.67934782608695654</v>
      </c>
      <c r="N719">
        <v>0</v>
      </c>
      <c r="O719">
        <v>0</v>
      </c>
      <c r="P719" t="s">
        <v>13666</v>
      </c>
      <c r="Q719" t="s">
        <v>13666</v>
      </c>
      <c r="R719" t="s">
        <v>13666</v>
      </c>
      <c r="S719">
        <v>0</v>
      </c>
    </row>
    <row r="720" spans="1:19">
      <c r="A720">
        <v>8928</v>
      </c>
      <c r="B720" t="s">
        <v>2451</v>
      </c>
      <c r="C720" t="s">
        <v>4332</v>
      </c>
      <c r="D720">
        <v>1</v>
      </c>
      <c r="E720">
        <v>3</v>
      </c>
      <c r="F720">
        <v>50000</v>
      </c>
      <c r="G720">
        <v>0</v>
      </c>
      <c r="H720">
        <v>18.79</v>
      </c>
      <c r="I720">
        <v>7.2566666666666668</v>
      </c>
      <c r="J720">
        <v>10.29</v>
      </c>
      <c r="K720">
        <v>2.2815964523281598</v>
      </c>
      <c r="L720">
        <v>4.2</v>
      </c>
      <c r="M720">
        <v>1.6091954022988508</v>
      </c>
      <c r="N720">
        <v>0</v>
      </c>
      <c r="O720">
        <v>0</v>
      </c>
      <c r="P720" t="s">
        <v>13666</v>
      </c>
      <c r="Q720" t="s">
        <v>13666</v>
      </c>
      <c r="R720" t="s">
        <v>13666</v>
      </c>
      <c r="S720">
        <v>0</v>
      </c>
    </row>
    <row r="721" spans="1:19">
      <c r="A721">
        <v>9282</v>
      </c>
      <c r="B721" t="s">
        <v>426</v>
      </c>
      <c r="C721" t="s">
        <v>4358</v>
      </c>
      <c r="D721">
        <v>1</v>
      </c>
      <c r="E721">
        <v>1</v>
      </c>
      <c r="F721">
        <v>100000</v>
      </c>
      <c r="G721">
        <v>0</v>
      </c>
      <c r="H721">
        <v>24.599999999999998</v>
      </c>
      <c r="I721">
        <v>26.503333333333334</v>
      </c>
      <c r="J721">
        <v>2.06</v>
      </c>
      <c r="K721">
        <v>0.50864197530864197</v>
      </c>
      <c r="L721">
        <v>1.76</v>
      </c>
      <c r="M721">
        <v>0.62857142857142867</v>
      </c>
      <c r="N721">
        <v>0</v>
      </c>
      <c r="O721">
        <v>0</v>
      </c>
      <c r="P721" t="s">
        <v>13666</v>
      </c>
      <c r="Q721" t="s">
        <v>13666</v>
      </c>
      <c r="R721" t="s">
        <v>13666</v>
      </c>
      <c r="S721">
        <v>0</v>
      </c>
    </row>
    <row r="722" spans="1:19">
      <c r="A722">
        <v>9603</v>
      </c>
      <c r="B722" t="s">
        <v>122</v>
      </c>
      <c r="C722" t="s">
        <v>4334</v>
      </c>
      <c r="D722">
        <v>1</v>
      </c>
      <c r="E722">
        <v>4</v>
      </c>
      <c r="F722">
        <v>50000</v>
      </c>
      <c r="G722">
        <v>0</v>
      </c>
      <c r="H722">
        <v>9.2199999999999989</v>
      </c>
      <c r="I722">
        <v>38.326666666666668</v>
      </c>
      <c r="J722">
        <v>7.99</v>
      </c>
      <c r="K722">
        <v>0.6217898832684825</v>
      </c>
      <c r="L722">
        <v>2.5099999999999998</v>
      </c>
      <c r="M722">
        <v>0.68206521739130421</v>
      </c>
      <c r="N722">
        <v>0</v>
      </c>
      <c r="O722">
        <v>0</v>
      </c>
      <c r="P722" t="s">
        <v>13666</v>
      </c>
      <c r="Q722" t="s">
        <v>13666</v>
      </c>
      <c r="R722" t="s">
        <v>13666</v>
      </c>
      <c r="S722">
        <v>0</v>
      </c>
    </row>
    <row r="723" spans="1:19">
      <c r="A723">
        <v>8628</v>
      </c>
      <c r="B723" t="s">
        <v>830</v>
      </c>
      <c r="C723" t="s">
        <v>4337</v>
      </c>
      <c r="D723">
        <v>1</v>
      </c>
      <c r="E723">
        <v>13</v>
      </c>
      <c r="F723">
        <v>100000</v>
      </c>
      <c r="G723">
        <v>0</v>
      </c>
      <c r="H723">
        <v>15.26</v>
      </c>
      <c r="I723">
        <v>5.82</v>
      </c>
      <c r="J723">
        <v>3.21</v>
      </c>
      <c r="K723">
        <v>0.68008474576271194</v>
      </c>
      <c r="L723">
        <v>1.65</v>
      </c>
      <c r="M723">
        <v>0.83333333333333326</v>
      </c>
      <c r="N723">
        <v>0</v>
      </c>
      <c r="O723">
        <v>0</v>
      </c>
      <c r="P723" t="s">
        <v>13666</v>
      </c>
      <c r="Q723" t="s">
        <v>13666</v>
      </c>
      <c r="R723" t="s">
        <v>13666</v>
      </c>
      <c r="S723">
        <v>0</v>
      </c>
    </row>
    <row r="724" spans="1:19">
      <c r="A724">
        <v>9289</v>
      </c>
      <c r="B724" t="s">
        <v>2488</v>
      </c>
      <c r="C724" t="s">
        <v>4286</v>
      </c>
      <c r="D724">
        <v>1</v>
      </c>
      <c r="E724">
        <v>8</v>
      </c>
      <c r="F724">
        <v>100000</v>
      </c>
      <c r="G724">
        <v>0</v>
      </c>
      <c r="H724">
        <v>2.0500000000000003</v>
      </c>
      <c r="I724">
        <v>-3.4766666666666666</v>
      </c>
      <c r="J724">
        <v>54.35</v>
      </c>
      <c r="K724">
        <v>8.0399408284023668</v>
      </c>
      <c r="L724">
        <v>5.34</v>
      </c>
      <c r="M724">
        <v>1.6330275229357798</v>
      </c>
      <c r="N724">
        <v>0</v>
      </c>
      <c r="O724">
        <v>0</v>
      </c>
      <c r="P724" t="s">
        <v>13666</v>
      </c>
      <c r="Q724" t="s">
        <v>13666</v>
      </c>
      <c r="R724" t="s">
        <v>13666</v>
      </c>
      <c r="S724">
        <v>0</v>
      </c>
    </row>
    <row r="725" spans="1:19">
      <c r="A725">
        <v>8736</v>
      </c>
      <c r="B725" t="s">
        <v>2635</v>
      </c>
      <c r="C725" t="s">
        <v>4370</v>
      </c>
      <c r="D725">
        <v>1</v>
      </c>
      <c r="E725">
        <v>11</v>
      </c>
      <c r="F725">
        <v>100000</v>
      </c>
      <c r="G725">
        <v>0</v>
      </c>
      <c r="H725">
        <v>29.14</v>
      </c>
      <c r="I725">
        <v>12.746666666666664</v>
      </c>
      <c r="J725">
        <v>33.33</v>
      </c>
      <c r="K725">
        <v>9.8318584070796451</v>
      </c>
      <c r="L725">
        <v>0.12</v>
      </c>
      <c r="M725">
        <v>8.1081081081081086E-2</v>
      </c>
      <c r="N725">
        <v>0</v>
      </c>
      <c r="O725">
        <v>0</v>
      </c>
      <c r="P725" t="s">
        <v>13666</v>
      </c>
      <c r="Q725" t="s">
        <v>13666</v>
      </c>
      <c r="R725" t="s">
        <v>13666</v>
      </c>
      <c r="S725">
        <v>0</v>
      </c>
    </row>
    <row r="726" spans="1:19">
      <c r="A726">
        <v>9049</v>
      </c>
      <c r="B726" t="s">
        <v>1394</v>
      </c>
      <c r="C726" t="s">
        <v>4334</v>
      </c>
      <c r="D726">
        <v>1</v>
      </c>
      <c r="E726">
        <v>4</v>
      </c>
      <c r="F726">
        <v>50000</v>
      </c>
      <c r="G726">
        <v>0</v>
      </c>
      <c r="H726">
        <v>5.2800000000000011</v>
      </c>
      <c r="I726">
        <v>52.879999999999995</v>
      </c>
      <c r="J726">
        <v>14.78</v>
      </c>
      <c r="K726">
        <v>1.1501945525291828</v>
      </c>
      <c r="L726">
        <v>3.66</v>
      </c>
      <c r="M726">
        <v>0.99456521739130432</v>
      </c>
      <c r="N726">
        <v>0</v>
      </c>
      <c r="O726">
        <v>0</v>
      </c>
      <c r="P726" t="s">
        <v>13666</v>
      </c>
      <c r="Q726" t="s">
        <v>13666</v>
      </c>
      <c r="R726" t="s">
        <v>13666</v>
      </c>
      <c r="S726">
        <v>0</v>
      </c>
    </row>
    <row r="727" spans="1:19">
      <c r="A727">
        <v>8992</v>
      </c>
      <c r="B727" t="s">
        <v>1412</v>
      </c>
      <c r="C727" t="s">
        <v>4352</v>
      </c>
      <c r="D727">
        <v>1</v>
      </c>
      <c r="E727">
        <v>14</v>
      </c>
      <c r="F727">
        <v>50000</v>
      </c>
      <c r="G727">
        <v>0</v>
      </c>
      <c r="H727">
        <v>10.719999999999999</v>
      </c>
      <c r="I727">
        <v>54.956666666666671</v>
      </c>
      <c r="J727">
        <v>2.94</v>
      </c>
      <c r="K727">
        <v>0.36612702366127026</v>
      </c>
      <c r="L727">
        <v>1.66</v>
      </c>
      <c r="M727">
        <v>0.46239554317548748</v>
      </c>
      <c r="N727">
        <v>0</v>
      </c>
      <c r="O727">
        <v>0</v>
      </c>
      <c r="P727" t="s">
        <v>13666</v>
      </c>
      <c r="Q727" t="s">
        <v>13666</v>
      </c>
      <c r="R727" t="s">
        <v>13666</v>
      </c>
      <c r="S727">
        <v>0</v>
      </c>
    </row>
    <row r="728" spans="1:19">
      <c r="A728">
        <v>9021</v>
      </c>
      <c r="B728" t="s">
        <v>390</v>
      </c>
      <c r="C728" t="s">
        <v>4335</v>
      </c>
      <c r="D728">
        <v>1</v>
      </c>
      <c r="E728">
        <v>5</v>
      </c>
      <c r="F728">
        <v>100000</v>
      </c>
      <c r="G728">
        <v>0</v>
      </c>
      <c r="H728">
        <v>0.60000000000000009</v>
      </c>
      <c r="I728">
        <v>-1.0366666666666668</v>
      </c>
      <c r="J728">
        <v>2.75</v>
      </c>
      <c r="K728">
        <v>0.70332480818414322</v>
      </c>
      <c r="L728">
        <v>3.1</v>
      </c>
      <c r="M728">
        <v>1.2704918032786885</v>
      </c>
      <c r="N728">
        <v>0</v>
      </c>
      <c r="O728">
        <v>0</v>
      </c>
      <c r="P728" t="s">
        <v>13666</v>
      </c>
      <c r="Q728" t="s">
        <v>13666</v>
      </c>
      <c r="R728" t="s">
        <v>13666</v>
      </c>
      <c r="S728">
        <v>0</v>
      </c>
    </row>
    <row r="729" spans="1:19">
      <c r="A729">
        <v>9000</v>
      </c>
      <c r="B729" t="s">
        <v>1422</v>
      </c>
      <c r="C729" t="s">
        <v>4335</v>
      </c>
      <c r="D729">
        <v>1</v>
      </c>
      <c r="E729">
        <v>5</v>
      </c>
      <c r="F729">
        <v>100000</v>
      </c>
      <c r="G729">
        <v>0</v>
      </c>
      <c r="H729">
        <v>2.58</v>
      </c>
      <c r="I729">
        <v>-1.5766666666666669</v>
      </c>
      <c r="J729">
        <v>5.41</v>
      </c>
      <c r="K729">
        <v>1.3836317135549872</v>
      </c>
      <c r="L729">
        <v>3.07</v>
      </c>
      <c r="M729">
        <v>1.2581967213114753</v>
      </c>
      <c r="N729">
        <v>0</v>
      </c>
      <c r="O729">
        <v>0</v>
      </c>
      <c r="P729" t="s">
        <v>13666</v>
      </c>
      <c r="Q729" t="s">
        <v>13666</v>
      </c>
      <c r="R729" t="s">
        <v>13666</v>
      </c>
      <c r="S729">
        <v>0</v>
      </c>
    </row>
    <row r="730" spans="1:19">
      <c r="A730">
        <v>9097</v>
      </c>
      <c r="B730" t="s">
        <v>385</v>
      </c>
      <c r="C730" t="s">
        <v>4334</v>
      </c>
      <c r="D730">
        <v>1</v>
      </c>
      <c r="E730">
        <v>4</v>
      </c>
      <c r="F730">
        <v>50000</v>
      </c>
      <c r="G730">
        <v>0</v>
      </c>
      <c r="H730">
        <v>8.8299999999999983</v>
      </c>
      <c r="I730">
        <v>11.903333333333334</v>
      </c>
      <c r="J730">
        <v>42.8</v>
      </c>
      <c r="K730">
        <v>3.3307392996108947</v>
      </c>
      <c r="L730">
        <v>2.31</v>
      </c>
      <c r="M730">
        <v>0.62771739130434778</v>
      </c>
      <c r="N730">
        <v>0</v>
      </c>
      <c r="O730">
        <v>0</v>
      </c>
      <c r="P730" t="s">
        <v>13666</v>
      </c>
      <c r="Q730" t="s">
        <v>13666</v>
      </c>
      <c r="R730" t="s">
        <v>13666</v>
      </c>
      <c r="S730">
        <v>0</v>
      </c>
    </row>
    <row r="731" spans="1:19">
      <c r="A731">
        <v>9048</v>
      </c>
      <c r="B731" t="s">
        <v>2844</v>
      </c>
      <c r="C731" t="s">
        <v>4339</v>
      </c>
      <c r="D731">
        <v>1</v>
      </c>
      <c r="E731">
        <v>6</v>
      </c>
      <c r="F731">
        <v>50000</v>
      </c>
      <c r="G731">
        <v>0</v>
      </c>
      <c r="H731">
        <v>1.5100000000000051</v>
      </c>
      <c r="I731">
        <v>91.8</v>
      </c>
      <c r="J731">
        <v>4.8499999999999996</v>
      </c>
      <c r="K731">
        <v>1.2763157894736841</v>
      </c>
      <c r="L731">
        <v>0.91</v>
      </c>
      <c r="M731">
        <v>0.37448559670781889</v>
      </c>
      <c r="N731">
        <v>0</v>
      </c>
      <c r="O731">
        <v>0</v>
      </c>
      <c r="P731" t="s">
        <v>13666</v>
      </c>
      <c r="Q731" t="s">
        <v>13666</v>
      </c>
      <c r="R731" t="s">
        <v>13666</v>
      </c>
      <c r="S731">
        <v>0</v>
      </c>
    </row>
    <row r="732" spans="1:19">
      <c r="A732">
        <v>9330</v>
      </c>
      <c r="B732" t="s">
        <v>2500</v>
      </c>
      <c r="C732" t="s">
        <v>4334</v>
      </c>
      <c r="D732">
        <v>1</v>
      </c>
      <c r="E732">
        <v>4</v>
      </c>
      <c r="F732">
        <v>50000</v>
      </c>
      <c r="G732">
        <v>0</v>
      </c>
      <c r="H732">
        <v>1.45</v>
      </c>
      <c r="I732">
        <v>-0.77999999999999992</v>
      </c>
      <c r="J732">
        <v>7.66</v>
      </c>
      <c r="K732">
        <v>0.5961089494163424</v>
      </c>
      <c r="L732">
        <v>4.22</v>
      </c>
      <c r="M732">
        <v>1.1467391304347825</v>
      </c>
      <c r="N732">
        <v>0</v>
      </c>
      <c r="O732">
        <v>0</v>
      </c>
      <c r="P732" t="s">
        <v>13666</v>
      </c>
      <c r="Q732" t="s">
        <v>13666</v>
      </c>
      <c r="R732" t="s">
        <v>13666</v>
      </c>
      <c r="S732">
        <v>0</v>
      </c>
    </row>
    <row r="733" spans="1:19">
      <c r="A733">
        <v>9314</v>
      </c>
      <c r="B733" t="s">
        <v>612</v>
      </c>
      <c r="C733" t="s">
        <v>4334</v>
      </c>
      <c r="D733">
        <v>1</v>
      </c>
      <c r="E733">
        <v>4</v>
      </c>
      <c r="F733">
        <v>50000</v>
      </c>
      <c r="G733">
        <v>0</v>
      </c>
      <c r="H733">
        <v>10.650000000000006</v>
      </c>
      <c r="I733">
        <v>68.156666666666666</v>
      </c>
      <c r="J733">
        <v>12.54</v>
      </c>
      <c r="K733">
        <v>0.97587548638132293</v>
      </c>
      <c r="L733">
        <v>3.91</v>
      </c>
      <c r="M733">
        <v>1.0625</v>
      </c>
      <c r="N733">
        <v>0</v>
      </c>
      <c r="O733">
        <v>0</v>
      </c>
      <c r="P733" t="s">
        <v>13666</v>
      </c>
      <c r="Q733" t="s">
        <v>13666</v>
      </c>
      <c r="R733" t="s">
        <v>13666</v>
      </c>
      <c r="S733">
        <v>0</v>
      </c>
    </row>
    <row r="734" spans="1:19">
      <c r="A734">
        <v>9295</v>
      </c>
      <c r="B734" t="s">
        <v>2511</v>
      </c>
      <c r="C734" t="s">
        <v>4332</v>
      </c>
      <c r="D734">
        <v>1</v>
      </c>
      <c r="E734">
        <v>3</v>
      </c>
      <c r="F734">
        <v>100000</v>
      </c>
      <c r="G734">
        <v>0</v>
      </c>
      <c r="H734">
        <v>2.769999999999996</v>
      </c>
      <c r="I734">
        <v>76.12</v>
      </c>
      <c r="J734">
        <v>4.17</v>
      </c>
      <c r="K734">
        <v>0.92461197339246126</v>
      </c>
      <c r="L734">
        <v>2.2799999999999998</v>
      </c>
      <c r="M734">
        <v>0.87356321839080453</v>
      </c>
      <c r="N734">
        <v>0</v>
      </c>
      <c r="O734">
        <v>0</v>
      </c>
      <c r="P734" t="s">
        <v>13666</v>
      </c>
      <c r="Q734" t="s">
        <v>13666</v>
      </c>
      <c r="R734" t="s">
        <v>13666</v>
      </c>
      <c r="S734">
        <v>0</v>
      </c>
    </row>
    <row r="735" spans="1:19">
      <c r="A735">
        <v>9399</v>
      </c>
      <c r="B735" t="s">
        <v>969</v>
      </c>
      <c r="C735" t="s">
        <v>4339</v>
      </c>
      <c r="D735">
        <v>1</v>
      </c>
      <c r="E735">
        <v>6</v>
      </c>
      <c r="F735">
        <v>50000</v>
      </c>
      <c r="G735">
        <v>0</v>
      </c>
      <c r="H735">
        <v>9.4899999999999949</v>
      </c>
      <c r="I735">
        <v>63.633333333333326</v>
      </c>
      <c r="J735">
        <v>26.39</v>
      </c>
      <c r="K735">
        <v>6.9447368421052635</v>
      </c>
      <c r="L735">
        <v>1.72</v>
      </c>
      <c r="M735">
        <v>0.70781893004115226</v>
      </c>
      <c r="N735">
        <v>0</v>
      </c>
      <c r="O735">
        <v>0</v>
      </c>
      <c r="P735" t="s">
        <v>13666</v>
      </c>
      <c r="Q735" t="s">
        <v>13666</v>
      </c>
      <c r="R735" t="s">
        <v>13666</v>
      </c>
      <c r="S735">
        <v>0</v>
      </c>
    </row>
    <row r="736" spans="1:19">
      <c r="A736">
        <v>9416</v>
      </c>
      <c r="B736" t="s">
        <v>1121</v>
      </c>
      <c r="C736" t="s">
        <v>8071</v>
      </c>
      <c r="D736">
        <v>1</v>
      </c>
      <c r="E736">
        <v>10</v>
      </c>
      <c r="F736">
        <v>100000</v>
      </c>
      <c r="G736">
        <v>0</v>
      </c>
      <c r="H736">
        <v>1.78</v>
      </c>
      <c r="I736">
        <v>-0.79666666666666675</v>
      </c>
      <c r="J736">
        <v>4.5</v>
      </c>
      <c r="K736">
        <v>1.0089686098654709</v>
      </c>
      <c r="L736">
        <v>1.87</v>
      </c>
      <c r="M736">
        <v>1.0747126436781609</v>
      </c>
      <c r="N736">
        <v>0</v>
      </c>
      <c r="O736">
        <v>0</v>
      </c>
      <c r="P736" t="s">
        <v>13666</v>
      </c>
      <c r="Q736" t="s">
        <v>13666</v>
      </c>
      <c r="R736" t="s">
        <v>13666</v>
      </c>
      <c r="S736">
        <v>0</v>
      </c>
    </row>
    <row r="737" spans="1:19">
      <c r="A737">
        <v>9141</v>
      </c>
      <c r="B737" t="s">
        <v>2116</v>
      </c>
      <c r="C737" t="s">
        <v>4350</v>
      </c>
      <c r="D737">
        <v>1</v>
      </c>
      <c r="E737">
        <v>15</v>
      </c>
      <c r="F737">
        <v>50000</v>
      </c>
      <c r="G737">
        <v>0</v>
      </c>
      <c r="H737">
        <v>17.5</v>
      </c>
      <c r="I737">
        <v>19.693333333333332</v>
      </c>
      <c r="J737">
        <v>110.53</v>
      </c>
      <c r="K737">
        <v>35.313099041533548</v>
      </c>
      <c r="L737">
        <v>2.4500000000000002</v>
      </c>
      <c r="M737">
        <v>0.96078431372549034</v>
      </c>
      <c r="N737">
        <v>0</v>
      </c>
      <c r="O737">
        <v>0</v>
      </c>
      <c r="P737" t="s">
        <v>13666</v>
      </c>
      <c r="Q737" t="s">
        <v>13666</v>
      </c>
      <c r="R737" t="s">
        <v>13666</v>
      </c>
      <c r="S737">
        <v>0</v>
      </c>
    </row>
    <row r="738" spans="1:19">
      <c r="A738">
        <v>8717</v>
      </c>
      <c r="B738" t="s">
        <v>3975</v>
      </c>
      <c r="C738" t="s">
        <v>4334</v>
      </c>
      <c r="D738">
        <v>1</v>
      </c>
      <c r="E738">
        <v>4</v>
      </c>
      <c r="F738">
        <v>50000</v>
      </c>
      <c r="G738">
        <v>0</v>
      </c>
      <c r="H738">
        <v>1.8200000000000074</v>
      </c>
      <c r="I738">
        <v>73.149999999999991</v>
      </c>
      <c r="J738">
        <v>23.53</v>
      </c>
      <c r="K738">
        <v>1.8311284046692609</v>
      </c>
      <c r="L738">
        <v>6.17</v>
      </c>
      <c r="M738">
        <v>1.6766304347826086</v>
      </c>
      <c r="N738">
        <v>0</v>
      </c>
      <c r="O738">
        <v>0</v>
      </c>
      <c r="P738" t="s">
        <v>13666</v>
      </c>
      <c r="Q738" t="s">
        <v>13666</v>
      </c>
      <c r="R738" t="s">
        <v>13666</v>
      </c>
      <c r="S738">
        <v>0</v>
      </c>
    </row>
    <row r="739" spans="1:19">
      <c r="A739">
        <v>9286</v>
      </c>
      <c r="B739" t="s">
        <v>2465</v>
      </c>
      <c r="C739" t="s">
        <v>4370</v>
      </c>
      <c r="D739">
        <v>1</v>
      </c>
      <c r="E739">
        <v>11</v>
      </c>
      <c r="F739">
        <v>50000</v>
      </c>
      <c r="G739">
        <v>0</v>
      </c>
      <c r="H739">
        <v>23.029999999999998</v>
      </c>
      <c r="I739">
        <v>32.263333333333328</v>
      </c>
      <c r="J739">
        <v>10.74</v>
      </c>
      <c r="K739">
        <v>3.168141592920354</v>
      </c>
      <c r="L739">
        <v>0.51</v>
      </c>
      <c r="M739">
        <v>0.34459459459459463</v>
      </c>
      <c r="N739">
        <v>0</v>
      </c>
      <c r="O739">
        <v>0</v>
      </c>
      <c r="P739" t="s">
        <v>13666</v>
      </c>
      <c r="Q739" t="s">
        <v>13666</v>
      </c>
      <c r="R739" t="s">
        <v>13666</v>
      </c>
      <c r="S739">
        <v>0</v>
      </c>
    </row>
    <row r="740" spans="1:19">
      <c r="A740">
        <v>9111</v>
      </c>
      <c r="B740" t="s">
        <v>2908</v>
      </c>
      <c r="C740" t="s">
        <v>4334</v>
      </c>
      <c r="D740">
        <v>1</v>
      </c>
      <c r="E740">
        <v>4</v>
      </c>
      <c r="F740">
        <v>100000</v>
      </c>
      <c r="G740">
        <v>0</v>
      </c>
      <c r="H740">
        <v>0.57000000000000006</v>
      </c>
      <c r="I740">
        <v>-1.2066666666666668</v>
      </c>
      <c r="J740">
        <v>7.62</v>
      </c>
      <c r="K740">
        <v>0.59299610894941635</v>
      </c>
      <c r="L740">
        <v>4.6500000000000004</v>
      </c>
      <c r="M740">
        <v>1.2635869565217392</v>
      </c>
      <c r="N740">
        <v>0</v>
      </c>
      <c r="O740">
        <v>0</v>
      </c>
      <c r="P740" t="s">
        <v>13666</v>
      </c>
      <c r="Q740" t="s">
        <v>13666</v>
      </c>
      <c r="R740" t="s">
        <v>13666</v>
      </c>
      <c r="S740">
        <v>0</v>
      </c>
    </row>
    <row r="741" spans="1:19">
      <c r="A741">
        <v>9474</v>
      </c>
      <c r="B741" t="s">
        <v>3944</v>
      </c>
      <c r="C741" t="s">
        <v>4335</v>
      </c>
      <c r="D741">
        <v>1</v>
      </c>
      <c r="E741">
        <v>5</v>
      </c>
      <c r="F741">
        <v>50000</v>
      </c>
      <c r="G741">
        <v>0</v>
      </c>
      <c r="H741">
        <v>12.600000000000001</v>
      </c>
      <c r="I741">
        <v>40.50333333333333</v>
      </c>
      <c r="J741">
        <v>2</v>
      </c>
      <c r="K741">
        <v>0.51150895140664965</v>
      </c>
      <c r="L741">
        <v>5.01</v>
      </c>
      <c r="M741">
        <v>2.0532786885245899</v>
      </c>
      <c r="N741">
        <v>0</v>
      </c>
      <c r="O741">
        <v>0</v>
      </c>
      <c r="P741" t="s">
        <v>13666</v>
      </c>
      <c r="Q741" t="s">
        <v>13666</v>
      </c>
      <c r="R741" t="s">
        <v>13666</v>
      </c>
      <c r="S741">
        <v>0</v>
      </c>
    </row>
    <row r="742" spans="1:19">
      <c r="A742">
        <v>9149</v>
      </c>
      <c r="B742" t="s">
        <v>2993</v>
      </c>
      <c r="C742" t="s">
        <v>4286</v>
      </c>
      <c r="D742">
        <v>1</v>
      </c>
      <c r="E742">
        <v>8</v>
      </c>
      <c r="F742">
        <v>100000</v>
      </c>
      <c r="G742">
        <v>0</v>
      </c>
      <c r="H742">
        <v>19.340000000000003</v>
      </c>
      <c r="I742">
        <v>15.126666666666665</v>
      </c>
      <c r="J742">
        <v>3.6</v>
      </c>
      <c r="K742">
        <v>0.53254437869822491</v>
      </c>
      <c r="L742">
        <v>2.59</v>
      </c>
      <c r="M742">
        <v>0.79204892966360851</v>
      </c>
      <c r="N742">
        <v>0</v>
      </c>
      <c r="O742">
        <v>0</v>
      </c>
      <c r="P742" t="s">
        <v>13666</v>
      </c>
      <c r="Q742" t="s">
        <v>13666</v>
      </c>
      <c r="R742" t="s">
        <v>13666</v>
      </c>
      <c r="S742">
        <v>0</v>
      </c>
    </row>
    <row r="743" spans="1:19">
      <c r="A743">
        <v>9181</v>
      </c>
      <c r="B743" t="s">
        <v>2095</v>
      </c>
      <c r="C743" t="s">
        <v>4334</v>
      </c>
      <c r="D743">
        <v>1</v>
      </c>
      <c r="E743">
        <v>4</v>
      </c>
      <c r="F743">
        <v>50000</v>
      </c>
      <c r="G743">
        <v>0</v>
      </c>
      <c r="H743">
        <v>7.8499999999999943</v>
      </c>
      <c r="I743">
        <v>69.33</v>
      </c>
      <c r="J743">
        <v>6.5</v>
      </c>
      <c r="K743">
        <v>0.50583657587548636</v>
      </c>
      <c r="L743">
        <v>4.6399999999999997</v>
      </c>
      <c r="M743">
        <v>1.2608695652173911</v>
      </c>
      <c r="N743">
        <v>0</v>
      </c>
      <c r="O743">
        <v>0</v>
      </c>
      <c r="P743" t="s">
        <v>13666</v>
      </c>
      <c r="Q743" t="s">
        <v>13666</v>
      </c>
      <c r="R743" t="s">
        <v>13666</v>
      </c>
      <c r="S743">
        <v>0</v>
      </c>
    </row>
    <row r="744" spans="1:19">
      <c r="A744">
        <v>9434</v>
      </c>
      <c r="B744" t="s">
        <v>3020</v>
      </c>
      <c r="C744" t="s">
        <v>4350</v>
      </c>
      <c r="D744">
        <v>1</v>
      </c>
      <c r="E744">
        <v>15</v>
      </c>
      <c r="F744">
        <v>100000</v>
      </c>
      <c r="G744">
        <v>0</v>
      </c>
      <c r="H744">
        <v>12.870000000000005</v>
      </c>
      <c r="I744">
        <v>77.436666666666667</v>
      </c>
      <c r="J744">
        <v>9.76</v>
      </c>
      <c r="K744">
        <v>3.1182108626198084</v>
      </c>
      <c r="L744">
        <v>3.86</v>
      </c>
      <c r="M744">
        <v>1.5137254901960784</v>
      </c>
      <c r="N744">
        <v>0</v>
      </c>
      <c r="O744">
        <v>0</v>
      </c>
      <c r="P744" t="s">
        <v>13666</v>
      </c>
      <c r="Q744" t="s">
        <v>13666</v>
      </c>
      <c r="R744" t="s">
        <v>13666</v>
      </c>
      <c r="S744">
        <v>0</v>
      </c>
    </row>
    <row r="745" spans="1:19">
      <c r="A745">
        <v>9449</v>
      </c>
      <c r="B745" t="s">
        <v>131</v>
      </c>
      <c r="C745" t="s">
        <v>4339</v>
      </c>
      <c r="D745">
        <v>1</v>
      </c>
      <c r="E745">
        <v>6</v>
      </c>
      <c r="F745">
        <v>50000</v>
      </c>
      <c r="G745">
        <v>0</v>
      </c>
      <c r="H745">
        <v>5.269999999999996</v>
      </c>
      <c r="I745">
        <v>68.083333333333329</v>
      </c>
      <c r="J745">
        <v>2.96</v>
      </c>
      <c r="K745">
        <v>0.77894736842105261</v>
      </c>
      <c r="L745">
        <v>2.2999999999999998</v>
      </c>
      <c r="M745">
        <v>0.94650205761316863</v>
      </c>
      <c r="N745">
        <v>0</v>
      </c>
      <c r="O745">
        <v>0</v>
      </c>
      <c r="P745" t="s">
        <v>13666</v>
      </c>
      <c r="Q745" t="s">
        <v>13666</v>
      </c>
      <c r="R745" t="s">
        <v>13666</v>
      </c>
      <c r="S745">
        <v>0</v>
      </c>
    </row>
    <row r="746" spans="1:19">
      <c r="A746">
        <v>9439</v>
      </c>
      <c r="B746" t="s">
        <v>329</v>
      </c>
      <c r="C746" t="s">
        <v>4334</v>
      </c>
      <c r="D746">
        <v>1</v>
      </c>
      <c r="E746">
        <v>4</v>
      </c>
      <c r="F746">
        <v>50000</v>
      </c>
      <c r="G746">
        <v>0</v>
      </c>
      <c r="H746">
        <v>2.58</v>
      </c>
      <c r="I746">
        <v>1.0066666666666666</v>
      </c>
      <c r="J746">
        <v>60.06</v>
      </c>
      <c r="K746">
        <v>4.6739299610894944</v>
      </c>
      <c r="L746">
        <v>7.64</v>
      </c>
      <c r="M746">
        <v>2.0760869565217388</v>
      </c>
      <c r="N746">
        <v>0</v>
      </c>
      <c r="O746">
        <v>0</v>
      </c>
      <c r="P746" t="s">
        <v>13666</v>
      </c>
      <c r="Q746" t="s">
        <v>13666</v>
      </c>
      <c r="R746" t="s">
        <v>13666</v>
      </c>
      <c r="S746">
        <v>0</v>
      </c>
    </row>
    <row r="747" spans="1:19">
      <c r="A747">
        <v>8566</v>
      </c>
      <c r="B747" t="s">
        <v>557</v>
      </c>
      <c r="C747" t="s">
        <v>4337</v>
      </c>
      <c r="D747">
        <v>1</v>
      </c>
      <c r="E747">
        <v>13</v>
      </c>
      <c r="F747">
        <v>100000</v>
      </c>
      <c r="G747">
        <v>0</v>
      </c>
      <c r="H747">
        <v>1.47</v>
      </c>
      <c r="I747">
        <v>-2.2033333333333331</v>
      </c>
      <c r="J747">
        <v>5.9</v>
      </c>
      <c r="K747">
        <v>1.2500000000000002</v>
      </c>
      <c r="L747">
        <v>2.34</v>
      </c>
      <c r="M747">
        <v>1.1818181818181817</v>
      </c>
      <c r="N747">
        <v>0</v>
      </c>
      <c r="O747">
        <v>0</v>
      </c>
      <c r="P747" t="s">
        <v>13666</v>
      </c>
      <c r="Q747" t="s">
        <v>13666</v>
      </c>
      <c r="R747" t="s">
        <v>13666</v>
      </c>
      <c r="S747">
        <v>0</v>
      </c>
    </row>
    <row r="748" spans="1:19">
      <c r="A748">
        <v>9493</v>
      </c>
      <c r="B748" t="s">
        <v>158</v>
      </c>
      <c r="C748" t="s">
        <v>4339</v>
      </c>
      <c r="D748">
        <v>1</v>
      </c>
      <c r="E748">
        <v>6</v>
      </c>
      <c r="F748">
        <v>49979.93</v>
      </c>
      <c r="G748">
        <v>0</v>
      </c>
      <c r="H748">
        <v>4.7299999999999969</v>
      </c>
      <c r="I748">
        <v>55.863333333333337</v>
      </c>
      <c r="J748">
        <v>4.22</v>
      </c>
      <c r="K748">
        <v>1.1105263157894736</v>
      </c>
      <c r="L748">
        <v>1.43</v>
      </c>
      <c r="M748">
        <v>0.58847736625514402</v>
      </c>
      <c r="N748">
        <v>0</v>
      </c>
      <c r="O748">
        <v>0</v>
      </c>
      <c r="P748" t="s">
        <v>13666</v>
      </c>
      <c r="Q748" t="s">
        <v>13666</v>
      </c>
      <c r="R748" t="s">
        <v>13666</v>
      </c>
      <c r="S748">
        <v>0</v>
      </c>
    </row>
    <row r="749" spans="1:19">
      <c r="A749">
        <v>9479</v>
      </c>
      <c r="B749" t="s">
        <v>753</v>
      </c>
      <c r="C749" t="s">
        <v>4286</v>
      </c>
      <c r="D749">
        <v>1</v>
      </c>
      <c r="E749">
        <v>8</v>
      </c>
      <c r="F749">
        <v>50000</v>
      </c>
      <c r="G749">
        <v>0</v>
      </c>
      <c r="H749">
        <v>6.9</v>
      </c>
      <c r="I749">
        <v>14.016666666666666</v>
      </c>
      <c r="J749">
        <v>18.52</v>
      </c>
      <c r="K749">
        <v>2.7396449704142012</v>
      </c>
      <c r="L749">
        <v>3.38</v>
      </c>
      <c r="M749">
        <v>1.0336391437308867</v>
      </c>
      <c r="N749">
        <v>0</v>
      </c>
      <c r="O749">
        <v>0</v>
      </c>
      <c r="P749" t="s">
        <v>13666</v>
      </c>
      <c r="Q749" t="s">
        <v>13666</v>
      </c>
      <c r="R749" t="s">
        <v>13666</v>
      </c>
      <c r="S749">
        <v>0</v>
      </c>
    </row>
    <row r="750" spans="1:19">
      <c r="A750">
        <v>9312</v>
      </c>
      <c r="B750" t="s">
        <v>2529</v>
      </c>
      <c r="C750" t="s">
        <v>4286</v>
      </c>
      <c r="D750">
        <v>1</v>
      </c>
      <c r="E750">
        <v>8</v>
      </c>
      <c r="F750">
        <v>50000</v>
      </c>
      <c r="G750">
        <v>0</v>
      </c>
      <c r="H750">
        <v>0</v>
      </c>
      <c r="I750">
        <v>0</v>
      </c>
      <c r="J750">
        <v>11.96</v>
      </c>
      <c r="K750">
        <v>1.7692307692307694</v>
      </c>
      <c r="L750">
        <v>3.55</v>
      </c>
      <c r="M750">
        <v>1.0856269113149846</v>
      </c>
      <c r="N750">
        <v>0</v>
      </c>
      <c r="O750">
        <v>0</v>
      </c>
      <c r="P750" t="s">
        <v>13666</v>
      </c>
      <c r="Q750" t="s">
        <v>13666</v>
      </c>
      <c r="R750" t="s">
        <v>13666</v>
      </c>
      <c r="S750">
        <v>0</v>
      </c>
    </row>
    <row r="751" spans="1:19">
      <c r="A751">
        <v>9371</v>
      </c>
      <c r="B751" t="s">
        <v>497</v>
      </c>
      <c r="C751" t="s">
        <v>4339</v>
      </c>
      <c r="D751">
        <v>1</v>
      </c>
      <c r="E751">
        <v>6</v>
      </c>
      <c r="F751">
        <v>50000</v>
      </c>
      <c r="G751">
        <v>0</v>
      </c>
      <c r="H751">
        <v>5.52</v>
      </c>
      <c r="I751">
        <v>2.84</v>
      </c>
      <c r="J751">
        <v>4.66</v>
      </c>
      <c r="K751">
        <v>1.2263157894736842</v>
      </c>
      <c r="L751">
        <v>3.58</v>
      </c>
      <c r="M751">
        <v>1.4732510288065843</v>
      </c>
      <c r="N751">
        <v>0</v>
      </c>
      <c r="O751">
        <v>0</v>
      </c>
      <c r="P751" t="s">
        <v>13666</v>
      </c>
      <c r="Q751" t="s">
        <v>13666</v>
      </c>
      <c r="R751" t="s">
        <v>13666</v>
      </c>
      <c r="S751">
        <v>0</v>
      </c>
    </row>
    <row r="752" spans="1:19">
      <c r="A752">
        <v>9385</v>
      </c>
      <c r="B752" t="s">
        <v>492</v>
      </c>
      <c r="C752" t="s">
        <v>4334</v>
      </c>
      <c r="D752">
        <v>1</v>
      </c>
      <c r="E752">
        <v>4</v>
      </c>
      <c r="F752">
        <v>50000</v>
      </c>
      <c r="G752">
        <v>0</v>
      </c>
      <c r="H752">
        <v>4.5399999999999991</v>
      </c>
      <c r="I752">
        <v>53.37</v>
      </c>
      <c r="J752">
        <v>12.77</v>
      </c>
      <c r="K752">
        <v>0.99377431906614788</v>
      </c>
      <c r="L752">
        <v>3.52</v>
      </c>
      <c r="M752">
        <v>0.9565217391304347</v>
      </c>
      <c r="N752">
        <v>0</v>
      </c>
      <c r="O752">
        <v>0</v>
      </c>
      <c r="P752" t="s">
        <v>13666</v>
      </c>
      <c r="Q752" t="s">
        <v>13666</v>
      </c>
      <c r="R752" t="s">
        <v>13666</v>
      </c>
      <c r="S752">
        <v>0</v>
      </c>
    </row>
    <row r="753" spans="1:19">
      <c r="A753">
        <v>8729</v>
      </c>
      <c r="B753" t="s">
        <v>3979</v>
      </c>
      <c r="C753" t="s">
        <v>4335</v>
      </c>
      <c r="D753">
        <v>1</v>
      </c>
      <c r="E753">
        <v>5</v>
      </c>
      <c r="F753">
        <v>50000</v>
      </c>
      <c r="G753">
        <v>0</v>
      </c>
      <c r="H753">
        <v>7.620000000000001</v>
      </c>
      <c r="I753">
        <v>23.683333333333334</v>
      </c>
      <c r="J753">
        <v>4.3</v>
      </c>
      <c r="K753">
        <v>1.0997442455242965</v>
      </c>
      <c r="L753">
        <v>2.96</v>
      </c>
      <c r="M753">
        <v>1.2131147540983607</v>
      </c>
      <c r="N753">
        <v>0</v>
      </c>
      <c r="O753">
        <v>0</v>
      </c>
      <c r="P753" t="s">
        <v>13666</v>
      </c>
      <c r="Q753" t="s">
        <v>13666</v>
      </c>
      <c r="R753" t="s">
        <v>13666</v>
      </c>
      <c r="S753">
        <v>0</v>
      </c>
    </row>
    <row r="754" spans="1:19">
      <c r="A754">
        <v>9284</v>
      </c>
      <c r="B754" t="s">
        <v>618</v>
      </c>
      <c r="C754" t="s">
        <v>4334</v>
      </c>
      <c r="D754">
        <v>1</v>
      </c>
      <c r="E754">
        <v>4</v>
      </c>
      <c r="F754">
        <v>50000</v>
      </c>
      <c r="G754">
        <v>0</v>
      </c>
      <c r="H754">
        <v>1.19</v>
      </c>
      <c r="I754">
        <v>-2.3333333333333335</v>
      </c>
      <c r="J754">
        <v>10.58</v>
      </c>
      <c r="K754">
        <v>0.8233463035019456</v>
      </c>
      <c r="L754">
        <v>4.43</v>
      </c>
      <c r="M754">
        <v>1.2038043478260869</v>
      </c>
      <c r="N754">
        <v>0</v>
      </c>
      <c r="O754">
        <v>0</v>
      </c>
      <c r="P754" t="s">
        <v>13666</v>
      </c>
      <c r="Q754" t="s">
        <v>13666</v>
      </c>
      <c r="R754" t="s">
        <v>13666</v>
      </c>
      <c r="S754">
        <v>0</v>
      </c>
    </row>
    <row r="755" spans="1:19">
      <c r="A755">
        <v>9511</v>
      </c>
      <c r="B755" t="s">
        <v>661</v>
      </c>
      <c r="C755" t="s">
        <v>4358</v>
      </c>
      <c r="D755">
        <v>1</v>
      </c>
      <c r="E755">
        <v>1</v>
      </c>
      <c r="F755">
        <v>100000</v>
      </c>
      <c r="G755">
        <v>0</v>
      </c>
      <c r="H755">
        <v>8.889999999999997</v>
      </c>
      <c r="I755">
        <v>23.776666666666667</v>
      </c>
      <c r="J755">
        <v>11.67</v>
      </c>
      <c r="K755">
        <v>2.8814814814814818</v>
      </c>
      <c r="L755">
        <v>8.1300000000000008</v>
      </c>
      <c r="M755">
        <v>2.9035714285714289</v>
      </c>
      <c r="N755">
        <v>0</v>
      </c>
      <c r="O755">
        <v>0</v>
      </c>
      <c r="P755" t="s">
        <v>13666</v>
      </c>
      <c r="Q755" t="s">
        <v>13666</v>
      </c>
      <c r="R755" t="s">
        <v>13666</v>
      </c>
      <c r="S755">
        <v>0</v>
      </c>
    </row>
    <row r="756" spans="1:19">
      <c r="A756">
        <v>8565</v>
      </c>
      <c r="B756" t="s">
        <v>725</v>
      </c>
      <c r="C756" t="s">
        <v>4286</v>
      </c>
      <c r="D756">
        <v>1</v>
      </c>
      <c r="E756">
        <v>8</v>
      </c>
      <c r="F756">
        <v>50000</v>
      </c>
      <c r="G756">
        <v>0</v>
      </c>
      <c r="H756">
        <v>10.97</v>
      </c>
      <c r="I756">
        <v>19.353333333333335</v>
      </c>
      <c r="J756">
        <v>14.25</v>
      </c>
      <c r="K756">
        <v>2.1079881656804735</v>
      </c>
      <c r="L756">
        <v>5.19</v>
      </c>
      <c r="M756">
        <v>1.5871559633027523</v>
      </c>
      <c r="N756">
        <v>0</v>
      </c>
      <c r="O756">
        <v>0</v>
      </c>
      <c r="P756" t="s">
        <v>13666</v>
      </c>
      <c r="Q756" t="s">
        <v>13666</v>
      </c>
      <c r="R756" t="s">
        <v>13666</v>
      </c>
      <c r="S756">
        <v>0</v>
      </c>
    </row>
    <row r="757" spans="1:19">
      <c r="A757">
        <v>8646</v>
      </c>
      <c r="B757" t="s">
        <v>3343</v>
      </c>
      <c r="C757" t="s">
        <v>4337</v>
      </c>
      <c r="D757">
        <v>1</v>
      </c>
      <c r="E757">
        <v>13</v>
      </c>
      <c r="F757">
        <v>50000</v>
      </c>
      <c r="G757">
        <v>0</v>
      </c>
      <c r="H757">
        <v>10.7</v>
      </c>
      <c r="I757">
        <v>16.973333333333333</v>
      </c>
      <c r="J757">
        <v>2.13</v>
      </c>
      <c r="K757">
        <v>0.45127118644067798</v>
      </c>
      <c r="L757">
        <v>2.4700000000000002</v>
      </c>
      <c r="M757">
        <v>1.2474747474747476</v>
      </c>
      <c r="N757">
        <v>0</v>
      </c>
      <c r="O757">
        <v>0</v>
      </c>
      <c r="P757" t="s">
        <v>13666</v>
      </c>
      <c r="Q757" t="s">
        <v>13666</v>
      </c>
      <c r="R757" t="s">
        <v>13666</v>
      </c>
      <c r="S757">
        <v>0</v>
      </c>
    </row>
    <row r="758" spans="1:19">
      <c r="A758">
        <v>9504</v>
      </c>
      <c r="B758" t="s">
        <v>239</v>
      </c>
      <c r="C758" t="s">
        <v>4334</v>
      </c>
      <c r="D758">
        <v>1</v>
      </c>
      <c r="E758">
        <v>4</v>
      </c>
      <c r="F758">
        <v>50000</v>
      </c>
      <c r="G758">
        <v>0</v>
      </c>
      <c r="H758">
        <v>9.0200000000000031</v>
      </c>
      <c r="I758">
        <v>54.516666666666673</v>
      </c>
      <c r="J758">
        <v>16.39</v>
      </c>
      <c r="K758">
        <v>1.2754863813229573</v>
      </c>
      <c r="L758">
        <v>3.21</v>
      </c>
      <c r="M758">
        <v>0.87228260869565211</v>
      </c>
      <c r="N758">
        <v>0</v>
      </c>
      <c r="O758">
        <v>0</v>
      </c>
      <c r="P758" t="s">
        <v>13666</v>
      </c>
      <c r="Q758" t="s">
        <v>13666</v>
      </c>
      <c r="R758" t="s">
        <v>13666</v>
      </c>
      <c r="S758">
        <v>0</v>
      </c>
    </row>
    <row r="759" spans="1:19">
      <c r="A759">
        <v>9194</v>
      </c>
      <c r="B759" t="s">
        <v>633</v>
      </c>
      <c r="C759" t="s">
        <v>4334</v>
      </c>
      <c r="D759">
        <v>1</v>
      </c>
      <c r="E759">
        <v>4</v>
      </c>
      <c r="F759">
        <v>50000</v>
      </c>
      <c r="G759">
        <v>0</v>
      </c>
      <c r="H759">
        <v>0.53</v>
      </c>
      <c r="I759">
        <v>0.17666666666666667</v>
      </c>
      <c r="J759">
        <v>10.23</v>
      </c>
      <c r="K759">
        <v>0.79610894941634247</v>
      </c>
      <c r="L759">
        <v>1.47</v>
      </c>
      <c r="M759">
        <v>0.39945652173913043</v>
      </c>
      <c r="N759">
        <v>0</v>
      </c>
      <c r="O759">
        <v>0</v>
      </c>
      <c r="P759" t="s">
        <v>13666</v>
      </c>
      <c r="Q759" t="s">
        <v>13666</v>
      </c>
      <c r="R759" t="s">
        <v>13666</v>
      </c>
      <c r="S759">
        <v>0</v>
      </c>
    </row>
    <row r="760" spans="1:19">
      <c r="A760">
        <v>9248</v>
      </c>
      <c r="B760" t="s">
        <v>3273</v>
      </c>
      <c r="C760" t="s">
        <v>4334</v>
      </c>
      <c r="D760">
        <v>1</v>
      </c>
      <c r="E760">
        <v>4</v>
      </c>
      <c r="F760">
        <v>50000</v>
      </c>
      <c r="G760">
        <v>0</v>
      </c>
      <c r="H760">
        <v>16.420000000000002</v>
      </c>
      <c r="I760">
        <v>30.453333333333337</v>
      </c>
      <c r="J760">
        <v>35.159999999999997</v>
      </c>
      <c r="K760">
        <v>2.7361867704280152</v>
      </c>
      <c r="L760">
        <v>4.8899999999999997</v>
      </c>
      <c r="M760">
        <v>1.3288043478260869</v>
      </c>
      <c r="N760">
        <v>0</v>
      </c>
      <c r="O760">
        <v>0</v>
      </c>
      <c r="P760" t="s">
        <v>13666</v>
      </c>
      <c r="Q760" t="s">
        <v>13666</v>
      </c>
      <c r="R760" t="s">
        <v>13666</v>
      </c>
      <c r="S760">
        <v>0</v>
      </c>
    </row>
    <row r="761" spans="1:19">
      <c r="A761">
        <v>9170</v>
      </c>
      <c r="B761" t="s">
        <v>72</v>
      </c>
      <c r="C761" t="s">
        <v>4334</v>
      </c>
      <c r="D761">
        <v>1</v>
      </c>
      <c r="E761">
        <v>4</v>
      </c>
      <c r="F761">
        <v>50000</v>
      </c>
      <c r="G761">
        <v>0</v>
      </c>
      <c r="H761">
        <v>0.6100000000000001</v>
      </c>
      <c r="I761">
        <v>-1.3566666666666667</v>
      </c>
      <c r="J761">
        <v>12.12</v>
      </c>
      <c r="K761">
        <v>0.9431906614785992</v>
      </c>
      <c r="L761">
        <v>2.2799999999999998</v>
      </c>
      <c r="M761">
        <v>0.61956521739130421</v>
      </c>
      <c r="N761">
        <v>0</v>
      </c>
      <c r="O761">
        <v>0</v>
      </c>
      <c r="P761" t="s">
        <v>13666</v>
      </c>
      <c r="Q761" t="s">
        <v>13666</v>
      </c>
      <c r="R761" t="s">
        <v>13666</v>
      </c>
      <c r="S761">
        <v>0</v>
      </c>
    </row>
    <row r="762" spans="1:19">
      <c r="A762">
        <v>8542</v>
      </c>
      <c r="B762" t="s">
        <v>679</v>
      </c>
      <c r="C762" t="s">
        <v>4335</v>
      </c>
      <c r="D762">
        <v>1</v>
      </c>
      <c r="E762">
        <v>5</v>
      </c>
      <c r="F762">
        <v>50000</v>
      </c>
      <c r="G762">
        <v>0</v>
      </c>
      <c r="H762">
        <v>1.25</v>
      </c>
      <c r="I762">
        <v>-1.3533333333333333</v>
      </c>
      <c r="J762">
        <v>8.91</v>
      </c>
      <c r="K762">
        <v>2.2787723785166238</v>
      </c>
      <c r="L762">
        <v>2.12</v>
      </c>
      <c r="M762">
        <v>0.86885245901639352</v>
      </c>
      <c r="N762">
        <v>0</v>
      </c>
      <c r="O762">
        <v>0</v>
      </c>
      <c r="P762" t="s">
        <v>13666</v>
      </c>
      <c r="Q762" t="s">
        <v>13666</v>
      </c>
      <c r="R762" t="s">
        <v>13666</v>
      </c>
      <c r="S762">
        <v>0</v>
      </c>
    </row>
    <row r="763" spans="1:19">
      <c r="A763">
        <v>8550</v>
      </c>
      <c r="B763" t="s">
        <v>756</v>
      </c>
      <c r="C763" t="s">
        <v>4334</v>
      </c>
      <c r="D763">
        <v>1</v>
      </c>
      <c r="E763">
        <v>4</v>
      </c>
      <c r="F763">
        <v>50000</v>
      </c>
      <c r="G763">
        <v>0</v>
      </c>
      <c r="H763">
        <v>4.0499999999999972</v>
      </c>
      <c r="I763">
        <v>47.316666666666663</v>
      </c>
      <c r="J763">
        <v>7.5</v>
      </c>
      <c r="K763">
        <v>0.58365758754863817</v>
      </c>
      <c r="L763">
        <v>2.5</v>
      </c>
      <c r="M763">
        <v>0.67934782608695654</v>
      </c>
      <c r="N763">
        <v>0</v>
      </c>
      <c r="O763">
        <v>0</v>
      </c>
      <c r="P763" t="s">
        <v>13666</v>
      </c>
      <c r="Q763" t="s">
        <v>13666</v>
      </c>
      <c r="R763" t="s">
        <v>13666</v>
      </c>
      <c r="S763">
        <v>0</v>
      </c>
    </row>
    <row r="764" spans="1:19">
      <c r="A764">
        <v>9480</v>
      </c>
      <c r="B764" t="s">
        <v>984</v>
      </c>
      <c r="C764" t="s">
        <v>4332</v>
      </c>
      <c r="D764">
        <v>1</v>
      </c>
      <c r="E764">
        <v>3</v>
      </c>
      <c r="F764">
        <v>50000</v>
      </c>
      <c r="G764">
        <v>0</v>
      </c>
      <c r="H764">
        <v>4.3599999999999994</v>
      </c>
      <c r="I764">
        <v>35.273333333333333</v>
      </c>
      <c r="J764">
        <v>5.88</v>
      </c>
      <c r="K764">
        <v>1.3037694013303769</v>
      </c>
      <c r="L764">
        <v>2.97</v>
      </c>
      <c r="M764">
        <v>1.1379310344827587</v>
      </c>
      <c r="N764">
        <v>0</v>
      </c>
      <c r="O764">
        <v>0</v>
      </c>
      <c r="P764" t="s">
        <v>13666</v>
      </c>
      <c r="Q764" t="s">
        <v>13666</v>
      </c>
      <c r="R764" t="s">
        <v>13666</v>
      </c>
      <c r="S764">
        <v>0</v>
      </c>
    </row>
    <row r="765" spans="1:19">
      <c r="A765">
        <v>8659</v>
      </c>
      <c r="B765" t="s">
        <v>39</v>
      </c>
      <c r="C765" t="s">
        <v>4358</v>
      </c>
      <c r="D765">
        <v>1</v>
      </c>
      <c r="E765">
        <v>1</v>
      </c>
      <c r="F765">
        <v>50000</v>
      </c>
      <c r="G765">
        <v>0</v>
      </c>
      <c r="H765">
        <v>9.259999999999998</v>
      </c>
      <c r="I765">
        <v>12.416666666666666</v>
      </c>
      <c r="J765">
        <v>1.56</v>
      </c>
      <c r="K765">
        <v>0.38518518518518524</v>
      </c>
      <c r="L765">
        <v>2.5499999999999998</v>
      </c>
      <c r="M765">
        <v>0.9107142857142857</v>
      </c>
      <c r="N765">
        <v>0</v>
      </c>
      <c r="O765">
        <v>0</v>
      </c>
      <c r="P765" t="s">
        <v>13666</v>
      </c>
      <c r="Q765" t="s">
        <v>13666</v>
      </c>
      <c r="R765" t="s">
        <v>13666</v>
      </c>
      <c r="S765">
        <v>0</v>
      </c>
    </row>
    <row r="766" spans="1:19">
      <c r="A766">
        <v>9617</v>
      </c>
      <c r="B766" t="s">
        <v>4050</v>
      </c>
      <c r="C766" t="s">
        <v>4334</v>
      </c>
      <c r="D766">
        <v>1</v>
      </c>
      <c r="E766">
        <v>4</v>
      </c>
      <c r="F766">
        <v>50000</v>
      </c>
      <c r="G766">
        <v>0</v>
      </c>
      <c r="H766">
        <v>13.919999999999998</v>
      </c>
      <c r="I766">
        <v>23.263333333333332</v>
      </c>
      <c r="J766">
        <v>2.72</v>
      </c>
      <c r="K766">
        <v>0.21167315175097279</v>
      </c>
      <c r="L766">
        <v>2.2400000000000002</v>
      </c>
      <c r="M766">
        <v>0.60869565217391308</v>
      </c>
      <c r="N766">
        <v>0</v>
      </c>
      <c r="O766">
        <v>0</v>
      </c>
      <c r="P766" t="s">
        <v>13666</v>
      </c>
      <c r="Q766" t="s">
        <v>13666</v>
      </c>
      <c r="R766" t="s">
        <v>13666</v>
      </c>
      <c r="S766">
        <v>0</v>
      </c>
    </row>
    <row r="767" spans="1:19">
      <c r="A767">
        <v>8577</v>
      </c>
      <c r="B767" t="s">
        <v>486</v>
      </c>
      <c r="C767" t="s">
        <v>4334</v>
      </c>
      <c r="D767">
        <v>1</v>
      </c>
      <c r="E767">
        <v>4</v>
      </c>
      <c r="F767">
        <v>50000</v>
      </c>
      <c r="G767">
        <v>0</v>
      </c>
      <c r="H767">
        <v>11.97999999999999</v>
      </c>
      <c r="I767">
        <v>69.12</v>
      </c>
      <c r="J767">
        <v>13.62</v>
      </c>
      <c r="K767">
        <v>1.0599221789883269</v>
      </c>
      <c r="L767">
        <v>3.76</v>
      </c>
      <c r="M767">
        <v>1.0217391304347825</v>
      </c>
      <c r="N767">
        <v>0</v>
      </c>
      <c r="O767">
        <v>0</v>
      </c>
      <c r="P767" t="s">
        <v>13666</v>
      </c>
      <c r="Q767" t="s">
        <v>13666</v>
      </c>
      <c r="R767" t="s">
        <v>13666</v>
      </c>
      <c r="S767">
        <v>0</v>
      </c>
    </row>
    <row r="768" spans="1:19">
      <c r="A768">
        <v>9638</v>
      </c>
      <c r="B768" t="s">
        <v>4086</v>
      </c>
      <c r="C768" t="s">
        <v>4332</v>
      </c>
      <c r="D768">
        <v>1</v>
      </c>
      <c r="E768">
        <v>3</v>
      </c>
      <c r="F768">
        <v>100000</v>
      </c>
      <c r="G768">
        <v>0</v>
      </c>
      <c r="H768">
        <v>5.0799999999999983</v>
      </c>
      <c r="I768">
        <v>53.833333333333336</v>
      </c>
      <c r="J768">
        <v>4.3499999999999996</v>
      </c>
      <c r="K768">
        <v>0.96452328159645229</v>
      </c>
      <c r="L768">
        <v>1.95</v>
      </c>
      <c r="M768">
        <v>0.74712643678160917</v>
      </c>
      <c r="N768">
        <v>0</v>
      </c>
      <c r="O768">
        <v>0</v>
      </c>
      <c r="P768" t="s">
        <v>13666</v>
      </c>
      <c r="Q768" t="s">
        <v>13666</v>
      </c>
      <c r="R768" t="s">
        <v>13666</v>
      </c>
      <c r="S768">
        <v>0</v>
      </c>
    </row>
    <row r="769" spans="1:19">
      <c r="A769">
        <v>9578</v>
      </c>
      <c r="B769" t="s">
        <v>3546</v>
      </c>
      <c r="C769" t="s">
        <v>4339</v>
      </c>
      <c r="D769">
        <v>1</v>
      </c>
      <c r="E769">
        <v>6</v>
      </c>
      <c r="F769">
        <v>50000</v>
      </c>
      <c r="G769">
        <v>0</v>
      </c>
      <c r="H769">
        <v>22.879999999999995</v>
      </c>
      <c r="I769">
        <v>49.72</v>
      </c>
      <c r="J769">
        <v>3.96</v>
      </c>
      <c r="K769">
        <v>1.0421052631578949</v>
      </c>
      <c r="L769">
        <v>1.49</v>
      </c>
      <c r="M769">
        <v>0.61316872427983538</v>
      </c>
      <c r="N769">
        <v>0</v>
      </c>
      <c r="O769">
        <v>0</v>
      </c>
      <c r="P769" t="s">
        <v>13666</v>
      </c>
      <c r="Q769" t="s">
        <v>13666</v>
      </c>
      <c r="R769" t="s">
        <v>13666</v>
      </c>
      <c r="S769">
        <v>0</v>
      </c>
    </row>
    <row r="770" spans="1:19">
      <c r="A770">
        <v>9620</v>
      </c>
      <c r="B770" t="s">
        <v>4074</v>
      </c>
      <c r="C770" t="s">
        <v>4334</v>
      </c>
      <c r="D770">
        <v>1</v>
      </c>
      <c r="E770">
        <v>4</v>
      </c>
      <c r="F770">
        <v>50000</v>
      </c>
      <c r="G770">
        <v>0</v>
      </c>
      <c r="H770">
        <v>23.560000000000002</v>
      </c>
      <c r="I770">
        <v>11.873333333333335</v>
      </c>
      <c r="J770">
        <v>4.8600000000000003</v>
      </c>
      <c r="K770">
        <v>0.37821011673151755</v>
      </c>
      <c r="L770">
        <v>3.81</v>
      </c>
      <c r="M770">
        <v>1.0353260869565217</v>
      </c>
      <c r="N770">
        <v>0</v>
      </c>
      <c r="O770">
        <v>0</v>
      </c>
      <c r="P770" t="s">
        <v>13666</v>
      </c>
      <c r="Q770" t="s">
        <v>13666</v>
      </c>
      <c r="R770" t="s">
        <v>13666</v>
      </c>
      <c r="S770">
        <v>0</v>
      </c>
    </row>
    <row r="771" spans="1:19">
      <c r="A771">
        <v>8621</v>
      </c>
      <c r="B771" t="s">
        <v>3243</v>
      </c>
      <c r="C771" t="s">
        <v>4334</v>
      </c>
      <c r="D771">
        <v>1</v>
      </c>
      <c r="E771">
        <v>4</v>
      </c>
      <c r="F771">
        <v>50000</v>
      </c>
      <c r="G771">
        <v>0</v>
      </c>
      <c r="H771">
        <v>37.75</v>
      </c>
      <c r="I771">
        <v>19.933333333333334</v>
      </c>
      <c r="J771">
        <v>53.42</v>
      </c>
      <c r="K771">
        <v>4.1571984435797669</v>
      </c>
      <c r="L771">
        <v>5.59</v>
      </c>
      <c r="M771">
        <v>1.5190217391304346</v>
      </c>
      <c r="N771">
        <v>0</v>
      </c>
      <c r="O771">
        <v>0</v>
      </c>
      <c r="P771" t="s">
        <v>13666</v>
      </c>
      <c r="Q771" t="s">
        <v>13666</v>
      </c>
      <c r="R771" t="s">
        <v>13666</v>
      </c>
      <c r="S771">
        <v>0</v>
      </c>
    </row>
    <row r="772" spans="1:19">
      <c r="A772">
        <v>8640</v>
      </c>
      <c r="B772" t="s">
        <v>113</v>
      </c>
      <c r="C772" t="s">
        <v>4334</v>
      </c>
      <c r="D772">
        <v>1</v>
      </c>
      <c r="E772">
        <v>4</v>
      </c>
      <c r="F772">
        <v>50000</v>
      </c>
      <c r="G772">
        <v>0</v>
      </c>
      <c r="H772">
        <v>13.560000000000002</v>
      </c>
      <c r="I772">
        <v>32.113333333333337</v>
      </c>
      <c r="J772">
        <v>26.2</v>
      </c>
      <c r="K772">
        <v>2.0389105058365757</v>
      </c>
      <c r="L772">
        <v>2.69</v>
      </c>
      <c r="M772">
        <v>0.73097826086956519</v>
      </c>
      <c r="N772">
        <v>0</v>
      </c>
      <c r="O772">
        <v>0</v>
      </c>
      <c r="P772" t="s">
        <v>13666</v>
      </c>
      <c r="Q772" t="s">
        <v>13666</v>
      </c>
      <c r="R772" t="s">
        <v>13666</v>
      </c>
      <c r="S772">
        <v>0</v>
      </c>
    </row>
    <row r="773" spans="1:19">
      <c r="A773">
        <v>9297</v>
      </c>
      <c r="B773" t="s">
        <v>2515</v>
      </c>
      <c r="C773" t="s">
        <v>4378</v>
      </c>
      <c r="D773">
        <v>1</v>
      </c>
      <c r="E773">
        <v>7</v>
      </c>
      <c r="F773">
        <v>100000</v>
      </c>
      <c r="G773">
        <v>0</v>
      </c>
      <c r="H773">
        <v>0.73</v>
      </c>
      <c r="I773">
        <v>-0.43</v>
      </c>
      <c r="J773">
        <v>2.5099999999999998</v>
      </c>
      <c r="K773">
        <v>0.60336538461538458</v>
      </c>
      <c r="L773">
        <v>1.59</v>
      </c>
      <c r="M773">
        <v>0.73611111111111105</v>
      </c>
      <c r="N773">
        <v>0</v>
      </c>
      <c r="O773">
        <v>0</v>
      </c>
      <c r="P773" t="s">
        <v>13666</v>
      </c>
      <c r="Q773" t="s">
        <v>13666</v>
      </c>
      <c r="R773" t="s">
        <v>13666</v>
      </c>
      <c r="S773">
        <v>0</v>
      </c>
    </row>
    <row r="774" spans="1:19">
      <c r="A774">
        <v>9341</v>
      </c>
      <c r="B774" t="s">
        <v>2606</v>
      </c>
      <c r="C774" t="s">
        <v>4335</v>
      </c>
      <c r="D774">
        <v>1</v>
      </c>
      <c r="E774">
        <v>5</v>
      </c>
      <c r="F774">
        <v>50000</v>
      </c>
      <c r="G774">
        <v>0</v>
      </c>
      <c r="H774">
        <v>2.4900000000000002</v>
      </c>
      <c r="I774">
        <v>-3.0266666666666668</v>
      </c>
      <c r="J774">
        <v>0</v>
      </c>
      <c r="K774">
        <v>0</v>
      </c>
      <c r="L774">
        <v>2.64</v>
      </c>
      <c r="M774">
        <v>1.0819672131147542</v>
      </c>
      <c r="N774">
        <v>0</v>
      </c>
      <c r="O774">
        <v>0</v>
      </c>
      <c r="P774" t="s">
        <v>13666</v>
      </c>
      <c r="Q774" t="s">
        <v>13666</v>
      </c>
      <c r="R774" t="s">
        <v>13666</v>
      </c>
      <c r="S774">
        <v>0</v>
      </c>
    </row>
    <row r="775" spans="1:19">
      <c r="A775">
        <v>8839</v>
      </c>
      <c r="B775" t="s">
        <v>4003</v>
      </c>
      <c r="C775" t="s">
        <v>4334</v>
      </c>
      <c r="D775">
        <v>1</v>
      </c>
      <c r="E775">
        <v>4</v>
      </c>
      <c r="F775">
        <v>50000</v>
      </c>
      <c r="G775">
        <v>0</v>
      </c>
      <c r="H775">
        <v>13.870000000000005</v>
      </c>
      <c r="I775">
        <v>48.79</v>
      </c>
      <c r="J775">
        <v>5.85</v>
      </c>
      <c r="K775">
        <v>0.45525291828793774</v>
      </c>
      <c r="L775">
        <v>4.25</v>
      </c>
      <c r="M775">
        <v>1.1548913043478259</v>
      </c>
      <c r="N775">
        <v>0</v>
      </c>
      <c r="O775">
        <v>0</v>
      </c>
      <c r="P775" t="s">
        <v>13666</v>
      </c>
      <c r="Q775" t="s">
        <v>13666</v>
      </c>
      <c r="R775" t="s">
        <v>13666</v>
      </c>
      <c r="S775">
        <v>0</v>
      </c>
    </row>
    <row r="776" spans="1:19">
      <c r="A776">
        <v>8784</v>
      </c>
      <c r="B776" t="s">
        <v>4105</v>
      </c>
      <c r="C776" t="s">
        <v>4334</v>
      </c>
      <c r="D776">
        <v>1</v>
      </c>
      <c r="E776">
        <v>4</v>
      </c>
      <c r="F776">
        <v>50000</v>
      </c>
      <c r="G776">
        <v>0</v>
      </c>
      <c r="H776">
        <v>0.51</v>
      </c>
      <c r="I776">
        <v>-0.17</v>
      </c>
      <c r="J776">
        <v>81.739999999999995</v>
      </c>
      <c r="K776">
        <v>6.3610894941634237</v>
      </c>
      <c r="L776">
        <v>3.94</v>
      </c>
      <c r="M776">
        <v>1.0706521739130435</v>
      </c>
      <c r="N776">
        <v>0</v>
      </c>
      <c r="O776">
        <v>0</v>
      </c>
      <c r="P776" t="s">
        <v>13666</v>
      </c>
      <c r="Q776" t="s">
        <v>13666</v>
      </c>
      <c r="R776" t="s">
        <v>13666</v>
      </c>
      <c r="S776">
        <v>0</v>
      </c>
    </row>
    <row r="777" spans="1:19">
      <c r="A777">
        <v>8668</v>
      </c>
      <c r="B777" t="s">
        <v>368</v>
      </c>
      <c r="C777" t="s">
        <v>4334</v>
      </c>
      <c r="D777">
        <v>1</v>
      </c>
      <c r="E777">
        <v>4</v>
      </c>
      <c r="F777">
        <v>50000</v>
      </c>
      <c r="G777">
        <v>0</v>
      </c>
      <c r="H777">
        <v>3.2699999999999996</v>
      </c>
      <c r="I777">
        <v>13.58</v>
      </c>
      <c r="J777">
        <v>9.6999999999999993</v>
      </c>
      <c r="K777">
        <v>0.75486381322957197</v>
      </c>
      <c r="L777">
        <v>3.92</v>
      </c>
      <c r="M777">
        <v>1.0652173913043477</v>
      </c>
      <c r="N777">
        <v>0</v>
      </c>
      <c r="O777">
        <v>0</v>
      </c>
      <c r="P777" t="s">
        <v>13666</v>
      </c>
      <c r="Q777" t="s">
        <v>13666</v>
      </c>
      <c r="R777" t="s">
        <v>13666</v>
      </c>
      <c r="S777">
        <v>0</v>
      </c>
    </row>
    <row r="778" spans="1:19">
      <c r="A778">
        <v>9324</v>
      </c>
      <c r="B778" t="s">
        <v>107</v>
      </c>
      <c r="C778" t="s">
        <v>4334</v>
      </c>
      <c r="D778">
        <v>1</v>
      </c>
      <c r="E778">
        <v>4</v>
      </c>
      <c r="F778">
        <v>50000</v>
      </c>
      <c r="G778">
        <v>0</v>
      </c>
      <c r="H778">
        <v>5.4700000000000024</v>
      </c>
      <c r="I778">
        <v>20.99</v>
      </c>
      <c r="J778">
        <v>8.91</v>
      </c>
      <c r="K778">
        <v>0.69338521400778208</v>
      </c>
      <c r="L778">
        <v>3.21</v>
      </c>
      <c r="M778">
        <v>0.87228260869565211</v>
      </c>
      <c r="N778">
        <v>0</v>
      </c>
      <c r="O778">
        <v>0</v>
      </c>
      <c r="P778" t="s">
        <v>13666</v>
      </c>
      <c r="Q778" t="s">
        <v>13666</v>
      </c>
      <c r="R778" t="s">
        <v>13666</v>
      </c>
      <c r="S778">
        <v>0</v>
      </c>
    </row>
    <row r="779" spans="1:19">
      <c r="A779">
        <v>8682</v>
      </c>
      <c r="B779" t="s">
        <v>78</v>
      </c>
      <c r="C779" t="s">
        <v>4339</v>
      </c>
      <c r="D779">
        <v>1</v>
      </c>
      <c r="E779">
        <v>6</v>
      </c>
      <c r="F779">
        <v>50000</v>
      </c>
      <c r="G779">
        <v>0</v>
      </c>
      <c r="H779">
        <v>0.93000000000000682</v>
      </c>
      <c r="I779">
        <v>64.356666666666669</v>
      </c>
      <c r="J779">
        <v>27.44</v>
      </c>
      <c r="K779">
        <v>7.2210526315789476</v>
      </c>
      <c r="L779">
        <v>0.6</v>
      </c>
      <c r="M779">
        <v>0.24691358024691357</v>
      </c>
      <c r="N779">
        <v>0</v>
      </c>
      <c r="O779">
        <v>0</v>
      </c>
      <c r="P779" t="s">
        <v>13666</v>
      </c>
      <c r="Q779" t="s">
        <v>13666</v>
      </c>
      <c r="R779" t="s">
        <v>13666</v>
      </c>
      <c r="S779">
        <v>0</v>
      </c>
    </row>
    <row r="780" spans="1:19">
      <c r="A780">
        <v>8694</v>
      </c>
      <c r="B780" t="s">
        <v>3487</v>
      </c>
      <c r="C780" t="s">
        <v>4334</v>
      </c>
      <c r="D780">
        <v>1</v>
      </c>
      <c r="E780">
        <v>4</v>
      </c>
      <c r="F780">
        <v>50000</v>
      </c>
      <c r="G780">
        <v>0</v>
      </c>
      <c r="H780">
        <v>6.3999999999999986</v>
      </c>
      <c r="I780">
        <v>34.806666666666665</v>
      </c>
      <c r="J780">
        <v>13.61</v>
      </c>
      <c r="K780">
        <v>1.0591439688715953</v>
      </c>
      <c r="L780">
        <v>2.96</v>
      </c>
      <c r="M780">
        <v>0.80434782608695643</v>
      </c>
      <c r="N780">
        <v>0</v>
      </c>
      <c r="O780">
        <v>0</v>
      </c>
      <c r="P780" t="s">
        <v>13666</v>
      </c>
      <c r="Q780" t="s">
        <v>13666</v>
      </c>
      <c r="R780" t="s">
        <v>13666</v>
      </c>
      <c r="S780">
        <v>0</v>
      </c>
    </row>
    <row r="781" spans="1:19">
      <c r="A781">
        <v>9086</v>
      </c>
      <c r="B781" t="s">
        <v>543</v>
      </c>
      <c r="C781" t="s">
        <v>4334</v>
      </c>
      <c r="D781">
        <v>1</v>
      </c>
      <c r="E781">
        <v>4</v>
      </c>
      <c r="F781">
        <v>50000</v>
      </c>
      <c r="G781">
        <v>0</v>
      </c>
      <c r="H781">
        <v>9.990000000000002</v>
      </c>
      <c r="I781">
        <v>23.276666666666667</v>
      </c>
      <c r="J781">
        <v>11.2</v>
      </c>
      <c r="K781">
        <v>0.87159533073929962</v>
      </c>
      <c r="L781">
        <v>1.68</v>
      </c>
      <c r="M781">
        <v>0.45652173913043476</v>
      </c>
      <c r="N781">
        <v>0</v>
      </c>
      <c r="O781">
        <v>0</v>
      </c>
      <c r="P781" t="s">
        <v>13666</v>
      </c>
      <c r="Q781" t="s">
        <v>13666</v>
      </c>
      <c r="R781" t="s">
        <v>13666</v>
      </c>
      <c r="S781">
        <v>0</v>
      </c>
    </row>
    <row r="782" spans="1:19">
      <c r="A782">
        <v>9419</v>
      </c>
      <c r="B782" t="s">
        <v>1188</v>
      </c>
      <c r="C782" t="s">
        <v>4358</v>
      </c>
      <c r="D782">
        <v>1</v>
      </c>
      <c r="E782">
        <v>1</v>
      </c>
      <c r="F782">
        <v>100000</v>
      </c>
      <c r="G782">
        <v>0</v>
      </c>
      <c r="H782">
        <v>7.74</v>
      </c>
      <c r="I782">
        <v>2.58</v>
      </c>
      <c r="J782">
        <v>1.39</v>
      </c>
      <c r="K782">
        <v>0.34320987654320989</v>
      </c>
      <c r="L782">
        <v>1.68</v>
      </c>
      <c r="M782">
        <v>0.6</v>
      </c>
      <c r="N782">
        <v>0</v>
      </c>
      <c r="O782">
        <v>0</v>
      </c>
      <c r="P782" t="s">
        <v>13666</v>
      </c>
      <c r="Q782" t="s">
        <v>13666</v>
      </c>
      <c r="R782" t="s">
        <v>13666</v>
      </c>
      <c r="S782">
        <v>0</v>
      </c>
    </row>
    <row r="783" spans="1:19">
      <c r="A783">
        <v>8786</v>
      </c>
      <c r="B783" t="s">
        <v>4109</v>
      </c>
      <c r="C783" t="s">
        <v>4350</v>
      </c>
      <c r="D783">
        <v>1</v>
      </c>
      <c r="E783">
        <v>15</v>
      </c>
      <c r="F783">
        <v>100000</v>
      </c>
      <c r="G783">
        <v>0</v>
      </c>
      <c r="H783">
        <v>3.4599999999999973</v>
      </c>
      <c r="I783">
        <v>17.956666666666667</v>
      </c>
      <c r="J783">
        <v>6.82</v>
      </c>
      <c r="K783">
        <v>2.1789137380191694</v>
      </c>
      <c r="L783">
        <v>1.67</v>
      </c>
      <c r="M783">
        <v>0.65490196078431373</v>
      </c>
      <c r="N783">
        <v>0</v>
      </c>
      <c r="O783">
        <v>0</v>
      </c>
      <c r="P783" t="s">
        <v>13666</v>
      </c>
      <c r="Q783" t="s">
        <v>13666</v>
      </c>
      <c r="R783" t="s">
        <v>13666</v>
      </c>
      <c r="S783">
        <v>0</v>
      </c>
    </row>
    <row r="784" spans="1:19">
      <c r="A784">
        <v>9336</v>
      </c>
      <c r="B784" t="s">
        <v>1061</v>
      </c>
      <c r="C784" t="s">
        <v>4339</v>
      </c>
      <c r="D784">
        <v>1</v>
      </c>
      <c r="E784">
        <v>6</v>
      </c>
      <c r="F784">
        <v>50000</v>
      </c>
      <c r="G784">
        <v>0</v>
      </c>
      <c r="H784">
        <v>1.8800000000000026</v>
      </c>
      <c r="I784">
        <v>57.550000000000004</v>
      </c>
      <c r="J784">
        <v>5.91</v>
      </c>
      <c r="K784">
        <v>1.5552631578947369</v>
      </c>
      <c r="L784">
        <v>2.1800000000000002</v>
      </c>
      <c r="M784">
        <v>0.89711934156378603</v>
      </c>
      <c r="N784">
        <v>0</v>
      </c>
      <c r="O784">
        <v>0</v>
      </c>
      <c r="P784" t="s">
        <v>13666</v>
      </c>
      <c r="Q784" t="s">
        <v>13666</v>
      </c>
      <c r="R784" t="s">
        <v>13666</v>
      </c>
      <c r="S784">
        <v>0</v>
      </c>
    </row>
    <row r="785" spans="1:19">
      <c r="A785">
        <v>9609</v>
      </c>
      <c r="B785" t="s">
        <v>4023</v>
      </c>
      <c r="C785" t="s">
        <v>4332</v>
      </c>
      <c r="D785">
        <v>1</v>
      </c>
      <c r="E785">
        <v>3</v>
      </c>
      <c r="F785">
        <v>100000</v>
      </c>
      <c r="G785">
        <v>0</v>
      </c>
      <c r="H785">
        <v>15.349999999999998</v>
      </c>
      <c r="I785">
        <v>14.280000000000001</v>
      </c>
      <c r="J785">
        <v>6.13</v>
      </c>
      <c r="K785">
        <v>1.3592017738359201</v>
      </c>
      <c r="L785">
        <v>2.36</v>
      </c>
      <c r="M785">
        <v>0.90421455938697315</v>
      </c>
      <c r="N785">
        <v>0</v>
      </c>
      <c r="O785">
        <v>0</v>
      </c>
      <c r="P785" t="s">
        <v>13666</v>
      </c>
      <c r="Q785" t="s">
        <v>13666</v>
      </c>
      <c r="R785" t="s">
        <v>13666</v>
      </c>
      <c r="S785">
        <v>0</v>
      </c>
    </row>
    <row r="786" spans="1:19">
      <c r="A786">
        <v>8742</v>
      </c>
      <c r="B786" t="s">
        <v>3654</v>
      </c>
      <c r="C786" t="s">
        <v>4334</v>
      </c>
      <c r="D786">
        <v>1</v>
      </c>
      <c r="E786">
        <v>4</v>
      </c>
      <c r="F786">
        <v>50000</v>
      </c>
      <c r="G786">
        <v>0</v>
      </c>
      <c r="H786">
        <v>30.52</v>
      </c>
      <c r="I786">
        <v>28.936666666666667</v>
      </c>
      <c r="J786">
        <v>45.04</v>
      </c>
      <c r="K786">
        <v>3.5050583657587548</v>
      </c>
      <c r="L786">
        <v>3.38</v>
      </c>
      <c r="M786">
        <v>0.91847826086956519</v>
      </c>
      <c r="N786">
        <v>0</v>
      </c>
      <c r="O786">
        <v>0</v>
      </c>
      <c r="P786" t="s">
        <v>13666</v>
      </c>
      <c r="Q786" t="s">
        <v>13666</v>
      </c>
      <c r="R786" t="s">
        <v>13666</v>
      </c>
      <c r="S786">
        <v>0</v>
      </c>
    </row>
    <row r="787" spans="1:19">
      <c r="A787">
        <v>9012</v>
      </c>
      <c r="B787" t="s">
        <v>1457</v>
      </c>
      <c r="C787" t="s">
        <v>4334</v>
      </c>
      <c r="D787">
        <v>1</v>
      </c>
      <c r="E787">
        <v>4</v>
      </c>
      <c r="F787">
        <v>50000</v>
      </c>
      <c r="G787">
        <v>0</v>
      </c>
      <c r="H787">
        <v>24.63</v>
      </c>
      <c r="I787">
        <v>21.593333333333334</v>
      </c>
      <c r="J787">
        <v>31.94</v>
      </c>
      <c r="K787">
        <v>2.485603112840467</v>
      </c>
      <c r="L787">
        <v>3.52</v>
      </c>
      <c r="M787">
        <v>0.9565217391304347</v>
      </c>
      <c r="N787">
        <v>0</v>
      </c>
      <c r="O787">
        <v>0</v>
      </c>
      <c r="P787" t="s">
        <v>13666</v>
      </c>
      <c r="Q787" t="s">
        <v>13666</v>
      </c>
      <c r="R787" t="s">
        <v>13666</v>
      </c>
      <c r="S787">
        <v>0</v>
      </c>
    </row>
    <row r="788" spans="1:19">
      <c r="A788">
        <v>9594</v>
      </c>
      <c r="B788" t="s">
        <v>3527</v>
      </c>
      <c r="C788" t="s">
        <v>4334</v>
      </c>
      <c r="D788">
        <v>1</v>
      </c>
      <c r="E788">
        <v>4</v>
      </c>
      <c r="F788">
        <v>50000</v>
      </c>
      <c r="G788">
        <v>0</v>
      </c>
      <c r="H788">
        <v>1.0299999999999998</v>
      </c>
      <c r="I788">
        <v>-2.0799999999999996</v>
      </c>
      <c r="J788">
        <v>28.25</v>
      </c>
      <c r="K788">
        <v>2.1984435797665371</v>
      </c>
      <c r="L788">
        <v>4.43</v>
      </c>
      <c r="M788">
        <v>1.2038043478260869</v>
      </c>
      <c r="N788">
        <v>0</v>
      </c>
      <c r="O788">
        <v>0</v>
      </c>
      <c r="P788" t="s">
        <v>13666</v>
      </c>
      <c r="Q788" t="s">
        <v>13666</v>
      </c>
      <c r="R788" t="s">
        <v>13666</v>
      </c>
      <c r="S788">
        <v>0</v>
      </c>
    </row>
    <row r="789" spans="1:19">
      <c r="A789">
        <v>8595</v>
      </c>
      <c r="B789" t="s">
        <v>3152</v>
      </c>
      <c r="C789" t="s">
        <v>4286</v>
      </c>
      <c r="D789">
        <v>1</v>
      </c>
      <c r="E789">
        <v>8</v>
      </c>
      <c r="F789">
        <v>100000</v>
      </c>
      <c r="G789">
        <v>0</v>
      </c>
      <c r="H789">
        <v>0.59000000000000008</v>
      </c>
      <c r="I789">
        <v>-1.4633333333333332</v>
      </c>
      <c r="J789">
        <v>8.0500000000000007</v>
      </c>
      <c r="K789">
        <v>1.190828402366864</v>
      </c>
      <c r="L789">
        <v>2.86</v>
      </c>
      <c r="M789">
        <v>0.87461773700305812</v>
      </c>
      <c r="N789">
        <v>0</v>
      </c>
      <c r="O789">
        <v>0</v>
      </c>
      <c r="P789" t="s">
        <v>13666</v>
      </c>
      <c r="Q789" t="s">
        <v>13666</v>
      </c>
      <c r="R789" t="s">
        <v>13666</v>
      </c>
      <c r="S789">
        <v>0</v>
      </c>
    </row>
    <row r="790" spans="1:19">
      <c r="A790">
        <v>9586</v>
      </c>
      <c r="B790" t="s">
        <v>3554</v>
      </c>
      <c r="C790" t="s">
        <v>4286</v>
      </c>
      <c r="D790">
        <v>1</v>
      </c>
      <c r="E790">
        <v>8</v>
      </c>
      <c r="F790">
        <v>50000</v>
      </c>
      <c r="G790">
        <v>0</v>
      </c>
      <c r="H790">
        <v>14.29</v>
      </c>
      <c r="I790">
        <v>15.283333333333333</v>
      </c>
      <c r="J790">
        <v>10.039999999999999</v>
      </c>
      <c r="K790">
        <v>1.4852071005917158</v>
      </c>
      <c r="L790">
        <v>4.24</v>
      </c>
      <c r="M790">
        <v>1.2966360856269115</v>
      </c>
      <c r="N790">
        <v>0</v>
      </c>
      <c r="O790">
        <v>0</v>
      </c>
      <c r="P790" t="s">
        <v>13666</v>
      </c>
      <c r="Q790" t="s">
        <v>13666</v>
      </c>
      <c r="R790" t="s">
        <v>13666</v>
      </c>
      <c r="S790">
        <v>0</v>
      </c>
    </row>
    <row r="791" spans="1:19">
      <c r="A791">
        <v>8704</v>
      </c>
      <c r="B791" t="s">
        <v>53</v>
      </c>
      <c r="C791" t="s">
        <v>4334</v>
      </c>
      <c r="D791">
        <v>1</v>
      </c>
      <c r="E791">
        <v>4</v>
      </c>
      <c r="F791">
        <v>50000</v>
      </c>
      <c r="G791">
        <v>0</v>
      </c>
      <c r="H791">
        <v>6.9799999999999969</v>
      </c>
      <c r="I791">
        <v>40.533333333333331</v>
      </c>
      <c r="J791">
        <v>4.4800000000000004</v>
      </c>
      <c r="K791">
        <v>0.34863813229571988</v>
      </c>
      <c r="L791">
        <v>2.17</v>
      </c>
      <c r="M791">
        <v>0.58967391304347827</v>
      </c>
      <c r="N791">
        <v>0</v>
      </c>
      <c r="O791">
        <v>0</v>
      </c>
      <c r="P791" t="s">
        <v>13666</v>
      </c>
      <c r="Q791" t="s">
        <v>13666</v>
      </c>
      <c r="R791" t="s">
        <v>13666</v>
      </c>
      <c r="S791">
        <v>0</v>
      </c>
    </row>
    <row r="792" spans="1:19">
      <c r="A792">
        <v>9636</v>
      </c>
      <c r="B792" t="s">
        <v>4160</v>
      </c>
      <c r="C792" t="s">
        <v>4332</v>
      </c>
      <c r="D792">
        <v>1</v>
      </c>
      <c r="E792">
        <v>3</v>
      </c>
      <c r="F792">
        <v>50000</v>
      </c>
      <c r="G792">
        <v>0</v>
      </c>
      <c r="H792">
        <v>17.520000000000003</v>
      </c>
      <c r="I792">
        <v>37.07</v>
      </c>
      <c r="J792">
        <v>3.67</v>
      </c>
      <c r="K792">
        <v>0.8137472283813747</v>
      </c>
      <c r="L792">
        <v>3.51</v>
      </c>
      <c r="M792">
        <v>1.3448275862068966</v>
      </c>
      <c r="N792">
        <v>0</v>
      </c>
      <c r="O792">
        <v>0</v>
      </c>
      <c r="P792" t="s">
        <v>13666</v>
      </c>
      <c r="Q792" t="s">
        <v>13666</v>
      </c>
      <c r="R792" t="s">
        <v>13666</v>
      </c>
      <c r="S792">
        <v>0</v>
      </c>
    </row>
    <row r="793" spans="1:19">
      <c r="A793">
        <v>8687</v>
      </c>
      <c r="B793" t="s">
        <v>940</v>
      </c>
      <c r="C793" t="s">
        <v>4334</v>
      </c>
      <c r="D793">
        <v>1</v>
      </c>
      <c r="E793">
        <v>4</v>
      </c>
      <c r="F793">
        <v>50000</v>
      </c>
      <c r="G793">
        <v>0</v>
      </c>
      <c r="H793">
        <v>10.100000000000009</v>
      </c>
      <c r="I793">
        <v>70.086666666666659</v>
      </c>
      <c r="J793">
        <v>9.93</v>
      </c>
      <c r="K793">
        <v>0.77276264591439692</v>
      </c>
      <c r="L793">
        <v>4.6500000000000004</v>
      </c>
      <c r="M793">
        <v>1.2635869565217392</v>
      </c>
      <c r="N793">
        <v>0</v>
      </c>
      <c r="O793">
        <v>0</v>
      </c>
      <c r="P793" t="s">
        <v>13666</v>
      </c>
      <c r="Q793" t="s">
        <v>13666</v>
      </c>
      <c r="R793" t="s">
        <v>13666</v>
      </c>
      <c r="S793">
        <v>0</v>
      </c>
    </row>
    <row r="794" spans="1:19">
      <c r="A794">
        <v>9577</v>
      </c>
      <c r="B794" t="s">
        <v>3531</v>
      </c>
      <c r="C794" t="s">
        <v>4339</v>
      </c>
      <c r="D794">
        <v>1</v>
      </c>
      <c r="E794">
        <v>6</v>
      </c>
      <c r="F794">
        <v>100000</v>
      </c>
      <c r="G794">
        <v>0</v>
      </c>
      <c r="H794">
        <v>4.7800000000000011</v>
      </c>
      <c r="I794">
        <v>81.010000000000005</v>
      </c>
      <c r="J794">
        <v>6.82</v>
      </c>
      <c r="K794">
        <v>1.7947368421052634</v>
      </c>
      <c r="L794">
        <v>1.66</v>
      </c>
      <c r="M794">
        <v>0.68312757201646079</v>
      </c>
      <c r="N794">
        <v>0</v>
      </c>
      <c r="O794">
        <v>0</v>
      </c>
      <c r="P794" t="s">
        <v>13666</v>
      </c>
      <c r="Q794" t="s">
        <v>13666</v>
      </c>
      <c r="R794" t="s">
        <v>13666</v>
      </c>
      <c r="S794">
        <v>0</v>
      </c>
    </row>
    <row r="795" spans="1:19">
      <c r="A795">
        <v>8683</v>
      </c>
      <c r="B795" t="s">
        <v>3537</v>
      </c>
      <c r="C795" t="s">
        <v>4339</v>
      </c>
      <c r="D795">
        <v>1</v>
      </c>
      <c r="E795">
        <v>6</v>
      </c>
      <c r="F795">
        <v>50000</v>
      </c>
      <c r="G795">
        <v>0</v>
      </c>
      <c r="H795">
        <v>15.27</v>
      </c>
      <c r="I795">
        <v>29.106666666666669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13666</v>
      </c>
      <c r="Q795" t="s">
        <v>13666</v>
      </c>
      <c r="R795" t="s">
        <v>13666</v>
      </c>
      <c r="S795">
        <v>0</v>
      </c>
    </row>
    <row r="796" spans="1:19">
      <c r="A796">
        <v>9631</v>
      </c>
      <c r="B796" t="s">
        <v>4175</v>
      </c>
      <c r="C796" t="s">
        <v>4334</v>
      </c>
      <c r="D796">
        <v>1</v>
      </c>
      <c r="E796">
        <v>4</v>
      </c>
      <c r="F796">
        <v>50000</v>
      </c>
      <c r="G796">
        <v>0</v>
      </c>
      <c r="H796">
        <v>44.44</v>
      </c>
      <c r="I796">
        <v>35.713333333333331</v>
      </c>
      <c r="J796">
        <v>43.24</v>
      </c>
      <c r="K796">
        <v>3.3649805447470817</v>
      </c>
      <c r="L796">
        <v>4.08</v>
      </c>
      <c r="M796">
        <v>1.1086956521739131</v>
      </c>
      <c r="N796">
        <v>0</v>
      </c>
      <c r="O796">
        <v>0</v>
      </c>
      <c r="P796" t="s">
        <v>13666</v>
      </c>
      <c r="Q796" t="s">
        <v>13666</v>
      </c>
      <c r="R796" t="s">
        <v>13666</v>
      </c>
      <c r="S796">
        <v>0</v>
      </c>
    </row>
    <row r="797" spans="1:19">
      <c r="A797">
        <v>8723</v>
      </c>
      <c r="B797" t="s">
        <v>883</v>
      </c>
      <c r="C797" t="s">
        <v>4334</v>
      </c>
      <c r="D797">
        <v>1</v>
      </c>
      <c r="E797">
        <v>4</v>
      </c>
      <c r="F797">
        <v>50000</v>
      </c>
      <c r="G797">
        <v>0</v>
      </c>
      <c r="H797">
        <v>9.68</v>
      </c>
      <c r="I797">
        <v>61.343333333333334</v>
      </c>
      <c r="J797">
        <v>60.07</v>
      </c>
      <c r="K797">
        <v>4.6747081712062259</v>
      </c>
      <c r="L797">
        <v>3.79</v>
      </c>
      <c r="M797">
        <v>1.0298913043478259</v>
      </c>
      <c r="N797">
        <v>0</v>
      </c>
      <c r="O797">
        <v>0</v>
      </c>
      <c r="P797" t="s">
        <v>13666</v>
      </c>
      <c r="Q797" t="s">
        <v>13666</v>
      </c>
      <c r="R797" t="s">
        <v>13666</v>
      </c>
      <c r="S797">
        <v>0</v>
      </c>
    </row>
    <row r="798" spans="1:19">
      <c r="A798">
        <v>8727</v>
      </c>
      <c r="B798" t="s">
        <v>3620</v>
      </c>
      <c r="C798" t="s">
        <v>4358</v>
      </c>
      <c r="D798">
        <v>1</v>
      </c>
      <c r="E798">
        <v>1</v>
      </c>
      <c r="F798">
        <v>50000</v>
      </c>
      <c r="G798">
        <v>0</v>
      </c>
      <c r="H798">
        <v>0.55000000000000027</v>
      </c>
      <c r="I798">
        <v>-2.6666666666666665</v>
      </c>
      <c r="J798">
        <v>9.6999999999999993</v>
      </c>
      <c r="K798">
        <v>2.3950617283950617</v>
      </c>
      <c r="L798">
        <v>6.28</v>
      </c>
      <c r="M798">
        <v>2.2428571428571429</v>
      </c>
      <c r="N798">
        <v>0</v>
      </c>
      <c r="O798">
        <v>0</v>
      </c>
      <c r="P798" t="s">
        <v>13666</v>
      </c>
      <c r="Q798" t="s">
        <v>13666</v>
      </c>
      <c r="R798" t="s">
        <v>13666</v>
      </c>
      <c r="S798">
        <v>0</v>
      </c>
    </row>
    <row r="799" spans="1:19">
      <c r="A799">
        <v>9564</v>
      </c>
      <c r="B799" t="s">
        <v>867</v>
      </c>
      <c r="C799" t="s">
        <v>4352</v>
      </c>
      <c r="D799">
        <v>1</v>
      </c>
      <c r="E799">
        <v>14</v>
      </c>
      <c r="F799">
        <v>50000</v>
      </c>
      <c r="G799">
        <v>0</v>
      </c>
      <c r="H799">
        <v>1.3499999999999943</v>
      </c>
      <c r="I799">
        <v>79.673333333333332</v>
      </c>
      <c r="J799">
        <v>21.74</v>
      </c>
      <c r="K799">
        <v>2.7073474470734746</v>
      </c>
      <c r="L799">
        <v>5.52</v>
      </c>
      <c r="M799">
        <v>1.5376044568245124</v>
      </c>
      <c r="N799">
        <v>0</v>
      </c>
      <c r="O799">
        <v>0</v>
      </c>
      <c r="P799" t="s">
        <v>13666</v>
      </c>
      <c r="Q799" t="s">
        <v>13666</v>
      </c>
      <c r="R799" t="s">
        <v>13666</v>
      </c>
      <c r="S799">
        <v>0</v>
      </c>
    </row>
    <row r="800" spans="1:19">
      <c r="A800">
        <v>8709</v>
      </c>
      <c r="B800" t="s">
        <v>3646</v>
      </c>
      <c r="C800" t="s">
        <v>4339</v>
      </c>
      <c r="D800">
        <v>1</v>
      </c>
      <c r="E800">
        <v>6</v>
      </c>
      <c r="F800">
        <v>100000</v>
      </c>
      <c r="G800">
        <v>0</v>
      </c>
      <c r="H800">
        <v>4.79</v>
      </c>
      <c r="I800">
        <v>1.19</v>
      </c>
      <c r="J800">
        <v>3.51</v>
      </c>
      <c r="K800">
        <v>0.92368421052631577</v>
      </c>
      <c r="L800">
        <v>3.56</v>
      </c>
      <c r="M800">
        <v>1.4650205761316872</v>
      </c>
      <c r="N800">
        <v>0</v>
      </c>
      <c r="O800">
        <v>0</v>
      </c>
      <c r="P800" t="s">
        <v>13666</v>
      </c>
      <c r="Q800" t="s">
        <v>13666</v>
      </c>
      <c r="R800" t="s">
        <v>13666</v>
      </c>
      <c r="S800">
        <v>0</v>
      </c>
    </row>
    <row r="801" spans="1:19">
      <c r="A801">
        <v>9205</v>
      </c>
      <c r="B801" t="s">
        <v>2344</v>
      </c>
      <c r="C801" t="s">
        <v>4334</v>
      </c>
      <c r="D801">
        <v>1</v>
      </c>
      <c r="E801">
        <v>4</v>
      </c>
      <c r="F801">
        <v>50000</v>
      </c>
      <c r="G801">
        <v>0</v>
      </c>
      <c r="H801">
        <v>8.0399999999999991</v>
      </c>
      <c r="I801">
        <v>20.569999999999997</v>
      </c>
      <c r="J801">
        <v>12.62</v>
      </c>
      <c r="K801">
        <v>0.98210116731517505</v>
      </c>
      <c r="L801">
        <v>2.4500000000000002</v>
      </c>
      <c r="M801">
        <v>0.66576086956521741</v>
      </c>
      <c r="N801">
        <v>0</v>
      </c>
      <c r="O801">
        <v>0</v>
      </c>
      <c r="P801" t="s">
        <v>13666</v>
      </c>
      <c r="Q801" t="s">
        <v>13666</v>
      </c>
      <c r="R801" t="s">
        <v>13666</v>
      </c>
      <c r="S801">
        <v>0</v>
      </c>
    </row>
    <row r="802" spans="1:19">
      <c r="A802">
        <v>9625</v>
      </c>
      <c r="B802" t="s">
        <v>4148</v>
      </c>
      <c r="C802" t="s">
        <v>4352</v>
      </c>
      <c r="D802">
        <v>1</v>
      </c>
      <c r="E802">
        <v>14</v>
      </c>
      <c r="F802">
        <v>50000</v>
      </c>
      <c r="G802">
        <v>0</v>
      </c>
      <c r="H802">
        <v>0.90999999999999992</v>
      </c>
      <c r="I802">
        <v>-1.32</v>
      </c>
      <c r="J802">
        <v>2.02</v>
      </c>
      <c r="K802">
        <v>0.25155666251556663</v>
      </c>
      <c r="L802">
        <v>5.41</v>
      </c>
      <c r="M802">
        <v>1.5069637883008358</v>
      </c>
      <c r="N802">
        <v>0</v>
      </c>
      <c r="O802">
        <v>0</v>
      </c>
      <c r="P802" t="s">
        <v>13666</v>
      </c>
      <c r="Q802" t="s">
        <v>13666</v>
      </c>
      <c r="R802" t="s">
        <v>13666</v>
      </c>
      <c r="S802">
        <v>0</v>
      </c>
    </row>
    <row r="803" spans="1:19">
      <c r="A803">
        <v>8994</v>
      </c>
      <c r="B803" t="s">
        <v>1574</v>
      </c>
      <c r="C803" t="s">
        <v>4350</v>
      </c>
      <c r="D803">
        <v>1</v>
      </c>
      <c r="E803">
        <v>15</v>
      </c>
      <c r="F803">
        <v>100000</v>
      </c>
      <c r="G803">
        <v>0</v>
      </c>
      <c r="H803">
        <v>15.82</v>
      </c>
      <c r="I803">
        <v>39.83</v>
      </c>
      <c r="J803">
        <v>29.57</v>
      </c>
      <c r="K803">
        <v>9.4472843450479242</v>
      </c>
      <c r="L803">
        <v>1.96</v>
      </c>
      <c r="M803">
        <v>0.7686274509803922</v>
      </c>
      <c r="N803">
        <v>0</v>
      </c>
      <c r="O803">
        <v>0</v>
      </c>
      <c r="P803" t="s">
        <v>13666</v>
      </c>
      <c r="Q803" t="s">
        <v>13666</v>
      </c>
      <c r="R803" t="s">
        <v>13666</v>
      </c>
      <c r="S803">
        <v>0</v>
      </c>
    </row>
    <row r="804" spans="1:19">
      <c r="A804">
        <v>9635</v>
      </c>
      <c r="B804" t="s">
        <v>4167</v>
      </c>
      <c r="C804" t="s">
        <v>4334</v>
      </c>
      <c r="D804">
        <v>1</v>
      </c>
      <c r="E804">
        <v>4</v>
      </c>
      <c r="F804">
        <v>50000</v>
      </c>
      <c r="G804">
        <v>0</v>
      </c>
      <c r="H804">
        <v>18.54</v>
      </c>
      <c r="I804">
        <v>7.27</v>
      </c>
      <c r="J804">
        <v>4.8499999999999996</v>
      </c>
      <c r="K804">
        <v>0.37743190661478598</v>
      </c>
      <c r="L804">
        <v>1.62</v>
      </c>
      <c r="M804">
        <v>0.44021739130434784</v>
      </c>
      <c r="N804">
        <v>0</v>
      </c>
      <c r="O804">
        <v>0</v>
      </c>
      <c r="P804" t="s">
        <v>13666</v>
      </c>
      <c r="Q804" t="s">
        <v>13666</v>
      </c>
      <c r="R804" t="s">
        <v>13666</v>
      </c>
      <c r="S804">
        <v>0</v>
      </c>
    </row>
    <row r="805" spans="1:19">
      <c r="A805">
        <v>9582</v>
      </c>
      <c r="B805" t="s">
        <v>3541</v>
      </c>
      <c r="C805" t="s">
        <v>4286</v>
      </c>
      <c r="D805">
        <v>1</v>
      </c>
      <c r="E805">
        <v>8</v>
      </c>
      <c r="F805">
        <v>100000</v>
      </c>
      <c r="G805">
        <v>0</v>
      </c>
      <c r="H805">
        <v>11.370000000000001</v>
      </c>
      <c r="I805">
        <v>35.373333333333335</v>
      </c>
      <c r="J805">
        <v>6.39</v>
      </c>
      <c r="K805">
        <v>0.94526627218934911</v>
      </c>
      <c r="L805">
        <v>3</v>
      </c>
      <c r="M805">
        <v>0.9174311926605504</v>
      </c>
      <c r="N805">
        <v>0</v>
      </c>
      <c r="O805">
        <v>0</v>
      </c>
      <c r="P805" t="s">
        <v>13666</v>
      </c>
      <c r="Q805" t="s">
        <v>13666</v>
      </c>
      <c r="R805" t="s">
        <v>13666</v>
      </c>
      <c r="S805">
        <v>0</v>
      </c>
    </row>
    <row r="806" spans="1:19">
      <c r="A806">
        <v>9219</v>
      </c>
      <c r="B806" t="s">
        <v>2358</v>
      </c>
      <c r="C806" t="s">
        <v>4334</v>
      </c>
      <c r="D806">
        <v>1</v>
      </c>
      <c r="E806">
        <v>4</v>
      </c>
      <c r="F806">
        <v>50000</v>
      </c>
      <c r="G806">
        <v>0</v>
      </c>
      <c r="H806">
        <v>19.7</v>
      </c>
      <c r="I806">
        <v>31.676666666666666</v>
      </c>
      <c r="J806">
        <v>17.46</v>
      </c>
      <c r="K806">
        <v>1.3587548638132296</v>
      </c>
      <c r="L806">
        <v>7.06</v>
      </c>
      <c r="M806">
        <v>1.918478260869565</v>
      </c>
      <c r="N806">
        <v>0</v>
      </c>
      <c r="O806">
        <v>0</v>
      </c>
      <c r="P806" t="s">
        <v>13666</v>
      </c>
      <c r="Q806" t="s">
        <v>13666</v>
      </c>
      <c r="R806" t="s">
        <v>13666</v>
      </c>
      <c r="S806">
        <v>0</v>
      </c>
    </row>
    <row r="807" spans="1:19">
      <c r="A807">
        <v>9628</v>
      </c>
      <c r="B807" t="s">
        <v>4183</v>
      </c>
      <c r="C807" t="s">
        <v>4334</v>
      </c>
      <c r="D807">
        <v>1</v>
      </c>
      <c r="E807">
        <v>4</v>
      </c>
      <c r="F807">
        <v>50000</v>
      </c>
      <c r="G807">
        <v>0</v>
      </c>
      <c r="H807">
        <v>6.87</v>
      </c>
      <c r="I807">
        <v>4.5366666666666662</v>
      </c>
      <c r="J807">
        <v>4.72</v>
      </c>
      <c r="K807">
        <v>0.36731517509727624</v>
      </c>
      <c r="L807">
        <v>2.2999999999999998</v>
      </c>
      <c r="M807">
        <v>0.62499999999999989</v>
      </c>
      <c r="N807">
        <v>0</v>
      </c>
      <c r="O807">
        <v>0</v>
      </c>
      <c r="P807" t="s">
        <v>13666</v>
      </c>
      <c r="Q807" t="s">
        <v>13666</v>
      </c>
      <c r="R807" t="s">
        <v>13666</v>
      </c>
      <c r="S807">
        <v>0</v>
      </c>
    </row>
    <row r="808" spans="1:19">
      <c r="A808">
        <v>8735</v>
      </c>
      <c r="B808" t="s">
        <v>3677</v>
      </c>
      <c r="C808" t="s">
        <v>4339</v>
      </c>
      <c r="D808">
        <v>1</v>
      </c>
      <c r="E808">
        <v>6</v>
      </c>
      <c r="F808">
        <v>50000</v>
      </c>
      <c r="G808">
        <v>0</v>
      </c>
      <c r="H808">
        <v>6.6300000000000026</v>
      </c>
      <c r="I808">
        <v>33.696666666666665</v>
      </c>
      <c r="J808">
        <v>9.9</v>
      </c>
      <c r="K808">
        <v>2.6052631578947372</v>
      </c>
      <c r="L808">
        <v>1.66</v>
      </c>
      <c r="M808">
        <v>0.68312757201646079</v>
      </c>
      <c r="N808">
        <v>0</v>
      </c>
      <c r="O808">
        <v>0</v>
      </c>
      <c r="P808" t="s">
        <v>13666</v>
      </c>
      <c r="Q808" t="s">
        <v>13666</v>
      </c>
      <c r="R808" t="s">
        <v>13666</v>
      </c>
      <c r="S808">
        <v>0</v>
      </c>
    </row>
    <row r="809" spans="1:19">
      <c r="A809">
        <v>9585</v>
      </c>
      <c r="B809" t="s">
        <v>3596</v>
      </c>
      <c r="C809" t="s">
        <v>4334</v>
      </c>
      <c r="D809">
        <v>1</v>
      </c>
      <c r="E809">
        <v>4</v>
      </c>
      <c r="F809">
        <v>50000</v>
      </c>
      <c r="G809">
        <v>0</v>
      </c>
      <c r="H809">
        <v>18.479999999999997</v>
      </c>
      <c r="I809">
        <v>45.353333333333332</v>
      </c>
      <c r="J809">
        <v>25.3</v>
      </c>
      <c r="K809">
        <v>1.9688715953307394</v>
      </c>
      <c r="L809">
        <v>3.65</v>
      </c>
      <c r="M809">
        <v>0.99184782608695643</v>
      </c>
      <c r="N809">
        <v>0</v>
      </c>
      <c r="O809">
        <v>0</v>
      </c>
      <c r="P809" t="s">
        <v>13666</v>
      </c>
      <c r="Q809" t="s">
        <v>13666</v>
      </c>
      <c r="R809" t="s">
        <v>13666</v>
      </c>
      <c r="S809">
        <v>0</v>
      </c>
    </row>
    <row r="810" spans="1:19">
      <c r="A810">
        <v>8907</v>
      </c>
      <c r="B810" t="s">
        <v>1580</v>
      </c>
      <c r="C810" t="s">
        <v>4334</v>
      </c>
      <c r="D810">
        <v>1</v>
      </c>
      <c r="E810">
        <v>4</v>
      </c>
      <c r="F810">
        <v>50000</v>
      </c>
      <c r="G810">
        <v>0</v>
      </c>
      <c r="H810">
        <v>9.0299999999999994</v>
      </c>
      <c r="I810">
        <v>5.18</v>
      </c>
      <c r="J810">
        <v>14.96</v>
      </c>
      <c r="K810">
        <v>1.1642023346303503</v>
      </c>
      <c r="L810">
        <v>3.2</v>
      </c>
      <c r="M810">
        <v>0.86956521739130432</v>
      </c>
      <c r="N810">
        <v>0</v>
      </c>
      <c r="O810">
        <v>0</v>
      </c>
      <c r="P810" t="s">
        <v>13666</v>
      </c>
      <c r="Q810" t="s">
        <v>13666</v>
      </c>
      <c r="R810" t="s">
        <v>13666</v>
      </c>
      <c r="S810">
        <v>0</v>
      </c>
    </row>
    <row r="811" spans="1:19">
      <c r="A811">
        <v>8746</v>
      </c>
      <c r="B811" t="s">
        <v>3706</v>
      </c>
      <c r="C811" t="s">
        <v>4334</v>
      </c>
      <c r="D811">
        <v>1</v>
      </c>
      <c r="E811">
        <v>4</v>
      </c>
      <c r="F811">
        <v>50000</v>
      </c>
      <c r="G811">
        <v>0</v>
      </c>
      <c r="H811">
        <v>5.480000000000004</v>
      </c>
      <c r="I811">
        <v>77.893333333333331</v>
      </c>
      <c r="J811">
        <v>18.09</v>
      </c>
      <c r="K811">
        <v>1.4077821011673153</v>
      </c>
      <c r="L811">
        <v>3.16</v>
      </c>
      <c r="M811">
        <v>0.85869565217391308</v>
      </c>
      <c r="N811">
        <v>0</v>
      </c>
      <c r="O811">
        <v>0</v>
      </c>
      <c r="P811" t="s">
        <v>13666</v>
      </c>
      <c r="Q811" t="s">
        <v>13666</v>
      </c>
      <c r="R811" t="s">
        <v>13666</v>
      </c>
      <c r="S811">
        <v>0</v>
      </c>
    </row>
    <row r="812" spans="1:19">
      <c r="A812">
        <v>9442</v>
      </c>
      <c r="B812" t="s">
        <v>3752</v>
      </c>
      <c r="C812" t="s">
        <v>4334</v>
      </c>
      <c r="D812">
        <v>1</v>
      </c>
      <c r="E812">
        <v>4</v>
      </c>
      <c r="F812">
        <v>50000</v>
      </c>
      <c r="G812">
        <v>0</v>
      </c>
      <c r="H812">
        <v>15.82</v>
      </c>
      <c r="I812">
        <v>20.243333333333336</v>
      </c>
      <c r="J812">
        <v>14.67</v>
      </c>
      <c r="K812">
        <v>1.1416342412451361</v>
      </c>
      <c r="L812">
        <v>1.8</v>
      </c>
      <c r="M812">
        <v>0.4891304347826087</v>
      </c>
      <c r="N812">
        <v>0</v>
      </c>
      <c r="O812">
        <v>0</v>
      </c>
      <c r="P812" t="s">
        <v>13666</v>
      </c>
      <c r="Q812" t="s">
        <v>13666</v>
      </c>
      <c r="R812" t="s">
        <v>13666</v>
      </c>
      <c r="S812">
        <v>0</v>
      </c>
    </row>
    <row r="813" spans="1:19">
      <c r="A813">
        <v>8707</v>
      </c>
      <c r="B813" t="s">
        <v>3639</v>
      </c>
      <c r="C813" t="s">
        <v>4334</v>
      </c>
      <c r="D813">
        <v>1</v>
      </c>
      <c r="E813">
        <v>4</v>
      </c>
      <c r="F813">
        <v>50000</v>
      </c>
      <c r="G813">
        <v>0</v>
      </c>
      <c r="H813">
        <v>11.72</v>
      </c>
      <c r="I813">
        <v>13.57</v>
      </c>
      <c r="J813">
        <v>11.57</v>
      </c>
      <c r="K813">
        <v>0.90038910505836578</v>
      </c>
      <c r="L813">
        <v>3.23</v>
      </c>
      <c r="M813">
        <v>0.87771739130434778</v>
      </c>
      <c r="N813">
        <v>0</v>
      </c>
      <c r="O813">
        <v>0</v>
      </c>
      <c r="P813" t="s">
        <v>13666</v>
      </c>
      <c r="Q813" t="s">
        <v>13666</v>
      </c>
      <c r="R813" t="s">
        <v>13666</v>
      </c>
      <c r="S813">
        <v>0</v>
      </c>
    </row>
    <row r="814" spans="1:19">
      <c r="A814">
        <v>9433</v>
      </c>
      <c r="B814" t="s">
        <v>3718</v>
      </c>
      <c r="C814" t="s">
        <v>4334</v>
      </c>
      <c r="D814">
        <v>1</v>
      </c>
      <c r="E814">
        <v>4</v>
      </c>
      <c r="F814">
        <v>50000</v>
      </c>
      <c r="G814">
        <v>0</v>
      </c>
      <c r="H814">
        <v>4.9599999999999937</v>
      </c>
      <c r="I814">
        <v>70.233333333333334</v>
      </c>
      <c r="J814">
        <v>17.739999999999998</v>
      </c>
      <c r="K814">
        <v>1.380544747081712</v>
      </c>
      <c r="L814">
        <v>4.12</v>
      </c>
      <c r="M814">
        <v>1.1195652173913044</v>
      </c>
      <c r="N814">
        <v>0</v>
      </c>
      <c r="O814">
        <v>0</v>
      </c>
      <c r="P814" t="s">
        <v>13666</v>
      </c>
      <c r="Q814" t="s">
        <v>13666</v>
      </c>
      <c r="R814" t="s">
        <v>13666</v>
      </c>
      <c r="S814">
        <v>0</v>
      </c>
    </row>
    <row r="815" spans="1:19">
      <c r="A815">
        <v>9240</v>
      </c>
      <c r="B815" t="s">
        <v>2380</v>
      </c>
      <c r="C815" t="s">
        <v>4370</v>
      </c>
      <c r="D815">
        <v>1</v>
      </c>
      <c r="E815">
        <v>11</v>
      </c>
      <c r="F815">
        <v>50000</v>
      </c>
      <c r="G815">
        <v>0</v>
      </c>
      <c r="H815">
        <v>11.329999999999998</v>
      </c>
      <c r="I815">
        <v>89.483333333333334</v>
      </c>
      <c r="J815">
        <v>1.35</v>
      </c>
      <c r="K815">
        <v>0.39823008849557523</v>
      </c>
      <c r="L815">
        <v>1.84</v>
      </c>
      <c r="M815">
        <v>1.2432432432432432</v>
      </c>
      <c r="N815">
        <v>0</v>
      </c>
      <c r="O815">
        <v>0</v>
      </c>
      <c r="P815" t="s">
        <v>13666</v>
      </c>
      <c r="Q815" t="s">
        <v>13666</v>
      </c>
      <c r="R815" t="s">
        <v>13666</v>
      </c>
      <c r="S815">
        <v>0</v>
      </c>
    </row>
    <row r="816" spans="1:19">
      <c r="A816">
        <v>8740</v>
      </c>
      <c r="B816" t="s">
        <v>3722</v>
      </c>
      <c r="C816" t="s">
        <v>4370</v>
      </c>
      <c r="D816">
        <v>1</v>
      </c>
      <c r="E816">
        <v>11</v>
      </c>
      <c r="F816">
        <v>50000</v>
      </c>
      <c r="G816">
        <v>0</v>
      </c>
      <c r="H816">
        <v>16.259999999999998</v>
      </c>
      <c r="I816">
        <v>25.046666666666667</v>
      </c>
      <c r="J816">
        <v>2.4300000000000002</v>
      </c>
      <c r="K816">
        <v>0.7168141592920354</v>
      </c>
      <c r="L816">
        <v>0.82</v>
      </c>
      <c r="M816">
        <v>0.55405405405405406</v>
      </c>
      <c r="N816">
        <v>0</v>
      </c>
      <c r="O816">
        <v>0</v>
      </c>
      <c r="P816" t="s">
        <v>13666</v>
      </c>
      <c r="Q816" t="s">
        <v>13666</v>
      </c>
      <c r="R816" t="s">
        <v>13666</v>
      </c>
      <c r="S816">
        <v>0</v>
      </c>
    </row>
    <row r="817" spans="1:19">
      <c r="A817">
        <v>8764</v>
      </c>
      <c r="B817" t="s">
        <v>3779</v>
      </c>
      <c r="C817" t="s">
        <v>4334</v>
      </c>
      <c r="D817">
        <v>1</v>
      </c>
      <c r="E817">
        <v>4</v>
      </c>
      <c r="F817">
        <v>50000</v>
      </c>
      <c r="G817">
        <v>0</v>
      </c>
      <c r="H817">
        <v>9</v>
      </c>
      <c r="I817">
        <v>58.71</v>
      </c>
      <c r="J817">
        <v>7.68</v>
      </c>
      <c r="K817">
        <v>0.59766536964980543</v>
      </c>
      <c r="L817">
        <v>4.4400000000000004</v>
      </c>
      <c r="M817">
        <v>1.2065217391304348</v>
      </c>
      <c r="N817">
        <v>0</v>
      </c>
      <c r="O817">
        <v>0</v>
      </c>
      <c r="P817" t="s">
        <v>13666</v>
      </c>
      <c r="Q817" t="s">
        <v>13666</v>
      </c>
      <c r="R817" t="s">
        <v>13666</v>
      </c>
      <c r="S817">
        <v>0</v>
      </c>
    </row>
    <row r="818" spans="1:19">
      <c r="A818">
        <v>8946</v>
      </c>
      <c r="B818" t="s">
        <v>540</v>
      </c>
      <c r="C818" t="s">
        <v>4335</v>
      </c>
      <c r="D818">
        <v>1</v>
      </c>
      <c r="E818">
        <v>5</v>
      </c>
      <c r="F818">
        <v>50000</v>
      </c>
      <c r="G818">
        <v>0</v>
      </c>
      <c r="H818">
        <v>19.920000000000002</v>
      </c>
      <c r="I818">
        <v>15.493333333333334</v>
      </c>
      <c r="J818">
        <v>8.24</v>
      </c>
      <c r="K818">
        <v>2.1074168797953963</v>
      </c>
      <c r="L818">
        <v>2.61</v>
      </c>
      <c r="M818">
        <v>1.069672131147541</v>
      </c>
      <c r="N818">
        <v>0</v>
      </c>
      <c r="O818">
        <v>0</v>
      </c>
      <c r="P818" t="s">
        <v>13666</v>
      </c>
      <c r="Q818" t="s">
        <v>13666</v>
      </c>
      <c r="R818" t="s">
        <v>13666</v>
      </c>
      <c r="S818">
        <v>0</v>
      </c>
    </row>
    <row r="819" spans="1:19">
      <c r="A819">
        <v>9042</v>
      </c>
      <c r="B819" t="s">
        <v>1642</v>
      </c>
      <c r="C819" t="s">
        <v>4334</v>
      </c>
      <c r="D819">
        <v>1</v>
      </c>
      <c r="E819">
        <v>4</v>
      </c>
      <c r="F819">
        <v>39847</v>
      </c>
      <c r="G819">
        <v>0</v>
      </c>
      <c r="H819">
        <v>3.8900000000000006</v>
      </c>
      <c r="I819">
        <v>50.176666666666669</v>
      </c>
      <c r="J819">
        <v>4.54</v>
      </c>
      <c r="K819">
        <v>0.35330739299610897</v>
      </c>
      <c r="L819">
        <v>3</v>
      </c>
      <c r="M819">
        <v>0.81521739130434778</v>
      </c>
      <c r="N819">
        <v>0</v>
      </c>
      <c r="O819">
        <v>0</v>
      </c>
      <c r="P819" t="s">
        <v>13666</v>
      </c>
      <c r="Q819" t="s">
        <v>13666</v>
      </c>
      <c r="R819" t="s">
        <v>13666</v>
      </c>
      <c r="S819">
        <v>0</v>
      </c>
    </row>
    <row r="820" spans="1:19">
      <c r="A820">
        <v>9450</v>
      </c>
      <c r="B820" t="s">
        <v>3860</v>
      </c>
      <c r="C820" t="s">
        <v>4335</v>
      </c>
      <c r="D820">
        <v>1</v>
      </c>
      <c r="E820">
        <v>5</v>
      </c>
      <c r="F820">
        <v>50000</v>
      </c>
      <c r="G820">
        <v>0</v>
      </c>
      <c r="H820">
        <v>0.82</v>
      </c>
      <c r="I820">
        <v>-0.52999999999999992</v>
      </c>
      <c r="J820">
        <v>2.04</v>
      </c>
      <c r="K820">
        <v>0.52173913043478259</v>
      </c>
      <c r="L820">
        <v>1.72</v>
      </c>
      <c r="M820">
        <v>0.70491803278688525</v>
      </c>
      <c r="N820">
        <v>0</v>
      </c>
      <c r="O820">
        <v>0</v>
      </c>
      <c r="P820" t="s">
        <v>13666</v>
      </c>
      <c r="Q820" t="s">
        <v>13666</v>
      </c>
      <c r="R820" t="s">
        <v>13666</v>
      </c>
      <c r="S820">
        <v>0</v>
      </c>
    </row>
    <row r="821" spans="1:19">
      <c r="A821">
        <v>8939</v>
      </c>
      <c r="B821" t="s">
        <v>768</v>
      </c>
      <c r="C821" t="s">
        <v>4334</v>
      </c>
      <c r="D821">
        <v>1</v>
      </c>
      <c r="E821">
        <v>4</v>
      </c>
      <c r="F821">
        <v>100000</v>
      </c>
      <c r="G821">
        <v>0</v>
      </c>
      <c r="H821">
        <v>8.5</v>
      </c>
      <c r="I821">
        <v>16.27</v>
      </c>
      <c r="J821">
        <v>7.52</v>
      </c>
      <c r="K821">
        <v>0.5852140077821012</v>
      </c>
      <c r="L821">
        <v>4.84</v>
      </c>
      <c r="M821">
        <v>1.3152173913043477</v>
      </c>
      <c r="N821">
        <v>0</v>
      </c>
      <c r="O821">
        <v>0</v>
      </c>
      <c r="P821" t="s">
        <v>13666</v>
      </c>
      <c r="Q821" t="s">
        <v>13666</v>
      </c>
      <c r="R821" t="s">
        <v>13666</v>
      </c>
      <c r="S821">
        <v>0</v>
      </c>
    </row>
    <row r="822" spans="1:19">
      <c r="A822">
        <v>9467</v>
      </c>
      <c r="B822" t="s">
        <v>3900</v>
      </c>
      <c r="C822" t="s">
        <v>4337</v>
      </c>
      <c r="D822">
        <v>1</v>
      </c>
      <c r="E822">
        <v>13</v>
      </c>
      <c r="F822">
        <v>100000</v>
      </c>
      <c r="G822">
        <v>0</v>
      </c>
      <c r="H822">
        <v>14.13</v>
      </c>
      <c r="I822">
        <v>7.9000000000000012</v>
      </c>
      <c r="J822">
        <v>5.75</v>
      </c>
      <c r="K822">
        <v>1.2182203389830508</v>
      </c>
      <c r="L822">
        <v>3.13</v>
      </c>
      <c r="M822">
        <v>1.5808080808080807</v>
      </c>
      <c r="N822">
        <v>0</v>
      </c>
      <c r="O822">
        <v>0</v>
      </c>
      <c r="P822" t="s">
        <v>13666</v>
      </c>
      <c r="Q822" t="s">
        <v>13666</v>
      </c>
      <c r="R822" t="s">
        <v>13666</v>
      </c>
      <c r="S822">
        <v>0</v>
      </c>
    </row>
    <row r="823" spans="1:19">
      <c r="A823">
        <v>9001</v>
      </c>
      <c r="B823" t="s">
        <v>1661</v>
      </c>
      <c r="C823" t="s">
        <v>4334</v>
      </c>
      <c r="D823">
        <v>1</v>
      </c>
      <c r="E823">
        <v>4</v>
      </c>
      <c r="F823">
        <v>50000</v>
      </c>
      <c r="G823">
        <v>0</v>
      </c>
      <c r="H823">
        <v>4.9399999999999977</v>
      </c>
      <c r="I823">
        <v>62.6</v>
      </c>
      <c r="J823">
        <v>18.71</v>
      </c>
      <c r="K823">
        <v>1.4560311284046694</v>
      </c>
      <c r="L823">
        <v>5.09</v>
      </c>
      <c r="M823">
        <v>1.3831521739130435</v>
      </c>
      <c r="N823">
        <v>0</v>
      </c>
      <c r="O823">
        <v>0</v>
      </c>
      <c r="P823" t="s">
        <v>13666</v>
      </c>
      <c r="Q823" t="s">
        <v>13666</v>
      </c>
      <c r="R823" t="s">
        <v>13666</v>
      </c>
      <c r="S823">
        <v>0</v>
      </c>
    </row>
    <row r="824" spans="1:19">
      <c r="A824">
        <v>9035</v>
      </c>
      <c r="B824" t="s">
        <v>1674</v>
      </c>
      <c r="C824" t="s">
        <v>4335</v>
      </c>
      <c r="D824">
        <v>1</v>
      </c>
      <c r="E824">
        <v>5</v>
      </c>
      <c r="F824">
        <v>50000</v>
      </c>
      <c r="G824">
        <v>0</v>
      </c>
      <c r="H824">
        <v>0.54</v>
      </c>
      <c r="I824">
        <v>-0.36000000000000004</v>
      </c>
      <c r="J824">
        <v>128.57</v>
      </c>
      <c r="K824">
        <v>32.882352941176471</v>
      </c>
      <c r="L824">
        <v>18.16</v>
      </c>
      <c r="M824">
        <v>7.442622950819672</v>
      </c>
      <c r="N824">
        <v>0</v>
      </c>
      <c r="O824">
        <v>0</v>
      </c>
      <c r="P824" t="s">
        <v>13666</v>
      </c>
      <c r="Q824" t="s">
        <v>13666</v>
      </c>
      <c r="R824" t="s">
        <v>13666</v>
      </c>
      <c r="S824">
        <v>0</v>
      </c>
    </row>
    <row r="825" spans="1:19">
      <c r="A825">
        <v>8776</v>
      </c>
      <c r="B825" t="s">
        <v>1584</v>
      </c>
      <c r="C825" t="s">
        <v>4334</v>
      </c>
      <c r="D825">
        <v>1</v>
      </c>
      <c r="E825">
        <v>4</v>
      </c>
      <c r="F825">
        <v>50000</v>
      </c>
      <c r="G825">
        <v>0</v>
      </c>
      <c r="H825">
        <v>4.58</v>
      </c>
      <c r="I825">
        <v>13.326666666666668</v>
      </c>
      <c r="J825">
        <v>2.3199999999999998</v>
      </c>
      <c r="K825">
        <v>0.18054474708171206</v>
      </c>
      <c r="L825">
        <v>2.71</v>
      </c>
      <c r="M825">
        <v>0.73641304347826086</v>
      </c>
      <c r="N825">
        <v>0</v>
      </c>
      <c r="O825">
        <v>0</v>
      </c>
      <c r="P825" t="s">
        <v>13666</v>
      </c>
      <c r="Q825" t="s">
        <v>13666</v>
      </c>
      <c r="R825" t="s">
        <v>13666</v>
      </c>
      <c r="S825">
        <v>0</v>
      </c>
    </row>
    <row r="826" spans="1:19">
      <c r="A826">
        <v>9269</v>
      </c>
      <c r="B826" t="s">
        <v>2389</v>
      </c>
      <c r="C826" t="s">
        <v>4334</v>
      </c>
      <c r="D826">
        <v>1</v>
      </c>
      <c r="E826">
        <v>4</v>
      </c>
      <c r="F826">
        <v>50000</v>
      </c>
      <c r="G826">
        <v>0</v>
      </c>
      <c r="H826">
        <v>2.9099999999999984</v>
      </c>
      <c r="I826">
        <v>16.433333333333334</v>
      </c>
      <c r="J826">
        <v>15.1</v>
      </c>
      <c r="K826">
        <v>1.1750972762645915</v>
      </c>
      <c r="L826">
        <v>2.0699999999999998</v>
      </c>
      <c r="M826">
        <v>0.56249999999999989</v>
      </c>
      <c r="N826">
        <v>0</v>
      </c>
      <c r="O826">
        <v>0</v>
      </c>
      <c r="P826" t="s">
        <v>13666</v>
      </c>
      <c r="Q826" t="s">
        <v>13666</v>
      </c>
      <c r="R826" t="s">
        <v>13666</v>
      </c>
      <c r="S826">
        <v>0</v>
      </c>
    </row>
    <row r="827" spans="1:19">
      <c r="A827">
        <v>8906</v>
      </c>
      <c r="B827" t="s">
        <v>1593</v>
      </c>
      <c r="C827" t="s">
        <v>4334</v>
      </c>
      <c r="D827">
        <v>1</v>
      </c>
      <c r="E827">
        <v>4</v>
      </c>
      <c r="F827">
        <v>100000</v>
      </c>
      <c r="G827">
        <v>0</v>
      </c>
      <c r="H827">
        <v>22.82</v>
      </c>
      <c r="I827">
        <v>44.143333333333338</v>
      </c>
      <c r="J827">
        <v>43.69</v>
      </c>
      <c r="K827">
        <v>3.4</v>
      </c>
      <c r="L827">
        <v>4.3600000000000003</v>
      </c>
      <c r="M827">
        <v>1.1847826086956521</v>
      </c>
      <c r="N827">
        <v>0</v>
      </c>
      <c r="O827">
        <v>0</v>
      </c>
      <c r="P827" t="s">
        <v>13666</v>
      </c>
      <c r="Q827" t="s">
        <v>13666</v>
      </c>
      <c r="R827" t="s">
        <v>13666</v>
      </c>
      <c r="S827">
        <v>0</v>
      </c>
    </row>
    <row r="828" spans="1:19">
      <c r="A828">
        <v>8664</v>
      </c>
      <c r="B828" t="s">
        <v>3351</v>
      </c>
      <c r="C828" t="s">
        <v>4286</v>
      </c>
      <c r="D828">
        <v>1</v>
      </c>
      <c r="E828">
        <v>8</v>
      </c>
      <c r="F828">
        <v>50000</v>
      </c>
      <c r="G828">
        <v>0</v>
      </c>
      <c r="H828">
        <v>7.8100000000000023</v>
      </c>
      <c r="I828">
        <v>34.416666666666664</v>
      </c>
      <c r="J828">
        <v>2.75</v>
      </c>
      <c r="K828">
        <v>0.40680473372781067</v>
      </c>
      <c r="L828">
        <v>2.48</v>
      </c>
      <c r="M828">
        <v>0.75840978593272168</v>
      </c>
      <c r="N828">
        <v>0</v>
      </c>
      <c r="O828">
        <v>0</v>
      </c>
      <c r="P828" t="s">
        <v>13666</v>
      </c>
      <c r="Q828" t="s">
        <v>13666</v>
      </c>
      <c r="R828" t="s">
        <v>13666</v>
      </c>
      <c r="S828">
        <v>0</v>
      </c>
    </row>
    <row r="829" spans="1:19">
      <c r="A829">
        <v>9571</v>
      </c>
      <c r="B829" t="s">
        <v>566</v>
      </c>
      <c r="C829" t="s">
        <v>4350</v>
      </c>
      <c r="D829">
        <v>1</v>
      </c>
      <c r="E829">
        <v>15</v>
      </c>
      <c r="F829">
        <v>50000</v>
      </c>
      <c r="G829">
        <v>0</v>
      </c>
      <c r="H829">
        <v>17.919999999999995</v>
      </c>
      <c r="I829">
        <v>68.94</v>
      </c>
      <c r="J829">
        <v>10.32</v>
      </c>
      <c r="K829">
        <v>3.2971246006389778</v>
      </c>
      <c r="L829">
        <v>4.4000000000000004</v>
      </c>
      <c r="M829">
        <v>1.7254901960784317</v>
      </c>
      <c r="N829">
        <v>0</v>
      </c>
      <c r="O829">
        <v>0</v>
      </c>
      <c r="P829" t="s">
        <v>13666</v>
      </c>
      <c r="Q829" t="s">
        <v>13666</v>
      </c>
      <c r="R829" t="s">
        <v>13666</v>
      </c>
      <c r="S829">
        <v>0</v>
      </c>
    </row>
    <row r="830" spans="1:19">
      <c r="A830">
        <v>9459</v>
      </c>
      <c r="B830" t="s">
        <v>3817</v>
      </c>
      <c r="C830" t="s">
        <v>4339</v>
      </c>
      <c r="D830">
        <v>1</v>
      </c>
      <c r="E830">
        <v>6</v>
      </c>
      <c r="F830">
        <v>50000</v>
      </c>
      <c r="G830">
        <v>0</v>
      </c>
      <c r="H830">
        <v>12.689999999999998</v>
      </c>
      <c r="I830">
        <v>64.259999999999991</v>
      </c>
      <c r="J830">
        <v>7.35</v>
      </c>
      <c r="K830">
        <v>1.9342105263157894</v>
      </c>
      <c r="L830">
        <v>2.4900000000000002</v>
      </c>
      <c r="M830">
        <v>1.0246913580246915</v>
      </c>
      <c r="N830">
        <v>0</v>
      </c>
      <c r="O830">
        <v>0</v>
      </c>
      <c r="P830" t="s">
        <v>13666</v>
      </c>
      <c r="Q830" t="s">
        <v>13666</v>
      </c>
      <c r="R830" t="s">
        <v>13666</v>
      </c>
      <c r="S830">
        <v>0</v>
      </c>
    </row>
    <row r="831" spans="1:19">
      <c r="A831">
        <v>9471</v>
      </c>
      <c r="B831" t="s">
        <v>3928</v>
      </c>
      <c r="C831" t="s">
        <v>4334</v>
      </c>
      <c r="D831">
        <v>1</v>
      </c>
      <c r="E831">
        <v>4</v>
      </c>
      <c r="F831">
        <v>50000</v>
      </c>
      <c r="G831">
        <v>0</v>
      </c>
      <c r="H831">
        <v>0.39999999999999991</v>
      </c>
      <c r="I831">
        <v>-1.8066666666666666</v>
      </c>
      <c r="J831">
        <v>3.08</v>
      </c>
      <c r="K831">
        <v>0.2396887159533074</v>
      </c>
      <c r="L831">
        <v>2.0499999999999998</v>
      </c>
      <c r="M831">
        <v>0.55706521739130432</v>
      </c>
      <c r="N831">
        <v>0</v>
      </c>
      <c r="O831">
        <v>0</v>
      </c>
      <c r="P831" t="s">
        <v>13666</v>
      </c>
      <c r="Q831" t="s">
        <v>13666</v>
      </c>
      <c r="R831" t="s">
        <v>13666</v>
      </c>
      <c r="S831">
        <v>0</v>
      </c>
    </row>
    <row r="832" spans="1:19">
      <c r="A832">
        <v>9612</v>
      </c>
      <c r="B832" t="s">
        <v>4019</v>
      </c>
      <c r="C832" t="s">
        <v>4334</v>
      </c>
      <c r="D832">
        <v>1</v>
      </c>
      <c r="E832">
        <v>4</v>
      </c>
      <c r="F832">
        <v>50000</v>
      </c>
      <c r="G832">
        <v>0</v>
      </c>
      <c r="H832">
        <v>1.54</v>
      </c>
      <c r="I832">
        <v>-1.62</v>
      </c>
      <c r="J832">
        <v>71.7</v>
      </c>
      <c r="K832">
        <v>5.5797665369649811</v>
      </c>
      <c r="L832">
        <v>3.42</v>
      </c>
      <c r="M832">
        <v>0.92934782608695643</v>
      </c>
      <c r="N832">
        <v>0</v>
      </c>
      <c r="O832">
        <v>0</v>
      </c>
      <c r="P832" t="s">
        <v>13666</v>
      </c>
      <c r="Q832" t="s">
        <v>13666</v>
      </c>
      <c r="R832" t="s">
        <v>13666</v>
      </c>
      <c r="S832">
        <v>0</v>
      </c>
    </row>
    <row r="833" spans="1:19">
      <c r="A833">
        <v>9614</v>
      </c>
      <c r="B833" t="s">
        <v>4027</v>
      </c>
      <c r="C833" t="s">
        <v>4352</v>
      </c>
      <c r="D833">
        <v>1</v>
      </c>
      <c r="E833">
        <v>14</v>
      </c>
      <c r="F833">
        <v>100000</v>
      </c>
      <c r="G833">
        <v>0</v>
      </c>
      <c r="H833">
        <v>10.96</v>
      </c>
      <c r="I833">
        <v>17.790000000000003</v>
      </c>
      <c r="J833">
        <v>8.39</v>
      </c>
      <c r="K833">
        <v>1.044831880448319</v>
      </c>
      <c r="L833">
        <v>4.12</v>
      </c>
      <c r="M833">
        <v>1.1476323119777159</v>
      </c>
      <c r="N833">
        <v>0</v>
      </c>
      <c r="O833">
        <v>0</v>
      </c>
      <c r="P833" t="s">
        <v>13666</v>
      </c>
      <c r="Q833" t="s">
        <v>13666</v>
      </c>
      <c r="R833" t="s">
        <v>13666</v>
      </c>
      <c r="S833">
        <v>0</v>
      </c>
    </row>
    <row r="834" spans="1:19">
      <c r="A834">
        <v>9477</v>
      </c>
      <c r="B834" t="s">
        <v>4038</v>
      </c>
      <c r="C834" t="s">
        <v>4334</v>
      </c>
      <c r="D834">
        <v>1</v>
      </c>
      <c r="E834">
        <v>4</v>
      </c>
      <c r="F834">
        <v>49991.6</v>
      </c>
      <c r="G834">
        <v>0</v>
      </c>
      <c r="H834">
        <v>0.13</v>
      </c>
      <c r="I834">
        <v>-0.76333333333333331</v>
      </c>
      <c r="J834">
        <v>3.57</v>
      </c>
      <c r="K834">
        <v>0.27782101167315176</v>
      </c>
      <c r="L834">
        <v>3.03</v>
      </c>
      <c r="M834">
        <v>0.82336956521739124</v>
      </c>
      <c r="N834">
        <v>0</v>
      </c>
      <c r="O834">
        <v>0</v>
      </c>
      <c r="P834" t="s">
        <v>13666</v>
      </c>
      <c r="Q834" t="s">
        <v>13666</v>
      </c>
      <c r="R834" t="s">
        <v>13666</v>
      </c>
      <c r="S834">
        <v>0</v>
      </c>
    </row>
    <row r="835" spans="1:19">
      <c r="A835">
        <v>9616</v>
      </c>
      <c r="B835" t="s">
        <v>4062</v>
      </c>
      <c r="C835" t="s">
        <v>4286</v>
      </c>
      <c r="D835">
        <v>1</v>
      </c>
      <c r="E835">
        <v>8</v>
      </c>
      <c r="F835">
        <v>100000</v>
      </c>
      <c r="G835">
        <v>0</v>
      </c>
      <c r="H835">
        <v>4.99</v>
      </c>
      <c r="I835">
        <v>0.97666666666666657</v>
      </c>
      <c r="J835">
        <v>6.05</v>
      </c>
      <c r="K835">
        <v>0.8949704142011834</v>
      </c>
      <c r="L835">
        <v>3.03</v>
      </c>
      <c r="M835">
        <v>0.92660550458715585</v>
      </c>
      <c r="N835">
        <v>0</v>
      </c>
      <c r="O835">
        <v>0</v>
      </c>
      <c r="P835" t="s">
        <v>13666</v>
      </c>
      <c r="Q835" t="s">
        <v>13666</v>
      </c>
      <c r="R835" t="s">
        <v>13666</v>
      </c>
      <c r="S835">
        <v>0</v>
      </c>
    </row>
    <row r="836" spans="1:19">
      <c r="A836">
        <v>8826</v>
      </c>
      <c r="B836" t="s">
        <v>1784</v>
      </c>
      <c r="C836" t="s">
        <v>4334</v>
      </c>
      <c r="D836">
        <v>1</v>
      </c>
      <c r="E836">
        <v>4</v>
      </c>
      <c r="F836">
        <v>50000</v>
      </c>
      <c r="G836">
        <v>0</v>
      </c>
      <c r="H836">
        <v>1.1099999999999994</v>
      </c>
      <c r="I836">
        <v>57.74</v>
      </c>
      <c r="J836">
        <v>4.21</v>
      </c>
      <c r="K836">
        <v>0.32762645914396887</v>
      </c>
      <c r="L836">
        <v>2.21</v>
      </c>
      <c r="M836">
        <v>0.60054347826086951</v>
      </c>
      <c r="N836">
        <v>0</v>
      </c>
      <c r="O836">
        <v>0</v>
      </c>
      <c r="P836" t="s">
        <v>13666</v>
      </c>
      <c r="Q836" t="s">
        <v>13666</v>
      </c>
      <c r="R836" t="s">
        <v>13666</v>
      </c>
      <c r="S836">
        <v>0</v>
      </c>
    </row>
    <row r="837" spans="1:19">
      <c r="A837">
        <v>8783</v>
      </c>
      <c r="B837" t="s">
        <v>4094</v>
      </c>
      <c r="C837" t="s">
        <v>4332</v>
      </c>
      <c r="D837">
        <v>1</v>
      </c>
      <c r="E837">
        <v>3</v>
      </c>
      <c r="F837">
        <v>50000</v>
      </c>
      <c r="G837">
        <v>0</v>
      </c>
      <c r="H837">
        <v>2.2999999999999998</v>
      </c>
      <c r="I837">
        <v>-2.1233333333333335</v>
      </c>
      <c r="J837">
        <v>108.91</v>
      </c>
      <c r="K837">
        <v>24.148558758314856</v>
      </c>
      <c r="L837">
        <v>3.16</v>
      </c>
      <c r="M837">
        <v>1.210727969348659</v>
      </c>
      <c r="N837">
        <v>0</v>
      </c>
      <c r="O837">
        <v>0</v>
      </c>
      <c r="P837" t="s">
        <v>13666</v>
      </c>
      <c r="Q837" t="s">
        <v>13666</v>
      </c>
      <c r="R837" t="s">
        <v>13666</v>
      </c>
      <c r="S837">
        <v>0</v>
      </c>
    </row>
    <row r="838" spans="1:19">
      <c r="A838">
        <v>9063</v>
      </c>
      <c r="B838" t="s">
        <v>1194</v>
      </c>
      <c r="C838" t="s">
        <v>4334</v>
      </c>
      <c r="D838">
        <v>1</v>
      </c>
      <c r="E838">
        <v>4</v>
      </c>
      <c r="F838">
        <v>100000</v>
      </c>
      <c r="G838">
        <v>0</v>
      </c>
      <c r="H838">
        <v>14.75</v>
      </c>
      <c r="I838">
        <v>35.47</v>
      </c>
      <c r="J838">
        <v>4.26</v>
      </c>
      <c r="K838">
        <v>0.33151750972762645</v>
      </c>
      <c r="L838">
        <v>2.25</v>
      </c>
      <c r="M838">
        <v>0.61141304347826086</v>
      </c>
      <c r="N838">
        <v>0</v>
      </c>
      <c r="O838">
        <v>0</v>
      </c>
      <c r="P838" t="s">
        <v>13666</v>
      </c>
      <c r="Q838" t="s">
        <v>13666</v>
      </c>
      <c r="R838" t="s">
        <v>13666</v>
      </c>
      <c r="S838">
        <v>0</v>
      </c>
    </row>
    <row r="839" spans="1:19">
      <c r="A839">
        <v>9040</v>
      </c>
      <c r="B839" t="s">
        <v>317</v>
      </c>
      <c r="C839" t="s">
        <v>4334</v>
      </c>
      <c r="D839">
        <v>1</v>
      </c>
      <c r="E839">
        <v>4</v>
      </c>
      <c r="F839">
        <v>50000</v>
      </c>
      <c r="G839">
        <v>0</v>
      </c>
      <c r="H839">
        <v>5.9199999999999982</v>
      </c>
      <c r="I839">
        <v>24.643333333333331</v>
      </c>
      <c r="J839">
        <v>11.62</v>
      </c>
      <c r="K839">
        <v>0.90428015564202335</v>
      </c>
      <c r="L839">
        <v>4.3899999999999997</v>
      </c>
      <c r="M839">
        <v>1.1929347826086956</v>
      </c>
      <c r="N839">
        <v>0</v>
      </c>
      <c r="O839">
        <v>0</v>
      </c>
      <c r="P839" t="s">
        <v>13666</v>
      </c>
      <c r="Q839" t="s">
        <v>13666</v>
      </c>
      <c r="R839" t="s">
        <v>13666</v>
      </c>
      <c r="S839">
        <v>0</v>
      </c>
    </row>
    <row r="840" spans="1:19">
      <c r="A840">
        <v>8652</v>
      </c>
      <c r="B840" t="s">
        <v>1486</v>
      </c>
      <c r="C840" t="s">
        <v>4334</v>
      </c>
      <c r="D840">
        <v>1</v>
      </c>
      <c r="E840">
        <v>4</v>
      </c>
      <c r="F840">
        <v>50000</v>
      </c>
      <c r="G840">
        <v>0</v>
      </c>
      <c r="H840">
        <v>2.8200000000000003</v>
      </c>
      <c r="I840">
        <v>64.27</v>
      </c>
      <c r="J840">
        <v>8.32</v>
      </c>
      <c r="K840">
        <v>0.6474708171206226</v>
      </c>
      <c r="L840">
        <v>3.19</v>
      </c>
      <c r="M840">
        <v>0.86684782608695643</v>
      </c>
      <c r="N840">
        <v>0</v>
      </c>
      <c r="O840">
        <v>0</v>
      </c>
      <c r="P840" t="s">
        <v>13666</v>
      </c>
      <c r="Q840" t="s">
        <v>13666</v>
      </c>
      <c r="R840" t="s">
        <v>13666</v>
      </c>
      <c r="S840">
        <v>0</v>
      </c>
    </row>
    <row r="841" spans="1:19">
      <c r="A841">
        <v>9440</v>
      </c>
      <c r="B841" t="s">
        <v>3748</v>
      </c>
      <c r="C841" t="s">
        <v>4286</v>
      </c>
      <c r="D841">
        <v>1</v>
      </c>
      <c r="E841">
        <v>8</v>
      </c>
      <c r="F841">
        <v>50000</v>
      </c>
      <c r="G841">
        <v>0</v>
      </c>
      <c r="H841">
        <v>0.51</v>
      </c>
      <c r="I841">
        <v>0.17</v>
      </c>
      <c r="J841">
        <v>33.79</v>
      </c>
      <c r="K841">
        <v>4.9985207100591715</v>
      </c>
      <c r="L841">
        <v>1.63</v>
      </c>
      <c r="M841">
        <v>0.49847094801223241</v>
      </c>
      <c r="N841">
        <v>0</v>
      </c>
      <c r="O841">
        <v>0</v>
      </c>
      <c r="P841" t="s">
        <v>13666</v>
      </c>
      <c r="Q841" t="s">
        <v>13666</v>
      </c>
      <c r="R841" t="s">
        <v>13666</v>
      </c>
      <c r="S841">
        <v>0</v>
      </c>
    </row>
    <row r="842" spans="1:19">
      <c r="A842">
        <v>9055</v>
      </c>
      <c r="B842" t="s">
        <v>1670</v>
      </c>
      <c r="C842" t="s">
        <v>4335</v>
      </c>
      <c r="D842">
        <v>1</v>
      </c>
      <c r="E842">
        <v>5</v>
      </c>
      <c r="F842">
        <v>50000</v>
      </c>
      <c r="G842">
        <v>0</v>
      </c>
      <c r="H842">
        <v>0.86</v>
      </c>
      <c r="I842">
        <v>-0.28666666666666668</v>
      </c>
      <c r="J842">
        <v>8.67</v>
      </c>
      <c r="K842">
        <v>2.2173913043478262</v>
      </c>
      <c r="L842">
        <v>2.4</v>
      </c>
      <c r="M842">
        <v>0.98360655737704916</v>
      </c>
      <c r="N842">
        <v>0</v>
      </c>
      <c r="O842">
        <v>0</v>
      </c>
      <c r="P842" t="s">
        <v>13666</v>
      </c>
      <c r="Q842" t="s">
        <v>13666</v>
      </c>
      <c r="R842" t="s">
        <v>13666</v>
      </c>
      <c r="S842">
        <v>0</v>
      </c>
    </row>
    <row r="843" spans="1:19">
      <c r="A843">
        <v>9235</v>
      </c>
      <c r="B843" t="s">
        <v>3291</v>
      </c>
      <c r="C843" t="s">
        <v>4334</v>
      </c>
      <c r="D843">
        <v>1</v>
      </c>
      <c r="E843">
        <v>4</v>
      </c>
      <c r="F843">
        <v>50000</v>
      </c>
      <c r="G843">
        <v>0</v>
      </c>
      <c r="H843">
        <v>17.86</v>
      </c>
      <c r="I843">
        <v>13.296666666666667</v>
      </c>
      <c r="J843">
        <v>31.11</v>
      </c>
      <c r="K843">
        <v>2.4210116731517508</v>
      </c>
      <c r="L843">
        <v>2.66</v>
      </c>
      <c r="M843">
        <v>0.72282608695652173</v>
      </c>
      <c r="N843">
        <v>0</v>
      </c>
      <c r="O843">
        <v>0</v>
      </c>
      <c r="P843" t="s">
        <v>13666</v>
      </c>
      <c r="Q843" t="s">
        <v>13666</v>
      </c>
      <c r="R843" t="s">
        <v>13666</v>
      </c>
      <c r="S843">
        <v>0</v>
      </c>
    </row>
    <row r="844" spans="1:19">
      <c r="A844">
        <v>8677</v>
      </c>
      <c r="B844" t="s">
        <v>3364</v>
      </c>
      <c r="C844" t="s">
        <v>4334</v>
      </c>
      <c r="D844">
        <v>1</v>
      </c>
      <c r="E844">
        <v>4</v>
      </c>
      <c r="F844">
        <v>50000</v>
      </c>
      <c r="G844">
        <v>0</v>
      </c>
      <c r="H844">
        <v>1.36</v>
      </c>
      <c r="I844">
        <v>-0.83333333333333337</v>
      </c>
      <c r="J844">
        <v>5.17</v>
      </c>
      <c r="K844">
        <v>0.40233463035019457</v>
      </c>
      <c r="L844">
        <v>2.78</v>
      </c>
      <c r="M844">
        <v>0.75543478260869557</v>
      </c>
      <c r="N844">
        <v>0</v>
      </c>
      <c r="O844">
        <v>0</v>
      </c>
      <c r="P844" t="s">
        <v>13666</v>
      </c>
      <c r="Q844" t="s">
        <v>13666</v>
      </c>
      <c r="R844" t="s">
        <v>13666</v>
      </c>
      <c r="S844">
        <v>0</v>
      </c>
    </row>
    <row r="845" spans="1:19">
      <c r="A845">
        <v>8987</v>
      </c>
      <c r="B845" t="s">
        <v>1470</v>
      </c>
      <c r="C845" t="s">
        <v>4358</v>
      </c>
      <c r="D845">
        <v>1</v>
      </c>
      <c r="E845">
        <v>1</v>
      </c>
      <c r="F845">
        <v>50000</v>
      </c>
      <c r="G845">
        <v>0</v>
      </c>
      <c r="H845">
        <v>0.71</v>
      </c>
      <c r="I845">
        <v>-1.3833333333333335</v>
      </c>
      <c r="J845">
        <v>7.37</v>
      </c>
      <c r="K845">
        <v>1.8197530864197531</v>
      </c>
      <c r="L845">
        <v>4.92</v>
      </c>
      <c r="M845">
        <v>1.7571428571428573</v>
      </c>
      <c r="N845">
        <v>0</v>
      </c>
      <c r="O845">
        <v>0</v>
      </c>
      <c r="P845" t="s">
        <v>13666</v>
      </c>
      <c r="Q845" t="s">
        <v>13666</v>
      </c>
      <c r="R845" t="s">
        <v>13666</v>
      </c>
      <c r="S845">
        <v>0</v>
      </c>
    </row>
    <row r="846" spans="1:19">
      <c r="A846">
        <v>9160</v>
      </c>
      <c r="B846" t="s">
        <v>1834</v>
      </c>
      <c r="C846" t="s">
        <v>4334</v>
      </c>
      <c r="D846">
        <v>1</v>
      </c>
      <c r="E846">
        <v>4</v>
      </c>
      <c r="F846">
        <v>100000</v>
      </c>
      <c r="G846">
        <v>0</v>
      </c>
      <c r="H846">
        <v>7.9400000000000048</v>
      </c>
      <c r="I846">
        <v>56.579999999999991</v>
      </c>
      <c r="J846">
        <v>16.14</v>
      </c>
      <c r="K846">
        <v>1.2560311284046692</v>
      </c>
      <c r="L846">
        <v>3.22</v>
      </c>
      <c r="M846">
        <v>0.875</v>
      </c>
      <c r="N846">
        <v>0</v>
      </c>
      <c r="O846">
        <v>0</v>
      </c>
      <c r="P846" t="s">
        <v>13666</v>
      </c>
      <c r="Q846" t="s">
        <v>13666</v>
      </c>
      <c r="R846" t="s">
        <v>13666</v>
      </c>
      <c r="S846">
        <v>0</v>
      </c>
    </row>
    <row r="847" spans="1:19">
      <c r="A847">
        <v>8830</v>
      </c>
      <c r="B847" t="s">
        <v>1261</v>
      </c>
      <c r="C847" t="s">
        <v>4334</v>
      </c>
      <c r="D847">
        <v>1</v>
      </c>
      <c r="E847">
        <v>4</v>
      </c>
      <c r="F847">
        <v>50000</v>
      </c>
      <c r="G847">
        <v>0</v>
      </c>
      <c r="H847">
        <v>20.72</v>
      </c>
      <c r="I847">
        <v>42.330000000000005</v>
      </c>
      <c r="J847">
        <v>9.3800000000000008</v>
      </c>
      <c r="K847">
        <v>0.7299610894941635</v>
      </c>
      <c r="L847">
        <v>4.3600000000000003</v>
      </c>
      <c r="M847">
        <v>1.1847826086956521</v>
      </c>
      <c r="N847">
        <v>0</v>
      </c>
      <c r="O847">
        <v>0</v>
      </c>
      <c r="P847" t="s">
        <v>13666</v>
      </c>
      <c r="Q847" t="s">
        <v>13666</v>
      </c>
      <c r="R847" t="s">
        <v>13666</v>
      </c>
      <c r="S847">
        <v>0</v>
      </c>
    </row>
    <row r="848" spans="1:19">
      <c r="A848">
        <v>8775</v>
      </c>
      <c r="B848" t="s">
        <v>287</v>
      </c>
      <c r="C848" t="s">
        <v>4334</v>
      </c>
      <c r="D848">
        <v>1</v>
      </c>
      <c r="E848">
        <v>4</v>
      </c>
      <c r="F848">
        <v>50000</v>
      </c>
      <c r="G848">
        <v>0</v>
      </c>
      <c r="H848">
        <v>5.5200000000000031</v>
      </c>
      <c r="I848">
        <v>23.483333333333334</v>
      </c>
      <c r="J848">
        <v>18.16</v>
      </c>
      <c r="K848">
        <v>1.4132295719844359</v>
      </c>
      <c r="L848">
        <v>3.65</v>
      </c>
      <c r="M848">
        <v>0.99184782608695643</v>
      </c>
      <c r="N848">
        <v>0</v>
      </c>
      <c r="O848">
        <v>0</v>
      </c>
      <c r="P848" t="s">
        <v>13666</v>
      </c>
      <c r="Q848" t="s">
        <v>13666</v>
      </c>
      <c r="R848" t="s">
        <v>13666</v>
      </c>
      <c r="S848">
        <v>0</v>
      </c>
    </row>
    <row r="849" spans="1:19">
      <c r="A849">
        <v>8666</v>
      </c>
      <c r="B849" t="s">
        <v>3372</v>
      </c>
      <c r="C849" t="s">
        <v>4286</v>
      </c>
      <c r="D849">
        <v>1</v>
      </c>
      <c r="E849">
        <v>8</v>
      </c>
      <c r="F849">
        <v>50000</v>
      </c>
      <c r="G849">
        <v>0</v>
      </c>
      <c r="H849">
        <v>4.09</v>
      </c>
      <c r="I849">
        <v>11.64</v>
      </c>
      <c r="J849">
        <v>13.3</v>
      </c>
      <c r="K849">
        <v>1.9674556213017753</v>
      </c>
      <c r="L849">
        <v>2.4900000000000002</v>
      </c>
      <c r="M849">
        <v>0.76146788990825698</v>
      </c>
      <c r="N849">
        <v>0</v>
      </c>
      <c r="O849">
        <v>0</v>
      </c>
      <c r="P849" t="s">
        <v>13666</v>
      </c>
      <c r="Q849" t="s">
        <v>13666</v>
      </c>
      <c r="R849" t="s">
        <v>13666</v>
      </c>
      <c r="S849">
        <v>0</v>
      </c>
    </row>
    <row r="850" spans="1:19">
      <c r="A850">
        <v>9187</v>
      </c>
      <c r="B850" t="s">
        <v>1873</v>
      </c>
      <c r="C850" t="s">
        <v>4334</v>
      </c>
      <c r="D850">
        <v>1</v>
      </c>
      <c r="E850">
        <v>4</v>
      </c>
      <c r="F850">
        <v>50000</v>
      </c>
      <c r="G850">
        <v>0</v>
      </c>
      <c r="H850">
        <v>2.5099999999999998</v>
      </c>
      <c r="I850">
        <v>-1.5466666666666666</v>
      </c>
      <c r="J850">
        <v>12.87</v>
      </c>
      <c r="K850">
        <v>1.001556420233463</v>
      </c>
      <c r="L850">
        <v>1.79</v>
      </c>
      <c r="M850">
        <v>0.48641304347826086</v>
      </c>
      <c r="N850">
        <v>0</v>
      </c>
      <c r="O850">
        <v>0</v>
      </c>
      <c r="P850" t="s">
        <v>13666</v>
      </c>
      <c r="Q850" t="s">
        <v>13666</v>
      </c>
      <c r="R850" t="s">
        <v>13666</v>
      </c>
      <c r="S850">
        <v>0</v>
      </c>
    </row>
    <row r="851" spans="1:19">
      <c r="A851">
        <v>9091</v>
      </c>
      <c r="B851" t="s">
        <v>1070</v>
      </c>
      <c r="C851" t="s">
        <v>4332</v>
      </c>
      <c r="D851">
        <v>1</v>
      </c>
      <c r="E851">
        <v>3</v>
      </c>
      <c r="F851">
        <v>50000</v>
      </c>
      <c r="G851">
        <v>0</v>
      </c>
      <c r="H851">
        <v>24.989999999999995</v>
      </c>
      <c r="I851">
        <v>45.566666666666663</v>
      </c>
      <c r="J851">
        <v>11.67</v>
      </c>
      <c r="K851">
        <v>2.5875831485587586</v>
      </c>
      <c r="L851">
        <v>1.4</v>
      </c>
      <c r="M851">
        <v>0.53639846743295017</v>
      </c>
      <c r="N851">
        <v>0</v>
      </c>
      <c r="O851">
        <v>0</v>
      </c>
      <c r="P851" t="s">
        <v>13666</v>
      </c>
      <c r="Q851" t="s">
        <v>13666</v>
      </c>
      <c r="R851" t="s">
        <v>13666</v>
      </c>
      <c r="S851">
        <v>0</v>
      </c>
    </row>
    <row r="852" spans="1:19">
      <c r="A852">
        <v>8633</v>
      </c>
      <c r="B852" t="s">
        <v>1476</v>
      </c>
      <c r="C852" t="s">
        <v>4334</v>
      </c>
      <c r="D852">
        <v>1</v>
      </c>
      <c r="E852">
        <v>4</v>
      </c>
      <c r="F852">
        <v>50000</v>
      </c>
      <c r="G852">
        <v>0</v>
      </c>
      <c r="H852">
        <v>13.55</v>
      </c>
      <c r="I852">
        <v>9.6266666666666669</v>
      </c>
      <c r="J852">
        <v>6.36</v>
      </c>
      <c r="K852">
        <v>0.49494163424124515</v>
      </c>
      <c r="L852">
        <v>2.4900000000000002</v>
      </c>
      <c r="M852">
        <v>0.67663043478260876</v>
      </c>
      <c r="N852">
        <v>0</v>
      </c>
      <c r="O852">
        <v>0</v>
      </c>
      <c r="P852" t="s">
        <v>13666</v>
      </c>
      <c r="Q852" t="s">
        <v>13666</v>
      </c>
      <c r="R852" t="s">
        <v>13666</v>
      </c>
      <c r="S852">
        <v>0</v>
      </c>
    </row>
    <row r="853" spans="1:19">
      <c r="A853">
        <v>9044</v>
      </c>
      <c r="B853" t="s">
        <v>523</v>
      </c>
      <c r="C853" t="s">
        <v>4334</v>
      </c>
      <c r="D853">
        <v>1</v>
      </c>
      <c r="E853">
        <v>4</v>
      </c>
      <c r="F853">
        <v>50000</v>
      </c>
      <c r="G853">
        <v>0</v>
      </c>
      <c r="H853">
        <v>1.1099999999999994</v>
      </c>
      <c r="I853">
        <v>44.303333333333335</v>
      </c>
      <c r="J853">
        <v>7</v>
      </c>
      <c r="K853">
        <v>0.54474708171206232</v>
      </c>
      <c r="L853">
        <v>4.4800000000000004</v>
      </c>
      <c r="M853">
        <v>1.2173913043478262</v>
      </c>
      <c r="N853">
        <v>0</v>
      </c>
      <c r="O853">
        <v>0</v>
      </c>
      <c r="P853" t="s">
        <v>13666</v>
      </c>
      <c r="Q853" t="s">
        <v>13666</v>
      </c>
      <c r="R853" t="s">
        <v>13666</v>
      </c>
      <c r="S853">
        <v>0</v>
      </c>
    </row>
    <row r="854" spans="1:19">
      <c r="A854">
        <v>8862</v>
      </c>
      <c r="B854" t="s">
        <v>1480</v>
      </c>
      <c r="C854" t="s">
        <v>4350</v>
      </c>
      <c r="D854">
        <v>1</v>
      </c>
      <c r="E854">
        <v>15</v>
      </c>
      <c r="F854">
        <v>100000</v>
      </c>
      <c r="G854">
        <v>0</v>
      </c>
      <c r="H854">
        <v>12.240000000000002</v>
      </c>
      <c r="I854">
        <v>53.51</v>
      </c>
      <c r="J854">
        <v>5.63</v>
      </c>
      <c r="K854">
        <v>1.7987220447284344</v>
      </c>
      <c r="L854">
        <v>1.47</v>
      </c>
      <c r="M854">
        <v>0.57647058823529418</v>
      </c>
      <c r="N854">
        <v>0</v>
      </c>
      <c r="O854">
        <v>0</v>
      </c>
      <c r="P854" t="s">
        <v>13666</v>
      </c>
      <c r="Q854" t="s">
        <v>13666</v>
      </c>
      <c r="R854" t="s">
        <v>13666</v>
      </c>
      <c r="S854">
        <v>0</v>
      </c>
    </row>
    <row r="855" spans="1:19">
      <c r="A855">
        <v>9030</v>
      </c>
      <c r="B855" t="s">
        <v>1039</v>
      </c>
      <c r="C855" t="s">
        <v>4350</v>
      </c>
      <c r="D855">
        <v>1</v>
      </c>
      <c r="E855">
        <v>15</v>
      </c>
      <c r="F855">
        <v>50000</v>
      </c>
      <c r="G855">
        <v>0</v>
      </c>
      <c r="H855">
        <v>9.4699999999999989</v>
      </c>
      <c r="I855">
        <v>85.573333333333338</v>
      </c>
      <c r="J855">
        <v>1.98</v>
      </c>
      <c r="K855">
        <v>0.63258785942492013</v>
      </c>
      <c r="L855">
        <v>1.48</v>
      </c>
      <c r="M855">
        <v>0.58039215686274515</v>
      </c>
      <c r="N855">
        <v>0</v>
      </c>
      <c r="O855">
        <v>0</v>
      </c>
      <c r="P855" t="s">
        <v>13666</v>
      </c>
      <c r="Q855" t="s">
        <v>13666</v>
      </c>
      <c r="R855" t="s">
        <v>13666</v>
      </c>
      <c r="S855">
        <v>0</v>
      </c>
    </row>
    <row r="856" spans="1:19">
      <c r="A856">
        <v>8749</v>
      </c>
      <c r="B856" t="s">
        <v>340</v>
      </c>
      <c r="C856" t="s">
        <v>4334</v>
      </c>
      <c r="D856">
        <v>1</v>
      </c>
      <c r="E856">
        <v>4</v>
      </c>
      <c r="F856">
        <v>50000</v>
      </c>
      <c r="G856">
        <v>0</v>
      </c>
      <c r="H856">
        <v>20.520000000000003</v>
      </c>
      <c r="I856">
        <v>25.87</v>
      </c>
      <c r="J856">
        <v>12.33</v>
      </c>
      <c r="K856">
        <v>0.95953307392996112</v>
      </c>
      <c r="L856">
        <v>3.45</v>
      </c>
      <c r="M856">
        <v>0.9375</v>
      </c>
      <c r="N856">
        <v>0</v>
      </c>
      <c r="O856">
        <v>0</v>
      </c>
      <c r="P856" t="s">
        <v>13666</v>
      </c>
      <c r="Q856" t="s">
        <v>13666</v>
      </c>
      <c r="R856" t="s">
        <v>13666</v>
      </c>
      <c r="S856">
        <v>0</v>
      </c>
    </row>
    <row r="857" spans="1:19">
      <c r="A857">
        <v>8825</v>
      </c>
      <c r="B857" t="s">
        <v>4136</v>
      </c>
      <c r="C857" t="s">
        <v>4370</v>
      </c>
      <c r="D857">
        <v>1</v>
      </c>
      <c r="E857">
        <v>11</v>
      </c>
      <c r="F857">
        <v>100000</v>
      </c>
      <c r="G857">
        <v>0</v>
      </c>
      <c r="H857">
        <v>0</v>
      </c>
      <c r="I857">
        <v>0</v>
      </c>
      <c r="J857">
        <v>3.51</v>
      </c>
      <c r="K857">
        <v>1.0353982300884954</v>
      </c>
      <c r="L857">
        <v>0.01</v>
      </c>
      <c r="M857">
        <v>6.7567567567567571E-3</v>
      </c>
      <c r="N857">
        <v>0</v>
      </c>
      <c r="O857">
        <v>0</v>
      </c>
      <c r="P857" t="s">
        <v>13666</v>
      </c>
      <c r="Q857" t="s">
        <v>13666</v>
      </c>
      <c r="R857" t="s">
        <v>13666</v>
      </c>
      <c r="S857">
        <v>0</v>
      </c>
    </row>
    <row r="858" spans="1:19">
      <c r="A858">
        <v>8889</v>
      </c>
      <c r="B858" t="s">
        <v>1982</v>
      </c>
      <c r="C858" t="s">
        <v>4334</v>
      </c>
      <c r="D858">
        <v>1</v>
      </c>
      <c r="E858">
        <v>4</v>
      </c>
      <c r="F858">
        <v>100000</v>
      </c>
      <c r="G858">
        <v>0</v>
      </c>
      <c r="H858">
        <v>17.629999999999995</v>
      </c>
      <c r="I858">
        <v>71.023333333333326</v>
      </c>
      <c r="J858">
        <v>20.76</v>
      </c>
      <c r="K858">
        <v>1.6155642023346306</v>
      </c>
      <c r="L858">
        <v>3.73</v>
      </c>
      <c r="M858">
        <v>1.013586956521739</v>
      </c>
      <c r="N858">
        <v>0</v>
      </c>
      <c r="O858">
        <v>0</v>
      </c>
      <c r="P858" t="s">
        <v>13666</v>
      </c>
      <c r="Q858" t="s">
        <v>13666</v>
      </c>
      <c r="R858" t="s">
        <v>13666</v>
      </c>
      <c r="S858">
        <v>0</v>
      </c>
    </row>
    <row r="859" spans="1:19">
      <c r="A859">
        <v>8852</v>
      </c>
      <c r="B859" t="s">
        <v>1992</v>
      </c>
      <c r="C859" t="s">
        <v>4334</v>
      </c>
      <c r="D859">
        <v>1</v>
      </c>
      <c r="E859">
        <v>4</v>
      </c>
      <c r="F859">
        <v>100000</v>
      </c>
      <c r="G859">
        <v>0</v>
      </c>
      <c r="H859">
        <v>10.050000000000001</v>
      </c>
      <c r="I859">
        <v>3.5</v>
      </c>
      <c r="J859">
        <v>7.69</v>
      </c>
      <c r="K859">
        <v>0.59844357976653706</v>
      </c>
      <c r="L859">
        <v>4.25</v>
      </c>
      <c r="M859">
        <v>1.1548913043478259</v>
      </c>
      <c r="N859">
        <v>0</v>
      </c>
      <c r="O859">
        <v>0</v>
      </c>
      <c r="P859" t="s">
        <v>13666</v>
      </c>
      <c r="Q859" t="s">
        <v>13666</v>
      </c>
      <c r="R859" t="s">
        <v>13666</v>
      </c>
      <c r="S859">
        <v>0</v>
      </c>
    </row>
    <row r="860" spans="1:19">
      <c r="A860">
        <v>8779</v>
      </c>
      <c r="B860" t="s">
        <v>1496</v>
      </c>
      <c r="C860" t="s">
        <v>4352</v>
      </c>
      <c r="D860">
        <v>1</v>
      </c>
      <c r="E860">
        <v>14</v>
      </c>
      <c r="F860">
        <v>50000</v>
      </c>
      <c r="G860">
        <v>0</v>
      </c>
      <c r="H860">
        <v>2.8499999999999979</v>
      </c>
      <c r="I860">
        <v>33.436666666666667</v>
      </c>
      <c r="J860">
        <v>3.29</v>
      </c>
      <c r="K860">
        <v>0.40971357409713577</v>
      </c>
      <c r="L860">
        <v>2.17</v>
      </c>
      <c r="M860">
        <v>0.6044568245125348</v>
      </c>
      <c r="N860">
        <v>0</v>
      </c>
      <c r="O860">
        <v>0</v>
      </c>
      <c r="P860" t="s">
        <v>13666</v>
      </c>
      <c r="Q860" t="s">
        <v>13666</v>
      </c>
      <c r="R860" t="s">
        <v>13666</v>
      </c>
      <c r="S860">
        <v>0</v>
      </c>
    </row>
    <row r="861" spans="1:19">
      <c r="A861">
        <v>8857</v>
      </c>
      <c r="B861" t="s">
        <v>2038</v>
      </c>
      <c r="C861" t="s">
        <v>4339</v>
      </c>
      <c r="D861">
        <v>1</v>
      </c>
      <c r="E861">
        <v>6</v>
      </c>
      <c r="F861">
        <v>50000</v>
      </c>
      <c r="G861">
        <v>0</v>
      </c>
      <c r="H861">
        <v>4.730000000000004</v>
      </c>
      <c r="I861">
        <v>70.070000000000007</v>
      </c>
      <c r="J861">
        <v>4.3</v>
      </c>
      <c r="K861">
        <v>1.131578947368421</v>
      </c>
      <c r="L861">
        <v>1.33</v>
      </c>
      <c r="M861">
        <v>0.54732510288065839</v>
      </c>
      <c r="N861">
        <v>0</v>
      </c>
      <c r="O861">
        <v>0</v>
      </c>
      <c r="P861" t="s">
        <v>13666</v>
      </c>
      <c r="Q861" t="s">
        <v>13666</v>
      </c>
      <c r="R861" t="s">
        <v>13666</v>
      </c>
      <c r="S861">
        <v>0</v>
      </c>
    </row>
    <row r="862" spans="1:19">
      <c r="A862">
        <v>9116</v>
      </c>
      <c r="B862" t="s">
        <v>2066</v>
      </c>
      <c r="C862" t="s">
        <v>4334</v>
      </c>
      <c r="D862">
        <v>1</v>
      </c>
      <c r="E862">
        <v>4</v>
      </c>
      <c r="F862">
        <v>50000</v>
      </c>
      <c r="G862">
        <v>0</v>
      </c>
      <c r="H862">
        <v>11.479999999999999</v>
      </c>
      <c r="I862">
        <v>17.413333333333334</v>
      </c>
      <c r="J862">
        <v>8.75</v>
      </c>
      <c r="K862">
        <v>0.68093385214007784</v>
      </c>
      <c r="L862">
        <v>2.13</v>
      </c>
      <c r="M862">
        <v>0.57880434782608692</v>
      </c>
      <c r="N862">
        <v>0</v>
      </c>
      <c r="O862">
        <v>0</v>
      </c>
      <c r="P862" t="s">
        <v>13666</v>
      </c>
      <c r="Q862" t="s">
        <v>13666</v>
      </c>
      <c r="R862" t="s">
        <v>13666</v>
      </c>
      <c r="S862">
        <v>0</v>
      </c>
    </row>
    <row r="863" spans="1:19">
      <c r="A863">
        <v>9192</v>
      </c>
      <c r="B863" t="s">
        <v>2215</v>
      </c>
      <c r="C863" t="s">
        <v>4339</v>
      </c>
      <c r="D863">
        <v>1</v>
      </c>
      <c r="E863">
        <v>6</v>
      </c>
      <c r="F863">
        <v>50000</v>
      </c>
      <c r="G863">
        <v>0</v>
      </c>
      <c r="H863">
        <v>1.99</v>
      </c>
      <c r="I863">
        <v>0.66333333333333333</v>
      </c>
      <c r="J863">
        <v>2.35</v>
      </c>
      <c r="K863">
        <v>0.61842105263157898</v>
      </c>
      <c r="L863">
        <v>2.85</v>
      </c>
      <c r="M863">
        <v>1.1728395061728394</v>
      </c>
      <c r="N863">
        <v>0</v>
      </c>
      <c r="O863">
        <v>0</v>
      </c>
      <c r="P863" t="s">
        <v>13666</v>
      </c>
      <c r="Q863" t="s">
        <v>13666</v>
      </c>
      <c r="R863" t="s">
        <v>13666</v>
      </c>
      <c r="S863">
        <v>0</v>
      </c>
    </row>
    <row r="864" spans="1:19">
      <c r="A864">
        <v>9365</v>
      </c>
      <c r="B864" t="s">
        <v>281</v>
      </c>
      <c r="C864" t="s">
        <v>4378</v>
      </c>
      <c r="D864">
        <v>1</v>
      </c>
      <c r="E864">
        <v>7</v>
      </c>
      <c r="F864">
        <v>50000</v>
      </c>
      <c r="G864">
        <v>0</v>
      </c>
      <c r="H864">
        <v>0</v>
      </c>
      <c r="I864">
        <v>0</v>
      </c>
      <c r="J864">
        <v>8.86</v>
      </c>
      <c r="K864">
        <v>2.1298076923076921</v>
      </c>
      <c r="L864">
        <v>0.97</v>
      </c>
      <c r="M864">
        <v>0.44907407407407401</v>
      </c>
      <c r="N864">
        <v>0</v>
      </c>
      <c r="O864">
        <v>0</v>
      </c>
      <c r="P864" t="s">
        <v>13666</v>
      </c>
      <c r="Q864" t="s">
        <v>13666</v>
      </c>
      <c r="R864" t="s">
        <v>13666</v>
      </c>
      <c r="S864">
        <v>0</v>
      </c>
    </row>
    <row r="865" spans="1:19">
      <c r="A865">
        <v>9162</v>
      </c>
      <c r="B865" t="s">
        <v>2070</v>
      </c>
      <c r="C865" t="s">
        <v>4334</v>
      </c>
      <c r="D865">
        <v>1</v>
      </c>
      <c r="E865">
        <v>4</v>
      </c>
      <c r="F865">
        <v>100000</v>
      </c>
      <c r="G865">
        <v>0</v>
      </c>
      <c r="H865">
        <v>8.26</v>
      </c>
      <c r="I865">
        <v>2.7533333333333334</v>
      </c>
      <c r="J865">
        <v>15.14</v>
      </c>
      <c r="K865">
        <v>1.1782101167315175</v>
      </c>
      <c r="L865">
        <v>4.43</v>
      </c>
      <c r="M865">
        <v>1.2038043478260869</v>
      </c>
      <c r="N865">
        <v>0</v>
      </c>
      <c r="O865">
        <v>0</v>
      </c>
      <c r="P865" t="s">
        <v>13666</v>
      </c>
      <c r="Q865" t="s">
        <v>13666</v>
      </c>
      <c r="R865" t="s">
        <v>13666</v>
      </c>
      <c r="S865">
        <v>0</v>
      </c>
    </row>
    <row r="866" spans="1:19">
      <c r="A866">
        <v>8908</v>
      </c>
      <c r="B866" t="s">
        <v>1605</v>
      </c>
      <c r="C866" t="s">
        <v>4332</v>
      </c>
      <c r="D866">
        <v>1</v>
      </c>
      <c r="E866">
        <v>3</v>
      </c>
      <c r="F866">
        <v>100000</v>
      </c>
      <c r="G866">
        <v>0</v>
      </c>
      <c r="H866">
        <v>1.04</v>
      </c>
      <c r="I866">
        <v>-1.32</v>
      </c>
      <c r="J866">
        <v>2.9</v>
      </c>
      <c r="K866">
        <v>0.6430155210643016</v>
      </c>
      <c r="L866">
        <v>1.82</v>
      </c>
      <c r="M866">
        <v>0.69731800766283536</v>
      </c>
      <c r="N866">
        <v>0</v>
      </c>
      <c r="O866">
        <v>0</v>
      </c>
      <c r="P866" t="s">
        <v>13666</v>
      </c>
      <c r="Q866" t="s">
        <v>13666</v>
      </c>
      <c r="R866" t="s">
        <v>13666</v>
      </c>
      <c r="S866">
        <v>0</v>
      </c>
    </row>
    <row r="867" spans="1:19">
      <c r="A867">
        <v>8890</v>
      </c>
      <c r="B867" t="s">
        <v>1500</v>
      </c>
      <c r="C867" t="s">
        <v>4983</v>
      </c>
      <c r="D867">
        <v>1</v>
      </c>
      <c r="E867">
        <v>2</v>
      </c>
      <c r="F867">
        <v>100000</v>
      </c>
      <c r="G867">
        <v>0</v>
      </c>
      <c r="H867">
        <v>4.769999999999996</v>
      </c>
      <c r="I867">
        <v>48.56666666666667</v>
      </c>
      <c r="J867">
        <v>4.8600000000000003</v>
      </c>
      <c r="K867">
        <v>1.0776053215077606</v>
      </c>
      <c r="L867">
        <v>2.04</v>
      </c>
      <c r="M867">
        <v>0.7816091954022989</v>
      </c>
      <c r="N867">
        <v>0</v>
      </c>
      <c r="O867">
        <v>0</v>
      </c>
      <c r="P867" t="s">
        <v>13666</v>
      </c>
      <c r="Q867" t="s">
        <v>13666</v>
      </c>
      <c r="R867" t="s">
        <v>13666</v>
      </c>
      <c r="S867">
        <v>0</v>
      </c>
    </row>
    <row r="868" spans="1:19">
      <c r="A868">
        <v>8851</v>
      </c>
      <c r="B868" t="s">
        <v>1987</v>
      </c>
      <c r="C868" t="s">
        <v>4370</v>
      </c>
      <c r="D868">
        <v>1</v>
      </c>
      <c r="E868">
        <v>11</v>
      </c>
      <c r="F868">
        <v>150000</v>
      </c>
      <c r="G868">
        <v>0</v>
      </c>
      <c r="H868">
        <v>6.0500000000000043</v>
      </c>
      <c r="I868">
        <v>45.043333333333329</v>
      </c>
      <c r="J868">
        <v>5.59</v>
      </c>
      <c r="K868">
        <v>1.6489675516224187</v>
      </c>
      <c r="L868">
        <v>1.04</v>
      </c>
      <c r="M868">
        <v>0.70270270270270274</v>
      </c>
      <c r="N868">
        <v>0</v>
      </c>
      <c r="O868">
        <v>0</v>
      </c>
      <c r="P868" t="s">
        <v>13666</v>
      </c>
      <c r="Q868" t="s">
        <v>13666</v>
      </c>
      <c r="R868" t="s">
        <v>13666</v>
      </c>
      <c r="S868">
        <v>0</v>
      </c>
    </row>
    <row r="869" spans="1:19">
      <c r="A869">
        <v>9380</v>
      </c>
      <c r="B869" t="s">
        <v>81</v>
      </c>
      <c r="C869" t="s">
        <v>4358</v>
      </c>
      <c r="D869">
        <v>1</v>
      </c>
      <c r="E869">
        <v>1</v>
      </c>
      <c r="F869">
        <v>100000</v>
      </c>
      <c r="G869">
        <v>0</v>
      </c>
      <c r="H869">
        <v>19.77</v>
      </c>
      <c r="I869">
        <v>33.243333333333332</v>
      </c>
      <c r="J869">
        <v>23.14</v>
      </c>
      <c r="K869">
        <v>5.7135802469135806</v>
      </c>
      <c r="L869">
        <v>4.88</v>
      </c>
      <c r="M869">
        <v>1.7428571428571429</v>
      </c>
      <c r="N869">
        <v>0</v>
      </c>
      <c r="O869">
        <v>0</v>
      </c>
      <c r="P869" t="s">
        <v>13666</v>
      </c>
      <c r="Q869" t="s">
        <v>13666</v>
      </c>
      <c r="R869" t="s">
        <v>13666</v>
      </c>
      <c r="S869">
        <v>0</v>
      </c>
    </row>
    <row r="870" spans="1:19">
      <c r="A870">
        <v>9077</v>
      </c>
      <c r="B870" t="s">
        <v>615</v>
      </c>
      <c r="C870" t="s">
        <v>4286</v>
      </c>
      <c r="D870">
        <v>1</v>
      </c>
      <c r="E870">
        <v>8</v>
      </c>
      <c r="F870">
        <v>50000</v>
      </c>
      <c r="G870">
        <v>0</v>
      </c>
      <c r="H870">
        <v>0.43000000000000005</v>
      </c>
      <c r="I870">
        <v>-0.90666666666666673</v>
      </c>
      <c r="J870">
        <v>11.77</v>
      </c>
      <c r="K870">
        <v>1.7411242603550297</v>
      </c>
      <c r="L870">
        <v>2.8</v>
      </c>
      <c r="M870">
        <v>0.85626911314984699</v>
      </c>
      <c r="N870">
        <v>0</v>
      </c>
      <c r="O870">
        <v>0</v>
      </c>
      <c r="P870" t="s">
        <v>13666</v>
      </c>
      <c r="Q870" t="s">
        <v>13666</v>
      </c>
      <c r="R870" t="s">
        <v>13666</v>
      </c>
      <c r="S870">
        <v>0</v>
      </c>
    </row>
    <row r="871" spans="1:19">
      <c r="A871">
        <v>9078</v>
      </c>
      <c r="B871" t="s">
        <v>2013</v>
      </c>
      <c r="C871" t="s">
        <v>4352</v>
      </c>
      <c r="D871">
        <v>1</v>
      </c>
      <c r="E871">
        <v>14</v>
      </c>
      <c r="F871">
        <v>100000</v>
      </c>
      <c r="G871">
        <v>0</v>
      </c>
      <c r="H871">
        <v>10.189999999999998</v>
      </c>
      <c r="I871">
        <v>21.349999999999998</v>
      </c>
      <c r="J871">
        <v>11.22</v>
      </c>
      <c r="K871">
        <v>1.397260273972603</v>
      </c>
      <c r="L871">
        <v>4.1399999999999997</v>
      </c>
      <c r="M871">
        <v>1.1532033426183843</v>
      </c>
      <c r="N871">
        <v>0</v>
      </c>
      <c r="O871">
        <v>0</v>
      </c>
      <c r="P871" t="s">
        <v>13666</v>
      </c>
      <c r="Q871" t="s">
        <v>13666</v>
      </c>
      <c r="R871" t="s">
        <v>13666</v>
      </c>
      <c r="S871">
        <v>0</v>
      </c>
    </row>
    <row r="872" spans="1:19">
      <c r="A872">
        <v>8916</v>
      </c>
      <c r="B872" t="s">
        <v>774</v>
      </c>
      <c r="C872" t="s">
        <v>4334</v>
      </c>
      <c r="D872">
        <v>1</v>
      </c>
      <c r="E872">
        <v>4</v>
      </c>
      <c r="F872">
        <v>50000</v>
      </c>
      <c r="G872">
        <v>0</v>
      </c>
      <c r="H872">
        <v>5.1499999999999986</v>
      </c>
      <c r="I872">
        <v>51.32</v>
      </c>
      <c r="J872">
        <v>13.13</v>
      </c>
      <c r="K872">
        <v>1.0217898832684826</v>
      </c>
      <c r="L872">
        <v>2.79</v>
      </c>
      <c r="M872">
        <v>0.75815217391304346</v>
      </c>
      <c r="N872">
        <v>0</v>
      </c>
      <c r="O872">
        <v>0</v>
      </c>
      <c r="P872" t="s">
        <v>13666</v>
      </c>
      <c r="Q872" t="s">
        <v>13666</v>
      </c>
      <c r="R872" t="s">
        <v>13666</v>
      </c>
      <c r="S872">
        <v>0</v>
      </c>
    </row>
    <row r="873" spans="1:19">
      <c r="A873">
        <v>9093</v>
      </c>
      <c r="B873" t="s">
        <v>2880</v>
      </c>
      <c r="C873" t="s">
        <v>4332</v>
      </c>
      <c r="D873">
        <v>1</v>
      </c>
      <c r="E873">
        <v>3</v>
      </c>
      <c r="F873">
        <v>50000</v>
      </c>
      <c r="G873">
        <v>0</v>
      </c>
      <c r="H873">
        <v>14.95</v>
      </c>
      <c r="I873">
        <v>18.356666666666669</v>
      </c>
      <c r="J873">
        <v>8.2200000000000006</v>
      </c>
      <c r="K873">
        <v>1.8226164079822618</v>
      </c>
      <c r="L873">
        <v>3.64</v>
      </c>
      <c r="M873">
        <v>1.3946360153256707</v>
      </c>
      <c r="N873">
        <v>0</v>
      </c>
      <c r="O873">
        <v>0</v>
      </c>
      <c r="P873" t="s">
        <v>13666</v>
      </c>
      <c r="Q873" t="s">
        <v>13666</v>
      </c>
      <c r="R873" t="s">
        <v>13666</v>
      </c>
      <c r="S873">
        <v>0</v>
      </c>
    </row>
    <row r="874" spans="1:19">
      <c r="A874">
        <v>9070</v>
      </c>
      <c r="B874" t="s">
        <v>549</v>
      </c>
      <c r="C874" t="s">
        <v>4414</v>
      </c>
      <c r="D874">
        <v>1</v>
      </c>
      <c r="E874">
        <v>12</v>
      </c>
      <c r="F874">
        <v>100000</v>
      </c>
      <c r="G874">
        <v>0</v>
      </c>
      <c r="H874">
        <v>5.47</v>
      </c>
      <c r="I874">
        <v>4.6399999999999997</v>
      </c>
      <c r="J874">
        <v>3.16</v>
      </c>
      <c r="K874">
        <v>0.54956521739130437</v>
      </c>
      <c r="L874">
        <v>1.4</v>
      </c>
      <c r="M874">
        <v>0.85889570552147243</v>
      </c>
      <c r="N874">
        <v>0</v>
      </c>
      <c r="O874">
        <v>0</v>
      </c>
      <c r="P874" t="s">
        <v>13666</v>
      </c>
      <c r="Q874" t="s">
        <v>13666</v>
      </c>
      <c r="R874" t="s">
        <v>13666</v>
      </c>
      <c r="S874">
        <v>0</v>
      </c>
    </row>
    <row r="875" spans="1:19">
      <c r="A875">
        <v>8936</v>
      </c>
      <c r="B875" t="s">
        <v>2030</v>
      </c>
      <c r="C875" t="s">
        <v>4370</v>
      </c>
      <c r="D875">
        <v>1</v>
      </c>
      <c r="E875">
        <v>11</v>
      </c>
      <c r="F875">
        <v>100000</v>
      </c>
      <c r="G875">
        <v>0</v>
      </c>
      <c r="H875">
        <v>19.130000000000003</v>
      </c>
      <c r="I875">
        <v>15.993333333333334</v>
      </c>
      <c r="J875">
        <v>3.55</v>
      </c>
      <c r="K875">
        <v>1.0471976401179941</v>
      </c>
      <c r="L875">
        <v>1.52</v>
      </c>
      <c r="M875">
        <v>1.027027027027027</v>
      </c>
      <c r="N875">
        <v>0</v>
      </c>
      <c r="O875">
        <v>0</v>
      </c>
      <c r="P875" t="s">
        <v>13666</v>
      </c>
      <c r="Q875" t="s">
        <v>13666</v>
      </c>
      <c r="R875" t="s">
        <v>13666</v>
      </c>
      <c r="S875">
        <v>0</v>
      </c>
    </row>
    <row r="876" spans="1:19">
      <c r="A876">
        <v>9119</v>
      </c>
      <c r="B876" t="s">
        <v>2965</v>
      </c>
      <c r="C876" t="s">
        <v>4334</v>
      </c>
      <c r="D876">
        <v>1</v>
      </c>
      <c r="E876">
        <v>4</v>
      </c>
      <c r="F876">
        <v>50000</v>
      </c>
      <c r="G876">
        <v>0</v>
      </c>
      <c r="H876">
        <v>6.6700000000000017</v>
      </c>
      <c r="I876">
        <v>40.126666666666665</v>
      </c>
      <c r="J876">
        <v>4.96</v>
      </c>
      <c r="K876">
        <v>0.3859922178988327</v>
      </c>
      <c r="L876">
        <v>4.0999999999999996</v>
      </c>
      <c r="M876">
        <v>1.1141304347826086</v>
      </c>
      <c r="N876">
        <v>0</v>
      </c>
      <c r="O876">
        <v>0</v>
      </c>
      <c r="P876" t="s">
        <v>13666</v>
      </c>
      <c r="Q876" t="s">
        <v>13666</v>
      </c>
      <c r="R876" t="s">
        <v>13666</v>
      </c>
      <c r="S876">
        <v>0</v>
      </c>
    </row>
    <row r="877" spans="1:19">
      <c r="A877">
        <v>9398</v>
      </c>
      <c r="B877" t="s">
        <v>854</v>
      </c>
      <c r="C877" t="s">
        <v>4332</v>
      </c>
      <c r="D877">
        <v>1</v>
      </c>
      <c r="E877">
        <v>3</v>
      </c>
      <c r="F877">
        <v>50000</v>
      </c>
      <c r="G877">
        <v>0</v>
      </c>
      <c r="H877">
        <v>13.489999999999998</v>
      </c>
      <c r="I877">
        <v>29.09</v>
      </c>
      <c r="J877">
        <v>6.77</v>
      </c>
      <c r="K877">
        <v>1.5011086474501107</v>
      </c>
      <c r="L877">
        <v>3.93</v>
      </c>
      <c r="M877">
        <v>1.5057471264367817</v>
      </c>
      <c r="N877">
        <v>0</v>
      </c>
      <c r="O877">
        <v>0</v>
      </c>
      <c r="P877" t="s">
        <v>13666</v>
      </c>
      <c r="Q877" t="s">
        <v>13666</v>
      </c>
      <c r="R877" t="s">
        <v>13666</v>
      </c>
      <c r="S877">
        <v>0</v>
      </c>
    </row>
    <row r="878" spans="1:19">
      <c r="A878">
        <v>9140</v>
      </c>
      <c r="B878" t="s">
        <v>2969</v>
      </c>
      <c r="C878" t="s">
        <v>4335</v>
      </c>
      <c r="D878">
        <v>1</v>
      </c>
      <c r="E878">
        <v>5</v>
      </c>
      <c r="F878">
        <v>50000</v>
      </c>
      <c r="G878">
        <v>0</v>
      </c>
      <c r="H878">
        <v>1.45</v>
      </c>
      <c r="I878">
        <v>-1.5099999999999998</v>
      </c>
      <c r="J878">
        <v>1.76</v>
      </c>
      <c r="K878">
        <v>0.45012787723785164</v>
      </c>
      <c r="L878">
        <v>2.42</v>
      </c>
      <c r="M878">
        <v>0.99180327868852458</v>
      </c>
      <c r="N878">
        <v>0</v>
      </c>
      <c r="O878">
        <v>0</v>
      </c>
      <c r="P878" t="s">
        <v>13666</v>
      </c>
      <c r="Q878" t="s">
        <v>13666</v>
      </c>
      <c r="R878" t="s">
        <v>13666</v>
      </c>
      <c r="S878">
        <v>0</v>
      </c>
    </row>
    <row r="879" spans="1:19">
      <c r="A879">
        <v>9039</v>
      </c>
      <c r="B879" t="s">
        <v>2783</v>
      </c>
      <c r="C879" t="s">
        <v>4286</v>
      </c>
      <c r="D879">
        <v>1</v>
      </c>
      <c r="E879">
        <v>8</v>
      </c>
      <c r="F879">
        <v>49943.6</v>
      </c>
      <c r="G879">
        <v>0</v>
      </c>
      <c r="H879">
        <v>17.21</v>
      </c>
      <c r="I879">
        <v>11.166666666666666</v>
      </c>
      <c r="J879">
        <v>25.88</v>
      </c>
      <c r="K879">
        <v>3.8284023668639051</v>
      </c>
      <c r="L879">
        <v>4.97</v>
      </c>
      <c r="M879">
        <v>1.5198776758409784</v>
      </c>
      <c r="N879">
        <v>0</v>
      </c>
      <c r="O879">
        <v>0</v>
      </c>
      <c r="P879" t="s">
        <v>13666</v>
      </c>
      <c r="Q879" t="s">
        <v>13666</v>
      </c>
      <c r="R879" t="s">
        <v>13666</v>
      </c>
      <c r="S879">
        <v>0</v>
      </c>
    </row>
    <row r="880" spans="1:19">
      <c r="A880">
        <v>9266</v>
      </c>
      <c r="B880" t="s">
        <v>889</v>
      </c>
      <c r="C880" t="s">
        <v>4334</v>
      </c>
      <c r="D880">
        <v>1</v>
      </c>
      <c r="E880">
        <v>4</v>
      </c>
      <c r="F880">
        <v>50000</v>
      </c>
      <c r="G880">
        <v>0</v>
      </c>
      <c r="H880">
        <v>0.40000000000000568</v>
      </c>
      <c r="I880">
        <v>69.25333333333333</v>
      </c>
      <c r="J880">
        <v>5.04</v>
      </c>
      <c r="K880">
        <v>0.39221789883268482</v>
      </c>
      <c r="L880">
        <v>3.31</v>
      </c>
      <c r="M880">
        <v>0.89945652173913038</v>
      </c>
      <c r="N880">
        <v>0</v>
      </c>
      <c r="O880">
        <v>0</v>
      </c>
      <c r="P880" t="s">
        <v>13666</v>
      </c>
      <c r="Q880" t="s">
        <v>13666</v>
      </c>
      <c r="R880" t="s">
        <v>13666</v>
      </c>
      <c r="S880">
        <v>0</v>
      </c>
    </row>
    <row r="881" spans="1:19">
      <c r="A881">
        <v>9429</v>
      </c>
      <c r="B881" t="s">
        <v>92</v>
      </c>
      <c r="C881" t="s">
        <v>4334</v>
      </c>
      <c r="D881">
        <v>1</v>
      </c>
      <c r="E881">
        <v>4</v>
      </c>
      <c r="F881">
        <v>50000</v>
      </c>
      <c r="G881">
        <v>0</v>
      </c>
      <c r="H881">
        <v>10.839999999999996</v>
      </c>
      <c r="I881">
        <v>66.42</v>
      </c>
      <c r="J881">
        <v>24.63</v>
      </c>
      <c r="K881">
        <v>1.9167315175097277</v>
      </c>
      <c r="L881">
        <v>3.76</v>
      </c>
      <c r="M881">
        <v>1.0217391304347825</v>
      </c>
      <c r="N881">
        <v>0</v>
      </c>
      <c r="O881">
        <v>0</v>
      </c>
      <c r="P881" t="s">
        <v>13666</v>
      </c>
      <c r="Q881" t="s">
        <v>13666</v>
      </c>
      <c r="R881" t="s">
        <v>13666</v>
      </c>
      <c r="S881">
        <v>0</v>
      </c>
    </row>
    <row r="882" spans="1:19">
      <c r="A882">
        <v>8539</v>
      </c>
      <c r="B882" t="s">
        <v>1001</v>
      </c>
      <c r="C882" t="s">
        <v>4334</v>
      </c>
      <c r="D882">
        <v>1</v>
      </c>
      <c r="E882">
        <v>4</v>
      </c>
      <c r="F882">
        <v>50000</v>
      </c>
      <c r="G882">
        <v>0</v>
      </c>
      <c r="H882">
        <v>14.36</v>
      </c>
      <c r="I882">
        <v>48.563333333333333</v>
      </c>
      <c r="J882">
        <v>3.52</v>
      </c>
      <c r="K882">
        <v>0.27392996108949419</v>
      </c>
      <c r="L882">
        <v>1.83</v>
      </c>
      <c r="M882">
        <v>0.49728260869565216</v>
      </c>
      <c r="N882">
        <v>0</v>
      </c>
      <c r="O882">
        <v>0</v>
      </c>
      <c r="P882" t="s">
        <v>13666</v>
      </c>
      <c r="Q882" t="s">
        <v>13666</v>
      </c>
      <c r="R882" t="s">
        <v>13666</v>
      </c>
      <c r="S882">
        <v>0</v>
      </c>
    </row>
    <row r="883" spans="1:19">
      <c r="A883">
        <v>9079</v>
      </c>
      <c r="B883" t="s">
        <v>2830</v>
      </c>
      <c r="C883" t="s">
        <v>4358</v>
      </c>
      <c r="D883">
        <v>1</v>
      </c>
      <c r="E883">
        <v>1</v>
      </c>
      <c r="F883">
        <v>100000</v>
      </c>
      <c r="G883">
        <v>0</v>
      </c>
      <c r="H883">
        <v>1.86</v>
      </c>
      <c r="I883">
        <v>-1.1600000000000001</v>
      </c>
      <c r="J883">
        <v>2.35</v>
      </c>
      <c r="K883">
        <v>0.58024691358024694</v>
      </c>
      <c r="L883">
        <v>2.73</v>
      </c>
      <c r="M883">
        <v>0.97500000000000009</v>
      </c>
      <c r="N883">
        <v>0</v>
      </c>
      <c r="O883">
        <v>0</v>
      </c>
      <c r="P883" t="s">
        <v>13666</v>
      </c>
      <c r="Q883" t="s">
        <v>13666</v>
      </c>
      <c r="R883" t="s">
        <v>13666</v>
      </c>
      <c r="S883">
        <v>0</v>
      </c>
    </row>
    <row r="884" spans="1:19">
      <c r="A884">
        <v>9430</v>
      </c>
      <c r="B884" t="s">
        <v>2997</v>
      </c>
      <c r="C884" t="s">
        <v>4286</v>
      </c>
      <c r="D884">
        <v>1</v>
      </c>
      <c r="E884">
        <v>8</v>
      </c>
      <c r="F884">
        <v>100000</v>
      </c>
      <c r="G884">
        <v>0</v>
      </c>
      <c r="H884">
        <v>0.29999999999999716</v>
      </c>
      <c r="I884">
        <v>62.073333333333331</v>
      </c>
      <c r="J884">
        <v>7.78</v>
      </c>
      <c r="K884">
        <v>1.150887573964497</v>
      </c>
      <c r="L884">
        <v>2.96</v>
      </c>
      <c r="M884">
        <v>0.90519877675840976</v>
      </c>
      <c r="N884">
        <v>0</v>
      </c>
      <c r="O884">
        <v>0</v>
      </c>
      <c r="P884" t="s">
        <v>13666</v>
      </c>
      <c r="Q884" t="s">
        <v>13666</v>
      </c>
      <c r="R884" t="s">
        <v>13666</v>
      </c>
      <c r="S884">
        <v>0</v>
      </c>
    </row>
    <row r="885" spans="1:19">
      <c r="A885">
        <v>9444</v>
      </c>
      <c r="B885" t="s">
        <v>3028</v>
      </c>
      <c r="C885" t="s">
        <v>4334</v>
      </c>
      <c r="D885">
        <v>1</v>
      </c>
      <c r="E885">
        <v>4</v>
      </c>
      <c r="F885">
        <v>50000</v>
      </c>
      <c r="G885">
        <v>0</v>
      </c>
      <c r="H885">
        <v>3.2599999999999909</v>
      </c>
      <c r="I885">
        <v>76.850000000000009</v>
      </c>
      <c r="J885">
        <v>6.11</v>
      </c>
      <c r="K885">
        <v>0.47548638132295723</v>
      </c>
      <c r="L885">
        <v>3.39</v>
      </c>
      <c r="M885">
        <v>0.92119565217391308</v>
      </c>
      <c r="N885">
        <v>0</v>
      </c>
      <c r="O885">
        <v>0</v>
      </c>
      <c r="P885" t="s">
        <v>13666</v>
      </c>
      <c r="Q885" t="s">
        <v>13666</v>
      </c>
      <c r="R885" t="s">
        <v>13666</v>
      </c>
      <c r="S885">
        <v>0</v>
      </c>
    </row>
    <row r="886" spans="1:19">
      <c r="A886">
        <v>9387</v>
      </c>
      <c r="B886" t="s">
        <v>862</v>
      </c>
      <c r="C886" t="s">
        <v>4983</v>
      </c>
      <c r="D886">
        <v>1</v>
      </c>
      <c r="E886">
        <v>2</v>
      </c>
      <c r="F886">
        <v>100000</v>
      </c>
      <c r="G886">
        <v>0</v>
      </c>
      <c r="H886">
        <v>29.110000000000007</v>
      </c>
      <c r="I886">
        <v>57.793333333333329</v>
      </c>
      <c r="J886">
        <v>1.06</v>
      </c>
      <c r="K886">
        <v>0.23503325942350334</v>
      </c>
      <c r="L886">
        <v>1.06</v>
      </c>
      <c r="M886">
        <v>0.40613026819923376</v>
      </c>
      <c r="N886">
        <v>0</v>
      </c>
      <c r="O886">
        <v>0</v>
      </c>
      <c r="P886" t="s">
        <v>13666</v>
      </c>
      <c r="Q886" t="s">
        <v>13666</v>
      </c>
      <c r="R886" t="s">
        <v>13666</v>
      </c>
      <c r="S886">
        <v>0</v>
      </c>
    </row>
    <row r="887" spans="1:19">
      <c r="A887">
        <v>8584</v>
      </c>
      <c r="B887" t="s">
        <v>351</v>
      </c>
      <c r="C887" t="s">
        <v>4334</v>
      </c>
      <c r="D887">
        <v>1</v>
      </c>
      <c r="E887">
        <v>4</v>
      </c>
      <c r="F887">
        <v>50000</v>
      </c>
      <c r="G887">
        <v>0</v>
      </c>
      <c r="H887">
        <v>1.1100000000000001</v>
      </c>
      <c r="I887">
        <v>-2.29</v>
      </c>
      <c r="J887">
        <v>17.66</v>
      </c>
      <c r="K887">
        <v>1.3743190661478599</v>
      </c>
      <c r="L887">
        <v>3.13</v>
      </c>
      <c r="M887">
        <v>0.85054347826086951</v>
      </c>
      <c r="N887">
        <v>0</v>
      </c>
      <c r="O887">
        <v>0</v>
      </c>
      <c r="P887" t="s">
        <v>13666</v>
      </c>
      <c r="Q887" t="s">
        <v>13666</v>
      </c>
      <c r="R887" t="s">
        <v>13666</v>
      </c>
      <c r="S887">
        <v>0</v>
      </c>
    </row>
    <row r="888" spans="1:19">
      <c r="A888">
        <v>9453</v>
      </c>
      <c r="B888" t="s">
        <v>1103</v>
      </c>
      <c r="C888" t="s">
        <v>4334</v>
      </c>
      <c r="D888">
        <v>1</v>
      </c>
      <c r="E888">
        <v>4</v>
      </c>
      <c r="F888">
        <v>100000</v>
      </c>
      <c r="G888">
        <v>0</v>
      </c>
      <c r="H888">
        <v>3.9800000000000004</v>
      </c>
      <c r="I888">
        <v>24.97</v>
      </c>
      <c r="J888">
        <v>5.6</v>
      </c>
      <c r="K888">
        <v>0.43579766536964981</v>
      </c>
      <c r="L888">
        <v>4.1100000000000003</v>
      </c>
      <c r="M888">
        <v>1.1168478260869565</v>
      </c>
      <c r="N888">
        <v>0</v>
      </c>
      <c r="O888">
        <v>0</v>
      </c>
      <c r="P888" t="s">
        <v>13666</v>
      </c>
      <c r="Q888" t="s">
        <v>13666</v>
      </c>
      <c r="R888" t="s">
        <v>13666</v>
      </c>
      <c r="S888">
        <v>0</v>
      </c>
    </row>
    <row r="889" spans="1:19">
      <c r="A889">
        <v>9057</v>
      </c>
      <c r="B889" t="s">
        <v>2876</v>
      </c>
      <c r="C889" t="s">
        <v>4334</v>
      </c>
      <c r="D889">
        <v>1</v>
      </c>
      <c r="E889">
        <v>4</v>
      </c>
      <c r="F889">
        <v>50000</v>
      </c>
      <c r="G889">
        <v>0</v>
      </c>
      <c r="H889">
        <v>5.6</v>
      </c>
      <c r="I889">
        <v>1.8666666666666665</v>
      </c>
      <c r="J889">
        <v>18.75</v>
      </c>
      <c r="K889">
        <v>1.4591439688715955</v>
      </c>
      <c r="L889">
        <v>4.16</v>
      </c>
      <c r="M889">
        <v>1.1304347826086956</v>
      </c>
      <c r="N889">
        <v>0</v>
      </c>
      <c r="O889">
        <v>0</v>
      </c>
      <c r="P889" t="s">
        <v>13666</v>
      </c>
      <c r="Q889" t="s">
        <v>13666</v>
      </c>
      <c r="R889" t="s">
        <v>13666</v>
      </c>
      <c r="S889">
        <v>0</v>
      </c>
    </row>
    <row r="890" spans="1:19">
      <c r="A890">
        <v>9402</v>
      </c>
      <c r="B890" t="s">
        <v>1182</v>
      </c>
      <c r="C890" t="s">
        <v>4334</v>
      </c>
      <c r="D890">
        <v>1</v>
      </c>
      <c r="E890">
        <v>4</v>
      </c>
      <c r="F890">
        <v>50000</v>
      </c>
      <c r="G890">
        <v>0</v>
      </c>
      <c r="H890">
        <v>2.7399999999999949</v>
      </c>
      <c r="I890">
        <v>50.02</v>
      </c>
      <c r="J890">
        <v>14.39</v>
      </c>
      <c r="K890">
        <v>1.1198443579766537</v>
      </c>
      <c r="L890">
        <v>3</v>
      </c>
      <c r="M890">
        <v>0.81521739130434778</v>
      </c>
      <c r="N890">
        <v>0</v>
      </c>
      <c r="O890">
        <v>0</v>
      </c>
      <c r="P890" t="s">
        <v>13666</v>
      </c>
      <c r="Q890" t="s">
        <v>13666</v>
      </c>
      <c r="R890" t="s">
        <v>13666</v>
      </c>
      <c r="S890">
        <v>0</v>
      </c>
    </row>
    <row r="891" spans="1:19">
      <c r="A891">
        <v>9177</v>
      </c>
      <c r="B891" t="s">
        <v>61</v>
      </c>
      <c r="C891" t="s">
        <v>4370</v>
      </c>
      <c r="D891">
        <v>1</v>
      </c>
      <c r="E891">
        <v>11</v>
      </c>
      <c r="F891">
        <v>50000</v>
      </c>
      <c r="G891">
        <v>0</v>
      </c>
      <c r="H891">
        <v>27.94</v>
      </c>
      <c r="I891">
        <v>16.36</v>
      </c>
      <c r="J891">
        <v>5.43</v>
      </c>
      <c r="K891">
        <v>1.6017699115044246</v>
      </c>
      <c r="L891">
        <v>3.67</v>
      </c>
      <c r="M891">
        <v>2.4797297297297298</v>
      </c>
      <c r="N891">
        <v>0</v>
      </c>
      <c r="O891">
        <v>0</v>
      </c>
      <c r="P891" t="s">
        <v>13666</v>
      </c>
      <c r="Q891" t="s">
        <v>13666</v>
      </c>
      <c r="R891" t="s">
        <v>13666</v>
      </c>
      <c r="S891">
        <v>0</v>
      </c>
    </row>
    <row r="892" spans="1:19">
      <c r="A892">
        <v>8569</v>
      </c>
      <c r="B892" t="s">
        <v>211</v>
      </c>
      <c r="C892" t="s">
        <v>4332</v>
      </c>
      <c r="D892">
        <v>1</v>
      </c>
      <c r="E892">
        <v>3</v>
      </c>
      <c r="F892">
        <v>100000</v>
      </c>
      <c r="G892">
        <v>0</v>
      </c>
      <c r="H892">
        <v>24.740000000000002</v>
      </c>
      <c r="I892">
        <v>21.563333333333333</v>
      </c>
      <c r="J892">
        <v>7.78</v>
      </c>
      <c r="K892">
        <v>1.7250554323725056</v>
      </c>
      <c r="L892">
        <v>1.98</v>
      </c>
      <c r="M892">
        <v>0.75862068965517249</v>
      </c>
      <c r="N892">
        <v>0</v>
      </c>
      <c r="O892">
        <v>0</v>
      </c>
      <c r="P892" t="s">
        <v>13666</v>
      </c>
      <c r="Q892" t="s">
        <v>13666</v>
      </c>
      <c r="R892" t="s">
        <v>13666</v>
      </c>
      <c r="S892">
        <v>0</v>
      </c>
    </row>
    <row r="893" spans="1:19">
      <c r="A893">
        <v>8549</v>
      </c>
      <c r="B893" t="s">
        <v>1275</v>
      </c>
      <c r="C893" t="s">
        <v>4334</v>
      </c>
      <c r="D893">
        <v>1</v>
      </c>
      <c r="E893">
        <v>4</v>
      </c>
      <c r="F893">
        <v>50000</v>
      </c>
      <c r="G893">
        <v>0</v>
      </c>
      <c r="H893">
        <v>9.89</v>
      </c>
      <c r="I893">
        <v>10.71</v>
      </c>
      <c r="J893">
        <v>29.35</v>
      </c>
      <c r="K893">
        <v>2.2840466926070042</v>
      </c>
      <c r="L893">
        <v>3.2</v>
      </c>
      <c r="M893">
        <v>0.86956521739130432</v>
      </c>
      <c r="N893">
        <v>0</v>
      </c>
      <c r="O893">
        <v>0</v>
      </c>
      <c r="P893" t="s">
        <v>13666</v>
      </c>
      <c r="Q893" t="s">
        <v>13666</v>
      </c>
      <c r="R893" t="s">
        <v>13666</v>
      </c>
      <c r="S893">
        <v>0</v>
      </c>
    </row>
    <row r="894" spans="1:19">
      <c r="A894">
        <v>9489</v>
      </c>
      <c r="B894" t="s">
        <v>3071</v>
      </c>
      <c r="C894" t="s">
        <v>8071</v>
      </c>
      <c r="D894">
        <v>1</v>
      </c>
      <c r="E894">
        <v>10</v>
      </c>
      <c r="F894">
        <v>50000</v>
      </c>
      <c r="G894">
        <v>0</v>
      </c>
      <c r="H894">
        <v>1.4899999999999998</v>
      </c>
      <c r="I894">
        <v>-1.5166666666666666</v>
      </c>
      <c r="J894">
        <v>3.97</v>
      </c>
      <c r="K894">
        <v>0.89013452914798208</v>
      </c>
      <c r="L894">
        <v>1.97</v>
      </c>
      <c r="M894">
        <v>1.132183908045977</v>
      </c>
      <c r="N894">
        <v>0</v>
      </c>
      <c r="O894">
        <v>0</v>
      </c>
      <c r="P894" t="s">
        <v>13666</v>
      </c>
      <c r="Q894" t="s">
        <v>13666</v>
      </c>
      <c r="R894" t="s">
        <v>13666</v>
      </c>
      <c r="S894">
        <v>0</v>
      </c>
    </row>
    <row r="895" spans="1:19">
      <c r="A895">
        <v>8573</v>
      </c>
      <c r="B895" t="s">
        <v>89</v>
      </c>
      <c r="C895" t="s">
        <v>4339</v>
      </c>
      <c r="D895">
        <v>1</v>
      </c>
      <c r="E895">
        <v>6</v>
      </c>
      <c r="F895">
        <v>50000</v>
      </c>
      <c r="G895">
        <v>0</v>
      </c>
      <c r="H895">
        <v>12.090000000000002</v>
      </c>
      <c r="I895">
        <v>15.826666666666668</v>
      </c>
      <c r="J895">
        <v>7.08</v>
      </c>
      <c r="K895">
        <v>1.8631578947368421</v>
      </c>
      <c r="L895">
        <v>2.86</v>
      </c>
      <c r="M895">
        <v>1.176954732510288</v>
      </c>
      <c r="N895">
        <v>0</v>
      </c>
      <c r="O895">
        <v>0</v>
      </c>
      <c r="P895" t="s">
        <v>13666</v>
      </c>
      <c r="Q895" t="s">
        <v>13666</v>
      </c>
      <c r="R895" t="s">
        <v>13666</v>
      </c>
      <c r="S895">
        <v>0</v>
      </c>
    </row>
    <row r="896" spans="1:19">
      <c r="A896">
        <v>8567</v>
      </c>
      <c r="B896" t="s">
        <v>712</v>
      </c>
      <c r="C896" t="s">
        <v>4339</v>
      </c>
      <c r="D896">
        <v>1</v>
      </c>
      <c r="E896">
        <v>6</v>
      </c>
      <c r="F896">
        <v>50000</v>
      </c>
      <c r="G896">
        <v>0</v>
      </c>
      <c r="H896">
        <v>0.45000000000000007</v>
      </c>
      <c r="I896">
        <v>-0.84333333333333338</v>
      </c>
      <c r="J896">
        <v>4.41</v>
      </c>
      <c r="K896">
        <v>1.1605263157894739</v>
      </c>
      <c r="L896">
        <v>4.43</v>
      </c>
      <c r="M896">
        <v>1.8230452674897117</v>
      </c>
      <c r="N896">
        <v>0</v>
      </c>
      <c r="O896">
        <v>0</v>
      </c>
      <c r="P896" t="s">
        <v>13666</v>
      </c>
      <c r="Q896" t="s">
        <v>13666</v>
      </c>
      <c r="R896" t="s">
        <v>13666</v>
      </c>
      <c r="S896">
        <v>0</v>
      </c>
    </row>
    <row r="897" spans="1:19">
      <c r="A897">
        <v>9130</v>
      </c>
      <c r="B897" t="s">
        <v>1176</v>
      </c>
      <c r="C897" t="s">
        <v>4334</v>
      </c>
      <c r="D897">
        <v>1</v>
      </c>
      <c r="E897">
        <v>4</v>
      </c>
      <c r="F897">
        <v>50000</v>
      </c>
      <c r="G897">
        <v>0</v>
      </c>
      <c r="H897">
        <v>16.959999999999994</v>
      </c>
      <c r="I897">
        <v>51.813333333333333</v>
      </c>
      <c r="J897">
        <v>17.579999999999998</v>
      </c>
      <c r="K897">
        <v>1.3680933852140076</v>
      </c>
      <c r="L897">
        <v>2.91</v>
      </c>
      <c r="M897">
        <v>0.79076086956521741</v>
      </c>
      <c r="N897">
        <v>0</v>
      </c>
      <c r="O897">
        <v>0</v>
      </c>
      <c r="P897" t="s">
        <v>13666</v>
      </c>
      <c r="Q897" t="s">
        <v>13666</v>
      </c>
      <c r="R897" t="s">
        <v>13666</v>
      </c>
      <c r="S897">
        <v>0</v>
      </c>
    </row>
    <row r="898" spans="1:19">
      <c r="A898">
        <v>9405</v>
      </c>
      <c r="B898" t="s">
        <v>2919</v>
      </c>
      <c r="C898" t="s">
        <v>4332</v>
      </c>
      <c r="D898">
        <v>1</v>
      </c>
      <c r="E898">
        <v>3</v>
      </c>
      <c r="F898">
        <v>100000</v>
      </c>
      <c r="G898">
        <v>0</v>
      </c>
      <c r="H898">
        <v>3.71</v>
      </c>
      <c r="I898">
        <v>-9.3333333333333338E-2</v>
      </c>
      <c r="J898">
        <v>2.4</v>
      </c>
      <c r="K898">
        <v>0.53215077605321504</v>
      </c>
      <c r="L898">
        <v>2.82</v>
      </c>
      <c r="M898">
        <v>1.0804597701149425</v>
      </c>
      <c r="N898">
        <v>0</v>
      </c>
      <c r="O898">
        <v>0</v>
      </c>
      <c r="P898" t="s">
        <v>13666</v>
      </c>
      <c r="Q898" t="s">
        <v>13666</v>
      </c>
      <c r="R898" t="s">
        <v>13666</v>
      </c>
      <c r="S898">
        <v>0</v>
      </c>
    </row>
    <row r="899" spans="1:19">
      <c r="A899">
        <v>9496</v>
      </c>
      <c r="B899" t="s">
        <v>3117</v>
      </c>
      <c r="C899" t="s">
        <v>4334</v>
      </c>
      <c r="D899">
        <v>1</v>
      </c>
      <c r="E899">
        <v>4</v>
      </c>
      <c r="F899">
        <v>50000</v>
      </c>
      <c r="G899">
        <v>0</v>
      </c>
      <c r="H899">
        <v>19.309999999999999</v>
      </c>
      <c r="I899">
        <v>37.496666666666663</v>
      </c>
      <c r="J899">
        <v>69.510000000000005</v>
      </c>
      <c r="K899">
        <v>5.4093385214007785</v>
      </c>
      <c r="L899">
        <v>5.47</v>
      </c>
      <c r="M899">
        <v>1.4864130434782608</v>
      </c>
      <c r="N899">
        <v>0</v>
      </c>
      <c r="O899">
        <v>0</v>
      </c>
      <c r="P899" t="s">
        <v>13666</v>
      </c>
      <c r="Q899" t="s">
        <v>13666</v>
      </c>
      <c r="R899" t="s">
        <v>13666</v>
      </c>
      <c r="S899">
        <v>0</v>
      </c>
    </row>
    <row r="900" spans="1:19">
      <c r="A900">
        <v>9507</v>
      </c>
      <c r="B900" t="s">
        <v>735</v>
      </c>
      <c r="C900" t="s">
        <v>4286</v>
      </c>
      <c r="D900">
        <v>1</v>
      </c>
      <c r="E900">
        <v>8</v>
      </c>
      <c r="F900">
        <v>100000</v>
      </c>
      <c r="G900">
        <v>0</v>
      </c>
      <c r="H900">
        <v>0.49</v>
      </c>
      <c r="I900">
        <v>-1.343333333333333</v>
      </c>
      <c r="J900">
        <v>2.67</v>
      </c>
      <c r="K900">
        <v>0.39497041420118345</v>
      </c>
      <c r="L900">
        <v>2.38</v>
      </c>
      <c r="M900">
        <v>0.72782874617737003</v>
      </c>
      <c r="N900">
        <v>0</v>
      </c>
      <c r="O900">
        <v>0</v>
      </c>
      <c r="P900" t="s">
        <v>13666</v>
      </c>
      <c r="Q900" t="s">
        <v>13666</v>
      </c>
      <c r="R900" t="s">
        <v>13666</v>
      </c>
      <c r="S900">
        <v>0</v>
      </c>
    </row>
    <row r="901" spans="1:19">
      <c r="A901">
        <v>9146</v>
      </c>
      <c r="B901" t="s">
        <v>1249</v>
      </c>
      <c r="C901" t="s">
        <v>4334</v>
      </c>
      <c r="D901">
        <v>1</v>
      </c>
      <c r="E901">
        <v>4</v>
      </c>
      <c r="F901">
        <v>50000</v>
      </c>
      <c r="G901">
        <v>0</v>
      </c>
      <c r="H901">
        <v>3.52</v>
      </c>
      <c r="I901">
        <v>1.1733333333333333</v>
      </c>
      <c r="J901">
        <v>75.36</v>
      </c>
      <c r="K901">
        <v>5.8645914396887164</v>
      </c>
      <c r="L901">
        <v>1.62</v>
      </c>
      <c r="M901">
        <v>0.44021739130434784</v>
      </c>
      <c r="N901">
        <v>0</v>
      </c>
      <c r="O901">
        <v>0</v>
      </c>
      <c r="P901" t="s">
        <v>13666</v>
      </c>
      <c r="Q901" t="s">
        <v>13666</v>
      </c>
      <c r="R901" t="s">
        <v>13666</v>
      </c>
      <c r="S901">
        <v>0</v>
      </c>
    </row>
    <row r="902" spans="1:19">
      <c r="A902">
        <v>9508</v>
      </c>
      <c r="B902" t="s">
        <v>399</v>
      </c>
      <c r="C902" t="s">
        <v>4286</v>
      </c>
      <c r="D902">
        <v>1</v>
      </c>
      <c r="E902">
        <v>8</v>
      </c>
      <c r="F902">
        <v>50000</v>
      </c>
      <c r="G902">
        <v>0</v>
      </c>
      <c r="H902">
        <v>10.039999999999999</v>
      </c>
      <c r="I902">
        <v>13.719999999999999</v>
      </c>
      <c r="J902">
        <v>2.4900000000000002</v>
      </c>
      <c r="K902">
        <v>0.36834319526627224</v>
      </c>
      <c r="L902">
        <v>1.9</v>
      </c>
      <c r="M902">
        <v>0.58103975535168195</v>
      </c>
      <c r="N902">
        <v>0</v>
      </c>
      <c r="O902">
        <v>0</v>
      </c>
      <c r="P902" t="s">
        <v>13666</v>
      </c>
      <c r="Q902" t="s">
        <v>13666</v>
      </c>
      <c r="R902" t="s">
        <v>13666</v>
      </c>
      <c r="S902">
        <v>0</v>
      </c>
    </row>
    <row r="903" spans="1:19">
      <c r="A903">
        <v>9502</v>
      </c>
      <c r="B903" t="s">
        <v>3143</v>
      </c>
      <c r="C903" t="s">
        <v>4352</v>
      </c>
      <c r="D903">
        <v>1</v>
      </c>
      <c r="E903">
        <v>14</v>
      </c>
      <c r="F903">
        <v>100000</v>
      </c>
      <c r="G903">
        <v>0</v>
      </c>
      <c r="H903">
        <v>0.95</v>
      </c>
      <c r="I903">
        <v>-0.56999999999999995</v>
      </c>
      <c r="J903">
        <v>9.2100000000000009</v>
      </c>
      <c r="K903">
        <v>1.1469489414694896</v>
      </c>
      <c r="L903">
        <v>1.99</v>
      </c>
      <c r="M903">
        <v>0.55431754874651817</v>
      </c>
      <c r="N903">
        <v>0</v>
      </c>
      <c r="O903">
        <v>0</v>
      </c>
      <c r="P903" t="s">
        <v>13666</v>
      </c>
      <c r="Q903" t="s">
        <v>13666</v>
      </c>
      <c r="R903" t="s">
        <v>13666</v>
      </c>
      <c r="S903">
        <v>0</v>
      </c>
    </row>
    <row r="904" spans="1:19">
      <c r="A904">
        <v>8574</v>
      </c>
      <c r="B904" t="s">
        <v>693</v>
      </c>
      <c r="C904" t="s">
        <v>4335</v>
      </c>
      <c r="D904">
        <v>1</v>
      </c>
      <c r="E904">
        <v>5</v>
      </c>
      <c r="F904">
        <v>50000</v>
      </c>
      <c r="G904">
        <v>0</v>
      </c>
      <c r="H904">
        <v>1.27</v>
      </c>
      <c r="I904">
        <v>-0.6333333333333333</v>
      </c>
      <c r="J904">
        <v>4.41</v>
      </c>
      <c r="K904">
        <v>1.1278772378516624</v>
      </c>
      <c r="L904">
        <v>1.7</v>
      </c>
      <c r="M904">
        <v>0.69672131147540983</v>
      </c>
      <c r="N904">
        <v>0</v>
      </c>
      <c r="O904">
        <v>0</v>
      </c>
      <c r="P904" t="s">
        <v>13666</v>
      </c>
      <c r="Q904" t="s">
        <v>13666</v>
      </c>
      <c r="R904" t="s">
        <v>13666</v>
      </c>
      <c r="S904">
        <v>0</v>
      </c>
    </row>
    <row r="905" spans="1:19">
      <c r="A905">
        <v>8761</v>
      </c>
      <c r="B905" t="s">
        <v>809</v>
      </c>
      <c r="C905" t="s">
        <v>4334</v>
      </c>
      <c r="D905">
        <v>1</v>
      </c>
      <c r="E905">
        <v>4</v>
      </c>
      <c r="F905">
        <v>50000</v>
      </c>
      <c r="G905">
        <v>0</v>
      </c>
      <c r="H905">
        <v>0.40999999999999992</v>
      </c>
      <c r="I905">
        <v>-1.3666666666666665</v>
      </c>
      <c r="J905">
        <v>6.47</v>
      </c>
      <c r="K905">
        <v>0.50350194552529182</v>
      </c>
      <c r="L905">
        <v>4.16</v>
      </c>
      <c r="M905">
        <v>1.1304347826086956</v>
      </c>
      <c r="N905">
        <v>0</v>
      </c>
      <c r="O905">
        <v>0</v>
      </c>
      <c r="P905" t="s">
        <v>13666</v>
      </c>
      <c r="Q905" t="s">
        <v>13666</v>
      </c>
      <c r="R905" t="s">
        <v>13666</v>
      </c>
      <c r="S905">
        <v>0</v>
      </c>
    </row>
    <row r="906" spans="1:19">
      <c r="A906">
        <v>9165</v>
      </c>
      <c r="B906" t="s">
        <v>563</v>
      </c>
      <c r="C906" t="s">
        <v>4332</v>
      </c>
      <c r="D906">
        <v>1</v>
      </c>
      <c r="E906">
        <v>3</v>
      </c>
      <c r="F906">
        <v>100000</v>
      </c>
      <c r="G906">
        <v>0</v>
      </c>
      <c r="H906">
        <v>17.09</v>
      </c>
      <c r="I906">
        <v>11.1</v>
      </c>
      <c r="J906">
        <v>6.93</v>
      </c>
      <c r="K906">
        <v>1.5365853658536586</v>
      </c>
      <c r="L906">
        <v>2.5</v>
      </c>
      <c r="M906">
        <v>0.95785440613026829</v>
      </c>
      <c r="N906">
        <v>0</v>
      </c>
      <c r="O906">
        <v>0</v>
      </c>
      <c r="P906" t="s">
        <v>13666</v>
      </c>
      <c r="Q906" t="s">
        <v>13666</v>
      </c>
      <c r="R906" t="s">
        <v>13666</v>
      </c>
      <c r="S906">
        <v>0</v>
      </c>
    </row>
    <row r="907" spans="1:19">
      <c r="A907">
        <v>9500</v>
      </c>
      <c r="B907" t="s">
        <v>101</v>
      </c>
      <c r="C907" t="s">
        <v>4334</v>
      </c>
      <c r="D907">
        <v>1</v>
      </c>
      <c r="E907">
        <v>4</v>
      </c>
      <c r="F907">
        <v>100000</v>
      </c>
      <c r="G907">
        <v>0</v>
      </c>
      <c r="H907">
        <v>5.66</v>
      </c>
      <c r="I907">
        <v>27.623333333333335</v>
      </c>
      <c r="J907">
        <v>15.39</v>
      </c>
      <c r="K907">
        <v>1.1976653696498056</v>
      </c>
      <c r="L907">
        <v>3.37</v>
      </c>
      <c r="M907">
        <v>0.91576086956521741</v>
      </c>
      <c r="N907">
        <v>0</v>
      </c>
      <c r="O907">
        <v>0</v>
      </c>
      <c r="P907" t="s">
        <v>13666</v>
      </c>
      <c r="Q907" t="s">
        <v>13666</v>
      </c>
      <c r="R907" t="s">
        <v>13666</v>
      </c>
      <c r="S907">
        <v>0</v>
      </c>
    </row>
    <row r="908" spans="1:19">
      <c r="A908">
        <v>8570</v>
      </c>
      <c r="B908" t="s">
        <v>621</v>
      </c>
      <c r="C908" t="s">
        <v>4334</v>
      </c>
      <c r="D908">
        <v>1</v>
      </c>
      <c r="E908">
        <v>4</v>
      </c>
      <c r="F908">
        <v>50000</v>
      </c>
      <c r="G908">
        <v>0</v>
      </c>
      <c r="H908">
        <v>1.7200000000000002</v>
      </c>
      <c r="I908">
        <v>-1.9633333333333336</v>
      </c>
      <c r="J908">
        <v>4.6900000000000004</v>
      </c>
      <c r="K908">
        <v>0.36498054474708175</v>
      </c>
      <c r="L908">
        <v>1.67</v>
      </c>
      <c r="M908">
        <v>0.45380434782608692</v>
      </c>
      <c r="N908">
        <v>0</v>
      </c>
      <c r="O908">
        <v>0</v>
      </c>
      <c r="P908" t="s">
        <v>13666</v>
      </c>
      <c r="Q908" t="s">
        <v>13666</v>
      </c>
      <c r="R908" t="s">
        <v>13666</v>
      </c>
      <c r="S908">
        <v>0</v>
      </c>
    </row>
    <row r="909" spans="1:19">
      <c r="A909">
        <v>8605</v>
      </c>
      <c r="B909" t="s">
        <v>3209</v>
      </c>
      <c r="C909" t="s">
        <v>4286</v>
      </c>
      <c r="D909">
        <v>1</v>
      </c>
      <c r="E909">
        <v>8</v>
      </c>
      <c r="F909">
        <v>50000</v>
      </c>
      <c r="G909">
        <v>0</v>
      </c>
      <c r="H909">
        <v>0.62999999999999989</v>
      </c>
      <c r="I909">
        <v>-1.4233333333333331</v>
      </c>
      <c r="J909">
        <v>8.85</v>
      </c>
      <c r="K909">
        <v>1.3091715976331362</v>
      </c>
      <c r="L909">
        <v>2.86</v>
      </c>
      <c r="M909">
        <v>0.87461773700305812</v>
      </c>
      <c r="N909">
        <v>0</v>
      </c>
      <c r="O909">
        <v>0</v>
      </c>
      <c r="P909" t="s">
        <v>13666</v>
      </c>
      <c r="Q909" t="s">
        <v>13666</v>
      </c>
      <c r="R909" t="s">
        <v>13666</v>
      </c>
      <c r="S909">
        <v>0</v>
      </c>
    </row>
    <row r="910" spans="1:19">
      <c r="A910">
        <v>8672</v>
      </c>
      <c r="B910" t="s">
        <v>104</v>
      </c>
      <c r="C910" t="s">
        <v>4339</v>
      </c>
      <c r="D910">
        <v>1</v>
      </c>
      <c r="E910">
        <v>6</v>
      </c>
      <c r="F910">
        <v>100000</v>
      </c>
      <c r="G910">
        <v>0</v>
      </c>
      <c r="H910">
        <v>0.15999999999999992</v>
      </c>
      <c r="I910">
        <v>-1.0566666666666666</v>
      </c>
      <c r="J910">
        <v>2.98</v>
      </c>
      <c r="K910">
        <v>0.78421052631578947</v>
      </c>
      <c r="L910">
        <v>2.17</v>
      </c>
      <c r="M910">
        <v>0.89300411522633738</v>
      </c>
      <c r="N910">
        <v>0</v>
      </c>
      <c r="O910">
        <v>0</v>
      </c>
      <c r="P910" t="s">
        <v>13666</v>
      </c>
      <c r="Q910" t="s">
        <v>13666</v>
      </c>
      <c r="R910" t="s">
        <v>13666</v>
      </c>
      <c r="S910">
        <v>0</v>
      </c>
    </row>
    <row r="911" spans="1:19">
      <c r="A911">
        <v>8610</v>
      </c>
      <c r="B911" t="s">
        <v>912</v>
      </c>
      <c r="C911" t="s">
        <v>8071</v>
      </c>
      <c r="D911">
        <v>1</v>
      </c>
      <c r="E911">
        <v>10</v>
      </c>
      <c r="F911">
        <v>100000</v>
      </c>
      <c r="G911">
        <v>0</v>
      </c>
      <c r="H911">
        <v>14.13</v>
      </c>
      <c r="I911">
        <v>4.3433333333333328</v>
      </c>
      <c r="J911">
        <v>4.13</v>
      </c>
      <c r="K911">
        <v>0.92600896860986548</v>
      </c>
      <c r="L911">
        <v>2.0499999999999998</v>
      </c>
      <c r="M911">
        <v>1.1781609195402298</v>
      </c>
      <c r="N911">
        <v>0</v>
      </c>
      <c r="O911">
        <v>0</v>
      </c>
      <c r="P911" t="s">
        <v>13666</v>
      </c>
      <c r="Q911" t="s">
        <v>13666</v>
      </c>
      <c r="R911" t="s">
        <v>13666</v>
      </c>
      <c r="S911">
        <v>0</v>
      </c>
    </row>
    <row r="912" spans="1:19">
      <c r="A912">
        <v>9218</v>
      </c>
      <c r="B912" t="s">
        <v>738</v>
      </c>
      <c r="C912" t="s">
        <v>4334</v>
      </c>
      <c r="D912">
        <v>1</v>
      </c>
      <c r="E912">
        <v>4</v>
      </c>
      <c r="F912">
        <v>50000</v>
      </c>
      <c r="G912">
        <v>0</v>
      </c>
      <c r="H912">
        <v>1.1200000000000006</v>
      </c>
      <c r="I912">
        <v>-4.16</v>
      </c>
      <c r="J912">
        <v>8.3699999999999992</v>
      </c>
      <c r="K912">
        <v>0.65136186770428006</v>
      </c>
      <c r="L912">
        <v>3.29</v>
      </c>
      <c r="M912">
        <v>0.8940217391304347</v>
      </c>
      <c r="N912">
        <v>0</v>
      </c>
      <c r="O912">
        <v>0</v>
      </c>
      <c r="P912" t="s">
        <v>13666</v>
      </c>
      <c r="Q912" t="s">
        <v>13666</v>
      </c>
      <c r="R912" t="s">
        <v>13666</v>
      </c>
      <c r="S912">
        <v>0</v>
      </c>
    </row>
    <row r="913" spans="1:19">
      <c r="A913">
        <v>9523</v>
      </c>
      <c r="B913" t="s">
        <v>323</v>
      </c>
      <c r="C913" t="s">
        <v>4370</v>
      </c>
      <c r="D913">
        <v>1</v>
      </c>
      <c r="E913">
        <v>11</v>
      </c>
      <c r="F913">
        <v>50000</v>
      </c>
      <c r="G913">
        <v>0</v>
      </c>
      <c r="H913">
        <v>0.69</v>
      </c>
      <c r="I913">
        <v>-0.22999999999999998</v>
      </c>
      <c r="J913">
        <v>3.77</v>
      </c>
      <c r="K913">
        <v>1.112094395280236</v>
      </c>
      <c r="L913">
        <v>2.65</v>
      </c>
      <c r="M913">
        <v>1.7905405405405406</v>
      </c>
      <c r="N913">
        <v>0</v>
      </c>
      <c r="O913">
        <v>0</v>
      </c>
      <c r="P913" t="s">
        <v>13666</v>
      </c>
      <c r="Q913" t="s">
        <v>13666</v>
      </c>
      <c r="R913" t="s">
        <v>13666</v>
      </c>
      <c r="S913">
        <v>0</v>
      </c>
    </row>
    <row r="914" spans="1:19">
      <c r="A914">
        <v>8560</v>
      </c>
      <c r="B914" t="s">
        <v>1238</v>
      </c>
      <c r="C914" t="s">
        <v>4334</v>
      </c>
      <c r="D914">
        <v>1</v>
      </c>
      <c r="E914">
        <v>4</v>
      </c>
      <c r="F914">
        <v>50000</v>
      </c>
      <c r="G914">
        <v>0</v>
      </c>
      <c r="H914">
        <v>5.43</v>
      </c>
      <c r="I914">
        <v>28.026666666666667</v>
      </c>
      <c r="J914">
        <v>23.99</v>
      </c>
      <c r="K914">
        <v>1.8669260700389105</v>
      </c>
      <c r="L914">
        <v>1.52</v>
      </c>
      <c r="M914">
        <v>0.41304347826086957</v>
      </c>
      <c r="N914">
        <v>0</v>
      </c>
      <c r="O914">
        <v>0</v>
      </c>
      <c r="P914" t="s">
        <v>13666</v>
      </c>
      <c r="Q914" t="s">
        <v>13666</v>
      </c>
      <c r="R914" t="s">
        <v>13666</v>
      </c>
      <c r="S914">
        <v>0</v>
      </c>
    </row>
    <row r="915" spans="1:19">
      <c r="A915">
        <v>8579</v>
      </c>
      <c r="B915" t="s">
        <v>3102</v>
      </c>
      <c r="C915" t="s">
        <v>4337</v>
      </c>
      <c r="D915">
        <v>1</v>
      </c>
      <c r="E915">
        <v>13</v>
      </c>
      <c r="F915">
        <v>50000</v>
      </c>
      <c r="G915">
        <v>0</v>
      </c>
      <c r="H915">
        <v>6.98</v>
      </c>
      <c r="I915">
        <v>7.4866666666666672</v>
      </c>
      <c r="J915">
        <v>0.94</v>
      </c>
      <c r="K915">
        <v>0.19915254237288135</v>
      </c>
      <c r="L915">
        <v>2.34</v>
      </c>
      <c r="M915">
        <v>1.1818181818181817</v>
      </c>
      <c r="N915">
        <v>0</v>
      </c>
      <c r="O915">
        <v>0</v>
      </c>
      <c r="P915" t="s">
        <v>13666</v>
      </c>
      <c r="Q915" t="s">
        <v>13666</v>
      </c>
      <c r="R915" t="s">
        <v>13666</v>
      </c>
      <c r="S915">
        <v>0</v>
      </c>
    </row>
    <row r="916" spans="1:19">
      <c r="A916">
        <v>8927</v>
      </c>
      <c r="B916" t="s">
        <v>1372</v>
      </c>
      <c r="C916" t="s">
        <v>4335</v>
      </c>
      <c r="D916">
        <v>1</v>
      </c>
      <c r="E916">
        <v>5</v>
      </c>
      <c r="F916">
        <v>100000</v>
      </c>
      <c r="G916">
        <v>0</v>
      </c>
      <c r="H916">
        <v>2.3500000000000014</v>
      </c>
      <c r="I916">
        <v>40.233333333333327</v>
      </c>
      <c r="J916">
        <v>2.81</v>
      </c>
      <c r="K916">
        <v>0.71867007672634264</v>
      </c>
      <c r="L916">
        <v>2.7</v>
      </c>
      <c r="M916">
        <v>1.1065573770491803</v>
      </c>
      <c r="N916">
        <v>0</v>
      </c>
      <c r="O916">
        <v>0</v>
      </c>
      <c r="P916" t="s">
        <v>13666</v>
      </c>
      <c r="Q916" t="s">
        <v>13666</v>
      </c>
      <c r="R916" t="s">
        <v>13666</v>
      </c>
      <c r="S916">
        <v>0</v>
      </c>
    </row>
    <row r="917" spans="1:19">
      <c r="A917">
        <v>9530</v>
      </c>
      <c r="B917" t="s">
        <v>459</v>
      </c>
      <c r="C917" t="s">
        <v>4334</v>
      </c>
      <c r="D917">
        <v>1</v>
      </c>
      <c r="E917">
        <v>4</v>
      </c>
      <c r="F917">
        <v>50000</v>
      </c>
      <c r="G917">
        <v>0</v>
      </c>
      <c r="H917">
        <v>0.36999999999999988</v>
      </c>
      <c r="I917">
        <v>-1.9866666666666666</v>
      </c>
      <c r="J917">
        <v>23.09</v>
      </c>
      <c r="K917">
        <v>1.796887159533074</v>
      </c>
      <c r="L917">
        <v>2.23</v>
      </c>
      <c r="M917">
        <v>0.60597826086956519</v>
      </c>
      <c r="N917">
        <v>0</v>
      </c>
      <c r="O917">
        <v>0</v>
      </c>
      <c r="P917" t="s">
        <v>13666</v>
      </c>
      <c r="Q917" t="s">
        <v>13666</v>
      </c>
      <c r="R917" t="s">
        <v>13666</v>
      </c>
      <c r="S917">
        <v>0</v>
      </c>
    </row>
    <row r="918" spans="1:19">
      <c r="A918">
        <v>9228</v>
      </c>
      <c r="B918" t="s">
        <v>3261</v>
      </c>
      <c r="C918" t="s">
        <v>4286</v>
      </c>
      <c r="D918">
        <v>1</v>
      </c>
      <c r="E918">
        <v>8</v>
      </c>
      <c r="F918">
        <v>50000</v>
      </c>
      <c r="G918">
        <v>0</v>
      </c>
      <c r="H918">
        <v>0.64999999999999991</v>
      </c>
      <c r="I918">
        <v>-1.4233333333333331</v>
      </c>
      <c r="J918">
        <v>4.3499999999999996</v>
      </c>
      <c r="K918">
        <v>0.64349112426035504</v>
      </c>
      <c r="L918">
        <v>2.29</v>
      </c>
      <c r="M918">
        <v>0.70030581039755357</v>
      </c>
      <c r="N918">
        <v>0</v>
      </c>
      <c r="O918">
        <v>0</v>
      </c>
      <c r="P918" t="s">
        <v>13666</v>
      </c>
      <c r="Q918" t="s">
        <v>13666</v>
      </c>
      <c r="R918" t="s">
        <v>13666</v>
      </c>
      <c r="S918">
        <v>0</v>
      </c>
    </row>
    <row r="919" spans="1:19">
      <c r="A919">
        <v>8553</v>
      </c>
      <c r="B919" t="s">
        <v>685</v>
      </c>
      <c r="C919" t="s">
        <v>4286</v>
      </c>
      <c r="D919">
        <v>1</v>
      </c>
      <c r="E919">
        <v>8</v>
      </c>
      <c r="F919">
        <v>50000</v>
      </c>
      <c r="G919">
        <v>0</v>
      </c>
      <c r="H919">
        <v>15.440000000000001</v>
      </c>
      <c r="I919">
        <v>10.220000000000001</v>
      </c>
      <c r="J919">
        <v>1.52</v>
      </c>
      <c r="K919">
        <v>0.22485207100591717</v>
      </c>
      <c r="L919">
        <v>2.0699999999999998</v>
      </c>
      <c r="M919">
        <v>0.6330275229357798</v>
      </c>
      <c r="N919">
        <v>0</v>
      </c>
      <c r="O919">
        <v>0</v>
      </c>
      <c r="P919" t="s">
        <v>13666</v>
      </c>
      <c r="Q919" t="s">
        <v>13666</v>
      </c>
      <c r="R919" t="s">
        <v>13666</v>
      </c>
      <c r="S919">
        <v>0</v>
      </c>
    </row>
    <row r="920" spans="1:19">
      <c r="A920">
        <v>8648</v>
      </c>
      <c r="B920" t="s">
        <v>50</v>
      </c>
      <c r="C920" t="s">
        <v>4339</v>
      </c>
      <c r="D920">
        <v>1</v>
      </c>
      <c r="E920">
        <v>6</v>
      </c>
      <c r="F920">
        <v>50000</v>
      </c>
      <c r="G920">
        <v>0</v>
      </c>
      <c r="H920">
        <v>1.1400000000000006</v>
      </c>
      <c r="I920">
        <v>85.27</v>
      </c>
      <c r="J920">
        <v>4.1100000000000003</v>
      </c>
      <c r="K920">
        <v>1.0815789473684212</v>
      </c>
      <c r="L920">
        <v>3.12</v>
      </c>
      <c r="M920">
        <v>1.2839506172839505</v>
      </c>
      <c r="N920">
        <v>0</v>
      </c>
      <c r="O920">
        <v>0</v>
      </c>
      <c r="P920" t="s">
        <v>13666</v>
      </c>
      <c r="Q920" t="s">
        <v>13666</v>
      </c>
      <c r="R920" t="s">
        <v>13666</v>
      </c>
      <c r="S920">
        <v>0</v>
      </c>
    </row>
    <row r="921" spans="1:19">
      <c r="A921">
        <v>8638</v>
      </c>
      <c r="B921" t="s">
        <v>594</v>
      </c>
      <c r="C921" t="s">
        <v>4334</v>
      </c>
      <c r="D921">
        <v>1</v>
      </c>
      <c r="E921">
        <v>4</v>
      </c>
      <c r="F921">
        <v>100000</v>
      </c>
      <c r="G921">
        <v>0</v>
      </c>
      <c r="H921">
        <v>17.16</v>
      </c>
      <c r="I921">
        <v>15.536666666666667</v>
      </c>
      <c r="J921">
        <v>8.24</v>
      </c>
      <c r="K921">
        <v>0.64124513618677048</v>
      </c>
      <c r="L921">
        <v>1.8</v>
      </c>
      <c r="M921">
        <v>0.4891304347826087</v>
      </c>
      <c r="N921">
        <v>0</v>
      </c>
      <c r="O921">
        <v>0</v>
      </c>
      <c r="P921" t="s">
        <v>13666</v>
      </c>
      <c r="Q921" t="s">
        <v>13666</v>
      </c>
      <c r="R921" t="s">
        <v>13666</v>
      </c>
      <c r="S921">
        <v>0</v>
      </c>
    </row>
    <row r="922" spans="1:19">
      <c r="A922">
        <v>9543</v>
      </c>
      <c r="B922" t="s">
        <v>393</v>
      </c>
      <c r="C922" t="s">
        <v>4286</v>
      </c>
      <c r="D922">
        <v>1</v>
      </c>
      <c r="E922">
        <v>8</v>
      </c>
      <c r="F922">
        <v>150000</v>
      </c>
      <c r="G922">
        <v>0</v>
      </c>
      <c r="H922">
        <v>2.6500000000000021</v>
      </c>
      <c r="I922">
        <v>18.196666666666669</v>
      </c>
      <c r="J922">
        <v>2.86</v>
      </c>
      <c r="K922">
        <v>0.42307692307692307</v>
      </c>
      <c r="L922">
        <v>2.25</v>
      </c>
      <c r="M922">
        <v>0.68807339449541283</v>
      </c>
      <c r="N922">
        <v>0</v>
      </c>
      <c r="O922">
        <v>0</v>
      </c>
      <c r="P922" t="s">
        <v>13666</v>
      </c>
      <c r="Q922" t="s">
        <v>13666</v>
      </c>
      <c r="R922" t="s">
        <v>13666</v>
      </c>
      <c r="S922">
        <v>0</v>
      </c>
    </row>
    <row r="923" spans="1:19">
      <c r="A923">
        <v>8544</v>
      </c>
      <c r="B923" t="s">
        <v>1214</v>
      </c>
      <c r="C923" t="s">
        <v>4334</v>
      </c>
      <c r="D923">
        <v>1</v>
      </c>
      <c r="E923">
        <v>4</v>
      </c>
      <c r="F923">
        <v>50000</v>
      </c>
      <c r="G923">
        <v>0</v>
      </c>
      <c r="H923">
        <v>4.5899999999999963</v>
      </c>
      <c r="I923">
        <v>51.32</v>
      </c>
      <c r="J923">
        <v>3.67</v>
      </c>
      <c r="K923">
        <v>0.28560311284046691</v>
      </c>
      <c r="L923">
        <v>3.77</v>
      </c>
      <c r="M923">
        <v>1.0244565217391304</v>
      </c>
      <c r="N923">
        <v>0</v>
      </c>
      <c r="O923">
        <v>0</v>
      </c>
      <c r="P923" t="s">
        <v>13666</v>
      </c>
      <c r="Q923" t="s">
        <v>13666</v>
      </c>
      <c r="R923" t="s">
        <v>13666</v>
      </c>
      <c r="S923">
        <v>0</v>
      </c>
    </row>
    <row r="924" spans="1:19">
      <c r="A924">
        <v>8611</v>
      </c>
      <c r="B924" t="s">
        <v>670</v>
      </c>
      <c r="C924" t="s">
        <v>4334</v>
      </c>
      <c r="D924">
        <v>1</v>
      </c>
      <c r="E924">
        <v>4</v>
      </c>
      <c r="F924">
        <v>50000</v>
      </c>
      <c r="G924">
        <v>0</v>
      </c>
      <c r="H924">
        <v>19.59</v>
      </c>
      <c r="I924">
        <v>7.69</v>
      </c>
      <c r="J924">
        <v>10.17</v>
      </c>
      <c r="K924">
        <v>0.79143968871595327</v>
      </c>
      <c r="L924">
        <v>3.48</v>
      </c>
      <c r="M924">
        <v>0.94565217391304346</v>
      </c>
      <c r="N924">
        <v>0</v>
      </c>
      <c r="O924">
        <v>0</v>
      </c>
      <c r="P924" t="s">
        <v>13666</v>
      </c>
      <c r="Q924" t="s">
        <v>13666</v>
      </c>
      <c r="R924" t="s">
        <v>13666</v>
      </c>
      <c r="S924">
        <v>0</v>
      </c>
    </row>
    <row r="925" spans="1:19">
      <c r="A925">
        <v>8627</v>
      </c>
      <c r="B925" t="s">
        <v>467</v>
      </c>
      <c r="C925" t="s">
        <v>4334</v>
      </c>
      <c r="D925">
        <v>1</v>
      </c>
      <c r="E925">
        <v>4</v>
      </c>
      <c r="F925">
        <v>100000</v>
      </c>
      <c r="G925">
        <v>0</v>
      </c>
      <c r="H925">
        <v>6.56</v>
      </c>
      <c r="I925">
        <v>7.8133333333333326</v>
      </c>
      <c r="J925">
        <v>5.36</v>
      </c>
      <c r="K925">
        <v>0.4171206225680934</v>
      </c>
      <c r="L925">
        <v>2.48</v>
      </c>
      <c r="M925">
        <v>0.67391304347826086</v>
      </c>
      <c r="N925">
        <v>0</v>
      </c>
      <c r="O925">
        <v>0</v>
      </c>
      <c r="P925" t="s">
        <v>13666</v>
      </c>
      <c r="Q925" t="s">
        <v>13666</v>
      </c>
      <c r="R925" t="s">
        <v>13666</v>
      </c>
      <c r="S925">
        <v>0</v>
      </c>
    </row>
    <row r="926" spans="1:19">
      <c r="A926">
        <v>9549</v>
      </c>
      <c r="B926" t="s">
        <v>199</v>
      </c>
      <c r="C926" t="s">
        <v>4339</v>
      </c>
      <c r="D926">
        <v>1</v>
      </c>
      <c r="E926">
        <v>6</v>
      </c>
      <c r="F926">
        <v>50000</v>
      </c>
      <c r="G926">
        <v>0</v>
      </c>
      <c r="H926">
        <v>0.5</v>
      </c>
      <c r="I926">
        <v>-1.5733333333333333</v>
      </c>
      <c r="J926">
        <v>3.16</v>
      </c>
      <c r="K926">
        <v>0.83157894736842108</v>
      </c>
      <c r="L926">
        <v>1.72</v>
      </c>
      <c r="M926">
        <v>0.70781893004115226</v>
      </c>
      <c r="N926">
        <v>0</v>
      </c>
      <c r="O926">
        <v>0</v>
      </c>
      <c r="P926" t="s">
        <v>13666</v>
      </c>
      <c r="Q926" t="s">
        <v>13666</v>
      </c>
      <c r="R926" t="s">
        <v>13666</v>
      </c>
      <c r="S926">
        <v>0</v>
      </c>
    </row>
    <row r="927" spans="1:19">
      <c r="A927">
        <v>9566</v>
      </c>
      <c r="B927" t="s">
        <v>155</v>
      </c>
      <c r="C927" t="s">
        <v>4334</v>
      </c>
      <c r="D927">
        <v>1</v>
      </c>
      <c r="E927">
        <v>4</v>
      </c>
      <c r="F927">
        <v>50000</v>
      </c>
      <c r="G927">
        <v>0</v>
      </c>
      <c r="H927">
        <v>17.259999999999998</v>
      </c>
      <c r="I927">
        <v>10.53</v>
      </c>
      <c r="J927">
        <v>12.65</v>
      </c>
      <c r="K927">
        <v>0.98443579766536971</v>
      </c>
      <c r="L927">
        <v>3.52</v>
      </c>
      <c r="M927">
        <v>0.9565217391304347</v>
      </c>
      <c r="N927">
        <v>0</v>
      </c>
      <c r="O927">
        <v>0</v>
      </c>
      <c r="P927" t="s">
        <v>13666</v>
      </c>
      <c r="Q927" t="s">
        <v>13666</v>
      </c>
      <c r="R927" t="s">
        <v>13666</v>
      </c>
      <c r="S927">
        <v>0</v>
      </c>
    </row>
    <row r="928" spans="1:19">
      <c r="A928">
        <v>9591</v>
      </c>
      <c r="B928" t="s">
        <v>208</v>
      </c>
      <c r="C928" t="s">
        <v>4339</v>
      </c>
      <c r="D928">
        <v>1</v>
      </c>
      <c r="E928">
        <v>6</v>
      </c>
      <c r="F928">
        <v>50000</v>
      </c>
      <c r="G928">
        <v>0</v>
      </c>
      <c r="H928">
        <v>3.8299999999999983</v>
      </c>
      <c r="I928">
        <v>25.433333333333334</v>
      </c>
      <c r="J928">
        <v>7.61</v>
      </c>
      <c r="K928">
        <v>2.0026315789473688</v>
      </c>
      <c r="L928">
        <v>2.2000000000000002</v>
      </c>
      <c r="M928">
        <v>0.90534979423868311</v>
      </c>
      <c r="N928">
        <v>0</v>
      </c>
      <c r="O928">
        <v>0</v>
      </c>
      <c r="P928" t="s">
        <v>13666</v>
      </c>
      <c r="Q928" t="s">
        <v>13666</v>
      </c>
      <c r="R928" t="s">
        <v>13666</v>
      </c>
      <c r="S928">
        <v>0</v>
      </c>
    </row>
    <row r="929" spans="1:19">
      <c r="A929">
        <v>8632</v>
      </c>
      <c r="B929" t="s">
        <v>3324</v>
      </c>
      <c r="C929" t="s">
        <v>4286</v>
      </c>
      <c r="D929">
        <v>1</v>
      </c>
      <c r="E929">
        <v>8</v>
      </c>
      <c r="F929">
        <v>100000</v>
      </c>
      <c r="G929">
        <v>0</v>
      </c>
      <c r="H929">
        <v>1.1400000000000001</v>
      </c>
      <c r="I929">
        <v>-2.2200000000000002</v>
      </c>
      <c r="J929">
        <v>2.89</v>
      </c>
      <c r="K929">
        <v>0.4275147928994083</v>
      </c>
      <c r="L929">
        <v>3.1</v>
      </c>
      <c r="M929">
        <v>0.94801223241590216</v>
      </c>
      <c r="N929">
        <v>0</v>
      </c>
      <c r="O929">
        <v>0</v>
      </c>
      <c r="P929" t="s">
        <v>13666</v>
      </c>
      <c r="Q929" t="s">
        <v>13666</v>
      </c>
      <c r="R929" t="s">
        <v>13666</v>
      </c>
      <c r="S929">
        <v>0</v>
      </c>
    </row>
    <row r="930" spans="1:19">
      <c r="A930">
        <v>8660</v>
      </c>
      <c r="B930" t="s">
        <v>1241</v>
      </c>
      <c r="C930" t="s">
        <v>4334</v>
      </c>
      <c r="D930">
        <v>1</v>
      </c>
      <c r="E930">
        <v>4</v>
      </c>
      <c r="F930">
        <v>50000</v>
      </c>
      <c r="G930">
        <v>0</v>
      </c>
      <c r="H930">
        <v>0.28000000000000025</v>
      </c>
      <c r="I930">
        <v>-1.9866666666666666</v>
      </c>
      <c r="J930">
        <v>10.71</v>
      </c>
      <c r="K930">
        <v>0.83346303501945529</v>
      </c>
      <c r="L930">
        <v>2.95</v>
      </c>
      <c r="M930">
        <v>0.80163043478260876</v>
      </c>
      <c r="N930">
        <v>0</v>
      </c>
      <c r="O930">
        <v>0</v>
      </c>
      <c r="P930" t="s">
        <v>13666</v>
      </c>
      <c r="Q930" t="s">
        <v>13666</v>
      </c>
      <c r="R930" t="s">
        <v>13666</v>
      </c>
      <c r="S930">
        <v>0</v>
      </c>
    </row>
    <row r="931" spans="1:19">
      <c r="A931">
        <v>8650</v>
      </c>
      <c r="B931" t="s">
        <v>3338</v>
      </c>
      <c r="C931" t="s">
        <v>4334</v>
      </c>
      <c r="D931">
        <v>1</v>
      </c>
      <c r="E931">
        <v>4</v>
      </c>
      <c r="F931">
        <v>50000</v>
      </c>
      <c r="G931">
        <v>0</v>
      </c>
      <c r="H931">
        <v>3.7899999999999991</v>
      </c>
      <c r="I931">
        <v>44.016666666666673</v>
      </c>
      <c r="J931">
        <v>15.92</v>
      </c>
      <c r="K931">
        <v>1.2389105058365759</v>
      </c>
      <c r="L931">
        <v>4.1900000000000004</v>
      </c>
      <c r="M931">
        <v>1.1385869565217392</v>
      </c>
      <c r="N931">
        <v>0</v>
      </c>
      <c r="O931">
        <v>0</v>
      </c>
      <c r="P931" t="s">
        <v>13666</v>
      </c>
      <c r="Q931" t="s">
        <v>13666</v>
      </c>
      <c r="R931" t="s">
        <v>13666</v>
      </c>
      <c r="S931">
        <v>0</v>
      </c>
    </row>
    <row r="932" spans="1:19">
      <c r="A932">
        <v>9300</v>
      </c>
      <c r="B932" t="s">
        <v>220</v>
      </c>
      <c r="C932" t="s">
        <v>4334</v>
      </c>
      <c r="D932">
        <v>1</v>
      </c>
      <c r="E932">
        <v>4</v>
      </c>
      <c r="F932">
        <v>50000</v>
      </c>
      <c r="G932">
        <v>0</v>
      </c>
      <c r="H932">
        <v>3.01</v>
      </c>
      <c r="I932">
        <v>1.86</v>
      </c>
      <c r="J932">
        <v>23.05</v>
      </c>
      <c r="K932">
        <v>1.7937743190661479</v>
      </c>
      <c r="L932">
        <v>3.05</v>
      </c>
      <c r="M932">
        <v>0.82880434782608692</v>
      </c>
      <c r="N932">
        <v>0</v>
      </c>
      <c r="O932">
        <v>0</v>
      </c>
      <c r="P932" t="s">
        <v>13666</v>
      </c>
      <c r="Q932" t="s">
        <v>13666</v>
      </c>
      <c r="R932" t="s">
        <v>13666</v>
      </c>
      <c r="S932">
        <v>0</v>
      </c>
    </row>
    <row r="933" spans="1:19">
      <c r="A933">
        <v>9485</v>
      </c>
      <c r="B933" t="s">
        <v>4058</v>
      </c>
      <c r="C933" t="s">
        <v>4334</v>
      </c>
      <c r="D933">
        <v>1</v>
      </c>
      <c r="E933">
        <v>4</v>
      </c>
      <c r="F933">
        <v>49990</v>
      </c>
      <c r="G933">
        <v>0</v>
      </c>
      <c r="H933">
        <v>14.149999999999999</v>
      </c>
      <c r="I933">
        <v>55.463333333333331</v>
      </c>
      <c r="J933">
        <v>28.92</v>
      </c>
      <c r="K933">
        <v>2.2505836575875486</v>
      </c>
      <c r="L933">
        <v>2.58</v>
      </c>
      <c r="M933">
        <v>0.70108695652173914</v>
      </c>
      <c r="N933">
        <v>0</v>
      </c>
      <c r="O933">
        <v>0</v>
      </c>
      <c r="P933" t="s">
        <v>13666</v>
      </c>
      <c r="Q933" t="s">
        <v>13666</v>
      </c>
      <c r="R933" t="s">
        <v>13666</v>
      </c>
      <c r="S933">
        <v>0</v>
      </c>
    </row>
    <row r="934" spans="1:19">
      <c r="A934">
        <v>8712</v>
      </c>
      <c r="B934" t="s">
        <v>3592</v>
      </c>
      <c r="C934" t="s">
        <v>4352</v>
      </c>
      <c r="D934">
        <v>1</v>
      </c>
      <c r="E934">
        <v>14</v>
      </c>
      <c r="F934">
        <v>100000</v>
      </c>
      <c r="G934">
        <v>0</v>
      </c>
      <c r="H934">
        <v>0.19999999999999996</v>
      </c>
      <c r="I934">
        <v>-1.5833333333333333</v>
      </c>
      <c r="J934">
        <v>23.73</v>
      </c>
      <c r="K934">
        <v>2.9551681195516815</v>
      </c>
      <c r="L934">
        <v>3.49</v>
      </c>
      <c r="M934">
        <v>0.97214484679665747</v>
      </c>
      <c r="N934">
        <v>0</v>
      </c>
      <c r="O934">
        <v>0</v>
      </c>
      <c r="P934" t="s">
        <v>13666</v>
      </c>
      <c r="Q934" t="s">
        <v>13666</v>
      </c>
      <c r="R934" t="s">
        <v>13666</v>
      </c>
      <c r="S934">
        <v>0</v>
      </c>
    </row>
    <row r="935" spans="1:19">
      <c r="A935">
        <v>9356</v>
      </c>
      <c r="B935" t="s">
        <v>1264</v>
      </c>
      <c r="C935" t="s">
        <v>4334</v>
      </c>
      <c r="D935">
        <v>1</v>
      </c>
      <c r="E935">
        <v>4</v>
      </c>
      <c r="F935">
        <v>50000</v>
      </c>
      <c r="G935">
        <v>0</v>
      </c>
      <c r="H935">
        <v>0.43999999999999995</v>
      </c>
      <c r="I935">
        <v>-0.94999999999999984</v>
      </c>
      <c r="J935">
        <v>26.38</v>
      </c>
      <c r="K935">
        <v>2.052918287937743</v>
      </c>
      <c r="L935">
        <v>3.82</v>
      </c>
      <c r="M935">
        <v>1.0380434782608694</v>
      </c>
      <c r="N935">
        <v>0</v>
      </c>
      <c r="O935">
        <v>0</v>
      </c>
      <c r="P935" t="s">
        <v>13666</v>
      </c>
      <c r="Q935" t="s">
        <v>13666</v>
      </c>
      <c r="R935" t="s">
        <v>13666</v>
      </c>
      <c r="S935">
        <v>0</v>
      </c>
    </row>
    <row r="936" spans="1:19">
      <c r="A936">
        <v>9355</v>
      </c>
      <c r="B936" t="s">
        <v>827</v>
      </c>
      <c r="C936" t="s">
        <v>4332</v>
      </c>
      <c r="D936">
        <v>1</v>
      </c>
      <c r="E936">
        <v>3</v>
      </c>
      <c r="F936">
        <v>50000</v>
      </c>
      <c r="G936">
        <v>0</v>
      </c>
      <c r="H936">
        <v>20.929999999999996</v>
      </c>
      <c r="I936">
        <v>31.353333333333335</v>
      </c>
      <c r="J936">
        <v>5.33</v>
      </c>
      <c r="K936">
        <v>1.1818181818181819</v>
      </c>
      <c r="L936">
        <v>4.63</v>
      </c>
      <c r="M936">
        <v>1.7739463601532568</v>
      </c>
      <c r="N936">
        <v>0</v>
      </c>
      <c r="O936">
        <v>0</v>
      </c>
      <c r="P936" t="s">
        <v>13666</v>
      </c>
      <c r="Q936" t="s">
        <v>13666</v>
      </c>
      <c r="R936" t="s">
        <v>13666</v>
      </c>
      <c r="S936">
        <v>0</v>
      </c>
    </row>
    <row r="937" spans="1:19">
      <c r="A937">
        <v>8674</v>
      </c>
      <c r="B937" t="s">
        <v>3428</v>
      </c>
      <c r="C937" t="s">
        <v>4352</v>
      </c>
      <c r="D937">
        <v>1</v>
      </c>
      <c r="E937">
        <v>14</v>
      </c>
      <c r="F937">
        <v>100000</v>
      </c>
      <c r="G937">
        <v>0</v>
      </c>
      <c r="H937">
        <v>0</v>
      </c>
      <c r="I937">
        <v>0</v>
      </c>
      <c r="J937">
        <v>3.37</v>
      </c>
      <c r="K937">
        <v>0.41967621419676221</v>
      </c>
      <c r="L937">
        <v>2.42</v>
      </c>
      <c r="M937">
        <v>0.6740947075208914</v>
      </c>
      <c r="N937">
        <v>0</v>
      </c>
      <c r="O937">
        <v>0</v>
      </c>
      <c r="P937" t="s">
        <v>13666</v>
      </c>
      <c r="Q937" t="s">
        <v>13666</v>
      </c>
      <c r="R937" t="s">
        <v>13666</v>
      </c>
      <c r="S937">
        <v>0</v>
      </c>
    </row>
    <row r="938" spans="1:19">
      <c r="A938">
        <v>9572</v>
      </c>
      <c r="B938" t="s">
        <v>259</v>
      </c>
      <c r="C938" t="s">
        <v>4335</v>
      </c>
      <c r="D938">
        <v>1</v>
      </c>
      <c r="E938">
        <v>5</v>
      </c>
      <c r="F938">
        <v>50000</v>
      </c>
      <c r="G938">
        <v>0</v>
      </c>
      <c r="H938">
        <v>5.3900000000000006</v>
      </c>
      <c r="I938">
        <v>55.116666666666667</v>
      </c>
      <c r="J938">
        <v>52.29</v>
      </c>
      <c r="K938">
        <v>13.373401534526854</v>
      </c>
      <c r="L938">
        <v>1.1399999999999999</v>
      </c>
      <c r="M938">
        <v>0.46721311475409832</v>
      </c>
      <c r="N938">
        <v>0</v>
      </c>
      <c r="O938">
        <v>0</v>
      </c>
      <c r="P938" t="s">
        <v>13666</v>
      </c>
      <c r="Q938" t="s">
        <v>13666</v>
      </c>
      <c r="R938" t="s">
        <v>13666</v>
      </c>
      <c r="S938">
        <v>0</v>
      </c>
    </row>
    <row r="939" spans="1:19">
      <c r="A939">
        <v>9563</v>
      </c>
      <c r="B939" t="s">
        <v>161</v>
      </c>
      <c r="C939" t="s">
        <v>4339</v>
      </c>
      <c r="D939">
        <v>1</v>
      </c>
      <c r="E939">
        <v>6</v>
      </c>
      <c r="F939">
        <v>50000</v>
      </c>
      <c r="G939">
        <v>0</v>
      </c>
      <c r="H939">
        <v>21.239999999999995</v>
      </c>
      <c r="I939">
        <v>39.619999999999997</v>
      </c>
      <c r="J939">
        <v>7.15</v>
      </c>
      <c r="K939">
        <v>1.8815789473684212</v>
      </c>
      <c r="L939">
        <v>2.89</v>
      </c>
      <c r="M939">
        <v>1.1893004115226338</v>
      </c>
      <c r="N939">
        <v>0</v>
      </c>
      <c r="O939">
        <v>0</v>
      </c>
      <c r="P939" t="s">
        <v>13666</v>
      </c>
      <c r="Q939" t="s">
        <v>13666</v>
      </c>
      <c r="R939" t="s">
        <v>13666</v>
      </c>
      <c r="S939">
        <v>0</v>
      </c>
    </row>
    <row r="940" spans="1:19">
      <c r="A940">
        <v>9560</v>
      </c>
      <c r="B940" t="s">
        <v>205</v>
      </c>
      <c r="C940" t="s">
        <v>4334</v>
      </c>
      <c r="D940">
        <v>1</v>
      </c>
      <c r="E940">
        <v>4</v>
      </c>
      <c r="F940">
        <v>50000</v>
      </c>
      <c r="G940">
        <v>0</v>
      </c>
      <c r="H940">
        <v>11.469999999999999</v>
      </c>
      <c r="I940">
        <v>44.743333333333339</v>
      </c>
      <c r="J940">
        <v>21.63</v>
      </c>
      <c r="K940">
        <v>1.6832684824902724</v>
      </c>
      <c r="L940">
        <v>2.39</v>
      </c>
      <c r="M940">
        <v>0.64945652173913049</v>
      </c>
      <c r="N940">
        <v>0</v>
      </c>
      <c r="O940">
        <v>0</v>
      </c>
      <c r="P940" t="s">
        <v>13666</v>
      </c>
      <c r="Q940" t="s">
        <v>13666</v>
      </c>
      <c r="R940" t="s">
        <v>13666</v>
      </c>
      <c r="S940">
        <v>0</v>
      </c>
    </row>
    <row r="941" spans="1:19">
      <c r="A941">
        <v>8778</v>
      </c>
      <c r="B941" t="s">
        <v>812</v>
      </c>
      <c r="C941" t="s">
        <v>4286</v>
      </c>
      <c r="D941">
        <v>1</v>
      </c>
      <c r="E941">
        <v>8</v>
      </c>
      <c r="F941">
        <v>50000</v>
      </c>
      <c r="G941">
        <v>0</v>
      </c>
      <c r="H941">
        <v>3.4299999999999997</v>
      </c>
      <c r="I941">
        <v>8.5966666666666658</v>
      </c>
      <c r="J941">
        <v>15.09</v>
      </c>
      <c r="K941">
        <v>2.2322485207100593</v>
      </c>
      <c r="L941">
        <v>3.41</v>
      </c>
      <c r="M941">
        <v>1.0428134556574924</v>
      </c>
      <c r="N941">
        <v>0</v>
      </c>
      <c r="O941">
        <v>0</v>
      </c>
      <c r="P941" t="s">
        <v>13666</v>
      </c>
      <c r="Q941" t="s">
        <v>13666</v>
      </c>
      <c r="R941" t="s">
        <v>13666</v>
      </c>
      <c r="S941">
        <v>0</v>
      </c>
    </row>
    <row r="942" spans="1:19">
      <c r="A942">
        <v>9007</v>
      </c>
      <c r="B942" t="s">
        <v>954</v>
      </c>
      <c r="C942" t="s">
        <v>4845</v>
      </c>
      <c r="D942">
        <v>1</v>
      </c>
      <c r="E942">
        <v>9</v>
      </c>
      <c r="F942">
        <v>100000</v>
      </c>
      <c r="G942">
        <v>0</v>
      </c>
      <c r="H942">
        <v>20.45</v>
      </c>
      <c r="I942">
        <v>9.1333333333333329</v>
      </c>
      <c r="J942">
        <v>4.47</v>
      </c>
      <c r="K942">
        <v>0.62869198312236285</v>
      </c>
      <c r="L942">
        <v>4.4800000000000004</v>
      </c>
      <c r="M942">
        <v>2.1538461538461542</v>
      </c>
      <c r="N942">
        <v>0</v>
      </c>
      <c r="O942">
        <v>0</v>
      </c>
      <c r="P942" t="s">
        <v>13666</v>
      </c>
      <c r="Q942" t="s">
        <v>13666</v>
      </c>
      <c r="R942" t="s">
        <v>13666</v>
      </c>
      <c r="S942">
        <v>0</v>
      </c>
    </row>
    <row r="943" spans="1:19">
      <c r="A943">
        <v>9383</v>
      </c>
      <c r="B943" t="s">
        <v>2898</v>
      </c>
      <c r="C943" t="s">
        <v>4334</v>
      </c>
      <c r="D943">
        <v>1</v>
      </c>
      <c r="E943">
        <v>4</v>
      </c>
      <c r="F943">
        <v>50000</v>
      </c>
      <c r="G943">
        <v>0</v>
      </c>
      <c r="H943">
        <v>10.96</v>
      </c>
      <c r="I943">
        <v>31.83666666666667</v>
      </c>
      <c r="J943">
        <v>33.869999999999997</v>
      </c>
      <c r="K943">
        <v>2.6357976653696498</v>
      </c>
      <c r="L943">
        <v>2.4300000000000002</v>
      </c>
      <c r="M943">
        <v>0.66032608695652173</v>
      </c>
      <c r="N943">
        <v>0</v>
      </c>
      <c r="O943">
        <v>0</v>
      </c>
      <c r="P943" t="s">
        <v>13666</v>
      </c>
      <c r="Q943" t="s">
        <v>13666</v>
      </c>
      <c r="R943" t="s">
        <v>13666</v>
      </c>
      <c r="S943">
        <v>0</v>
      </c>
    </row>
    <row r="944" spans="1:19">
      <c r="A944">
        <v>8759</v>
      </c>
      <c r="B944" t="s">
        <v>1298</v>
      </c>
      <c r="C944" t="s">
        <v>4334</v>
      </c>
      <c r="D944">
        <v>1</v>
      </c>
      <c r="E944">
        <v>4</v>
      </c>
      <c r="F944">
        <v>50000</v>
      </c>
      <c r="G944">
        <v>0</v>
      </c>
      <c r="H944">
        <v>13.28</v>
      </c>
      <c r="I944">
        <v>7.9433333333333325</v>
      </c>
      <c r="J944">
        <v>13.72</v>
      </c>
      <c r="K944">
        <v>1.067704280155642</v>
      </c>
      <c r="L944">
        <v>4.7</v>
      </c>
      <c r="M944">
        <v>1.2771739130434783</v>
      </c>
      <c r="N944">
        <v>0</v>
      </c>
      <c r="O944">
        <v>0</v>
      </c>
      <c r="P944" t="s">
        <v>13666</v>
      </c>
      <c r="Q944" t="s">
        <v>13666</v>
      </c>
      <c r="R944" t="s">
        <v>13666</v>
      </c>
      <c r="S944">
        <v>0</v>
      </c>
    </row>
    <row r="945" spans="1:19">
      <c r="A945">
        <v>8972</v>
      </c>
      <c r="B945" t="s">
        <v>1346</v>
      </c>
      <c r="C945" t="s">
        <v>4334</v>
      </c>
      <c r="D945">
        <v>1</v>
      </c>
      <c r="E945">
        <v>4</v>
      </c>
      <c r="F945">
        <v>50000</v>
      </c>
      <c r="G945">
        <v>0</v>
      </c>
      <c r="H945">
        <v>2.25</v>
      </c>
      <c r="I945">
        <v>69.006666666666675</v>
      </c>
      <c r="J945">
        <v>11.62</v>
      </c>
      <c r="K945">
        <v>0.90428015564202335</v>
      </c>
      <c r="L945">
        <v>3.86</v>
      </c>
      <c r="M945">
        <v>1.0489130434782608</v>
      </c>
      <c r="N945">
        <v>0</v>
      </c>
      <c r="O945">
        <v>0</v>
      </c>
      <c r="P945" t="s">
        <v>13666</v>
      </c>
      <c r="Q945" t="s">
        <v>13666</v>
      </c>
      <c r="R945" t="s">
        <v>13666</v>
      </c>
      <c r="S945">
        <v>0</v>
      </c>
    </row>
    <row r="946" spans="1:19">
      <c r="A946">
        <v>8690</v>
      </c>
      <c r="B946" t="s">
        <v>3740</v>
      </c>
      <c r="C946" t="s">
        <v>4334</v>
      </c>
      <c r="D946">
        <v>1</v>
      </c>
      <c r="E946">
        <v>4</v>
      </c>
      <c r="F946">
        <v>50000</v>
      </c>
      <c r="G946">
        <v>0</v>
      </c>
      <c r="H946">
        <v>10.07</v>
      </c>
      <c r="I946">
        <v>14.726666666666667</v>
      </c>
      <c r="J946">
        <v>28.99</v>
      </c>
      <c r="K946">
        <v>2.2560311284046692</v>
      </c>
      <c r="L946">
        <v>3.99</v>
      </c>
      <c r="M946">
        <v>1.0842391304347827</v>
      </c>
      <c r="N946">
        <v>0</v>
      </c>
      <c r="O946">
        <v>0</v>
      </c>
      <c r="P946" t="s">
        <v>13666</v>
      </c>
      <c r="Q946" t="s">
        <v>13666</v>
      </c>
      <c r="R946" t="s">
        <v>13666</v>
      </c>
      <c r="S946">
        <v>0</v>
      </c>
    </row>
    <row r="947" spans="1:19">
      <c r="A947">
        <v>9593</v>
      </c>
      <c r="B947" t="s">
        <v>3767</v>
      </c>
      <c r="C947" t="s">
        <v>4332</v>
      </c>
      <c r="D947">
        <v>1</v>
      </c>
      <c r="E947">
        <v>3</v>
      </c>
      <c r="F947">
        <v>50000</v>
      </c>
      <c r="G947">
        <v>0</v>
      </c>
      <c r="H947">
        <v>14.479999999999999</v>
      </c>
      <c r="I947">
        <v>14.626666666666665</v>
      </c>
      <c r="J947">
        <v>6.19</v>
      </c>
      <c r="K947">
        <v>1.3725055432372506</v>
      </c>
      <c r="L947">
        <v>3.61</v>
      </c>
      <c r="M947">
        <v>1.3831417624521074</v>
      </c>
      <c r="N947">
        <v>0</v>
      </c>
      <c r="O947">
        <v>0</v>
      </c>
      <c r="P947" t="s">
        <v>13666</v>
      </c>
      <c r="Q947" t="s">
        <v>13666</v>
      </c>
      <c r="R947" t="s">
        <v>13666</v>
      </c>
      <c r="S947">
        <v>0</v>
      </c>
    </row>
    <row r="948" spans="1:19">
      <c r="A948">
        <v>9006</v>
      </c>
      <c r="B948" t="s">
        <v>1407</v>
      </c>
      <c r="C948" t="s">
        <v>4370</v>
      </c>
      <c r="D948">
        <v>1</v>
      </c>
      <c r="E948">
        <v>11</v>
      </c>
      <c r="F948">
        <v>50000</v>
      </c>
      <c r="G948">
        <v>0</v>
      </c>
      <c r="H948">
        <v>0.27</v>
      </c>
      <c r="I948">
        <v>-0.75666666666666671</v>
      </c>
      <c r="J948">
        <v>3.95</v>
      </c>
      <c r="K948">
        <v>1.1651917404129795</v>
      </c>
      <c r="L948">
        <v>1.94</v>
      </c>
      <c r="M948">
        <v>1.3108108108108107</v>
      </c>
      <c r="N948">
        <v>0</v>
      </c>
      <c r="O948">
        <v>0</v>
      </c>
      <c r="P948" t="s">
        <v>13666</v>
      </c>
      <c r="Q948" t="s">
        <v>13666</v>
      </c>
      <c r="R948" t="s">
        <v>13666</v>
      </c>
      <c r="S948">
        <v>0</v>
      </c>
    </row>
    <row r="949" spans="1:19">
      <c r="A949">
        <v>8990</v>
      </c>
      <c r="B949" t="s">
        <v>1118</v>
      </c>
      <c r="C949" t="s">
        <v>4286</v>
      </c>
      <c r="D949">
        <v>1</v>
      </c>
      <c r="E949">
        <v>8</v>
      </c>
      <c r="F949">
        <v>50000</v>
      </c>
      <c r="G949">
        <v>0</v>
      </c>
      <c r="H949">
        <v>7.3900000000000006</v>
      </c>
      <c r="I949">
        <v>14.676666666666668</v>
      </c>
      <c r="J949">
        <v>7.95</v>
      </c>
      <c r="K949">
        <v>1.1760355029585798</v>
      </c>
      <c r="L949">
        <v>3.27</v>
      </c>
      <c r="M949">
        <v>1</v>
      </c>
      <c r="N949">
        <v>0</v>
      </c>
      <c r="O949">
        <v>0</v>
      </c>
      <c r="P949" t="s">
        <v>13666</v>
      </c>
      <c r="Q949" t="s">
        <v>13666</v>
      </c>
      <c r="R949" t="s">
        <v>13666</v>
      </c>
      <c r="S949">
        <v>0</v>
      </c>
    </row>
    <row r="950" spans="1:19">
      <c r="A950">
        <v>8894</v>
      </c>
      <c r="B950" t="s">
        <v>1437</v>
      </c>
      <c r="C950" t="s">
        <v>4334</v>
      </c>
      <c r="D950">
        <v>1</v>
      </c>
      <c r="E950">
        <v>4</v>
      </c>
      <c r="F950">
        <v>50000</v>
      </c>
      <c r="G950">
        <v>0</v>
      </c>
      <c r="H950">
        <v>5.3599999999999994</v>
      </c>
      <c r="I950">
        <v>46.866666666666674</v>
      </c>
      <c r="J950">
        <v>5.45</v>
      </c>
      <c r="K950">
        <v>0.42412451361867709</v>
      </c>
      <c r="L950">
        <v>5.54</v>
      </c>
      <c r="M950">
        <v>1.5054347826086956</v>
      </c>
      <c r="N950">
        <v>0</v>
      </c>
      <c r="O950">
        <v>0</v>
      </c>
      <c r="P950" t="s">
        <v>13666</v>
      </c>
      <c r="Q950" t="s">
        <v>13666</v>
      </c>
      <c r="R950" t="s">
        <v>13666</v>
      </c>
      <c r="S950">
        <v>0</v>
      </c>
    </row>
    <row r="951" spans="1:19">
      <c r="A951">
        <v>8689</v>
      </c>
      <c r="B951" t="s">
        <v>1449</v>
      </c>
      <c r="C951" t="s">
        <v>4334</v>
      </c>
      <c r="D951">
        <v>1</v>
      </c>
      <c r="E951">
        <v>4</v>
      </c>
      <c r="F951">
        <v>50000</v>
      </c>
      <c r="G951">
        <v>0</v>
      </c>
      <c r="H951">
        <v>22.740000000000002</v>
      </c>
      <c r="I951">
        <v>17.496666666666666</v>
      </c>
      <c r="J951">
        <v>6.38</v>
      </c>
      <c r="K951">
        <v>0.49649805447470818</v>
      </c>
      <c r="L951">
        <v>2.78</v>
      </c>
      <c r="M951">
        <v>0.75543478260869557</v>
      </c>
      <c r="N951">
        <v>0</v>
      </c>
      <c r="O951">
        <v>0</v>
      </c>
      <c r="P951" t="s">
        <v>13666</v>
      </c>
      <c r="Q951" t="s">
        <v>13666</v>
      </c>
      <c r="R951" t="s">
        <v>13666</v>
      </c>
      <c r="S951">
        <v>0</v>
      </c>
    </row>
    <row r="952" spans="1:19">
      <c r="A952">
        <v>8958</v>
      </c>
      <c r="B952" t="s">
        <v>526</v>
      </c>
      <c r="C952" t="s">
        <v>4370</v>
      </c>
      <c r="D952">
        <v>1</v>
      </c>
      <c r="E952">
        <v>11</v>
      </c>
      <c r="F952">
        <v>100000</v>
      </c>
      <c r="G952">
        <v>0</v>
      </c>
      <c r="H952">
        <v>16.11</v>
      </c>
      <c r="I952">
        <v>7.6533333333333333</v>
      </c>
      <c r="J952">
        <v>0.92</v>
      </c>
      <c r="K952">
        <v>0.27138643067846607</v>
      </c>
      <c r="L952">
        <v>0.34</v>
      </c>
      <c r="M952">
        <v>0.22972972972972974</v>
      </c>
      <c r="N952">
        <v>0</v>
      </c>
      <c r="O952">
        <v>0</v>
      </c>
      <c r="P952" t="s">
        <v>13666</v>
      </c>
      <c r="Q952" t="s">
        <v>13666</v>
      </c>
      <c r="R952" t="s">
        <v>13666</v>
      </c>
      <c r="S952">
        <v>0</v>
      </c>
    </row>
    <row r="953" spans="1:19">
      <c r="A953">
        <v>8795</v>
      </c>
      <c r="B953" t="s">
        <v>1533</v>
      </c>
      <c r="C953" t="s">
        <v>4334</v>
      </c>
      <c r="D953">
        <v>1</v>
      </c>
      <c r="E953">
        <v>4</v>
      </c>
      <c r="F953">
        <v>100000</v>
      </c>
      <c r="G953">
        <v>0</v>
      </c>
      <c r="H953">
        <v>4.95</v>
      </c>
      <c r="I953">
        <v>2.5266666666666668</v>
      </c>
      <c r="J953">
        <v>4.8499999999999996</v>
      </c>
      <c r="K953">
        <v>0.37743190661478598</v>
      </c>
      <c r="L953">
        <v>4.99</v>
      </c>
      <c r="M953">
        <v>1.3559782608695652</v>
      </c>
      <c r="N953">
        <v>0</v>
      </c>
      <c r="O953">
        <v>0</v>
      </c>
      <c r="P953" t="s">
        <v>13666</v>
      </c>
      <c r="Q953" t="s">
        <v>13666</v>
      </c>
      <c r="R953" t="s">
        <v>13666</v>
      </c>
      <c r="S953">
        <v>0</v>
      </c>
    </row>
    <row r="954" spans="1:19">
      <c r="A954">
        <v>8657</v>
      </c>
      <c r="B954" t="s">
        <v>3347</v>
      </c>
      <c r="C954" t="s">
        <v>4337</v>
      </c>
      <c r="D954">
        <v>1</v>
      </c>
      <c r="E954">
        <v>13</v>
      </c>
      <c r="F954">
        <v>100000</v>
      </c>
      <c r="G954">
        <v>0</v>
      </c>
      <c r="H954">
        <v>20.29</v>
      </c>
      <c r="I954">
        <v>20.373333333333335</v>
      </c>
      <c r="J954">
        <v>2.41</v>
      </c>
      <c r="K954">
        <v>0.51059322033898313</v>
      </c>
      <c r="L954">
        <v>1.68</v>
      </c>
      <c r="M954">
        <v>0.84848484848484851</v>
      </c>
      <c r="N954">
        <v>0</v>
      </c>
      <c r="O954">
        <v>0</v>
      </c>
      <c r="P954" t="s">
        <v>13666</v>
      </c>
      <c r="Q954" t="s">
        <v>13666</v>
      </c>
      <c r="R954" t="s">
        <v>13666</v>
      </c>
      <c r="S954">
        <v>0</v>
      </c>
    </row>
    <row r="955" spans="1:19">
      <c r="A955">
        <v>8699</v>
      </c>
      <c r="B955" t="s">
        <v>3688</v>
      </c>
      <c r="C955" t="s">
        <v>4286</v>
      </c>
      <c r="D955">
        <v>1</v>
      </c>
      <c r="E955">
        <v>8</v>
      </c>
      <c r="F955">
        <v>50000</v>
      </c>
      <c r="G955">
        <v>0</v>
      </c>
      <c r="H955">
        <v>11.04</v>
      </c>
      <c r="I955">
        <v>22.046666666666667</v>
      </c>
      <c r="J955">
        <v>6.62</v>
      </c>
      <c r="K955">
        <v>0.97928994082840237</v>
      </c>
      <c r="L955">
        <v>3.28</v>
      </c>
      <c r="M955">
        <v>1.0030581039755351</v>
      </c>
      <c r="N955">
        <v>0</v>
      </c>
      <c r="O955">
        <v>0</v>
      </c>
      <c r="P955" t="s">
        <v>13666</v>
      </c>
      <c r="Q955" t="s">
        <v>13666</v>
      </c>
      <c r="R955" t="s">
        <v>13666</v>
      </c>
      <c r="S955">
        <v>0</v>
      </c>
    </row>
    <row r="956" spans="1:19">
      <c r="A956">
        <v>9437</v>
      </c>
      <c r="B956" t="s">
        <v>3736</v>
      </c>
      <c r="C956" t="s">
        <v>4334</v>
      </c>
      <c r="D956">
        <v>1</v>
      </c>
      <c r="E956">
        <v>4</v>
      </c>
      <c r="F956">
        <v>100000</v>
      </c>
      <c r="G956">
        <v>0</v>
      </c>
      <c r="H956">
        <v>7.870000000000001</v>
      </c>
      <c r="I956">
        <v>29.006666666666664</v>
      </c>
      <c r="J956">
        <v>9.48</v>
      </c>
      <c r="K956">
        <v>0.73774319066147864</v>
      </c>
      <c r="L956">
        <v>4.3600000000000003</v>
      </c>
      <c r="M956">
        <v>1.1847826086956521</v>
      </c>
      <c r="N956">
        <v>0</v>
      </c>
      <c r="O956">
        <v>0</v>
      </c>
      <c r="P956" t="s">
        <v>13666</v>
      </c>
      <c r="Q956" t="s">
        <v>13666</v>
      </c>
      <c r="R956" t="s">
        <v>13666</v>
      </c>
      <c r="S956">
        <v>0</v>
      </c>
    </row>
    <row r="957" spans="1:19">
      <c r="A957">
        <v>8824</v>
      </c>
      <c r="B957" t="s">
        <v>1385</v>
      </c>
      <c r="C957" t="s">
        <v>4334</v>
      </c>
      <c r="D957">
        <v>1</v>
      </c>
      <c r="E957">
        <v>4</v>
      </c>
      <c r="F957">
        <v>100000</v>
      </c>
      <c r="G957">
        <v>0</v>
      </c>
      <c r="H957">
        <v>11.849999999999998</v>
      </c>
      <c r="I957">
        <v>38.053333333333335</v>
      </c>
      <c r="J957">
        <v>15.69</v>
      </c>
      <c r="K957">
        <v>1.2210116731517511</v>
      </c>
      <c r="L957">
        <v>4.29</v>
      </c>
      <c r="M957">
        <v>1.1657608695652173</v>
      </c>
      <c r="N957">
        <v>0</v>
      </c>
      <c r="O957">
        <v>0</v>
      </c>
      <c r="P957" t="s">
        <v>13666</v>
      </c>
      <c r="Q957" t="s">
        <v>13666</v>
      </c>
      <c r="R957" t="s">
        <v>13666</v>
      </c>
      <c r="S957">
        <v>0</v>
      </c>
    </row>
    <row r="958" spans="1:19">
      <c r="A958">
        <v>8981</v>
      </c>
      <c r="B958" t="s">
        <v>1154</v>
      </c>
      <c r="C958" t="s">
        <v>4334</v>
      </c>
      <c r="D958">
        <v>1</v>
      </c>
      <c r="E958">
        <v>4</v>
      </c>
      <c r="F958">
        <v>50000</v>
      </c>
      <c r="G958">
        <v>0</v>
      </c>
      <c r="H958">
        <v>5.1500000000000021</v>
      </c>
      <c r="I958">
        <v>27.573333333333334</v>
      </c>
      <c r="J958">
        <v>45.35</v>
      </c>
      <c r="K958">
        <v>3.5291828793774322</v>
      </c>
      <c r="L958">
        <v>4.45</v>
      </c>
      <c r="M958">
        <v>1.2092391304347827</v>
      </c>
      <c r="N958">
        <v>0</v>
      </c>
      <c r="O958">
        <v>0</v>
      </c>
      <c r="P958" t="s">
        <v>13666</v>
      </c>
      <c r="Q958" t="s">
        <v>13666</v>
      </c>
      <c r="R958" t="s">
        <v>13666</v>
      </c>
      <c r="S958">
        <v>0</v>
      </c>
    </row>
    <row r="959" spans="1:19">
      <c r="A959">
        <v>9262</v>
      </c>
      <c r="B959" t="s">
        <v>1217</v>
      </c>
      <c r="C959" t="s">
        <v>4334</v>
      </c>
      <c r="D959">
        <v>1</v>
      </c>
      <c r="E959">
        <v>4</v>
      </c>
      <c r="F959">
        <v>50000</v>
      </c>
      <c r="G959">
        <v>0</v>
      </c>
      <c r="H959">
        <v>0.63000000000000012</v>
      </c>
      <c r="I959">
        <v>-1.0233333333333334</v>
      </c>
      <c r="J959">
        <v>5.73</v>
      </c>
      <c r="K959">
        <v>0.44591439688715956</v>
      </c>
      <c r="L959">
        <v>4.7</v>
      </c>
      <c r="M959">
        <v>1.2771739130434783</v>
      </c>
      <c r="N959">
        <v>0</v>
      </c>
      <c r="O959">
        <v>0</v>
      </c>
      <c r="P959" t="s">
        <v>13666</v>
      </c>
      <c r="Q959" t="s">
        <v>13666</v>
      </c>
      <c r="R959" t="s">
        <v>13666</v>
      </c>
      <c r="S959">
        <v>0</v>
      </c>
    </row>
    <row r="960" spans="1:19">
      <c r="A960">
        <v>8721</v>
      </c>
      <c r="B960" t="s">
        <v>1327</v>
      </c>
      <c r="C960" t="s">
        <v>4334</v>
      </c>
      <c r="D960">
        <v>1</v>
      </c>
      <c r="E960">
        <v>4</v>
      </c>
      <c r="F960">
        <v>50000</v>
      </c>
      <c r="G960">
        <v>0</v>
      </c>
      <c r="H960">
        <v>24.959999999999997</v>
      </c>
      <c r="I960">
        <v>23.00333333333333</v>
      </c>
      <c r="J960">
        <v>72.55</v>
      </c>
      <c r="K960">
        <v>5.6459143968871599</v>
      </c>
      <c r="L960">
        <v>5.54</v>
      </c>
      <c r="M960">
        <v>1.5054347826086956</v>
      </c>
      <c r="N960">
        <v>0</v>
      </c>
      <c r="O960">
        <v>0</v>
      </c>
      <c r="P960" t="s">
        <v>13666</v>
      </c>
      <c r="Q960" t="s">
        <v>13666</v>
      </c>
      <c r="R960" t="s">
        <v>13666</v>
      </c>
      <c r="S960">
        <v>0</v>
      </c>
    </row>
    <row r="961" spans="1:20">
      <c r="A961">
        <v>8572</v>
      </c>
      <c r="B961" t="s">
        <v>1441</v>
      </c>
      <c r="C961" t="s">
        <v>4335</v>
      </c>
      <c r="D961">
        <v>1</v>
      </c>
      <c r="E961">
        <v>5</v>
      </c>
      <c r="F961">
        <v>100000</v>
      </c>
      <c r="G961">
        <v>0</v>
      </c>
      <c r="H961">
        <v>5.01</v>
      </c>
      <c r="I961">
        <v>0.86333333333333329</v>
      </c>
      <c r="J961">
        <v>3.3</v>
      </c>
      <c r="K961">
        <v>0.84398976982097174</v>
      </c>
      <c r="L961">
        <v>0.34</v>
      </c>
      <c r="M961">
        <v>0.13934426229508198</v>
      </c>
      <c r="N961">
        <v>0</v>
      </c>
      <c r="O961">
        <v>0</v>
      </c>
      <c r="P961" t="s">
        <v>13666</v>
      </c>
      <c r="Q961" t="s">
        <v>13666</v>
      </c>
      <c r="R961" t="s">
        <v>13666</v>
      </c>
      <c r="S961">
        <v>0</v>
      </c>
    </row>
    <row r="962" spans="1:20">
      <c r="A962">
        <v>9016</v>
      </c>
      <c r="B962" t="s">
        <v>1516</v>
      </c>
      <c r="C962" t="s">
        <v>4350</v>
      </c>
      <c r="D962">
        <v>1</v>
      </c>
      <c r="E962">
        <v>15</v>
      </c>
      <c r="F962">
        <v>50000</v>
      </c>
      <c r="G962">
        <v>0</v>
      </c>
      <c r="H962">
        <v>1.5499999999999972</v>
      </c>
      <c r="I962">
        <v>65.25333333333333</v>
      </c>
      <c r="J962">
        <v>2.83</v>
      </c>
      <c r="K962">
        <v>0.90415335463258795</v>
      </c>
      <c r="L962">
        <v>2.9</v>
      </c>
      <c r="M962">
        <v>1.1372549019607843</v>
      </c>
      <c r="N962">
        <v>0</v>
      </c>
      <c r="O962">
        <v>0</v>
      </c>
      <c r="P962" t="s">
        <v>13666</v>
      </c>
      <c r="Q962" t="s">
        <v>13666</v>
      </c>
      <c r="R962" t="s">
        <v>13666</v>
      </c>
      <c r="S962">
        <v>0</v>
      </c>
    </row>
    <row r="963" spans="1:20">
      <c r="A963">
        <v>8829</v>
      </c>
      <c r="B963" t="s">
        <v>1843</v>
      </c>
      <c r="C963" t="s">
        <v>4358</v>
      </c>
      <c r="D963">
        <v>1</v>
      </c>
      <c r="E963">
        <v>1</v>
      </c>
      <c r="F963">
        <v>50000</v>
      </c>
      <c r="G963">
        <v>0</v>
      </c>
      <c r="H963">
        <v>4.57</v>
      </c>
      <c r="I963">
        <v>52.383333333333326</v>
      </c>
      <c r="J963">
        <v>11.4</v>
      </c>
      <c r="K963">
        <v>2.8148148148148149</v>
      </c>
      <c r="L963">
        <v>3.17</v>
      </c>
      <c r="M963">
        <v>1.1321428571428571</v>
      </c>
      <c r="N963">
        <v>0</v>
      </c>
      <c r="O963">
        <v>0</v>
      </c>
      <c r="P963" t="s">
        <v>13666</v>
      </c>
      <c r="Q963" t="s">
        <v>13666</v>
      </c>
      <c r="R963" t="s">
        <v>13666</v>
      </c>
      <c r="S963">
        <v>0</v>
      </c>
    </row>
    <row r="964" spans="1:20">
      <c r="A964">
        <v>9178</v>
      </c>
      <c r="B964" t="s">
        <v>2191</v>
      </c>
      <c r="C964" t="s">
        <v>4334</v>
      </c>
      <c r="D964">
        <v>1</v>
      </c>
      <c r="E964">
        <v>4</v>
      </c>
      <c r="F964">
        <v>50000</v>
      </c>
      <c r="G964">
        <v>0</v>
      </c>
      <c r="H964">
        <v>5.6099999999999994</v>
      </c>
      <c r="I964">
        <v>44.366666666666674</v>
      </c>
      <c r="J964">
        <v>9.8800000000000008</v>
      </c>
      <c r="K964">
        <v>0.76887159533073934</v>
      </c>
      <c r="L964">
        <v>3.82</v>
      </c>
      <c r="M964">
        <v>1.0380434782608694</v>
      </c>
      <c r="N964">
        <v>0</v>
      </c>
      <c r="O964">
        <v>0</v>
      </c>
      <c r="P964" t="s">
        <v>13666</v>
      </c>
      <c r="Q964" t="s">
        <v>13666</v>
      </c>
      <c r="R964" t="s">
        <v>13666</v>
      </c>
      <c r="S964">
        <v>0</v>
      </c>
    </row>
    <row r="965" spans="1:20">
      <c r="A965">
        <v>8886</v>
      </c>
      <c r="B965" t="s">
        <v>1912</v>
      </c>
      <c r="C965" t="s">
        <v>4334</v>
      </c>
      <c r="D965">
        <v>1</v>
      </c>
      <c r="E965">
        <v>4</v>
      </c>
      <c r="F965">
        <v>50000</v>
      </c>
      <c r="G965">
        <v>0</v>
      </c>
      <c r="H965">
        <v>9.3699999999999974</v>
      </c>
      <c r="I965">
        <v>48.676666666666669</v>
      </c>
      <c r="J965">
        <v>4.92</v>
      </c>
      <c r="K965">
        <v>0.38287937743190664</v>
      </c>
      <c r="L965">
        <v>2.72</v>
      </c>
      <c r="M965">
        <v>0.73913043478260876</v>
      </c>
      <c r="N965">
        <v>0</v>
      </c>
      <c r="O965">
        <v>0</v>
      </c>
      <c r="P965" t="s">
        <v>13666</v>
      </c>
      <c r="Q965" t="s">
        <v>13666</v>
      </c>
      <c r="R965" t="s">
        <v>13666</v>
      </c>
      <c r="S965">
        <v>0</v>
      </c>
    </row>
    <row r="966" spans="1:20">
      <c r="A966">
        <v>8613</v>
      </c>
      <c r="B966" t="s">
        <v>1267</v>
      </c>
      <c r="C966" t="s">
        <v>4334</v>
      </c>
      <c r="D966">
        <v>1</v>
      </c>
      <c r="E966">
        <v>4</v>
      </c>
      <c r="F966">
        <v>50000</v>
      </c>
      <c r="G966">
        <v>0</v>
      </c>
      <c r="H966">
        <v>2.9400000000000048</v>
      </c>
      <c r="I966">
        <v>34.74</v>
      </c>
      <c r="J966">
        <v>10.09</v>
      </c>
      <c r="K966">
        <v>0.78521400778210115</v>
      </c>
      <c r="L966">
        <v>4.5999999999999996</v>
      </c>
      <c r="M966">
        <v>1.2499999999999998</v>
      </c>
      <c r="N966">
        <v>0</v>
      </c>
      <c r="O966">
        <v>0</v>
      </c>
      <c r="P966" t="s">
        <v>13666</v>
      </c>
      <c r="Q966" t="s">
        <v>13666</v>
      </c>
      <c r="R966" t="s">
        <v>13666</v>
      </c>
      <c r="S966">
        <v>0</v>
      </c>
    </row>
    <row r="967" spans="1:20">
      <c r="A967">
        <v>9183</v>
      </c>
      <c r="B967" t="s">
        <v>928</v>
      </c>
      <c r="C967" t="s">
        <v>4350</v>
      </c>
      <c r="D967">
        <v>1</v>
      </c>
      <c r="E967">
        <v>15</v>
      </c>
      <c r="F967">
        <v>50000</v>
      </c>
      <c r="G967">
        <v>0</v>
      </c>
      <c r="H967">
        <v>5.3699999999999903</v>
      </c>
      <c r="I967">
        <v>67.2</v>
      </c>
      <c r="J967">
        <v>8.08</v>
      </c>
      <c r="K967">
        <v>2.5814696485623005</v>
      </c>
      <c r="L967">
        <v>2.87</v>
      </c>
      <c r="M967">
        <v>1.1254901960784316</v>
      </c>
      <c r="N967">
        <v>0</v>
      </c>
      <c r="O967">
        <v>0</v>
      </c>
      <c r="P967" t="s">
        <v>13666</v>
      </c>
      <c r="Q967" t="s">
        <v>13666</v>
      </c>
      <c r="R967" t="s">
        <v>13666</v>
      </c>
      <c r="S967">
        <v>0</v>
      </c>
    </row>
    <row r="968" spans="1:20">
      <c r="A968">
        <v>8785</v>
      </c>
      <c r="B968" t="s">
        <v>152</v>
      </c>
      <c r="C968" t="s">
        <v>4334</v>
      </c>
      <c r="D968">
        <v>1</v>
      </c>
      <c r="E968">
        <v>4</v>
      </c>
      <c r="F968">
        <v>50000</v>
      </c>
      <c r="G968">
        <v>0</v>
      </c>
      <c r="H968">
        <v>4.9599999999999937</v>
      </c>
      <c r="I968">
        <v>77.943333333333328</v>
      </c>
      <c r="J968">
        <v>6.78</v>
      </c>
      <c r="K968">
        <v>0.52762645914396888</v>
      </c>
      <c r="L968">
        <v>2.39</v>
      </c>
      <c r="M968">
        <v>0.64945652173913049</v>
      </c>
      <c r="N968">
        <v>0</v>
      </c>
      <c r="O968">
        <v>0</v>
      </c>
      <c r="P968" t="s">
        <v>13666</v>
      </c>
      <c r="Q968" t="s">
        <v>13666</v>
      </c>
      <c r="R968" t="s">
        <v>13666</v>
      </c>
      <c r="S968">
        <v>0</v>
      </c>
    </row>
    <row r="969" spans="1:20">
      <c r="A969">
        <v>8731</v>
      </c>
      <c r="B969" t="s">
        <v>837</v>
      </c>
      <c r="C969" t="s">
        <v>4334</v>
      </c>
      <c r="D969">
        <v>1</v>
      </c>
      <c r="E969">
        <v>4</v>
      </c>
      <c r="F969">
        <v>50000</v>
      </c>
      <c r="G969">
        <v>0</v>
      </c>
      <c r="H969">
        <v>4.0900000000000034</v>
      </c>
      <c r="I969">
        <v>72.993333333333339</v>
      </c>
      <c r="J969">
        <v>5.17</v>
      </c>
      <c r="K969">
        <v>0.40233463035019457</v>
      </c>
      <c r="L969">
        <v>2.21</v>
      </c>
      <c r="M969">
        <v>0.60054347826086951</v>
      </c>
      <c r="N969">
        <v>0</v>
      </c>
      <c r="O969">
        <v>0</v>
      </c>
      <c r="P969" t="s">
        <v>13666</v>
      </c>
      <c r="Q969" t="s">
        <v>13666</v>
      </c>
      <c r="R969" t="s">
        <v>13666</v>
      </c>
      <c r="S969">
        <v>0</v>
      </c>
    </row>
    <row r="970" spans="1:20">
      <c r="A970">
        <v>9008</v>
      </c>
      <c r="B970" t="s">
        <v>1529</v>
      </c>
      <c r="C970" t="s">
        <v>4286</v>
      </c>
      <c r="D970">
        <v>1</v>
      </c>
      <c r="E970">
        <v>8</v>
      </c>
      <c r="F970">
        <v>50000</v>
      </c>
      <c r="G970">
        <v>0</v>
      </c>
      <c r="H970">
        <v>18.130000000000003</v>
      </c>
      <c r="I970">
        <v>46.946666666666665</v>
      </c>
      <c r="J970">
        <v>5.53</v>
      </c>
      <c r="K970">
        <v>0.81804733727810652</v>
      </c>
      <c r="L970">
        <v>1.73</v>
      </c>
      <c r="M970">
        <v>0.52905198776758411</v>
      </c>
      <c r="N970">
        <v>0</v>
      </c>
      <c r="O970">
        <v>0</v>
      </c>
      <c r="P970" t="s">
        <v>13666</v>
      </c>
      <c r="Q970" t="s">
        <v>13666</v>
      </c>
      <c r="R970" t="s">
        <v>13666</v>
      </c>
      <c r="S970">
        <v>0</v>
      </c>
    </row>
    <row r="971" spans="1:20">
      <c r="A971">
        <v>9072</v>
      </c>
      <c r="B971" t="s">
        <v>1907</v>
      </c>
      <c r="C971" t="s">
        <v>4332</v>
      </c>
      <c r="D971">
        <v>1</v>
      </c>
      <c r="E971">
        <v>3</v>
      </c>
      <c r="F971">
        <v>100000</v>
      </c>
      <c r="G971">
        <v>0</v>
      </c>
      <c r="H971">
        <v>4.2100000000000009</v>
      </c>
      <c r="I971">
        <v>51.993333333333332</v>
      </c>
      <c r="J971">
        <v>3.75</v>
      </c>
      <c r="K971">
        <v>0.83148558758314861</v>
      </c>
      <c r="L971">
        <v>2.99</v>
      </c>
      <c r="M971">
        <v>1.1455938697318009</v>
      </c>
      <c r="N971">
        <v>0</v>
      </c>
      <c r="O971">
        <v>0</v>
      </c>
      <c r="P971" t="s">
        <v>13666</v>
      </c>
      <c r="Q971" t="s">
        <v>13666</v>
      </c>
      <c r="R971" t="s">
        <v>13666</v>
      </c>
      <c r="S971">
        <v>0</v>
      </c>
    </row>
    <row r="972" spans="1:20">
      <c r="A972">
        <v>8754</v>
      </c>
      <c r="B972" t="s">
        <v>1526</v>
      </c>
      <c r="C972" t="s">
        <v>4370</v>
      </c>
      <c r="D972">
        <v>0</v>
      </c>
      <c r="E972">
        <v>11</v>
      </c>
      <c r="F972">
        <v>1000</v>
      </c>
      <c r="G972">
        <v>5798</v>
      </c>
      <c r="H972">
        <v>7.8300000000000054</v>
      </c>
      <c r="I972">
        <v>60.713333333333331</v>
      </c>
      <c r="J972">
        <v>0.26</v>
      </c>
      <c r="K972">
        <v>7.6023391812865507E-2</v>
      </c>
      <c r="L972">
        <v>0</v>
      </c>
      <c r="M972">
        <v>0</v>
      </c>
      <c r="N972">
        <v>99.43</v>
      </c>
      <c r="O972">
        <v>99.59</v>
      </c>
      <c r="P972" t="s">
        <v>14542</v>
      </c>
      <c r="Q972" t="s">
        <v>14543</v>
      </c>
      <c r="R972" t="s">
        <v>14544</v>
      </c>
      <c r="S972">
        <v>0.94840909090909098</v>
      </c>
      <c r="T972">
        <v>0.79788439743105399</v>
      </c>
    </row>
    <row r="973" spans="1:20">
      <c r="A973">
        <v>9211</v>
      </c>
      <c r="B973" t="s">
        <v>2303</v>
      </c>
      <c r="C973" t="s">
        <v>4332</v>
      </c>
      <c r="D973">
        <v>0</v>
      </c>
      <c r="E973">
        <v>3</v>
      </c>
      <c r="F973">
        <v>10000</v>
      </c>
      <c r="G973">
        <v>1781</v>
      </c>
      <c r="H973">
        <v>12.05</v>
      </c>
      <c r="I973">
        <v>22.860000000000003</v>
      </c>
      <c r="J973">
        <v>11.46</v>
      </c>
      <c r="K973">
        <v>2.3580246913580245</v>
      </c>
      <c r="L973">
        <v>3.26</v>
      </c>
      <c r="M973">
        <v>1.1050847457627118</v>
      </c>
      <c r="N973">
        <v>100</v>
      </c>
      <c r="O973">
        <v>99.11</v>
      </c>
      <c r="P973" t="s">
        <v>13838</v>
      </c>
      <c r="Q973" t="s">
        <v>14545</v>
      </c>
      <c r="R973" t="s">
        <v>14546</v>
      </c>
      <c r="S973">
        <v>0.71956331877729263</v>
      </c>
      <c r="T973">
        <v>3.1351968054763262</v>
      </c>
    </row>
    <row r="974" spans="1:20">
      <c r="A974">
        <v>8914</v>
      </c>
      <c r="B974" t="s">
        <v>1931</v>
      </c>
      <c r="C974" t="s">
        <v>4334</v>
      </c>
      <c r="D974">
        <v>0</v>
      </c>
      <c r="E974">
        <v>4</v>
      </c>
      <c r="F974">
        <v>10000</v>
      </c>
      <c r="G974">
        <v>17187</v>
      </c>
      <c r="H974">
        <v>17.52</v>
      </c>
      <c r="I974">
        <v>6.6033333333333344</v>
      </c>
      <c r="J974">
        <v>22.55</v>
      </c>
      <c r="K974">
        <v>1.5670604586518415</v>
      </c>
      <c r="L974">
        <v>1.92</v>
      </c>
      <c r="M974">
        <v>0.52032520325203246</v>
      </c>
      <c r="N974">
        <v>94.79</v>
      </c>
      <c r="O974">
        <v>99.36</v>
      </c>
      <c r="P974" t="s">
        <v>14157</v>
      </c>
      <c r="Q974" t="s">
        <v>14547</v>
      </c>
      <c r="R974" t="s">
        <v>14548</v>
      </c>
      <c r="S974">
        <v>0.94527607361963195</v>
      </c>
      <c r="T974">
        <v>0.78146224530563324</v>
      </c>
    </row>
    <row r="975" spans="1:20">
      <c r="A975">
        <v>9223</v>
      </c>
      <c r="B975" t="s">
        <v>2324</v>
      </c>
      <c r="C975" t="s">
        <v>4337</v>
      </c>
      <c r="D975">
        <v>0</v>
      </c>
      <c r="E975">
        <v>13</v>
      </c>
      <c r="F975">
        <v>1000</v>
      </c>
      <c r="G975">
        <v>58194</v>
      </c>
      <c r="H975">
        <v>5.39</v>
      </c>
      <c r="I975">
        <v>0.95333333333333325</v>
      </c>
      <c r="J975">
        <v>2.87</v>
      </c>
      <c r="K975">
        <v>0.64205816554809847</v>
      </c>
      <c r="L975">
        <v>1.84</v>
      </c>
      <c r="M975">
        <v>0.92462311557788945</v>
      </c>
      <c r="N975">
        <v>19.37</v>
      </c>
      <c r="O975">
        <v>98.77</v>
      </c>
      <c r="P975" t="s">
        <v>14494</v>
      </c>
      <c r="Q975" t="s">
        <v>14549</v>
      </c>
      <c r="R975" t="s">
        <v>14550</v>
      </c>
      <c r="S975">
        <v>0.79402714932126706</v>
      </c>
      <c r="T975">
        <v>1.4337519753805206</v>
      </c>
    </row>
    <row r="976" spans="1:20">
      <c r="A976">
        <v>9256</v>
      </c>
      <c r="B976" t="s">
        <v>2393</v>
      </c>
      <c r="C976" t="s">
        <v>4334</v>
      </c>
      <c r="D976">
        <v>0</v>
      </c>
      <c r="E976">
        <v>4</v>
      </c>
      <c r="F976">
        <v>1200</v>
      </c>
      <c r="G976">
        <v>7719</v>
      </c>
      <c r="H976">
        <v>0.53000000000000114</v>
      </c>
      <c r="I976">
        <v>75.956666666666663</v>
      </c>
      <c r="J976">
        <v>14.67</v>
      </c>
      <c r="K976">
        <v>1.0194579569145239</v>
      </c>
      <c r="L976">
        <v>3.25</v>
      </c>
      <c r="M976">
        <v>0.8807588075880759</v>
      </c>
      <c r="N976">
        <v>99.99</v>
      </c>
      <c r="O976">
        <v>98.69</v>
      </c>
      <c r="P976" t="s">
        <v>13670</v>
      </c>
      <c r="Q976" t="s">
        <v>14551</v>
      </c>
      <c r="R976" t="s">
        <v>14552</v>
      </c>
      <c r="S976">
        <v>0.12466019417475729</v>
      </c>
      <c r="T976">
        <v>0.64008285862247538</v>
      </c>
    </row>
    <row r="977" spans="1:20">
      <c r="A977">
        <v>8903</v>
      </c>
      <c r="B977" t="s">
        <v>1855</v>
      </c>
      <c r="C977" t="s">
        <v>4339</v>
      </c>
      <c r="D977">
        <v>0</v>
      </c>
      <c r="E977">
        <v>6</v>
      </c>
      <c r="F977">
        <v>1000</v>
      </c>
      <c r="G977">
        <v>2847</v>
      </c>
      <c r="H977">
        <v>5.7599999999999909</v>
      </c>
      <c r="I977">
        <v>96.506666666666661</v>
      </c>
      <c r="J977">
        <v>0.56999999999999995</v>
      </c>
      <c r="K977">
        <v>0.15039577836411608</v>
      </c>
      <c r="L977">
        <v>10</v>
      </c>
      <c r="M977">
        <v>4.1322314049586781</v>
      </c>
      <c r="N977">
        <v>90.8</v>
      </c>
      <c r="O977">
        <v>99.82</v>
      </c>
      <c r="P977" t="s">
        <v>14250</v>
      </c>
      <c r="Q977" t="s">
        <v>14553</v>
      </c>
      <c r="R977" t="s">
        <v>14554</v>
      </c>
      <c r="S977">
        <v>0.53500000000000003</v>
      </c>
      <c r="T977">
        <v>0.95154185022026427</v>
      </c>
    </row>
    <row r="978" spans="1:20">
      <c r="A978">
        <v>8896</v>
      </c>
      <c r="B978" t="s">
        <v>1100</v>
      </c>
      <c r="C978" t="s">
        <v>4334</v>
      </c>
      <c r="D978">
        <v>0</v>
      </c>
      <c r="E978">
        <v>4</v>
      </c>
      <c r="F978">
        <v>3000</v>
      </c>
      <c r="G978">
        <v>23254</v>
      </c>
      <c r="H978">
        <v>1.2800000000000002</v>
      </c>
      <c r="I978">
        <v>-1.5733333333333335</v>
      </c>
      <c r="J978">
        <v>15.85</v>
      </c>
      <c r="K978">
        <v>1.1014593467685891</v>
      </c>
      <c r="L978">
        <v>3.04</v>
      </c>
      <c r="M978">
        <v>0.82384823848238486</v>
      </c>
      <c r="N978">
        <v>99.81</v>
      </c>
      <c r="O978">
        <v>97.96</v>
      </c>
      <c r="P978" t="s">
        <v>13926</v>
      </c>
      <c r="Q978" t="s">
        <v>14555</v>
      </c>
      <c r="R978" t="s">
        <v>14556</v>
      </c>
      <c r="S978">
        <v>1.0320567375886525</v>
      </c>
      <c r="T978">
        <v>1.2034139402560455</v>
      </c>
    </row>
    <row r="979" spans="1:20">
      <c r="A979">
        <v>9041</v>
      </c>
      <c r="B979" t="s">
        <v>1814</v>
      </c>
      <c r="C979" t="s">
        <v>4332</v>
      </c>
      <c r="D979">
        <v>0</v>
      </c>
      <c r="E979">
        <v>3</v>
      </c>
      <c r="F979">
        <v>1000</v>
      </c>
      <c r="G979">
        <v>45040</v>
      </c>
      <c r="H979">
        <v>24.28</v>
      </c>
      <c r="I979">
        <v>68.803333333333327</v>
      </c>
      <c r="J979">
        <v>5.56</v>
      </c>
      <c r="K979">
        <v>1.1440329218106995</v>
      </c>
      <c r="L979">
        <v>0.9</v>
      </c>
      <c r="M979">
        <v>0.30508474576271183</v>
      </c>
      <c r="N979">
        <v>98.08</v>
      </c>
      <c r="O979">
        <v>99.79</v>
      </c>
      <c r="P979" t="s">
        <v>13963</v>
      </c>
      <c r="Q979" t="s">
        <v>14557</v>
      </c>
      <c r="R979" t="s">
        <v>14558</v>
      </c>
      <c r="S979">
        <v>0.86991869918699194</v>
      </c>
      <c r="T979">
        <v>0.86721504112808456</v>
      </c>
    </row>
    <row r="980" spans="1:20">
      <c r="A980">
        <v>9510</v>
      </c>
      <c r="B980" t="s">
        <v>1007</v>
      </c>
      <c r="C980" t="s">
        <v>4370</v>
      </c>
      <c r="D980">
        <v>0</v>
      </c>
      <c r="E980">
        <v>11</v>
      </c>
      <c r="F980">
        <v>1000</v>
      </c>
      <c r="G980">
        <v>14299</v>
      </c>
      <c r="H980">
        <v>0.48</v>
      </c>
      <c r="I980">
        <v>-1.2833333333333334</v>
      </c>
      <c r="J980">
        <v>1.2</v>
      </c>
      <c r="K980">
        <v>0.37267080745341613</v>
      </c>
      <c r="L980">
        <v>0.16</v>
      </c>
      <c r="M980">
        <v>0.10062893081761005</v>
      </c>
      <c r="N980">
        <v>99.94</v>
      </c>
      <c r="O980">
        <v>98.1</v>
      </c>
      <c r="P980" t="s">
        <v>14007</v>
      </c>
      <c r="Q980" t="s">
        <v>14559</v>
      </c>
      <c r="R980" t="s">
        <v>14560</v>
      </c>
      <c r="S980">
        <v>0.79303261623872323</v>
      </c>
      <c r="T980">
        <v>1.3367346938775511</v>
      </c>
    </row>
    <row r="981" spans="1:20">
      <c r="A981">
        <v>9189</v>
      </c>
      <c r="B981" t="s">
        <v>998</v>
      </c>
      <c r="C981" t="s">
        <v>4370</v>
      </c>
      <c r="D981">
        <v>0</v>
      </c>
      <c r="E981">
        <v>11</v>
      </c>
      <c r="F981">
        <v>1000</v>
      </c>
      <c r="G981">
        <v>31189</v>
      </c>
      <c r="H981">
        <v>1.9099999999999966</v>
      </c>
      <c r="I981">
        <v>45.133333333333333</v>
      </c>
      <c r="J981">
        <v>3.19</v>
      </c>
      <c r="K981">
        <v>0.99068322981366452</v>
      </c>
      <c r="L981">
        <v>2.1800000000000002</v>
      </c>
      <c r="M981">
        <v>1.3710691823899372</v>
      </c>
      <c r="N981">
        <v>98.89</v>
      </c>
      <c r="O981">
        <v>98.82</v>
      </c>
      <c r="P981" t="s">
        <v>13838</v>
      </c>
      <c r="Q981" t="s">
        <v>14561</v>
      </c>
      <c r="R981" t="s">
        <v>14562</v>
      </c>
      <c r="S981">
        <v>0.643671875</v>
      </c>
      <c r="T981">
        <v>1.3705108186482267</v>
      </c>
    </row>
    <row r="982" spans="1:20">
      <c r="A982">
        <v>8588</v>
      </c>
      <c r="B982" t="s">
        <v>1050</v>
      </c>
      <c r="C982" t="s">
        <v>4334</v>
      </c>
      <c r="D982">
        <v>0</v>
      </c>
      <c r="E982">
        <v>4</v>
      </c>
      <c r="F982">
        <v>1000</v>
      </c>
      <c r="G982">
        <v>20804</v>
      </c>
      <c r="H982">
        <v>7.0399999999999991</v>
      </c>
      <c r="I982">
        <v>21.833333333333332</v>
      </c>
      <c r="J982">
        <v>6.38</v>
      </c>
      <c r="K982">
        <v>0.83507853403141363</v>
      </c>
      <c r="L982">
        <v>3.62</v>
      </c>
      <c r="M982">
        <v>1.0647058823529412</v>
      </c>
      <c r="N982">
        <v>99.49</v>
      </c>
      <c r="O982">
        <v>98.65</v>
      </c>
      <c r="P982" t="s">
        <v>14228</v>
      </c>
      <c r="Q982" t="s">
        <v>14563</v>
      </c>
      <c r="R982" t="s">
        <v>14564</v>
      </c>
      <c r="S982">
        <v>0.98336980306345734</v>
      </c>
      <c r="T982">
        <v>0.52089665653495443</v>
      </c>
    </row>
    <row r="983" spans="1:20">
      <c r="A983">
        <v>9254</v>
      </c>
      <c r="B983" t="s">
        <v>934</v>
      </c>
      <c r="C983" t="s">
        <v>4339</v>
      </c>
      <c r="D983">
        <v>0</v>
      </c>
      <c r="E983">
        <v>6</v>
      </c>
      <c r="F983">
        <v>11000</v>
      </c>
      <c r="G983">
        <v>19256</v>
      </c>
      <c r="H983">
        <v>1.3700000000000045</v>
      </c>
      <c r="I983">
        <v>80.033333333333331</v>
      </c>
      <c r="J983">
        <v>1.08</v>
      </c>
      <c r="K983">
        <v>0.27551020408163268</v>
      </c>
      <c r="L983">
        <v>2.57</v>
      </c>
      <c r="M983">
        <v>0.85099337748344361</v>
      </c>
      <c r="N983">
        <v>100</v>
      </c>
      <c r="O983">
        <v>99.87</v>
      </c>
      <c r="P983" t="s">
        <v>14565</v>
      </c>
      <c r="Q983" t="s">
        <v>14566</v>
      </c>
      <c r="R983" t="s">
        <v>14567</v>
      </c>
      <c r="S983">
        <v>0.9226959847036329</v>
      </c>
      <c r="T983">
        <v>1.3099561678146525</v>
      </c>
    </row>
    <row r="984" spans="1:20">
      <c r="A984">
        <v>8955</v>
      </c>
      <c r="B984" t="s">
        <v>1196</v>
      </c>
      <c r="C984" t="s">
        <v>4334</v>
      </c>
      <c r="D984">
        <v>0</v>
      </c>
      <c r="E984">
        <v>4</v>
      </c>
      <c r="F984">
        <v>3000</v>
      </c>
      <c r="G984">
        <v>44479</v>
      </c>
      <c r="H984">
        <v>3.370000000000001</v>
      </c>
      <c r="I984">
        <v>31.290000000000003</v>
      </c>
      <c r="J984">
        <v>2</v>
      </c>
      <c r="K984">
        <v>0.13898540653231412</v>
      </c>
      <c r="L984">
        <v>1.04</v>
      </c>
      <c r="M984">
        <v>0.28184281842818432</v>
      </c>
      <c r="N984">
        <v>91.21</v>
      </c>
      <c r="O984">
        <v>99.11</v>
      </c>
      <c r="P984" t="s">
        <v>14568</v>
      </c>
      <c r="Q984" t="s">
        <v>14569</v>
      </c>
      <c r="R984" t="s">
        <v>14570</v>
      </c>
      <c r="S984">
        <v>1.3230818008877618</v>
      </c>
      <c r="T984">
        <v>2.5576429247195569</v>
      </c>
    </row>
    <row r="985" spans="1:20">
      <c r="A985">
        <v>8957</v>
      </c>
      <c r="B985" t="s">
        <v>2418</v>
      </c>
      <c r="C985" t="s">
        <v>4339</v>
      </c>
      <c r="D985">
        <v>0</v>
      </c>
      <c r="E985">
        <v>6</v>
      </c>
      <c r="F985">
        <v>1000</v>
      </c>
      <c r="G985">
        <v>5413</v>
      </c>
      <c r="H985">
        <v>1.55</v>
      </c>
      <c r="I985">
        <v>-0.51666666666666672</v>
      </c>
      <c r="J985">
        <v>1.32</v>
      </c>
      <c r="K985">
        <v>0.41772151898734178</v>
      </c>
      <c r="L985">
        <v>4.5</v>
      </c>
      <c r="M985">
        <v>1.8518518518518516</v>
      </c>
      <c r="N985">
        <v>24.66</v>
      </c>
      <c r="O985">
        <v>99.23</v>
      </c>
      <c r="P985" t="s">
        <v>14571</v>
      </c>
      <c r="Q985" t="s">
        <v>14097</v>
      </c>
      <c r="R985" t="s">
        <v>14572</v>
      </c>
      <c r="S985">
        <v>0.63005076142131977</v>
      </c>
      <c r="T985">
        <v>1.1737835153922542</v>
      </c>
    </row>
    <row r="986" spans="1:20">
      <c r="A986">
        <v>9319</v>
      </c>
      <c r="B986" t="s">
        <v>972</v>
      </c>
      <c r="C986" t="s">
        <v>4339</v>
      </c>
      <c r="D986">
        <v>0</v>
      </c>
      <c r="E986">
        <v>6</v>
      </c>
      <c r="F986">
        <v>10001</v>
      </c>
      <c r="G986">
        <v>3441</v>
      </c>
      <c r="H986">
        <v>2.1300000000000097</v>
      </c>
      <c r="I986">
        <v>87.610000000000014</v>
      </c>
      <c r="J986">
        <v>1.46</v>
      </c>
      <c r="K986">
        <v>0.37244897959183676</v>
      </c>
      <c r="L986">
        <v>1.17</v>
      </c>
      <c r="M986">
        <v>0.38741721854304634</v>
      </c>
      <c r="N986">
        <v>100</v>
      </c>
      <c r="O986">
        <v>99.85</v>
      </c>
      <c r="P986" t="s">
        <v>13727</v>
      </c>
      <c r="Q986" t="s">
        <v>14007</v>
      </c>
      <c r="R986" t="s">
        <v>14573</v>
      </c>
      <c r="S986">
        <v>0.62516853932584271</v>
      </c>
      <c r="T986">
        <v>1.3120393120393121</v>
      </c>
    </row>
    <row r="987" spans="1:20">
      <c r="A987">
        <v>9401</v>
      </c>
      <c r="B987" t="s">
        <v>2679</v>
      </c>
      <c r="C987" t="s">
        <v>4335</v>
      </c>
      <c r="D987">
        <v>0</v>
      </c>
      <c r="E987">
        <v>5</v>
      </c>
      <c r="F987">
        <v>6689</v>
      </c>
      <c r="G987">
        <v>330572</v>
      </c>
      <c r="H987">
        <v>4.74</v>
      </c>
      <c r="I987">
        <v>3.663333333333334</v>
      </c>
      <c r="J987">
        <v>2.81</v>
      </c>
      <c r="K987">
        <v>0.82890855457227142</v>
      </c>
      <c r="L987">
        <v>1.63</v>
      </c>
      <c r="M987">
        <v>0.75115207373271886</v>
      </c>
      <c r="N987">
        <v>91.78</v>
      </c>
      <c r="O987">
        <v>98.81</v>
      </c>
      <c r="P987" t="s">
        <v>14574</v>
      </c>
      <c r="Q987" t="s">
        <v>14575</v>
      </c>
      <c r="R987" t="s">
        <v>14576</v>
      </c>
      <c r="S987">
        <v>1.0107793113062875</v>
      </c>
      <c r="T987">
        <v>1.2946484974280299</v>
      </c>
    </row>
    <row r="988" spans="1:20">
      <c r="A988">
        <v>9418</v>
      </c>
      <c r="B988" t="s">
        <v>2709</v>
      </c>
      <c r="C988" t="s">
        <v>4334</v>
      </c>
      <c r="D988">
        <v>0</v>
      </c>
      <c r="E988">
        <v>4</v>
      </c>
      <c r="F988">
        <v>1399</v>
      </c>
      <c r="G988">
        <v>32698</v>
      </c>
      <c r="H988">
        <v>14.74</v>
      </c>
      <c r="I988">
        <v>7.2399999999999993</v>
      </c>
      <c r="J988">
        <v>29.78</v>
      </c>
      <c r="K988">
        <v>2.0694927032661572</v>
      </c>
      <c r="L988">
        <v>3.8</v>
      </c>
      <c r="M988">
        <v>1.0298102981029811</v>
      </c>
      <c r="N988">
        <v>99.99</v>
      </c>
      <c r="O988">
        <v>97.96</v>
      </c>
      <c r="P988" t="s">
        <v>14571</v>
      </c>
      <c r="Q988" t="s">
        <v>13882</v>
      </c>
      <c r="R988" t="s">
        <v>14577</v>
      </c>
      <c r="S988">
        <v>0.41932432432432432</v>
      </c>
      <c r="T988">
        <v>0.44322435737459448</v>
      </c>
    </row>
    <row r="989" spans="1:20">
      <c r="A989">
        <v>8601</v>
      </c>
      <c r="B989" t="s">
        <v>3192</v>
      </c>
      <c r="C989" t="s">
        <v>4352</v>
      </c>
      <c r="D989">
        <v>0</v>
      </c>
      <c r="E989">
        <v>14</v>
      </c>
      <c r="F989">
        <v>1000</v>
      </c>
      <c r="G989">
        <v>6110</v>
      </c>
      <c r="H989">
        <v>22.299999999999997</v>
      </c>
      <c r="I989">
        <v>24.893333333333334</v>
      </c>
      <c r="J989">
        <v>11.4</v>
      </c>
      <c r="K989">
        <v>1.2063492063492065</v>
      </c>
      <c r="L989">
        <v>1.74</v>
      </c>
      <c r="M989">
        <v>0.4473007712082262</v>
      </c>
      <c r="N989">
        <v>93.26</v>
      </c>
      <c r="O989">
        <v>99.37</v>
      </c>
      <c r="P989" t="s">
        <v>13720</v>
      </c>
      <c r="Q989" t="s">
        <v>13973</v>
      </c>
      <c r="R989" t="s">
        <v>14578</v>
      </c>
      <c r="S989">
        <v>1.1336216216216217</v>
      </c>
      <c r="T989">
        <v>0.62641083521444696</v>
      </c>
    </row>
    <row r="990" spans="1:20">
      <c r="A990">
        <v>8546</v>
      </c>
      <c r="B990" t="s">
        <v>417</v>
      </c>
      <c r="C990" t="s">
        <v>4334</v>
      </c>
      <c r="D990">
        <v>0</v>
      </c>
      <c r="E990">
        <v>4</v>
      </c>
      <c r="F990">
        <v>2000</v>
      </c>
      <c r="G990">
        <v>119852</v>
      </c>
      <c r="H990">
        <v>2.8199999999999994</v>
      </c>
      <c r="I990">
        <v>5.7166666666666659</v>
      </c>
      <c r="J990">
        <v>6.96</v>
      </c>
      <c r="K990">
        <v>0.48366921473245306</v>
      </c>
      <c r="L990">
        <v>4.03</v>
      </c>
      <c r="M990">
        <v>1.0921409214092141</v>
      </c>
      <c r="N990">
        <v>100</v>
      </c>
      <c r="O990">
        <v>98.9</v>
      </c>
      <c r="P990" t="s">
        <v>14579</v>
      </c>
      <c r="Q990" t="s">
        <v>14580</v>
      </c>
      <c r="R990" t="s">
        <v>14581</v>
      </c>
      <c r="S990">
        <v>0.98315394794883115</v>
      </c>
      <c r="T990">
        <v>1.440279542566709</v>
      </c>
    </row>
    <row r="991" spans="1:20">
      <c r="A991">
        <v>8591</v>
      </c>
      <c r="B991" t="s">
        <v>989</v>
      </c>
      <c r="C991" t="s">
        <v>4286</v>
      </c>
      <c r="D991">
        <v>0</v>
      </c>
      <c r="E991">
        <v>8</v>
      </c>
      <c r="F991">
        <v>1000</v>
      </c>
      <c r="G991">
        <v>95350</v>
      </c>
      <c r="H991">
        <v>13.75</v>
      </c>
      <c r="I991">
        <v>24.58</v>
      </c>
      <c r="J991">
        <v>10.56</v>
      </c>
      <c r="K991">
        <v>1.6708860759493671</v>
      </c>
      <c r="L991">
        <v>4.58</v>
      </c>
      <c r="M991">
        <v>1.4092307692307693</v>
      </c>
      <c r="N991">
        <v>98.69</v>
      </c>
      <c r="O991">
        <v>99.34</v>
      </c>
      <c r="P991" t="s">
        <v>13723</v>
      </c>
      <c r="Q991" t="s">
        <v>14582</v>
      </c>
      <c r="R991" t="s">
        <v>14583</v>
      </c>
      <c r="S991">
        <v>0.75671852899575676</v>
      </c>
      <c r="T991">
        <v>1.0782918149466192</v>
      </c>
    </row>
    <row r="992" spans="1:20">
      <c r="A992">
        <v>8590</v>
      </c>
      <c r="B992" t="s">
        <v>442</v>
      </c>
      <c r="C992" t="s">
        <v>4339</v>
      </c>
      <c r="D992">
        <v>0</v>
      </c>
      <c r="E992">
        <v>6</v>
      </c>
      <c r="F992">
        <v>20000</v>
      </c>
      <c r="G992">
        <v>21479</v>
      </c>
      <c r="H992">
        <v>0.99000000000000909</v>
      </c>
      <c r="I992">
        <v>77.373333333333335</v>
      </c>
      <c r="J992">
        <v>2.2400000000000002</v>
      </c>
      <c r="K992">
        <v>0.59102902374670185</v>
      </c>
      <c r="L992">
        <v>0.91</v>
      </c>
      <c r="M992">
        <v>0.37603305785123969</v>
      </c>
      <c r="N992">
        <v>100</v>
      </c>
      <c r="O992">
        <v>99.72</v>
      </c>
      <c r="P992" t="s">
        <v>14584</v>
      </c>
      <c r="Q992" t="s">
        <v>14585</v>
      </c>
      <c r="R992" t="s">
        <v>14586</v>
      </c>
      <c r="S992">
        <v>0.70922399186716367</v>
      </c>
      <c r="T992">
        <v>1.3476937128938955</v>
      </c>
    </row>
    <row r="993" spans="1:20">
      <c r="A993">
        <v>9525</v>
      </c>
      <c r="B993" t="s">
        <v>3264</v>
      </c>
      <c r="C993" t="s">
        <v>4332</v>
      </c>
      <c r="D993">
        <v>0</v>
      </c>
      <c r="E993">
        <v>3</v>
      </c>
      <c r="F993">
        <v>1000</v>
      </c>
      <c r="G993">
        <v>7978</v>
      </c>
      <c r="H993">
        <v>4.509999999999998</v>
      </c>
      <c r="I993">
        <v>55.356666666666662</v>
      </c>
      <c r="J993">
        <v>6.9</v>
      </c>
      <c r="K993">
        <v>1.5299334811529934</v>
      </c>
      <c r="L993">
        <v>2</v>
      </c>
      <c r="M993">
        <v>0.76923076923076916</v>
      </c>
      <c r="N993">
        <v>97.33</v>
      </c>
      <c r="O993">
        <v>98.99</v>
      </c>
      <c r="P993" t="s">
        <v>14458</v>
      </c>
      <c r="Q993" t="s">
        <v>14034</v>
      </c>
      <c r="R993" t="s">
        <v>14587</v>
      </c>
      <c r="S993">
        <v>0.93951219512195128</v>
      </c>
      <c r="T993">
        <v>0.51572327044025157</v>
      </c>
    </row>
    <row r="994" spans="1:20">
      <c r="A994">
        <v>8635</v>
      </c>
      <c r="B994" t="s">
        <v>641</v>
      </c>
      <c r="C994" t="s">
        <v>4370</v>
      </c>
      <c r="D994">
        <v>0</v>
      </c>
      <c r="E994">
        <v>11</v>
      </c>
      <c r="F994">
        <v>1000</v>
      </c>
      <c r="G994">
        <v>6957</v>
      </c>
      <c r="H994">
        <v>10.909999999999997</v>
      </c>
      <c r="I994">
        <v>38.21</v>
      </c>
      <c r="J994">
        <v>2.56</v>
      </c>
      <c r="K994">
        <v>0.79503105590062106</v>
      </c>
      <c r="L994">
        <v>1.1599999999999999</v>
      </c>
      <c r="M994">
        <v>0.72955974842767291</v>
      </c>
      <c r="N994">
        <v>97.9</v>
      </c>
      <c r="O994">
        <v>99.15</v>
      </c>
      <c r="P994" t="s">
        <v>13741</v>
      </c>
      <c r="Q994" t="s">
        <v>14178</v>
      </c>
      <c r="R994" t="s">
        <v>14588</v>
      </c>
      <c r="S994">
        <v>0.82359621451104104</v>
      </c>
      <c r="T994">
        <v>1.3235908141962422</v>
      </c>
    </row>
    <row r="995" spans="1:20">
      <c r="A995">
        <v>8604</v>
      </c>
      <c r="B995" t="s">
        <v>3200</v>
      </c>
      <c r="C995" t="s">
        <v>4334</v>
      </c>
      <c r="D995">
        <v>0</v>
      </c>
      <c r="E995">
        <v>4</v>
      </c>
      <c r="F995">
        <v>1000</v>
      </c>
      <c r="G995">
        <v>47192</v>
      </c>
      <c r="H995">
        <v>8.2999999999999972</v>
      </c>
      <c r="I995">
        <v>48.889999999999993</v>
      </c>
      <c r="J995">
        <v>15.79</v>
      </c>
      <c r="K995">
        <v>1.2268842268842268</v>
      </c>
      <c r="L995">
        <v>0.95</v>
      </c>
      <c r="M995">
        <v>0.2595628415300546</v>
      </c>
      <c r="N995">
        <v>71.98</v>
      </c>
      <c r="O995">
        <v>99.25</v>
      </c>
      <c r="P995" t="s">
        <v>13764</v>
      </c>
      <c r="Q995" t="s">
        <v>14398</v>
      </c>
      <c r="R995" t="s">
        <v>13951</v>
      </c>
      <c r="S995">
        <v>1.5897142857142859</v>
      </c>
      <c r="T995">
        <v>0.30172413793103448</v>
      </c>
    </row>
    <row r="996" spans="1:20">
      <c r="A996">
        <v>9584</v>
      </c>
      <c r="B996" t="s">
        <v>1142</v>
      </c>
      <c r="C996" t="s">
        <v>4286</v>
      </c>
      <c r="D996">
        <v>0</v>
      </c>
      <c r="E996">
        <v>8</v>
      </c>
      <c r="F996">
        <v>1000</v>
      </c>
      <c r="G996">
        <v>8448</v>
      </c>
      <c r="H996">
        <v>0.29000000000000004</v>
      </c>
      <c r="I996">
        <v>-1.4366666666666668</v>
      </c>
      <c r="J996">
        <v>14.04</v>
      </c>
      <c r="K996">
        <v>2.0616740088105727</v>
      </c>
      <c r="L996">
        <v>5.25</v>
      </c>
      <c r="M996">
        <v>1.6104294478527608</v>
      </c>
      <c r="N996">
        <v>99.99</v>
      </c>
      <c r="O996">
        <v>96.67</v>
      </c>
      <c r="P996" t="s">
        <v>13676</v>
      </c>
      <c r="Q996" t="s">
        <v>14589</v>
      </c>
      <c r="R996" t="s">
        <v>14590</v>
      </c>
      <c r="S996">
        <v>2.8918918918918922E-2</v>
      </c>
      <c r="T996">
        <v>0.58421052631578951</v>
      </c>
    </row>
    <row r="997" spans="1:20">
      <c r="A997">
        <v>8615</v>
      </c>
      <c r="B997" t="s">
        <v>3223</v>
      </c>
      <c r="C997" t="s">
        <v>4334</v>
      </c>
      <c r="D997">
        <v>0</v>
      </c>
      <c r="E997">
        <v>4</v>
      </c>
      <c r="F997">
        <v>1060</v>
      </c>
      <c r="G997">
        <v>16123</v>
      </c>
      <c r="H997">
        <v>1.36</v>
      </c>
      <c r="I997">
        <v>-1.8499999999999999</v>
      </c>
      <c r="J997">
        <v>5.66</v>
      </c>
      <c r="K997">
        <v>0.4397824397824398</v>
      </c>
      <c r="L997">
        <v>8.06</v>
      </c>
      <c r="M997">
        <v>2.2021857923497268</v>
      </c>
      <c r="N997">
        <v>100</v>
      </c>
      <c r="O997">
        <v>97.11</v>
      </c>
      <c r="P997" t="s">
        <v>13917</v>
      </c>
      <c r="Q997" t="s">
        <v>14023</v>
      </c>
      <c r="R997" t="s">
        <v>14591</v>
      </c>
      <c r="S997">
        <v>8.4473684210526312E-2</v>
      </c>
      <c r="T997">
        <v>8.7247680091839669E-2</v>
      </c>
    </row>
    <row r="998" spans="1:20">
      <c r="A998">
        <v>8587</v>
      </c>
      <c r="B998" t="s">
        <v>1084</v>
      </c>
      <c r="C998" t="s">
        <v>4352</v>
      </c>
      <c r="D998">
        <v>0</v>
      </c>
      <c r="E998">
        <v>14</v>
      </c>
      <c r="F998">
        <v>1000</v>
      </c>
      <c r="G998">
        <v>37949</v>
      </c>
      <c r="H998">
        <v>7.52</v>
      </c>
      <c r="I998">
        <v>2.5066666666666664</v>
      </c>
      <c r="J998">
        <v>2</v>
      </c>
      <c r="K998">
        <v>0.37037037037037035</v>
      </c>
      <c r="L998">
        <v>1.86</v>
      </c>
      <c r="M998">
        <v>0.56024096385542177</v>
      </c>
      <c r="N998">
        <v>96.82</v>
      </c>
      <c r="O998">
        <v>97.91</v>
      </c>
      <c r="P998" t="s">
        <v>14051</v>
      </c>
      <c r="Q998" t="s">
        <v>14341</v>
      </c>
      <c r="R998" t="s">
        <v>14592</v>
      </c>
      <c r="S998">
        <v>0.99400568181818183</v>
      </c>
      <c r="T998">
        <v>0.94243641231593034</v>
      </c>
    </row>
    <row r="999" spans="1:20">
      <c r="A999">
        <v>8834</v>
      </c>
      <c r="B999" t="s">
        <v>1830</v>
      </c>
      <c r="C999" t="s">
        <v>4334</v>
      </c>
      <c r="D999">
        <v>0</v>
      </c>
      <c r="E999">
        <v>4</v>
      </c>
      <c r="F999">
        <v>1000</v>
      </c>
      <c r="G999">
        <v>17782</v>
      </c>
      <c r="H999">
        <v>5.8799999999999955</v>
      </c>
      <c r="I999">
        <v>57.52</v>
      </c>
      <c r="J999">
        <v>18.86</v>
      </c>
      <c r="K999">
        <v>1.310632383599722</v>
      </c>
      <c r="L999">
        <v>4.78</v>
      </c>
      <c r="M999">
        <v>1.2953929539295395</v>
      </c>
      <c r="N999">
        <v>90.93</v>
      </c>
      <c r="O999">
        <v>98.27</v>
      </c>
      <c r="P999" t="s">
        <v>14226</v>
      </c>
      <c r="Q999" t="s">
        <v>14593</v>
      </c>
      <c r="R999" t="s">
        <v>14594</v>
      </c>
      <c r="S999">
        <v>0.87959899749373438</v>
      </c>
      <c r="T999">
        <v>1.5843812045003309</v>
      </c>
    </row>
    <row r="1000" spans="1:20">
      <c r="A1000">
        <v>9574</v>
      </c>
      <c r="B1000" t="s">
        <v>3517</v>
      </c>
      <c r="C1000" t="s">
        <v>4334</v>
      </c>
      <c r="D1000">
        <v>0</v>
      </c>
      <c r="E1000">
        <v>4</v>
      </c>
      <c r="F1000">
        <v>659.74</v>
      </c>
      <c r="G1000">
        <v>16049</v>
      </c>
      <c r="H1000">
        <v>2.6099999999999994</v>
      </c>
      <c r="I1000">
        <v>59.926666666666669</v>
      </c>
      <c r="J1000">
        <v>33.1</v>
      </c>
      <c r="K1000">
        <v>2.3002084781097984</v>
      </c>
      <c r="L1000">
        <v>6</v>
      </c>
      <c r="M1000">
        <v>1.6260162601626016</v>
      </c>
      <c r="N1000">
        <v>100</v>
      </c>
      <c r="O1000">
        <v>98.89</v>
      </c>
      <c r="P1000" t="s">
        <v>13825</v>
      </c>
      <c r="Q1000" t="s">
        <v>14595</v>
      </c>
      <c r="R1000" t="s">
        <v>14596</v>
      </c>
      <c r="S1000">
        <v>0.86829443447037702</v>
      </c>
      <c r="T1000">
        <v>1.0051127819548873</v>
      </c>
    </row>
    <row r="1001" spans="1:20">
      <c r="A1001">
        <v>9544</v>
      </c>
      <c r="B1001" t="s">
        <v>909</v>
      </c>
      <c r="C1001" t="s">
        <v>4334</v>
      </c>
      <c r="D1001">
        <v>0</v>
      </c>
      <c r="E1001">
        <v>4</v>
      </c>
      <c r="F1001">
        <v>1000</v>
      </c>
      <c r="G1001">
        <v>11537</v>
      </c>
      <c r="H1001">
        <v>6.1599999999999966</v>
      </c>
      <c r="I1001">
        <v>80.006666666666661</v>
      </c>
      <c r="J1001">
        <v>10.47</v>
      </c>
      <c r="K1001">
        <v>0.81351981351981362</v>
      </c>
      <c r="L1001">
        <v>3.22</v>
      </c>
      <c r="M1001">
        <v>0.8797814207650273</v>
      </c>
      <c r="N1001">
        <v>100</v>
      </c>
      <c r="O1001">
        <v>98.72</v>
      </c>
      <c r="P1001" t="s">
        <v>13684</v>
      </c>
      <c r="Q1001" t="s">
        <v>14005</v>
      </c>
      <c r="R1001" t="s">
        <v>14597</v>
      </c>
      <c r="S1001">
        <v>0</v>
      </c>
      <c r="T1001">
        <v>0.58383233532934131</v>
      </c>
    </row>
    <row r="1002" spans="1:20">
      <c r="A1002">
        <v>8675</v>
      </c>
      <c r="B1002" t="s">
        <v>1185</v>
      </c>
      <c r="C1002" t="s">
        <v>4334</v>
      </c>
      <c r="D1002">
        <v>0</v>
      </c>
      <c r="E1002">
        <v>4</v>
      </c>
      <c r="F1002">
        <v>1000</v>
      </c>
      <c r="G1002">
        <v>73638</v>
      </c>
      <c r="H1002">
        <v>1.1300000000000026</v>
      </c>
      <c r="I1002">
        <v>33.190000000000005</v>
      </c>
      <c r="J1002">
        <v>5.61</v>
      </c>
      <c r="K1002">
        <v>0.3898540653231411</v>
      </c>
      <c r="L1002">
        <v>5.24</v>
      </c>
      <c r="M1002">
        <v>1.4200542005420056</v>
      </c>
      <c r="N1002">
        <v>99.37</v>
      </c>
      <c r="O1002">
        <v>99.08</v>
      </c>
      <c r="P1002" t="s">
        <v>13753</v>
      </c>
      <c r="Q1002" t="s">
        <v>14598</v>
      </c>
      <c r="R1002" t="s">
        <v>14599</v>
      </c>
      <c r="S1002">
        <v>0.77718670076726337</v>
      </c>
      <c r="T1002">
        <v>0.92180746561886051</v>
      </c>
    </row>
    <row r="1003" spans="1:20">
      <c r="A1003">
        <v>9546</v>
      </c>
      <c r="B1003" t="s">
        <v>3383</v>
      </c>
      <c r="C1003" t="s">
        <v>4335</v>
      </c>
      <c r="D1003">
        <v>0</v>
      </c>
      <c r="E1003">
        <v>5</v>
      </c>
      <c r="F1003">
        <v>24834.18</v>
      </c>
      <c r="G1003">
        <v>199853</v>
      </c>
      <c r="H1003">
        <v>17.54</v>
      </c>
      <c r="I1003">
        <v>14.503333333333336</v>
      </c>
      <c r="J1003">
        <v>3.62</v>
      </c>
      <c r="K1003">
        <v>1.0678466076696165</v>
      </c>
      <c r="L1003">
        <v>2.06</v>
      </c>
      <c r="M1003">
        <v>0.94930875576036877</v>
      </c>
      <c r="N1003">
        <v>99.88</v>
      </c>
      <c r="O1003">
        <v>99.14</v>
      </c>
      <c r="P1003" t="s">
        <v>14600</v>
      </c>
      <c r="Q1003" t="s">
        <v>14601</v>
      </c>
      <c r="R1003" t="s">
        <v>14602</v>
      </c>
      <c r="S1003">
        <v>1.2611926906663748</v>
      </c>
      <c r="T1003">
        <v>1.6149496377451846</v>
      </c>
    </row>
    <row r="1004" spans="1:20">
      <c r="A1004">
        <v>9551</v>
      </c>
      <c r="B1004" t="s">
        <v>58</v>
      </c>
      <c r="C1004" t="s">
        <v>4378</v>
      </c>
      <c r="D1004">
        <v>0</v>
      </c>
      <c r="E1004">
        <v>7</v>
      </c>
      <c r="F1004">
        <v>1000</v>
      </c>
      <c r="G1004">
        <v>42804</v>
      </c>
      <c r="H1004">
        <v>6.2700000000000102</v>
      </c>
      <c r="I1004">
        <v>82.986666666666665</v>
      </c>
      <c r="J1004">
        <v>1.26</v>
      </c>
      <c r="K1004">
        <v>0.26470588235294118</v>
      </c>
      <c r="L1004">
        <v>3.24</v>
      </c>
      <c r="M1004">
        <v>1.0836120401337792</v>
      </c>
      <c r="N1004">
        <v>34.659999999999997</v>
      </c>
      <c r="O1004">
        <v>99.49</v>
      </c>
      <c r="P1004" t="s">
        <v>13670</v>
      </c>
      <c r="Q1004" t="s">
        <v>14603</v>
      </c>
      <c r="R1004" t="s">
        <v>14604</v>
      </c>
      <c r="S1004">
        <v>3.0535077288941739E-2</v>
      </c>
      <c r="T1004">
        <v>0.85772565017848035</v>
      </c>
    </row>
    <row r="1005" spans="1:20">
      <c r="A1005">
        <v>8681</v>
      </c>
      <c r="B1005" t="s">
        <v>75</v>
      </c>
      <c r="C1005" t="s">
        <v>4332</v>
      </c>
      <c r="D1005">
        <v>0</v>
      </c>
      <c r="E1005">
        <v>3</v>
      </c>
      <c r="F1005">
        <v>23862.13</v>
      </c>
      <c r="G1005">
        <v>377168</v>
      </c>
      <c r="H1005">
        <v>0.57999999999999996</v>
      </c>
      <c r="I1005">
        <v>-0.19333333333333333</v>
      </c>
      <c r="J1005">
        <v>13.19</v>
      </c>
      <c r="K1005">
        <v>1.1808415398388541</v>
      </c>
      <c r="L1005">
        <v>2.04</v>
      </c>
      <c r="M1005">
        <v>0.57627118644067798</v>
      </c>
      <c r="N1005">
        <v>98.41</v>
      </c>
      <c r="O1005">
        <v>98.53</v>
      </c>
      <c r="P1005" t="s">
        <v>14565</v>
      </c>
      <c r="Q1005" t="s">
        <v>14605</v>
      </c>
      <c r="R1005" t="s">
        <v>14606</v>
      </c>
      <c r="S1005">
        <v>0.23851229457555914</v>
      </c>
      <c r="T1005">
        <v>0.75126479461592022</v>
      </c>
    </row>
    <row r="1006" spans="1:20">
      <c r="A1006">
        <v>9096</v>
      </c>
      <c r="B1006" t="s">
        <v>1925</v>
      </c>
      <c r="C1006" t="s">
        <v>4332</v>
      </c>
      <c r="D1006">
        <v>0</v>
      </c>
      <c r="E1006">
        <v>3</v>
      </c>
      <c r="F1006">
        <v>1000</v>
      </c>
      <c r="G1006">
        <v>10051</v>
      </c>
      <c r="H1006">
        <v>4.5600000000000023</v>
      </c>
      <c r="I1006">
        <v>87.990000000000009</v>
      </c>
      <c r="J1006">
        <v>1.1599999999999999</v>
      </c>
      <c r="K1006">
        <v>0.25720620842572062</v>
      </c>
      <c r="L1006">
        <v>3.39</v>
      </c>
      <c r="M1006">
        <v>1.3038461538461539</v>
      </c>
      <c r="N1006">
        <v>97.92</v>
      </c>
      <c r="O1006">
        <v>99.81</v>
      </c>
      <c r="P1006" t="s">
        <v>14404</v>
      </c>
      <c r="Q1006" t="s">
        <v>13667</v>
      </c>
      <c r="R1006" t="s">
        <v>14607</v>
      </c>
      <c r="S1006">
        <v>0.58363636363636362</v>
      </c>
      <c r="T1006">
        <v>0.63665594855305463</v>
      </c>
    </row>
    <row r="1007" spans="1:20">
      <c r="A1007">
        <v>9074</v>
      </c>
      <c r="B1007" t="s">
        <v>1954</v>
      </c>
      <c r="C1007" t="s">
        <v>4332</v>
      </c>
      <c r="D1007">
        <v>0</v>
      </c>
      <c r="E1007">
        <v>3</v>
      </c>
      <c r="F1007">
        <v>1000</v>
      </c>
      <c r="G1007">
        <v>13845</v>
      </c>
      <c r="H1007">
        <v>14.99</v>
      </c>
      <c r="I1007">
        <v>3.0799999999999996</v>
      </c>
      <c r="J1007">
        <v>13.01</v>
      </c>
      <c r="K1007">
        <v>2.6769547325102878</v>
      </c>
      <c r="L1007">
        <v>3.46</v>
      </c>
      <c r="M1007">
        <v>1.1728813559322033</v>
      </c>
      <c r="N1007">
        <v>100</v>
      </c>
      <c r="O1007">
        <v>98.46</v>
      </c>
      <c r="P1007" t="s">
        <v>13767</v>
      </c>
      <c r="Q1007" t="s">
        <v>14608</v>
      </c>
      <c r="R1007" t="s">
        <v>14609</v>
      </c>
      <c r="S1007">
        <v>1.0505454545454547</v>
      </c>
      <c r="T1007">
        <v>0.78947368421052633</v>
      </c>
    </row>
    <row r="1008" spans="1:20">
      <c r="A1008">
        <v>9626</v>
      </c>
      <c r="B1008" t="s">
        <v>4179</v>
      </c>
      <c r="C1008" t="s">
        <v>4334</v>
      </c>
      <c r="D1008">
        <v>0</v>
      </c>
      <c r="E1008">
        <v>4</v>
      </c>
      <c r="F1008">
        <v>1001</v>
      </c>
      <c r="G1008">
        <v>38712</v>
      </c>
      <c r="H1008">
        <v>33.430000000000007</v>
      </c>
      <c r="I1008">
        <v>80.046666666666667</v>
      </c>
      <c r="J1008">
        <v>0</v>
      </c>
      <c r="K1008">
        <v>0</v>
      </c>
      <c r="L1008">
        <v>0</v>
      </c>
      <c r="M1008">
        <v>0</v>
      </c>
      <c r="N1008">
        <v>99.76</v>
      </c>
      <c r="O1008">
        <v>97.81</v>
      </c>
      <c r="P1008" t="s">
        <v>13684</v>
      </c>
      <c r="Q1008" t="s">
        <v>13684</v>
      </c>
      <c r="R1008" t="s">
        <v>13920</v>
      </c>
      <c r="S1008" t="e">
        <v>#DIV/0!</v>
      </c>
      <c r="T1008">
        <v>0</v>
      </c>
    </row>
    <row r="1009" spans="1:20">
      <c r="A1009">
        <v>9608</v>
      </c>
      <c r="B1009" t="s">
        <v>3956</v>
      </c>
      <c r="C1009" t="s">
        <v>4352</v>
      </c>
      <c r="D1009">
        <v>0</v>
      </c>
      <c r="E1009">
        <v>14</v>
      </c>
      <c r="F1009">
        <v>2000</v>
      </c>
      <c r="G1009">
        <v>13868</v>
      </c>
      <c r="H1009">
        <v>2.7600000000000051</v>
      </c>
      <c r="I1009">
        <v>91.27</v>
      </c>
      <c r="J1009">
        <v>0</v>
      </c>
      <c r="K1009">
        <v>0</v>
      </c>
      <c r="L1009">
        <v>0</v>
      </c>
      <c r="M1009">
        <v>0</v>
      </c>
      <c r="N1009">
        <v>100</v>
      </c>
      <c r="O1009">
        <v>99.87</v>
      </c>
      <c r="P1009" t="s">
        <v>13684</v>
      </c>
      <c r="Q1009" t="s">
        <v>13684</v>
      </c>
      <c r="R1009" t="s">
        <v>14610</v>
      </c>
      <c r="S1009" t="e">
        <v>#DIV/0!</v>
      </c>
      <c r="T1009">
        <v>0</v>
      </c>
    </row>
    <row r="1010" spans="1:20">
      <c r="A1010">
        <v>8714</v>
      </c>
      <c r="B1010" t="s">
        <v>3967</v>
      </c>
      <c r="C1010" t="s">
        <v>4334</v>
      </c>
      <c r="D1010">
        <v>0</v>
      </c>
      <c r="E1010">
        <v>4</v>
      </c>
      <c r="F1010">
        <v>1000</v>
      </c>
      <c r="G1010">
        <v>39880</v>
      </c>
      <c r="H1010">
        <v>13.059999999999995</v>
      </c>
      <c r="I1010">
        <v>39.443333333333328</v>
      </c>
      <c r="J1010">
        <v>3.81</v>
      </c>
      <c r="K1010">
        <v>0.29603729603729606</v>
      </c>
      <c r="L1010">
        <v>2.94</v>
      </c>
      <c r="M1010">
        <v>0.80327868852459017</v>
      </c>
      <c r="N1010">
        <v>96.26</v>
      </c>
      <c r="O1010">
        <v>97.65</v>
      </c>
      <c r="P1010" t="s">
        <v>13984</v>
      </c>
      <c r="Q1010" t="s">
        <v>14611</v>
      </c>
      <c r="R1010" t="s">
        <v>14612</v>
      </c>
      <c r="S1010">
        <v>1.2614736842105263</v>
      </c>
      <c r="T1010">
        <v>5.2777777777777777</v>
      </c>
    </row>
    <row r="1011" spans="1:20">
      <c r="A1011">
        <v>9338</v>
      </c>
      <c r="B1011" t="s">
        <v>3414</v>
      </c>
      <c r="C1011" t="s">
        <v>4335</v>
      </c>
      <c r="D1011">
        <v>0</v>
      </c>
      <c r="E1011">
        <v>5</v>
      </c>
      <c r="F1011">
        <v>1000</v>
      </c>
      <c r="G1011">
        <v>21093</v>
      </c>
      <c r="H1011">
        <v>0.78999999999999992</v>
      </c>
      <c r="I1011">
        <v>-0.86666666666666659</v>
      </c>
      <c r="J1011">
        <v>0</v>
      </c>
      <c r="K1011">
        <v>0</v>
      </c>
      <c r="L1011">
        <v>0.47</v>
      </c>
      <c r="M1011">
        <v>0.21658986175115208</v>
      </c>
      <c r="N1011">
        <v>99.49</v>
      </c>
      <c r="O1011">
        <v>99.1</v>
      </c>
      <c r="P1011" t="s">
        <v>13684</v>
      </c>
      <c r="Q1011" t="s">
        <v>13923</v>
      </c>
      <c r="R1011" t="s">
        <v>14278</v>
      </c>
      <c r="S1011">
        <v>0</v>
      </c>
      <c r="T1011">
        <v>4.0133779264214048E-2</v>
      </c>
    </row>
    <row r="1012" spans="1:20">
      <c r="A1012">
        <v>9547</v>
      </c>
      <c r="B1012" t="s">
        <v>173</v>
      </c>
      <c r="C1012" t="s">
        <v>4339</v>
      </c>
      <c r="D1012">
        <v>0</v>
      </c>
      <c r="E1012">
        <v>6</v>
      </c>
      <c r="F1012">
        <v>12000</v>
      </c>
      <c r="G1012">
        <v>23676</v>
      </c>
      <c r="H1012">
        <v>1.8400000000000034</v>
      </c>
      <c r="I1012">
        <v>86.776666666666657</v>
      </c>
      <c r="J1012">
        <v>0.79</v>
      </c>
      <c r="K1012">
        <v>0.20153061224489796</v>
      </c>
      <c r="L1012">
        <v>2.0299999999999998</v>
      </c>
      <c r="M1012">
        <v>0.67218543046357604</v>
      </c>
      <c r="N1012">
        <v>100</v>
      </c>
      <c r="O1012">
        <v>99.95</v>
      </c>
      <c r="P1012" t="s">
        <v>14613</v>
      </c>
      <c r="Q1012" t="s">
        <v>14614</v>
      </c>
      <c r="R1012" t="s">
        <v>14615</v>
      </c>
      <c r="S1012">
        <v>0.25984647592463367</v>
      </c>
      <c r="T1012">
        <v>0.78635449057984275</v>
      </c>
    </row>
    <row r="1013" spans="1:20">
      <c r="A1013">
        <v>8948</v>
      </c>
      <c r="B1013" t="s">
        <v>2336</v>
      </c>
      <c r="C1013" t="s">
        <v>4358</v>
      </c>
      <c r="D1013">
        <v>0</v>
      </c>
      <c r="E1013">
        <v>1</v>
      </c>
      <c r="F1013">
        <v>1000</v>
      </c>
      <c r="G1013">
        <v>109068</v>
      </c>
      <c r="H1013">
        <v>1.59</v>
      </c>
      <c r="I1013">
        <v>-2.67</v>
      </c>
      <c r="J1013">
        <v>16.75</v>
      </c>
      <c r="K1013">
        <v>3.9691943127962088</v>
      </c>
      <c r="L1013">
        <v>4.8</v>
      </c>
      <c r="M1013">
        <v>1.5841584158415842</v>
      </c>
      <c r="N1013">
        <v>98.12</v>
      </c>
      <c r="O1013">
        <v>99.77</v>
      </c>
      <c r="P1013" t="s">
        <v>14616</v>
      </c>
      <c r="Q1013" t="s">
        <v>14617</v>
      </c>
      <c r="R1013" t="s">
        <v>14618</v>
      </c>
      <c r="S1013">
        <v>1.1826790227464195</v>
      </c>
      <c r="T1013">
        <v>4.053500284575982</v>
      </c>
    </row>
    <row r="1014" spans="1:20">
      <c r="A1014">
        <v>9569</v>
      </c>
      <c r="B1014" t="s">
        <v>1255</v>
      </c>
      <c r="C1014" t="s">
        <v>4378</v>
      </c>
      <c r="D1014">
        <v>0</v>
      </c>
      <c r="E1014">
        <v>7</v>
      </c>
      <c r="F1014">
        <v>1000</v>
      </c>
      <c r="G1014">
        <v>114157</v>
      </c>
      <c r="H1014">
        <v>2.6600000000000037</v>
      </c>
      <c r="I1014">
        <v>47.973333333333329</v>
      </c>
      <c r="J1014">
        <v>1.2</v>
      </c>
      <c r="K1014">
        <v>0.34188034188034189</v>
      </c>
      <c r="L1014">
        <v>1.6</v>
      </c>
      <c r="M1014">
        <v>0.88397790055248626</v>
      </c>
      <c r="N1014">
        <v>83.29</v>
      </c>
      <c r="O1014">
        <v>99.81</v>
      </c>
      <c r="P1014" t="s">
        <v>14546</v>
      </c>
      <c r="Q1014" t="s">
        <v>14619</v>
      </c>
      <c r="R1014" t="s">
        <v>14620</v>
      </c>
      <c r="S1014">
        <v>0.8603187707831671</v>
      </c>
      <c r="T1014">
        <v>1.120927143805831</v>
      </c>
    </row>
    <row r="1015" spans="1:20">
      <c r="A1015">
        <v>9244</v>
      </c>
      <c r="B1015" t="s">
        <v>2285</v>
      </c>
      <c r="C1015" t="s">
        <v>4334</v>
      </c>
      <c r="D1015">
        <v>0</v>
      </c>
      <c r="E1015">
        <v>4</v>
      </c>
      <c r="F1015">
        <v>4000</v>
      </c>
      <c r="G1015">
        <v>58508</v>
      </c>
      <c r="H1015">
        <v>3.24</v>
      </c>
      <c r="I1015">
        <v>3.6066666666666669</v>
      </c>
      <c r="J1015">
        <v>16.2</v>
      </c>
      <c r="K1015">
        <v>1.1257817929117442</v>
      </c>
      <c r="L1015">
        <v>5.99</v>
      </c>
      <c r="M1015">
        <v>1.6233062330623307</v>
      </c>
      <c r="N1015">
        <v>100</v>
      </c>
      <c r="O1015">
        <v>98.61</v>
      </c>
      <c r="P1015" t="s">
        <v>13741</v>
      </c>
      <c r="Q1015" t="s">
        <v>14621</v>
      </c>
      <c r="R1015" t="s">
        <v>14622</v>
      </c>
      <c r="S1015">
        <v>0.32840251572327045</v>
      </c>
      <c r="T1015">
        <v>0.43387302164817171</v>
      </c>
    </row>
    <row r="1016" spans="1:20">
      <c r="A1016">
        <v>8557</v>
      </c>
      <c r="B1016" t="s">
        <v>267</v>
      </c>
      <c r="C1016" t="s">
        <v>4286</v>
      </c>
      <c r="D1016">
        <v>0</v>
      </c>
      <c r="E1016">
        <v>8</v>
      </c>
      <c r="F1016">
        <v>1000</v>
      </c>
      <c r="G1016">
        <v>31464</v>
      </c>
      <c r="H1016">
        <v>4.210000000000008</v>
      </c>
      <c r="I1016">
        <v>67.176666666666662</v>
      </c>
      <c r="J1016">
        <v>4.2699999999999996</v>
      </c>
      <c r="K1016">
        <v>0.675632911392405</v>
      </c>
      <c r="L1016">
        <v>5.67</v>
      </c>
      <c r="M1016">
        <v>1.7446153846153847</v>
      </c>
      <c r="N1016">
        <v>94.71</v>
      </c>
      <c r="O1016">
        <v>97.55</v>
      </c>
      <c r="P1016" t="s">
        <v>14187</v>
      </c>
      <c r="Q1016" t="s">
        <v>14623</v>
      </c>
      <c r="R1016" t="s">
        <v>14067</v>
      </c>
      <c r="S1016">
        <v>0.83939655172413796</v>
      </c>
      <c r="T1016">
        <v>1.6670658682634731</v>
      </c>
    </row>
    <row r="1017" spans="1:20">
      <c r="A1017">
        <v>9501</v>
      </c>
      <c r="B1017" t="s">
        <v>865</v>
      </c>
      <c r="C1017" t="s">
        <v>4378</v>
      </c>
      <c r="D1017">
        <v>0</v>
      </c>
      <c r="E1017">
        <v>7</v>
      </c>
      <c r="F1017">
        <v>2000</v>
      </c>
      <c r="G1017">
        <v>22996</v>
      </c>
      <c r="H1017">
        <v>8.36</v>
      </c>
      <c r="I1017">
        <v>79.283333333333331</v>
      </c>
      <c r="J1017">
        <v>1.38</v>
      </c>
      <c r="K1017">
        <v>0.32701421800947866</v>
      </c>
      <c r="L1017">
        <v>1.1200000000000001</v>
      </c>
      <c r="M1017">
        <v>0.52093023255813964</v>
      </c>
      <c r="N1017">
        <v>100</v>
      </c>
      <c r="O1017">
        <v>99.55</v>
      </c>
      <c r="P1017" t="s">
        <v>14161</v>
      </c>
      <c r="Q1017" t="s">
        <v>14624</v>
      </c>
      <c r="R1017" t="s">
        <v>14625</v>
      </c>
      <c r="S1017">
        <v>0.96540097560975613</v>
      </c>
      <c r="T1017">
        <v>1.517544292552929</v>
      </c>
    </row>
    <row r="1018" spans="1:20">
      <c r="A1018">
        <v>9634</v>
      </c>
      <c r="B1018" t="s">
        <v>3791</v>
      </c>
      <c r="C1018" t="s">
        <v>4334</v>
      </c>
      <c r="D1018">
        <v>0</v>
      </c>
      <c r="E1018">
        <v>4</v>
      </c>
      <c r="F1018">
        <v>1000</v>
      </c>
      <c r="G1018">
        <v>29218</v>
      </c>
      <c r="H1018">
        <v>8.2099999999999937</v>
      </c>
      <c r="I1018">
        <v>95.600000000000009</v>
      </c>
      <c r="J1018">
        <v>1.17</v>
      </c>
      <c r="K1018">
        <v>9.0909090909090912E-2</v>
      </c>
      <c r="L1018">
        <v>0.01</v>
      </c>
      <c r="M1018">
        <v>2.7322404371584699E-3</v>
      </c>
      <c r="N1018">
        <v>90.59</v>
      </c>
      <c r="O1018">
        <v>99.91</v>
      </c>
      <c r="P1018" t="s">
        <v>14626</v>
      </c>
      <c r="Q1018" t="s">
        <v>14627</v>
      </c>
      <c r="R1018" t="s">
        <v>14628</v>
      </c>
      <c r="S1018">
        <v>0.76943820224719106</v>
      </c>
      <c r="T1018">
        <v>1.363404255319149</v>
      </c>
    </row>
    <row r="1019" spans="1:20">
      <c r="A1019">
        <v>8680</v>
      </c>
      <c r="B1019" t="s">
        <v>872</v>
      </c>
      <c r="C1019" t="s">
        <v>4334</v>
      </c>
      <c r="D1019">
        <v>0</v>
      </c>
      <c r="E1019">
        <v>4</v>
      </c>
      <c r="F1019">
        <v>1001</v>
      </c>
      <c r="G1019">
        <v>14556</v>
      </c>
      <c r="H1019">
        <v>0.75</v>
      </c>
      <c r="I1019">
        <v>96.573333333333338</v>
      </c>
      <c r="J1019">
        <v>24.41</v>
      </c>
      <c r="K1019">
        <v>1.6963168867268936</v>
      </c>
      <c r="L1019">
        <v>1.02</v>
      </c>
      <c r="M1019">
        <v>0.27642276422764228</v>
      </c>
      <c r="N1019">
        <v>85.45</v>
      </c>
      <c r="O1019">
        <v>99.52</v>
      </c>
      <c r="P1019" t="s">
        <v>14398</v>
      </c>
      <c r="Q1019" t="s">
        <v>14629</v>
      </c>
      <c r="R1019" t="s">
        <v>14630</v>
      </c>
      <c r="S1019">
        <v>0.30416243654822339</v>
      </c>
      <c r="T1019">
        <v>2.4300986842105261</v>
      </c>
    </row>
    <row r="1020" spans="1:20">
      <c r="A1020">
        <v>8543</v>
      </c>
      <c r="B1020" t="s">
        <v>727</v>
      </c>
      <c r="C1020" t="s">
        <v>4370</v>
      </c>
      <c r="D1020">
        <v>0</v>
      </c>
      <c r="E1020">
        <v>11</v>
      </c>
      <c r="F1020">
        <v>1000</v>
      </c>
      <c r="G1020">
        <v>25292</v>
      </c>
      <c r="H1020">
        <v>5.1700000000000017</v>
      </c>
      <c r="I1020">
        <v>33.726666666666667</v>
      </c>
      <c r="J1020">
        <v>1.89</v>
      </c>
      <c r="K1020">
        <v>0.55263157894736836</v>
      </c>
      <c r="L1020">
        <v>0.11</v>
      </c>
      <c r="M1020">
        <v>7.4324324324324328E-2</v>
      </c>
      <c r="N1020">
        <v>99.68</v>
      </c>
      <c r="O1020">
        <v>99.39</v>
      </c>
      <c r="P1020" t="s">
        <v>13825</v>
      </c>
      <c r="Q1020" t="s">
        <v>14631</v>
      </c>
      <c r="R1020" t="s">
        <v>14129</v>
      </c>
      <c r="S1020">
        <v>0.99925619834710755</v>
      </c>
      <c r="T1020">
        <v>0.86044444444444446</v>
      </c>
    </row>
    <row r="1021" spans="1:20">
      <c r="A1021">
        <v>8583</v>
      </c>
      <c r="B1021" t="s">
        <v>1090</v>
      </c>
      <c r="C1021" t="s">
        <v>4286</v>
      </c>
      <c r="D1021">
        <v>0</v>
      </c>
      <c r="E1021">
        <v>8</v>
      </c>
      <c r="F1021">
        <v>1000</v>
      </c>
      <c r="G1021">
        <v>43035</v>
      </c>
      <c r="H1021">
        <v>10.060000000000002</v>
      </c>
      <c r="I1021">
        <v>39.476666666666667</v>
      </c>
      <c r="J1021">
        <v>4.55</v>
      </c>
      <c r="K1021">
        <v>0.71993670886075944</v>
      </c>
      <c r="L1021">
        <v>1.6</v>
      </c>
      <c r="M1021">
        <v>0.49230769230769234</v>
      </c>
      <c r="N1021">
        <v>99.05</v>
      </c>
      <c r="O1021">
        <v>99.93</v>
      </c>
      <c r="P1021" t="s">
        <v>14632</v>
      </c>
      <c r="Q1021" t="s">
        <v>14633</v>
      </c>
      <c r="R1021" t="s">
        <v>14634</v>
      </c>
      <c r="S1021">
        <v>1.0601834862385322</v>
      </c>
      <c r="T1021">
        <v>1.360232945091514</v>
      </c>
    </row>
    <row r="1022" spans="1:20">
      <c r="A1022">
        <v>9411</v>
      </c>
      <c r="B1022" t="s">
        <v>2987</v>
      </c>
      <c r="C1022" t="s">
        <v>4335</v>
      </c>
      <c r="D1022">
        <v>0</v>
      </c>
      <c r="E1022">
        <v>5</v>
      </c>
      <c r="F1022">
        <v>1000</v>
      </c>
      <c r="G1022">
        <v>29656</v>
      </c>
      <c r="H1022">
        <v>6.4599999999999991</v>
      </c>
      <c r="I1022">
        <v>15.486666666666666</v>
      </c>
      <c r="J1022">
        <v>1.21</v>
      </c>
      <c r="K1022">
        <v>0.30788804071246817</v>
      </c>
      <c r="L1022">
        <v>0.89</v>
      </c>
      <c r="M1022">
        <v>0.36625514403292181</v>
      </c>
      <c r="N1022">
        <v>99.66</v>
      </c>
      <c r="O1022">
        <v>98.93</v>
      </c>
      <c r="P1022" t="s">
        <v>14629</v>
      </c>
      <c r="Q1022" t="s">
        <v>14635</v>
      </c>
      <c r="R1022" t="s">
        <v>14636</v>
      </c>
      <c r="S1022">
        <v>1.0476640159045727</v>
      </c>
      <c r="T1022">
        <v>1.2198251907239934</v>
      </c>
    </row>
    <row r="1023" spans="1:20">
      <c r="A1023">
        <v>9166</v>
      </c>
      <c r="B1023" t="s">
        <v>875</v>
      </c>
      <c r="C1023" t="s">
        <v>4334</v>
      </c>
      <c r="D1023">
        <v>0</v>
      </c>
      <c r="E1023">
        <v>4</v>
      </c>
      <c r="F1023">
        <v>3000</v>
      </c>
      <c r="G1023">
        <v>8299</v>
      </c>
      <c r="H1023">
        <v>4.3499999999999943</v>
      </c>
      <c r="I1023">
        <v>71.11</v>
      </c>
      <c r="J1023">
        <v>12.18</v>
      </c>
      <c r="K1023">
        <v>1.5942408376963351</v>
      </c>
      <c r="L1023">
        <v>4.7300000000000004</v>
      </c>
      <c r="M1023">
        <v>1.3911764705882355</v>
      </c>
      <c r="N1023">
        <v>100</v>
      </c>
      <c r="O1023">
        <v>99.39</v>
      </c>
      <c r="P1023" t="s">
        <v>14637</v>
      </c>
      <c r="Q1023" t="s">
        <v>14073</v>
      </c>
      <c r="R1023" t="s">
        <v>14638</v>
      </c>
      <c r="S1023">
        <v>0.65996946564885495</v>
      </c>
      <c r="T1023">
        <v>1.0886426592797784</v>
      </c>
    </row>
    <row r="1024" spans="1:20">
      <c r="A1024">
        <v>9053</v>
      </c>
      <c r="B1024" t="s">
        <v>1916</v>
      </c>
      <c r="C1024" t="s">
        <v>4358</v>
      </c>
      <c r="D1024">
        <v>0</v>
      </c>
      <c r="E1024">
        <v>1</v>
      </c>
      <c r="F1024">
        <v>1000</v>
      </c>
      <c r="G1024">
        <v>12852</v>
      </c>
      <c r="H1024">
        <v>13</v>
      </c>
      <c r="I1024">
        <v>27.16</v>
      </c>
      <c r="J1024">
        <v>3.59</v>
      </c>
      <c r="K1024">
        <v>0.85071090047393372</v>
      </c>
      <c r="L1024">
        <v>2.79</v>
      </c>
      <c r="M1024">
        <v>0.92079207920792083</v>
      </c>
      <c r="N1024">
        <v>95.39</v>
      </c>
      <c r="O1024">
        <v>99.05</v>
      </c>
      <c r="P1024" t="s">
        <v>14157</v>
      </c>
      <c r="Q1024" t="s">
        <v>14378</v>
      </c>
      <c r="R1024" t="s">
        <v>14639</v>
      </c>
      <c r="S1024">
        <v>1.0103606557377049</v>
      </c>
      <c r="T1024">
        <v>0.90594059405940597</v>
      </c>
    </row>
    <row r="1025" spans="1:20">
      <c r="A1025">
        <v>9094</v>
      </c>
      <c r="B1025" t="s">
        <v>1970</v>
      </c>
      <c r="C1025" t="s">
        <v>4286</v>
      </c>
      <c r="D1025">
        <v>0</v>
      </c>
      <c r="E1025">
        <v>8</v>
      </c>
      <c r="F1025">
        <v>500</v>
      </c>
      <c r="G1025">
        <v>69280</v>
      </c>
      <c r="H1025">
        <v>11.499999999999996</v>
      </c>
      <c r="I1025">
        <v>25.38</v>
      </c>
      <c r="J1025">
        <v>9.77</v>
      </c>
      <c r="K1025">
        <v>1.5458860759493669</v>
      </c>
      <c r="L1025">
        <v>3.09</v>
      </c>
      <c r="M1025">
        <v>0.9507692307692307</v>
      </c>
      <c r="N1025">
        <v>98.2</v>
      </c>
      <c r="O1025">
        <v>99.69</v>
      </c>
      <c r="P1025" t="s">
        <v>14640</v>
      </c>
      <c r="Q1025" t="s">
        <v>14641</v>
      </c>
      <c r="R1025" t="s">
        <v>14642</v>
      </c>
      <c r="S1025">
        <v>1.0238535525907539</v>
      </c>
      <c r="T1025">
        <v>1.6191911580005023</v>
      </c>
    </row>
    <row r="1026" spans="1:20">
      <c r="A1026">
        <v>9152</v>
      </c>
      <c r="B1026" t="s">
        <v>2144</v>
      </c>
      <c r="C1026" t="s">
        <v>4339</v>
      </c>
      <c r="D1026">
        <v>0</v>
      </c>
      <c r="E1026">
        <v>6</v>
      </c>
      <c r="F1026">
        <v>1000</v>
      </c>
      <c r="G1026">
        <v>10020</v>
      </c>
      <c r="H1026">
        <v>31.590000000000003</v>
      </c>
      <c r="I1026">
        <v>6.9600000000000009</v>
      </c>
      <c r="J1026">
        <v>33.33</v>
      </c>
      <c r="K1026">
        <v>8.7941952506596301</v>
      </c>
      <c r="L1026">
        <v>1.17</v>
      </c>
      <c r="M1026">
        <v>0.48347107438016529</v>
      </c>
      <c r="N1026">
        <v>96.55</v>
      </c>
      <c r="O1026">
        <v>98.62</v>
      </c>
      <c r="P1026" t="s">
        <v>13923</v>
      </c>
      <c r="Q1026" t="s">
        <v>13827</v>
      </c>
      <c r="R1026" t="s">
        <v>14120</v>
      </c>
      <c r="S1026">
        <v>1.7120000000000002</v>
      </c>
      <c r="T1026">
        <v>0.81081081081081086</v>
      </c>
    </row>
    <row r="1027" spans="1:20">
      <c r="A1027">
        <v>8845</v>
      </c>
      <c r="B1027" t="s">
        <v>1891</v>
      </c>
      <c r="C1027" t="s">
        <v>4370</v>
      </c>
      <c r="D1027">
        <v>0</v>
      </c>
      <c r="E1027">
        <v>11</v>
      </c>
      <c r="F1027">
        <v>1001</v>
      </c>
      <c r="G1027">
        <v>46909</v>
      </c>
      <c r="H1027">
        <v>1.7799999999999998</v>
      </c>
      <c r="I1027">
        <v>-2.0466666666666664</v>
      </c>
      <c r="J1027">
        <v>3.21</v>
      </c>
      <c r="K1027">
        <v>0.93859649122807021</v>
      </c>
      <c r="L1027">
        <v>1.34</v>
      </c>
      <c r="M1027">
        <v>0.90540540540540548</v>
      </c>
      <c r="N1027">
        <v>99.59</v>
      </c>
      <c r="O1027">
        <v>97.43</v>
      </c>
      <c r="P1027" t="s">
        <v>13851</v>
      </c>
      <c r="Q1027" t="s">
        <v>14078</v>
      </c>
      <c r="R1027" t="s">
        <v>14643</v>
      </c>
      <c r="S1027">
        <v>0.6701010101010102</v>
      </c>
      <c r="T1027">
        <v>0.27449168207024027</v>
      </c>
    </row>
    <row r="1028" spans="1:20">
      <c r="A1028">
        <v>8545</v>
      </c>
      <c r="B1028" t="s">
        <v>1098</v>
      </c>
      <c r="C1028" t="s">
        <v>4334</v>
      </c>
      <c r="D1028">
        <v>0</v>
      </c>
      <c r="E1028">
        <v>4</v>
      </c>
      <c r="F1028">
        <v>1000</v>
      </c>
      <c r="G1028">
        <v>17386</v>
      </c>
      <c r="H1028">
        <v>12.84</v>
      </c>
      <c r="I1028">
        <v>21.603333333333335</v>
      </c>
      <c r="J1028">
        <v>10.68</v>
      </c>
      <c r="K1028">
        <v>0.82983682983682983</v>
      </c>
      <c r="L1028">
        <v>4.26</v>
      </c>
      <c r="M1028">
        <v>1.1639344262295082</v>
      </c>
      <c r="N1028">
        <v>97.57</v>
      </c>
      <c r="O1028">
        <v>99.82</v>
      </c>
      <c r="P1028" t="s">
        <v>13671</v>
      </c>
      <c r="Q1028" t="s">
        <v>14644</v>
      </c>
      <c r="R1028" t="s">
        <v>14645</v>
      </c>
      <c r="S1028">
        <v>0.89166666666666672</v>
      </c>
      <c r="T1028">
        <v>0.42490410150486868</v>
      </c>
    </row>
    <row r="1029" spans="1:20">
      <c r="A1029">
        <v>9498</v>
      </c>
      <c r="B1029" t="s">
        <v>3085</v>
      </c>
      <c r="C1029" t="s">
        <v>4334</v>
      </c>
      <c r="D1029">
        <v>0</v>
      </c>
      <c r="E1029">
        <v>4</v>
      </c>
      <c r="F1029">
        <v>1000</v>
      </c>
      <c r="G1029">
        <v>13316</v>
      </c>
      <c r="H1029">
        <v>34.69</v>
      </c>
      <c r="I1029">
        <v>38.669999999999995</v>
      </c>
      <c r="J1029">
        <v>10.050000000000001</v>
      </c>
      <c r="K1029">
        <v>0.69840166782487845</v>
      </c>
      <c r="L1029">
        <v>4.97</v>
      </c>
      <c r="M1029">
        <v>1.3468834688346882</v>
      </c>
      <c r="N1029">
        <v>91.39</v>
      </c>
      <c r="O1029">
        <v>98.61</v>
      </c>
      <c r="P1029" t="s">
        <v>14542</v>
      </c>
      <c r="Q1029" t="s">
        <v>14646</v>
      </c>
      <c r="R1029" t="s">
        <v>14647</v>
      </c>
      <c r="S1029">
        <v>0.97614035087719297</v>
      </c>
      <c r="T1029">
        <v>0.53479280688037534</v>
      </c>
    </row>
    <row r="1030" spans="1:20">
      <c r="A1030">
        <v>8814</v>
      </c>
      <c r="B1030" t="s">
        <v>804</v>
      </c>
      <c r="C1030" t="s">
        <v>4339</v>
      </c>
      <c r="D1030">
        <v>0</v>
      </c>
      <c r="E1030">
        <v>6</v>
      </c>
      <c r="F1030">
        <v>20001</v>
      </c>
      <c r="G1030">
        <v>8353</v>
      </c>
      <c r="H1030">
        <v>8.4899999999999949</v>
      </c>
      <c r="I1030">
        <v>88.42</v>
      </c>
      <c r="J1030">
        <v>1.43</v>
      </c>
      <c r="K1030">
        <v>0.36479591836734693</v>
      </c>
      <c r="L1030">
        <v>0.71</v>
      </c>
      <c r="M1030">
        <v>0.23509933774834435</v>
      </c>
      <c r="N1030">
        <v>99.92</v>
      </c>
      <c r="O1030">
        <v>99.77</v>
      </c>
      <c r="P1030" t="s">
        <v>14023</v>
      </c>
      <c r="Q1030" t="s">
        <v>14648</v>
      </c>
      <c r="R1030" t="s">
        <v>14649</v>
      </c>
      <c r="S1030">
        <v>0.67837330552659025</v>
      </c>
      <c r="T1030">
        <v>1.4895159202692208</v>
      </c>
    </row>
    <row r="1031" spans="1:20">
      <c r="A1031">
        <v>9478</v>
      </c>
      <c r="B1031" t="s">
        <v>4035</v>
      </c>
      <c r="C1031" t="s">
        <v>4335</v>
      </c>
      <c r="D1031">
        <v>0</v>
      </c>
      <c r="E1031">
        <v>5</v>
      </c>
      <c r="F1031">
        <v>10000</v>
      </c>
      <c r="G1031">
        <v>301381</v>
      </c>
      <c r="H1031">
        <v>12.65</v>
      </c>
      <c r="I1031">
        <v>10.196666666666667</v>
      </c>
      <c r="J1031">
        <v>5.87</v>
      </c>
      <c r="K1031">
        <v>1.7315634218289084</v>
      </c>
      <c r="L1031">
        <v>1.21</v>
      </c>
      <c r="M1031">
        <v>0.55760368663594473</v>
      </c>
      <c r="N1031">
        <v>89.7</v>
      </c>
      <c r="O1031">
        <v>98.98</v>
      </c>
      <c r="P1031" t="s">
        <v>14313</v>
      </c>
      <c r="Q1031" t="s">
        <v>14291</v>
      </c>
      <c r="R1031" t="s">
        <v>14650</v>
      </c>
      <c r="S1031">
        <v>0.96715008431703209</v>
      </c>
      <c r="T1031">
        <v>0.33477606322920589</v>
      </c>
    </row>
    <row r="1032" spans="1:20">
      <c r="A1032">
        <v>9068</v>
      </c>
      <c r="B1032" t="s">
        <v>431</v>
      </c>
      <c r="C1032" t="s">
        <v>4370</v>
      </c>
      <c r="D1032">
        <v>0</v>
      </c>
      <c r="E1032">
        <v>11</v>
      </c>
      <c r="F1032">
        <v>1000</v>
      </c>
      <c r="G1032">
        <v>20625</v>
      </c>
      <c r="H1032">
        <v>12.24</v>
      </c>
      <c r="I1032">
        <v>17.330000000000002</v>
      </c>
      <c r="J1032">
        <v>3.28</v>
      </c>
      <c r="K1032">
        <v>0.95906432748538006</v>
      </c>
      <c r="L1032">
        <v>0.1</v>
      </c>
      <c r="M1032">
        <v>6.7567567567567571E-2</v>
      </c>
      <c r="N1032">
        <v>100</v>
      </c>
      <c r="O1032">
        <v>99.4</v>
      </c>
      <c r="P1032" t="s">
        <v>14551</v>
      </c>
      <c r="Q1032" t="s">
        <v>13834</v>
      </c>
      <c r="R1032" t="s">
        <v>14651</v>
      </c>
      <c r="S1032">
        <v>0.99400225479143178</v>
      </c>
      <c r="T1032">
        <v>1.4131704726500265</v>
      </c>
    </row>
    <row r="1033" spans="1:20">
      <c r="A1033">
        <v>9069</v>
      </c>
      <c r="B1033" t="s">
        <v>762</v>
      </c>
      <c r="C1033" t="s">
        <v>4334</v>
      </c>
      <c r="D1033">
        <v>0</v>
      </c>
      <c r="E1033">
        <v>4</v>
      </c>
      <c r="F1033">
        <v>3766.76</v>
      </c>
      <c r="G1033">
        <v>24941</v>
      </c>
      <c r="H1033">
        <v>8.8200000000000074</v>
      </c>
      <c r="I1033">
        <v>59.916666666666664</v>
      </c>
      <c r="J1033">
        <v>8.9700000000000006</v>
      </c>
      <c r="K1033">
        <v>0.69696969696969702</v>
      </c>
      <c r="L1033">
        <v>3.71</v>
      </c>
      <c r="M1033">
        <v>1.0136612021857923</v>
      </c>
      <c r="N1033">
        <v>100</v>
      </c>
      <c r="O1033">
        <v>99.1</v>
      </c>
      <c r="P1033" t="s">
        <v>14652</v>
      </c>
      <c r="Q1033" t="s">
        <v>14653</v>
      </c>
      <c r="R1033" t="s">
        <v>14654</v>
      </c>
      <c r="S1033">
        <v>0.7443478260869566</v>
      </c>
      <c r="T1033">
        <v>2.2495890410958905</v>
      </c>
    </row>
    <row r="1034" spans="1:20">
      <c r="A1034">
        <v>9102</v>
      </c>
      <c r="B1034" t="s">
        <v>2081</v>
      </c>
      <c r="C1034" t="s">
        <v>4378</v>
      </c>
      <c r="D1034">
        <v>0</v>
      </c>
      <c r="E1034">
        <v>7</v>
      </c>
      <c r="F1034">
        <v>1000</v>
      </c>
      <c r="G1034">
        <v>39248</v>
      </c>
      <c r="H1034">
        <v>0.59</v>
      </c>
      <c r="I1034">
        <v>-0.91</v>
      </c>
      <c r="J1034">
        <v>1.62</v>
      </c>
      <c r="K1034">
        <v>0.38388625592417064</v>
      </c>
      <c r="L1034">
        <v>2.93</v>
      </c>
      <c r="M1034">
        <v>1.3627906976744186</v>
      </c>
      <c r="N1034">
        <v>97.03</v>
      </c>
      <c r="O1034">
        <v>98.68</v>
      </c>
      <c r="P1034" t="s">
        <v>14472</v>
      </c>
      <c r="Q1034" t="s">
        <v>14299</v>
      </c>
      <c r="R1034" t="s">
        <v>14655</v>
      </c>
      <c r="S1034">
        <v>1.0667867867867868</v>
      </c>
      <c r="T1034">
        <v>1.2131147540983607</v>
      </c>
    </row>
    <row r="1035" spans="1:20">
      <c r="A1035">
        <v>8871</v>
      </c>
      <c r="B1035" t="s">
        <v>2147</v>
      </c>
      <c r="C1035" t="s">
        <v>4334</v>
      </c>
      <c r="D1035">
        <v>0</v>
      </c>
      <c r="E1035">
        <v>4</v>
      </c>
      <c r="F1035">
        <v>1000</v>
      </c>
      <c r="G1035">
        <v>108288</v>
      </c>
      <c r="H1035">
        <v>9.84</v>
      </c>
      <c r="I1035">
        <v>25.060000000000002</v>
      </c>
      <c r="J1035">
        <v>8.66</v>
      </c>
      <c r="K1035">
        <v>0.60180681028492011</v>
      </c>
      <c r="L1035">
        <v>3.97</v>
      </c>
      <c r="M1035">
        <v>1.075880758807588</v>
      </c>
      <c r="N1035">
        <v>100</v>
      </c>
      <c r="O1035">
        <v>96.16</v>
      </c>
      <c r="P1035" t="s">
        <v>14105</v>
      </c>
      <c r="Q1035" t="s">
        <v>14216</v>
      </c>
      <c r="R1035" t="s">
        <v>14656</v>
      </c>
      <c r="S1035">
        <v>0.49623188405797103</v>
      </c>
      <c r="T1035">
        <v>0.39428571428571429</v>
      </c>
    </row>
    <row r="1036" spans="1:20">
      <c r="A1036">
        <v>9285</v>
      </c>
      <c r="B1036" t="s">
        <v>1064</v>
      </c>
      <c r="C1036" t="s">
        <v>4334</v>
      </c>
      <c r="D1036">
        <v>0</v>
      </c>
      <c r="E1036">
        <v>4</v>
      </c>
      <c r="F1036">
        <v>1000</v>
      </c>
      <c r="G1036">
        <v>4479</v>
      </c>
      <c r="H1036">
        <v>4.519999999999996</v>
      </c>
      <c r="I1036">
        <v>70.11</v>
      </c>
      <c r="J1036">
        <v>36.08</v>
      </c>
      <c r="K1036">
        <v>2.5072967338429462</v>
      </c>
      <c r="L1036">
        <v>4.84</v>
      </c>
      <c r="M1036">
        <v>1.3116531165311653</v>
      </c>
      <c r="N1036">
        <v>99.89</v>
      </c>
      <c r="O1036">
        <v>99.31</v>
      </c>
      <c r="P1036" t="s">
        <v>14190</v>
      </c>
      <c r="Q1036" t="s">
        <v>14218</v>
      </c>
      <c r="R1036" t="s">
        <v>14657</v>
      </c>
      <c r="S1036">
        <v>0.6257309941520468</v>
      </c>
      <c r="T1036">
        <v>0.89295039164490864</v>
      </c>
    </row>
    <row r="1037" spans="1:20">
      <c r="A1037">
        <v>9288</v>
      </c>
      <c r="B1037" t="s">
        <v>290</v>
      </c>
      <c r="C1037" t="s">
        <v>4286</v>
      </c>
      <c r="D1037">
        <v>0</v>
      </c>
      <c r="E1037">
        <v>8</v>
      </c>
      <c r="F1037">
        <v>1000</v>
      </c>
      <c r="G1037">
        <v>4128</v>
      </c>
      <c r="H1037">
        <v>2.9200000000000017</v>
      </c>
      <c r="I1037">
        <v>87.983333333333334</v>
      </c>
      <c r="J1037">
        <v>2.16</v>
      </c>
      <c r="K1037">
        <v>0.5</v>
      </c>
      <c r="L1037">
        <v>4.74</v>
      </c>
      <c r="M1037">
        <v>1.6232876712328768</v>
      </c>
      <c r="N1037">
        <v>83.14</v>
      </c>
      <c r="O1037">
        <v>99.88</v>
      </c>
      <c r="P1037" t="s">
        <v>13671</v>
      </c>
      <c r="Q1037" t="s">
        <v>13758</v>
      </c>
      <c r="R1037" t="s">
        <v>13980</v>
      </c>
      <c r="S1037">
        <v>0.97272727272727277</v>
      </c>
      <c r="T1037">
        <v>1.0551558752997603</v>
      </c>
    </row>
    <row r="1038" spans="1:20">
      <c r="A1038">
        <v>8741</v>
      </c>
      <c r="B1038" t="s">
        <v>3700</v>
      </c>
      <c r="C1038" t="s">
        <v>4845</v>
      </c>
      <c r="D1038">
        <v>0</v>
      </c>
      <c r="E1038">
        <v>9</v>
      </c>
      <c r="F1038">
        <v>1000</v>
      </c>
      <c r="G1038">
        <v>1253</v>
      </c>
      <c r="H1038">
        <v>25.440000000000005</v>
      </c>
      <c r="I1038">
        <v>24.916666666666668</v>
      </c>
      <c r="J1038">
        <v>0</v>
      </c>
      <c r="K1038">
        <v>0</v>
      </c>
      <c r="L1038">
        <v>0.86</v>
      </c>
      <c r="M1038">
        <v>0.42364532019704437</v>
      </c>
      <c r="N1038">
        <v>24.82</v>
      </c>
      <c r="O1038">
        <v>98.75</v>
      </c>
      <c r="P1038" t="s">
        <v>13684</v>
      </c>
      <c r="Q1038" t="s">
        <v>13827</v>
      </c>
      <c r="R1038" t="s">
        <v>14658</v>
      </c>
      <c r="S1038">
        <v>0</v>
      </c>
      <c r="T1038">
        <v>0.10526315789473684</v>
      </c>
    </row>
    <row r="1039" spans="1:20">
      <c r="A1039">
        <v>9458</v>
      </c>
      <c r="B1039" t="s">
        <v>3813</v>
      </c>
      <c r="C1039" t="s">
        <v>4337</v>
      </c>
      <c r="D1039">
        <v>0</v>
      </c>
      <c r="E1039">
        <v>13</v>
      </c>
      <c r="F1039">
        <v>1000</v>
      </c>
      <c r="G1039">
        <v>52680</v>
      </c>
      <c r="H1039">
        <v>1.5800000000000054</v>
      </c>
      <c r="I1039">
        <v>45.406666666666666</v>
      </c>
      <c r="J1039">
        <v>1.95</v>
      </c>
      <c r="K1039">
        <v>0.43624161073825507</v>
      </c>
      <c r="L1039">
        <v>0.97</v>
      </c>
      <c r="M1039">
        <v>0.48743718592964824</v>
      </c>
      <c r="N1039">
        <v>0.99</v>
      </c>
      <c r="O1039">
        <v>99.91</v>
      </c>
      <c r="P1039" t="s">
        <v>14659</v>
      </c>
      <c r="Q1039" t="s">
        <v>14660</v>
      </c>
      <c r="R1039" t="s">
        <v>14661</v>
      </c>
      <c r="S1039">
        <v>0.85600000000000009</v>
      </c>
      <c r="T1039">
        <v>0.62896148220380299</v>
      </c>
    </row>
    <row r="1040" spans="1:20">
      <c r="A1040">
        <v>8757</v>
      </c>
      <c r="B1040" t="s">
        <v>3803</v>
      </c>
      <c r="C1040" t="s">
        <v>4332</v>
      </c>
      <c r="D1040">
        <v>0</v>
      </c>
      <c r="E1040">
        <v>3</v>
      </c>
      <c r="F1040">
        <v>1000</v>
      </c>
      <c r="G1040">
        <v>4496</v>
      </c>
      <c r="H1040">
        <v>17.209999999999997</v>
      </c>
      <c r="I1040">
        <v>32.866666666666667</v>
      </c>
      <c r="J1040">
        <v>12</v>
      </c>
      <c r="K1040">
        <v>2.6607538802660757</v>
      </c>
      <c r="L1040">
        <v>2.0099999999999998</v>
      </c>
      <c r="M1040">
        <v>0.77307692307692299</v>
      </c>
      <c r="N1040">
        <v>99.38</v>
      </c>
      <c r="O1040">
        <v>98.39</v>
      </c>
      <c r="P1040" t="s">
        <v>13861</v>
      </c>
      <c r="Q1040" t="s">
        <v>13705</v>
      </c>
      <c r="R1040" t="s">
        <v>14185</v>
      </c>
      <c r="S1040">
        <v>1.2121678321678322</v>
      </c>
      <c r="T1040">
        <v>1.4252491694352158</v>
      </c>
    </row>
    <row r="1041" spans="1:20">
      <c r="A1041">
        <v>9637</v>
      </c>
      <c r="B1041" t="s">
        <v>3892</v>
      </c>
      <c r="C1041" t="s">
        <v>4334</v>
      </c>
      <c r="D1041">
        <v>0</v>
      </c>
      <c r="E1041">
        <v>4</v>
      </c>
      <c r="F1041">
        <v>1260</v>
      </c>
      <c r="G1041">
        <v>36589</v>
      </c>
      <c r="H1041">
        <v>8.6299999999999955</v>
      </c>
      <c r="I1041">
        <v>76.5</v>
      </c>
      <c r="J1041">
        <v>20.88</v>
      </c>
      <c r="K1041">
        <v>1.4510076441973592</v>
      </c>
      <c r="L1041">
        <v>4.3899999999999997</v>
      </c>
      <c r="M1041">
        <v>1.1897018970189701</v>
      </c>
      <c r="N1041">
        <v>98.14</v>
      </c>
      <c r="O1041">
        <v>98.65</v>
      </c>
      <c r="P1041" t="s">
        <v>14659</v>
      </c>
      <c r="Q1041" t="s">
        <v>14662</v>
      </c>
      <c r="R1041" t="s">
        <v>14663</v>
      </c>
      <c r="S1041">
        <v>0.59850406504065046</v>
      </c>
      <c r="T1041">
        <v>2.267977873386601</v>
      </c>
    </row>
    <row r="1042" spans="1:20">
      <c r="A1042">
        <v>8719</v>
      </c>
      <c r="B1042" t="s">
        <v>3932</v>
      </c>
      <c r="C1042" t="s">
        <v>4334</v>
      </c>
      <c r="D1042">
        <v>0</v>
      </c>
      <c r="E1042">
        <v>4</v>
      </c>
      <c r="F1042">
        <v>120602.44</v>
      </c>
      <c r="G1042">
        <v>165039</v>
      </c>
      <c r="H1042">
        <v>9.66</v>
      </c>
      <c r="I1042">
        <v>5.0999999999999996</v>
      </c>
      <c r="J1042">
        <v>23</v>
      </c>
      <c r="K1042">
        <v>3.010471204188482</v>
      </c>
      <c r="L1042">
        <v>3.6</v>
      </c>
      <c r="M1042">
        <v>1.0588235294117647</v>
      </c>
      <c r="N1042">
        <v>98.91</v>
      </c>
      <c r="O1042">
        <v>98.43</v>
      </c>
      <c r="P1042" t="s">
        <v>14664</v>
      </c>
      <c r="Q1042" t="s">
        <v>14665</v>
      </c>
      <c r="R1042" t="s">
        <v>14666</v>
      </c>
      <c r="S1042">
        <v>0.82894651539708275</v>
      </c>
      <c r="T1042">
        <v>0.92118195956454119</v>
      </c>
    </row>
    <row r="1043" spans="1:20">
      <c r="A1043">
        <v>8836</v>
      </c>
      <c r="B1043" t="s">
        <v>3999</v>
      </c>
      <c r="C1043" t="s">
        <v>4286</v>
      </c>
      <c r="D1043">
        <v>0</v>
      </c>
      <c r="E1043">
        <v>8</v>
      </c>
      <c r="F1043">
        <v>500</v>
      </c>
      <c r="G1043">
        <v>14894</v>
      </c>
      <c r="H1043">
        <v>28.53</v>
      </c>
      <c r="I1043">
        <v>8.3433333333333337</v>
      </c>
      <c r="J1043">
        <v>0</v>
      </c>
      <c r="K1043">
        <v>0</v>
      </c>
      <c r="L1043">
        <v>0</v>
      </c>
      <c r="M1043">
        <v>0</v>
      </c>
      <c r="N1043">
        <v>90.63</v>
      </c>
      <c r="O1043">
        <v>99.47</v>
      </c>
      <c r="P1043" t="s">
        <v>13827</v>
      </c>
      <c r="Q1043" t="s">
        <v>13945</v>
      </c>
      <c r="R1043" t="s">
        <v>14667</v>
      </c>
      <c r="S1043">
        <v>0.71333333333333337</v>
      </c>
      <c r="T1043">
        <v>0.68441064638783267</v>
      </c>
    </row>
    <row r="1044" spans="1:20">
      <c r="A1044">
        <v>9619</v>
      </c>
      <c r="B1044" t="s">
        <v>4070</v>
      </c>
      <c r="C1044" t="s">
        <v>4378</v>
      </c>
      <c r="D1044">
        <v>0</v>
      </c>
      <c r="E1044">
        <v>7</v>
      </c>
      <c r="F1044">
        <v>1000</v>
      </c>
      <c r="G1044">
        <v>15547</v>
      </c>
      <c r="H1044">
        <v>27.06</v>
      </c>
      <c r="I1044">
        <v>14.636666666666665</v>
      </c>
      <c r="J1044">
        <v>0</v>
      </c>
      <c r="K1044">
        <v>0</v>
      </c>
      <c r="L1044">
        <v>0</v>
      </c>
      <c r="M1044">
        <v>0</v>
      </c>
      <c r="N1044">
        <v>99.95</v>
      </c>
      <c r="O1044">
        <v>98.8</v>
      </c>
      <c r="P1044" t="s">
        <v>13956</v>
      </c>
      <c r="Q1044" t="s">
        <v>13741</v>
      </c>
      <c r="R1044" t="s">
        <v>14668</v>
      </c>
      <c r="S1044">
        <v>0.98229508196721316</v>
      </c>
      <c r="T1044">
        <v>0.69318181818181823</v>
      </c>
    </row>
    <row r="1045" spans="1:20">
      <c r="A1045">
        <v>8720</v>
      </c>
      <c r="B1045" t="s">
        <v>3624</v>
      </c>
      <c r="C1045" t="s">
        <v>4370</v>
      </c>
      <c r="D1045">
        <v>0</v>
      </c>
      <c r="E1045">
        <v>11</v>
      </c>
      <c r="F1045">
        <v>11002</v>
      </c>
      <c r="G1045">
        <v>15540</v>
      </c>
      <c r="H1045">
        <v>5.3599999999999994</v>
      </c>
      <c r="I1045">
        <v>91.066666666666677</v>
      </c>
      <c r="J1045">
        <v>0.28000000000000003</v>
      </c>
      <c r="K1045">
        <v>8.6956521739130432E-2</v>
      </c>
      <c r="L1045">
        <v>7.85</v>
      </c>
      <c r="M1045">
        <v>4.9371069182389933</v>
      </c>
      <c r="N1045">
        <v>20.67</v>
      </c>
      <c r="O1045">
        <v>98.59</v>
      </c>
      <c r="P1045" t="s">
        <v>14387</v>
      </c>
      <c r="Q1045" t="s">
        <v>13678</v>
      </c>
      <c r="R1045" t="s">
        <v>14669</v>
      </c>
      <c r="S1045">
        <v>0.59301204819277109</v>
      </c>
      <c r="T1045">
        <v>0.6201743462017435</v>
      </c>
    </row>
    <row r="1046" spans="1:20">
      <c r="A1046">
        <v>8700</v>
      </c>
      <c r="B1046" t="s">
        <v>3650</v>
      </c>
      <c r="C1046" t="s">
        <v>4358</v>
      </c>
      <c r="D1046">
        <v>0</v>
      </c>
      <c r="E1046">
        <v>1</v>
      </c>
      <c r="F1046">
        <v>2100</v>
      </c>
      <c r="G1046">
        <v>61986</v>
      </c>
      <c r="H1046">
        <v>1.54</v>
      </c>
      <c r="I1046">
        <v>-5.1033333333333326</v>
      </c>
      <c r="J1046">
        <v>6.01</v>
      </c>
      <c r="K1046">
        <v>1.4241706161137442</v>
      </c>
      <c r="L1046">
        <v>2.99</v>
      </c>
      <c r="M1046">
        <v>0.98679867986798697</v>
      </c>
      <c r="N1046">
        <v>99.1</v>
      </c>
      <c r="O1046">
        <v>95.56</v>
      </c>
      <c r="P1046" t="s">
        <v>14670</v>
      </c>
      <c r="Q1046" t="s">
        <v>14671</v>
      </c>
      <c r="R1046" t="s">
        <v>14672</v>
      </c>
      <c r="S1046">
        <v>0.83044776119402997</v>
      </c>
      <c r="T1046">
        <v>1.2286063569682151</v>
      </c>
    </row>
    <row r="1047" spans="1:20">
      <c r="A1047">
        <v>9482</v>
      </c>
      <c r="B1047" t="s">
        <v>4199</v>
      </c>
      <c r="C1047" t="s">
        <v>4332</v>
      </c>
      <c r="D1047">
        <v>0</v>
      </c>
      <c r="E1047">
        <v>3</v>
      </c>
      <c r="F1047">
        <v>1001</v>
      </c>
      <c r="G1047">
        <v>39461</v>
      </c>
      <c r="H1047">
        <v>6.3299999999999983</v>
      </c>
      <c r="I1047">
        <v>64.55</v>
      </c>
      <c r="J1047">
        <v>2.72</v>
      </c>
      <c r="K1047">
        <v>0.57142857142857151</v>
      </c>
      <c r="L1047">
        <v>1.41</v>
      </c>
      <c r="M1047">
        <v>0.47157190635451501</v>
      </c>
      <c r="N1047">
        <v>100</v>
      </c>
      <c r="O1047">
        <v>99.84</v>
      </c>
      <c r="P1047" t="s">
        <v>14673</v>
      </c>
      <c r="Q1047" t="s">
        <v>14674</v>
      </c>
      <c r="R1047" t="s">
        <v>14675</v>
      </c>
      <c r="S1047">
        <v>1.1730036822724883</v>
      </c>
      <c r="T1047">
        <v>1.198109243697479</v>
      </c>
    </row>
    <row r="1048" spans="1:20">
      <c r="A1048">
        <v>9592</v>
      </c>
      <c r="B1048" t="s">
        <v>3756</v>
      </c>
      <c r="C1048" t="s">
        <v>4335</v>
      </c>
      <c r="D1048">
        <v>0</v>
      </c>
      <c r="E1048">
        <v>5</v>
      </c>
      <c r="F1048">
        <v>30500</v>
      </c>
      <c r="G1048">
        <v>134042</v>
      </c>
      <c r="H1048">
        <v>5.9699999999999989</v>
      </c>
      <c r="I1048">
        <v>48.580000000000005</v>
      </c>
      <c r="J1048">
        <v>3.53</v>
      </c>
      <c r="K1048">
        <v>1.0412979351032448</v>
      </c>
      <c r="L1048">
        <v>1.28</v>
      </c>
      <c r="M1048">
        <v>0.58986175115207373</v>
      </c>
      <c r="N1048">
        <v>94.53</v>
      </c>
      <c r="O1048">
        <v>99.45</v>
      </c>
      <c r="P1048" t="s">
        <v>14676</v>
      </c>
      <c r="Q1048" t="s">
        <v>14677</v>
      </c>
      <c r="R1048" t="s">
        <v>14601</v>
      </c>
      <c r="S1048">
        <v>1.0871657754010697</v>
      </c>
      <c r="T1048">
        <v>1.4732465258781049</v>
      </c>
    </row>
    <row r="1049" spans="1:20">
      <c r="A1049">
        <v>9600</v>
      </c>
      <c r="B1049" t="s">
        <v>3760</v>
      </c>
      <c r="C1049" t="s">
        <v>4350</v>
      </c>
      <c r="D1049">
        <v>0</v>
      </c>
      <c r="E1049">
        <v>15</v>
      </c>
      <c r="F1049">
        <v>30000</v>
      </c>
      <c r="G1049">
        <v>12645</v>
      </c>
      <c r="H1049">
        <v>7.490000000000002</v>
      </c>
      <c r="I1049">
        <v>19.643333333333334</v>
      </c>
      <c r="J1049">
        <v>7.62</v>
      </c>
      <c r="K1049">
        <v>2.4423076923076921</v>
      </c>
      <c r="L1049">
        <v>11.43</v>
      </c>
      <c r="M1049">
        <v>4.3295454545454541</v>
      </c>
      <c r="N1049">
        <v>60.17</v>
      </c>
      <c r="O1049">
        <v>97.89</v>
      </c>
      <c r="P1049" t="s">
        <v>13770</v>
      </c>
      <c r="Q1049" t="s">
        <v>14216</v>
      </c>
      <c r="R1049" t="s">
        <v>14678</v>
      </c>
      <c r="S1049">
        <v>0.29463768115942029</v>
      </c>
      <c r="T1049">
        <v>0.86565603763721899</v>
      </c>
    </row>
    <row r="1050" spans="1:20">
      <c r="A1050">
        <v>9605</v>
      </c>
      <c r="B1050" t="s">
        <v>3840</v>
      </c>
      <c r="C1050" t="s">
        <v>4335</v>
      </c>
      <c r="D1050">
        <v>0</v>
      </c>
      <c r="E1050">
        <v>5</v>
      </c>
      <c r="F1050">
        <v>1001</v>
      </c>
      <c r="G1050">
        <v>70105</v>
      </c>
      <c r="H1050">
        <v>1.06</v>
      </c>
      <c r="I1050">
        <v>-1.0633333333333332</v>
      </c>
      <c r="J1050">
        <v>5.14</v>
      </c>
      <c r="K1050">
        <v>1.307888040712468</v>
      </c>
      <c r="L1050">
        <v>3.49</v>
      </c>
      <c r="M1050">
        <v>1.4362139917695473</v>
      </c>
      <c r="N1050">
        <v>99.9</v>
      </c>
      <c r="O1050">
        <v>99.13</v>
      </c>
      <c r="P1050" t="s">
        <v>13917</v>
      </c>
      <c r="Q1050" t="s">
        <v>13946</v>
      </c>
      <c r="R1050" t="s">
        <v>14679</v>
      </c>
      <c r="S1050">
        <v>9.3722627737226283E-2</v>
      </c>
      <c r="T1050">
        <v>0.18125689084895258</v>
      </c>
    </row>
    <row r="1051" spans="1:20">
      <c r="A1051">
        <v>8747</v>
      </c>
      <c r="B1051" t="s">
        <v>3783</v>
      </c>
      <c r="C1051" t="s">
        <v>4334</v>
      </c>
      <c r="D1051">
        <v>0</v>
      </c>
      <c r="E1051">
        <v>4</v>
      </c>
      <c r="F1051">
        <v>1000</v>
      </c>
      <c r="G1051">
        <v>10102</v>
      </c>
      <c r="H1051">
        <v>9.9899999999999949</v>
      </c>
      <c r="I1051">
        <v>80.763333333333335</v>
      </c>
      <c r="J1051">
        <v>1.2</v>
      </c>
      <c r="K1051">
        <v>9.3240093240093247E-2</v>
      </c>
      <c r="L1051">
        <v>1.08</v>
      </c>
      <c r="M1051">
        <v>0.29508196721311475</v>
      </c>
      <c r="N1051">
        <v>15.52</v>
      </c>
      <c r="O1051">
        <v>98.84</v>
      </c>
      <c r="P1051" t="s">
        <v>13699</v>
      </c>
      <c r="Q1051" t="s">
        <v>14542</v>
      </c>
      <c r="R1051" t="s">
        <v>14680</v>
      </c>
      <c r="S1051">
        <v>0.65846153846153854</v>
      </c>
      <c r="T1051">
        <v>5.032258064516129</v>
      </c>
    </row>
    <row r="1052" spans="1:20">
      <c r="A1052">
        <v>9457</v>
      </c>
      <c r="B1052" t="s">
        <v>3908</v>
      </c>
      <c r="C1052" t="s">
        <v>4286</v>
      </c>
      <c r="D1052">
        <v>0</v>
      </c>
      <c r="E1052">
        <v>8</v>
      </c>
      <c r="F1052">
        <v>2000</v>
      </c>
      <c r="G1052">
        <v>19922</v>
      </c>
      <c r="H1052">
        <v>13.669999999999998</v>
      </c>
      <c r="I1052">
        <v>32.473333333333329</v>
      </c>
      <c r="J1052">
        <v>13.33</v>
      </c>
      <c r="K1052">
        <v>2.1091772151898733</v>
      </c>
      <c r="L1052">
        <v>10.66</v>
      </c>
      <c r="M1052">
        <v>3.2800000000000002</v>
      </c>
      <c r="N1052">
        <v>97.28</v>
      </c>
      <c r="O1052">
        <v>98.58</v>
      </c>
      <c r="P1052" t="s">
        <v>13684</v>
      </c>
      <c r="Q1052" t="s">
        <v>13908</v>
      </c>
      <c r="R1052" t="s">
        <v>14681</v>
      </c>
      <c r="S1052">
        <v>0</v>
      </c>
      <c r="T1052">
        <v>0.19271948608137046</v>
      </c>
    </row>
    <row r="1053" spans="1:20">
      <c r="A1053">
        <v>9615</v>
      </c>
      <c r="B1053" t="s">
        <v>4046</v>
      </c>
      <c r="C1053" t="s">
        <v>4334</v>
      </c>
      <c r="D1053">
        <v>0</v>
      </c>
      <c r="E1053">
        <v>4</v>
      </c>
      <c r="F1053">
        <v>1000</v>
      </c>
      <c r="G1053">
        <v>152884</v>
      </c>
      <c r="H1053">
        <v>14.329999999999998</v>
      </c>
      <c r="I1053">
        <v>30.08</v>
      </c>
      <c r="J1053">
        <v>17.37</v>
      </c>
      <c r="K1053">
        <v>1.3496503496503498</v>
      </c>
      <c r="L1053">
        <v>3.72</v>
      </c>
      <c r="M1053">
        <v>1.0163934426229508</v>
      </c>
      <c r="N1053">
        <v>99.24</v>
      </c>
      <c r="O1053">
        <v>98.6</v>
      </c>
      <c r="P1053" t="s">
        <v>13827</v>
      </c>
      <c r="Q1053" t="s">
        <v>14682</v>
      </c>
      <c r="R1053" t="s">
        <v>14001</v>
      </c>
      <c r="S1053">
        <v>0.11888888888888889</v>
      </c>
      <c r="T1053">
        <v>1.0567514677103718</v>
      </c>
    </row>
    <row r="1054" spans="1:20">
      <c r="A1054">
        <v>9630</v>
      </c>
      <c r="B1054" t="s">
        <v>4156</v>
      </c>
      <c r="C1054" t="s">
        <v>4334</v>
      </c>
      <c r="D1054">
        <v>0</v>
      </c>
      <c r="E1054">
        <v>4</v>
      </c>
      <c r="F1054">
        <v>1500</v>
      </c>
      <c r="G1054">
        <v>23141</v>
      </c>
      <c r="H1054">
        <v>7.6700000000000017</v>
      </c>
      <c r="I1054">
        <v>80.016666666666666</v>
      </c>
      <c r="J1054">
        <v>26.37</v>
      </c>
      <c r="K1054">
        <v>1.8325225851285616</v>
      </c>
      <c r="L1054">
        <v>4.84</v>
      </c>
      <c r="M1054">
        <v>1.3116531165311653</v>
      </c>
      <c r="N1054">
        <v>99.95</v>
      </c>
      <c r="O1054">
        <v>99.3</v>
      </c>
      <c r="P1054" t="s">
        <v>13923</v>
      </c>
      <c r="Q1054" t="s">
        <v>13753</v>
      </c>
      <c r="R1054" t="s">
        <v>14683</v>
      </c>
      <c r="S1054">
        <v>0.12056338028169016</v>
      </c>
      <c r="T1054">
        <v>0.61471861471861466</v>
      </c>
    </row>
    <row r="1055" spans="1:20">
      <c r="A1055">
        <v>9492</v>
      </c>
      <c r="B1055" t="s">
        <v>4207</v>
      </c>
      <c r="C1055" t="s">
        <v>4334</v>
      </c>
      <c r="D1055">
        <v>0</v>
      </c>
      <c r="E1055">
        <v>4</v>
      </c>
      <c r="F1055">
        <v>1000</v>
      </c>
      <c r="G1055">
        <v>51096</v>
      </c>
      <c r="H1055">
        <v>15.86</v>
      </c>
      <c r="I1055">
        <v>40.410000000000004</v>
      </c>
      <c r="J1055">
        <v>41.57</v>
      </c>
      <c r="K1055">
        <v>2.8888116747741486</v>
      </c>
      <c r="L1055">
        <v>7.24</v>
      </c>
      <c r="M1055">
        <v>1.962059620596206</v>
      </c>
      <c r="N1055">
        <v>95.79</v>
      </c>
      <c r="O1055">
        <v>98.99</v>
      </c>
      <c r="P1055" t="s">
        <v>13676</v>
      </c>
      <c r="Q1055" t="s">
        <v>14508</v>
      </c>
      <c r="R1055" t="s">
        <v>14684</v>
      </c>
      <c r="S1055">
        <v>0.19454545454545455</v>
      </c>
      <c r="T1055">
        <v>7.2968490878938641E-2</v>
      </c>
    </row>
    <row r="1056" spans="1:20">
      <c r="A1056">
        <v>9082</v>
      </c>
      <c r="B1056" t="s">
        <v>2848</v>
      </c>
      <c r="C1056" t="s">
        <v>4339</v>
      </c>
      <c r="D1056">
        <v>0</v>
      </c>
      <c r="E1056">
        <v>6</v>
      </c>
      <c r="F1056">
        <v>2000</v>
      </c>
      <c r="G1056">
        <v>5331</v>
      </c>
      <c r="H1056">
        <v>3.3799999999999955</v>
      </c>
      <c r="I1056">
        <v>73.466666666666654</v>
      </c>
      <c r="J1056">
        <v>0</v>
      </c>
      <c r="K1056">
        <v>0</v>
      </c>
      <c r="L1056">
        <v>0.05</v>
      </c>
      <c r="M1056">
        <v>2.0661157024793389E-2</v>
      </c>
      <c r="N1056">
        <v>94.8</v>
      </c>
      <c r="O1056">
        <v>99.68</v>
      </c>
      <c r="P1056" t="s">
        <v>14542</v>
      </c>
      <c r="Q1056" t="s">
        <v>14313</v>
      </c>
      <c r="R1056" t="s">
        <v>14685</v>
      </c>
      <c r="S1056">
        <v>1.2456716417910449</v>
      </c>
      <c r="T1056">
        <v>1.1973194341027551</v>
      </c>
    </row>
    <row r="1057" spans="1:20">
      <c r="A1057">
        <v>9056</v>
      </c>
      <c r="B1057" t="s">
        <v>2870</v>
      </c>
      <c r="C1057" t="s">
        <v>4339</v>
      </c>
      <c r="D1057">
        <v>0</v>
      </c>
      <c r="E1057">
        <v>6</v>
      </c>
      <c r="F1057">
        <v>1000</v>
      </c>
      <c r="G1057">
        <v>66947</v>
      </c>
      <c r="H1057">
        <v>1.3000000000000003</v>
      </c>
      <c r="I1057">
        <v>-2.2033333333333336</v>
      </c>
      <c r="J1057">
        <v>3.57</v>
      </c>
      <c r="K1057">
        <v>0.9107142857142857</v>
      </c>
      <c r="L1057">
        <v>2.56</v>
      </c>
      <c r="M1057">
        <v>0.84768211920529801</v>
      </c>
      <c r="N1057">
        <v>93.94</v>
      </c>
      <c r="O1057">
        <v>98.86</v>
      </c>
      <c r="P1057" t="s">
        <v>14686</v>
      </c>
      <c r="Q1057" t="s">
        <v>14687</v>
      </c>
      <c r="R1057" t="s">
        <v>14688</v>
      </c>
      <c r="S1057">
        <v>0.89595473833097605</v>
      </c>
      <c r="T1057">
        <v>1.459236326109391</v>
      </c>
    </row>
    <row r="1058" spans="1:20">
      <c r="A1058">
        <v>9115</v>
      </c>
      <c r="B1058" t="s">
        <v>2942</v>
      </c>
      <c r="C1058" t="s">
        <v>4334</v>
      </c>
      <c r="D1058">
        <v>0</v>
      </c>
      <c r="E1058">
        <v>4</v>
      </c>
      <c r="F1058">
        <v>1001.11</v>
      </c>
      <c r="G1058">
        <v>5940</v>
      </c>
      <c r="H1058">
        <v>4.1199999999999992</v>
      </c>
      <c r="I1058">
        <v>9.9666666666666668</v>
      </c>
      <c r="J1058">
        <v>13.64</v>
      </c>
      <c r="K1058">
        <v>0.94788047255038221</v>
      </c>
      <c r="L1058">
        <v>4.62</v>
      </c>
      <c r="M1058">
        <v>1.2520325203252034</v>
      </c>
      <c r="N1058">
        <v>99.6</v>
      </c>
      <c r="O1058">
        <v>97.46</v>
      </c>
      <c r="P1058" t="s">
        <v>14145</v>
      </c>
      <c r="Q1058" t="s">
        <v>14689</v>
      </c>
      <c r="R1058" t="s">
        <v>14690</v>
      </c>
      <c r="S1058">
        <v>1.2098939929328623</v>
      </c>
      <c r="T1058">
        <v>1.0404411764705883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规则库</vt:lpstr>
      <vt:lpstr>店铺测试数据</vt:lpstr>
      <vt:lpstr>页面数据12-14</vt:lpstr>
      <vt:lpstr>C</vt:lpstr>
      <vt:lpstr>B</vt:lpstr>
      <vt:lpstr>结果集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2015-12-24T09:01:22Z</dcterms:modified>
</cp:coreProperties>
</file>